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4470D2CD-2249-CD33-4A35-6F278624656F}"/>
  <workbookPr codeName="DieseArbeitsmappe" defaultThemeVersion="124226"/>
  <mc:AlternateContent xmlns:mc="http://schemas.openxmlformats.org/markup-compatibility/2006">
    <mc:Choice Requires="x15">
      <x15ac:absPath xmlns:x15ac="http://schemas.microsoft.com/office/spreadsheetml/2010/11/ac" url="\\srvdc01\Public\Projekte\2013\05 BFE KG_VBE\Sachbearbeitung\Massnahmen\G04 LCC\Gebäudetechnik-Tool\"/>
    </mc:Choice>
  </mc:AlternateContent>
  <xr:revisionPtr revIDLastSave="0" documentId="13_ncr:1_{330948F7-39FE-458B-AC1A-C441C1734B53}" xr6:coauthVersionLast="45" xr6:coauthVersionMax="46" xr10:uidLastSave="{00000000-0000-0000-0000-000000000000}"/>
  <bookViews>
    <workbookView xWindow="-120" yWindow="-120" windowWidth="29040" windowHeight="15990" tabRatio="744" xr2:uid="{00000000-000D-0000-FFFF-FFFF00000000}"/>
  </bookViews>
  <sheets>
    <sheet name="Guide" sheetId="1" r:id="rId1"/>
    <sheet name="Données_de_base" sheetId="2" r:id="rId2"/>
    <sheet name="Input_Chauffage" sheetId="8" r:id="rId3"/>
    <sheet name="Chauffage_V1" sheetId="12" r:id="rId4"/>
    <sheet name="Chauffage_V2" sheetId="73" r:id="rId5"/>
    <sheet name="Chauffage_V3" sheetId="74" r:id="rId6"/>
    <sheet name="Chauffage_V4" sheetId="75" r:id="rId7"/>
    <sheet name="Chauffage_V5" sheetId="76" r:id="rId8"/>
    <sheet name="Resultats_Chauffages" sheetId="10" r:id="rId9"/>
    <sheet name="Annexe" sheetId="24" r:id="rId10"/>
  </sheets>
  <definedNames>
    <definedName name="_xlnm._FilterDatabase" localSheetId="3" hidden="1">Chauffage_V1!$CE$25:$CV$185</definedName>
    <definedName name="_xlnm._FilterDatabase" localSheetId="4" hidden="1">Chauffage_V2!$CE$25:$CV$185</definedName>
    <definedName name="_xlnm._FilterDatabase" localSheetId="5" hidden="1">Chauffage_V3!$CE$25:$CV$185</definedName>
    <definedName name="_xlnm._FilterDatabase" localSheetId="6" hidden="1">Chauffage_V4!$CE$25:$CV$185</definedName>
    <definedName name="_xlnm._FilterDatabase" localSheetId="7" hidden="1">Chauffage_V5!$CE$25:$CV$185</definedName>
    <definedName name="Betrachtungszeit_Heizung">Input_Chauffage!$C$13</definedName>
    <definedName name="BiogasBrenn_Leistungspreis">Données_de_base!$X$11</definedName>
    <definedName name="BiogasBrennpreis">Données_de_base!$Y$11</definedName>
    <definedName name="diag_AchseX" localSheetId="4">OFFSET(Chauffage_V2!$Q$207,,,,Betrachtungszeit_Heizung+1)</definedName>
    <definedName name="diag_AchseX" localSheetId="5">OFFSET(Chauffage_V3!$Q$207,,,,Betrachtungszeit_Heizung+1)</definedName>
    <definedName name="diag_AchseX" localSheetId="6">OFFSET(Chauffage_V4!$Q$207,,,,Betrachtungszeit_Heizung+1)</definedName>
    <definedName name="diag_AchseX" localSheetId="7">OFFSET(Chauffage_V5!$Q$207,,,,Betrachtungszeit_Heizung+1)</definedName>
    <definedName name="diag_AchseX">OFFSET(Chauffage_V1!$Q$207,,,,Betrachtungszeit_Heizung+1)</definedName>
    <definedName name="diag_V1">OFFSET(Chauffage_V1!$Q$266,,,,Betrachtungszeit_Heizung+1)</definedName>
    <definedName name="diag_V2">OFFSET(Chauffage_V2!$Q$266,,,,Betrachtungszeit_Heizung+1)</definedName>
    <definedName name="diag_V3">OFFSET(Chauffage_V3!$Q$266,,,,Betrachtungszeit_Heizung+1)</definedName>
    <definedName name="diag_V4">OFFSET(Chauffage_V4!$Q$266,,,,Betrachtungszeit_Heizung+1)</definedName>
    <definedName name="diag_V5">OFFSET(Chauffage_V5!$Q$266,,,,Betrachtungszeit_Heizung+1)</definedName>
    <definedName name="_xlnm.Print_Area" localSheetId="9">Annexe!$B:$H</definedName>
    <definedName name="_xlnm.Print_Area" localSheetId="3">Chauffage_V1!$B$1:$I$274</definedName>
    <definedName name="_xlnm.Print_Area" localSheetId="4">Chauffage_V2!$B$1:$I$274</definedName>
    <definedName name="_xlnm.Print_Area" localSheetId="5">Chauffage_V3!$B$1:$I$274</definedName>
    <definedName name="_xlnm.Print_Area" localSheetId="6">Chauffage_V4!$B$1:$I$274</definedName>
    <definedName name="_xlnm.Print_Area" localSheetId="7">Chauffage_V5!$B$1:$I$274</definedName>
    <definedName name="_xlnm.Print_Area" localSheetId="1">Données_de_base!$B$1:$L$31</definedName>
    <definedName name="_xlnm.Print_Area" localSheetId="0">Guide!$B:$I</definedName>
    <definedName name="_xlnm.Print_Area" localSheetId="2">Input_Chauffage!$B$1:$H$17</definedName>
    <definedName name="_xlnm.Print_Area" localSheetId="8">Resultats_Chauffages!$B:$H</definedName>
    <definedName name="EF_BiogasBrenn">Données_de_base!$AA$11</definedName>
    <definedName name="EF_Erdgas">Données_de_base!$AA$10</definedName>
    <definedName name="EF_Fernwärme">Données_de_base!$AA$15</definedName>
    <definedName name="EF_Heizöl">Données_de_base!$AA$12</definedName>
    <definedName name="EF_Holzschnitzel">Données_de_base!$AA$14</definedName>
    <definedName name="EF_Pellets">Données_de_base!$AA$13</definedName>
    <definedName name="EF_StromNT_HT">Données_de_base!$AA$19</definedName>
    <definedName name="EF_StromWP">Données_de_base!$AA$21</definedName>
    <definedName name="EF_Weitere">Données_de_base!$AA$16</definedName>
    <definedName name="Energiepreissteigerung">Données_de_base!$X$27</definedName>
    <definedName name="ErdgasBrenn_Leistungspreis">Données_de_base!$X$10</definedName>
    <definedName name="Erdgaspreis">Données_de_base!$Y$10</definedName>
    <definedName name="Fernwärme_Leistungspreis">Données_de_base!$X$15</definedName>
    <definedName name="Fernwärmepreis">Données_de_base!$Y$15</definedName>
    <definedName name="Heizölpreis">Données_de_base!$Y$12</definedName>
    <definedName name="Holzschnitzelpreis">Données_de_base!$Y$14</definedName>
    <definedName name="Inflationsindex">Données_de_base!$X$29</definedName>
    <definedName name="Kalkulationszinssatz">Données_de_base!$X$28</definedName>
    <definedName name="Kosten_THG">Données_de_base!$X$23</definedName>
    <definedName name="Pelletspreis">Données_de_base!$Y$13</definedName>
    <definedName name="StromNT_HT_Leistungspreis">Données_de_base!$X$19</definedName>
    <definedName name="StrompreisHT">Données_de_base!$Y$19</definedName>
    <definedName name="StrompreisNT">Données_de_base!$Z$19</definedName>
    <definedName name="StrompreisWPHT">Données_de_base!$Y$21</definedName>
    <definedName name="StrompreisWPNT">Données_de_base!$Z$21</definedName>
    <definedName name="StromWP_Leistungspreis">Données_de_base!$X$21</definedName>
    <definedName name="UBP_StromNT_HT">Données_de_base!$AB$19</definedName>
    <definedName name="UBP_StromWP">Données_de_base!$AB$21</definedName>
    <definedName name="vba_Auswahl_InvestDetail" localSheetId="3">Chauffage_V1!$C$24</definedName>
    <definedName name="vba_Auswahl_InvestDetail" localSheetId="4">Chauffage_V2!$C$24</definedName>
    <definedName name="vba_Auswahl_InvestDetail" localSheetId="5">Chauffage_V3!$C$24</definedName>
    <definedName name="vba_Auswahl_InvestDetail" localSheetId="6">Chauffage_V4!$C$24</definedName>
    <definedName name="vba_Auswahl_InvestDetail" localSheetId="7">Chauffage_V5!$C$24</definedName>
    <definedName name="vba_AuswahlProduktegruppe">Données_de_base!$C$5</definedName>
    <definedName name="vba_ddJaNein" localSheetId="3">Chauffage_V1!$B$330:$B$332</definedName>
    <definedName name="vba_ddJaNein" localSheetId="4">Chauffage_V2!$B$330:$B$332</definedName>
    <definedName name="vba_ddJaNein" localSheetId="5">Chauffage_V3!$B$330:$B$332</definedName>
    <definedName name="vba_ddJaNein" localSheetId="6">Chauffage_V4!$B$330:$B$332</definedName>
    <definedName name="vba_ddJaNein" localSheetId="7">Chauffage_V5!$B$330:$B$332</definedName>
    <definedName name="vba_ddProduktegruppe">Données_de_base!$B$53:$B$55</definedName>
    <definedName name="vba_detaillierte_Investition" localSheetId="3">Chauffage_V1!$B$26:$B$206</definedName>
    <definedName name="vba_detaillierte_Investition" localSheetId="4">Chauffage_V2!$B$26:$B$206</definedName>
    <definedName name="vba_detaillierte_Investition" localSheetId="5">Chauffage_V3!$B$26:$B$206</definedName>
    <definedName name="vba_detaillierte_Investition" localSheetId="6">Chauffage_V4!$B$26:$B$206</definedName>
    <definedName name="vba_detaillierte_Investition" localSheetId="7">Chauffage_V5!$B$26:$B$206</definedName>
    <definedName name="vba_einfache_Investition" localSheetId="3">Chauffage_V1!$B$207:$B$208</definedName>
    <definedName name="vba_einfache_Investition" localSheetId="4">Chauffage_V2!$B$207:$B$208</definedName>
    <definedName name="vba_einfache_Investition" localSheetId="5">Chauffage_V3!$B$207:$B$208</definedName>
    <definedName name="vba_einfache_Investition" localSheetId="6">Chauffage_V4!$B$207:$B$208</definedName>
    <definedName name="vba_einfache_Investition" localSheetId="7">Chauffage_V5!$B$207:$B$208</definedName>
    <definedName name="vba_Energieträger_Alle">Données_de_base!$B$10:$B$21</definedName>
    <definedName name="Weitere_Leistungspreis">Données_de_base!$X$16</definedName>
    <definedName name="WeiterePreis">Données_de_base!$Y$16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3" i="76" l="1"/>
  <c r="B263" i="75"/>
  <c r="B263" i="74"/>
  <c r="B263" i="73"/>
  <c r="B263" i="12"/>
  <c r="G18" i="10" l="1"/>
  <c r="G17" i="10"/>
  <c r="G16" i="10"/>
  <c r="G15" i="10"/>
  <c r="G6" i="10"/>
  <c r="F18" i="10"/>
  <c r="F17" i="10"/>
  <c r="F16" i="10"/>
  <c r="F15" i="10"/>
  <c r="F6" i="10"/>
  <c r="E18" i="10"/>
  <c r="E17" i="10"/>
  <c r="E16" i="10"/>
  <c r="E15" i="10"/>
  <c r="E6" i="10"/>
  <c r="G326" i="76"/>
  <c r="E326" i="76"/>
  <c r="G325" i="76"/>
  <c r="E325" i="76"/>
  <c r="G324" i="76"/>
  <c r="E324" i="76"/>
  <c r="G321" i="76"/>
  <c r="E321" i="76"/>
  <c r="G320" i="76"/>
  <c r="E320" i="76"/>
  <c r="G318" i="76"/>
  <c r="E318" i="76"/>
  <c r="G317" i="76"/>
  <c r="E317" i="76"/>
  <c r="H316" i="76"/>
  <c r="G316" i="76"/>
  <c r="F316" i="76"/>
  <c r="E316" i="76"/>
  <c r="G315" i="76"/>
  <c r="E315" i="76"/>
  <c r="G314" i="76"/>
  <c r="E314" i="76"/>
  <c r="F307" i="76"/>
  <c r="E307" i="76"/>
  <c r="E293" i="76"/>
  <c r="E272" i="76"/>
  <c r="H20" i="10" s="1"/>
  <c r="E271" i="76"/>
  <c r="H19" i="10" s="1"/>
  <c r="AU267" i="76"/>
  <c r="AT267" i="76"/>
  <c r="AS267" i="76"/>
  <c r="AR267" i="76"/>
  <c r="AQ267" i="76"/>
  <c r="AP267" i="76"/>
  <c r="AO267" i="76"/>
  <c r="AN267" i="76"/>
  <c r="AM267" i="76"/>
  <c r="AL267" i="76"/>
  <c r="AK267" i="76"/>
  <c r="AJ267" i="76"/>
  <c r="AI267" i="76"/>
  <c r="AH267" i="76"/>
  <c r="AG267" i="76"/>
  <c r="AF267" i="76"/>
  <c r="AE267" i="76"/>
  <c r="AD267" i="76"/>
  <c r="AC267" i="76"/>
  <c r="AB267" i="76"/>
  <c r="AA267" i="76"/>
  <c r="Z267" i="76"/>
  <c r="Y267" i="76"/>
  <c r="X267" i="76"/>
  <c r="W267" i="76"/>
  <c r="V267" i="76"/>
  <c r="U267" i="76"/>
  <c r="T267" i="76"/>
  <c r="S267" i="76"/>
  <c r="R267" i="76"/>
  <c r="P265" i="76"/>
  <c r="Q264" i="76"/>
  <c r="P264" i="76"/>
  <c r="P263" i="76"/>
  <c r="Q262" i="76"/>
  <c r="P262" i="76"/>
  <c r="Q261" i="76"/>
  <c r="P261" i="76"/>
  <c r="Q260" i="76"/>
  <c r="P260" i="76"/>
  <c r="P259" i="76"/>
  <c r="B254" i="76"/>
  <c r="H249" i="76"/>
  <c r="F249" i="76"/>
  <c r="G249" i="76" s="1"/>
  <c r="H248" i="76"/>
  <c r="G248" i="76"/>
  <c r="F248" i="76"/>
  <c r="H247" i="76"/>
  <c r="H250" i="76" s="1"/>
  <c r="D253" i="76" s="1"/>
  <c r="F247" i="76"/>
  <c r="G247" i="76" s="1"/>
  <c r="G250" i="76" s="1"/>
  <c r="C253" i="76" s="1"/>
  <c r="B244" i="76"/>
  <c r="E241" i="76"/>
  <c r="C241" i="76"/>
  <c r="AK236" i="76"/>
  <c r="AK264" i="76" s="1"/>
  <c r="AU235" i="76"/>
  <c r="AU236" i="76" s="1"/>
  <c r="AU264" i="76" s="1"/>
  <c r="AT235" i="76"/>
  <c r="AT236" i="76" s="1"/>
  <c r="AT264" i="76" s="1"/>
  <c r="AS235" i="76"/>
  <c r="AS236" i="76" s="1"/>
  <c r="AS264" i="76" s="1"/>
  <c r="AR235" i="76"/>
  <c r="AR236" i="76" s="1"/>
  <c r="AR264" i="76" s="1"/>
  <c r="AQ235" i="76"/>
  <c r="AQ236" i="76" s="1"/>
  <c r="AQ264" i="76" s="1"/>
  <c r="AP235" i="76"/>
  <c r="AP236" i="76" s="1"/>
  <c r="AP264" i="76" s="1"/>
  <c r="AO235" i="76"/>
  <c r="AO236" i="76" s="1"/>
  <c r="AO264" i="76" s="1"/>
  <c r="AN235" i="76"/>
  <c r="AN236" i="76" s="1"/>
  <c r="AN264" i="76" s="1"/>
  <c r="AM235" i="76"/>
  <c r="AM236" i="76" s="1"/>
  <c r="AM264" i="76" s="1"/>
  <c r="AL235" i="76"/>
  <c r="AL236" i="76" s="1"/>
  <c r="AL264" i="76" s="1"/>
  <c r="AK235" i="76"/>
  <c r="AJ235" i="76"/>
  <c r="AJ236" i="76" s="1"/>
  <c r="AJ264" i="76" s="1"/>
  <c r="AI235" i="76"/>
  <c r="AI236" i="76" s="1"/>
  <c r="AI264" i="76" s="1"/>
  <c r="AH235" i="76"/>
  <c r="AH236" i="76" s="1"/>
  <c r="AH264" i="76" s="1"/>
  <c r="AG235" i="76"/>
  <c r="AG236" i="76" s="1"/>
  <c r="AG264" i="76" s="1"/>
  <c r="AF235" i="76"/>
  <c r="AF236" i="76" s="1"/>
  <c r="AF264" i="76" s="1"/>
  <c r="AE235" i="76"/>
  <c r="AE236" i="76" s="1"/>
  <c r="AE264" i="76" s="1"/>
  <c r="AD235" i="76"/>
  <c r="AD236" i="76" s="1"/>
  <c r="AD264" i="76" s="1"/>
  <c r="AC235" i="76"/>
  <c r="AC236" i="76" s="1"/>
  <c r="AC264" i="76" s="1"/>
  <c r="AB235" i="76"/>
  <c r="AB236" i="76" s="1"/>
  <c r="AB264" i="76" s="1"/>
  <c r="AA235" i="76"/>
  <c r="AA236" i="76" s="1"/>
  <c r="AA264" i="76" s="1"/>
  <c r="Z235" i="76"/>
  <c r="Z236" i="76" s="1"/>
  <c r="Z264" i="76" s="1"/>
  <c r="Y235" i="76"/>
  <c r="Y236" i="76" s="1"/>
  <c r="Y264" i="76" s="1"/>
  <c r="X235" i="76"/>
  <c r="X236" i="76" s="1"/>
  <c r="X264" i="76" s="1"/>
  <c r="W235" i="76"/>
  <c r="W236" i="76" s="1"/>
  <c r="W264" i="76" s="1"/>
  <c r="V235" i="76"/>
  <c r="V236" i="76" s="1"/>
  <c r="V264" i="76" s="1"/>
  <c r="U235" i="76"/>
  <c r="U236" i="76" s="1"/>
  <c r="U264" i="76" s="1"/>
  <c r="T235" i="76"/>
  <c r="T236" i="76" s="1"/>
  <c r="T264" i="76" s="1"/>
  <c r="S235" i="76"/>
  <c r="S236" i="76" s="1"/>
  <c r="S264" i="76" s="1"/>
  <c r="R235" i="76"/>
  <c r="R236" i="76" s="1"/>
  <c r="E235" i="76"/>
  <c r="AT232" i="76"/>
  <c r="AT263" i="76" s="1"/>
  <c r="B232" i="76"/>
  <c r="AU231" i="76"/>
  <c r="AU232" i="76" s="1"/>
  <c r="AU263" i="76" s="1"/>
  <c r="AT231" i="76"/>
  <c r="AS231" i="76"/>
  <c r="AS232" i="76" s="1"/>
  <c r="AS263" i="76" s="1"/>
  <c r="AR231" i="76"/>
  <c r="AR232" i="76" s="1"/>
  <c r="AR263" i="76" s="1"/>
  <c r="AQ231" i="76"/>
  <c r="AQ232" i="76" s="1"/>
  <c r="AQ263" i="76" s="1"/>
  <c r="AP231" i="76"/>
  <c r="AP232" i="76" s="1"/>
  <c r="AP263" i="76" s="1"/>
  <c r="AO231" i="76"/>
  <c r="AO232" i="76" s="1"/>
  <c r="AO263" i="76" s="1"/>
  <c r="AN231" i="76"/>
  <c r="AN232" i="76" s="1"/>
  <c r="AN263" i="76" s="1"/>
  <c r="AM231" i="76"/>
  <c r="AM232" i="76" s="1"/>
  <c r="AM263" i="76" s="1"/>
  <c r="AL231" i="76"/>
  <c r="AL232" i="76" s="1"/>
  <c r="AL263" i="76" s="1"/>
  <c r="AK231" i="76"/>
  <c r="AK232" i="76" s="1"/>
  <c r="AK263" i="76" s="1"/>
  <c r="AJ231" i="76"/>
  <c r="AJ232" i="76" s="1"/>
  <c r="AJ263" i="76" s="1"/>
  <c r="AI231" i="76"/>
  <c r="AI232" i="76" s="1"/>
  <c r="AI263" i="76" s="1"/>
  <c r="AH231" i="76"/>
  <c r="AH232" i="76" s="1"/>
  <c r="AH263" i="76" s="1"/>
  <c r="AG231" i="76"/>
  <c r="AG232" i="76" s="1"/>
  <c r="AG263" i="76" s="1"/>
  <c r="AF231" i="76"/>
  <c r="AF232" i="76" s="1"/>
  <c r="AF263" i="76" s="1"/>
  <c r="AE231" i="76"/>
  <c r="AE232" i="76" s="1"/>
  <c r="AE263" i="76" s="1"/>
  <c r="AD231" i="76"/>
  <c r="AD232" i="76" s="1"/>
  <c r="AD263" i="76" s="1"/>
  <c r="AC231" i="76"/>
  <c r="AC232" i="76" s="1"/>
  <c r="AC263" i="76" s="1"/>
  <c r="AB231" i="76"/>
  <c r="AB232" i="76" s="1"/>
  <c r="AB263" i="76" s="1"/>
  <c r="AA231" i="76"/>
  <c r="AA232" i="76" s="1"/>
  <c r="AA263" i="76" s="1"/>
  <c r="Z231" i="76"/>
  <c r="Z232" i="76" s="1"/>
  <c r="Z263" i="76" s="1"/>
  <c r="Y231" i="76"/>
  <c r="Y232" i="76" s="1"/>
  <c r="Y263" i="76" s="1"/>
  <c r="X231" i="76"/>
  <c r="X232" i="76" s="1"/>
  <c r="X263" i="76" s="1"/>
  <c r="W231" i="76"/>
  <c r="W232" i="76" s="1"/>
  <c r="W263" i="76" s="1"/>
  <c r="V231" i="76"/>
  <c r="V232" i="76" s="1"/>
  <c r="V263" i="76" s="1"/>
  <c r="U231" i="76"/>
  <c r="U232" i="76" s="1"/>
  <c r="U263" i="76" s="1"/>
  <c r="T231" i="76"/>
  <c r="T232" i="76" s="1"/>
  <c r="T263" i="76" s="1"/>
  <c r="S231" i="76"/>
  <c r="S232" i="76" s="1"/>
  <c r="S263" i="76" s="1"/>
  <c r="R231" i="76"/>
  <c r="R232" i="76" s="1"/>
  <c r="D229" i="76"/>
  <c r="C229" i="76"/>
  <c r="AU225" i="76"/>
  <c r="AU226" i="76" s="1"/>
  <c r="AU262" i="76" s="1"/>
  <c r="AT225" i="76"/>
  <c r="AT226" i="76" s="1"/>
  <c r="AT262" i="76" s="1"/>
  <c r="AS225" i="76"/>
  <c r="AS226" i="76" s="1"/>
  <c r="AS262" i="76" s="1"/>
  <c r="AR225" i="76"/>
  <c r="AR226" i="76" s="1"/>
  <c r="AR262" i="76" s="1"/>
  <c r="AQ225" i="76"/>
  <c r="AQ226" i="76" s="1"/>
  <c r="AQ262" i="76" s="1"/>
  <c r="AP225" i="76"/>
  <c r="AP226" i="76" s="1"/>
  <c r="AP262" i="76" s="1"/>
  <c r="AO225" i="76"/>
  <c r="AO226" i="76" s="1"/>
  <c r="AO262" i="76" s="1"/>
  <c r="AN225" i="76"/>
  <c r="AN226" i="76" s="1"/>
  <c r="AN262" i="76" s="1"/>
  <c r="AM225" i="76"/>
  <c r="AM226" i="76" s="1"/>
  <c r="AM262" i="76" s="1"/>
  <c r="AL225" i="76"/>
  <c r="AL226" i="76" s="1"/>
  <c r="AL262" i="76" s="1"/>
  <c r="AK225" i="76"/>
  <c r="AK226" i="76" s="1"/>
  <c r="AK262" i="76" s="1"/>
  <c r="AJ225" i="76"/>
  <c r="AJ226" i="76" s="1"/>
  <c r="AJ262" i="76" s="1"/>
  <c r="AI225" i="76"/>
  <c r="AI226" i="76" s="1"/>
  <c r="AI262" i="76" s="1"/>
  <c r="AH225" i="76"/>
  <c r="AH226" i="76" s="1"/>
  <c r="AH262" i="76" s="1"/>
  <c r="AG225" i="76"/>
  <c r="AG226" i="76" s="1"/>
  <c r="AG262" i="76" s="1"/>
  <c r="AF225" i="76"/>
  <c r="AF226" i="76" s="1"/>
  <c r="AF262" i="76" s="1"/>
  <c r="AE225" i="76"/>
  <c r="AE226" i="76" s="1"/>
  <c r="AE262" i="76" s="1"/>
  <c r="AD225" i="76"/>
  <c r="AD226" i="76" s="1"/>
  <c r="AD262" i="76" s="1"/>
  <c r="AC225" i="76"/>
  <c r="AC226" i="76" s="1"/>
  <c r="AC262" i="76" s="1"/>
  <c r="AB225" i="76"/>
  <c r="AB226" i="76" s="1"/>
  <c r="AB262" i="76" s="1"/>
  <c r="AA225" i="76"/>
  <c r="AA226" i="76" s="1"/>
  <c r="AA262" i="76" s="1"/>
  <c r="Z225" i="76"/>
  <c r="Z226" i="76" s="1"/>
  <c r="Z262" i="76" s="1"/>
  <c r="Y225" i="76"/>
  <c r="Y226" i="76" s="1"/>
  <c r="Y262" i="76" s="1"/>
  <c r="X225" i="76"/>
  <c r="X226" i="76" s="1"/>
  <c r="X262" i="76" s="1"/>
  <c r="W225" i="76"/>
  <c r="W226" i="76" s="1"/>
  <c r="W262" i="76" s="1"/>
  <c r="V225" i="76"/>
  <c r="V226" i="76" s="1"/>
  <c r="V262" i="76" s="1"/>
  <c r="U225" i="76"/>
  <c r="U226" i="76" s="1"/>
  <c r="U262" i="76" s="1"/>
  <c r="T225" i="76"/>
  <c r="T226" i="76" s="1"/>
  <c r="T262" i="76" s="1"/>
  <c r="S225" i="76"/>
  <c r="S226" i="76" s="1"/>
  <c r="S262" i="76" s="1"/>
  <c r="R225" i="76"/>
  <c r="R226" i="76" s="1"/>
  <c r="D224" i="76"/>
  <c r="C224" i="76"/>
  <c r="E222" i="76"/>
  <c r="AU220" i="76"/>
  <c r="AU221" i="76" s="1"/>
  <c r="AU261" i="76" s="1"/>
  <c r="AT220" i="76"/>
  <c r="AT221" i="76" s="1"/>
  <c r="AT261" i="76" s="1"/>
  <c r="AS220" i="76"/>
  <c r="AS221" i="76" s="1"/>
  <c r="AS261" i="76" s="1"/>
  <c r="AR220" i="76"/>
  <c r="AR221" i="76" s="1"/>
  <c r="AR261" i="76" s="1"/>
  <c r="AQ220" i="76"/>
  <c r="AQ221" i="76" s="1"/>
  <c r="AQ261" i="76" s="1"/>
  <c r="AP220" i="76"/>
  <c r="AP221" i="76" s="1"/>
  <c r="AP261" i="76" s="1"/>
  <c r="AO220" i="76"/>
  <c r="AO221" i="76" s="1"/>
  <c r="AO261" i="76" s="1"/>
  <c r="AN220" i="76"/>
  <c r="AN221" i="76" s="1"/>
  <c r="AN261" i="76" s="1"/>
  <c r="AM220" i="76"/>
  <c r="AM221" i="76" s="1"/>
  <c r="AM261" i="76" s="1"/>
  <c r="AL220" i="76"/>
  <c r="AL221" i="76" s="1"/>
  <c r="AL261" i="76" s="1"/>
  <c r="AK220" i="76"/>
  <c r="AK221" i="76" s="1"/>
  <c r="AK261" i="76" s="1"/>
  <c r="AJ220" i="76"/>
  <c r="AJ221" i="76" s="1"/>
  <c r="AJ261" i="76" s="1"/>
  <c r="AI220" i="76"/>
  <c r="AI221" i="76" s="1"/>
  <c r="AI261" i="76" s="1"/>
  <c r="AH220" i="76"/>
  <c r="AH221" i="76" s="1"/>
  <c r="AH261" i="76" s="1"/>
  <c r="AG220" i="76"/>
  <c r="AG221" i="76" s="1"/>
  <c r="AG261" i="76" s="1"/>
  <c r="AF220" i="76"/>
  <c r="AF221" i="76" s="1"/>
  <c r="AF261" i="76" s="1"/>
  <c r="AE220" i="76"/>
  <c r="AE221" i="76" s="1"/>
  <c r="AE261" i="76" s="1"/>
  <c r="AD220" i="76"/>
  <c r="AD221" i="76" s="1"/>
  <c r="AD261" i="76" s="1"/>
  <c r="AC220" i="76"/>
  <c r="AC221" i="76" s="1"/>
  <c r="AC261" i="76" s="1"/>
  <c r="AB220" i="76"/>
  <c r="AB221" i="76" s="1"/>
  <c r="AB261" i="76" s="1"/>
  <c r="AA220" i="76"/>
  <c r="AA221" i="76" s="1"/>
  <c r="AA261" i="76" s="1"/>
  <c r="Z220" i="76"/>
  <c r="Z221" i="76" s="1"/>
  <c r="Z261" i="76" s="1"/>
  <c r="Y220" i="76"/>
  <c r="Y221" i="76" s="1"/>
  <c r="Y261" i="76" s="1"/>
  <c r="X220" i="76"/>
  <c r="X221" i="76" s="1"/>
  <c r="X261" i="76" s="1"/>
  <c r="W220" i="76"/>
  <c r="W221" i="76" s="1"/>
  <c r="W261" i="76" s="1"/>
  <c r="V220" i="76"/>
  <c r="V221" i="76" s="1"/>
  <c r="V261" i="76" s="1"/>
  <c r="U220" i="76"/>
  <c r="U221" i="76" s="1"/>
  <c r="U261" i="76" s="1"/>
  <c r="T220" i="76"/>
  <c r="T221" i="76" s="1"/>
  <c r="T261" i="76" s="1"/>
  <c r="S220" i="76"/>
  <c r="S221" i="76" s="1"/>
  <c r="S261" i="76" s="1"/>
  <c r="R220" i="76"/>
  <c r="R221" i="76" s="1"/>
  <c r="R261" i="76" s="1"/>
  <c r="AU216" i="76"/>
  <c r="AU217" i="76" s="1"/>
  <c r="AU260" i="76" s="1"/>
  <c r="AT216" i="76"/>
  <c r="AT217" i="76" s="1"/>
  <c r="AT260" i="76" s="1"/>
  <c r="AS216" i="76"/>
  <c r="AS217" i="76" s="1"/>
  <c r="AS260" i="76" s="1"/>
  <c r="AR216" i="76"/>
  <c r="AR217" i="76" s="1"/>
  <c r="AR260" i="76" s="1"/>
  <c r="AQ216" i="76"/>
  <c r="AQ217" i="76" s="1"/>
  <c r="AQ260" i="76" s="1"/>
  <c r="AP216" i="76"/>
  <c r="AP217" i="76" s="1"/>
  <c r="AP260" i="76" s="1"/>
  <c r="AO216" i="76"/>
  <c r="AO217" i="76" s="1"/>
  <c r="AO260" i="76" s="1"/>
  <c r="AN216" i="76"/>
  <c r="AN217" i="76" s="1"/>
  <c r="AN260" i="76" s="1"/>
  <c r="AM216" i="76"/>
  <c r="AM217" i="76" s="1"/>
  <c r="AM260" i="76" s="1"/>
  <c r="AL216" i="76"/>
  <c r="AL217" i="76" s="1"/>
  <c r="AL260" i="76" s="1"/>
  <c r="AK216" i="76"/>
  <c r="AK217" i="76" s="1"/>
  <c r="AK260" i="76" s="1"/>
  <c r="AJ216" i="76"/>
  <c r="AJ217" i="76" s="1"/>
  <c r="AJ260" i="76" s="1"/>
  <c r="AI216" i="76"/>
  <c r="AI217" i="76" s="1"/>
  <c r="AI260" i="76" s="1"/>
  <c r="AH216" i="76"/>
  <c r="AH217" i="76" s="1"/>
  <c r="AH260" i="76" s="1"/>
  <c r="AG216" i="76"/>
  <c r="AG217" i="76" s="1"/>
  <c r="AG260" i="76" s="1"/>
  <c r="AF216" i="76"/>
  <c r="AF217" i="76" s="1"/>
  <c r="AF260" i="76" s="1"/>
  <c r="AE216" i="76"/>
  <c r="AE217" i="76" s="1"/>
  <c r="AE260" i="76" s="1"/>
  <c r="AD216" i="76"/>
  <c r="AD217" i="76" s="1"/>
  <c r="AD260" i="76" s="1"/>
  <c r="AC216" i="76"/>
  <c r="AC217" i="76" s="1"/>
  <c r="AC260" i="76" s="1"/>
  <c r="AB216" i="76"/>
  <c r="AB217" i="76" s="1"/>
  <c r="AB260" i="76" s="1"/>
  <c r="AA216" i="76"/>
  <c r="AA217" i="76" s="1"/>
  <c r="AA260" i="76" s="1"/>
  <c r="Z216" i="76"/>
  <c r="Z217" i="76" s="1"/>
  <c r="Z260" i="76" s="1"/>
  <c r="Y216" i="76"/>
  <c r="Y217" i="76" s="1"/>
  <c r="Y260" i="76" s="1"/>
  <c r="X216" i="76"/>
  <c r="X217" i="76" s="1"/>
  <c r="X260" i="76" s="1"/>
  <c r="W216" i="76"/>
  <c r="W217" i="76" s="1"/>
  <c r="W260" i="76" s="1"/>
  <c r="V216" i="76"/>
  <c r="V217" i="76" s="1"/>
  <c r="V260" i="76" s="1"/>
  <c r="U216" i="76"/>
  <c r="U217" i="76" s="1"/>
  <c r="U260" i="76" s="1"/>
  <c r="T216" i="76"/>
  <c r="T217" i="76" s="1"/>
  <c r="T260" i="76" s="1"/>
  <c r="S216" i="76"/>
  <c r="S217" i="76" s="1"/>
  <c r="S260" i="76" s="1"/>
  <c r="R216" i="76"/>
  <c r="R217" i="76" s="1"/>
  <c r="R260" i="76" s="1"/>
  <c r="AU211" i="76"/>
  <c r="AT211" i="76"/>
  <c r="AS211" i="76"/>
  <c r="AR211" i="76"/>
  <c r="AQ211" i="76"/>
  <c r="AP211" i="76"/>
  <c r="AO211" i="76"/>
  <c r="AN211" i="76"/>
  <c r="AM211" i="76"/>
  <c r="AL211" i="76"/>
  <c r="AK211" i="76"/>
  <c r="AJ211" i="76"/>
  <c r="AI211" i="76"/>
  <c r="AH211" i="76"/>
  <c r="AG211" i="76"/>
  <c r="AF211" i="76"/>
  <c r="AE211" i="76"/>
  <c r="AD211" i="76"/>
  <c r="AC211" i="76"/>
  <c r="AB211" i="76"/>
  <c r="AA211" i="76"/>
  <c r="Z211" i="76"/>
  <c r="Y211" i="76"/>
  <c r="X211" i="76"/>
  <c r="W211" i="76"/>
  <c r="V211" i="76"/>
  <c r="U211" i="76"/>
  <c r="T211" i="76"/>
  <c r="S211" i="76"/>
  <c r="R211" i="76"/>
  <c r="D209" i="76"/>
  <c r="Q210" i="76" s="1"/>
  <c r="AX208" i="76"/>
  <c r="AV208" i="76"/>
  <c r="AU208" i="76"/>
  <c r="AT208" i="76"/>
  <c r="AS208" i="76"/>
  <c r="AR208" i="76"/>
  <c r="AQ208" i="76"/>
  <c r="AP208" i="76"/>
  <c r="AO208" i="76"/>
  <c r="AN208" i="76"/>
  <c r="AM208" i="76"/>
  <c r="AL208" i="76"/>
  <c r="AK208" i="76"/>
  <c r="AJ208" i="76"/>
  <c r="AI208" i="76"/>
  <c r="AH208" i="76"/>
  <c r="AG208" i="76"/>
  <c r="AF208" i="76"/>
  <c r="AE208" i="76"/>
  <c r="AD208" i="76"/>
  <c r="AC208" i="76"/>
  <c r="AB208" i="76"/>
  <c r="AA208" i="76"/>
  <c r="Z208" i="76"/>
  <c r="Y208" i="76"/>
  <c r="X208" i="76"/>
  <c r="W208" i="76"/>
  <c r="V208" i="76"/>
  <c r="U208" i="76"/>
  <c r="T208" i="76"/>
  <c r="S208" i="76"/>
  <c r="R208" i="76"/>
  <c r="Q208" i="76"/>
  <c r="N208" i="76"/>
  <c r="K208" i="76"/>
  <c r="D206" i="76"/>
  <c r="B206" i="76"/>
  <c r="D205" i="76"/>
  <c r="B205" i="76"/>
  <c r="D204" i="76"/>
  <c r="B204" i="76"/>
  <c r="D203" i="76"/>
  <c r="B203" i="76"/>
  <c r="D202" i="76"/>
  <c r="B202" i="76"/>
  <c r="D201" i="76"/>
  <c r="B201" i="76"/>
  <c r="D200" i="76"/>
  <c r="B200" i="76"/>
  <c r="D199" i="76"/>
  <c r="B199" i="76"/>
  <c r="D198" i="76"/>
  <c r="B198" i="76"/>
  <c r="D197" i="76"/>
  <c r="B197" i="76"/>
  <c r="D196" i="76"/>
  <c r="B196" i="76"/>
  <c r="D195" i="76"/>
  <c r="B195" i="76"/>
  <c r="D194" i="76"/>
  <c r="B194" i="76"/>
  <c r="D193" i="76"/>
  <c r="B193" i="76"/>
  <c r="D192" i="76"/>
  <c r="B192" i="76"/>
  <c r="D191" i="76"/>
  <c r="B191" i="76"/>
  <c r="D190" i="76"/>
  <c r="B190" i="76"/>
  <c r="D189" i="76"/>
  <c r="B189" i="76"/>
  <c r="D188" i="76"/>
  <c r="B188" i="76"/>
  <c r="D187" i="76"/>
  <c r="B187" i="76"/>
  <c r="CE185" i="76"/>
  <c r="AX185" i="76"/>
  <c r="AV185" i="76"/>
  <c r="AU185" i="76"/>
  <c r="AT185" i="76"/>
  <c r="AS185" i="76"/>
  <c r="AR185" i="76"/>
  <c r="AQ185" i="76"/>
  <c r="AP185" i="76"/>
  <c r="AO185" i="76"/>
  <c r="AN185" i="76"/>
  <c r="AM185" i="76"/>
  <c r="AL185" i="76"/>
  <c r="AK185" i="76"/>
  <c r="AJ185" i="76"/>
  <c r="AI185" i="76"/>
  <c r="AH185" i="76"/>
  <c r="AG185" i="76"/>
  <c r="AF185" i="76"/>
  <c r="AE185" i="76"/>
  <c r="AD185" i="76"/>
  <c r="AC185" i="76"/>
  <c r="AB185" i="76"/>
  <c r="AA185" i="76"/>
  <c r="Z185" i="76"/>
  <c r="Y185" i="76"/>
  <c r="X185" i="76"/>
  <c r="W185" i="76"/>
  <c r="V185" i="76"/>
  <c r="U185" i="76"/>
  <c r="T185" i="76"/>
  <c r="S185" i="76"/>
  <c r="R185" i="76"/>
  <c r="Q185" i="76"/>
  <c r="P185" i="76"/>
  <c r="M185" i="76"/>
  <c r="L185" i="76"/>
  <c r="K185" i="76"/>
  <c r="N185" i="76" s="1"/>
  <c r="CE184" i="76"/>
  <c r="AX184" i="76"/>
  <c r="AV184" i="76"/>
  <c r="AU184" i="76"/>
  <c r="AT184" i="76"/>
  <c r="AS184" i="76"/>
  <c r="AR184" i="76"/>
  <c r="AQ184" i="76"/>
  <c r="AP184" i="76"/>
  <c r="AO184" i="76"/>
  <c r="AN184" i="76"/>
  <c r="AM184" i="76"/>
  <c r="AL184" i="76"/>
  <c r="AK184" i="76"/>
  <c r="AJ184" i="76"/>
  <c r="AI184" i="76"/>
  <c r="AH184" i="76"/>
  <c r="AG184" i="76"/>
  <c r="AF184" i="76"/>
  <c r="AE184" i="76"/>
  <c r="AD184" i="76"/>
  <c r="AC184" i="76"/>
  <c r="AB184" i="76"/>
  <c r="AA184" i="76"/>
  <c r="Z184" i="76"/>
  <c r="Y184" i="76"/>
  <c r="X184" i="76"/>
  <c r="W184" i="76"/>
  <c r="V184" i="76"/>
  <c r="U184" i="76"/>
  <c r="T184" i="76"/>
  <c r="S184" i="76"/>
  <c r="R184" i="76"/>
  <c r="Q184" i="76"/>
  <c r="P184" i="76"/>
  <c r="L184" i="76"/>
  <c r="M184" i="76" s="1"/>
  <c r="K184" i="76"/>
  <c r="N184" i="76" s="1"/>
  <c r="CE183" i="76"/>
  <c r="AX183" i="76"/>
  <c r="AV183" i="76" s="1"/>
  <c r="AU183" i="76"/>
  <c r="AT183" i="76"/>
  <c r="AS183" i="76"/>
  <c r="AR183" i="76"/>
  <c r="AQ183" i="76"/>
  <c r="AP183" i="76"/>
  <c r="AO183" i="76"/>
  <c r="AN183" i="76"/>
  <c r="AM183" i="76"/>
  <c r="AL183" i="76"/>
  <c r="AK183" i="76"/>
  <c r="AJ183" i="76"/>
  <c r="AI183" i="76"/>
  <c r="AH183" i="76"/>
  <c r="AG183" i="76"/>
  <c r="AF183" i="76"/>
  <c r="AE183" i="76"/>
  <c r="AD183" i="76"/>
  <c r="AC183" i="76"/>
  <c r="AB183" i="76"/>
  <c r="AA183" i="76"/>
  <c r="Z183" i="76"/>
  <c r="Y183" i="76"/>
  <c r="X183" i="76"/>
  <c r="W183" i="76"/>
  <c r="V183" i="76"/>
  <c r="U183" i="76"/>
  <c r="T183" i="76"/>
  <c r="S183" i="76"/>
  <c r="R183" i="76"/>
  <c r="Q183" i="76"/>
  <c r="P183" i="76"/>
  <c r="M183" i="76"/>
  <c r="L183" i="76"/>
  <c r="K183" i="76"/>
  <c r="N183" i="76" s="1"/>
  <c r="AY183" i="76" s="1"/>
  <c r="AZ183" i="76" s="1"/>
  <c r="BA183" i="76" s="1"/>
  <c r="BB183" i="76" s="1"/>
  <c r="BC183" i="76" s="1"/>
  <c r="BD183" i="76" s="1"/>
  <c r="BE183" i="76" s="1"/>
  <c r="BF183" i="76" s="1"/>
  <c r="BG183" i="76" s="1"/>
  <c r="BH183" i="76" s="1"/>
  <c r="BI183" i="76" s="1"/>
  <c r="BJ183" i="76" s="1"/>
  <c r="BK183" i="76" s="1"/>
  <c r="BL183" i="76" s="1"/>
  <c r="BM183" i="76" s="1"/>
  <c r="BN183" i="76" s="1"/>
  <c r="BO183" i="76" s="1"/>
  <c r="BP183" i="76" s="1"/>
  <c r="BQ183" i="76" s="1"/>
  <c r="BR183" i="76" s="1"/>
  <c r="BS183" i="76" s="1"/>
  <c r="BT183" i="76" s="1"/>
  <c r="BU183" i="76" s="1"/>
  <c r="BV183" i="76" s="1"/>
  <c r="BW183" i="76" s="1"/>
  <c r="BX183" i="76" s="1"/>
  <c r="BY183" i="76" s="1"/>
  <c r="BZ183" i="76" s="1"/>
  <c r="CA183" i="76" s="1"/>
  <c r="CB183" i="76" s="1"/>
  <c r="CE182" i="76"/>
  <c r="AX182" i="76"/>
  <c r="AV182" i="76" s="1"/>
  <c r="AU182" i="76"/>
  <c r="AT182" i="76"/>
  <c r="AS182" i="76"/>
  <c r="AR182" i="76"/>
  <c r="AQ182" i="76"/>
  <c r="AP182" i="76"/>
  <c r="AO182" i="76"/>
  <c r="AN182" i="76"/>
  <c r="AM182" i="76"/>
  <c r="AL182" i="76"/>
  <c r="AK182" i="76"/>
  <c r="AJ182" i="76"/>
  <c r="AI182" i="76"/>
  <c r="AH182" i="76"/>
  <c r="AG182" i="76"/>
  <c r="AF182" i="76"/>
  <c r="AE182" i="76"/>
  <c r="AD182" i="76"/>
  <c r="AC182" i="76"/>
  <c r="AB182" i="76"/>
  <c r="AA182" i="76"/>
  <c r="Z182" i="76"/>
  <c r="Y182" i="76"/>
  <c r="X182" i="76"/>
  <c r="W182" i="76"/>
  <c r="V182" i="76"/>
  <c r="U182" i="76"/>
  <c r="T182" i="76"/>
  <c r="S182" i="76"/>
  <c r="R182" i="76"/>
  <c r="Q182" i="76"/>
  <c r="P182" i="76"/>
  <c r="M182" i="76"/>
  <c r="L182" i="76"/>
  <c r="K182" i="76"/>
  <c r="N182" i="76" s="1"/>
  <c r="AY182" i="76" s="1"/>
  <c r="CE181" i="76"/>
  <c r="AX181" i="76"/>
  <c r="AV181" i="76" s="1"/>
  <c r="AU181" i="76"/>
  <c r="AT181" i="76"/>
  <c r="AS181" i="76"/>
  <c r="AR181" i="76"/>
  <c r="AQ181" i="76"/>
  <c r="AP181" i="76"/>
  <c r="AO181" i="76"/>
  <c r="AN181" i="76"/>
  <c r="AM181" i="76"/>
  <c r="AL181" i="76"/>
  <c r="AK181" i="76"/>
  <c r="AJ181" i="76"/>
  <c r="AI181" i="76"/>
  <c r="AH181" i="76"/>
  <c r="AG181" i="76"/>
  <c r="AF181" i="76"/>
  <c r="AE181" i="76"/>
  <c r="AD181" i="76"/>
  <c r="AC181" i="76"/>
  <c r="AB181" i="76"/>
  <c r="AA181" i="76"/>
  <c r="Z181" i="76"/>
  <c r="Y181" i="76"/>
  <c r="X181" i="76"/>
  <c r="W181" i="76"/>
  <c r="V181" i="76"/>
  <c r="U181" i="76"/>
  <c r="T181" i="76"/>
  <c r="S181" i="76"/>
  <c r="R181" i="76"/>
  <c r="Q181" i="76"/>
  <c r="P181" i="76"/>
  <c r="M181" i="76"/>
  <c r="L181" i="76"/>
  <c r="K181" i="76"/>
  <c r="N181" i="76" s="1"/>
  <c r="CE180" i="76"/>
  <c r="AX180" i="76"/>
  <c r="AV180" i="76" s="1"/>
  <c r="AU180" i="76"/>
  <c r="AT180" i="76"/>
  <c r="AS180" i="76"/>
  <c r="AR180" i="76"/>
  <c r="AQ180" i="76"/>
  <c r="AP180" i="76"/>
  <c r="AO180" i="76"/>
  <c r="AN180" i="76"/>
  <c r="AM180" i="76"/>
  <c r="AL180" i="76"/>
  <c r="AK180" i="76"/>
  <c r="AJ180" i="76"/>
  <c r="AI180" i="76"/>
  <c r="AH180" i="76"/>
  <c r="AG180" i="76"/>
  <c r="AF180" i="76"/>
  <c r="AE180" i="76"/>
  <c r="AD180" i="76"/>
  <c r="AC180" i="76"/>
  <c r="AB180" i="76"/>
  <c r="AA180" i="76"/>
  <c r="Z180" i="76"/>
  <c r="Y180" i="76"/>
  <c r="X180" i="76"/>
  <c r="W180" i="76"/>
  <c r="V180" i="76"/>
  <c r="U180" i="76"/>
  <c r="T180" i="76"/>
  <c r="S180" i="76"/>
  <c r="R180" i="76"/>
  <c r="Q180" i="76"/>
  <c r="P180" i="76"/>
  <c r="N180" i="76"/>
  <c r="L180" i="76"/>
  <c r="M180" i="76" s="1"/>
  <c r="K180" i="76"/>
  <c r="CE179" i="76"/>
  <c r="AX179" i="76"/>
  <c r="AV179" i="76" s="1"/>
  <c r="AU179" i="76"/>
  <c r="AT179" i="76"/>
  <c r="AS179" i="76"/>
  <c r="AR179" i="76"/>
  <c r="AQ179" i="76"/>
  <c r="AP179" i="76"/>
  <c r="AO179" i="76"/>
  <c r="AN179" i="76"/>
  <c r="AM179" i="76"/>
  <c r="AL179" i="76"/>
  <c r="AK179" i="76"/>
  <c r="AJ179" i="76"/>
  <c r="AI179" i="76"/>
  <c r="AH179" i="76"/>
  <c r="AG179" i="76"/>
  <c r="AF179" i="76"/>
  <c r="AE179" i="76"/>
  <c r="AD179" i="76"/>
  <c r="AC179" i="76"/>
  <c r="AB179" i="76"/>
  <c r="AA179" i="76"/>
  <c r="Z179" i="76"/>
  <c r="Y179" i="76"/>
  <c r="X179" i="76"/>
  <c r="W179" i="76"/>
  <c r="V179" i="76"/>
  <c r="U179" i="76"/>
  <c r="T179" i="76"/>
  <c r="S179" i="76"/>
  <c r="R179" i="76"/>
  <c r="Q179" i="76"/>
  <c r="P179" i="76"/>
  <c r="N179" i="76"/>
  <c r="L179" i="76"/>
  <c r="M179" i="76" s="1"/>
  <c r="K179" i="76"/>
  <c r="CE178" i="76"/>
  <c r="AX178" i="76"/>
  <c r="AV178" i="76" s="1"/>
  <c r="AU178" i="76"/>
  <c r="AT178" i="76"/>
  <c r="AS178" i="76"/>
  <c r="AR178" i="76"/>
  <c r="AQ178" i="76"/>
  <c r="AP178" i="76"/>
  <c r="AO178" i="76"/>
  <c r="AN178" i="76"/>
  <c r="AM178" i="76"/>
  <c r="AL178" i="76"/>
  <c r="AK178" i="76"/>
  <c r="AJ178" i="76"/>
  <c r="AI178" i="76"/>
  <c r="AH178" i="76"/>
  <c r="AG178" i="76"/>
  <c r="AF178" i="76"/>
  <c r="AE178" i="76"/>
  <c r="AD178" i="76"/>
  <c r="AC178" i="76"/>
  <c r="AB178" i="76"/>
  <c r="AA178" i="76"/>
  <c r="Z178" i="76"/>
  <c r="Y178" i="76"/>
  <c r="X178" i="76"/>
  <c r="W178" i="76"/>
  <c r="V178" i="76"/>
  <c r="U178" i="76"/>
  <c r="T178" i="76"/>
  <c r="S178" i="76"/>
  <c r="R178" i="76"/>
  <c r="Q178" i="76"/>
  <c r="P178" i="76"/>
  <c r="L178" i="76"/>
  <c r="M178" i="76" s="1"/>
  <c r="K178" i="76"/>
  <c r="N178" i="76" s="1"/>
  <c r="CE177" i="76"/>
  <c r="AX177" i="76"/>
  <c r="AV177" i="76" s="1"/>
  <c r="AU177" i="76"/>
  <c r="AT177" i="76"/>
  <c r="AS177" i="76"/>
  <c r="AR177" i="76"/>
  <c r="AQ177" i="76"/>
  <c r="AP177" i="76"/>
  <c r="AO177" i="76"/>
  <c r="AN177" i="76"/>
  <c r="AM177" i="76"/>
  <c r="AL177" i="76"/>
  <c r="AK177" i="76"/>
  <c r="AJ177" i="76"/>
  <c r="AI177" i="76"/>
  <c r="AH177" i="76"/>
  <c r="AG177" i="76"/>
  <c r="AF177" i="76"/>
  <c r="AE177" i="76"/>
  <c r="AD177" i="76"/>
  <c r="AC177" i="76"/>
  <c r="AB177" i="76"/>
  <c r="AA177" i="76"/>
  <c r="Z177" i="76"/>
  <c r="Y177" i="76"/>
  <c r="X177" i="76"/>
  <c r="W177" i="76"/>
  <c r="V177" i="76"/>
  <c r="U177" i="76"/>
  <c r="T177" i="76"/>
  <c r="S177" i="76"/>
  <c r="R177" i="76"/>
  <c r="Q177" i="76"/>
  <c r="P177" i="76"/>
  <c r="L177" i="76"/>
  <c r="M177" i="76" s="1"/>
  <c r="K177" i="76"/>
  <c r="N177" i="76" s="1"/>
  <c r="CE176" i="76"/>
  <c r="AX176" i="76"/>
  <c r="AV176" i="76" s="1"/>
  <c r="AU176" i="76"/>
  <c r="AT176" i="76"/>
  <c r="AS176" i="76"/>
  <c r="AR176" i="76"/>
  <c r="AQ176" i="76"/>
  <c r="AP176" i="76"/>
  <c r="AO176" i="76"/>
  <c r="AN176" i="76"/>
  <c r="AM176" i="76"/>
  <c r="AL176" i="76"/>
  <c r="AK176" i="76"/>
  <c r="AJ176" i="76"/>
  <c r="AI176" i="76"/>
  <c r="AH176" i="76"/>
  <c r="AG176" i="76"/>
  <c r="AF176" i="76"/>
  <c r="AE176" i="76"/>
  <c r="AD176" i="76"/>
  <c r="AC176" i="76"/>
  <c r="AB176" i="76"/>
  <c r="AA176" i="76"/>
  <c r="Z176" i="76"/>
  <c r="Y176" i="76"/>
  <c r="X176" i="76"/>
  <c r="W176" i="76"/>
  <c r="V176" i="76"/>
  <c r="U176" i="76"/>
  <c r="T176" i="76"/>
  <c r="S176" i="76"/>
  <c r="R176" i="76"/>
  <c r="Q176" i="76"/>
  <c r="P176" i="76"/>
  <c r="N176" i="76"/>
  <c r="L176" i="76"/>
  <c r="M176" i="76" s="1"/>
  <c r="K176" i="76"/>
  <c r="CE175" i="76"/>
  <c r="P175" i="76"/>
  <c r="CE174" i="76"/>
  <c r="AX174" i="76"/>
  <c r="AV174" i="76"/>
  <c r="AU174" i="76"/>
  <c r="AT174" i="76"/>
  <c r="AS174" i="76"/>
  <c r="AR174" i="76"/>
  <c r="AQ174" i="76"/>
  <c r="AP174" i="76"/>
  <c r="AO174" i="76"/>
  <c r="AN174" i="76"/>
  <c r="AM174" i="76"/>
  <c r="AL174" i="76"/>
  <c r="AK174" i="76"/>
  <c r="AJ174" i="76"/>
  <c r="AI174" i="76"/>
  <c r="AH174" i="76"/>
  <c r="AG174" i="76"/>
  <c r="AF174" i="76"/>
  <c r="AE174" i="76"/>
  <c r="AD174" i="76"/>
  <c r="AC174" i="76"/>
  <c r="AB174" i="76"/>
  <c r="AA174" i="76"/>
  <c r="Z174" i="76"/>
  <c r="Y174" i="76"/>
  <c r="X174" i="76"/>
  <c r="W174" i="76"/>
  <c r="V174" i="76"/>
  <c r="U174" i="76"/>
  <c r="T174" i="76"/>
  <c r="S174" i="76"/>
  <c r="R174" i="76"/>
  <c r="Q174" i="76"/>
  <c r="P174" i="76"/>
  <c r="L174" i="76"/>
  <c r="M174" i="76" s="1"/>
  <c r="K174" i="76"/>
  <c r="N174" i="76" s="1"/>
  <c r="CE173" i="76"/>
  <c r="AX173" i="76"/>
  <c r="AV173" i="76" s="1"/>
  <c r="AU173" i="76"/>
  <c r="AT173" i="76"/>
  <c r="AS173" i="76"/>
  <c r="AR173" i="76"/>
  <c r="AQ173" i="76"/>
  <c r="AP173" i="76"/>
  <c r="AO173" i="76"/>
  <c r="AN173" i="76"/>
  <c r="AM173" i="76"/>
  <c r="AL173" i="76"/>
  <c r="AK173" i="76"/>
  <c r="AJ173" i="76"/>
  <c r="AI173" i="76"/>
  <c r="AH173" i="76"/>
  <c r="AG173" i="76"/>
  <c r="AF173" i="76"/>
  <c r="AE173" i="76"/>
  <c r="AD173" i="76"/>
  <c r="AC173" i="76"/>
  <c r="AB173" i="76"/>
  <c r="AA173" i="76"/>
  <c r="Z173" i="76"/>
  <c r="Y173" i="76"/>
  <c r="X173" i="76"/>
  <c r="W173" i="76"/>
  <c r="V173" i="76"/>
  <c r="U173" i="76"/>
  <c r="T173" i="76"/>
  <c r="S173" i="76"/>
  <c r="R173" i="76"/>
  <c r="Q173" i="76"/>
  <c r="P173" i="76"/>
  <c r="M173" i="76"/>
  <c r="L173" i="76"/>
  <c r="K173" i="76"/>
  <c r="N173" i="76" s="1"/>
  <c r="AY173" i="76" s="1"/>
  <c r="AZ173" i="76" s="1"/>
  <c r="BA173" i="76" s="1"/>
  <c r="BB173" i="76" s="1"/>
  <c r="BC173" i="76" s="1"/>
  <c r="BD173" i="76" s="1"/>
  <c r="BE173" i="76" s="1"/>
  <c r="BF173" i="76" s="1"/>
  <c r="BG173" i="76" s="1"/>
  <c r="BH173" i="76" s="1"/>
  <c r="BI173" i="76" s="1"/>
  <c r="BJ173" i="76" s="1"/>
  <c r="BK173" i="76" s="1"/>
  <c r="BL173" i="76" s="1"/>
  <c r="BM173" i="76" s="1"/>
  <c r="BN173" i="76" s="1"/>
  <c r="BO173" i="76" s="1"/>
  <c r="BP173" i="76" s="1"/>
  <c r="BQ173" i="76" s="1"/>
  <c r="BR173" i="76" s="1"/>
  <c r="BS173" i="76" s="1"/>
  <c r="BT173" i="76" s="1"/>
  <c r="BU173" i="76" s="1"/>
  <c r="BV173" i="76" s="1"/>
  <c r="BW173" i="76" s="1"/>
  <c r="BX173" i="76" s="1"/>
  <c r="BY173" i="76" s="1"/>
  <c r="BZ173" i="76" s="1"/>
  <c r="CA173" i="76" s="1"/>
  <c r="CB173" i="76" s="1"/>
  <c r="CE172" i="76"/>
  <c r="P172" i="76"/>
  <c r="CE171" i="76"/>
  <c r="AX171" i="76"/>
  <c r="AU171" i="76"/>
  <c r="AT171" i="76"/>
  <c r="AS171" i="76"/>
  <c r="AR171" i="76"/>
  <c r="AQ171" i="76"/>
  <c r="AP171" i="76"/>
  <c r="AO171" i="76"/>
  <c r="AN171" i="76"/>
  <c r="AM171" i="76"/>
  <c r="AL171" i="76"/>
  <c r="AK171" i="76"/>
  <c r="AJ171" i="76"/>
  <c r="AI171" i="76"/>
  <c r="AH171" i="76"/>
  <c r="AG171" i="76"/>
  <c r="AF171" i="76"/>
  <c r="AE171" i="76"/>
  <c r="AD171" i="76"/>
  <c r="AC171" i="76"/>
  <c r="AB171" i="76"/>
  <c r="AA171" i="76"/>
  <c r="Z171" i="76"/>
  <c r="Y171" i="76"/>
  <c r="X171" i="76"/>
  <c r="W171" i="76"/>
  <c r="V171" i="76"/>
  <c r="U171" i="76"/>
  <c r="T171" i="76"/>
  <c r="S171" i="76"/>
  <c r="R171" i="76"/>
  <c r="Q171" i="76"/>
  <c r="P171" i="76"/>
  <c r="L171" i="76"/>
  <c r="M171" i="76" s="1"/>
  <c r="K171" i="76"/>
  <c r="N171" i="76" s="1"/>
  <c r="CE170" i="76"/>
  <c r="AX170" i="76"/>
  <c r="AU170" i="76"/>
  <c r="AT170" i="76"/>
  <c r="AS170" i="76"/>
  <c r="AR170" i="76"/>
  <c r="AQ170" i="76"/>
  <c r="AP170" i="76"/>
  <c r="AO170" i="76"/>
  <c r="AN170" i="76"/>
  <c r="AM170" i="76"/>
  <c r="AL170" i="76"/>
  <c r="AK170" i="76"/>
  <c r="AJ170" i="76"/>
  <c r="AI170" i="76"/>
  <c r="AH170" i="76"/>
  <c r="AG170" i="76"/>
  <c r="AF170" i="76"/>
  <c r="AE170" i="76"/>
  <c r="AD170" i="76"/>
  <c r="AC170" i="76"/>
  <c r="AB170" i="76"/>
  <c r="AA170" i="76"/>
  <c r="Z170" i="76"/>
  <c r="Y170" i="76"/>
  <c r="X170" i="76"/>
  <c r="W170" i="76"/>
  <c r="V170" i="76"/>
  <c r="U170" i="76"/>
  <c r="T170" i="76"/>
  <c r="S170" i="76"/>
  <c r="R170" i="76"/>
  <c r="Q170" i="76"/>
  <c r="P170" i="76"/>
  <c r="L170" i="76"/>
  <c r="M170" i="76" s="1"/>
  <c r="K170" i="76"/>
  <c r="N170" i="76" s="1"/>
  <c r="CE169" i="76"/>
  <c r="AX169" i="76"/>
  <c r="AU169" i="76"/>
  <c r="AT169" i="76"/>
  <c r="AS169" i="76"/>
  <c r="AR169" i="76"/>
  <c r="AQ169" i="76"/>
  <c r="AP169" i="76"/>
  <c r="AO169" i="76"/>
  <c r="AN169" i="76"/>
  <c r="AM169" i="76"/>
  <c r="AL169" i="76"/>
  <c r="AK169" i="76"/>
  <c r="AJ169" i="76"/>
  <c r="AI169" i="76"/>
  <c r="AH169" i="76"/>
  <c r="AG169" i="76"/>
  <c r="AF169" i="76"/>
  <c r="AE169" i="76"/>
  <c r="AD169" i="76"/>
  <c r="AC169" i="76"/>
  <c r="AB169" i="76"/>
  <c r="AA169" i="76"/>
  <c r="Z169" i="76"/>
  <c r="Y169" i="76"/>
  <c r="X169" i="76"/>
  <c r="W169" i="76"/>
  <c r="V169" i="76"/>
  <c r="U169" i="76"/>
  <c r="T169" i="76"/>
  <c r="S169" i="76"/>
  <c r="R169" i="76"/>
  <c r="Q169" i="76"/>
  <c r="P169" i="76"/>
  <c r="N169" i="76"/>
  <c r="L169" i="76"/>
  <c r="M169" i="76" s="1"/>
  <c r="K169" i="76"/>
  <c r="CE168" i="76"/>
  <c r="AX168" i="76"/>
  <c r="AU168" i="76"/>
  <c r="AT168" i="76"/>
  <c r="AS168" i="76"/>
  <c r="AR168" i="76"/>
  <c r="AQ168" i="76"/>
  <c r="AP168" i="76"/>
  <c r="AO168" i="76"/>
  <c r="AN168" i="76"/>
  <c r="AM168" i="76"/>
  <c r="AL168" i="76"/>
  <c r="AK168" i="76"/>
  <c r="AJ168" i="76"/>
  <c r="AI168" i="76"/>
  <c r="AH168" i="76"/>
  <c r="AG168" i="76"/>
  <c r="AF168" i="76"/>
  <c r="AE168" i="76"/>
  <c r="AD168" i="76"/>
  <c r="AC168" i="76"/>
  <c r="AB168" i="76"/>
  <c r="AA168" i="76"/>
  <c r="Z168" i="76"/>
  <c r="Y168" i="76"/>
  <c r="X168" i="76"/>
  <c r="W168" i="76"/>
  <c r="V168" i="76"/>
  <c r="U168" i="76"/>
  <c r="T168" i="76"/>
  <c r="S168" i="76"/>
  <c r="R168" i="76"/>
  <c r="Q168" i="76"/>
  <c r="P168" i="76"/>
  <c r="N168" i="76"/>
  <c r="L168" i="76"/>
  <c r="M168" i="76" s="1"/>
  <c r="K168" i="76"/>
  <c r="CE167" i="76"/>
  <c r="AX167" i="76"/>
  <c r="AU167" i="76"/>
  <c r="AT167" i="76"/>
  <c r="AS167" i="76"/>
  <c r="AR167" i="76"/>
  <c r="AQ167" i="76"/>
  <c r="AP167" i="76"/>
  <c r="AO167" i="76"/>
  <c r="AN167" i="76"/>
  <c r="AM167" i="76"/>
  <c r="AL167" i="76"/>
  <c r="AK167" i="76"/>
  <c r="AJ167" i="76"/>
  <c r="AI167" i="76"/>
  <c r="AH167" i="76"/>
  <c r="AG167" i="76"/>
  <c r="AF167" i="76"/>
  <c r="AE167" i="76"/>
  <c r="AD167" i="76"/>
  <c r="AC167" i="76"/>
  <c r="AB167" i="76"/>
  <c r="AA167" i="76"/>
  <c r="Z167" i="76"/>
  <c r="Y167" i="76"/>
  <c r="X167" i="76"/>
  <c r="W167" i="76"/>
  <c r="V167" i="76"/>
  <c r="U167" i="76"/>
  <c r="T167" i="76"/>
  <c r="S167" i="76"/>
  <c r="R167" i="76"/>
  <c r="Q167" i="76"/>
  <c r="P167" i="76"/>
  <c r="L167" i="76"/>
  <c r="M167" i="76" s="1"/>
  <c r="K167" i="76"/>
  <c r="N167" i="76" s="1"/>
  <c r="CE166" i="76"/>
  <c r="P166" i="76"/>
  <c r="CE165" i="76"/>
  <c r="AX165" i="76"/>
  <c r="AV165" i="76"/>
  <c r="AU165" i="76"/>
  <c r="AT165" i="76"/>
  <c r="AS165" i="76"/>
  <c r="AR165" i="76"/>
  <c r="AQ165" i="76"/>
  <c r="AP165" i="76"/>
  <c r="AO165" i="76"/>
  <c r="AN165" i="76"/>
  <c r="AM165" i="76"/>
  <c r="AL165" i="76"/>
  <c r="AK165" i="76"/>
  <c r="AJ165" i="76"/>
  <c r="AI165" i="76"/>
  <c r="AH165" i="76"/>
  <c r="AG165" i="76"/>
  <c r="AF165" i="76"/>
  <c r="AE165" i="76"/>
  <c r="AD165" i="76"/>
  <c r="AC165" i="76"/>
  <c r="AB165" i="76"/>
  <c r="AA165" i="76"/>
  <c r="Z165" i="76"/>
  <c r="Y165" i="76"/>
  <c r="X165" i="76"/>
  <c r="W165" i="76"/>
  <c r="V165" i="76"/>
  <c r="U165" i="76"/>
  <c r="T165" i="76"/>
  <c r="S165" i="76"/>
  <c r="R165" i="76"/>
  <c r="AY165" i="76" s="1"/>
  <c r="AZ165" i="76" s="1"/>
  <c r="Q165" i="76"/>
  <c r="P165" i="76"/>
  <c r="L165" i="76"/>
  <c r="M165" i="76" s="1"/>
  <c r="K165" i="76"/>
  <c r="N165" i="76" s="1"/>
  <c r="CE164" i="76"/>
  <c r="AX164" i="76"/>
  <c r="AV164" i="76"/>
  <c r="AU164" i="76"/>
  <c r="AT164" i="76"/>
  <c r="AS164" i="76"/>
  <c r="AR164" i="76"/>
  <c r="AQ164" i="76"/>
  <c r="AP164" i="76"/>
  <c r="AO164" i="76"/>
  <c r="AN164" i="76"/>
  <c r="AM164" i="76"/>
  <c r="AL164" i="76"/>
  <c r="AK164" i="76"/>
  <c r="AJ164" i="76"/>
  <c r="AI164" i="76"/>
  <c r="AH164" i="76"/>
  <c r="AG164" i="76"/>
  <c r="AF164" i="76"/>
  <c r="AE164" i="76"/>
  <c r="AD164" i="76"/>
  <c r="AC164" i="76"/>
  <c r="AB164" i="76"/>
  <c r="AA164" i="76"/>
  <c r="Z164" i="76"/>
  <c r="Y164" i="76"/>
  <c r="X164" i="76"/>
  <c r="W164" i="76"/>
  <c r="V164" i="76"/>
  <c r="U164" i="76"/>
  <c r="T164" i="76"/>
  <c r="S164" i="76"/>
  <c r="R164" i="76"/>
  <c r="Q164" i="76"/>
  <c r="P164" i="76"/>
  <c r="L164" i="76"/>
  <c r="M164" i="76" s="1"/>
  <c r="K164" i="76"/>
  <c r="N164" i="76" s="1"/>
  <c r="CE163" i="76"/>
  <c r="AX163" i="76"/>
  <c r="AV163" i="76" s="1"/>
  <c r="AU163" i="76"/>
  <c r="AT163" i="76"/>
  <c r="AS163" i="76"/>
  <c r="AR163" i="76"/>
  <c r="AQ163" i="76"/>
  <c r="AP163" i="76"/>
  <c r="AO163" i="76"/>
  <c r="AN163" i="76"/>
  <c r="AM163" i="76"/>
  <c r="AL163" i="76"/>
  <c r="AK163" i="76"/>
  <c r="AJ163" i="76"/>
  <c r="AI163" i="76"/>
  <c r="AH163" i="76"/>
  <c r="AG163" i="76"/>
  <c r="AF163" i="76"/>
  <c r="AE163" i="76"/>
  <c r="AD163" i="76"/>
  <c r="AC163" i="76"/>
  <c r="AB163" i="76"/>
  <c r="AA163" i="76"/>
  <c r="Z163" i="76"/>
  <c r="Y163" i="76"/>
  <c r="X163" i="76"/>
  <c r="W163" i="76"/>
  <c r="V163" i="76"/>
  <c r="U163" i="76"/>
  <c r="T163" i="76"/>
  <c r="S163" i="76"/>
  <c r="R163" i="76"/>
  <c r="Q163" i="76"/>
  <c r="P163" i="76"/>
  <c r="M163" i="76"/>
  <c r="L163" i="76"/>
  <c r="K163" i="76"/>
  <c r="N163" i="76" s="1"/>
  <c r="AY163" i="76" s="1"/>
  <c r="CE162" i="76"/>
  <c r="AX162" i="76"/>
  <c r="AV162" i="76" s="1"/>
  <c r="AU162" i="76"/>
  <c r="AT162" i="76"/>
  <c r="AS162" i="76"/>
  <c r="AR162" i="76"/>
  <c r="AQ162" i="76"/>
  <c r="AP162" i="76"/>
  <c r="AO162" i="76"/>
  <c r="AN162" i="76"/>
  <c r="AM162" i="76"/>
  <c r="AL162" i="76"/>
  <c r="AK162" i="76"/>
  <c r="AJ162" i="76"/>
  <c r="AI162" i="76"/>
  <c r="AH162" i="76"/>
  <c r="AG162" i="76"/>
  <c r="AF162" i="76"/>
  <c r="AE162" i="76"/>
  <c r="AD162" i="76"/>
  <c r="AC162" i="76"/>
  <c r="AB162" i="76"/>
  <c r="AA162" i="76"/>
  <c r="Z162" i="76"/>
  <c r="Y162" i="76"/>
  <c r="X162" i="76"/>
  <c r="W162" i="76"/>
  <c r="V162" i="76"/>
  <c r="U162" i="76"/>
  <c r="T162" i="76"/>
  <c r="S162" i="76"/>
  <c r="R162" i="76"/>
  <c r="Q162" i="76"/>
  <c r="P162" i="76"/>
  <c r="M162" i="76"/>
  <c r="L162" i="76"/>
  <c r="K162" i="76"/>
  <c r="N162" i="76" s="1"/>
  <c r="AY162" i="76" s="1"/>
  <c r="AZ162" i="76" s="1"/>
  <c r="BA162" i="76" s="1"/>
  <c r="BB162" i="76" s="1"/>
  <c r="BC162" i="76" s="1"/>
  <c r="BD162" i="76" s="1"/>
  <c r="BE162" i="76" s="1"/>
  <c r="BF162" i="76" s="1"/>
  <c r="BG162" i="76" s="1"/>
  <c r="BH162" i="76" s="1"/>
  <c r="BI162" i="76" s="1"/>
  <c r="BJ162" i="76" s="1"/>
  <c r="BK162" i="76" s="1"/>
  <c r="BL162" i="76" s="1"/>
  <c r="BM162" i="76" s="1"/>
  <c r="BN162" i="76" s="1"/>
  <c r="BO162" i="76" s="1"/>
  <c r="BP162" i="76" s="1"/>
  <c r="BQ162" i="76" s="1"/>
  <c r="BR162" i="76" s="1"/>
  <c r="BS162" i="76" s="1"/>
  <c r="BT162" i="76" s="1"/>
  <c r="BU162" i="76" s="1"/>
  <c r="BV162" i="76" s="1"/>
  <c r="BW162" i="76" s="1"/>
  <c r="BX162" i="76" s="1"/>
  <c r="BY162" i="76" s="1"/>
  <c r="BZ162" i="76" s="1"/>
  <c r="CA162" i="76" s="1"/>
  <c r="CB162" i="76" s="1"/>
  <c r="CE161" i="76"/>
  <c r="AX161" i="76"/>
  <c r="AV161" i="76" s="1"/>
  <c r="AU161" i="76"/>
  <c r="AT161" i="76"/>
  <c r="AS161" i="76"/>
  <c r="AR161" i="76"/>
  <c r="AQ161" i="76"/>
  <c r="AP161" i="76"/>
  <c r="AO161" i="76"/>
  <c r="AN161" i="76"/>
  <c r="AM161" i="76"/>
  <c r="AL161" i="76"/>
  <c r="AK161" i="76"/>
  <c r="AJ161" i="76"/>
  <c r="AI161" i="76"/>
  <c r="AH161" i="76"/>
  <c r="AG161" i="76"/>
  <c r="AF161" i="76"/>
  <c r="AE161" i="76"/>
  <c r="AD161" i="76"/>
  <c r="AC161" i="76"/>
  <c r="AB161" i="76"/>
  <c r="AA161" i="76"/>
  <c r="Z161" i="76"/>
  <c r="Y161" i="76"/>
  <c r="X161" i="76"/>
  <c r="W161" i="76"/>
  <c r="V161" i="76"/>
  <c r="U161" i="76"/>
  <c r="T161" i="76"/>
  <c r="S161" i="76"/>
  <c r="R161" i="76"/>
  <c r="Q161" i="76"/>
  <c r="P161" i="76"/>
  <c r="M161" i="76"/>
  <c r="L161" i="76"/>
  <c r="K161" i="76"/>
  <c r="N161" i="76" s="1"/>
  <c r="AY161" i="76" s="1"/>
  <c r="CE160" i="76"/>
  <c r="AX160" i="76"/>
  <c r="AV160" i="76" s="1"/>
  <c r="AU160" i="76"/>
  <c r="AT160" i="76"/>
  <c r="AS160" i="76"/>
  <c r="AR160" i="76"/>
  <c r="AQ160" i="76"/>
  <c r="AP160" i="76"/>
  <c r="AO160" i="76"/>
  <c r="AN160" i="76"/>
  <c r="AM160" i="76"/>
  <c r="AL160" i="76"/>
  <c r="AK160" i="76"/>
  <c r="AJ160" i="76"/>
  <c r="AI160" i="76"/>
  <c r="AH160" i="76"/>
  <c r="AG160" i="76"/>
  <c r="AF160" i="76"/>
  <c r="AE160" i="76"/>
  <c r="AD160" i="76"/>
  <c r="AC160" i="76"/>
  <c r="AB160" i="76"/>
  <c r="AA160" i="76"/>
  <c r="Z160" i="76"/>
  <c r="Y160" i="76"/>
  <c r="X160" i="76"/>
  <c r="W160" i="76"/>
  <c r="V160" i="76"/>
  <c r="U160" i="76"/>
  <c r="T160" i="76"/>
  <c r="S160" i="76"/>
  <c r="R160" i="76"/>
  <c r="Q160" i="76"/>
  <c r="P160" i="76"/>
  <c r="M160" i="76"/>
  <c r="L160" i="76"/>
  <c r="K160" i="76"/>
  <c r="N160" i="76" s="1"/>
  <c r="AY160" i="76" s="1"/>
  <c r="AZ160" i="76" s="1"/>
  <c r="BA160" i="76" s="1"/>
  <c r="BB160" i="76" s="1"/>
  <c r="BC160" i="76" s="1"/>
  <c r="BD160" i="76" s="1"/>
  <c r="BE160" i="76" s="1"/>
  <c r="BF160" i="76" s="1"/>
  <c r="BG160" i="76" s="1"/>
  <c r="BH160" i="76" s="1"/>
  <c r="BI160" i="76" s="1"/>
  <c r="BJ160" i="76" s="1"/>
  <c r="BK160" i="76" s="1"/>
  <c r="BL160" i="76" s="1"/>
  <c r="BM160" i="76" s="1"/>
  <c r="BN160" i="76" s="1"/>
  <c r="BO160" i="76" s="1"/>
  <c r="BP160" i="76" s="1"/>
  <c r="BQ160" i="76" s="1"/>
  <c r="BR160" i="76" s="1"/>
  <c r="BS160" i="76" s="1"/>
  <c r="BT160" i="76" s="1"/>
  <c r="BU160" i="76" s="1"/>
  <c r="BV160" i="76" s="1"/>
  <c r="BW160" i="76" s="1"/>
  <c r="BX160" i="76" s="1"/>
  <c r="BY160" i="76" s="1"/>
  <c r="BZ160" i="76" s="1"/>
  <c r="CA160" i="76" s="1"/>
  <c r="CB160" i="76" s="1"/>
  <c r="CE159" i="76"/>
  <c r="AX159" i="76"/>
  <c r="AV159" i="76" s="1"/>
  <c r="AU159" i="76"/>
  <c r="AT159" i="76"/>
  <c r="AS159" i="76"/>
  <c r="AR159" i="76"/>
  <c r="AQ159" i="76"/>
  <c r="AP159" i="76"/>
  <c r="AO159" i="76"/>
  <c r="AN159" i="76"/>
  <c r="AM159" i="76"/>
  <c r="AL159" i="76"/>
  <c r="AK159" i="76"/>
  <c r="AJ159" i="76"/>
  <c r="AI159" i="76"/>
  <c r="AH159" i="76"/>
  <c r="AG159" i="76"/>
  <c r="AF159" i="76"/>
  <c r="AE159" i="76"/>
  <c r="AD159" i="76"/>
  <c r="AC159" i="76"/>
  <c r="AB159" i="76"/>
  <c r="AA159" i="76"/>
  <c r="Z159" i="76"/>
  <c r="Y159" i="76"/>
  <c r="X159" i="76"/>
  <c r="W159" i="76"/>
  <c r="V159" i="76"/>
  <c r="U159" i="76"/>
  <c r="T159" i="76"/>
  <c r="S159" i="76"/>
  <c r="R159" i="76"/>
  <c r="Q159" i="76"/>
  <c r="P159" i="76"/>
  <c r="M159" i="76"/>
  <c r="L159" i="76"/>
  <c r="K159" i="76"/>
  <c r="N159" i="76" s="1"/>
  <c r="AY159" i="76" s="1"/>
  <c r="CE158" i="76"/>
  <c r="AX158" i="76"/>
  <c r="AV158" i="76" s="1"/>
  <c r="AU158" i="76"/>
  <c r="AT158" i="76"/>
  <c r="AS158" i="76"/>
  <c r="AR158" i="76"/>
  <c r="AQ158" i="76"/>
  <c r="AP158" i="76"/>
  <c r="AO158" i="76"/>
  <c r="AN158" i="76"/>
  <c r="AM158" i="76"/>
  <c r="AL158" i="76"/>
  <c r="AK158" i="76"/>
  <c r="AJ158" i="76"/>
  <c r="AI158" i="76"/>
  <c r="AH158" i="76"/>
  <c r="AG158" i="76"/>
  <c r="AF158" i="76"/>
  <c r="AE158" i="76"/>
  <c r="AD158" i="76"/>
  <c r="AC158" i="76"/>
  <c r="AB158" i="76"/>
  <c r="AA158" i="76"/>
  <c r="Z158" i="76"/>
  <c r="Y158" i="76"/>
  <c r="X158" i="76"/>
  <c r="W158" i="76"/>
  <c r="V158" i="76"/>
  <c r="U158" i="76"/>
  <c r="T158" i="76"/>
  <c r="S158" i="76"/>
  <c r="R158" i="76"/>
  <c r="Q158" i="76"/>
  <c r="P158" i="76"/>
  <c r="M158" i="76"/>
  <c r="L158" i="76"/>
  <c r="K158" i="76"/>
  <c r="N158" i="76" s="1"/>
  <c r="AY158" i="76" s="1"/>
  <c r="AZ158" i="76" s="1"/>
  <c r="BA158" i="76" s="1"/>
  <c r="BB158" i="76" s="1"/>
  <c r="BC158" i="76" s="1"/>
  <c r="BD158" i="76" s="1"/>
  <c r="BE158" i="76" s="1"/>
  <c r="BF158" i="76" s="1"/>
  <c r="BG158" i="76" s="1"/>
  <c r="BH158" i="76" s="1"/>
  <c r="BI158" i="76" s="1"/>
  <c r="BJ158" i="76" s="1"/>
  <c r="BK158" i="76" s="1"/>
  <c r="BL158" i="76" s="1"/>
  <c r="BM158" i="76" s="1"/>
  <c r="BN158" i="76" s="1"/>
  <c r="BO158" i="76" s="1"/>
  <c r="BP158" i="76" s="1"/>
  <c r="BQ158" i="76" s="1"/>
  <c r="BR158" i="76" s="1"/>
  <c r="BS158" i="76" s="1"/>
  <c r="BT158" i="76" s="1"/>
  <c r="BU158" i="76" s="1"/>
  <c r="BV158" i="76" s="1"/>
  <c r="BW158" i="76" s="1"/>
  <c r="BX158" i="76" s="1"/>
  <c r="BY158" i="76" s="1"/>
  <c r="BZ158" i="76" s="1"/>
  <c r="CA158" i="76" s="1"/>
  <c r="CB158" i="76" s="1"/>
  <c r="CE157" i="76"/>
  <c r="AX157" i="76"/>
  <c r="AV157" i="76" s="1"/>
  <c r="AU157" i="76"/>
  <c r="AT157" i="76"/>
  <c r="AS157" i="76"/>
  <c r="AR157" i="76"/>
  <c r="AQ157" i="76"/>
  <c r="AP157" i="76"/>
  <c r="AO157" i="76"/>
  <c r="AN157" i="76"/>
  <c r="AM157" i="76"/>
  <c r="AL157" i="76"/>
  <c r="AK157" i="76"/>
  <c r="AJ157" i="76"/>
  <c r="AI157" i="76"/>
  <c r="AH157" i="76"/>
  <c r="AG157" i="76"/>
  <c r="AF157" i="76"/>
  <c r="AE157" i="76"/>
  <c r="AD157" i="76"/>
  <c r="AC157" i="76"/>
  <c r="AB157" i="76"/>
  <c r="AA157" i="76"/>
  <c r="Z157" i="76"/>
  <c r="Y157" i="76"/>
  <c r="X157" i="76"/>
  <c r="W157" i="76"/>
  <c r="V157" i="76"/>
  <c r="U157" i="76"/>
  <c r="T157" i="76"/>
  <c r="S157" i="76"/>
  <c r="R157" i="76"/>
  <c r="Q157" i="76"/>
  <c r="P157" i="76"/>
  <c r="M157" i="76"/>
  <c r="L157" i="76"/>
  <c r="K157" i="76"/>
  <c r="N157" i="76" s="1"/>
  <c r="AY157" i="76" s="1"/>
  <c r="CE156" i="76"/>
  <c r="AX156" i="76"/>
  <c r="AV156" i="76" s="1"/>
  <c r="AU156" i="76"/>
  <c r="AT156" i="76"/>
  <c r="AS156" i="76"/>
  <c r="AR156" i="76"/>
  <c r="AQ156" i="76"/>
  <c r="AP156" i="76"/>
  <c r="AO156" i="76"/>
  <c r="AN156" i="76"/>
  <c r="AM156" i="76"/>
  <c r="AL156" i="76"/>
  <c r="AK156" i="76"/>
  <c r="AJ156" i="76"/>
  <c r="AI156" i="76"/>
  <c r="AH156" i="76"/>
  <c r="AG156" i="76"/>
  <c r="AF156" i="76"/>
  <c r="AE156" i="76"/>
  <c r="AD156" i="76"/>
  <c r="AC156" i="76"/>
  <c r="AB156" i="76"/>
  <c r="AA156" i="76"/>
  <c r="Z156" i="76"/>
  <c r="Y156" i="76"/>
  <c r="X156" i="76"/>
  <c r="W156" i="76"/>
  <c r="V156" i="76"/>
  <c r="U156" i="76"/>
  <c r="T156" i="76"/>
  <c r="S156" i="76"/>
  <c r="R156" i="76"/>
  <c r="Q156" i="76"/>
  <c r="P156" i="76"/>
  <c r="M156" i="76"/>
  <c r="L156" i="76"/>
  <c r="K156" i="76"/>
  <c r="N156" i="76" s="1"/>
  <c r="AY156" i="76" s="1"/>
  <c r="AZ156" i="76" s="1"/>
  <c r="BA156" i="76" s="1"/>
  <c r="BB156" i="76" s="1"/>
  <c r="BC156" i="76" s="1"/>
  <c r="BD156" i="76" s="1"/>
  <c r="BE156" i="76" s="1"/>
  <c r="BF156" i="76" s="1"/>
  <c r="BG156" i="76" s="1"/>
  <c r="BH156" i="76" s="1"/>
  <c r="BI156" i="76" s="1"/>
  <c r="BJ156" i="76" s="1"/>
  <c r="BK156" i="76" s="1"/>
  <c r="BL156" i="76" s="1"/>
  <c r="BM156" i="76" s="1"/>
  <c r="BN156" i="76" s="1"/>
  <c r="BO156" i="76" s="1"/>
  <c r="BP156" i="76" s="1"/>
  <c r="BQ156" i="76" s="1"/>
  <c r="BR156" i="76" s="1"/>
  <c r="BS156" i="76" s="1"/>
  <c r="BT156" i="76" s="1"/>
  <c r="BU156" i="76" s="1"/>
  <c r="BV156" i="76" s="1"/>
  <c r="BW156" i="76" s="1"/>
  <c r="BX156" i="76" s="1"/>
  <c r="BY156" i="76" s="1"/>
  <c r="BZ156" i="76" s="1"/>
  <c r="CA156" i="76" s="1"/>
  <c r="CB156" i="76" s="1"/>
  <c r="CE155" i="76"/>
  <c r="P155" i="76"/>
  <c r="CE154" i="76"/>
  <c r="AX154" i="76"/>
  <c r="AU154" i="76"/>
  <c r="AT154" i="76"/>
  <c r="AS154" i="76"/>
  <c r="AR154" i="76"/>
  <c r="AQ154" i="76"/>
  <c r="AP154" i="76"/>
  <c r="AO154" i="76"/>
  <c r="AN154" i="76"/>
  <c r="AM154" i="76"/>
  <c r="AL154" i="76"/>
  <c r="AK154" i="76"/>
  <c r="AJ154" i="76"/>
  <c r="AI154" i="76"/>
  <c r="AH154" i="76"/>
  <c r="AG154" i="76"/>
  <c r="AF154" i="76"/>
  <c r="AE154" i="76"/>
  <c r="AD154" i="76"/>
  <c r="AC154" i="76"/>
  <c r="AB154" i="76"/>
  <c r="AA154" i="76"/>
  <c r="Z154" i="76"/>
  <c r="Y154" i="76"/>
  <c r="X154" i="76"/>
  <c r="W154" i="76"/>
  <c r="V154" i="76"/>
  <c r="U154" i="76"/>
  <c r="T154" i="76"/>
  <c r="S154" i="76"/>
  <c r="R154" i="76"/>
  <c r="Q154" i="76"/>
  <c r="P154" i="76"/>
  <c r="L154" i="76"/>
  <c r="M154" i="76" s="1"/>
  <c r="K154" i="76"/>
  <c r="N154" i="76" s="1"/>
  <c r="CE153" i="76"/>
  <c r="AX153" i="76"/>
  <c r="AU153" i="76"/>
  <c r="AT153" i="76"/>
  <c r="AS153" i="76"/>
  <c r="AR153" i="76"/>
  <c r="AQ153" i="76"/>
  <c r="AP153" i="76"/>
  <c r="AO153" i="76"/>
  <c r="AN153" i="76"/>
  <c r="AM153" i="76"/>
  <c r="AL153" i="76"/>
  <c r="AK153" i="76"/>
  <c r="AJ153" i="76"/>
  <c r="AI153" i="76"/>
  <c r="AH153" i="76"/>
  <c r="AG153" i="76"/>
  <c r="AF153" i="76"/>
  <c r="AE153" i="76"/>
  <c r="AD153" i="76"/>
  <c r="AC153" i="76"/>
  <c r="AB153" i="76"/>
  <c r="AA153" i="76"/>
  <c r="Z153" i="76"/>
  <c r="Y153" i="76"/>
  <c r="X153" i="76"/>
  <c r="W153" i="76"/>
  <c r="V153" i="76"/>
  <c r="U153" i="76"/>
  <c r="T153" i="76"/>
  <c r="S153" i="76"/>
  <c r="R153" i="76"/>
  <c r="Q153" i="76"/>
  <c r="P153" i="76"/>
  <c r="L153" i="76"/>
  <c r="M153" i="76" s="1"/>
  <c r="K153" i="76"/>
  <c r="N153" i="76" s="1"/>
  <c r="CE152" i="76"/>
  <c r="AX152" i="76"/>
  <c r="AU152" i="76"/>
  <c r="AT152" i="76"/>
  <c r="AS152" i="76"/>
  <c r="AR152" i="76"/>
  <c r="AQ152" i="76"/>
  <c r="AP152" i="76"/>
  <c r="AO152" i="76"/>
  <c r="AN152" i="76"/>
  <c r="AM152" i="76"/>
  <c r="AL152" i="76"/>
  <c r="AK152" i="76"/>
  <c r="AJ152" i="76"/>
  <c r="AI152" i="76"/>
  <c r="AH152" i="76"/>
  <c r="AG152" i="76"/>
  <c r="AF152" i="76"/>
  <c r="AE152" i="76"/>
  <c r="AD152" i="76"/>
  <c r="AC152" i="76"/>
  <c r="AB152" i="76"/>
  <c r="AA152" i="76"/>
  <c r="Z152" i="76"/>
  <c r="Y152" i="76"/>
  <c r="X152" i="76"/>
  <c r="W152" i="76"/>
  <c r="V152" i="76"/>
  <c r="U152" i="76"/>
  <c r="T152" i="76"/>
  <c r="S152" i="76"/>
  <c r="R152" i="76"/>
  <c r="Q152" i="76"/>
  <c r="P152" i="76"/>
  <c r="N152" i="76"/>
  <c r="L152" i="76"/>
  <c r="M152" i="76" s="1"/>
  <c r="K152" i="76"/>
  <c r="CE151" i="76"/>
  <c r="AX151" i="76"/>
  <c r="AU151" i="76"/>
  <c r="AT151" i="76"/>
  <c r="AS151" i="76"/>
  <c r="AR151" i="76"/>
  <c r="AQ151" i="76"/>
  <c r="AP151" i="76"/>
  <c r="AO151" i="76"/>
  <c r="AN151" i="76"/>
  <c r="AM151" i="76"/>
  <c r="AL151" i="76"/>
  <c r="AK151" i="76"/>
  <c r="AJ151" i="76"/>
  <c r="AI151" i="76"/>
  <c r="AH151" i="76"/>
  <c r="AG151" i="76"/>
  <c r="AF151" i="76"/>
  <c r="AE151" i="76"/>
  <c r="AD151" i="76"/>
  <c r="AC151" i="76"/>
  <c r="AB151" i="76"/>
  <c r="AA151" i="76"/>
  <c r="Z151" i="76"/>
  <c r="Y151" i="76"/>
  <c r="X151" i="76"/>
  <c r="W151" i="76"/>
  <c r="V151" i="76"/>
  <c r="U151" i="76"/>
  <c r="T151" i="76"/>
  <c r="S151" i="76"/>
  <c r="R151" i="76"/>
  <c r="Q151" i="76"/>
  <c r="P151" i="76"/>
  <c r="N151" i="76"/>
  <c r="L151" i="76"/>
  <c r="M151" i="76" s="1"/>
  <c r="K151" i="76"/>
  <c r="CE150" i="76"/>
  <c r="AX150" i="76"/>
  <c r="AU150" i="76"/>
  <c r="AT150" i="76"/>
  <c r="AS150" i="76"/>
  <c r="AR150" i="76"/>
  <c r="AQ150" i="76"/>
  <c r="AP150" i="76"/>
  <c r="AO150" i="76"/>
  <c r="AN150" i="76"/>
  <c r="AM150" i="76"/>
  <c r="AL150" i="76"/>
  <c r="AK150" i="76"/>
  <c r="AJ150" i="76"/>
  <c r="AI150" i="76"/>
  <c r="AH150" i="76"/>
  <c r="AG150" i="76"/>
  <c r="AF150" i="76"/>
  <c r="AE150" i="76"/>
  <c r="AD150" i="76"/>
  <c r="AC150" i="76"/>
  <c r="AB150" i="76"/>
  <c r="AA150" i="76"/>
  <c r="Z150" i="76"/>
  <c r="Y150" i="76"/>
  <c r="X150" i="76"/>
  <c r="W150" i="76"/>
  <c r="V150" i="76"/>
  <c r="U150" i="76"/>
  <c r="T150" i="76"/>
  <c r="S150" i="76"/>
  <c r="R150" i="76"/>
  <c r="Q150" i="76"/>
  <c r="P150" i="76"/>
  <c r="L150" i="76"/>
  <c r="M150" i="76" s="1"/>
  <c r="K150" i="76"/>
  <c r="N150" i="76" s="1"/>
  <c r="CE149" i="76"/>
  <c r="AX149" i="76"/>
  <c r="AU149" i="76"/>
  <c r="AT149" i="76"/>
  <c r="AS149" i="76"/>
  <c r="AR149" i="76"/>
  <c r="AQ149" i="76"/>
  <c r="AP149" i="76"/>
  <c r="AO149" i="76"/>
  <c r="AN149" i="76"/>
  <c r="AM149" i="76"/>
  <c r="AL149" i="76"/>
  <c r="AK149" i="76"/>
  <c r="AJ149" i="76"/>
  <c r="AI149" i="76"/>
  <c r="AH149" i="76"/>
  <c r="AG149" i="76"/>
  <c r="AF149" i="76"/>
  <c r="AE149" i="76"/>
  <c r="AD149" i="76"/>
  <c r="AC149" i="76"/>
  <c r="AB149" i="76"/>
  <c r="AA149" i="76"/>
  <c r="Z149" i="76"/>
  <c r="Y149" i="76"/>
  <c r="X149" i="76"/>
  <c r="W149" i="76"/>
  <c r="V149" i="76"/>
  <c r="U149" i="76"/>
  <c r="T149" i="76"/>
  <c r="S149" i="76"/>
  <c r="R149" i="76"/>
  <c r="Q149" i="76"/>
  <c r="P149" i="76"/>
  <c r="L149" i="76"/>
  <c r="M149" i="76" s="1"/>
  <c r="K149" i="76"/>
  <c r="N149" i="76" s="1"/>
  <c r="CE148" i="76"/>
  <c r="AX148" i="76"/>
  <c r="AU148" i="76"/>
  <c r="AT148" i="76"/>
  <c r="AS148" i="76"/>
  <c r="AR148" i="76"/>
  <c r="AQ148" i="76"/>
  <c r="AP148" i="76"/>
  <c r="AO148" i="76"/>
  <c r="AN148" i="76"/>
  <c r="AM148" i="76"/>
  <c r="AL148" i="76"/>
  <c r="AK148" i="76"/>
  <c r="AJ148" i="76"/>
  <c r="AI148" i="76"/>
  <c r="AH148" i="76"/>
  <c r="AG148" i="76"/>
  <c r="AF148" i="76"/>
  <c r="AE148" i="76"/>
  <c r="AD148" i="76"/>
  <c r="AC148" i="76"/>
  <c r="AB148" i="76"/>
  <c r="AA148" i="76"/>
  <c r="Z148" i="76"/>
  <c r="Y148" i="76"/>
  <c r="X148" i="76"/>
  <c r="W148" i="76"/>
  <c r="V148" i="76"/>
  <c r="U148" i="76"/>
  <c r="T148" i="76"/>
  <c r="S148" i="76"/>
  <c r="R148" i="76"/>
  <c r="Q148" i="76"/>
  <c r="P148" i="76"/>
  <c r="N148" i="76"/>
  <c r="L148" i="76"/>
  <c r="M148" i="76" s="1"/>
  <c r="K148" i="76"/>
  <c r="CE147" i="76"/>
  <c r="AX147" i="76"/>
  <c r="AV147" i="76" s="1"/>
  <c r="AU147" i="76"/>
  <c r="AT147" i="76"/>
  <c r="AS147" i="76"/>
  <c r="AR147" i="76"/>
  <c r="AQ147" i="76"/>
  <c r="AP147" i="76"/>
  <c r="AO147" i="76"/>
  <c r="AN147" i="76"/>
  <c r="AM147" i="76"/>
  <c r="AL147" i="76"/>
  <c r="AK147" i="76"/>
  <c r="AJ147" i="76"/>
  <c r="AI147" i="76"/>
  <c r="AH147" i="76"/>
  <c r="AG147" i="76"/>
  <c r="AF147" i="76"/>
  <c r="AE147" i="76"/>
  <c r="AD147" i="76"/>
  <c r="AC147" i="76"/>
  <c r="AB147" i="76"/>
  <c r="AA147" i="76"/>
  <c r="Z147" i="76"/>
  <c r="Y147" i="76"/>
  <c r="X147" i="76"/>
  <c r="W147" i="76"/>
  <c r="V147" i="76"/>
  <c r="U147" i="76"/>
  <c r="T147" i="76"/>
  <c r="S147" i="76"/>
  <c r="R147" i="76"/>
  <c r="Q147" i="76"/>
  <c r="P147" i="76"/>
  <c r="N147" i="76"/>
  <c r="L147" i="76"/>
  <c r="M147" i="76" s="1"/>
  <c r="K147" i="76"/>
  <c r="CE146" i="76"/>
  <c r="AX146" i="76"/>
  <c r="AV146" i="76" s="1"/>
  <c r="AU146" i="76"/>
  <c r="AT146" i="76"/>
  <c r="AS146" i="76"/>
  <c r="AR146" i="76"/>
  <c r="AQ146" i="76"/>
  <c r="AP146" i="76"/>
  <c r="AO146" i="76"/>
  <c r="AN146" i="76"/>
  <c r="AM146" i="76"/>
  <c r="AL146" i="76"/>
  <c r="AK146" i="76"/>
  <c r="AJ146" i="76"/>
  <c r="AI146" i="76"/>
  <c r="AH146" i="76"/>
  <c r="AG146" i="76"/>
  <c r="AF146" i="76"/>
  <c r="AE146" i="76"/>
  <c r="AD146" i="76"/>
  <c r="AC146" i="76"/>
  <c r="AB146" i="76"/>
  <c r="AA146" i="76"/>
  <c r="Z146" i="76"/>
  <c r="Y146" i="76"/>
  <c r="X146" i="76"/>
  <c r="W146" i="76"/>
  <c r="V146" i="76"/>
  <c r="U146" i="76"/>
  <c r="T146" i="76"/>
  <c r="S146" i="76"/>
  <c r="R146" i="76"/>
  <c r="Q146" i="76"/>
  <c r="P146" i="76"/>
  <c r="M146" i="76"/>
  <c r="L146" i="76"/>
  <c r="K146" i="76"/>
  <c r="N146" i="76" s="1"/>
  <c r="AY146" i="76" s="1"/>
  <c r="AZ146" i="76" s="1"/>
  <c r="BA146" i="76" s="1"/>
  <c r="BB146" i="76" s="1"/>
  <c r="BC146" i="76" s="1"/>
  <c r="BD146" i="76" s="1"/>
  <c r="BE146" i="76" s="1"/>
  <c r="BF146" i="76" s="1"/>
  <c r="BG146" i="76" s="1"/>
  <c r="BH146" i="76" s="1"/>
  <c r="BI146" i="76" s="1"/>
  <c r="BJ146" i="76" s="1"/>
  <c r="BK146" i="76" s="1"/>
  <c r="BL146" i="76" s="1"/>
  <c r="BM146" i="76" s="1"/>
  <c r="BN146" i="76" s="1"/>
  <c r="BO146" i="76" s="1"/>
  <c r="BP146" i="76" s="1"/>
  <c r="BQ146" i="76" s="1"/>
  <c r="BR146" i="76" s="1"/>
  <c r="BS146" i="76" s="1"/>
  <c r="BT146" i="76" s="1"/>
  <c r="BU146" i="76" s="1"/>
  <c r="BV146" i="76" s="1"/>
  <c r="BW146" i="76" s="1"/>
  <c r="BX146" i="76" s="1"/>
  <c r="BY146" i="76" s="1"/>
  <c r="BZ146" i="76" s="1"/>
  <c r="CA146" i="76" s="1"/>
  <c r="CB146" i="76" s="1"/>
  <c r="CE145" i="76"/>
  <c r="AX145" i="76"/>
  <c r="AV145" i="76" s="1"/>
  <c r="AU145" i="76"/>
  <c r="AT145" i="76"/>
  <c r="AS145" i="76"/>
  <c r="AR145" i="76"/>
  <c r="AQ145" i="76"/>
  <c r="AP145" i="76"/>
  <c r="AO145" i="76"/>
  <c r="AN145" i="76"/>
  <c r="AM145" i="76"/>
  <c r="AL145" i="76"/>
  <c r="AK145" i="76"/>
  <c r="AJ145" i="76"/>
  <c r="AI145" i="76"/>
  <c r="AH145" i="76"/>
  <c r="AG145" i="76"/>
  <c r="AF145" i="76"/>
  <c r="AE145" i="76"/>
  <c r="AD145" i="76"/>
  <c r="AC145" i="76"/>
  <c r="AB145" i="76"/>
  <c r="AA145" i="76"/>
  <c r="Z145" i="76"/>
  <c r="Y145" i="76"/>
  <c r="X145" i="76"/>
  <c r="W145" i="76"/>
  <c r="V145" i="76"/>
  <c r="U145" i="76"/>
  <c r="T145" i="76"/>
  <c r="S145" i="76"/>
  <c r="R145" i="76"/>
  <c r="Q145" i="76"/>
  <c r="P145" i="76"/>
  <c r="M145" i="76"/>
  <c r="L145" i="76"/>
  <c r="K145" i="76"/>
  <c r="N145" i="76" s="1"/>
  <c r="AY145" i="76" s="1"/>
  <c r="CE144" i="76"/>
  <c r="P144" i="76"/>
  <c r="CE143" i="76"/>
  <c r="AX143" i="76"/>
  <c r="AU143" i="76"/>
  <c r="AT143" i="76"/>
  <c r="AS143" i="76"/>
  <c r="AR143" i="76"/>
  <c r="AQ143" i="76"/>
  <c r="AP143" i="76"/>
  <c r="AO143" i="76"/>
  <c r="AN143" i="76"/>
  <c r="AM143" i="76"/>
  <c r="AL143" i="76"/>
  <c r="AK143" i="76"/>
  <c r="AJ143" i="76"/>
  <c r="AI143" i="76"/>
  <c r="AH143" i="76"/>
  <c r="AG143" i="76"/>
  <c r="AF143" i="76"/>
  <c r="AE143" i="76"/>
  <c r="AD143" i="76"/>
  <c r="AC143" i="76"/>
  <c r="AB143" i="76"/>
  <c r="AA143" i="76"/>
  <c r="Z143" i="76"/>
  <c r="Y143" i="76"/>
  <c r="X143" i="76"/>
  <c r="W143" i="76"/>
  <c r="V143" i="76"/>
  <c r="U143" i="76"/>
  <c r="T143" i="76"/>
  <c r="S143" i="76"/>
  <c r="R143" i="76"/>
  <c r="Q143" i="76"/>
  <c r="P143" i="76"/>
  <c r="N143" i="76"/>
  <c r="L143" i="76"/>
  <c r="M143" i="76" s="1"/>
  <c r="K143" i="76"/>
  <c r="CE142" i="76"/>
  <c r="AX142" i="76"/>
  <c r="AU142" i="76"/>
  <c r="AT142" i="76"/>
  <c r="AS142" i="76"/>
  <c r="AR142" i="76"/>
  <c r="AQ142" i="76"/>
  <c r="AP142" i="76"/>
  <c r="AO142" i="76"/>
  <c r="AN142" i="76"/>
  <c r="AM142" i="76"/>
  <c r="AL142" i="76"/>
  <c r="AK142" i="76"/>
  <c r="AJ142" i="76"/>
  <c r="AI142" i="76"/>
  <c r="AH142" i="76"/>
  <c r="AG142" i="76"/>
  <c r="AF142" i="76"/>
  <c r="AE142" i="76"/>
  <c r="AD142" i="76"/>
  <c r="AC142" i="76"/>
  <c r="AB142" i="76"/>
  <c r="AA142" i="76"/>
  <c r="Z142" i="76"/>
  <c r="Y142" i="76"/>
  <c r="X142" i="76"/>
  <c r="W142" i="76"/>
  <c r="V142" i="76"/>
  <c r="U142" i="76"/>
  <c r="T142" i="76"/>
  <c r="S142" i="76"/>
  <c r="R142" i="76"/>
  <c r="Q142" i="76"/>
  <c r="P142" i="76"/>
  <c r="N142" i="76"/>
  <c r="L142" i="76"/>
  <c r="M142" i="76" s="1"/>
  <c r="K142" i="76"/>
  <c r="CE141" i="76"/>
  <c r="AX141" i="76"/>
  <c r="AU141" i="76"/>
  <c r="AT141" i="76"/>
  <c r="AS141" i="76"/>
  <c r="AR141" i="76"/>
  <c r="AQ141" i="76"/>
  <c r="AP141" i="76"/>
  <c r="AO141" i="76"/>
  <c r="AN141" i="76"/>
  <c r="AM141" i="76"/>
  <c r="AL141" i="76"/>
  <c r="AK141" i="76"/>
  <c r="AJ141" i="76"/>
  <c r="AI141" i="76"/>
  <c r="AH141" i="76"/>
  <c r="AG141" i="76"/>
  <c r="AF141" i="76"/>
  <c r="AE141" i="76"/>
  <c r="AD141" i="76"/>
  <c r="AC141" i="76"/>
  <c r="AB141" i="76"/>
  <c r="AA141" i="76"/>
  <c r="Z141" i="76"/>
  <c r="Y141" i="76"/>
  <c r="X141" i="76"/>
  <c r="W141" i="76"/>
  <c r="V141" i="76"/>
  <c r="U141" i="76"/>
  <c r="T141" i="76"/>
  <c r="S141" i="76"/>
  <c r="R141" i="76"/>
  <c r="Q141" i="76"/>
  <c r="P141" i="76"/>
  <c r="L141" i="76"/>
  <c r="M141" i="76" s="1"/>
  <c r="K141" i="76"/>
  <c r="N141" i="76" s="1"/>
  <c r="CE140" i="76"/>
  <c r="AX140" i="76"/>
  <c r="AU140" i="76"/>
  <c r="AT140" i="76"/>
  <c r="AS140" i="76"/>
  <c r="AR140" i="76"/>
  <c r="AQ140" i="76"/>
  <c r="AP140" i="76"/>
  <c r="AO140" i="76"/>
  <c r="AN140" i="76"/>
  <c r="AM140" i="76"/>
  <c r="AL140" i="76"/>
  <c r="AK140" i="76"/>
  <c r="AJ140" i="76"/>
  <c r="AI140" i="76"/>
  <c r="AH140" i="76"/>
  <c r="AG140" i="76"/>
  <c r="AF140" i="76"/>
  <c r="AE140" i="76"/>
  <c r="AD140" i="76"/>
  <c r="AC140" i="76"/>
  <c r="AB140" i="76"/>
  <c r="AA140" i="76"/>
  <c r="Z140" i="76"/>
  <c r="Y140" i="76"/>
  <c r="X140" i="76"/>
  <c r="W140" i="76"/>
  <c r="V140" i="76"/>
  <c r="U140" i="76"/>
  <c r="T140" i="76"/>
  <c r="S140" i="76"/>
  <c r="R140" i="76"/>
  <c r="Q140" i="76"/>
  <c r="P140" i="76"/>
  <c r="L140" i="76"/>
  <c r="M140" i="76" s="1"/>
  <c r="K140" i="76"/>
  <c r="N140" i="76" s="1"/>
  <c r="CE139" i="76"/>
  <c r="P139" i="76"/>
  <c r="CE138" i="76"/>
  <c r="AX138" i="76"/>
  <c r="AV138" i="76" s="1"/>
  <c r="AU138" i="76"/>
  <c r="AT138" i="76"/>
  <c r="AS138" i="76"/>
  <c r="AR138" i="76"/>
  <c r="AQ138" i="76"/>
  <c r="AP138" i="76"/>
  <c r="AO138" i="76"/>
  <c r="AN138" i="76"/>
  <c r="AM138" i="76"/>
  <c r="AL138" i="76"/>
  <c r="AK138" i="76"/>
  <c r="AJ138" i="76"/>
  <c r="AI138" i="76"/>
  <c r="AH138" i="76"/>
  <c r="AG138" i="76"/>
  <c r="AF138" i="76"/>
  <c r="AE138" i="76"/>
  <c r="AD138" i="76"/>
  <c r="AC138" i="76"/>
  <c r="AB138" i="76"/>
  <c r="AA138" i="76"/>
  <c r="Z138" i="76"/>
  <c r="Y138" i="76"/>
  <c r="X138" i="76"/>
  <c r="W138" i="76"/>
  <c r="V138" i="76"/>
  <c r="U138" i="76"/>
  <c r="T138" i="76"/>
  <c r="S138" i="76"/>
  <c r="R138" i="76"/>
  <c r="Q138" i="76"/>
  <c r="P138" i="76"/>
  <c r="M138" i="76"/>
  <c r="L138" i="76"/>
  <c r="K138" i="76"/>
  <c r="N138" i="76" s="1"/>
  <c r="AY138" i="76" s="1"/>
  <c r="AZ138" i="76" s="1"/>
  <c r="BA138" i="76" s="1"/>
  <c r="BB138" i="76" s="1"/>
  <c r="BC138" i="76" s="1"/>
  <c r="BD138" i="76" s="1"/>
  <c r="BE138" i="76" s="1"/>
  <c r="BF138" i="76" s="1"/>
  <c r="BG138" i="76" s="1"/>
  <c r="BH138" i="76" s="1"/>
  <c r="BI138" i="76" s="1"/>
  <c r="BJ138" i="76" s="1"/>
  <c r="BK138" i="76" s="1"/>
  <c r="BL138" i="76" s="1"/>
  <c r="BM138" i="76" s="1"/>
  <c r="BN138" i="76" s="1"/>
  <c r="BO138" i="76" s="1"/>
  <c r="BP138" i="76" s="1"/>
  <c r="BQ138" i="76" s="1"/>
  <c r="BR138" i="76" s="1"/>
  <c r="BS138" i="76" s="1"/>
  <c r="BT138" i="76" s="1"/>
  <c r="BU138" i="76" s="1"/>
  <c r="BV138" i="76" s="1"/>
  <c r="BW138" i="76" s="1"/>
  <c r="BX138" i="76" s="1"/>
  <c r="BY138" i="76" s="1"/>
  <c r="BZ138" i="76" s="1"/>
  <c r="CA138" i="76" s="1"/>
  <c r="CB138" i="76" s="1"/>
  <c r="CE137" i="76"/>
  <c r="AX137" i="76"/>
  <c r="AV137" i="76" s="1"/>
  <c r="AU137" i="76"/>
  <c r="AT137" i="76"/>
  <c r="AS137" i="76"/>
  <c r="AR137" i="76"/>
  <c r="AQ137" i="76"/>
  <c r="AP137" i="76"/>
  <c r="AO137" i="76"/>
  <c r="AN137" i="76"/>
  <c r="AM137" i="76"/>
  <c r="AL137" i="76"/>
  <c r="AK137" i="76"/>
  <c r="AJ137" i="76"/>
  <c r="AI137" i="76"/>
  <c r="AH137" i="76"/>
  <c r="AG137" i="76"/>
  <c r="AF137" i="76"/>
  <c r="AE137" i="76"/>
  <c r="AD137" i="76"/>
  <c r="AC137" i="76"/>
  <c r="AB137" i="76"/>
  <c r="AA137" i="76"/>
  <c r="Z137" i="76"/>
  <c r="Y137" i="76"/>
  <c r="X137" i="76"/>
  <c r="W137" i="76"/>
  <c r="V137" i="76"/>
  <c r="U137" i="76"/>
  <c r="T137" i="76"/>
  <c r="S137" i="76"/>
  <c r="R137" i="76"/>
  <c r="Q137" i="76"/>
  <c r="P137" i="76"/>
  <c r="M137" i="76"/>
  <c r="L137" i="76"/>
  <c r="K137" i="76"/>
  <c r="N137" i="76" s="1"/>
  <c r="AY137" i="76" s="1"/>
  <c r="CE136" i="76"/>
  <c r="AX136" i="76"/>
  <c r="AV136" i="76" s="1"/>
  <c r="AU136" i="76"/>
  <c r="AT136" i="76"/>
  <c r="AS136" i="76"/>
  <c r="AR136" i="76"/>
  <c r="AQ136" i="76"/>
  <c r="AP136" i="76"/>
  <c r="AO136" i="76"/>
  <c r="AN136" i="76"/>
  <c r="AM136" i="76"/>
  <c r="AL136" i="76"/>
  <c r="AK136" i="76"/>
  <c r="AJ136" i="76"/>
  <c r="AI136" i="76"/>
  <c r="AH136" i="76"/>
  <c r="AG136" i="76"/>
  <c r="AF136" i="76"/>
  <c r="AE136" i="76"/>
  <c r="AD136" i="76"/>
  <c r="AC136" i="76"/>
  <c r="AB136" i="76"/>
  <c r="AA136" i="76"/>
  <c r="Z136" i="76"/>
  <c r="Y136" i="76"/>
  <c r="X136" i="76"/>
  <c r="W136" i="76"/>
  <c r="V136" i="76"/>
  <c r="U136" i="76"/>
  <c r="T136" i="76"/>
  <c r="S136" i="76"/>
  <c r="R136" i="76"/>
  <c r="Q136" i="76"/>
  <c r="P136" i="76"/>
  <c r="M136" i="76"/>
  <c r="L136" i="76"/>
  <c r="K136" i="76"/>
  <c r="N136" i="76" s="1"/>
  <c r="AY136" i="76" s="1"/>
  <c r="AZ136" i="76" s="1"/>
  <c r="BA136" i="76" s="1"/>
  <c r="BB136" i="76" s="1"/>
  <c r="BC136" i="76" s="1"/>
  <c r="BD136" i="76" s="1"/>
  <c r="BE136" i="76" s="1"/>
  <c r="BF136" i="76" s="1"/>
  <c r="BG136" i="76" s="1"/>
  <c r="BH136" i="76" s="1"/>
  <c r="BI136" i="76" s="1"/>
  <c r="BJ136" i="76" s="1"/>
  <c r="BK136" i="76" s="1"/>
  <c r="BL136" i="76" s="1"/>
  <c r="BM136" i="76" s="1"/>
  <c r="BN136" i="76" s="1"/>
  <c r="BO136" i="76" s="1"/>
  <c r="BP136" i="76" s="1"/>
  <c r="BQ136" i="76" s="1"/>
  <c r="BR136" i="76" s="1"/>
  <c r="BS136" i="76" s="1"/>
  <c r="BT136" i="76" s="1"/>
  <c r="BU136" i="76" s="1"/>
  <c r="BV136" i="76" s="1"/>
  <c r="BW136" i="76" s="1"/>
  <c r="BX136" i="76" s="1"/>
  <c r="BY136" i="76" s="1"/>
  <c r="BZ136" i="76" s="1"/>
  <c r="CA136" i="76" s="1"/>
  <c r="CB136" i="76" s="1"/>
  <c r="CE135" i="76"/>
  <c r="AX135" i="76"/>
  <c r="AU135" i="76"/>
  <c r="AT135" i="76"/>
  <c r="AS135" i="76"/>
  <c r="AR135" i="76"/>
  <c r="AQ135" i="76"/>
  <c r="AP135" i="76"/>
  <c r="AO135" i="76"/>
  <c r="AN135" i="76"/>
  <c r="AM135" i="76"/>
  <c r="AL135" i="76"/>
  <c r="AK135" i="76"/>
  <c r="AJ135" i="76"/>
  <c r="AI135" i="76"/>
  <c r="AH135" i="76"/>
  <c r="AG135" i="76"/>
  <c r="AF135" i="76"/>
  <c r="AE135" i="76"/>
  <c r="AD135" i="76"/>
  <c r="AC135" i="76"/>
  <c r="AB135" i="76"/>
  <c r="AA135" i="76"/>
  <c r="Z135" i="76"/>
  <c r="Y135" i="76"/>
  <c r="X135" i="76"/>
  <c r="W135" i="76"/>
  <c r="V135" i="76"/>
  <c r="U135" i="76"/>
  <c r="T135" i="76"/>
  <c r="S135" i="76"/>
  <c r="R135" i="76"/>
  <c r="Q135" i="76"/>
  <c r="P135" i="76"/>
  <c r="L135" i="76"/>
  <c r="M135" i="76" s="1"/>
  <c r="K135" i="76"/>
  <c r="N135" i="76" s="1"/>
  <c r="CE134" i="76"/>
  <c r="AX134" i="76"/>
  <c r="AV134" i="76" s="1"/>
  <c r="AU134" i="76"/>
  <c r="AT134" i="76"/>
  <c r="AS134" i="76"/>
  <c r="AR134" i="76"/>
  <c r="AQ134" i="76"/>
  <c r="AP134" i="76"/>
  <c r="AO134" i="76"/>
  <c r="AN134" i="76"/>
  <c r="AM134" i="76"/>
  <c r="AL134" i="76"/>
  <c r="AK134" i="76"/>
  <c r="AJ134" i="76"/>
  <c r="AI134" i="76"/>
  <c r="AH134" i="76"/>
  <c r="AG134" i="76"/>
  <c r="AF134" i="76"/>
  <c r="AE134" i="76"/>
  <c r="AD134" i="76"/>
  <c r="AC134" i="76"/>
  <c r="AB134" i="76"/>
  <c r="AA134" i="76"/>
  <c r="Z134" i="76"/>
  <c r="Y134" i="76"/>
  <c r="X134" i="76"/>
  <c r="W134" i="76"/>
  <c r="V134" i="76"/>
  <c r="U134" i="76"/>
  <c r="T134" i="76"/>
  <c r="S134" i="76"/>
  <c r="R134" i="76"/>
  <c r="Q134" i="76"/>
  <c r="P134" i="76"/>
  <c r="M134" i="76"/>
  <c r="L134" i="76"/>
  <c r="K134" i="76"/>
  <c r="N134" i="76" s="1"/>
  <c r="CE133" i="76"/>
  <c r="AX133" i="76"/>
  <c r="AY133" i="76" s="1"/>
  <c r="AZ133" i="76" s="1"/>
  <c r="AU133" i="76"/>
  <c r="AT133" i="76"/>
  <c r="AS133" i="76"/>
  <c r="AR133" i="76"/>
  <c r="AQ133" i="76"/>
  <c r="AP133" i="76"/>
  <c r="AO133" i="76"/>
  <c r="AN133" i="76"/>
  <c r="AM133" i="76"/>
  <c r="AL133" i="76"/>
  <c r="AK133" i="76"/>
  <c r="AJ133" i="76"/>
  <c r="AI133" i="76"/>
  <c r="AH133" i="76"/>
  <c r="AG133" i="76"/>
  <c r="AF133" i="76"/>
  <c r="AE133" i="76"/>
  <c r="AD133" i="76"/>
  <c r="AC133" i="76"/>
  <c r="AB133" i="76"/>
  <c r="AA133" i="76"/>
  <c r="Z133" i="76"/>
  <c r="Y133" i="76"/>
  <c r="X133" i="76"/>
  <c r="W133" i="76"/>
  <c r="V133" i="76"/>
  <c r="U133" i="76"/>
  <c r="T133" i="76"/>
  <c r="S133" i="76"/>
  <c r="R133" i="76"/>
  <c r="Q133" i="76"/>
  <c r="P133" i="76"/>
  <c r="L133" i="76"/>
  <c r="M133" i="76" s="1"/>
  <c r="K133" i="76"/>
  <c r="N133" i="76" s="1"/>
  <c r="CE132" i="76"/>
  <c r="AX132" i="76"/>
  <c r="AV132" i="76" s="1"/>
  <c r="AU132" i="76"/>
  <c r="AT132" i="76"/>
  <c r="AS132" i="76"/>
  <c r="AR132" i="76"/>
  <c r="AQ132" i="76"/>
  <c r="AP132" i="76"/>
  <c r="AO132" i="76"/>
  <c r="AN132" i="76"/>
  <c r="AM132" i="76"/>
  <c r="AL132" i="76"/>
  <c r="AK132" i="76"/>
  <c r="AJ132" i="76"/>
  <c r="AI132" i="76"/>
  <c r="AH132" i="76"/>
  <c r="AG132" i="76"/>
  <c r="AF132" i="76"/>
  <c r="AE132" i="76"/>
  <c r="AD132" i="76"/>
  <c r="AC132" i="76"/>
  <c r="AB132" i="76"/>
  <c r="AA132" i="76"/>
  <c r="Z132" i="76"/>
  <c r="Y132" i="76"/>
  <c r="X132" i="76"/>
  <c r="W132" i="76"/>
  <c r="V132" i="76"/>
  <c r="U132" i="76"/>
  <c r="T132" i="76"/>
  <c r="S132" i="76"/>
  <c r="R132" i="76"/>
  <c r="Q132" i="76"/>
  <c r="P132" i="76"/>
  <c r="M132" i="76"/>
  <c r="L132" i="76"/>
  <c r="K132" i="76"/>
  <c r="N132" i="76" s="1"/>
  <c r="CE131" i="76"/>
  <c r="AX131" i="76"/>
  <c r="AV131" i="76" s="1"/>
  <c r="AU131" i="76"/>
  <c r="AT131" i="76"/>
  <c r="AS131" i="76"/>
  <c r="AR131" i="76"/>
  <c r="AQ131" i="76"/>
  <c r="AP131" i="76"/>
  <c r="AO131" i="76"/>
  <c r="AN131" i="76"/>
  <c r="AM131" i="76"/>
  <c r="AL131" i="76"/>
  <c r="AK131" i="76"/>
  <c r="AJ131" i="76"/>
  <c r="AI131" i="76"/>
  <c r="AH131" i="76"/>
  <c r="AG131" i="76"/>
  <c r="AF131" i="76"/>
  <c r="AE131" i="76"/>
  <c r="AD131" i="76"/>
  <c r="AC131" i="76"/>
  <c r="AB131" i="76"/>
  <c r="AA131" i="76"/>
  <c r="Z131" i="76"/>
  <c r="Y131" i="76"/>
  <c r="X131" i="76"/>
  <c r="W131" i="76"/>
  <c r="V131" i="76"/>
  <c r="U131" i="76"/>
  <c r="T131" i="76"/>
  <c r="S131" i="76"/>
  <c r="R131" i="76"/>
  <c r="Q131" i="76"/>
  <c r="P131" i="76"/>
  <c r="M131" i="76"/>
  <c r="L131" i="76"/>
  <c r="K131" i="76"/>
  <c r="N131" i="76" s="1"/>
  <c r="AY131" i="76" s="1"/>
  <c r="CE130" i="76"/>
  <c r="P130" i="76"/>
  <c r="CE129" i="76"/>
  <c r="AX129" i="76"/>
  <c r="AU129" i="76"/>
  <c r="AT129" i="76"/>
  <c r="AS129" i="76"/>
  <c r="AR129" i="76"/>
  <c r="AQ129" i="76"/>
  <c r="AP129" i="76"/>
  <c r="AO129" i="76"/>
  <c r="AN129" i="76"/>
  <c r="AM129" i="76"/>
  <c r="AL129" i="76"/>
  <c r="AK129" i="76"/>
  <c r="AJ129" i="76"/>
  <c r="AI129" i="76"/>
  <c r="AH129" i="76"/>
  <c r="AG129" i="76"/>
  <c r="AF129" i="76"/>
  <c r="AE129" i="76"/>
  <c r="AD129" i="76"/>
  <c r="AC129" i="76"/>
  <c r="AB129" i="76"/>
  <c r="AA129" i="76"/>
  <c r="Z129" i="76"/>
  <c r="Y129" i="76"/>
  <c r="X129" i="76"/>
  <c r="W129" i="76"/>
  <c r="V129" i="76"/>
  <c r="U129" i="76"/>
  <c r="T129" i="76"/>
  <c r="S129" i="76"/>
  <c r="R129" i="76"/>
  <c r="Q129" i="76"/>
  <c r="P129" i="76"/>
  <c r="N129" i="76"/>
  <c r="L129" i="76"/>
  <c r="M129" i="76" s="1"/>
  <c r="K129" i="76"/>
  <c r="CE128" i="76"/>
  <c r="AX128" i="76"/>
  <c r="AU128" i="76"/>
  <c r="AT128" i="76"/>
  <c r="AS128" i="76"/>
  <c r="AR128" i="76"/>
  <c r="AQ128" i="76"/>
  <c r="AP128" i="76"/>
  <c r="AO128" i="76"/>
  <c r="AN128" i="76"/>
  <c r="AM128" i="76"/>
  <c r="AL128" i="76"/>
  <c r="AK128" i="76"/>
  <c r="AJ128" i="76"/>
  <c r="AI128" i="76"/>
  <c r="AH128" i="76"/>
  <c r="AG128" i="76"/>
  <c r="AF128" i="76"/>
  <c r="AE128" i="76"/>
  <c r="AD128" i="76"/>
  <c r="AC128" i="76"/>
  <c r="AB128" i="76"/>
  <c r="AA128" i="76"/>
  <c r="Z128" i="76"/>
  <c r="Y128" i="76"/>
  <c r="X128" i="76"/>
  <c r="W128" i="76"/>
  <c r="V128" i="76"/>
  <c r="U128" i="76"/>
  <c r="T128" i="76"/>
  <c r="S128" i="76"/>
  <c r="R128" i="76"/>
  <c r="Q128" i="76"/>
  <c r="P128" i="76"/>
  <c r="N128" i="76"/>
  <c r="L128" i="76"/>
  <c r="M128" i="76" s="1"/>
  <c r="K128" i="76"/>
  <c r="CE127" i="76"/>
  <c r="AX127" i="76"/>
  <c r="AU127" i="76"/>
  <c r="AT127" i="76"/>
  <c r="AS127" i="76"/>
  <c r="AR127" i="76"/>
  <c r="AQ127" i="76"/>
  <c r="AP127" i="76"/>
  <c r="AO127" i="76"/>
  <c r="AN127" i="76"/>
  <c r="AM127" i="76"/>
  <c r="AL127" i="76"/>
  <c r="AK127" i="76"/>
  <c r="AJ127" i="76"/>
  <c r="AI127" i="76"/>
  <c r="AH127" i="76"/>
  <c r="AG127" i="76"/>
  <c r="AF127" i="76"/>
  <c r="AE127" i="76"/>
  <c r="AD127" i="76"/>
  <c r="AC127" i="76"/>
  <c r="AB127" i="76"/>
  <c r="AA127" i="76"/>
  <c r="Z127" i="76"/>
  <c r="Y127" i="76"/>
  <c r="X127" i="76"/>
  <c r="W127" i="76"/>
  <c r="V127" i="76"/>
  <c r="U127" i="76"/>
  <c r="T127" i="76"/>
  <c r="S127" i="76"/>
  <c r="R127" i="76"/>
  <c r="Q127" i="76"/>
  <c r="P127" i="76"/>
  <c r="L127" i="76"/>
  <c r="M127" i="76" s="1"/>
  <c r="K127" i="76"/>
  <c r="N127" i="76" s="1"/>
  <c r="CE126" i="76"/>
  <c r="P126" i="76"/>
  <c r="CE125" i="76"/>
  <c r="AX125" i="76"/>
  <c r="AV125" i="76"/>
  <c r="AU125" i="76"/>
  <c r="AT125" i="76"/>
  <c r="AS125" i="76"/>
  <c r="AR125" i="76"/>
  <c r="AQ125" i="76"/>
  <c r="AP125" i="76"/>
  <c r="AO125" i="76"/>
  <c r="AN125" i="76"/>
  <c r="AM125" i="76"/>
  <c r="AL125" i="76"/>
  <c r="AK125" i="76"/>
  <c r="AJ125" i="76"/>
  <c r="AI125" i="76"/>
  <c r="AH125" i="76"/>
  <c r="AG125" i="76"/>
  <c r="AF125" i="76"/>
  <c r="AE125" i="76"/>
  <c r="AD125" i="76"/>
  <c r="AC125" i="76"/>
  <c r="AB125" i="76"/>
  <c r="AA125" i="76"/>
  <c r="Z125" i="76"/>
  <c r="Y125" i="76"/>
  <c r="X125" i="76"/>
  <c r="W125" i="76"/>
  <c r="V125" i="76"/>
  <c r="U125" i="76"/>
  <c r="T125" i="76"/>
  <c r="S125" i="76"/>
  <c r="R125" i="76"/>
  <c r="Q125" i="76"/>
  <c r="P125" i="76"/>
  <c r="L125" i="76"/>
  <c r="M125" i="76" s="1"/>
  <c r="K125" i="76"/>
  <c r="N125" i="76" s="1"/>
  <c r="CE124" i="76"/>
  <c r="AX124" i="76"/>
  <c r="AV124" i="76"/>
  <c r="AU124" i="76"/>
  <c r="AT124" i="76"/>
  <c r="AS124" i="76"/>
  <c r="AR124" i="76"/>
  <c r="AQ124" i="76"/>
  <c r="AP124" i="76"/>
  <c r="AO124" i="76"/>
  <c r="AN124" i="76"/>
  <c r="AM124" i="76"/>
  <c r="AL124" i="76"/>
  <c r="AK124" i="76"/>
  <c r="AJ124" i="76"/>
  <c r="AI124" i="76"/>
  <c r="AH124" i="76"/>
  <c r="AG124" i="76"/>
  <c r="AF124" i="76"/>
  <c r="AE124" i="76"/>
  <c r="AD124" i="76"/>
  <c r="AC124" i="76"/>
  <c r="AB124" i="76"/>
  <c r="AA124" i="76"/>
  <c r="Z124" i="76"/>
  <c r="Y124" i="76"/>
  <c r="X124" i="76"/>
  <c r="W124" i="76"/>
  <c r="V124" i="76"/>
  <c r="U124" i="76"/>
  <c r="T124" i="76"/>
  <c r="S124" i="76"/>
  <c r="R124" i="76"/>
  <c r="Q124" i="76"/>
  <c r="P124" i="76"/>
  <c r="L124" i="76"/>
  <c r="M124" i="76" s="1"/>
  <c r="K124" i="76"/>
  <c r="N124" i="76" s="1"/>
  <c r="CE123" i="76"/>
  <c r="AX123" i="76"/>
  <c r="AV123" i="76"/>
  <c r="AU123" i="76"/>
  <c r="AT123" i="76"/>
  <c r="AS123" i="76"/>
  <c r="AR123" i="76"/>
  <c r="AQ123" i="76"/>
  <c r="AP123" i="76"/>
  <c r="AO123" i="76"/>
  <c r="AN123" i="76"/>
  <c r="AM123" i="76"/>
  <c r="AL123" i="76"/>
  <c r="AK123" i="76"/>
  <c r="AJ123" i="76"/>
  <c r="AI123" i="76"/>
  <c r="AH123" i="76"/>
  <c r="AG123" i="76"/>
  <c r="AF123" i="76"/>
  <c r="AE123" i="76"/>
  <c r="AD123" i="76"/>
  <c r="AC123" i="76"/>
  <c r="AB123" i="76"/>
  <c r="AA123" i="76"/>
  <c r="Z123" i="76"/>
  <c r="Y123" i="76"/>
  <c r="X123" i="76"/>
  <c r="W123" i="76"/>
  <c r="V123" i="76"/>
  <c r="U123" i="76"/>
  <c r="T123" i="76"/>
  <c r="S123" i="76"/>
  <c r="R123" i="76"/>
  <c r="Q123" i="76"/>
  <c r="P123" i="76"/>
  <c r="L123" i="76"/>
  <c r="M123" i="76" s="1"/>
  <c r="K123" i="76"/>
  <c r="N123" i="76" s="1"/>
  <c r="AY123" i="76" s="1"/>
  <c r="AZ123" i="76" s="1"/>
  <c r="CE122" i="76"/>
  <c r="AX122" i="76"/>
  <c r="AV122" i="76"/>
  <c r="AU122" i="76"/>
  <c r="AT122" i="76"/>
  <c r="AS122" i="76"/>
  <c r="AR122" i="76"/>
  <c r="AQ122" i="76"/>
  <c r="AP122" i="76"/>
  <c r="AO122" i="76"/>
  <c r="AN122" i="76"/>
  <c r="AM122" i="76"/>
  <c r="AL122" i="76"/>
  <c r="AK122" i="76"/>
  <c r="AJ122" i="76"/>
  <c r="AI122" i="76"/>
  <c r="AH122" i="76"/>
  <c r="AG122" i="76"/>
  <c r="AF122" i="76"/>
  <c r="AE122" i="76"/>
  <c r="AD122" i="76"/>
  <c r="AC122" i="76"/>
  <c r="AB122" i="76"/>
  <c r="AA122" i="76"/>
  <c r="Z122" i="76"/>
  <c r="Y122" i="76"/>
  <c r="X122" i="76"/>
  <c r="W122" i="76"/>
  <c r="V122" i="76"/>
  <c r="U122" i="76"/>
  <c r="T122" i="76"/>
  <c r="S122" i="76"/>
  <c r="R122" i="76"/>
  <c r="Q122" i="76"/>
  <c r="P122" i="76"/>
  <c r="L122" i="76"/>
  <c r="M122" i="76" s="1"/>
  <c r="K122" i="76"/>
  <c r="N122" i="76" s="1"/>
  <c r="CE121" i="76"/>
  <c r="AX121" i="76"/>
  <c r="AV121" i="76"/>
  <c r="AU121" i="76"/>
  <c r="AT121" i="76"/>
  <c r="AS121" i="76"/>
  <c r="AR121" i="76"/>
  <c r="AQ121" i="76"/>
  <c r="AP121" i="76"/>
  <c r="AO121" i="76"/>
  <c r="AN121" i="76"/>
  <c r="AM121" i="76"/>
  <c r="AL121" i="76"/>
  <c r="AK121" i="76"/>
  <c r="AJ121" i="76"/>
  <c r="AI121" i="76"/>
  <c r="AH121" i="76"/>
  <c r="AG121" i="76"/>
  <c r="AF121" i="76"/>
  <c r="AE121" i="76"/>
  <c r="AD121" i="76"/>
  <c r="AC121" i="76"/>
  <c r="AB121" i="76"/>
  <c r="AA121" i="76"/>
  <c r="Z121" i="76"/>
  <c r="Y121" i="76"/>
  <c r="X121" i="76"/>
  <c r="W121" i="76"/>
  <c r="V121" i="76"/>
  <c r="U121" i="76"/>
  <c r="T121" i="76"/>
  <c r="S121" i="76"/>
  <c r="R121" i="76"/>
  <c r="Q121" i="76"/>
  <c r="P121" i="76"/>
  <c r="L121" i="76"/>
  <c r="M121" i="76" s="1"/>
  <c r="K121" i="76"/>
  <c r="N121" i="76" s="1"/>
  <c r="AY121" i="76" s="1"/>
  <c r="AZ121" i="76" s="1"/>
  <c r="CE120" i="76"/>
  <c r="AX120" i="76"/>
  <c r="AV120" i="76"/>
  <c r="AU120" i="76"/>
  <c r="AT120" i="76"/>
  <c r="AS120" i="76"/>
  <c r="AR120" i="76"/>
  <c r="AQ120" i="76"/>
  <c r="AP120" i="76"/>
  <c r="AO120" i="76"/>
  <c r="AN120" i="76"/>
  <c r="AM120" i="76"/>
  <c r="AL120" i="76"/>
  <c r="AK120" i="76"/>
  <c r="AJ120" i="76"/>
  <c r="AI120" i="76"/>
  <c r="AH120" i="76"/>
  <c r="AG120" i="76"/>
  <c r="AF120" i="76"/>
  <c r="AE120" i="76"/>
  <c r="AD120" i="76"/>
  <c r="AC120" i="76"/>
  <c r="AB120" i="76"/>
  <c r="AA120" i="76"/>
  <c r="Z120" i="76"/>
  <c r="Y120" i="76"/>
  <c r="X120" i="76"/>
  <c r="W120" i="76"/>
  <c r="V120" i="76"/>
  <c r="U120" i="76"/>
  <c r="T120" i="76"/>
  <c r="S120" i="76"/>
  <c r="R120" i="76"/>
  <c r="Q120" i="76"/>
  <c r="P120" i="76"/>
  <c r="L120" i="76"/>
  <c r="M120" i="76" s="1"/>
  <c r="K120" i="76"/>
  <c r="N120" i="76" s="1"/>
  <c r="CE119" i="76"/>
  <c r="P119" i="76"/>
  <c r="CE118" i="76"/>
  <c r="AX118" i="76"/>
  <c r="AV118" i="76" s="1"/>
  <c r="AU118" i="76"/>
  <c r="AT118" i="76"/>
  <c r="AS118" i="76"/>
  <c r="AR118" i="76"/>
  <c r="AQ118" i="76"/>
  <c r="AP118" i="76"/>
  <c r="AO118" i="76"/>
  <c r="AN118" i="76"/>
  <c r="AM118" i="76"/>
  <c r="AL118" i="76"/>
  <c r="AK118" i="76"/>
  <c r="AJ118" i="76"/>
  <c r="AI118" i="76"/>
  <c r="AH118" i="76"/>
  <c r="AG118" i="76"/>
  <c r="AF118" i="76"/>
  <c r="AE118" i="76"/>
  <c r="AD118" i="76"/>
  <c r="AC118" i="76"/>
  <c r="AB118" i="76"/>
  <c r="AA118" i="76"/>
  <c r="Z118" i="76"/>
  <c r="Y118" i="76"/>
  <c r="X118" i="76"/>
  <c r="W118" i="76"/>
  <c r="V118" i="76"/>
  <c r="U118" i="76"/>
  <c r="T118" i="76"/>
  <c r="S118" i="76"/>
  <c r="R118" i="76"/>
  <c r="Q118" i="76"/>
  <c r="P118" i="76"/>
  <c r="L118" i="76"/>
  <c r="M118" i="76" s="1"/>
  <c r="K118" i="76"/>
  <c r="N118" i="76" s="1"/>
  <c r="CE117" i="76"/>
  <c r="AX117" i="76"/>
  <c r="AV117" i="76" s="1"/>
  <c r="AU117" i="76"/>
  <c r="AT117" i="76"/>
  <c r="AS117" i="76"/>
  <c r="AR117" i="76"/>
  <c r="AQ117" i="76"/>
  <c r="AP117" i="76"/>
  <c r="AO117" i="76"/>
  <c r="AN117" i="76"/>
  <c r="AM117" i="76"/>
  <c r="AL117" i="76"/>
  <c r="AK117" i="76"/>
  <c r="AJ117" i="76"/>
  <c r="AI117" i="76"/>
  <c r="AH117" i="76"/>
  <c r="AG117" i="76"/>
  <c r="AF117" i="76"/>
  <c r="AE117" i="76"/>
  <c r="AD117" i="76"/>
  <c r="AC117" i="76"/>
  <c r="AB117" i="76"/>
  <c r="AA117" i="76"/>
  <c r="Z117" i="76"/>
  <c r="Y117" i="76"/>
  <c r="X117" i="76"/>
  <c r="W117" i="76"/>
  <c r="V117" i="76"/>
  <c r="U117" i="76"/>
  <c r="T117" i="76"/>
  <c r="S117" i="76"/>
  <c r="R117" i="76"/>
  <c r="Q117" i="76"/>
  <c r="P117" i="76"/>
  <c r="N117" i="76"/>
  <c r="L117" i="76"/>
  <c r="M117" i="76" s="1"/>
  <c r="K117" i="76"/>
  <c r="CE116" i="76"/>
  <c r="AX116" i="76"/>
  <c r="AV116" i="76" s="1"/>
  <c r="AU116" i="76"/>
  <c r="AT116" i="76"/>
  <c r="AS116" i="76"/>
  <c r="AR116" i="76"/>
  <c r="AQ116" i="76"/>
  <c r="AP116" i="76"/>
  <c r="AO116" i="76"/>
  <c r="AN116" i="76"/>
  <c r="AM116" i="76"/>
  <c r="AL116" i="76"/>
  <c r="AK116" i="76"/>
  <c r="AJ116" i="76"/>
  <c r="AI116" i="76"/>
  <c r="AH116" i="76"/>
  <c r="AG116" i="76"/>
  <c r="AF116" i="76"/>
  <c r="AE116" i="76"/>
  <c r="AD116" i="76"/>
  <c r="AC116" i="76"/>
  <c r="AB116" i="76"/>
  <c r="AA116" i="76"/>
  <c r="Z116" i="76"/>
  <c r="Y116" i="76"/>
  <c r="X116" i="76"/>
  <c r="W116" i="76"/>
  <c r="V116" i="76"/>
  <c r="U116" i="76"/>
  <c r="T116" i="76"/>
  <c r="S116" i="76"/>
  <c r="R116" i="76"/>
  <c r="Q116" i="76"/>
  <c r="P116" i="76"/>
  <c r="N116" i="76"/>
  <c r="L116" i="76"/>
  <c r="M116" i="76" s="1"/>
  <c r="K116" i="76"/>
  <c r="CE115" i="76"/>
  <c r="AX115" i="76"/>
  <c r="AU115" i="76"/>
  <c r="AT115" i="76"/>
  <c r="AS115" i="76"/>
  <c r="AR115" i="76"/>
  <c r="AQ115" i="76"/>
  <c r="AP115" i="76"/>
  <c r="AO115" i="76"/>
  <c r="AN115" i="76"/>
  <c r="AM115" i="76"/>
  <c r="AL115" i="76"/>
  <c r="AK115" i="76"/>
  <c r="AJ115" i="76"/>
  <c r="AI115" i="76"/>
  <c r="AH115" i="76"/>
  <c r="AG115" i="76"/>
  <c r="AF115" i="76"/>
  <c r="AE115" i="76"/>
  <c r="AD115" i="76"/>
  <c r="AC115" i="76"/>
  <c r="AB115" i="76"/>
  <c r="AA115" i="76"/>
  <c r="Z115" i="76"/>
  <c r="Y115" i="76"/>
  <c r="X115" i="76"/>
  <c r="W115" i="76"/>
  <c r="V115" i="76"/>
  <c r="U115" i="76"/>
  <c r="T115" i="76"/>
  <c r="S115" i="76"/>
  <c r="R115" i="76"/>
  <c r="Q115" i="76"/>
  <c r="P115" i="76"/>
  <c r="L115" i="76"/>
  <c r="M115" i="76" s="1"/>
  <c r="K115" i="76"/>
  <c r="N115" i="76" s="1"/>
  <c r="CE114" i="76"/>
  <c r="AX114" i="76"/>
  <c r="AU114" i="76"/>
  <c r="AT114" i="76"/>
  <c r="AS114" i="76"/>
  <c r="AR114" i="76"/>
  <c r="AQ114" i="76"/>
  <c r="AP114" i="76"/>
  <c r="AO114" i="76"/>
  <c r="AN114" i="76"/>
  <c r="AM114" i="76"/>
  <c r="AL114" i="76"/>
  <c r="AK114" i="76"/>
  <c r="AJ114" i="76"/>
  <c r="AI114" i="76"/>
  <c r="AH114" i="76"/>
  <c r="AG114" i="76"/>
  <c r="AF114" i="76"/>
  <c r="AE114" i="76"/>
  <c r="AD114" i="76"/>
  <c r="AC114" i="76"/>
  <c r="AB114" i="76"/>
  <c r="AA114" i="76"/>
  <c r="Z114" i="76"/>
  <c r="Y114" i="76"/>
  <c r="X114" i="76"/>
  <c r="W114" i="76"/>
  <c r="V114" i="76"/>
  <c r="U114" i="76"/>
  <c r="T114" i="76"/>
  <c r="S114" i="76"/>
  <c r="R114" i="76"/>
  <c r="Q114" i="76"/>
  <c r="P114" i="76"/>
  <c r="L114" i="76"/>
  <c r="M114" i="76" s="1"/>
  <c r="K114" i="76"/>
  <c r="N114" i="76" s="1"/>
  <c r="CE113" i="76"/>
  <c r="AY113" i="76"/>
  <c r="AZ113" i="76" s="1"/>
  <c r="BA113" i="76" s="1"/>
  <c r="BB113" i="76" s="1"/>
  <c r="BC113" i="76" s="1"/>
  <c r="BD113" i="76" s="1"/>
  <c r="BE113" i="76" s="1"/>
  <c r="BF113" i="76" s="1"/>
  <c r="BG113" i="76" s="1"/>
  <c r="BH113" i="76" s="1"/>
  <c r="BI113" i="76" s="1"/>
  <c r="BJ113" i="76" s="1"/>
  <c r="BK113" i="76" s="1"/>
  <c r="BL113" i="76" s="1"/>
  <c r="BM113" i="76" s="1"/>
  <c r="BN113" i="76" s="1"/>
  <c r="BO113" i="76" s="1"/>
  <c r="BP113" i="76" s="1"/>
  <c r="BQ113" i="76" s="1"/>
  <c r="BR113" i="76" s="1"/>
  <c r="BS113" i="76" s="1"/>
  <c r="BT113" i="76" s="1"/>
  <c r="BU113" i="76" s="1"/>
  <c r="BV113" i="76" s="1"/>
  <c r="BW113" i="76" s="1"/>
  <c r="BX113" i="76" s="1"/>
  <c r="BY113" i="76" s="1"/>
  <c r="BZ113" i="76" s="1"/>
  <c r="CA113" i="76" s="1"/>
  <c r="CB113" i="76" s="1"/>
  <c r="P113" i="76"/>
  <c r="CE112" i="76"/>
  <c r="AX112" i="76"/>
  <c r="AV112" i="76"/>
  <c r="AU112" i="76"/>
  <c r="AT112" i="76"/>
  <c r="AS112" i="76"/>
  <c r="AR112" i="76"/>
  <c r="AQ112" i="76"/>
  <c r="AP112" i="76"/>
  <c r="AO112" i="76"/>
  <c r="AN112" i="76"/>
  <c r="AM112" i="76"/>
  <c r="AL112" i="76"/>
  <c r="AK112" i="76"/>
  <c r="AJ112" i="76"/>
  <c r="AI112" i="76"/>
  <c r="AH112" i="76"/>
  <c r="AG112" i="76"/>
  <c r="AF112" i="76"/>
  <c r="AE112" i="76"/>
  <c r="AD112" i="76"/>
  <c r="AC112" i="76"/>
  <c r="AB112" i="76"/>
  <c r="AA112" i="76"/>
  <c r="Z112" i="76"/>
  <c r="Y112" i="76"/>
  <c r="X112" i="76"/>
  <c r="W112" i="76"/>
  <c r="V112" i="76"/>
  <c r="U112" i="76"/>
  <c r="T112" i="76"/>
  <c r="S112" i="76"/>
  <c r="R112" i="76"/>
  <c r="Q112" i="76"/>
  <c r="P112" i="76"/>
  <c r="L112" i="76"/>
  <c r="M112" i="76" s="1"/>
  <c r="K112" i="76"/>
  <c r="N112" i="76" s="1"/>
  <c r="CE111" i="76"/>
  <c r="AX111" i="76"/>
  <c r="AV111" i="76" s="1"/>
  <c r="AU111" i="76"/>
  <c r="AT111" i="76"/>
  <c r="AS111" i="76"/>
  <c r="AR111" i="76"/>
  <c r="AQ111" i="76"/>
  <c r="AP111" i="76"/>
  <c r="AO111" i="76"/>
  <c r="AN111" i="76"/>
  <c r="AM111" i="76"/>
  <c r="AL111" i="76"/>
  <c r="AK111" i="76"/>
  <c r="AJ111" i="76"/>
  <c r="AI111" i="76"/>
  <c r="AH111" i="76"/>
  <c r="AG111" i="76"/>
  <c r="AF111" i="76"/>
  <c r="AE111" i="76"/>
  <c r="AD111" i="76"/>
  <c r="AC111" i="76"/>
  <c r="AB111" i="76"/>
  <c r="AA111" i="76"/>
  <c r="Z111" i="76"/>
  <c r="Y111" i="76"/>
  <c r="X111" i="76"/>
  <c r="W111" i="76"/>
  <c r="V111" i="76"/>
  <c r="U111" i="76"/>
  <c r="T111" i="76"/>
  <c r="S111" i="76"/>
  <c r="R111" i="76"/>
  <c r="Q111" i="76"/>
  <c r="P111" i="76"/>
  <c r="M111" i="76"/>
  <c r="L111" i="76"/>
  <c r="K111" i="76"/>
  <c r="N111" i="76" s="1"/>
  <c r="AY111" i="76" s="1"/>
  <c r="CE110" i="76"/>
  <c r="AX110" i="76"/>
  <c r="AV110" i="76" s="1"/>
  <c r="AU110" i="76"/>
  <c r="AT110" i="76"/>
  <c r="AS110" i="76"/>
  <c r="AR110" i="76"/>
  <c r="AQ110" i="76"/>
  <c r="AP110" i="76"/>
  <c r="AO110" i="76"/>
  <c r="AN110" i="76"/>
  <c r="AM110" i="76"/>
  <c r="AL110" i="76"/>
  <c r="AK110" i="76"/>
  <c r="AJ110" i="76"/>
  <c r="AI110" i="76"/>
  <c r="AH110" i="76"/>
  <c r="AG110" i="76"/>
  <c r="AF110" i="76"/>
  <c r="AE110" i="76"/>
  <c r="AD110" i="76"/>
  <c r="AC110" i="76"/>
  <c r="AB110" i="76"/>
  <c r="AA110" i="76"/>
  <c r="Z110" i="76"/>
  <c r="Y110" i="76"/>
  <c r="X110" i="76"/>
  <c r="W110" i="76"/>
  <c r="V110" i="76"/>
  <c r="U110" i="76"/>
  <c r="T110" i="76"/>
  <c r="S110" i="76"/>
  <c r="R110" i="76"/>
  <c r="Q110" i="76"/>
  <c r="P110" i="76"/>
  <c r="M110" i="76"/>
  <c r="L110" i="76"/>
  <c r="K110" i="76"/>
  <c r="N110" i="76" s="1"/>
  <c r="AY110" i="76" s="1"/>
  <c r="AZ110" i="76" s="1"/>
  <c r="BA110" i="76" s="1"/>
  <c r="BB110" i="76" s="1"/>
  <c r="BC110" i="76" s="1"/>
  <c r="BD110" i="76" s="1"/>
  <c r="BE110" i="76" s="1"/>
  <c r="BF110" i="76" s="1"/>
  <c r="BG110" i="76" s="1"/>
  <c r="BH110" i="76" s="1"/>
  <c r="BI110" i="76" s="1"/>
  <c r="BJ110" i="76" s="1"/>
  <c r="BK110" i="76" s="1"/>
  <c r="BL110" i="76" s="1"/>
  <c r="BM110" i="76" s="1"/>
  <c r="BN110" i="76" s="1"/>
  <c r="BO110" i="76" s="1"/>
  <c r="BP110" i="76" s="1"/>
  <c r="BQ110" i="76" s="1"/>
  <c r="BR110" i="76" s="1"/>
  <c r="BS110" i="76" s="1"/>
  <c r="BT110" i="76" s="1"/>
  <c r="BU110" i="76" s="1"/>
  <c r="BV110" i="76" s="1"/>
  <c r="BW110" i="76" s="1"/>
  <c r="BX110" i="76" s="1"/>
  <c r="BY110" i="76" s="1"/>
  <c r="BZ110" i="76" s="1"/>
  <c r="CA110" i="76" s="1"/>
  <c r="CB110" i="76" s="1"/>
  <c r="CE109" i="76"/>
  <c r="AX109" i="76"/>
  <c r="AV109" i="76" s="1"/>
  <c r="AU109" i="76"/>
  <c r="AT109" i="76"/>
  <c r="AS109" i="76"/>
  <c r="AR109" i="76"/>
  <c r="AQ109" i="76"/>
  <c r="AP109" i="76"/>
  <c r="AO109" i="76"/>
  <c r="AN109" i="76"/>
  <c r="AM109" i="76"/>
  <c r="AL109" i="76"/>
  <c r="AK109" i="76"/>
  <c r="AJ109" i="76"/>
  <c r="AI109" i="76"/>
  <c r="AH109" i="76"/>
  <c r="AG109" i="76"/>
  <c r="AF109" i="76"/>
  <c r="AE109" i="76"/>
  <c r="AD109" i="76"/>
  <c r="AC109" i="76"/>
  <c r="AB109" i="76"/>
  <c r="AA109" i="76"/>
  <c r="Z109" i="76"/>
  <c r="Y109" i="76"/>
  <c r="X109" i="76"/>
  <c r="W109" i="76"/>
  <c r="V109" i="76"/>
  <c r="U109" i="76"/>
  <c r="T109" i="76"/>
  <c r="S109" i="76"/>
  <c r="R109" i="76"/>
  <c r="Q109" i="76"/>
  <c r="P109" i="76"/>
  <c r="M109" i="76"/>
  <c r="L109" i="76"/>
  <c r="K109" i="76"/>
  <c r="N109" i="76" s="1"/>
  <c r="AY109" i="76" s="1"/>
  <c r="CE108" i="76"/>
  <c r="AX108" i="76"/>
  <c r="AV108" i="76" s="1"/>
  <c r="AU108" i="76"/>
  <c r="AT108" i="76"/>
  <c r="AS108" i="76"/>
  <c r="AR108" i="76"/>
  <c r="AQ108" i="76"/>
  <c r="AP108" i="76"/>
  <c r="AO108" i="76"/>
  <c r="AN108" i="76"/>
  <c r="AM108" i="76"/>
  <c r="AL108" i="76"/>
  <c r="AK108" i="76"/>
  <c r="AJ108" i="76"/>
  <c r="AI108" i="76"/>
  <c r="AH108" i="76"/>
  <c r="AG108" i="76"/>
  <c r="AF108" i="76"/>
  <c r="AE108" i="76"/>
  <c r="AD108" i="76"/>
  <c r="AC108" i="76"/>
  <c r="AB108" i="76"/>
  <c r="AA108" i="76"/>
  <c r="Z108" i="76"/>
  <c r="Y108" i="76"/>
  <c r="X108" i="76"/>
  <c r="W108" i="76"/>
  <c r="V108" i="76"/>
  <c r="U108" i="76"/>
  <c r="T108" i="76"/>
  <c r="S108" i="76"/>
  <c r="R108" i="76"/>
  <c r="Q108" i="76"/>
  <c r="P108" i="76"/>
  <c r="M108" i="76"/>
  <c r="L108" i="76"/>
  <c r="K108" i="76"/>
  <c r="N108" i="76" s="1"/>
  <c r="AY108" i="76" s="1"/>
  <c r="AZ108" i="76" s="1"/>
  <c r="BA108" i="76" s="1"/>
  <c r="BB108" i="76" s="1"/>
  <c r="BC108" i="76" s="1"/>
  <c r="BD108" i="76" s="1"/>
  <c r="BE108" i="76" s="1"/>
  <c r="BF108" i="76" s="1"/>
  <c r="BG108" i="76" s="1"/>
  <c r="BH108" i="76" s="1"/>
  <c r="BI108" i="76" s="1"/>
  <c r="BJ108" i="76" s="1"/>
  <c r="BK108" i="76" s="1"/>
  <c r="BL108" i="76" s="1"/>
  <c r="BM108" i="76" s="1"/>
  <c r="BN108" i="76" s="1"/>
  <c r="BO108" i="76" s="1"/>
  <c r="BP108" i="76" s="1"/>
  <c r="BQ108" i="76" s="1"/>
  <c r="BR108" i="76" s="1"/>
  <c r="BS108" i="76" s="1"/>
  <c r="BT108" i="76" s="1"/>
  <c r="BU108" i="76" s="1"/>
  <c r="BV108" i="76" s="1"/>
  <c r="BW108" i="76" s="1"/>
  <c r="BX108" i="76" s="1"/>
  <c r="BY108" i="76" s="1"/>
  <c r="BZ108" i="76" s="1"/>
  <c r="CA108" i="76" s="1"/>
  <c r="CB108" i="76" s="1"/>
  <c r="CE107" i="76"/>
  <c r="P107" i="76"/>
  <c r="CE106" i="76"/>
  <c r="AX106" i="76"/>
  <c r="AV106" i="76" s="1"/>
  <c r="AU106" i="76"/>
  <c r="AT106" i="76"/>
  <c r="AS106" i="76"/>
  <c r="AR106" i="76"/>
  <c r="AQ106" i="76"/>
  <c r="AP106" i="76"/>
  <c r="AO106" i="76"/>
  <c r="AN106" i="76"/>
  <c r="AM106" i="76"/>
  <c r="AL106" i="76"/>
  <c r="AK106" i="76"/>
  <c r="AJ106" i="76"/>
  <c r="AI106" i="76"/>
  <c r="AH106" i="76"/>
  <c r="AG106" i="76"/>
  <c r="AF106" i="76"/>
  <c r="AE106" i="76"/>
  <c r="AD106" i="76"/>
  <c r="AC106" i="76"/>
  <c r="AB106" i="76"/>
  <c r="AA106" i="76"/>
  <c r="Z106" i="76"/>
  <c r="Y106" i="76"/>
  <c r="X106" i="76"/>
  <c r="W106" i="76"/>
  <c r="V106" i="76"/>
  <c r="U106" i="76"/>
  <c r="T106" i="76"/>
  <c r="S106" i="76"/>
  <c r="R106" i="76"/>
  <c r="Q106" i="76"/>
  <c r="P106" i="76"/>
  <c r="L106" i="76"/>
  <c r="M106" i="76" s="1"/>
  <c r="K106" i="76"/>
  <c r="N106" i="76" s="1"/>
  <c r="CE105" i="76"/>
  <c r="AX105" i="76"/>
  <c r="AV105" i="76" s="1"/>
  <c r="AU105" i="76"/>
  <c r="AT105" i="76"/>
  <c r="AS105" i="76"/>
  <c r="AR105" i="76"/>
  <c r="AQ105" i="76"/>
  <c r="AP105" i="76"/>
  <c r="AO105" i="76"/>
  <c r="AN105" i="76"/>
  <c r="AM105" i="76"/>
  <c r="AL105" i="76"/>
  <c r="AK105" i="76"/>
  <c r="AJ105" i="76"/>
  <c r="AI105" i="76"/>
  <c r="AH105" i="76"/>
  <c r="AG105" i="76"/>
  <c r="AF105" i="76"/>
  <c r="AE105" i="76"/>
  <c r="AD105" i="76"/>
  <c r="AC105" i="76"/>
  <c r="AB105" i="76"/>
  <c r="AA105" i="76"/>
  <c r="Z105" i="76"/>
  <c r="Y105" i="76"/>
  <c r="X105" i="76"/>
  <c r="W105" i="76"/>
  <c r="V105" i="76"/>
  <c r="U105" i="76"/>
  <c r="T105" i="76"/>
  <c r="S105" i="76"/>
  <c r="R105" i="76"/>
  <c r="Q105" i="76"/>
  <c r="P105" i="76"/>
  <c r="L105" i="76"/>
  <c r="M105" i="76" s="1"/>
  <c r="K105" i="76"/>
  <c r="N105" i="76" s="1"/>
  <c r="CE104" i="76"/>
  <c r="AX104" i="76"/>
  <c r="AV104" i="76" s="1"/>
  <c r="AU104" i="76"/>
  <c r="AT104" i="76"/>
  <c r="AS104" i="76"/>
  <c r="AR104" i="76"/>
  <c r="AQ104" i="76"/>
  <c r="AP104" i="76"/>
  <c r="AO104" i="76"/>
  <c r="AN104" i="76"/>
  <c r="AM104" i="76"/>
  <c r="AL104" i="76"/>
  <c r="AK104" i="76"/>
  <c r="AJ104" i="76"/>
  <c r="AI104" i="76"/>
  <c r="AH104" i="76"/>
  <c r="AG104" i="76"/>
  <c r="AF104" i="76"/>
  <c r="AE104" i="76"/>
  <c r="AD104" i="76"/>
  <c r="AC104" i="76"/>
  <c r="AB104" i="76"/>
  <c r="AA104" i="76"/>
  <c r="Z104" i="76"/>
  <c r="Y104" i="76"/>
  <c r="X104" i="76"/>
  <c r="W104" i="76"/>
  <c r="V104" i="76"/>
  <c r="U104" i="76"/>
  <c r="T104" i="76"/>
  <c r="S104" i="76"/>
  <c r="R104" i="76"/>
  <c r="Q104" i="76"/>
  <c r="P104" i="76"/>
  <c r="N104" i="76"/>
  <c r="L104" i="76"/>
  <c r="M104" i="76" s="1"/>
  <c r="K104" i="76"/>
  <c r="CE103" i="76"/>
  <c r="AX103" i="76"/>
  <c r="AV103" i="76" s="1"/>
  <c r="AU103" i="76"/>
  <c r="AT103" i="76"/>
  <c r="AS103" i="76"/>
  <c r="AR103" i="76"/>
  <c r="AQ103" i="76"/>
  <c r="AP103" i="76"/>
  <c r="AO103" i="76"/>
  <c r="AN103" i="76"/>
  <c r="AM103" i="76"/>
  <c r="AL103" i="76"/>
  <c r="AK103" i="76"/>
  <c r="AJ103" i="76"/>
  <c r="AI103" i="76"/>
  <c r="AH103" i="76"/>
  <c r="AG103" i="76"/>
  <c r="AF103" i="76"/>
  <c r="AE103" i="76"/>
  <c r="AD103" i="76"/>
  <c r="AC103" i="76"/>
  <c r="AB103" i="76"/>
  <c r="AA103" i="76"/>
  <c r="Z103" i="76"/>
  <c r="Y103" i="76"/>
  <c r="X103" i="76"/>
  <c r="W103" i="76"/>
  <c r="V103" i="76"/>
  <c r="U103" i="76"/>
  <c r="T103" i="76"/>
  <c r="S103" i="76"/>
  <c r="R103" i="76"/>
  <c r="Q103" i="76"/>
  <c r="P103" i="76"/>
  <c r="N103" i="76"/>
  <c r="L103" i="76"/>
  <c r="M103" i="76" s="1"/>
  <c r="K103" i="76"/>
  <c r="CE102" i="76"/>
  <c r="AX102" i="76"/>
  <c r="AV102" i="76" s="1"/>
  <c r="AU102" i="76"/>
  <c r="AT102" i="76"/>
  <c r="AS102" i="76"/>
  <c r="AR102" i="76"/>
  <c r="AQ102" i="76"/>
  <c r="AP102" i="76"/>
  <c r="AO102" i="76"/>
  <c r="AN102" i="76"/>
  <c r="AM102" i="76"/>
  <c r="AL102" i="76"/>
  <c r="AK102" i="76"/>
  <c r="AJ102" i="76"/>
  <c r="AI102" i="76"/>
  <c r="AH102" i="76"/>
  <c r="AG102" i="76"/>
  <c r="AF102" i="76"/>
  <c r="AE102" i="76"/>
  <c r="AD102" i="76"/>
  <c r="AC102" i="76"/>
  <c r="AB102" i="76"/>
  <c r="AA102" i="76"/>
  <c r="Z102" i="76"/>
  <c r="Y102" i="76"/>
  <c r="X102" i="76"/>
  <c r="W102" i="76"/>
  <c r="V102" i="76"/>
  <c r="U102" i="76"/>
  <c r="T102" i="76"/>
  <c r="S102" i="76"/>
  <c r="R102" i="76"/>
  <c r="Q102" i="76"/>
  <c r="P102" i="76"/>
  <c r="L102" i="76"/>
  <c r="M102" i="76" s="1"/>
  <c r="K102" i="76"/>
  <c r="N102" i="76" s="1"/>
  <c r="CE101" i="76"/>
  <c r="AX101" i="76"/>
  <c r="AV101" i="76" s="1"/>
  <c r="AU101" i="76"/>
  <c r="AT101" i="76"/>
  <c r="AS101" i="76"/>
  <c r="AR101" i="76"/>
  <c r="AQ101" i="76"/>
  <c r="AP101" i="76"/>
  <c r="AO101" i="76"/>
  <c r="AN101" i="76"/>
  <c r="AM101" i="76"/>
  <c r="AL101" i="76"/>
  <c r="AK101" i="76"/>
  <c r="AJ101" i="76"/>
  <c r="AI101" i="76"/>
  <c r="AH101" i="76"/>
  <c r="AG101" i="76"/>
  <c r="AF101" i="76"/>
  <c r="AE101" i="76"/>
  <c r="AD101" i="76"/>
  <c r="AC101" i="76"/>
  <c r="AB101" i="76"/>
  <c r="AA101" i="76"/>
  <c r="Z101" i="76"/>
  <c r="Y101" i="76"/>
  <c r="X101" i="76"/>
  <c r="W101" i="76"/>
  <c r="V101" i="76"/>
  <c r="U101" i="76"/>
  <c r="T101" i="76"/>
  <c r="S101" i="76"/>
  <c r="R101" i="76"/>
  <c r="Q101" i="76"/>
  <c r="P101" i="76"/>
  <c r="L101" i="76"/>
  <c r="M101" i="76" s="1"/>
  <c r="K101" i="76"/>
  <c r="N101" i="76" s="1"/>
  <c r="CE100" i="76"/>
  <c r="AX100" i="76"/>
  <c r="AV100" i="76" s="1"/>
  <c r="AU100" i="76"/>
  <c r="AT100" i="76"/>
  <c r="AS100" i="76"/>
  <c r="AR100" i="76"/>
  <c r="AQ100" i="76"/>
  <c r="AP100" i="76"/>
  <c r="AO100" i="76"/>
  <c r="AN100" i="76"/>
  <c r="AM100" i="76"/>
  <c r="AL100" i="76"/>
  <c r="AK100" i="76"/>
  <c r="AJ100" i="76"/>
  <c r="AI100" i="76"/>
  <c r="AH100" i="76"/>
  <c r="AG100" i="76"/>
  <c r="AF100" i="76"/>
  <c r="AE100" i="76"/>
  <c r="AD100" i="76"/>
  <c r="AC100" i="76"/>
  <c r="AB100" i="76"/>
  <c r="AA100" i="76"/>
  <c r="Z100" i="76"/>
  <c r="Y100" i="76"/>
  <c r="X100" i="76"/>
  <c r="W100" i="76"/>
  <c r="V100" i="76"/>
  <c r="U100" i="76"/>
  <c r="T100" i="76"/>
  <c r="S100" i="76"/>
  <c r="R100" i="76"/>
  <c r="Q100" i="76"/>
  <c r="P100" i="76"/>
  <c r="N100" i="76"/>
  <c r="L100" i="76"/>
  <c r="M100" i="76" s="1"/>
  <c r="K100" i="76"/>
  <c r="CE99" i="76"/>
  <c r="AX99" i="76"/>
  <c r="AV99" i="76" s="1"/>
  <c r="AU99" i="76"/>
  <c r="AT99" i="76"/>
  <c r="AS99" i="76"/>
  <c r="AR99" i="76"/>
  <c r="AQ99" i="76"/>
  <c r="AP99" i="76"/>
  <c r="AO99" i="76"/>
  <c r="AN99" i="76"/>
  <c r="AM99" i="76"/>
  <c r="AL99" i="76"/>
  <c r="AK99" i="76"/>
  <c r="AJ99" i="76"/>
  <c r="AI99" i="76"/>
  <c r="AH99" i="76"/>
  <c r="AG99" i="76"/>
  <c r="AF99" i="76"/>
  <c r="AE99" i="76"/>
  <c r="AD99" i="76"/>
  <c r="AC99" i="76"/>
  <c r="AB99" i="76"/>
  <c r="AA99" i="76"/>
  <c r="Z99" i="76"/>
  <c r="Y99" i="76"/>
  <c r="X99" i="76"/>
  <c r="W99" i="76"/>
  <c r="V99" i="76"/>
  <c r="U99" i="76"/>
  <c r="T99" i="76"/>
  <c r="S99" i="76"/>
  <c r="R99" i="76"/>
  <c r="Q99" i="76"/>
  <c r="P99" i="76"/>
  <c r="N99" i="76"/>
  <c r="L99" i="76"/>
  <c r="M99" i="76" s="1"/>
  <c r="K99" i="76"/>
  <c r="CE98" i="76"/>
  <c r="P98" i="76"/>
  <c r="CE97" i="76"/>
  <c r="AX97" i="76"/>
  <c r="AV97" i="76"/>
  <c r="AU97" i="76"/>
  <c r="AT97" i="76"/>
  <c r="AS97" i="76"/>
  <c r="AR97" i="76"/>
  <c r="AQ97" i="76"/>
  <c r="AP97" i="76"/>
  <c r="AO97" i="76"/>
  <c r="AN97" i="76"/>
  <c r="AM97" i="76"/>
  <c r="AL97" i="76"/>
  <c r="AK97" i="76"/>
  <c r="AJ97" i="76"/>
  <c r="AI97" i="76"/>
  <c r="AH97" i="76"/>
  <c r="AG97" i="76"/>
  <c r="AF97" i="76"/>
  <c r="AE97" i="76"/>
  <c r="AD97" i="76"/>
  <c r="AC97" i="76"/>
  <c r="AB97" i="76"/>
  <c r="AA97" i="76"/>
  <c r="Z97" i="76"/>
  <c r="Y97" i="76"/>
  <c r="X97" i="76"/>
  <c r="W97" i="76"/>
  <c r="V97" i="76"/>
  <c r="U97" i="76"/>
  <c r="T97" i="76"/>
  <c r="S97" i="76"/>
  <c r="R97" i="76"/>
  <c r="Q97" i="76"/>
  <c r="P97" i="76"/>
  <c r="M97" i="76"/>
  <c r="L97" i="76"/>
  <c r="K97" i="76"/>
  <c r="N97" i="76" s="1"/>
  <c r="AY97" i="76" s="1"/>
  <c r="CE96" i="76"/>
  <c r="AX96" i="76"/>
  <c r="AV96" i="76" s="1"/>
  <c r="AU96" i="76"/>
  <c r="AT96" i="76"/>
  <c r="AS96" i="76"/>
  <c r="AR96" i="76"/>
  <c r="AQ96" i="76"/>
  <c r="AP96" i="76"/>
  <c r="AO96" i="76"/>
  <c r="AN96" i="76"/>
  <c r="AM96" i="76"/>
  <c r="AL96" i="76"/>
  <c r="AK96" i="76"/>
  <c r="AJ96" i="76"/>
  <c r="AI96" i="76"/>
  <c r="AH96" i="76"/>
  <c r="AG96" i="76"/>
  <c r="AF96" i="76"/>
  <c r="AE96" i="76"/>
  <c r="AD96" i="76"/>
  <c r="AC96" i="76"/>
  <c r="AB96" i="76"/>
  <c r="AA96" i="76"/>
  <c r="Z96" i="76"/>
  <c r="Y96" i="76"/>
  <c r="X96" i="76"/>
  <c r="W96" i="76"/>
  <c r="V96" i="76"/>
  <c r="U96" i="76"/>
  <c r="T96" i="76"/>
  <c r="S96" i="76"/>
  <c r="R96" i="76"/>
  <c r="Q96" i="76"/>
  <c r="P96" i="76"/>
  <c r="L96" i="76"/>
  <c r="M96" i="76" s="1"/>
  <c r="K96" i="76"/>
  <c r="N96" i="76" s="1"/>
  <c r="AY96" i="76" s="1"/>
  <c r="AZ96" i="76" s="1"/>
  <c r="BA96" i="76" s="1"/>
  <c r="BB96" i="76" s="1"/>
  <c r="BC96" i="76" s="1"/>
  <c r="BD96" i="76" s="1"/>
  <c r="BE96" i="76" s="1"/>
  <c r="BF96" i="76" s="1"/>
  <c r="BG96" i="76" s="1"/>
  <c r="BH96" i="76" s="1"/>
  <c r="BI96" i="76" s="1"/>
  <c r="BJ96" i="76" s="1"/>
  <c r="BK96" i="76" s="1"/>
  <c r="BL96" i="76" s="1"/>
  <c r="BM96" i="76" s="1"/>
  <c r="BN96" i="76" s="1"/>
  <c r="BO96" i="76" s="1"/>
  <c r="BP96" i="76" s="1"/>
  <c r="BQ96" i="76" s="1"/>
  <c r="BR96" i="76" s="1"/>
  <c r="BS96" i="76" s="1"/>
  <c r="BT96" i="76" s="1"/>
  <c r="BU96" i="76" s="1"/>
  <c r="BV96" i="76" s="1"/>
  <c r="BW96" i="76" s="1"/>
  <c r="BX96" i="76" s="1"/>
  <c r="BY96" i="76" s="1"/>
  <c r="BZ96" i="76" s="1"/>
  <c r="CA96" i="76" s="1"/>
  <c r="CB96" i="76" s="1"/>
  <c r="CE95" i="76"/>
  <c r="AX95" i="76"/>
  <c r="AV95" i="76"/>
  <c r="AU95" i="76"/>
  <c r="AT95" i="76"/>
  <c r="AS95" i="76"/>
  <c r="AR95" i="76"/>
  <c r="AQ95" i="76"/>
  <c r="AP95" i="76"/>
  <c r="AO95" i="76"/>
  <c r="AN95" i="76"/>
  <c r="AM95" i="76"/>
  <c r="AL95" i="76"/>
  <c r="AK95" i="76"/>
  <c r="AJ95" i="76"/>
  <c r="AI95" i="76"/>
  <c r="AH95" i="76"/>
  <c r="AG95" i="76"/>
  <c r="AF95" i="76"/>
  <c r="AE95" i="76"/>
  <c r="AD95" i="76"/>
  <c r="AC95" i="76"/>
  <c r="AB95" i="76"/>
  <c r="AA95" i="76"/>
  <c r="Z95" i="76"/>
  <c r="Y95" i="76"/>
  <c r="X95" i="76"/>
  <c r="W95" i="76"/>
  <c r="V95" i="76"/>
  <c r="U95" i="76"/>
  <c r="T95" i="76"/>
  <c r="S95" i="76"/>
  <c r="R95" i="76"/>
  <c r="Q95" i="76"/>
  <c r="P95" i="76"/>
  <c r="M95" i="76"/>
  <c r="L95" i="76"/>
  <c r="K95" i="76"/>
  <c r="N95" i="76" s="1"/>
  <c r="AY95" i="76" s="1"/>
  <c r="CE94" i="76"/>
  <c r="AX94" i="76"/>
  <c r="AV94" i="76" s="1"/>
  <c r="AU94" i="76"/>
  <c r="AT94" i="76"/>
  <c r="AS94" i="76"/>
  <c r="AR94" i="76"/>
  <c r="AQ94" i="76"/>
  <c r="AP94" i="76"/>
  <c r="AO94" i="76"/>
  <c r="AN94" i="76"/>
  <c r="AM94" i="76"/>
  <c r="AL94" i="76"/>
  <c r="AK94" i="76"/>
  <c r="AJ94" i="76"/>
  <c r="AI94" i="76"/>
  <c r="AH94" i="76"/>
  <c r="AG94" i="76"/>
  <c r="AF94" i="76"/>
  <c r="AE94" i="76"/>
  <c r="AD94" i="76"/>
  <c r="AC94" i="76"/>
  <c r="AB94" i="76"/>
  <c r="AA94" i="76"/>
  <c r="Z94" i="76"/>
  <c r="Y94" i="76"/>
  <c r="X94" i="76"/>
  <c r="W94" i="76"/>
  <c r="V94" i="76"/>
  <c r="U94" i="76"/>
  <c r="T94" i="76"/>
  <c r="S94" i="76"/>
  <c r="R94" i="76"/>
  <c r="Q94" i="76"/>
  <c r="P94" i="76"/>
  <c r="L94" i="76"/>
  <c r="M94" i="76" s="1"/>
  <c r="K94" i="76"/>
  <c r="N94" i="76" s="1"/>
  <c r="AY94" i="76" s="1"/>
  <c r="AZ94" i="76" s="1"/>
  <c r="BA94" i="76" s="1"/>
  <c r="BB94" i="76" s="1"/>
  <c r="BC94" i="76" s="1"/>
  <c r="BD94" i="76" s="1"/>
  <c r="BE94" i="76" s="1"/>
  <c r="BF94" i="76" s="1"/>
  <c r="BG94" i="76" s="1"/>
  <c r="BH94" i="76" s="1"/>
  <c r="BI94" i="76" s="1"/>
  <c r="BJ94" i="76" s="1"/>
  <c r="BK94" i="76" s="1"/>
  <c r="BL94" i="76" s="1"/>
  <c r="BM94" i="76" s="1"/>
  <c r="BN94" i="76" s="1"/>
  <c r="BO94" i="76" s="1"/>
  <c r="BP94" i="76" s="1"/>
  <c r="BQ94" i="76" s="1"/>
  <c r="BR94" i="76" s="1"/>
  <c r="BS94" i="76" s="1"/>
  <c r="BT94" i="76" s="1"/>
  <c r="BU94" i="76" s="1"/>
  <c r="BV94" i="76" s="1"/>
  <c r="BW94" i="76" s="1"/>
  <c r="BX94" i="76" s="1"/>
  <c r="BY94" i="76" s="1"/>
  <c r="BZ94" i="76" s="1"/>
  <c r="CA94" i="76" s="1"/>
  <c r="CB94" i="76" s="1"/>
  <c r="CE93" i="76"/>
  <c r="AX93" i="76"/>
  <c r="AV93" i="76"/>
  <c r="AU93" i="76"/>
  <c r="AT93" i="76"/>
  <c r="AS93" i="76"/>
  <c r="AR93" i="76"/>
  <c r="AQ93" i="76"/>
  <c r="AP93" i="76"/>
  <c r="AO93" i="76"/>
  <c r="AN93" i="76"/>
  <c r="AM93" i="76"/>
  <c r="AL93" i="76"/>
  <c r="AK93" i="76"/>
  <c r="AJ93" i="76"/>
  <c r="AI93" i="76"/>
  <c r="AH93" i="76"/>
  <c r="AG93" i="76"/>
  <c r="AF93" i="76"/>
  <c r="AE93" i="76"/>
  <c r="AD93" i="76"/>
  <c r="AC93" i="76"/>
  <c r="AB93" i="76"/>
  <c r="AA93" i="76"/>
  <c r="Z93" i="76"/>
  <c r="Y93" i="76"/>
  <c r="X93" i="76"/>
  <c r="W93" i="76"/>
  <c r="V93" i="76"/>
  <c r="U93" i="76"/>
  <c r="T93" i="76"/>
  <c r="S93" i="76"/>
  <c r="R93" i="76"/>
  <c r="Q93" i="76"/>
  <c r="P93" i="76"/>
  <c r="M93" i="76"/>
  <c r="L93" i="76"/>
  <c r="K93" i="76"/>
  <c r="N93" i="76" s="1"/>
  <c r="AY93" i="76" s="1"/>
  <c r="CE92" i="76"/>
  <c r="P92" i="76"/>
  <c r="CE91" i="76"/>
  <c r="AX91" i="76"/>
  <c r="AU91" i="76"/>
  <c r="AT91" i="76"/>
  <c r="AS91" i="76"/>
  <c r="AR91" i="76"/>
  <c r="AQ91" i="76"/>
  <c r="AP91" i="76"/>
  <c r="AO91" i="76"/>
  <c r="AN91" i="76"/>
  <c r="AM91" i="76"/>
  <c r="AL91" i="76"/>
  <c r="AK91" i="76"/>
  <c r="AJ91" i="76"/>
  <c r="AI91" i="76"/>
  <c r="AH91" i="76"/>
  <c r="AG91" i="76"/>
  <c r="AF91" i="76"/>
  <c r="AE91" i="76"/>
  <c r="AD91" i="76"/>
  <c r="AC91" i="76"/>
  <c r="AB91" i="76"/>
  <c r="AA91" i="76"/>
  <c r="Z91" i="76"/>
  <c r="Y91" i="76"/>
  <c r="X91" i="76"/>
  <c r="W91" i="76"/>
  <c r="V91" i="76"/>
  <c r="U91" i="76"/>
  <c r="T91" i="76"/>
  <c r="S91" i="76"/>
  <c r="R91" i="76"/>
  <c r="Q91" i="76"/>
  <c r="P91" i="76"/>
  <c r="N91" i="76"/>
  <c r="L91" i="76"/>
  <c r="M91" i="76" s="1"/>
  <c r="K91" i="76"/>
  <c r="CE90" i="76"/>
  <c r="AX90" i="76"/>
  <c r="AU90" i="76"/>
  <c r="AT90" i="76"/>
  <c r="AS90" i="76"/>
  <c r="AR90" i="76"/>
  <c r="AQ90" i="76"/>
  <c r="AP90" i="76"/>
  <c r="AO90" i="76"/>
  <c r="AN90" i="76"/>
  <c r="AM90" i="76"/>
  <c r="AL90" i="76"/>
  <c r="AK90" i="76"/>
  <c r="AJ90" i="76"/>
  <c r="AI90" i="76"/>
  <c r="AH90" i="76"/>
  <c r="AG90" i="76"/>
  <c r="AF90" i="76"/>
  <c r="AE90" i="76"/>
  <c r="AD90" i="76"/>
  <c r="AC90" i="76"/>
  <c r="AB90" i="76"/>
  <c r="AA90" i="76"/>
  <c r="Z90" i="76"/>
  <c r="Y90" i="76"/>
  <c r="X90" i="76"/>
  <c r="W90" i="76"/>
  <c r="V90" i="76"/>
  <c r="U90" i="76"/>
  <c r="T90" i="76"/>
  <c r="S90" i="76"/>
  <c r="R90" i="76"/>
  <c r="Q90" i="76"/>
  <c r="P90" i="76"/>
  <c r="N90" i="76"/>
  <c r="L90" i="76"/>
  <c r="M90" i="76" s="1"/>
  <c r="K90" i="76"/>
  <c r="CE89" i="76"/>
  <c r="AX89" i="76"/>
  <c r="AU89" i="76"/>
  <c r="AT89" i="76"/>
  <c r="AS89" i="76"/>
  <c r="AR89" i="76"/>
  <c r="AQ89" i="76"/>
  <c r="AP89" i="76"/>
  <c r="AO89" i="76"/>
  <c r="AN89" i="76"/>
  <c r="AM89" i="76"/>
  <c r="AL89" i="76"/>
  <c r="AK89" i="76"/>
  <c r="AJ89" i="76"/>
  <c r="AI89" i="76"/>
  <c r="AH89" i="76"/>
  <c r="AG89" i="76"/>
  <c r="AF89" i="76"/>
  <c r="AE89" i="76"/>
  <c r="AD89" i="76"/>
  <c r="AC89" i="76"/>
  <c r="AB89" i="76"/>
  <c r="AA89" i="76"/>
  <c r="Z89" i="76"/>
  <c r="Y89" i="76"/>
  <c r="X89" i="76"/>
  <c r="W89" i="76"/>
  <c r="V89" i="76"/>
  <c r="U89" i="76"/>
  <c r="T89" i="76"/>
  <c r="S89" i="76"/>
  <c r="R89" i="76"/>
  <c r="Q89" i="76"/>
  <c r="P89" i="76"/>
  <c r="L89" i="76"/>
  <c r="M89" i="76" s="1"/>
  <c r="K89" i="76"/>
  <c r="N89" i="76" s="1"/>
  <c r="CE88" i="76"/>
  <c r="AX88" i="76"/>
  <c r="AU88" i="76"/>
  <c r="AT88" i="76"/>
  <c r="AS88" i="76"/>
  <c r="AR88" i="76"/>
  <c r="AQ88" i="76"/>
  <c r="AP88" i="76"/>
  <c r="AO88" i="76"/>
  <c r="AN88" i="76"/>
  <c r="AM88" i="76"/>
  <c r="AL88" i="76"/>
  <c r="AK88" i="76"/>
  <c r="AJ88" i="76"/>
  <c r="AI88" i="76"/>
  <c r="AH88" i="76"/>
  <c r="AG88" i="76"/>
  <c r="AF88" i="76"/>
  <c r="AE88" i="76"/>
  <c r="AD88" i="76"/>
  <c r="AC88" i="76"/>
  <c r="AB88" i="76"/>
  <c r="AA88" i="76"/>
  <c r="Z88" i="76"/>
  <c r="Y88" i="76"/>
  <c r="X88" i="76"/>
  <c r="W88" i="76"/>
  <c r="V88" i="76"/>
  <c r="U88" i="76"/>
  <c r="T88" i="76"/>
  <c r="S88" i="76"/>
  <c r="R88" i="76"/>
  <c r="Q88" i="76"/>
  <c r="P88" i="76"/>
  <c r="L88" i="76"/>
  <c r="M88" i="76" s="1"/>
  <c r="K88" i="76"/>
  <c r="N88" i="76" s="1"/>
  <c r="CE87" i="76"/>
  <c r="AX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N87" i="76"/>
  <c r="L87" i="76"/>
  <c r="M87" i="76" s="1"/>
  <c r="K87" i="76"/>
  <c r="CE86" i="76"/>
  <c r="AX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N86" i="76"/>
  <c r="L86" i="76"/>
  <c r="M86" i="76" s="1"/>
  <c r="K86" i="76"/>
  <c r="CE85" i="76"/>
  <c r="AX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L85" i="76"/>
  <c r="M85" i="76" s="1"/>
  <c r="K85" i="76"/>
  <c r="N85" i="76" s="1"/>
  <c r="CE84" i="76"/>
  <c r="AX84" i="76"/>
  <c r="AU84" i="76"/>
  <c r="AT84" i="76"/>
  <c r="AS84" i="76"/>
  <c r="AR84" i="76"/>
  <c r="AQ84" i="76"/>
  <c r="AP84" i="76"/>
  <c r="AO84" i="76"/>
  <c r="AN84" i="76"/>
  <c r="AM84" i="76"/>
  <c r="AL84" i="76"/>
  <c r="AK84" i="76"/>
  <c r="AJ84" i="76"/>
  <c r="AI84" i="76"/>
  <c r="AH84" i="76"/>
  <c r="AG84" i="76"/>
  <c r="AF84" i="76"/>
  <c r="AE84" i="76"/>
  <c r="AD84" i="76"/>
  <c r="AC84" i="76"/>
  <c r="AB84" i="76"/>
  <c r="AA84" i="76"/>
  <c r="Z84" i="76"/>
  <c r="Y84" i="76"/>
  <c r="X84" i="76"/>
  <c r="W84" i="76"/>
  <c r="V84" i="76"/>
  <c r="U84" i="76"/>
  <c r="T84" i="76"/>
  <c r="S84" i="76"/>
  <c r="R84" i="76"/>
  <c r="Q84" i="76"/>
  <c r="P84" i="76"/>
  <c r="L84" i="76"/>
  <c r="M84" i="76" s="1"/>
  <c r="K84" i="76"/>
  <c r="N84" i="76" s="1"/>
  <c r="CE83" i="76"/>
  <c r="AX83" i="76"/>
  <c r="AU83" i="76"/>
  <c r="AT83" i="76"/>
  <c r="AS83" i="76"/>
  <c r="AR83" i="76"/>
  <c r="AQ83" i="76"/>
  <c r="AP83" i="76"/>
  <c r="AO83" i="76"/>
  <c r="AN83" i="76"/>
  <c r="AM83" i="76"/>
  <c r="AL83" i="76"/>
  <c r="AK83" i="76"/>
  <c r="AJ83" i="76"/>
  <c r="AI83" i="76"/>
  <c r="AH83" i="76"/>
  <c r="AG83" i="76"/>
  <c r="AF83" i="76"/>
  <c r="AE83" i="76"/>
  <c r="AD83" i="76"/>
  <c r="AC83" i="76"/>
  <c r="AB83" i="76"/>
  <c r="AA83" i="76"/>
  <c r="Z83" i="76"/>
  <c r="Y83" i="76"/>
  <c r="X83" i="76"/>
  <c r="W83" i="76"/>
  <c r="V83" i="76"/>
  <c r="U83" i="76"/>
  <c r="T83" i="76"/>
  <c r="S83" i="76"/>
  <c r="R83" i="76"/>
  <c r="Q83" i="76"/>
  <c r="P83" i="76"/>
  <c r="N83" i="76"/>
  <c r="L83" i="76"/>
  <c r="M83" i="76" s="1"/>
  <c r="K83" i="76"/>
  <c r="CE82" i="76"/>
  <c r="P82" i="76"/>
  <c r="CE81" i="76"/>
  <c r="AX81" i="76"/>
  <c r="AV81" i="76"/>
  <c r="AU81" i="76"/>
  <c r="AT81" i="76"/>
  <c r="AS81" i="76"/>
  <c r="AR81" i="76"/>
  <c r="AQ81" i="76"/>
  <c r="AP81" i="76"/>
  <c r="AO81" i="76"/>
  <c r="AN81" i="76"/>
  <c r="AM81" i="76"/>
  <c r="AL81" i="76"/>
  <c r="AK81" i="76"/>
  <c r="AJ81" i="76"/>
  <c r="AI81" i="76"/>
  <c r="AH81" i="76"/>
  <c r="AG81" i="76"/>
  <c r="AF81" i="76"/>
  <c r="AE81" i="76"/>
  <c r="AD81" i="76"/>
  <c r="AC81" i="76"/>
  <c r="AB81" i="76"/>
  <c r="AA81" i="76"/>
  <c r="Z81" i="76"/>
  <c r="Y81" i="76"/>
  <c r="X81" i="76"/>
  <c r="W81" i="76"/>
  <c r="V81" i="76"/>
  <c r="U81" i="76"/>
  <c r="T81" i="76"/>
  <c r="S81" i="76"/>
  <c r="R81" i="76"/>
  <c r="Q81" i="76"/>
  <c r="P81" i="76"/>
  <c r="N81" i="76"/>
  <c r="L81" i="76"/>
  <c r="M81" i="76" s="1"/>
  <c r="K81" i="76"/>
  <c r="CE80" i="76"/>
  <c r="AX80" i="76"/>
  <c r="AV80" i="76" s="1"/>
  <c r="AU80" i="76"/>
  <c r="AT80" i="76"/>
  <c r="AS80" i="76"/>
  <c r="AR80" i="76"/>
  <c r="AQ80" i="76"/>
  <c r="AP80" i="76"/>
  <c r="AO80" i="76"/>
  <c r="AN80" i="76"/>
  <c r="AM80" i="76"/>
  <c r="AL80" i="76"/>
  <c r="AK80" i="76"/>
  <c r="AJ80" i="76"/>
  <c r="AI80" i="76"/>
  <c r="AH80" i="76"/>
  <c r="AG80" i="76"/>
  <c r="AF80" i="76"/>
  <c r="AE80" i="76"/>
  <c r="AD80" i="76"/>
  <c r="AC80" i="76"/>
  <c r="AB80" i="76"/>
  <c r="AA80" i="76"/>
  <c r="Z80" i="76"/>
  <c r="Y80" i="76"/>
  <c r="X80" i="76"/>
  <c r="W80" i="76"/>
  <c r="V80" i="76"/>
  <c r="U80" i="76"/>
  <c r="T80" i="76"/>
  <c r="S80" i="76"/>
  <c r="R80" i="76"/>
  <c r="Q80" i="76"/>
  <c r="P80" i="76"/>
  <c r="N80" i="76"/>
  <c r="L80" i="76"/>
  <c r="M80" i="76" s="1"/>
  <c r="K80" i="76"/>
  <c r="CE79" i="76"/>
  <c r="AX79" i="76"/>
  <c r="AV79" i="76" s="1"/>
  <c r="AU79" i="76"/>
  <c r="AT79" i="76"/>
  <c r="AS79" i="76"/>
  <c r="AR79" i="76"/>
  <c r="AQ79" i="76"/>
  <c r="AP79" i="76"/>
  <c r="AO79" i="76"/>
  <c r="AN79" i="76"/>
  <c r="AM79" i="76"/>
  <c r="AL79" i="76"/>
  <c r="AK79" i="76"/>
  <c r="AJ79" i="76"/>
  <c r="AI79" i="76"/>
  <c r="AH79" i="76"/>
  <c r="AG79" i="76"/>
  <c r="AF79" i="76"/>
  <c r="AE79" i="76"/>
  <c r="AD79" i="76"/>
  <c r="AC79" i="76"/>
  <c r="AB79" i="76"/>
  <c r="AA79" i="76"/>
  <c r="Z79" i="76"/>
  <c r="Y79" i="76"/>
  <c r="X79" i="76"/>
  <c r="W79" i="76"/>
  <c r="V79" i="76"/>
  <c r="U79" i="76"/>
  <c r="T79" i="76"/>
  <c r="S79" i="76"/>
  <c r="R79" i="76"/>
  <c r="Q79" i="76"/>
  <c r="P79" i="76"/>
  <c r="L79" i="76"/>
  <c r="M79" i="76" s="1"/>
  <c r="K79" i="76"/>
  <c r="N79" i="76" s="1"/>
  <c r="CE78" i="76"/>
  <c r="AX78" i="76"/>
  <c r="AV78" i="76" s="1"/>
  <c r="AU78" i="76"/>
  <c r="AT78" i="76"/>
  <c r="AS78" i="76"/>
  <c r="AR78" i="76"/>
  <c r="AQ78" i="76"/>
  <c r="AP78" i="76"/>
  <c r="AO78" i="76"/>
  <c r="AN78" i="76"/>
  <c r="AM78" i="76"/>
  <c r="AL78" i="76"/>
  <c r="AK78" i="76"/>
  <c r="AJ78" i="76"/>
  <c r="AI78" i="76"/>
  <c r="AH78" i="76"/>
  <c r="AG78" i="76"/>
  <c r="AF78" i="76"/>
  <c r="AE78" i="76"/>
  <c r="AD78" i="76"/>
  <c r="AC78" i="76"/>
  <c r="AB78" i="76"/>
  <c r="AA78" i="76"/>
  <c r="Z78" i="76"/>
  <c r="Y78" i="76"/>
  <c r="X78" i="76"/>
  <c r="W78" i="76"/>
  <c r="V78" i="76"/>
  <c r="U78" i="76"/>
  <c r="T78" i="76"/>
  <c r="S78" i="76"/>
  <c r="R78" i="76"/>
  <c r="Q78" i="76"/>
  <c r="P78" i="76"/>
  <c r="L78" i="76"/>
  <c r="M78" i="76" s="1"/>
  <c r="K78" i="76"/>
  <c r="N78" i="76" s="1"/>
  <c r="CE77" i="76"/>
  <c r="AX77" i="76"/>
  <c r="AV77" i="76" s="1"/>
  <c r="AU77" i="76"/>
  <c r="AT77" i="76"/>
  <c r="AS77" i="76"/>
  <c r="AR77" i="76"/>
  <c r="AQ77" i="76"/>
  <c r="AP77" i="76"/>
  <c r="AO77" i="76"/>
  <c r="AN77" i="76"/>
  <c r="AM77" i="76"/>
  <c r="AL77" i="76"/>
  <c r="AK77" i="76"/>
  <c r="AJ77" i="76"/>
  <c r="AI77" i="76"/>
  <c r="AH77" i="76"/>
  <c r="AG77" i="76"/>
  <c r="AF77" i="76"/>
  <c r="AE77" i="76"/>
  <c r="AD77" i="76"/>
  <c r="AC77" i="76"/>
  <c r="AB77" i="76"/>
  <c r="AA77" i="76"/>
  <c r="Z77" i="76"/>
  <c r="Y77" i="76"/>
  <c r="X77" i="76"/>
  <c r="W77" i="76"/>
  <c r="V77" i="76"/>
  <c r="U77" i="76"/>
  <c r="T77" i="76"/>
  <c r="S77" i="76"/>
  <c r="R77" i="76"/>
  <c r="Q77" i="76"/>
  <c r="P77" i="76"/>
  <c r="N77" i="76"/>
  <c r="L77" i="76"/>
  <c r="M77" i="76" s="1"/>
  <c r="K77" i="76"/>
  <c r="CE76" i="76"/>
  <c r="AX76" i="76"/>
  <c r="AV76" i="76" s="1"/>
  <c r="AU76" i="76"/>
  <c r="AT76" i="76"/>
  <c r="AS76" i="76"/>
  <c r="AR76" i="76"/>
  <c r="AQ76" i="76"/>
  <c r="AP76" i="76"/>
  <c r="AO76" i="76"/>
  <c r="AN76" i="76"/>
  <c r="AM76" i="76"/>
  <c r="AL76" i="76"/>
  <c r="AK76" i="76"/>
  <c r="AJ76" i="76"/>
  <c r="AI76" i="76"/>
  <c r="AH76" i="76"/>
  <c r="AG76" i="76"/>
  <c r="AF76" i="76"/>
  <c r="AE76" i="76"/>
  <c r="AD76" i="76"/>
  <c r="AC76" i="76"/>
  <c r="AB76" i="76"/>
  <c r="AA76" i="76"/>
  <c r="Z76" i="76"/>
  <c r="Y76" i="76"/>
  <c r="X76" i="76"/>
  <c r="W76" i="76"/>
  <c r="V76" i="76"/>
  <c r="U76" i="76"/>
  <c r="T76" i="76"/>
  <c r="S76" i="76"/>
  <c r="R76" i="76"/>
  <c r="Q76" i="76"/>
  <c r="P76" i="76"/>
  <c r="N76" i="76"/>
  <c r="L76" i="76"/>
  <c r="M76" i="76" s="1"/>
  <c r="K76" i="76"/>
  <c r="CE75" i="76"/>
  <c r="AX75" i="76"/>
  <c r="AV75" i="76" s="1"/>
  <c r="AU75" i="76"/>
  <c r="AT75" i="76"/>
  <c r="AS75" i="76"/>
  <c r="AR75" i="76"/>
  <c r="AQ75" i="76"/>
  <c r="AP75" i="76"/>
  <c r="AO75" i="76"/>
  <c r="AN75" i="76"/>
  <c r="AM75" i="76"/>
  <c r="AL75" i="76"/>
  <c r="AK75" i="76"/>
  <c r="AJ75" i="76"/>
  <c r="AI75" i="76"/>
  <c r="AH75" i="76"/>
  <c r="AG75" i="76"/>
  <c r="AF75" i="76"/>
  <c r="AE75" i="76"/>
  <c r="AD75" i="76"/>
  <c r="AC75" i="76"/>
  <c r="AB75" i="76"/>
  <c r="AA75" i="76"/>
  <c r="Z75" i="76"/>
  <c r="Y75" i="76"/>
  <c r="X75" i="76"/>
  <c r="W75" i="76"/>
  <c r="V75" i="76"/>
  <c r="U75" i="76"/>
  <c r="T75" i="76"/>
  <c r="S75" i="76"/>
  <c r="R75" i="76"/>
  <c r="Q75" i="76"/>
  <c r="P75" i="76"/>
  <c r="L75" i="76"/>
  <c r="M75" i="76" s="1"/>
  <c r="K75" i="76"/>
  <c r="N75" i="76" s="1"/>
  <c r="CE74" i="76"/>
  <c r="P74" i="76"/>
  <c r="CE73" i="76"/>
  <c r="AX73" i="76"/>
  <c r="AV73" i="76"/>
  <c r="AU73" i="76"/>
  <c r="AT73" i="76"/>
  <c r="AS73" i="76"/>
  <c r="AR73" i="76"/>
  <c r="AQ73" i="76"/>
  <c r="AP73" i="76"/>
  <c r="AO73" i="76"/>
  <c r="AN73" i="76"/>
  <c r="AM73" i="76"/>
  <c r="AL73" i="76"/>
  <c r="AK73" i="76"/>
  <c r="AJ73" i="76"/>
  <c r="AI73" i="76"/>
  <c r="AH73" i="76"/>
  <c r="AG73" i="76"/>
  <c r="AF73" i="76"/>
  <c r="AE73" i="76"/>
  <c r="AD73" i="76"/>
  <c r="AC73" i="76"/>
  <c r="AB73" i="76"/>
  <c r="AA73" i="76"/>
  <c r="Z73" i="76"/>
  <c r="Y73" i="76"/>
  <c r="X73" i="76"/>
  <c r="W73" i="76"/>
  <c r="V73" i="76"/>
  <c r="U73" i="76"/>
  <c r="T73" i="76"/>
  <c r="S73" i="76"/>
  <c r="R73" i="76"/>
  <c r="Q73" i="76"/>
  <c r="P73" i="76"/>
  <c r="L73" i="76"/>
  <c r="M73" i="76" s="1"/>
  <c r="K73" i="76"/>
  <c r="N73" i="76" s="1"/>
  <c r="AY73" i="76" s="1"/>
  <c r="AZ73" i="76" s="1"/>
  <c r="CE72" i="76"/>
  <c r="AX72" i="76"/>
  <c r="AV72" i="76"/>
  <c r="AU72" i="76"/>
  <c r="AT72" i="76"/>
  <c r="AS72" i="76"/>
  <c r="AR72" i="76"/>
  <c r="AQ72" i="76"/>
  <c r="AP72" i="76"/>
  <c r="AO72" i="76"/>
  <c r="AN72" i="76"/>
  <c r="AM72" i="76"/>
  <c r="AL72" i="76"/>
  <c r="AK72" i="76"/>
  <c r="AJ72" i="76"/>
  <c r="AI72" i="76"/>
  <c r="AH72" i="76"/>
  <c r="AG72" i="76"/>
  <c r="AF72" i="76"/>
  <c r="AE72" i="76"/>
  <c r="AD72" i="76"/>
  <c r="AC72" i="76"/>
  <c r="AB72" i="76"/>
  <c r="AA72" i="76"/>
  <c r="Z72" i="76"/>
  <c r="Y72" i="76"/>
  <c r="X72" i="76"/>
  <c r="W72" i="76"/>
  <c r="V72" i="76"/>
  <c r="U72" i="76"/>
  <c r="T72" i="76"/>
  <c r="S72" i="76"/>
  <c r="R72" i="76"/>
  <c r="Q72" i="76"/>
  <c r="P72" i="76"/>
  <c r="L72" i="76"/>
  <c r="M72" i="76" s="1"/>
  <c r="K72" i="76"/>
  <c r="N72" i="76" s="1"/>
  <c r="CE71" i="76"/>
  <c r="AX71" i="76"/>
  <c r="AV71" i="76"/>
  <c r="AU71" i="76"/>
  <c r="AT71" i="76"/>
  <c r="AS71" i="76"/>
  <c r="AR71" i="76"/>
  <c r="AQ71" i="76"/>
  <c r="AP71" i="76"/>
  <c r="AO71" i="76"/>
  <c r="AN71" i="76"/>
  <c r="AM71" i="76"/>
  <c r="AL71" i="76"/>
  <c r="AK71" i="76"/>
  <c r="AJ71" i="76"/>
  <c r="AI71" i="76"/>
  <c r="AH71" i="76"/>
  <c r="AG71" i="76"/>
  <c r="AF71" i="76"/>
  <c r="AE71" i="76"/>
  <c r="AD71" i="76"/>
  <c r="AC71" i="76"/>
  <c r="AB71" i="76"/>
  <c r="AA71" i="76"/>
  <c r="Z71" i="76"/>
  <c r="Y71" i="76"/>
  <c r="X71" i="76"/>
  <c r="W71" i="76"/>
  <c r="V71" i="76"/>
  <c r="U71" i="76"/>
  <c r="T71" i="76"/>
  <c r="S71" i="76"/>
  <c r="R71" i="76"/>
  <c r="Q71" i="76"/>
  <c r="P71" i="76"/>
  <c r="L71" i="76"/>
  <c r="M71" i="76" s="1"/>
  <c r="K71" i="76"/>
  <c r="N71" i="76" s="1"/>
  <c r="AY71" i="76" s="1"/>
  <c r="AZ71" i="76" s="1"/>
  <c r="CE70" i="76"/>
  <c r="AX70" i="76"/>
  <c r="AV70" i="76"/>
  <c r="AU70" i="76"/>
  <c r="AT70" i="76"/>
  <c r="AS70" i="76"/>
  <c r="AR70" i="76"/>
  <c r="AQ70" i="76"/>
  <c r="AP70" i="76"/>
  <c r="AO70" i="76"/>
  <c r="AN70" i="76"/>
  <c r="AM70" i="76"/>
  <c r="AL70" i="76"/>
  <c r="AK70" i="76"/>
  <c r="AJ70" i="76"/>
  <c r="AI70" i="76"/>
  <c r="AH70" i="76"/>
  <c r="AG70" i="76"/>
  <c r="AF70" i="76"/>
  <c r="AE70" i="76"/>
  <c r="AD70" i="76"/>
  <c r="AC70" i="76"/>
  <c r="AB70" i="76"/>
  <c r="AA70" i="76"/>
  <c r="Z70" i="76"/>
  <c r="Y70" i="76"/>
  <c r="X70" i="76"/>
  <c r="W70" i="76"/>
  <c r="V70" i="76"/>
  <c r="U70" i="76"/>
  <c r="T70" i="76"/>
  <c r="S70" i="76"/>
  <c r="R70" i="76"/>
  <c r="Q70" i="76"/>
  <c r="P70" i="76"/>
  <c r="L70" i="76"/>
  <c r="M70" i="76" s="1"/>
  <c r="K70" i="76"/>
  <c r="N70" i="76" s="1"/>
  <c r="CE69" i="76"/>
  <c r="AX69" i="76"/>
  <c r="AV69" i="76"/>
  <c r="AU69" i="76"/>
  <c r="AT69" i="76"/>
  <c r="AS69" i="76"/>
  <c r="AR69" i="76"/>
  <c r="AQ69" i="76"/>
  <c r="AP69" i="76"/>
  <c r="AO69" i="76"/>
  <c r="AN69" i="76"/>
  <c r="AM69" i="76"/>
  <c r="AL69" i="76"/>
  <c r="AK69" i="76"/>
  <c r="AJ69" i="76"/>
  <c r="AI69" i="76"/>
  <c r="AH69" i="76"/>
  <c r="AG69" i="76"/>
  <c r="AF69" i="76"/>
  <c r="AE69" i="76"/>
  <c r="AD69" i="76"/>
  <c r="AC69" i="76"/>
  <c r="AB69" i="76"/>
  <c r="AA69" i="76"/>
  <c r="Z69" i="76"/>
  <c r="Y69" i="76"/>
  <c r="X69" i="76"/>
  <c r="W69" i="76"/>
  <c r="V69" i="76"/>
  <c r="U69" i="76"/>
  <c r="T69" i="76"/>
  <c r="S69" i="76"/>
  <c r="R69" i="76"/>
  <c r="Q69" i="76"/>
  <c r="P69" i="76"/>
  <c r="L69" i="76"/>
  <c r="M69" i="76" s="1"/>
  <c r="K69" i="76"/>
  <c r="N69" i="76" s="1"/>
  <c r="AY69" i="76" s="1"/>
  <c r="AZ69" i="76" s="1"/>
  <c r="CE68" i="76"/>
  <c r="P68" i="76"/>
  <c r="CE67" i="76"/>
  <c r="AX67" i="76"/>
  <c r="AU67" i="76"/>
  <c r="AT67" i="76"/>
  <c r="AS67" i="76"/>
  <c r="AR67" i="76"/>
  <c r="AQ67" i="76"/>
  <c r="AP67" i="76"/>
  <c r="AO67" i="76"/>
  <c r="AN67" i="76"/>
  <c r="AM67" i="76"/>
  <c r="AL67" i="76"/>
  <c r="AK67" i="76"/>
  <c r="AJ67" i="76"/>
  <c r="AI67" i="76"/>
  <c r="AH67" i="76"/>
  <c r="AG67" i="76"/>
  <c r="AF67" i="76"/>
  <c r="AE67" i="76"/>
  <c r="AD67" i="76"/>
  <c r="AC67" i="76"/>
  <c r="AB67" i="76"/>
  <c r="AA67" i="76"/>
  <c r="Z67" i="76"/>
  <c r="Y67" i="76"/>
  <c r="X67" i="76"/>
  <c r="W67" i="76"/>
  <c r="V67" i="76"/>
  <c r="U67" i="76"/>
  <c r="T67" i="76"/>
  <c r="S67" i="76"/>
  <c r="R67" i="76"/>
  <c r="Q67" i="76"/>
  <c r="P67" i="76"/>
  <c r="N67" i="76"/>
  <c r="L67" i="76"/>
  <c r="M67" i="76" s="1"/>
  <c r="K67" i="76"/>
  <c r="CE66" i="76"/>
  <c r="AX66" i="76"/>
  <c r="AU66" i="76"/>
  <c r="AT66" i="76"/>
  <c r="AS66" i="76"/>
  <c r="AR66" i="76"/>
  <c r="AQ66" i="76"/>
  <c r="AP66" i="76"/>
  <c r="AO66" i="76"/>
  <c r="AN66" i="76"/>
  <c r="AM66" i="76"/>
  <c r="AL66" i="76"/>
  <c r="AK66" i="76"/>
  <c r="AJ66" i="76"/>
  <c r="AI66" i="76"/>
  <c r="AH66" i="76"/>
  <c r="AG66" i="76"/>
  <c r="AF66" i="76"/>
  <c r="AE66" i="76"/>
  <c r="AD66" i="76"/>
  <c r="AC66" i="76"/>
  <c r="AB66" i="76"/>
  <c r="AA66" i="76"/>
  <c r="Z66" i="76"/>
  <c r="Y66" i="76"/>
  <c r="X66" i="76"/>
  <c r="W66" i="76"/>
  <c r="V66" i="76"/>
  <c r="U66" i="76"/>
  <c r="T66" i="76"/>
  <c r="S66" i="76"/>
  <c r="R66" i="76"/>
  <c r="Q66" i="76"/>
  <c r="P66" i="76"/>
  <c r="L66" i="76"/>
  <c r="M66" i="76" s="1"/>
  <c r="K66" i="76"/>
  <c r="N66" i="76" s="1"/>
  <c r="CE65" i="76"/>
  <c r="AX65" i="76"/>
  <c r="AU65" i="76"/>
  <c r="AT65" i="76"/>
  <c r="AS65" i="76"/>
  <c r="AR65" i="76"/>
  <c r="AQ65" i="76"/>
  <c r="AP65" i="76"/>
  <c r="AO65" i="76"/>
  <c r="AN65" i="76"/>
  <c r="AM65" i="76"/>
  <c r="AL65" i="76"/>
  <c r="AK65" i="76"/>
  <c r="AJ65" i="76"/>
  <c r="AI65" i="76"/>
  <c r="AH65" i="76"/>
  <c r="AG65" i="76"/>
  <c r="AF65" i="76"/>
  <c r="AE65" i="76"/>
  <c r="AD65" i="76"/>
  <c r="AC65" i="76"/>
  <c r="AB65" i="76"/>
  <c r="AA65" i="76"/>
  <c r="Z65" i="76"/>
  <c r="Y65" i="76"/>
  <c r="X65" i="76"/>
  <c r="W65" i="76"/>
  <c r="V65" i="76"/>
  <c r="U65" i="76"/>
  <c r="T65" i="76"/>
  <c r="S65" i="76"/>
  <c r="R65" i="76"/>
  <c r="Q65" i="76"/>
  <c r="P65" i="76"/>
  <c r="L65" i="76"/>
  <c r="M65" i="76" s="1"/>
  <c r="K65" i="76"/>
  <c r="N65" i="76" s="1"/>
  <c r="CE64" i="76"/>
  <c r="AX64" i="76"/>
  <c r="AU64" i="76"/>
  <c r="AT64" i="76"/>
  <c r="AS64" i="76"/>
  <c r="AR64" i="76"/>
  <c r="AQ64" i="76"/>
  <c r="AP64" i="76"/>
  <c r="AO64" i="76"/>
  <c r="AN64" i="76"/>
  <c r="AM64" i="76"/>
  <c r="AL64" i="76"/>
  <c r="AK64" i="76"/>
  <c r="AJ64" i="76"/>
  <c r="AI64" i="76"/>
  <c r="AH64" i="76"/>
  <c r="AG64" i="76"/>
  <c r="AF64" i="76"/>
  <c r="AE64" i="76"/>
  <c r="AD64" i="76"/>
  <c r="AC64" i="76"/>
  <c r="AB64" i="76"/>
  <c r="AA64" i="76"/>
  <c r="Z64" i="76"/>
  <c r="Y64" i="76"/>
  <c r="X64" i="76"/>
  <c r="W64" i="76"/>
  <c r="V64" i="76"/>
  <c r="U64" i="76"/>
  <c r="T64" i="76"/>
  <c r="S64" i="76"/>
  <c r="R64" i="76"/>
  <c r="Q64" i="76"/>
  <c r="P64" i="76"/>
  <c r="N64" i="76"/>
  <c r="L64" i="76"/>
  <c r="M64" i="76" s="1"/>
  <c r="K64" i="76"/>
  <c r="CE63" i="76"/>
  <c r="AX63" i="76"/>
  <c r="AU63" i="76"/>
  <c r="AT63" i="76"/>
  <c r="AS63" i="76"/>
  <c r="AR63" i="76"/>
  <c r="AQ63" i="76"/>
  <c r="AP63" i="76"/>
  <c r="AO63" i="76"/>
  <c r="AN63" i="76"/>
  <c r="AM63" i="76"/>
  <c r="AL63" i="76"/>
  <c r="AK63" i="76"/>
  <c r="AJ63" i="76"/>
  <c r="AI63" i="76"/>
  <c r="AH63" i="76"/>
  <c r="AG63" i="76"/>
  <c r="AF63" i="76"/>
  <c r="AE63" i="76"/>
  <c r="AD63" i="76"/>
  <c r="AC63" i="76"/>
  <c r="AB63" i="76"/>
  <c r="AA63" i="76"/>
  <c r="Z63" i="76"/>
  <c r="Y63" i="76"/>
  <c r="X63" i="76"/>
  <c r="W63" i="76"/>
  <c r="V63" i="76"/>
  <c r="U63" i="76"/>
  <c r="T63" i="76"/>
  <c r="S63" i="76"/>
  <c r="R63" i="76"/>
  <c r="Q63" i="76"/>
  <c r="P63" i="76"/>
  <c r="N63" i="76"/>
  <c r="L63" i="76"/>
  <c r="M63" i="76" s="1"/>
  <c r="K63" i="76"/>
  <c r="CE62" i="76"/>
  <c r="AX62" i="76"/>
  <c r="AU62" i="76"/>
  <c r="AT62" i="76"/>
  <c r="AS62" i="76"/>
  <c r="AR62" i="76"/>
  <c r="AQ62" i="76"/>
  <c r="AP62" i="76"/>
  <c r="AO62" i="76"/>
  <c r="AN62" i="76"/>
  <c r="AM62" i="76"/>
  <c r="AL62" i="76"/>
  <c r="AK62" i="76"/>
  <c r="AJ62" i="76"/>
  <c r="AI62" i="76"/>
  <c r="AH62" i="76"/>
  <c r="AG62" i="76"/>
  <c r="AF62" i="76"/>
  <c r="AE62" i="76"/>
  <c r="AD62" i="76"/>
  <c r="AC62" i="76"/>
  <c r="AB62" i="76"/>
  <c r="AA62" i="76"/>
  <c r="Z62" i="76"/>
  <c r="Y62" i="76"/>
  <c r="X62" i="76"/>
  <c r="W62" i="76"/>
  <c r="V62" i="76"/>
  <c r="U62" i="76"/>
  <c r="T62" i="76"/>
  <c r="S62" i="76"/>
  <c r="R62" i="76"/>
  <c r="Q62" i="76"/>
  <c r="P62" i="76"/>
  <c r="L62" i="76"/>
  <c r="M62" i="76" s="1"/>
  <c r="K62" i="76"/>
  <c r="N62" i="76" s="1"/>
  <c r="CE61" i="76"/>
  <c r="AX61" i="76"/>
  <c r="AU61" i="76"/>
  <c r="AT61" i="76"/>
  <c r="AS61" i="76"/>
  <c r="AR61" i="76"/>
  <c r="AQ61" i="76"/>
  <c r="AP61" i="76"/>
  <c r="AO61" i="76"/>
  <c r="AN61" i="76"/>
  <c r="AM61" i="76"/>
  <c r="AL61" i="76"/>
  <c r="AK61" i="76"/>
  <c r="AJ61" i="76"/>
  <c r="AI61" i="76"/>
  <c r="AH61" i="76"/>
  <c r="AG61" i="76"/>
  <c r="AF61" i="76"/>
  <c r="AE61" i="76"/>
  <c r="AD61" i="76"/>
  <c r="AC61" i="76"/>
  <c r="AB61" i="76"/>
  <c r="AA61" i="76"/>
  <c r="Z61" i="76"/>
  <c r="Y61" i="76"/>
  <c r="X61" i="76"/>
  <c r="W61" i="76"/>
  <c r="V61" i="76"/>
  <c r="U61" i="76"/>
  <c r="T61" i="76"/>
  <c r="S61" i="76"/>
  <c r="R61" i="76"/>
  <c r="Q61" i="76"/>
  <c r="P61" i="76"/>
  <c r="L61" i="76"/>
  <c r="M61" i="76" s="1"/>
  <c r="K61" i="76"/>
  <c r="N61" i="76" s="1"/>
  <c r="CE60" i="76"/>
  <c r="AX60" i="76"/>
  <c r="AU60" i="76"/>
  <c r="AT60" i="76"/>
  <c r="AS60" i="76"/>
  <c r="AR60" i="76"/>
  <c r="AQ60" i="76"/>
  <c r="AP60" i="76"/>
  <c r="AO60" i="76"/>
  <c r="AN60" i="76"/>
  <c r="AM60" i="76"/>
  <c r="AL60" i="76"/>
  <c r="AK60" i="76"/>
  <c r="AJ60" i="76"/>
  <c r="AI60" i="76"/>
  <c r="AH60" i="76"/>
  <c r="AG60" i="76"/>
  <c r="AF60" i="76"/>
  <c r="AE60" i="76"/>
  <c r="AD60" i="76"/>
  <c r="AC60" i="76"/>
  <c r="AB60" i="76"/>
  <c r="AA60" i="76"/>
  <c r="Z60" i="76"/>
  <c r="Y60" i="76"/>
  <c r="X60" i="76"/>
  <c r="W60" i="76"/>
  <c r="V60" i="76"/>
  <c r="U60" i="76"/>
  <c r="T60" i="76"/>
  <c r="S60" i="76"/>
  <c r="R60" i="76"/>
  <c r="Q60" i="76"/>
  <c r="P60" i="76"/>
  <c r="N60" i="76"/>
  <c r="L60" i="76"/>
  <c r="M60" i="76" s="1"/>
  <c r="K60" i="76"/>
  <c r="CE59" i="76"/>
  <c r="P59" i="76"/>
  <c r="CE58" i="76"/>
  <c r="AX58" i="76"/>
  <c r="AV58" i="76"/>
  <c r="AU58" i="76"/>
  <c r="AT58" i="76"/>
  <c r="AS58" i="76"/>
  <c r="AR58" i="76"/>
  <c r="AQ58" i="76"/>
  <c r="AP58" i="76"/>
  <c r="AO58" i="76"/>
  <c r="AN58" i="76"/>
  <c r="AM58" i="76"/>
  <c r="AL58" i="76"/>
  <c r="AK58" i="76"/>
  <c r="AJ58" i="76"/>
  <c r="AI58" i="76"/>
  <c r="AH58" i="76"/>
  <c r="AG58" i="76"/>
  <c r="AF58" i="76"/>
  <c r="AE58" i="76"/>
  <c r="AD58" i="76"/>
  <c r="AC58" i="76"/>
  <c r="AB58" i="76"/>
  <c r="AA58" i="76"/>
  <c r="Z58" i="76"/>
  <c r="Y58" i="76"/>
  <c r="X58" i="76"/>
  <c r="W58" i="76"/>
  <c r="V58" i="76"/>
  <c r="U58" i="76"/>
  <c r="T58" i="76"/>
  <c r="S58" i="76"/>
  <c r="R58" i="76"/>
  <c r="Q58" i="76"/>
  <c r="P58" i="76"/>
  <c r="L58" i="76"/>
  <c r="M58" i="76" s="1"/>
  <c r="K58" i="76"/>
  <c r="N58" i="76" s="1"/>
  <c r="CE57" i="76"/>
  <c r="AX57" i="76"/>
  <c r="AV57" i="76"/>
  <c r="AU57" i="76"/>
  <c r="AT57" i="76"/>
  <c r="AS57" i="76"/>
  <c r="AR57" i="76"/>
  <c r="AQ57" i="76"/>
  <c r="AP57" i="76"/>
  <c r="AO57" i="76"/>
  <c r="AN57" i="76"/>
  <c r="AM57" i="76"/>
  <c r="AL57" i="76"/>
  <c r="AK57" i="76"/>
  <c r="AJ57" i="76"/>
  <c r="AI57" i="76"/>
  <c r="AH57" i="76"/>
  <c r="AG57" i="76"/>
  <c r="AF57" i="76"/>
  <c r="AE57" i="76"/>
  <c r="AD57" i="76"/>
  <c r="AC57" i="76"/>
  <c r="AB57" i="76"/>
  <c r="AA57" i="76"/>
  <c r="Z57" i="76"/>
  <c r="Y57" i="76"/>
  <c r="X57" i="76"/>
  <c r="W57" i="76"/>
  <c r="V57" i="76"/>
  <c r="U57" i="76"/>
  <c r="T57" i="76"/>
  <c r="S57" i="76"/>
  <c r="R57" i="76"/>
  <c r="Q57" i="76"/>
  <c r="P57" i="76"/>
  <c r="L57" i="76"/>
  <c r="M57" i="76" s="1"/>
  <c r="K57" i="76"/>
  <c r="N57" i="76" s="1"/>
  <c r="AY57" i="76" s="1"/>
  <c r="AZ57" i="76" s="1"/>
  <c r="CE56" i="76"/>
  <c r="AX56" i="76"/>
  <c r="AV56" i="76"/>
  <c r="AU56" i="76"/>
  <c r="AT56" i="76"/>
  <c r="AS56" i="76"/>
  <c r="AR56" i="76"/>
  <c r="AQ56" i="76"/>
  <c r="AP56" i="76"/>
  <c r="AO56" i="76"/>
  <c r="AN56" i="76"/>
  <c r="AM56" i="76"/>
  <c r="AL56" i="76"/>
  <c r="AK56" i="76"/>
  <c r="AJ56" i="76"/>
  <c r="AI56" i="76"/>
  <c r="AH56" i="76"/>
  <c r="AG56" i="76"/>
  <c r="AF56" i="76"/>
  <c r="AE56" i="76"/>
  <c r="AD56" i="76"/>
  <c r="AC56" i="76"/>
  <c r="AB56" i="76"/>
  <c r="AA56" i="76"/>
  <c r="Z56" i="76"/>
  <c r="Y56" i="76"/>
  <c r="X56" i="76"/>
  <c r="W56" i="76"/>
  <c r="V56" i="76"/>
  <c r="U56" i="76"/>
  <c r="T56" i="76"/>
  <c r="S56" i="76"/>
  <c r="R56" i="76"/>
  <c r="Q56" i="76"/>
  <c r="P56" i="76"/>
  <c r="L56" i="76"/>
  <c r="M56" i="76" s="1"/>
  <c r="K56" i="76"/>
  <c r="N56" i="76" s="1"/>
  <c r="CE55" i="76"/>
  <c r="AX55" i="76"/>
  <c r="AV55" i="76"/>
  <c r="AU55" i="76"/>
  <c r="AT55" i="76"/>
  <c r="AS55" i="76"/>
  <c r="AR55" i="76"/>
  <c r="AQ55" i="76"/>
  <c r="AP55" i="76"/>
  <c r="AO55" i="76"/>
  <c r="AN55" i="76"/>
  <c r="AM55" i="76"/>
  <c r="AL55" i="76"/>
  <c r="AK55" i="76"/>
  <c r="AJ55" i="76"/>
  <c r="AI55" i="76"/>
  <c r="AH55" i="76"/>
  <c r="AG55" i="76"/>
  <c r="AF55" i="76"/>
  <c r="AE55" i="76"/>
  <c r="AD55" i="76"/>
  <c r="AC55" i="76"/>
  <c r="AB55" i="76"/>
  <c r="AA55" i="76"/>
  <c r="Z55" i="76"/>
  <c r="Y55" i="76"/>
  <c r="X55" i="76"/>
  <c r="W55" i="76"/>
  <c r="V55" i="76"/>
  <c r="U55" i="76"/>
  <c r="T55" i="76"/>
  <c r="S55" i="76"/>
  <c r="R55" i="76"/>
  <c r="Q55" i="76"/>
  <c r="P55" i="76"/>
  <c r="L55" i="76"/>
  <c r="M55" i="76" s="1"/>
  <c r="K55" i="76"/>
  <c r="N55" i="76" s="1"/>
  <c r="AY55" i="76" s="1"/>
  <c r="AZ55" i="76" s="1"/>
  <c r="CE54" i="76"/>
  <c r="AX54" i="76"/>
  <c r="AV54" i="76"/>
  <c r="AU54" i="76"/>
  <c r="AT54" i="76"/>
  <c r="AS54" i="76"/>
  <c r="AR54" i="76"/>
  <c r="AQ54" i="76"/>
  <c r="AP54" i="76"/>
  <c r="AO54" i="76"/>
  <c r="AN54" i="76"/>
  <c r="AM54" i="76"/>
  <c r="AL54" i="76"/>
  <c r="AK54" i="76"/>
  <c r="AJ54" i="76"/>
  <c r="AI54" i="76"/>
  <c r="AH54" i="76"/>
  <c r="AG54" i="76"/>
  <c r="AF54" i="76"/>
  <c r="AE54" i="76"/>
  <c r="AD54" i="76"/>
  <c r="AC54" i="76"/>
  <c r="AB54" i="76"/>
  <c r="AA54" i="76"/>
  <c r="Z54" i="76"/>
  <c r="Y54" i="76"/>
  <c r="X54" i="76"/>
  <c r="W54" i="76"/>
  <c r="V54" i="76"/>
  <c r="U54" i="76"/>
  <c r="T54" i="76"/>
  <c r="S54" i="76"/>
  <c r="R54" i="76"/>
  <c r="Q54" i="76"/>
  <c r="P54" i="76"/>
  <c r="L54" i="76"/>
  <c r="M54" i="76" s="1"/>
  <c r="K54" i="76"/>
  <c r="N54" i="76" s="1"/>
  <c r="CE53" i="76"/>
  <c r="AX53" i="76"/>
  <c r="AV53" i="76"/>
  <c r="AU53" i="76"/>
  <c r="AT53" i="76"/>
  <c r="AS53" i="76"/>
  <c r="AR53" i="76"/>
  <c r="AQ53" i="76"/>
  <c r="AP53" i="76"/>
  <c r="AO53" i="76"/>
  <c r="AN53" i="76"/>
  <c r="AM53" i="76"/>
  <c r="AL53" i="76"/>
  <c r="AK53" i="76"/>
  <c r="AJ53" i="76"/>
  <c r="AI53" i="76"/>
  <c r="AH53" i="76"/>
  <c r="AG53" i="76"/>
  <c r="AF53" i="76"/>
  <c r="AE53" i="76"/>
  <c r="AD53" i="76"/>
  <c r="AC53" i="76"/>
  <c r="AB53" i="76"/>
  <c r="AA53" i="76"/>
  <c r="Z53" i="76"/>
  <c r="Y53" i="76"/>
  <c r="X53" i="76"/>
  <c r="W53" i="76"/>
  <c r="V53" i="76"/>
  <c r="U53" i="76"/>
  <c r="T53" i="76"/>
  <c r="S53" i="76"/>
  <c r="R53" i="76"/>
  <c r="Q53" i="76"/>
  <c r="P53" i="76"/>
  <c r="L53" i="76"/>
  <c r="M53" i="76" s="1"/>
  <c r="K53" i="76"/>
  <c r="N53" i="76" s="1"/>
  <c r="AY53" i="76" s="1"/>
  <c r="AZ53" i="76" s="1"/>
  <c r="CE52" i="76"/>
  <c r="AX52" i="76"/>
  <c r="AV52" i="76"/>
  <c r="AU52" i="76"/>
  <c r="AT52" i="76"/>
  <c r="AS52" i="76"/>
  <c r="AR52" i="76"/>
  <c r="AQ52" i="76"/>
  <c r="AP52" i="76"/>
  <c r="AO52" i="76"/>
  <c r="AN52" i="76"/>
  <c r="AM52" i="76"/>
  <c r="AL52" i="76"/>
  <c r="AK52" i="76"/>
  <c r="AJ52" i="76"/>
  <c r="AI52" i="76"/>
  <c r="AH52" i="76"/>
  <c r="AG52" i="76"/>
  <c r="AF52" i="76"/>
  <c r="AE52" i="76"/>
  <c r="AD52" i="76"/>
  <c r="AC52" i="76"/>
  <c r="AB52" i="76"/>
  <c r="AA52" i="76"/>
  <c r="Z52" i="76"/>
  <c r="Y52" i="76"/>
  <c r="X52" i="76"/>
  <c r="W52" i="76"/>
  <c r="V52" i="76"/>
  <c r="U52" i="76"/>
  <c r="T52" i="76"/>
  <c r="S52" i="76"/>
  <c r="R52" i="76"/>
  <c r="Q52" i="76"/>
  <c r="P52" i="76"/>
  <c r="L52" i="76"/>
  <c r="M52" i="76" s="1"/>
  <c r="K52" i="76"/>
  <c r="N52" i="76" s="1"/>
  <c r="CE51" i="76"/>
  <c r="AX51" i="76"/>
  <c r="AV51" i="76"/>
  <c r="AU51" i="76"/>
  <c r="AT51" i="76"/>
  <c r="AS51" i="76"/>
  <c r="AR51" i="76"/>
  <c r="AQ51" i="76"/>
  <c r="AP51" i="76"/>
  <c r="AO51" i="76"/>
  <c r="AN51" i="76"/>
  <c r="AM51" i="76"/>
  <c r="AL51" i="76"/>
  <c r="AK51" i="76"/>
  <c r="AJ51" i="76"/>
  <c r="AI51" i="76"/>
  <c r="AH51" i="76"/>
  <c r="AG51" i="76"/>
  <c r="AF51" i="76"/>
  <c r="AE51" i="76"/>
  <c r="AD51" i="76"/>
  <c r="AC51" i="76"/>
  <c r="AB51" i="76"/>
  <c r="AA51" i="76"/>
  <c r="Z51" i="76"/>
  <c r="Y51" i="76"/>
  <c r="X51" i="76"/>
  <c r="W51" i="76"/>
  <c r="V51" i="76"/>
  <c r="U51" i="76"/>
  <c r="T51" i="76"/>
  <c r="S51" i="76"/>
  <c r="R51" i="76"/>
  <c r="Q51" i="76"/>
  <c r="P51" i="76"/>
  <c r="L51" i="76"/>
  <c r="M51" i="76" s="1"/>
  <c r="K51" i="76"/>
  <c r="N51" i="76" s="1"/>
  <c r="AY51" i="76" s="1"/>
  <c r="AZ51" i="76" s="1"/>
  <c r="CE50" i="76"/>
  <c r="AX50" i="76"/>
  <c r="AV50" i="76"/>
  <c r="AU50" i="76"/>
  <c r="AT50" i="76"/>
  <c r="AS50" i="76"/>
  <c r="AR50" i="76"/>
  <c r="AQ50" i="76"/>
  <c r="AP50" i="76"/>
  <c r="AO50" i="76"/>
  <c r="AN50" i="76"/>
  <c r="AM50" i="76"/>
  <c r="AL50" i="76"/>
  <c r="AK50" i="76"/>
  <c r="AJ50" i="76"/>
  <c r="AI50" i="76"/>
  <c r="AH50" i="76"/>
  <c r="AG50" i="76"/>
  <c r="AF50" i="76"/>
  <c r="AE50" i="76"/>
  <c r="AD50" i="76"/>
  <c r="AC50" i="76"/>
  <c r="AB50" i="76"/>
  <c r="AA50" i="76"/>
  <c r="Z50" i="76"/>
  <c r="Y50" i="76"/>
  <c r="X50" i="76"/>
  <c r="W50" i="76"/>
  <c r="V50" i="76"/>
  <c r="U50" i="76"/>
  <c r="T50" i="76"/>
  <c r="S50" i="76"/>
  <c r="R50" i="76"/>
  <c r="Q50" i="76"/>
  <c r="P50" i="76"/>
  <c r="L50" i="76"/>
  <c r="M50" i="76" s="1"/>
  <c r="K50" i="76"/>
  <c r="N50" i="76" s="1"/>
  <c r="CE49" i="76"/>
  <c r="P49" i="76"/>
  <c r="CE48" i="76"/>
  <c r="AX48" i="76"/>
  <c r="AU48" i="76"/>
  <c r="AT48" i="76"/>
  <c r="AS48" i="76"/>
  <c r="AR48" i="76"/>
  <c r="AQ48" i="76"/>
  <c r="AP48" i="76"/>
  <c r="AO48" i="76"/>
  <c r="AN48" i="76"/>
  <c r="AM48" i="76"/>
  <c r="AL48" i="76"/>
  <c r="AK48" i="76"/>
  <c r="AJ48" i="76"/>
  <c r="AI48" i="76"/>
  <c r="AH48" i="76"/>
  <c r="AG48" i="76"/>
  <c r="AF48" i="76"/>
  <c r="AE48" i="76"/>
  <c r="AD48" i="76"/>
  <c r="AC48" i="76"/>
  <c r="AB48" i="76"/>
  <c r="AA48" i="76"/>
  <c r="Z48" i="76"/>
  <c r="Y48" i="76"/>
  <c r="X48" i="76"/>
  <c r="W48" i="76"/>
  <c r="V48" i="76"/>
  <c r="U48" i="76"/>
  <c r="T48" i="76"/>
  <c r="S48" i="76"/>
  <c r="R48" i="76"/>
  <c r="Q48" i="76"/>
  <c r="P48" i="76"/>
  <c r="L48" i="76"/>
  <c r="M48" i="76" s="1"/>
  <c r="K48" i="76"/>
  <c r="N48" i="76" s="1"/>
  <c r="CE47" i="76"/>
  <c r="AX47" i="76"/>
  <c r="AU47" i="76"/>
  <c r="AT47" i="76"/>
  <c r="AS47" i="76"/>
  <c r="AR47" i="76"/>
  <c r="AQ47" i="76"/>
  <c r="AP47" i="76"/>
  <c r="AO47" i="76"/>
  <c r="AN47" i="76"/>
  <c r="AM47" i="76"/>
  <c r="AL47" i="76"/>
  <c r="AK47" i="76"/>
  <c r="AJ47" i="76"/>
  <c r="AI47" i="76"/>
  <c r="AH47" i="76"/>
  <c r="AG47" i="76"/>
  <c r="AF47" i="76"/>
  <c r="AE47" i="76"/>
  <c r="AD47" i="76"/>
  <c r="AC47" i="76"/>
  <c r="AB47" i="76"/>
  <c r="AA47" i="76"/>
  <c r="Z47" i="76"/>
  <c r="Y47" i="76"/>
  <c r="X47" i="76"/>
  <c r="W47" i="76"/>
  <c r="V47" i="76"/>
  <c r="U47" i="76"/>
  <c r="T47" i="76"/>
  <c r="S47" i="76"/>
  <c r="R47" i="76"/>
  <c r="Q47" i="76"/>
  <c r="P47" i="76"/>
  <c r="N47" i="76"/>
  <c r="L47" i="76"/>
  <c r="M47" i="76" s="1"/>
  <c r="K47" i="76"/>
  <c r="CE46" i="76"/>
  <c r="AX46" i="76"/>
  <c r="AU46" i="76"/>
  <c r="AT46" i="76"/>
  <c r="AS46" i="76"/>
  <c r="AR46" i="76"/>
  <c r="AQ46" i="76"/>
  <c r="AP46" i="76"/>
  <c r="AO46" i="76"/>
  <c r="AN46" i="76"/>
  <c r="AM46" i="76"/>
  <c r="AL46" i="76"/>
  <c r="AK46" i="76"/>
  <c r="AJ46" i="76"/>
  <c r="AI46" i="76"/>
  <c r="AH46" i="76"/>
  <c r="AG46" i="76"/>
  <c r="AF46" i="76"/>
  <c r="AE46" i="76"/>
  <c r="AD46" i="76"/>
  <c r="AC46" i="76"/>
  <c r="AB46" i="76"/>
  <c r="AA46" i="76"/>
  <c r="Z46" i="76"/>
  <c r="Y46" i="76"/>
  <c r="X46" i="76"/>
  <c r="W46" i="76"/>
  <c r="V46" i="76"/>
  <c r="U46" i="76"/>
  <c r="T46" i="76"/>
  <c r="S46" i="76"/>
  <c r="R46" i="76"/>
  <c r="Q46" i="76"/>
  <c r="P46" i="76"/>
  <c r="N46" i="76"/>
  <c r="L46" i="76"/>
  <c r="M46" i="76" s="1"/>
  <c r="K46" i="76"/>
  <c r="CE45" i="76"/>
  <c r="AX45" i="76"/>
  <c r="AU45" i="76"/>
  <c r="AT45" i="76"/>
  <c r="AS45" i="76"/>
  <c r="AR45" i="76"/>
  <c r="AQ45" i="76"/>
  <c r="AP45" i="76"/>
  <c r="AO45" i="76"/>
  <c r="AN45" i="76"/>
  <c r="AM45" i="76"/>
  <c r="AL45" i="76"/>
  <c r="AK45" i="76"/>
  <c r="AJ45" i="76"/>
  <c r="AI45" i="76"/>
  <c r="AH45" i="76"/>
  <c r="AG45" i="76"/>
  <c r="AF45" i="76"/>
  <c r="AE45" i="76"/>
  <c r="AD45" i="76"/>
  <c r="AC45" i="76"/>
  <c r="AB45" i="76"/>
  <c r="AA45" i="76"/>
  <c r="Z45" i="76"/>
  <c r="Y45" i="76"/>
  <c r="X45" i="76"/>
  <c r="W45" i="76"/>
  <c r="V45" i="76"/>
  <c r="U45" i="76"/>
  <c r="T45" i="76"/>
  <c r="S45" i="76"/>
  <c r="R45" i="76"/>
  <c r="Q45" i="76"/>
  <c r="P45" i="76"/>
  <c r="L45" i="76"/>
  <c r="M45" i="76" s="1"/>
  <c r="K45" i="76"/>
  <c r="N45" i="76" s="1"/>
  <c r="CE44" i="76"/>
  <c r="AX44" i="76"/>
  <c r="AU44" i="76"/>
  <c r="AT44" i="76"/>
  <c r="AS44" i="76"/>
  <c r="AR44" i="76"/>
  <c r="AQ44" i="76"/>
  <c r="AP44" i="76"/>
  <c r="AO44" i="76"/>
  <c r="AN44" i="76"/>
  <c r="AM44" i="76"/>
  <c r="AL44" i="76"/>
  <c r="AK44" i="76"/>
  <c r="AJ44" i="76"/>
  <c r="AI44" i="76"/>
  <c r="AH44" i="76"/>
  <c r="AG44" i="76"/>
  <c r="AF44" i="76"/>
  <c r="AE44" i="76"/>
  <c r="AD44" i="76"/>
  <c r="AC44" i="76"/>
  <c r="AB44" i="76"/>
  <c r="AA44" i="76"/>
  <c r="Z44" i="76"/>
  <c r="Y44" i="76"/>
  <c r="X44" i="76"/>
  <c r="W44" i="76"/>
  <c r="V44" i="76"/>
  <c r="U44" i="76"/>
  <c r="T44" i="76"/>
  <c r="S44" i="76"/>
  <c r="R44" i="76"/>
  <c r="Q44" i="76"/>
  <c r="P44" i="76"/>
  <c r="L44" i="76"/>
  <c r="M44" i="76" s="1"/>
  <c r="K44" i="76"/>
  <c r="N44" i="76" s="1"/>
  <c r="CE43" i="76"/>
  <c r="AX43" i="76"/>
  <c r="AV43" i="76" s="1"/>
  <c r="AU43" i="76"/>
  <c r="AT43" i="76"/>
  <c r="AS43" i="76"/>
  <c r="AR43" i="76"/>
  <c r="AQ43" i="76"/>
  <c r="AP43" i="76"/>
  <c r="AO43" i="76"/>
  <c r="AN43" i="76"/>
  <c r="AM43" i="76"/>
  <c r="AL43" i="76"/>
  <c r="AK43" i="76"/>
  <c r="AJ43" i="76"/>
  <c r="AI43" i="76"/>
  <c r="AH43" i="76"/>
  <c r="AG43" i="76"/>
  <c r="AF43" i="76"/>
  <c r="AE43" i="76"/>
  <c r="AD43" i="76"/>
  <c r="AC43" i="76"/>
  <c r="AB43" i="76"/>
  <c r="AA43" i="76"/>
  <c r="Z43" i="76"/>
  <c r="Y43" i="76"/>
  <c r="X43" i="76"/>
  <c r="W43" i="76"/>
  <c r="V43" i="76"/>
  <c r="U43" i="76"/>
  <c r="T43" i="76"/>
  <c r="S43" i="76"/>
  <c r="R43" i="76"/>
  <c r="Q43" i="76"/>
  <c r="P43" i="76"/>
  <c r="N43" i="76"/>
  <c r="L43" i="76"/>
  <c r="M43" i="76" s="1"/>
  <c r="K43" i="76"/>
  <c r="CE42" i="76"/>
  <c r="AX42" i="76"/>
  <c r="AV42" i="76" s="1"/>
  <c r="AU42" i="76"/>
  <c r="AT42" i="76"/>
  <c r="AS42" i="76"/>
  <c r="AR42" i="76"/>
  <c r="AQ42" i="76"/>
  <c r="AP42" i="76"/>
  <c r="AO42" i="76"/>
  <c r="AN42" i="76"/>
  <c r="AM42" i="76"/>
  <c r="AL42" i="76"/>
  <c r="AK42" i="76"/>
  <c r="AJ42" i="76"/>
  <c r="AI42" i="76"/>
  <c r="AH42" i="76"/>
  <c r="AG42" i="76"/>
  <c r="AF42" i="76"/>
  <c r="AE42" i="76"/>
  <c r="AD42" i="76"/>
  <c r="AC42" i="76"/>
  <c r="AB42" i="76"/>
  <c r="AA42" i="76"/>
  <c r="Z42" i="76"/>
  <c r="Y42" i="76"/>
  <c r="X42" i="76"/>
  <c r="W42" i="76"/>
  <c r="V42" i="76"/>
  <c r="U42" i="76"/>
  <c r="T42" i="76"/>
  <c r="S42" i="76"/>
  <c r="R42" i="76"/>
  <c r="Q42" i="76"/>
  <c r="P42" i="76"/>
  <c r="N42" i="76"/>
  <c r="L42" i="76"/>
  <c r="M42" i="76" s="1"/>
  <c r="K42" i="76"/>
  <c r="CE41" i="76"/>
  <c r="AX41" i="76"/>
  <c r="AV41" i="76" s="1"/>
  <c r="AU41" i="76"/>
  <c r="AT41" i="76"/>
  <c r="AS41" i="76"/>
  <c r="AR41" i="76"/>
  <c r="AQ41" i="76"/>
  <c r="AP41" i="76"/>
  <c r="AO41" i="76"/>
  <c r="AN41" i="76"/>
  <c r="AM41" i="76"/>
  <c r="AL41" i="76"/>
  <c r="AK41" i="76"/>
  <c r="AJ41" i="76"/>
  <c r="AI41" i="76"/>
  <c r="AH41" i="76"/>
  <c r="AG41" i="76"/>
  <c r="AF41" i="76"/>
  <c r="AE41" i="76"/>
  <c r="AD41" i="76"/>
  <c r="AC41" i="76"/>
  <c r="AB41" i="76"/>
  <c r="AA41" i="76"/>
  <c r="Z41" i="76"/>
  <c r="Y41" i="76"/>
  <c r="X41" i="76"/>
  <c r="W41" i="76"/>
  <c r="V41" i="76"/>
  <c r="U41" i="76"/>
  <c r="T41" i="76"/>
  <c r="S41" i="76"/>
  <c r="R41" i="76"/>
  <c r="Q41" i="76"/>
  <c r="P41" i="76"/>
  <c r="L41" i="76"/>
  <c r="M41" i="76" s="1"/>
  <c r="K41" i="76"/>
  <c r="N41" i="76" s="1"/>
  <c r="CE40" i="76"/>
  <c r="AX40" i="76"/>
  <c r="AV40" i="76" s="1"/>
  <c r="AU40" i="76"/>
  <c r="AT40" i="76"/>
  <c r="AS40" i="76"/>
  <c r="AR40" i="76"/>
  <c r="AQ40" i="76"/>
  <c r="AP40" i="76"/>
  <c r="AO40" i="76"/>
  <c r="AN40" i="76"/>
  <c r="AM40" i="76"/>
  <c r="AL40" i="76"/>
  <c r="AK40" i="76"/>
  <c r="AJ40" i="76"/>
  <c r="AI40" i="76"/>
  <c r="AH40" i="76"/>
  <c r="AG40" i="76"/>
  <c r="AF40" i="76"/>
  <c r="AE40" i="76"/>
  <c r="AD40" i="76"/>
  <c r="AC40" i="76"/>
  <c r="AB40" i="76"/>
  <c r="AA40" i="76"/>
  <c r="Z40" i="76"/>
  <c r="Y40" i="76"/>
  <c r="X40" i="76"/>
  <c r="W40" i="76"/>
  <c r="V40" i="76"/>
  <c r="U40" i="76"/>
  <c r="T40" i="76"/>
  <c r="S40" i="76"/>
  <c r="R40" i="76"/>
  <c r="Q40" i="76"/>
  <c r="P40" i="76"/>
  <c r="L40" i="76"/>
  <c r="M40" i="76" s="1"/>
  <c r="K40" i="76"/>
  <c r="N40" i="76" s="1"/>
  <c r="CT39" i="76"/>
  <c r="CE39" i="76"/>
  <c r="AX39" i="76"/>
  <c r="AV39" i="76" s="1"/>
  <c r="AU39" i="76"/>
  <c r="AT39" i="76"/>
  <c r="AS39" i="76"/>
  <c r="AR39" i="76"/>
  <c r="AQ39" i="76"/>
  <c r="AP39" i="76"/>
  <c r="AO39" i="76"/>
  <c r="AN39" i="76"/>
  <c r="AM39" i="76"/>
  <c r="AL39" i="76"/>
  <c r="AK39" i="76"/>
  <c r="AJ39" i="76"/>
  <c r="AI39" i="76"/>
  <c r="AH39" i="76"/>
  <c r="AG39" i="76"/>
  <c r="AF39" i="76"/>
  <c r="AE39" i="76"/>
  <c r="AD39" i="76"/>
  <c r="AC39" i="76"/>
  <c r="AB39" i="76"/>
  <c r="AA39" i="76"/>
  <c r="Z39" i="76"/>
  <c r="Y39" i="76"/>
  <c r="X39" i="76"/>
  <c r="W39" i="76"/>
  <c r="V39" i="76"/>
  <c r="U39" i="76"/>
  <c r="T39" i="76"/>
  <c r="S39" i="76"/>
  <c r="R39" i="76"/>
  <c r="Q39" i="76"/>
  <c r="P39" i="76"/>
  <c r="N39" i="76"/>
  <c r="L39" i="76"/>
  <c r="M39" i="76" s="1"/>
  <c r="K39" i="76"/>
  <c r="CE38" i="76"/>
  <c r="AX38" i="76"/>
  <c r="AV38" i="76" s="1"/>
  <c r="AU38" i="76"/>
  <c r="AT38" i="76"/>
  <c r="AS38" i="76"/>
  <c r="AR38" i="76"/>
  <c r="AQ38" i="76"/>
  <c r="AP38" i="76"/>
  <c r="AO38" i="76"/>
  <c r="AN38" i="76"/>
  <c r="AM38" i="76"/>
  <c r="AL38" i="76"/>
  <c r="AK38" i="76"/>
  <c r="AJ38" i="76"/>
  <c r="AI38" i="76"/>
  <c r="AH38" i="76"/>
  <c r="AG38" i="76"/>
  <c r="AF38" i="76"/>
  <c r="AE38" i="76"/>
  <c r="AD38" i="76"/>
  <c r="AC38" i="76"/>
  <c r="AB38" i="76"/>
  <c r="AA38" i="76"/>
  <c r="Z38" i="76"/>
  <c r="Y38" i="76"/>
  <c r="X38" i="76"/>
  <c r="W38" i="76"/>
  <c r="V38" i="76"/>
  <c r="U38" i="76"/>
  <c r="T38" i="76"/>
  <c r="S38" i="76"/>
  <c r="R38" i="76"/>
  <c r="Q38" i="76"/>
  <c r="P38" i="76"/>
  <c r="L38" i="76"/>
  <c r="M38" i="76" s="1"/>
  <c r="K38" i="76"/>
  <c r="N38" i="76" s="1"/>
  <c r="CE37" i="76"/>
  <c r="AX37" i="76"/>
  <c r="AV37" i="76" s="1"/>
  <c r="AU37" i="76"/>
  <c r="AT37" i="76"/>
  <c r="AS37" i="76"/>
  <c r="AR37" i="76"/>
  <c r="AQ37" i="76"/>
  <c r="AP37" i="76"/>
  <c r="AO37" i="76"/>
  <c r="AN37" i="76"/>
  <c r="AM37" i="76"/>
  <c r="AL37" i="76"/>
  <c r="AK37" i="76"/>
  <c r="AJ37" i="76"/>
  <c r="AI37" i="76"/>
  <c r="AH37" i="76"/>
  <c r="AG37" i="76"/>
  <c r="AF37" i="76"/>
  <c r="AE37" i="76"/>
  <c r="AD37" i="76"/>
  <c r="AC37" i="76"/>
  <c r="AB37" i="76"/>
  <c r="AA37" i="76"/>
  <c r="Z37" i="76"/>
  <c r="Y37" i="76"/>
  <c r="X37" i="76"/>
  <c r="W37" i="76"/>
  <c r="V37" i="76"/>
  <c r="U37" i="76"/>
  <c r="T37" i="76"/>
  <c r="S37" i="76"/>
  <c r="R37" i="76"/>
  <c r="Q37" i="76"/>
  <c r="P37" i="76"/>
  <c r="L37" i="76"/>
  <c r="M37" i="76" s="1"/>
  <c r="K37" i="76"/>
  <c r="N37" i="76" s="1"/>
  <c r="CE36" i="76"/>
  <c r="P36" i="76"/>
  <c r="CU35" i="76"/>
  <c r="CE35" i="76"/>
  <c r="AX35" i="76"/>
  <c r="AV35" i="76"/>
  <c r="AU35" i="76"/>
  <c r="AT35" i="76"/>
  <c r="AS35" i="76"/>
  <c r="AR35" i="76"/>
  <c r="AQ35" i="76"/>
  <c r="AP35" i="76"/>
  <c r="AO35" i="76"/>
  <c r="AN35" i="76"/>
  <c r="AM35" i="76"/>
  <c r="AL35" i="76"/>
  <c r="AK35" i="76"/>
  <c r="AJ35" i="76"/>
  <c r="AI35" i="76"/>
  <c r="AH35" i="76"/>
  <c r="AG35" i="76"/>
  <c r="AF35" i="76"/>
  <c r="AE35" i="76"/>
  <c r="AD35" i="76"/>
  <c r="AC35" i="76"/>
  <c r="AB35" i="76"/>
  <c r="AA35" i="76"/>
  <c r="Z35" i="76"/>
  <c r="Y35" i="76"/>
  <c r="X35" i="76"/>
  <c r="W35" i="76"/>
  <c r="V35" i="76"/>
  <c r="U35" i="76"/>
  <c r="T35" i="76"/>
  <c r="S35" i="76"/>
  <c r="R35" i="76"/>
  <c r="Q35" i="76"/>
  <c r="P35" i="76"/>
  <c r="L35" i="76"/>
  <c r="M35" i="76" s="1"/>
  <c r="K35" i="76"/>
  <c r="N35" i="76" s="1"/>
  <c r="CU34" i="76"/>
  <c r="CE34" i="76"/>
  <c r="AX34" i="76"/>
  <c r="AV34" i="76" s="1"/>
  <c r="AU34" i="76"/>
  <c r="AT34" i="76"/>
  <c r="AS34" i="76"/>
  <c r="AR34" i="76"/>
  <c r="AQ34" i="76"/>
  <c r="AP34" i="76"/>
  <c r="AO34" i="76"/>
  <c r="AN34" i="76"/>
  <c r="AM34" i="76"/>
  <c r="AL34" i="76"/>
  <c r="AK34" i="76"/>
  <c r="AJ34" i="76"/>
  <c r="AI34" i="76"/>
  <c r="AH34" i="76"/>
  <c r="AG34" i="76"/>
  <c r="AF34" i="76"/>
  <c r="AE34" i="76"/>
  <c r="AD34" i="76"/>
  <c r="AC34" i="76"/>
  <c r="AB34" i="76"/>
  <c r="AA34" i="76"/>
  <c r="Z34" i="76"/>
  <c r="Y34" i="76"/>
  <c r="X34" i="76"/>
  <c r="W34" i="76"/>
  <c r="V34" i="76"/>
  <c r="U34" i="76"/>
  <c r="T34" i="76"/>
  <c r="S34" i="76"/>
  <c r="R34" i="76"/>
  <c r="Q34" i="76"/>
  <c r="P34" i="76"/>
  <c r="L34" i="76"/>
  <c r="M34" i="76" s="1"/>
  <c r="K34" i="76"/>
  <c r="N34" i="76" s="1"/>
  <c r="AY34" i="76" s="1"/>
  <c r="AZ34" i="76" s="1"/>
  <c r="BA34" i="76" s="1"/>
  <c r="BB34" i="76" s="1"/>
  <c r="BC34" i="76" s="1"/>
  <c r="BD34" i="76" s="1"/>
  <c r="BE34" i="76" s="1"/>
  <c r="BF34" i="76" s="1"/>
  <c r="BG34" i="76" s="1"/>
  <c r="BH34" i="76" s="1"/>
  <c r="BI34" i="76" s="1"/>
  <c r="BJ34" i="76" s="1"/>
  <c r="BK34" i="76" s="1"/>
  <c r="BL34" i="76" s="1"/>
  <c r="BM34" i="76" s="1"/>
  <c r="BN34" i="76" s="1"/>
  <c r="BO34" i="76" s="1"/>
  <c r="BP34" i="76" s="1"/>
  <c r="BQ34" i="76" s="1"/>
  <c r="BR34" i="76" s="1"/>
  <c r="BS34" i="76" s="1"/>
  <c r="BT34" i="76" s="1"/>
  <c r="BU34" i="76" s="1"/>
  <c r="BV34" i="76" s="1"/>
  <c r="BW34" i="76" s="1"/>
  <c r="BX34" i="76" s="1"/>
  <c r="BY34" i="76" s="1"/>
  <c r="BZ34" i="76" s="1"/>
  <c r="CA34" i="76" s="1"/>
  <c r="CB34" i="76" s="1"/>
  <c r="CU33" i="76"/>
  <c r="CE33" i="76"/>
  <c r="AX33" i="76"/>
  <c r="AV33" i="76"/>
  <c r="AU33" i="76"/>
  <c r="AT33" i="76"/>
  <c r="AS33" i="76"/>
  <c r="AR33" i="76"/>
  <c r="AQ33" i="76"/>
  <c r="AP33" i="76"/>
  <c r="AO33" i="76"/>
  <c r="AN33" i="76"/>
  <c r="AM33" i="76"/>
  <c r="AL33" i="76"/>
  <c r="AK33" i="76"/>
  <c r="AJ33" i="76"/>
  <c r="AI33" i="76"/>
  <c r="AH33" i="76"/>
  <c r="AG33" i="76"/>
  <c r="AF33" i="76"/>
  <c r="AE33" i="76"/>
  <c r="AD33" i="76"/>
  <c r="AC33" i="76"/>
  <c r="AB33" i="76"/>
  <c r="AA33" i="76"/>
  <c r="Z33" i="76"/>
  <c r="Y33" i="76"/>
  <c r="X33" i="76"/>
  <c r="W33" i="76"/>
  <c r="V33" i="76"/>
  <c r="U33" i="76"/>
  <c r="T33" i="76"/>
  <c r="S33" i="76"/>
  <c r="R33" i="76"/>
  <c r="Q33" i="76"/>
  <c r="P33" i="76"/>
  <c r="L33" i="76"/>
  <c r="M33" i="76" s="1"/>
  <c r="K33" i="76"/>
  <c r="N33" i="76" s="1"/>
  <c r="AY33" i="76" s="1"/>
  <c r="AZ33" i="76" s="1"/>
  <c r="CU32" i="76"/>
  <c r="CE32" i="76"/>
  <c r="AX32" i="76"/>
  <c r="AV32" i="76"/>
  <c r="AU32" i="76"/>
  <c r="AT32" i="76"/>
  <c r="AS32" i="76"/>
  <c r="AR32" i="76"/>
  <c r="AQ32" i="76"/>
  <c r="AP32" i="76"/>
  <c r="AO32" i="76"/>
  <c r="AN32" i="76"/>
  <c r="AM32" i="76"/>
  <c r="AL32" i="76"/>
  <c r="AK32" i="76"/>
  <c r="AJ32" i="76"/>
  <c r="AI32" i="76"/>
  <c r="AH32" i="76"/>
  <c r="AG32" i="76"/>
  <c r="AF32" i="76"/>
  <c r="AE32" i="76"/>
  <c r="AD32" i="76"/>
  <c r="AC32" i="76"/>
  <c r="AB32" i="76"/>
  <c r="AA32" i="76"/>
  <c r="Z32" i="76"/>
  <c r="Y32" i="76"/>
  <c r="X32" i="76"/>
  <c r="W32" i="76"/>
  <c r="V32" i="76"/>
  <c r="U32" i="76"/>
  <c r="T32" i="76"/>
  <c r="S32" i="76"/>
  <c r="R32" i="76"/>
  <c r="Q32" i="76"/>
  <c r="P32" i="76"/>
  <c r="M32" i="76"/>
  <c r="L32" i="76"/>
  <c r="K32" i="76"/>
  <c r="N32" i="76" s="1"/>
  <c r="AY32" i="76" s="1"/>
  <c r="CU31" i="76"/>
  <c r="CE31" i="76"/>
  <c r="AX31" i="76"/>
  <c r="AV31" i="76"/>
  <c r="AU31" i="76"/>
  <c r="AT31" i="76"/>
  <c r="AS31" i="76"/>
  <c r="AR31" i="76"/>
  <c r="AQ31" i="76"/>
  <c r="AP31" i="76"/>
  <c r="AO31" i="76"/>
  <c r="AN31" i="76"/>
  <c r="AM31" i="76"/>
  <c r="AL31" i="76"/>
  <c r="AK31" i="76"/>
  <c r="AJ31" i="76"/>
  <c r="AI31" i="76"/>
  <c r="AH31" i="76"/>
  <c r="AG31" i="76"/>
  <c r="AF31" i="76"/>
  <c r="AE31" i="76"/>
  <c r="AD31" i="76"/>
  <c r="AC31" i="76"/>
  <c r="AB31" i="76"/>
  <c r="AA31" i="76"/>
  <c r="Z31" i="76"/>
  <c r="Y31" i="76"/>
  <c r="X31" i="76"/>
  <c r="W31" i="76"/>
  <c r="V31" i="76"/>
  <c r="U31" i="76"/>
  <c r="T31" i="76"/>
  <c r="S31" i="76"/>
  <c r="R31" i="76"/>
  <c r="Q31" i="76"/>
  <c r="P31" i="76"/>
  <c r="L31" i="76"/>
  <c r="M31" i="76" s="1"/>
  <c r="K31" i="76"/>
  <c r="N31" i="76" s="1"/>
  <c r="CU30" i="76"/>
  <c r="CE30" i="76"/>
  <c r="AX30" i="76"/>
  <c r="AV30" i="76" s="1"/>
  <c r="AU30" i="76"/>
  <c r="AT30" i="76"/>
  <c r="AS30" i="76"/>
  <c r="AR30" i="76"/>
  <c r="AQ30" i="76"/>
  <c r="AP30" i="76"/>
  <c r="AO30" i="76"/>
  <c r="AN30" i="76"/>
  <c r="AM30" i="76"/>
  <c r="AL30" i="76"/>
  <c r="AK30" i="76"/>
  <c r="AJ30" i="76"/>
  <c r="AI30" i="76"/>
  <c r="AH30" i="76"/>
  <c r="AG30" i="76"/>
  <c r="AF30" i="76"/>
  <c r="AE30" i="76"/>
  <c r="AD30" i="76"/>
  <c r="AC30" i="76"/>
  <c r="AB30" i="76"/>
  <c r="AA30" i="76"/>
  <c r="Z30" i="76"/>
  <c r="Y30" i="76"/>
  <c r="X30" i="76"/>
  <c r="W30" i="76"/>
  <c r="V30" i="76"/>
  <c r="U30" i="76"/>
  <c r="T30" i="76"/>
  <c r="S30" i="76"/>
  <c r="R30" i="76"/>
  <c r="Q30" i="76"/>
  <c r="P30" i="76"/>
  <c r="L30" i="76"/>
  <c r="M30" i="76" s="1"/>
  <c r="K30" i="76"/>
  <c r="N30" i="76" s="1"/>
  <c r="AY30" i="76" s="1"/>
  <c r="AZ30" i="76" s="1"/>
  <c r="BA30" i="76" s="1"/>
  <c r="BB30" i="76" s="1"/>
  <c r="BC30" i="76" s="1"/>
  <c r="BD30" i="76" s="1"/>
  <c r="BE30" i="76" s="1"/>
  <c r="BF30" i="76" s="1"/>
  <c r="BG30" i="76" s="1"/>
  <c r="BH30" i="76" s="1"/>
  <c r="BI30" i="76" s="1"/>
  <c r="BJ30" i="76" s="1"/>
  <c r="BK30" i="76" s="1"/>
  <c r="BL30" i="76" s="1"/>
  <c r="BM30" i="76" s="1"/>
  <c r="BN30" i="76" s="1"/>
  <c r="BO30" i="76" s="1"/>
  <c r="BP30" i="76" s="1"/>
  <c r="BQ30" i="76" s="1"/>
  <c r="BR30" i="76" s="1"/>
  <c r="BS30" i="76" s="1"/>
  <c r="BT30" i="76" s="1"/>
  <c r="BU30" i="76" s="1"/>
  <c r="BV30" i="76" s="1"/>
  <c r="BW30" i="76" s="1"/>
  <c r="BX30" i="76" s="1"/>
  <c r="BY30" i="76" s="1"/>
  <c r="BZ30" i="76" s="1"/>
  <c r="CA30" i="76" s="1"/>
  <c r="CB30" i="76" s="1"/>
  <c r="CU29" i="76"/>
  <c r="CE29" i="76"/>
  <c r="AX29" i="76"/>
  <c r="AV29" i="76"/>
  <c r="AU29" i="76"/>
  <c r="AT29" i="76"/>
  <c r="AS29" i="76"/>
  <c r="AR29" i="76"/>
  <c r="AQ29" i="76"/>
  <c r="AP29" i="76"/>
  <c r="AO29" i="76"/>
  <c r="AN29" i="76"/>
  <c r="AM29" i="76"/>
  <c r="AL29" i="76"/>
  <c r="AK29" i="76"/>
  <c r="AJ29" i="76"/>
  <c r="AI29" i="76"/>
  <c r="AH29" i="76"/>
  <c r="AG29" i="76"/>
  <c r="AF29" i="76"/>
  <c r="AE29" i="76"/>
  <c r="AD29" i="76"/>
  <c r="AC29" i="76"/>
  <c r="AB29" i="76"/>
  <c r="AA29" i="76"/>
  <c r="Z29" i="76"/>
  <c r="Y29" i="76"/>
  <c r="X29" i="76"/>
  <c r="W29" i="76"/>
  <c r="V29" i="76"/>
  <c r="U29" i="76"/>
  <c r="T29" i="76"/>
  <c r="S29" i="76"/>
  <c r="R29" i="76"/>
  <c r="Q29" i="76"/>
  <c r="P29" i="76"/>
  <c r="L29" i="76"/>
  <c r="M29" i="76" s="1"/>
  <c r="K29" i="76"/>
  <c r="N29" i="76" s="1"/>
  <c r="AY29" i="76" s="1"/>
  <c r="AZ29" i="76" s="1"/>
  <c r="CU28" i="76"/>
  <c r="CE28" i="76"/>
  <c r="AX28" i="76"/>
  <c r="AV28" i="76"/>
  <c r="AU28" i="76"/>
  <c r="AT28" i="76"/>
  <c r="AS28" i="76"/>
  <c r="AR28" i="76"/>
  <c r="AQ28" i="76"/>
  <c r="AP28" i="76"/>
  <c r="AO28" i="76"/>
  <c r="AN28" i="76"/>
  <c r="AM28" i="76"/>
  <c r="AL28" i="76"/>
  <c r="AK28" i="76"/>
  <c r="AJ28" i="76"/>
  <c r="AI28" i="76"/>
  <c r="AH28" i="76"/>
  <c r="AG28" i="76"/>
  <c r="AF28" i="76"/>
  <c r="AE28" i="76"/>
  <c r="AD28" i="76"/>
  <c r="AC28" i="76"/>
  <c r="AB28" i="76"/>
  <c r="AA28" i="76"/>
  <c r="Z28" i="76"/>
  <c r="Y28" i="76"/>
  <c r="X28" i="76"/>
  <c r="W28" i="76"/>
  <c r="V28" i="76"/>
  <c r="U28" i="76"/>
  <c r="T28" i="76"/>
  <c r="S28" i="76"/>
  <c r="R28" i="76"/>
  <c r="Q28" i="76"/>
  <c r="P28" i="76"/>
  <c r="M28" i="76"/>
  <c r="L28" i="76"/>
  <c r="K28" i="76"/>
  <c r="N28" i="76" s="1"/>
  <c r="AY28" i="76" s="1"/>
  <c r="CU27" i="76"/>
  <c r="CE27" i="76"/>
  <c r="AX27" i="76"/>
  <c r="AV27" i="76"/>
  <c r="AU27" i="76"/>
  <c r="AT27" i="76"/>
  <c r="AT210" i="76" s="1"/>
  <c r="AT212" i="76" s="1"/>
  <c r="AT213" i="76" s="1"/>
  <c r="AT259" i="76" s="1"/>
  <c r="AS27" i="76"/>
  <c r="AR27" i="76"/>
  <c r="AR210" i="76" s="1"/>
  <c r="AR212" i="76" s="1"/>
  <c r="AR213" i="76" s="1"/>
  <c r="AR259" i="76" s="1"/>
  <c r="AQ27" i="76"/>
  <c r="AP27" i="76"/>
  <c r="AP210" i="76" s="1"/>
  <c r="AP212" i="76" s="1"/>
  <c r="AP213" i="76" s="1"/>
  <c r="AP259" i="76" s="1"/>
  <c r="AO27" i="76"/>
  <c r="AN27" i="76"/>
  <c r="AN210" i="76" s="1"/>
  <c r="AN212" i="76" s="1"/>
  <c r="AN213" i="76" s="1"/>
  <c r="AN259" i="76" s="1"/>
  <c r="AM27" i="76"/>
  <c r="AL27" i="76"/>
  <c r="AL210" i="76" s="1"/>
  <c r="AL212" i="76" s="1"/>
  <c r="AL213" i="76" s="1"/>
  <c r="AL259" i="76" s="1"/>
  <c r="AK27" i="76"/>
  <c r="AJ27" i="76"/>
  <c r="AJ210" i="76" s="1"/>
  <c r="AJ212" i="76" s="1"/>
  <c r="AJ213" i="76" s="1"/>
  <c r="AJ259" i="76" s="1"/>
  <c r="AI27" i="76"/>
  <c r="AH27" i="76"/>
  <c r="AH210" i="76" s="1"/>
  <c r="AH212" i="76" s="1"/>
  <c r="AH213" i="76" s="1"/>
  <c r="AH259" i="76" s="1"/>
  <c r="AG27" i="76"/>
  <c r="AF27" i="76"/>
  <c r="AF210" i="76" s="1"/>
  <c r="AF212" i="76" s="1"/>
  <c r="AF213" i="76" s="1"/>
  <c r="AF259" i="76" s="1"/>
  <c r="AE27" i="76"/>
  <c r="AD27" i="76"/>
  <c r="AD210" i="76" s="1"/>
  <c r="AD212" i="76" s="1"/>
  <c r="AD213" i="76" s="1"/>
  <c r="AD259" i="76" s="1"/>
  <c r="AC27" i="76"/>
  <c r="AB27" i="76"/>
  <c r="AB210" i="76" s="1"/>
  <c r="AB212" i="76" s="1"/>
  <c r="AB213" i="76" s="1"/>
  <c r="AB259" i="76" s="1"/>
  <c r="AA27" i="76"/>
  <c r="Z27" i="76"/>
  <c r="Z210" i="76" s="1"/>
  <c r="Z212" i="76" s="1"/>
  <c r="Z213" i="76" s="1"/>
  <c r="Z259" i="76" s="1"/>
  <c r="Y27" i="76"/>
  <c r="X27" i="76"/>
  <c r="X210" i="76" s="1"/>
  <c r="X212" i="76" s="1"/>
  <c r="X213" i="76" s="1"/>
  <c r="X259" i="76" s="1"/>
  <c r="W27" i="76"/>
  <c r="V27" i="76"/>
  <c r="V210" i="76" s="1"/>
  <c r="V212" i="76" s="1"/>
  <c r="V213" i="76" s="1"/>
  <c r="V259" i="76" s="1"/>
  <c r="U27" i="76"/>
  <c r="T27" i="76"/>
  <c r="T210" i="76" s="1"/>
  <c r="T212" i="76" s="1"/>
  <c r="T213" i="76" s="1"/>
  <c r="T259" i="76" s="1"/>
  <c r="S27" i="76"/>
  <c r="R27" i="76"/>
  <c r="R210" i="76" s="1"/>
  <c r="R212" i="76" s="1"/>
  <c r="R213" i="76" s="1"/>
  <c r="R259" i="76" s="1"/>
  <c r="Q27" i="76"/>
  <c r="P27" i="76"/>
  <c r="L27" i="76"/>
  <c r="M27" i="76" s="1"/>
  <c r="K27" i="76"/>
  <c r="N27" i="76" s="1"/>
  <c r="CU26" i="76"/>
  <c r="CE26" i="76"/>
  <c r="P26" i="76"/>
  <c r="C21" i="76"/>
  <c r="D18" i="76" s="1"/>
  <c r="C20" i="76"/>
  <c r="CU42" i="76" s="1"/>
  <c r="E18" i="76"/>
  <c r="B18" i="76"/>
  <c r="B16" i="76"/>
  <c r="C13" i="76"/>
  <c r="D10" i="76" s="1"/>
  <c r="C12" i="76"/>
  <c r="H6" i="10" s="1"/>
  <c r="B11" i="76"/>
  <c r="G326" i="75"/>
  <c r="E326" i="75"/>
  <c r="G325" i="75"/>
  <c r="E325" i="75"/>
  <c r="G324" i="75"/>
  <c r="E324" i="75"/>
  <c r="G321" i="75"/>
  <c r="E321" i="75"/>
  <c r="G320" i="75"/>
  <c r="E320" i="75"/>
  <c r="G318" i="75"/>
  <c r="E318" i="75"/>
  <c r="G317" i="75"/>
  <c r="E317" i="75"/>
  <c r="H316" i="75"/>
  <c r="G316" i="75"/>
  <c r="F316" i="75"/>
  <c r="E316" i="75"/>
  <c r="G315" i="75"/>
  <c r="E315" i="75"/>
  <c r="G314" i="75"/>
  <c r="E314" i="75"/>
  <c r="F307" i="75"/>
  <c r="E307" i="75"/>
  <c r="E293" i="75"/>
  <c r="E272" i="75"/>
  <c r="G20" i="10" s="1"/>
  <c r="E271" i="75"/>
  <c r="G19" i="10" s="1"/>
  <c r="AU267" i="75"/>
  <c r="AT267" i="75"/>
  <c r="AS267" i="75"/>
  <c r="AR267" i="75"/>
  <c r="AQ267" i="75"/>
  <c r="AP267" i="75"/>
  <c r="AO267" i="75"/>
  <c r="AN267" i="75"/>
  <c r="AM267" i="75"/>
  <c r="AL267" i="75"/>
  <c r="AK267" i="75"/>
  <c r="AJ267" i="75"/>
  <c r="AI267" i="75"/>
  <c r="AH267" i="75"/>
  <c r="AG267" i="75"/>
  <c r="AF267" i="75"/>
  <c r="AE267" i="75"/>
  <c r="AD267" i="75"/>
  <c r="AC267" i="75"/>
  <c r="AB267" i="75"/>
  <c r="AA267" i="75"/>
  <c r="Z267" i="75"/>
  <c r="Y267" i="75"/>
  <c r="X267" i="75"/>
  <c r="W267" i="75"/>
  <c r="V267" i="75"/>
  <c r="U267" i="75"/>
  <c r="T267" i="75"/>
  <c r="S267" i="75"/>
  <c r="R267" i="75"/>
  <c r="P265" i="75"/>
  <c r="Q264" i="75"/>
  <c r="P264" i="75"/>
  <c r="P263" i="75"/>
  <c r="Q262" i="75"/>
  <c r="P262" i="75"/>
  <c r="Q261" i="75"/>
  <c r="P261" i="75"/>
  <c r="Q260" i="75"/>
  <c r="P260" i="75"/>
  <c r="P259" i="75"/>
  <c r="B254" i="75"/>
  <c r="H249" i="75"/>
  <c r="F249" i="75"/>
  <c r="G249" i="75" s="1"/>
  <c r="H248" i="75"/>
  <c r="G248" i="75"/>
  <c r="F248" i="75"/>
  <c r="H247" i="75"/>
  <c r="H250" i="75" s="1"/>
  <c r="D252" i="75" s="1"/>
  <c r="D254" i="75" s="1"/>
  <c r="G247" i="75"/>
  <c r="G250" i="75" s="1"/>
  <c r="F247" i="75"/>
  <c r="F250" i="75" s="1"/>
  <c r="B244" i="75"/>
  <c r="E241" i="75"/>
  <c r="C241" i="75"/>
  <c r="AU235" i="75"/>
  <c r="AU236" i="75" s="1"/>
  <c r="AU264" i="75" s="1"/>
  <c r="AT235" i="75"/>
  <c r="AT236" i="75" s="1"/>
  <c r="AT264" i="75" s="1"/>
  <c r="AS235" i="75"/>
  <c r="AS236" i="75" s="1"/>
  <c r="AS264" i="75" s="1"/>
  <c r="AR235" i="75"/>
  <c r="AR236" i="75" s="1"/>
  <c r="AR264" i="75" s="1"/>
  <c r="AQ235" i="75"/>
  <c r="AQ236" i="75" s="1"/>
  <c r="AQ264" i="75" s="1"/>
  <c r="AP235" i="75"/>
  <c r="AP236" i="75" s="1"/>
  <c r="AP264" i="75" s="1"/>
  <c r="AO235" i="75"/>
  <c r="AO236" i="75" s="1"/>
  <c r="AO264" i="75" s="1"/>
  <c r="AN235" i="75"/>
  <c r="AN236" i="75" s="1"/>
  <c r="AN264" i="75" s="1"/>
  <c r="AM235" i="75"/>
  <c r="AM236" i="75" s="1"/>
  <c r="AM264" i="75" s="1"/>
  <c r="AL235" i="75"/>
  <c r="AL236" i="75" s="1"/>
  <c r="AL264" i="75" s="1"/>
  <c r="AK235" i="75"/>
  <c r="AK236" i="75" s="1"/>
  <c r="AK264" i="75" s="1"/>
  <c r="AJ235" i="75"/>
  <c r="AJ236" i="75" s="1"/>
  <c r="AJ264" i="75" s="1"/>
  <c r="AI235" i="75"/>
  <c r="AI236" i="75" s="1"/>
  <c r="AI264" i="75" s="1"/>
  <c r="AH235" i="75"/>
  <c r="AH236" i="75" s="1"/>
  <c r="AH264" i="75" s="1"/>
  <c r="AG235" i="75"/>
  <c r="AG236" i="75" s="1"/>
  <c r="AG264" i="75" s="1"/>
  <c r="AF235" i="75"/>
  <c r="AF236" i="75" s="1"/>
  <c r="AF264" i="75" s="1"/>
  <c r="AE235" i="75"/>
  <c r="AE236" i="75" s="1"/>
  <c r="AE264" i="75" s="1"/>
  <c r="AD235" i="75"/>
  <c r="AD236" i="75" s="1"/>
  <c r="AD264" i="75" s="1"/>
  <c r="AC235" i="75"/>
  <c r="AC236" i="75" s="1"/>
  <c r="AC264" i="75" s="1"/>
  <c r="AB235" i="75"/>
  <c r="AB236" i="75" s="1"/>
  <c r="AB264" i="75" s="1"/>
  <c r="AA235" i="75"/>
  <c r="AA236" i="75" s="1"/>
  <c r="AA264" i="75" s="1"/>
  <c r="Z235" i="75"/>
  <c r="Z236" i="75" s="1"/>
  <c r="Z264" i="75" s="1"/>
  <c r="Y235" i="75"/>
  <c r="Y236" i="75" s="1"/>
  <c r="Y264" i="75" s="1"/>
  <c r="X235" i="75"/>
  <c r="X236" i="75" s="1"/>
  <c r="X264" i="75" s="1"/>
  <c r="W235" i="75"/>
  <c r="W236" i="75" s="1"/>
  <c r="W264" i="75" s="1"/>
  <c r="V235" i="75"/>
  <c r="V236" i="75" s="1"/>
  <c r="V264" i="75" s="1"/>
  <c r="U235" i="75"/>
  <c r="U236" i="75" s="1"/>
  <c r="U264" i="75" s="1"/>
  <c r="T235" i="75"/>
  <c r="T236" i="75" s="1"/>
  <c r="T264" i="75" s="1"/>
  <c r="S235" i="75"/>
  <c r="S236" i="75" s="1"/>
  <c r="S264" i="75" s="1"/>
  <c r="R235" i="75"/>
  <c r="R236" i="75" s="1"/>
  <c r="E235" i="75"/>
  <c r="B232" i="75"/>
  <c r="AU231" i="75"/>
  <c r="AU232" i="75" s="1"/>
  <c r="AU263" i="75" s="1"/>
  <c r="AT231" i="75"/>
  <c r="AT232" i="75" s="1"/>
  <c r="AT263" i="75" s="1"/>
  <c r="AS231" i="75"/>
  <c r="AS232" i="75" s="1"/>
  <c r="AS263" i="75" s="1"/>
  <c r="AR231" i="75"/>
  <c r="AR232" i="75" s="1"/>
  <c r="AR263" i="75" s="1"/>
  <c r="AQ231" i="75"/>
  <c r="AQ232" i="75" s="1"/>
  <c r="AQ263" i="75" s="1"/>
  <c r="AP231" i="75"/>
  <c r="AP232" i="75" s="1"/>
  <c r="AP263" i="75" s="1"/>
  <c r="AO231" i="75"/>
  <c r="AO232" i="75" s="1"/>
  <c r="AO263" i="75" s="1"/>
  <c r="AN231" i="75"/>
  <c r="AN232" i="75" s="1"/>
  <c r="AN263" i="75" s="1"/>
  <c r="AM231" i="75"/>
  <c r="AM232" i="75" s="1"/>
  <c r="AM263" i="75" s="1"/>
  <c r="AL231" i="75"/>
  <c r="AL232" i="75" s="1"/>
  <c r="AL263" i="75" s="1"/>
  <c r="AK231" i="75"/>
  <c r="AK232" i="75" s="1"/>
  <c r="AK263" i="75" s="1"/>
  <c r="AJ231" i="75"/>
  <c r="AJ232" i="75" s="1"/>
  <c r="AJ263" i="75" s="1"/>
  <c r="AI231" i="75"/>
  <c r="AI232" i="75" s="1"/>
  <c r="AI263" i="75" s="1"/>
  <c r="AH231" i="75"/>
  <c r="AH232" i="75" s="1"/>
  <c r="AH263" i="75" s="1"/>
  <c r="AG231" i="75"/>
  <c r="AG232" i="75" s="1"/>
  <c r="AG263" i="75" s="1"/>
  <c r="AF231" i="75"/>
  <c r="AF232" i="75" s="1"/>
  <c r="AF263" i="75" s="1"/>
  <c r="AE231" i="75"/>
  <c r="AE232" i="75" s="1"/>
  <c r="AE263" i="75" s="1"/>
  <c r="AD231" i="75"/>
  <c r="AD232" i="75" s="1"/>
  <c r="AD263" i="75" s="1"/>
  <c r="AC231" i="75"/>
  <c r="AC232" i="75" s="1"/>
  <c r="AC263" i="75" s="1"/>
  <c r="AB231" i="75"/>
  <c r="AB232" i="75" s="1"/>
  <c r="AB263" i="75" s="1"/>
  <c r="AA231" i="75"/>
  <c r="AA232" i="75" s="1"/>
  <c r="AA263" i="75" s="1"/>
  <c r="Z231" i="75"/>
  <c r="Z232" i="75" s="1"/>
  <c r="Z263" i="75" s="1"/>
  <c r="Y231" i="75"/>
  <c r="Y232" i="75" s="1"/>
  <c r="Y263" i="75" s="1"/>
  <c r="X231" i="75"/>
  <c r="X232" i="75" s="1"/>
  <c r="X263" i="75" s="1"/>
  <c r="W231" i="75"/>
  <c r="W232" i="75" s="1"/>
  <c r="W263" i="75" s="1"/>
  <c r="V231" i="75"/>
  <c r="V232" i="75" s="1"/>
  <c r="V263" i="75" s="1"/>
  <c r="U231" i="75"/>
  <c r="U232" i="75" s="1"/>
  <c r="U263" i="75" s="1"/>
  <c r="T231" i="75"/>
  <c r="T232" i="75" s="1"/>
  <c r="T263" i="75" s="1"/>
  <c r="S231" i="75"/>
  <c r="S232" i="75" s="1"/>
  <c r="S263" i="75" s="1"/>
  <c r="R231" i="75"/>
  <c r="R232" i="75" s="1"/>
  <c r="D229" i="75"/>
  <c r="C229" i="75"/>
  <c r="AU225" i="75"/>
  <c r="AU226" i="75" s="1"/>
  <c r="AU262" i="75" s="1"/>
  <c r="AT225" i="75"/>
  <c r="AT226" i="75" s="1"/>
  <c r="AT262" i="75" s="1"/>
  <c r="AS225" i="75"/>
  <c r="AS226" i="75" s="1"/>
  <c r="AS262" i="75" s="1"/>
  <c r="AR225" i="75"/>
  <c r="AR226" i="75" s="1"/>
  <c r="AR262" i="75" s="1"/>
  <c r="AQ225" i="75"/>
  <c r="AQ226" i="75" s="1"/>
  <c r="AQ262" i="75" s="1"/>
  <c r="AP225" i="75"/>
  <c r="AP226" i="75" s="1"/>
  <c r="AP262" i="75" s="1"/>
  <c r="AO225" i="75"/>
  <c r="AO226" i="75" s="1"/>
  <c r="AO262" i="75" s="1"/>
  <c r="AN225" i="75"/>
  <c r="AN226" i="75" s="1"/>
  <c r="AN262" i="75" s="1"/>
  <c r="AM225" i="75"/>
  <c r="AM226" i="75" s="1"/>
  <c r="AM262" i="75" s="1"/>
  <c r="AL225" i="75"/>
  <c r="AL226" i="75" s="1"/>
  <c r="AL262" i="75" s="1"/>
  <c r="AK225" i="75"/>
  <c r="AK226" i="75" s="1"/>
  <c r="AK262" i="75" s="1"/>
  <c r="AJ225" i="75"/>
  <c r="AJ226" i="75" s="1"/>
  <c r="AJ262" i="75" s="1"/>
  <c r="AI225" i="75"/>
  <c r="AI226" i="75" s="1"/>
  <c r="AI262" i="75" s="1"/>
  <c r="AH225" i="75"/>
  <c r="AH226" i="75" s="1"/>
  <c r="AH262" i="75" s="1"/>
  <c r="AG225" i="75"/>
  <c r="AG226" i="75" s="1"/>
  <c r="AG262" i="75" s="1"/>
  <c r="AF225" i="75"/>
  <c r="AF226" i="75" s="1"/>
  <c r="AF262" i="75" s="1"/>
  <c r="AE225" i="75"/>
  <c r="AE226" i="75" s="1"/>
  <c r="AE262" i="75" s="1"/>
  <c r="AD225" i="75"/>
  <c r="AD226" i="75" s="1"/>
  <c r="AD262" i="75" s="1"/>
  <c r="AC225" i="75"/>
  <c r="AC226" i="75" s="1"/>
  <c r="AC262" i="75" s="1"/>
  <c r="AB225" i="75"/>
  <c r="AB226" i="75" s="1"/>
  <c r="AB262" i="75" s="1"/>
  <c r="AA225" i="75"/>
  <c r="AA226" i="75" s="1"/>
  <c r="AA262" i="75" s="1"/>
  <c r="Z225" i="75"/>
  <c r="Z226" i="75" s="1"/>
  <c r="Z262" i="75" s="1"/>
  <c r="Y225" i="75"/>
  <c r="Y226" i="75" s="1"/>
  <c r="Y262" i="75" s="1"/>
  <c r="X225" i="75"/>
  <c r="X226" i="75" s="1"/>
  <c r="X262" i="75" s="1"/>
  <c r="W225" i="75"/>
  <c r="W226" i="75" s="1"/>
  <c r="W262" i="75" s="1"/>
  <c r="V225" i="75"/>
  <c r="V226" i="75" s="1"/>
  <c r="V262" i="75" s="1"/>
  <c r="U225" i="75"/>
  <c r="U226" i="75" s="1"/>
  <c r="U262" i="75" s="1"/>
  <c r="T225" i="75"/>
  <c r="T226" i="75" s="1"/>
  <c r="T262" i="75" s="1"/>
  <c r="S225" i="75"/>
  <c r="S226" i="75" s="1"/>
  <c r="S262" i="75" s="1"/>
  <c r="R225" i="75"/>
  <c r="R226" i="75" s="1"/>
  <c r="D224" i="75"/>
  <c r="C224" i="75"/>
  <c r="E222" i="75"/>
  <c r="AU220" i="75"/>
  <c r="AU221" i="75" s="1"/>
  <c r="AU261" i="75" s="1"/>
  <c r="AT220" i="75"/>
  <c r="AT221" i="75" s="1"/>
  <c r="AT261" i="75" s="1"/>
  <c r="AS220" i="75"/>
  <c r="AS221" i="75" s="1"/>
  <c r="AS261" i="75" s="1"/>
  <c r="AR220" i="75"/>
  <c r="AR221" i="75" s="1"/>
  <c r="AR261" i="75" s="1"/>
  <c r="AQ220" i="75"/>
  <c r="AQ221" i="75" s="1"/>
  <c r="AQ261" i="75" s="1"/>
  <c r="AP220" i="75"/>
  <c r="AP221" i="75" s="1"/>
  <c r="AP261" i="75" s="1"/>
  <c r="AO220" i="75"/>
  <c r="AO221" i="75" s="1"/>
  <c r="AO261" i="75" s="1"/>
  <c r="AN220" i="75"/>
  <c r="AN221" i="75" s="1"/>
  <c r="AN261" i="75" s="1"/>
  <c r="AM220" i="75"/>
  <c r="AM221" i="75" s="1"/>
  <c r="AM261" i="75" s="1"/>
  <c r="AL220" i="75"/>
  <c r="AL221" i="75" s="1"/>
  <c r="AL261" i="75" s="1"/>
  <c r="AK220" i="75"/>
  <c r="AK221" i="75" s="1"/>
  <c r="AK261" i="75" s="1"/>
  <c r="AJ220" i="75"/>
  <c r="AJ221" i="75" s="1"/>
  <c r="AJ261" i="75" s="1"/>
  <c r="AI220" i="75"/>
  <c r="AI221" i="75" s="1"/>
  <c r="AI261" i="75" s="1"/>
  <c r="AH220" i="75"/>
  <c r="AH221" i="75" s="1"/>
  <c r="AH261" i="75" s="1"/>
  <c r="AG220" i="75"/>
  <c r="AG221" i="75" s="1"/>
  <c r="AG261" i="75" s="1"/>
  <c r="AF220" i="75"/>
  <c r="AF221" i="75" s="1"/>
  <c r="AF261" i="75" s="1"/>
  <c r="AE220" i="75"/>
  <c r="AE221" i="75" s="1"/>
  <c r="AE261" i="75" s="1"/>
  <c r="AD220" i="75"/>
  <c r="AD221" i="75" s="1"/>
  <c r="AD261" i="75" s="1"/>
  <c r="AC220" i="75"/>
  <c r="AC221" i="75" s="1"/>
  <c r="AC261" i="75" s="1"/>
  <c r="AB220" i="75"/>
  <c r="AB221" i="75" s="1"/>
  <c r="AB261" i="75" s="1"/>
  <c r="AA220" i="75"/>
  <c r="AA221" i="75" s="1"/>
  <c r="AA261" i="75" s="1"/>
  <c r="Z220" i="75"/>
  <c r="Z221" i="75" s="1"/>
  <c r="Z261" i="75" s="1"/>
  <c r="Y220" i="75"/>
  <c r="Y221" i="75" s="1"/>
  <c r="Y261" i="75" s="1"/>
  <c r="X220" i="75"/>
  <c r="X221" i="75" s="1"/>
  <c r="X261" i="75" s="1"/>
  <c r="W220" i="75"/>
  <c r="W221" i="75" s="1"/>
  <c r="W261" i="75" s="1"/>
  <c r="V220" i="75"/>
  <c r="V221" i="75" s="1"/>
  <c r="V261" i="75" s="1"/>
  <c r="U220" i="75"/>
  <c r="U221" i="75" s="1"/>
  <c r="U261" i="75" s="1"/>
  <c r="T220" i="75"/>
  <c r="T221" i="75" s="1"/>
  <c r="S220" i="75"/>
  <c r="S221" i="75" s="1"/>
  <c r="S261" i="75" s="1"/>
  <c r="R220" i="75"/>
  <c r="R221" i="75" s="1"/>
  <c r="R261" i="75" s="1"/>
  <c r="AU217" i="75"/>
  <c r="AU260" i="75" s="1"/>
  <c r="AE217" i="75"/>
  <c r="AE260" i="75" s="1"/>
  <c r="W217" i="75"/>
  <c r="W260" i="75" s="1"/>
  <c r="AU216" i="75"/>
  <c r="AT216" i="75"/>
  <c r="AT217" i="75" s="1"/>
  <c r="AT260" i="75" s="1"/>
  <c r="AS216" i="75"/>
  <c r="AS217" i="75" s="1"/>
  <c r="AS260" i="75" s="1"/>
  <c r="AR216" i="75"/>
  <c r="AR217" i="75" s="1"/>
  <c r="AR260" i="75" s="1"/>
  <c r="AQ216" i="75"/>
  <c r="AQ217" i="75" s="1"/>
  <c r="AQ260" i="75" s="1"/>
  <c r="AP216" i="75"/>
  <c r="AP217" i="75" s="1"/>
  <c r="AP260" i="75" s="1"/>
  <c r="AO216" i="75"/>
  <c r="AO217" i="75" s="1"/>
  <c r="AO260" i="75" s="1"/>
  <c r="AN216" i="75"/>
  <c r="AN217" i="75" s="1"/>
  <c r="AN260" i="75" s="1"/>
  <c r="AM216" i="75"/>
  <c r="AM217" i="75" s="1"/>
  <c r="AM260" i="75" s="1"/>
  <c r="AL216" i="75"/>
  <c r="AL217" i="75" s="1"/>
  <c r="AL260" i="75" s="1"/>
  <c r="AK216" i="75"/>
  <c r="AK217" i="75" s="1"/>
  <c r="AK260" i="75" s="1"/>
  <c r="AJ216" i="75"/>
  <c r="AJ217" i="75" s="1"/>
  <c r="AJ260" i="75" s="1"/>
  <c r="AI216" i="75"/>
  <c r="AI217" i="75" s="1"/>
  <c r="AI260" i="75" s="1"/>
  <c r="AH216" i="75"/>
  <c r="AH217" i="75" s="1"/>
  <c r="AH260" i="75" s="1"/>
  <c r="AG216" i="75"/>
  <c r="AG217" i="75" s="1"/>
  <c r="AG260" i="75" s="1"/>
  <c r="AF216" i="75"/>
  <c r="AF217" i="75" s="1"/>
  <c r="AF260" i="75" s="1"/>
  <c r="AE216" i="75"/>
  <c r="AD216" i="75"/>
  <c r="AD217" i="75" s="1"/>
  <c r="AD260" i="75" s="1"/>
  <c r="AC216" i="75"/>
  <c r="AC217" i="75" s="1"/>
  <c r="AC260" i="75" s="1"/>
  <c r="AB216" i="75"/>
  <c r="AB217" i="75" s="1"/>
  <c r="AB260" i="75" s="1"/>
  <c r="AA216" i="75"/>
  <c r="AA217" i="75" s="1"/>
  <c r="AA260" i="75" s="1"/>
  <c r="Z216" i="75"/>
  <c r="Z217" i="75" s="1"/>
  <c r="Z260" i="75" s="1"/>
  <c r="Y216" i="75"/>
  <c r="Y217" i="75" s="1"/>
  <c r="Y260" i="75" s="1"/>
  <c r="X216" i="75"/>
  <c r="X217" i="75" s="1"/>
  <c r="X260" i="75" s="1"/>
  <c r="W216" i="75"/>
  <c r="V216" i="75"/>
  <c r="V217" i="75" s="1"/>
  <c r="V260" i="75" s="1"/>
  <c r="U216" i="75"/>
  <c r="U217" i="75" s="1"/>
  <c r="U260" i="75" s="1"/>
  <c r="T216" i="75"/>
  <c r="T217" i="75" s="1"/>
  <c r="T260" i="75" s="1"/>
  <c r="S216" i="75"/>
  <c r="S217" i="75" s="1"/>
  <c r="S260" i="75" s="1"/>
  <c r="R216" i="75"/>
  <c r="R217" i="75" s="1"/>
  <c r="AU211" i="75"/>
  <c r="AT211" i="75"/>
  <c r="AS211" i="75"/>
  <c r="AR211" i="75"/>
  <c r="AQ211" i="75"/>
  <c r="AP211" i="75"/>
  <c r="AO211" i="75"/>
  <c r="AN211" i="75"/>
  <c r="AM211" i="75"/>
  <c r="AL211" i="75"/>
  <c r="AK211" i="75"/>
  <c r="AJ211" i="75"/>
  <c r="AI211" i="75"/>
  <c r="AH211" i="75"/>
  <c r="AG211" i="75"/>
  <c r="AF211" i="75"/>
  <c r="AE211" i="75"/>
  <c r="AD211" i="75"/>
  <c r="AC211" i="75"/>
  <c r="AB211" i="75"/>
  <c r="AA211" i="75"/>
  <c r="Z211" i="75"/>
  <c r="Y211" i="75"/>
  <c r="X211" i="75"/>
  <c r="W211" i="75"/>
  <c r="V211" i="75"/>
  <c r="U211" i="75"/>
  <c r="T211" i="75"/>
  <c r="S211" i="75"/>
  <c r="R211" i="75"/>
  <c r="D209" i="75"/>
  <c r="Q210" i="75" s="1"/>
  <c r="AX208" i="75"/>
  <c r="AV208" i="75"/>
  <c r="AU208" i="75"/>
  <c r="AT208" i="75"/>
  <c r="AS208" i="75"/>
  <c r="AR208" i="75"/>
  <c r="AQ208" i="75"/>
  <c r="AP208" i="75"/>
  <c r="AO208" i="75"/>
  <c r="AN208" i="75"/>
  <c r="AM208" i="75"/>
  <c r="AL208" i="75"/>
  <c r="AK208" i="75"/>
  <c r="AJ208" i="75"/>
  <c r="AI208" i="75"/>
  <c r="AH208" i="75"/>
  <c r="AG208" i="75"/>
  <c r="AF208" i="75"/>
  <c r="AE208" i="75"/>
  <c r="AD208" i="75"/>
  <c r="AC208" i="75"/>
  <c r="AB208" i="75"/>
  <c r="AA208" i="75"/>
  <c r="Z208" i="75"/>
  <c r="Y208" i="75"/>
  <c r="X208" i="75"/>
  <c r="W208" i="75"/>
  <c r="V208" i="75"/>
  <c r="U208" i="75"/>
  <c r="T208" i="75"/>
  <c r="S208" i="75"/>
  <c r="R208" i="75"/>
  <c r="Q208" i="75"/>
  <c r="K208" i="75"/>
  <c r="N208" i="75" s="1"/>
  <c r="AY208" i="75" s="1"/>
  <c r="AZ208" i="75" s="1"/>
  <c r="BA208" i="75" s="1"/>
  <c r="BB208" i="75" s="1"/>
  <c r="BC208" i="75" s="1"/>
  <c r="BD208" i="75" s="1"/>
  <c r="BE208" i="75" s="1"/>
  <c r="BF208" i="75" s="1"/>
  <c r="BG208" i="75" s="1"/>
  <c r="BH208" i="75" s="1"/>
  <c r="BI208" i="75" s="1"/>
  <c r="BJ208" i="75" s="1"/>
  <c r="BK208" i="75" s="1"/>
  <c r="BL208" i="75" s="1"/>
  <c r="BM208" i="75" s="1"/>
  <c r="BN208" i="75" s="1"/>
  <c r="BO208" i="75" s="1"/>
  <c r="BP208" i="75" s="1"/>
  <c r="BQ208" i="75" s="1"/>
  <c r="BR208" i="75" s="1"/>
  <c r="BS208" i="75" s="1"/>
  <c r="BT208" i="75" s="1"/>
  <c r="BU208" i="75" s="1"/>
  <c r="BV208" i="75" s="1"/>
  <c r="BW208" i="75" s="1"/>
  <c r="BX208" i="75" s="1"/>
  <c r="BY208" i="75" s="1"/>
  <c r="BZ208" i="75" s="1"/>
  <c r="CA208" i="75" s="1"/>
  <c r="CB208" i="75" s="1"/>
  <c r="D206" i="75"/>
  <c r="B206" i="75"/>
  <c r="D205" i="75"/>
  <c r="B205" i="75"/>
  <c r="D204" i="75"/>
  <c r="B204" i="75"/>
  <c r="D203" i="75"/>
  <c r="B203" i="75"/>
  <c r="D202" i="75"/>
  <c r="B202" i="75"/>
  <c r="D201" i="75"/>
  <c r="B201" i="75"/>
  <c r="D200" i="75"/>
  <c r="B200" i="75"/>
  <c r="D199" i="75"/>
  <c r="B199" i="75"/>
  <c r="D198" i="75"/>
  <c r="B198" i="75"/>
  <c r="D197" i="75"/>
  <c r="B197" i="75"/>
  <c r="D196" i="75"/>
  <c r="B196" i="75"/>
  <c r="D195" i="75"/>
  <c r="B195" i="75"/>
  <c r="D194" i="75"/>
  <c r="B194" i="75"/>
  <c r="D193" i="75"/>
  <c r="B193" i="75"/>
  <c r="D192" i="75"/>
  <c r="B192" i="75"/>
  <c r="D191" i="75"/>
  <c r="B191" i="75"/>
  <c r="D190" i="75"/>
  <c r="B190" i="75"/>
  <c r="D189" i="75"/>
  <c r="B189" i="75"/>
  <c r="D188" i="75"/>
  <c r="B188" i="75"/>
  <c r="D187" i="75"/>
  <c r="B187" i="75"/>
  <c r="CE185" i="75"/>
  <c r="AX185" i="75"/>
  <c r="AV185" i="75"/>
  <c r="AU185" i="75"/>
  <c r="AT185" i="75"/>
  <c r="AS185" i="75"/>
  <c r="AR185" i="75"/>
  <c r="AQ185" i="75"/>
  <c r="AP185" i="75"/>
  <c r="AO185" i="75"/>
  <c r="AN185" i="75"/>
  <c r="AM185" i="75"/>
  <c r="AL185" i="75"/>
  <c r="AK185" i="75"/>
  <c r="AJ185" i="75"/>
  <c r="AI185" i="75"/>
  <c r="AH185" i="75"/>
  <c r="AG185" i="75"/>
  <c r="AF185" i="75"/>
  <c r="AE185" i="75"/>
  <c r="AD185" i="75"/>
  <c r="AC185" i="75"/>
  <c r="AB185" i="75"/>
  <c r="AA185" i="75"/>
  <c r="Z185" i="75"/>
  <c r="Y185" i="75"/>
  <c r="X185" i="75"/>
  <c r="W185" i="75"/>
  <c r="V185" i="75"/>
  <c r="U185" i="75"/>
  <c r="T185" i="75"/>
  <c r="S185" i="75"/>
  <c r="R185" i="75"/>
  <c r="Q185" i="75"/>
  <c r="P185" i="75"/>
  <c r="N185" i="75"/>
  <c r="L185" i="75"/>
  <c r="M185" i="75" s="1"/>
  <c r="K185" i="75"/>
  <c r="CE184" i="75"/>
  <c r="AX184" i="75"/>
  <c r="AV184" i="75"/>
  <c r="AU184" i="75"/>
  <c r="AT184" i="75"/>
  <c r="AS184" i="75"/>
  <c r="AR184" i="75"/>
  <c r="AQ184" i="75"/>
  <c r="AP184" i="75"/>
  <c r="AO184" i="75"/>
  <c r="AN184" i="75"/>
  <c r="AM184" i="75"/>
  <c r="AL184" i="75"/>
  <c r="AK184" i="75"/>
  <c r="AJ184" i="75"/>
  <c r="AI184" i="75"/>
  <c r="AH184" i="75"/>
  <c r="AG184" i="75"/>
  <c r="AF184" i="75"/>
  <c r="AE184" i="75"/>
  <c r="AD184" i="75"/>
  <c r="AC184" i="75"/>
  <c r="AB184" i="75"/>
  <c r="AA184" i="75"/>
  <c r="Z184" i="75"/>
  <c r="Y184" i="75"/>
  <c r="X184" i="75"/>
  <c r="W184" i="75"/>
  <c r="V184" i="75"/>
  <c r="U184" i="75"/>
  <c r="T184" i="75"/>
  <c r="S184" i="75"/>
  <c r="R184" i="75"/>
  <c r="Q184" i="75"/>
  <c r="P184" i="75"/>
  <c r="N184" i="75"/>
  <c r="M184" i="75"/>
  <c r="L184" i="75"/>
  <c r="K184" i="75"/>
  <c r="CE183" i="75"/>
  <c r="AX183" i="75"/>
  <c r="AV183" i="75" s="1"/>
  <c r="AU183" i="75"/>
  <c r="AT183" i="75"/>
  <c r="AS183" i="75"/>
  <c r="AR183" i="75"/>
  <c r="AQ183" i="75"/>
  <c r="AP183" i="75"/>
  <c r="AO183" i="75"/>
  <c r="AN183" i="75"/>
  <c r="AM183" i="75"/>
  <c r="AL183" i="75"/>
  <c r="AK183" i="75"/>
  <c r="AJ183" i="75"/>
  <c r="AI183" i="75"/>
  <c r="AH183" i="75"/>
  <c r="AG183" i="75"/>
  <c r="AF183" i="75"/>
  <c r="AE183" i="75"/>
  <c r="AD183" i="75"/>
  <c r="AC183" i="75"/>
  <c r="AB183" i="75"/>
  <c r="AA183" i="75"/>
  <c r="Z183" i="75"/>
  <c r="Y183" i="75"/>
  <c r="X183" i="75"/>
  <c r="W183" i="75"/>
  <c r="V183" i="75"/>
  <c r="U183" i="75"/>
  <c r="T183" i="75"/>
  <c r="S183" i="75"/>
  <c r="R183" i="75"/>
  <c r="Q183" i="75"/>
  <c r="P183" i="75"/>
  <c r="N183" i="75"/>
  <c r="L183" i="75"/>
  <c r="M183" i="75" s="1"/>
  <c r="K183" i="75"/>
  <c r="CE182" i="75"/>
  <c r="AX182" i="75"/>
  <c r="AV182" i="75"/>
  <c r="AU182" i="75"/>
  <c r="AT182" i="75"/>
  <c r="AS182" i="75"/>
  <c r="AR182" i="75"/>
  <c r="AQ182" i="75"/>
  <c r="AP182" i="75"/>
  <c r="AO182" i="75"/>
  <c r="AN182" i="75"/>
  <c r="AM182" i="75"/>
  <c r="AL182" i="75"/>
  <c r="AK182" i="75"/>
  <c r="AJ182" i="75"/>
  <c r="AI182" i="75"/>
  <c r="AH182" i="75"/>
  <c r="AG182" i="75"/>
  <c r="AF182" i="75"/>
  <c r="AE182" i="75"/>
  <c r="AD182" i="75"/>
  <c r="AC182" i="75"/>
  <c r="AB182" i="75"/>
  <c r="AA182" i="75"/>
  <c r="Z182" i="75"/>
  <c r="Y182" i="75"/>
  <c r="X182" i="75"/>
  <c r="W182" i="75"/>
  <c r="V182" i="75"/>
  <c r="U182" i="75"/>
  <c r="T182" i="75"/>
  <c r="S182" i="75"/>
  <c r="R182" i="75"/>
  <c r="Q182" i="75"/>
  <c r="P182" i="75"/>
  <c r="L182" i="75"/>
  <c r="M182" i="75" s="1"/>
  <c r="K182" i="75"/>
  <c r="N182" i="75" s="1"/>
  <c r="CE181" i="75"/>
  <c r="AX181" i="75"/>
  <c r="AU181" i="75"/>
  <c r="AT181" i="75"/>
  <c r="AS181" i="75"/>
  <c r="AR181" i="75"/>
  <c r="AQ181" i="75"/>
  <c r="AP181" i="75"/>
  <c r="AO181" i="75"/>
  <c r="AN181" i="75"/>
  <c r="AM181" i="75"/>
  <c r="AL181" i="75"/>
  <c r="AK181" i="75"/>
  <c r="AJ181" i="75"/>
  <c r="AI181" i="75"/>
  <c r="AH181" i="75"/>
  <c r="AG181" i="75"/>
  <c r="AF181" i="75"/>
  <c r="AE181" i="75"/>
  <c r="AD181" i="75"/>
  <c r="AC181" i="75"/>
  <c r="AB181" i="75"/>
  <c r="AA181" i="75"/>
  <c r="Z181" i="75"/>
  <c r="Y181" i="75"/>
  <c r="X181" i="75"/>
  <c r="W181" i="75"/>
  <c r="V181" i="75"/>
  <c r="U181" i="75"/>
  <c r="T181" i="75"/>
  <c r="S181" i="75"/>
  <c r="R181" i="75"/>
  <c r="Q181" i="75"/>
  <c r="P181" i="75"/>
  <c r="L181" i="75"/>
  <c r="M181" i="75" s="1"/>
  <c r="K181" i="75"/>
  <c r="N181" i="75" s="1"/>
  <c r="CE180" i="75"/>
  <c r="AX180" i="75"/>
  <c r="AU180" i="75"/>
  <c r="AT180" i="75"/>
  <c r="AS180" i="75"/>
  <c r="AR180" i="75"/>
  <c r="AQ180" i="75"/>
  <c r="AP180" i="75"/>
  <c r="AO180" i="75"/>
  <c r="AN180" i="75"/>
  <c r="AM180" i="75"/>
  <c r="AL180" i="75"/>
  <c r="AK180" i="75"/>
  <c r="AJ180" i="75"/>
  <c r="AI180" i="75"/>
  <c r="AH180" i="75"/>
  <c r="AG180" i="75"/>
  <c r="AF180" i="75"/>
  <c r="AE180" i="75"/>
  <c r="AD180" i="75"/>
  <c r="AC180" i="75"/>
  <c r="AB180" i="75"/>
  <c r="AA180" i="75"/>
  <c r="Z180" i="75"/>
  <c r="Y180" i="75"/>
  <c r="X180" i="75"/>
  <c r="W180" i="75"/>
  <c r="V180" i="75"/>
  <c r="U180" i="75"/>
  <c r="T180" i="75"/>
  <c r="S180" i="75"/>
  <c r="R180" i="75"/>
  <c r="Q180" i="75"/>
  <c r="P180" i="75"/>
  <c r="L180" i="75"/>
  <c r="M180" i="75" s="1"/>
  <c r="K180" i="75"/>
  <c r="N180" i="75" s="1"/>
  <c r="CE179" i="75"/>
  <c r="AX179" i="75"/>
  <c r="AV179" i="75"/>
  <c r="AU179" i="75"/>
  <c r="AT179" i="75"/>
  <c r="AS179" i="75"/>
  <c r="AR179" i="75"/>
  <c r="AQ179" i="75"/>
  <c r="AP179" i="75"/>
  <c r="AO179" i="75"/>
  <c r="AN179" i="75"/>
  <c r="AM179" i="75"/>
  <c r="AL179" i="75"/>
  <c r="AK179" i="75"/>
  <c r="AJ179" i="75"/>
  <c r="AI179" i="75"/>
  <c r="AH179" i="75"/>
  <c r="AG179" i="75"/>
  <c r="AF179" i="75"/>
  <c r="AE179" i="75"/>
  <c r="AD179" i="75"/>
  <c r="AC179" i="75"/>
  <c r="AB179" i="75"/>
  <c r="AA179" i="75"/>
  <c r="Z179" i="75"/>
  <c r="Y179" i="75"/>
  <c r="X179" i="75"/>
  <c r="W179" i="75"/>
  <c r="V179" i="75"/>
  <c r="U179" i="75"/>
  <c r="T179" i="75"/>
  <c r="S179" i="75"/>
  <c r="R179" i="75"/>
  <c r="Q179" i="75"/>
  <c r="P179" i="75"/>
  <c r="L179" i="75"/>
  <c r="M179" i="75" s="1"/>
  <c r="K179" i="75"/>
  <c r="N179" i="75" s="1"/>
  <c r="CE178" i="75"/>
  <c r="AX178" i="75"/>
  <c r="AV178" i="75"/>
  <c r="AU178" i="75"/>
  <c r="AT178" i="75"/>
  <c r="AS178" i="75"/>
  <c r="AR178" i="75"/>
  <c r="AQ178" i="75"/>
  <c r="AP178" i="75"/>
  <c r="AO178" i="75"/>
  <c r="AN178" i="75"/>
  <c r="AM178" i="75"/>
  <c r="AL178" i="75"/>
  <c r="AK178" i="75"/>
  <c r="AJ178" i="75"/>
  <c r="AI178" i="75"/>
  <c r="AH178" i="75"/>
  <c r="AG178" i="75"/>
  <c r="AF178" i="75"/>
  <c r="AE178" i="75"/>
  <c r="AD178" i="75"/>
  <c r="AC178" i="75"/>
  <c r="AB178" i="75"/>
  <c r="AA178" i="75"/>
  <c r="Z178" i="75"/>
  <c r="Y178" i="75"/>
  <c r="X178" i="75"/>
  <c r="W178" i="75"/>
  <c r="V178" i="75"/>
  <c r="U178" i="75"/>
  <c r="T178" i="75"/>
  <c r="S178" i="75"/>
  <c r="R178" i="75"/>
  <c r="Q178" i="75"/>
  <c r="P178" i="75"/>
  <c r="L178" i="75"/>
  <c r="M178" i="75" s="1"/>
  <c r="K178" i="75"/>
  <c r="N178" i="75" s="1"/>
  <c r="CE177" i="75"/>
  <c r="AX177" i="75"/>
  <c r="AV177" i="75"/>
  <c r="AU177" i="75"/>
  <c r="AT177" i="75"/>
  <c r="AS177" i="75"/>
  <c r="AR177" i="75"/>
  <c r="AQ177" i="75"/>
  <c r="AP177" i="75"/>
  <c r="AO177" i="75"/>
  <c r="AN177" i="75"/>
  <c r="AM177" i="75"/>
  <c r="AL177" i="75"/>
  <c r="AK177" i="75"/>
  <c r="AJ177" i="75"/>
  <c r="AI177" i="75"/>
  <c r="AH177" i="75"/>
  <c r="AG177" i="75"/>
  <c r="AF177" i="75"/>
  <c r="AE177" i="75"/>
  <c r="AD177" i="75"/>
  <c r="AC177" i="75"/>
  <c r="AB177" i="75"/>
  <c r="AA177" i="75"/>
  <c r="Z177" i="75"/>
  <c r="Y177" i="75"/>
  <c r="X177" i="75"/>
  <c r="W177" i="75"/>
  <c r="V177" i="75"/>
  <c r="U177" i="75"/>
  <c r="T177" i="75"/>
  <c r="S177" i="75"/>
  <c r="R177" i="75"/>
  <c r="Q177" i="75"/>
  <c r="P177" i="75"/>
  <c r="L177" i="75"/>
  <c r="M177" i="75" s="1"/>
  <c r="K177" i="75"/>
  <c r="N177" i="75" s="1"/>
  <c r="CE176" i="75"/>
  <c r="AX176" i="75"/>
  <c r="AV176" i="75" s="1"/>
  <c r="AU176" i="75"/>
  <c r="AT176" i="75"/>
  <c r="AS176" i="75"/>
  <c r="AR176" i="75"/>
  <c r="AQ176" i="75"/>
  <c r="AP176" i="75"/>
  <c r="AO176" i="75"/>
  <c r="AN176" i="75"/>
  <c r="AM176" i="75"/>
  <c r="AL176" i="75"/>
  <c r="AK176" i="75"/>
  <c r="AJ176" i="75"/>
  <c r="AI176" i="75"/>
  <c r="AH176" i="75"/>
  <c r="AG176" i="75"/>
  <c r="AF176" i="75"/>
  <c r="AE176" i="75"/>
  <c r="AD176" i="75"/>
  <c r="AC176" i="75"/>
  <c r="AB176" i="75"/>
  <c r="AA176" i="75"/>
  <c r="Z176" i="75"/>
  <c r="Y176" i="75"/>
  <c r="X176" i="75"/>
  <c r="W176" i="75"/>
  <c r="V176" i="75"/>
  <c r="U176" i="75"/>
  <c r="T176" i="75"/>
  <c r="S176" i="75"/>
  <c r="R176" i="75"/>
  <c r="Q176" i="75"/>
  <c r="P176" i="75"/>
  <c r="L176" i="75"/>
  <c r="M176" i="75" s="1"/>
  <c r="K176" i="75"/>
  <c r="N176" i="75" s="1"/>
  <c r="CE175" i="75"/>
  <c r="P175" i="75"/>
  <c r="CE174" i="75"/>
  <c r="AX174" i="75"/>
  <c r="AV174" i="75"/>
  <c r="AU174" i="75"/>
  <c r="AT174" i="75"/>
  <c r="AS174" i="75"/>
  <c r="AR174" i="75"/>
  <c r="AQ174" i="75"/>
  <c r="AP174" i="75"/>
  <c r="AO174" i="75"/>
  <c r="AN174" i="75"/>
  <c r="AM174" i="75"/>
  <c r="AL174" i="75"/>
  <c r="AK174" i="75"/>
  <c r="AJ174" i="75"/>
  <c r="AI174" i="75"/>
  <c r="AH174" i="75"/>
  <c r="AG174" i="75"/>
  <c r="AF174" i="75"/>
  <c r="AE174" i="75"/>
  <c r="AD174" i="75"/>
  <c r="AC174" i="75"/>
  <c r="AB174" i="75"/>
  <c r="AA174" i="75"/>
  <c r="Z174" i="75"/>
  <c r="Y174" i="75"/>
  <c r="X174" i="75"/>
  <c r="W174" i="75"/>
  <c r="V174" i="75"/>
  <c r="U174" i="75"/>
  <c r="T174" i="75"/>
  <c r="S174" i="75"/>
  <c r="R174" i="75"/>
  <c r="Q174" i="75"/>
  <c r="P174" i="75"/>
  <c r="L174" i="75"/>
  <c r="M174" i="75" s="1"/>
  <c r="K174" i="75"/>
  <c r="N174" i="75" s="1"/>
  <c r="CE173" i="75"/>
  <c r="AX173" i="75"/>
  <c r="AV173" i="75" s="1"/>
  <c r="AU173" i="75"/>
  <c r="AT173" i="75"/>
  <c r="AS173" i="75"/>
  <c r="AR173" i="75"/>
  <c r="AQ173" i="75"/>
  <c r="AP173" i="75"/>
  <c r="AO173" i="75"/>
  <c r="AN173" i="75"/>
  <c r="AM173" i="75"/>
  <c r="AL173" i="75"/>
  <c r="AK173" i="75"/>
  <c r="AJ173" i="75"/>
  <c r="AI173" i="75"/>
  <c r="AH173" i="75"/>
  <c r="AG173" i="75"/>
  <c r="AF173" i="75"/>
  <c r="AE173" i="75"/>
  <c r="AD173" i="75"/>
  <c r="AC173" i="75"/>
  <c r="AB173" i="75"/>
  <c r="AA173" i="75"/>
  <c r="Z173" i="75"/>
  <c r="Y173" i="75"/>
  <c r="X173" i="75"/>
  <c r="W173" i="75"/>
  <c r="V173" i="75"/>
  <c r="U173" i="75"/>
  <c r="T173" i="75"/>
  <c r="S173" i="75"/>
  <c r="R173" i="75"/>
  <c r="Q173" i="75"/>
  <c r="P173" i="75"/>
  <c r="L173" i="75"/>
  <c r="M173" i="75" s="1"/>
  <c r="K173" i="75"/>
  <c r="N173" i="75" s="1"/>
  <c r="CE172" i="75"/>
  <c r="P172" i="75"/>
  <c r="CE171" i="75"/>
  <c r="AX171" i="75"/>
  <c r="AU171" i="75"/>
  <c r="AT171" i="75"/>
  <c r="AS171" i="75"/>
  <c r="AR171" i="75"/>
  <c r="AQ171" i="75"/>
  <c r="AP171" i="75"/>
  <c r="AO171" i="75"/>
  <c r="AN171" i="75"/>
  <c r="AM171" i="75"/>
  <c r="AL171" i="75"/>
  <c r="AK171" i="75"/>
  <c r="AJ171" i="75"/>
  <c r="AI171" i="75"/>
  <c r="AH171" i="75"/>
  <c r="AG171" i="75"/>
  <c r="AF171" i="75"/>
  <c r="AE171" i="75"/>
  <c r="AD171" i="75"/>
  <c r="AC171" i="75"/>
  <c r="AB171" i="75"/>
  <c r="AA171" i="75"/>
  <c r="Z171" i="75"/>
  <c r="Y171" i="75"/>
  <c r="X171" i="75"/>
  <c r="W171" i="75"/>
  <c r="V171" i="75"/>
  <c r="U171" i="75"/>
  <c r="T171" i="75"/>
  <c r="S171" i="75"/>
  <c r="R171" i="75"/>
  <c r="Q171" i="75"/>
  <c r="P171" i="75"/>
  <c r="L171" i="75"/>
  <c r="M171" i="75" s="1"/>
  <c r="K171" i="75"/>
  <c r="N171" i="75" s="1"/>
  <c r="CE170" i="75"/>
  <c r="AX170" i="75"/>
  <c r="AU170" i="75"/>
  <c r="AT170" i="75"/>
  <c r="AS170" i="75"/>
  <c r="AR170" i="75"/>
  <c r="AQ170" i="75"/>
  <c r="AP170" i="75"/>
  <c r="AO170" i="75"/>
  <c r="AN170" i="75"/>
  <c r="AM170" i="75"/>
  <c r="AL170" i="75"/>
  <c r="AK170" i="75"/>
  <c r="AJ170" i="75"/>
  <c r="AI170" i="75"/>
  <c r="AH170" i="75"/>
  <c r="AG170" i="75"/>
  <c r="AF170" i="75"/>
  <c r="AE170" i="75"/>
  <c r="AD170" i="75"/>
  <c r="AC170" i="75"/>
  <c r="AB170" i="75"/>
  <c r="AA170" i="75"/>
  <c r="Z170" i="75"/>
  <c r="Y170" i="75"/>
  <c r="X170" i="75"/>
  <c r="W170" i="75"/>
  <c r="V170" i="75"/>
  <c r="U170" i="75"/>
  <c r="T170" i="75"/>
  <c r="S170" i="75"/>
  <c r="R170" i="75"/>
  <c r="Q170" i="75"/>
  <c r="P170" i="75"/>
  <c r="L170" i="75"/>
  <c r="M170" i="75" s="1"/>
  <c r="K170" i="75"/>
  <c r="N170" i="75" s="1"/>
  <c r="CE169" i="75"/>
  <c r="AX169" i="75"/>
  <c r="AU169" i="75"/>
  <c r="AT169" i="75"/>
  <c r="AS169" i="75"/>
  <c r="AR169" i="75"/>
  <c r="AQ169" i="75"/>
  <c r="AP169" i="75"/>
  <c r="AO169" i="75"/>
  <c r="AN169" i="75"/>
  <c r="AM169" i="75"/>
  <c r="AL169" i="75"/>
  <c r="AK169" i="75"/>
  <c r="AJ169" i="75"/>
  <c r="AI169" i="75"/>
  <c r="AH169" i="75"/>
  <c r="AG169" i="75"/>
  <c r="AF169" i="75"/>
  <c r="AE169" i="75"/>
  <c r="AD169" i="75"/>
  <c r="AC169" i="75"/>
  <c r="AB169" i="75"/>
  <c r="AA169" i="75"/>
  <c r="Z169" i="75"/>
  <c r="Y169" i="75"/>
  <c r="X169" i="75"/>
  <c r="W169" i="75"/>
  <c r="V169" i="75"/>
  <c r="U169" i="75"/>
  <c r="T169" i="75"/>
  <c r="S169" i="75"/>
  <c r="R169" i="75"/>
  <c r="Q169" i="75"/>
  <c r="P169" i="75"/>
  <c r="L169" i="75"/>
  <c r="M169" i="75" s="1"/>
  <c r="K169" i="75"/>
  <c r="N169" i="75" s="1"/>
  <c r="CE168" i="75"/>
  <c r="AX168" i="75"/>
  <c r="AV168" i="75" s="1"/>
  <c r="AU168" i="75"/>
  <c r="AT168" i="75"/>
  <c r="AS168" i="75"/>
  <c r="AR168" i="75"/>
  <c r="AQ168" i="75"/>
  <c r="AP168" i="75"/>
  <c r="AO168" i="75"/>
  <c r="AN168" i="75"/>
  <c r="AM168" i="75"/>
  <c r="AL168" i="75"/>
  <c r="AK168" i="75"/>
  <c r="AJ168" i="75"/>
  <c r="AI168" i="75"/>
  <c r="AH168" i="75"/>
  <c r="AG168" i="75"/>
  <c r="AF168" i="75"/>
  <c r="AE168" i="75"/>
  <c r="AD168" i="75"/>
  <c r="AC168" i="75"/>
  <c r="AB168" i="75"/>
  <c r="AA168" i="75"/>
  <c r="Z168" i="75"/>
  <c r="Y168" i="75"/>
  <c r="X168" i="75"/>
  <c r="W168" i="75"/>
  <c r="V168" i="75"/>
  <c r="U168" i="75"/>
  <c r="T168" i="75"/>
  <c r="S168" i="75"/>
  <c r="R168" i="75"/>
  <c r="Q168" i="75"/>
  <c r="P168" i="75"/>
  <c r="M168" i="75"/>
  <c r="L168" i="75"/>
  <c r="K168" i="75"/>
  <c r="N168" i="75" s="1"/>
  <c r="CE167" i="75"/>
  <c r="AX167" i="75"/>
  <c r="AV167" i="75" s="1"/>
  <c r="AU167" i="75"/>
  <c r="AT167" i="75"/>
  <c r="AS167" i="75"/>
  <c r="AR167" i="75"/>
  <c r="AQ167" i="75"/>
  <c r="AP167" i="75"/>
  <c r="AO167" i="75"/>
  <c r="AN167" i="75"/>
  <c r="AM167" i="75"/>
  <c r="AL167" i="75"/>
  <c r="AK167" i="75"/>
  <c r="AJ167" i="75"/>
  <c r="AI167" i="75"/>
  <c r="AH167" i="75"/>
  <c r="AG167" i="75"/>
  <c r="AF167" i="75"/>
  <c r="AE167" i="75"/>
  <c r="AD167" i="75"/>
  <c r="AC167" i="75"/>
  <c r="AB167" i="75"/>
  <c r="AA167" i="75"/>
  <c r="Z167" i="75"/>
  <c r="Y167" i="75"/>
  <c r="X167" i="75"/>
  <c r="W167" i="75"/>
  <c r="V167" i="75"/>
  <c r="U167" i="75"/>
  <c r="T167" i="75"/>
  <c r="S167" i="75"/>
  <c r="R167" i="75"/>
  <c r="Q167" i="75"/>
  <c r="P167" i="75"/>
  <c r="L167" i="75"/>
  <c r="M167" i="75" s="1"/>
  <c r="K167" i="75"/>
  <c r="N167" i="75" s="1"/>
  <c r="CE166" i="75"/>
  <c r="P166" i="75"/>
  <c r="CE165" i="75"/>
  <c r="AX165" i="75"/>
  <c r="AV165" i="75" s="1"/>
  <c r="AU165" i="75"/>
  <c r="AT165" i="75"/>
  <c r="AS165" i="75"/>
  <c r="AR165" i="75"/>
  <c r="AQ165" i="75"/>
  <c r="AP165" i="75"/>
  <c r="AO165" i="75"/>
  <c r="AN165" i="75"/>
  <c r="AM165" i="75"/>
  <c r="AL165" i="75"/>
  <c r="AK165" i="75"/>
  <c r="AJ165" i="75"/>
  <c r="AI165" i="75"/>
  <c r="AH165" i="75"/>
  <c r="AG165" i="75"/>
  <c r="AF165" i="75"/>
  <c r="AE165" i="75"/>
  <c r="AD165" i="75"/>
  <c r="AC165" i="75"/>
  <c r="AB165" i="75"/>
  <c r="AA165" i="75"/>
  <c r="Z165" i="75"/>
  <c r="Y165" i="75"/>
  <c r="X165" i="75"/>
  <c r="W165" i="75"/>
  <c r="V165" i="75"/>
  <c r="U165" i="75"/>
  <c r="T165" i="75"/>
  <c r="S165" i="75"/>
  <c r="R165" i="75"/>
  <c r="Q165" i="75"/>
  <c r="P165" i="75"/>
  <c r="M165" i="75"/>
  <c r="L165" i="75"/>
  <c r="K165" i="75"/>
  <c r="N165" i="75" s="1"/>
  <c r="CE164" i="75"/>
  <c r="AY164" i="75"/>
  <c r="AX164" i="75"/>
  <c r="AV164" i="75" s="1"/>
  <c r="AU164" i="75"/>
  <c r="AT164" i="75"/>
  <c r="AS164" i="75"/>
  <c r="AR164" i="75"/>
  <c r="AQ164" i="75"/>
  <c r="AP164" i="75"/>
  <c r="AO164" i="75"/>
  <c r="AN164" i="75"/>
  <c r="AM164" i="75"/>
  <c r="AL164" i="75"/>
  <c r="AK164" i="75"/>
  <c r="AJ164" i="75"/>
  <c r="AI164" i="75"/>
  <c r="AH164" i="75"/>
  <c r="AG164" i="75"/>
  <c r="AF164" i="75"/>
  <c r="AE164" i="75"/>
  <c r="AD164" i="75"/>
  <c r="AC164" i="75"/>
  <c r="AB164" i="75"/>
  <c r="AA164" i="75"/>
  <c r="Z164" i="75"/>
  <c r="Y164" i="75"/>
  <c r="X164" i="75"/>
  <c r="W164" i="75"/>
  <c r="V164" i="75"/>
  <c r="U164" i="75"/>
  <c r="T164" i="75"/>
  <c r="S164" i="75"/>
  <c r="R164" i="75"/>
  <c r="Q164" i="75"/>
  <c r="P164" i="75"/>
  <c r="N164" i="75"/>
  <c r="L164" i="75"/>
  <c r="M164" i="75" s="1"/>
  <c r="K164" i="75"/>
  <c r="CE163" i="75"/>
  <c r="AX163" i="75"/>
  <c r="AV163" i="75"/>
  <c r="AU163" i="75"/>
  <c r="AT163" i="75"/>
  <c r="AS163" i="75"/>
  <c r="AR163" i="75"/>
  <c r="AQ163" i="75"/>
  <c r="AP163" i="75"/>
  <c r="AO163" i="75"/>
  <c r="AN163" i="75"/>
  <c r="AM163" i="75"/>
  <c r="AL163" i="75"/>
  <c r="AK163" i="75"/>
  <c r="AJ163" i="75"/>
  <c r="AI163" i="75"/>
  <c r="AH163" i="75"/>
  <c r="AG163" i="75"/>
  <c r="AF163" i="75"/>
  <c r="AE163" i="75"/>
  <c r="AD163" i="75"/>
  <c r="AC163" i="75"/>
  <c r="AB163" i="75"/>
  <c r="AA163" i="75"/>
  <c r="Z163" i="75"/>
  <c r="Y163" i="75"/>
  <c r="X163" i="75"/>
  <c r="W163" i="75"/>
  <c r="V163" i="75"/>
  <c r="U163" i="75"/>
  <c r="T163" i="75"/>
  <c r="S163" i="75"/>
  <c r="R163" i="75"/>
  <c r="Q163" i="75"/>
  <c r="P163" i="75"/>
  <c r="M163" i="75"/>
  <c r="L163" i="75"/>
  <c r="K163" i="75"/>
  <c r="N163" i="75" s="1"/>
  <c r="CE162" i="75"/>
  <c r="AX162" i="75"/>
  <c r="AV162" i="75" s="1"/>
  <c r="AU162" i="75"/>
  <c r="AT162" i="75"/>
  <c r="AS162" i="75"/>
  <c r="AR162" i="75"/>
  <c r="AQ162" i="75"/>
  <c r="AP162" i="75"/>
  <c r="AO162" i="75"/>
  <c r="AN162" i="75"/>
  <c r="AM162" i="75"/>
  <c r="AL162" i="75"/>
  <c r="AK162" i="75"/>
  <c r="AJ162" i="75"/>
  <c r="AI162" i="75"/>
  <c r="AH162" i="75"/>
  <c r="AG162" i="75"/>
  <c r="AF162" i="75"/>
  <c r="AE162" i="75"/>
  <c r="AD162" i="75"/>
  <c r="AC162" i="75"/>
  <c r="AB162" i="75"/>
  <c r="AA162" i="75"/>
  <c r="Z162" i="75"/>
  <c r="Y162" i="75"/>
  <c r="X162" i="75"/>
  <c r="W162" i="75"/>
  <c r="V162" i="75"/>
  <c r="U162" i="75"/>
  <c r="T162" i="75"/>
  <c r="S162" i="75"/>
  <c r="R162" i="75"/>
  <c r="Q162" i="75"/>
  <c r="P162" i="75"/>
  <c r="N162" i="75"/>
  <c r="L162" i="75"/>
  <c r="M162" i="75" s="1"/>
  <c r="K162" i="75"/>
  <c r="CE161" i="75"/>
  <c r="AX161" i="75"/>
  <c r="AV161" i="75"/>
  <c r="AU161" i="75"/>
  <c r="AT161" i="75"/>
  <c r="AS161" i="75"/>
  <c r="AR161" i="75"/>
  <c r="AQ161" i="75"/>
  <c r="AP161" i="75"/>
  <c r="AO161" i="75"/>
  <c r="AN161" i="75"/>
  <c r="AM161" i="75"/>
  <c r="AL161" i="75"/>
  <c r="AK161" i="75"/>
  <c r="AJ161" i="75"/>
  <c r="AI161" i="75"/>
  <c r="AH161" i="75"/>
  <c r="AG161" i="75"/>
  <c r="AF161" i="75"/>
  <c r="AE161" i="75"/>
  <c r="AD161" i="75"/>
  <c r="AC161" i="75"/>
  <c r="AB161" i="75"/>
  <c r="AA161" i="75"/>
  <c r="Z161" i="75"/>
  <c r="Y161" i="75"/>
  <c r="X161" i="75"/>
  <c r="W161" i="75"/>
  <c r="V161" i="75"/>
  <c r="U161" i="75"/>
  <c r="T161" i="75"/>
  <c r="S161" i="75"/>
  <c r="R161" i="75"/>
  <c r="Q161" i="75"/>
  <c r="P161" i="75"/>
  <c r="M161" i="75"/>
  <c r="L161" i="75"/>
  <c r="K161" i="75"/>
  <c r="N161" i="75" s="1"/>
  <c r="CE160" i="75"/>
  <c r="AX160" i="75"/>
  <c r="AV160" i="75" s="1"/>
  <c r="AU160" i="75"/>
  <c r="AT160" i="75"/>
  <c r="AS160" i="75"/>
  <c r="AR160" i="75"/>
  <c r="AQ160" i="75"/>
  <c r="AP160" i="75"/>
  <c r="AO160" i="75"/>
  <c r="AN160" i="75"/>
  <c r="AM160" i="75"/>
  <c r="AL160" i="75"/>
  <c r="AK160" i="75"/>
  <c r="AJ160" i="75"/>
  <c r="AI160" i="75"/>
  <c r="AH160" i="75"/>
  <c r="AG160" i="75"/>
  <c r="AF160" i="75"/>
  <c r="AE160" i="75"/>
  <c r="AD160" i="75"/>
  <c r="AC160" i="75"/>
  <c r="AB160" i="75"/>
  <c r="AA160" i="75"/>
  <c r="Z160" i="75"/>
  <c r="Y160" i="75"/>
  <c r="X160" i="75"/>
  <c r="W160" i="75"/>
  <c r="V160" i="75"/>
  <c r="U160" i="75"/>
  <c r="T160" i="75"/>
  <c r="S160" i="75"/>
  <c r="R160" i="75"/>
  <c r="Q160" i="75"/>
  <c r="P160" i="75"/>
  <c r="N160" i="75"/>
  <c r="L160" i="75"/>
  <c r="M160" i="75" s="1"/>
  <c r="K160" i="75"/>
  <c r="CE159" i="75"/>
  <c r="AX159" i="75"/>
  <c r="AV159" i="75"/>
  <c r="AU159" i="75"/>
  <c r="AT159" i="75"/>
  <c r="AS159" i="75"/>
  <c r="AR159" i="75"/>
  <c r="AQ159" i="75"/>
  <c r="AP159" i="75"/>
  <c r="AO159" i="75"/>
  <c r="AN159" i="75"/>
  <c r="AM159" i="75"/>
  <c r="AL159" i="75"/>
  <c r="AK159" i="75"/>
  <c r="AJ159" i="75"/>
  <c r="AI159" i="75"/>
  <c r="AH159" i="75"/>
  <c r="AG159" i="75"/>
  <c r="AF159" i="75"/>
  <c r="AE159" i="75"/>
  <c r="AD159" i="75"/>
  <c r="AC159" i="75"/>
  <c r="AB159" i="75"/>
  <c r="AA159" i="75"/>
  <c r="Z159" i="75"/>
  <c r="Y159" i="75"/>
  <c r="X159" i="75"/>
  <c r="W159" i="75"/>
  <c r="V159" i="75"/>
  <c r="U159" i="75"/>
  <c r="T159" i="75"/>
  <c r="S159" i="75"/>
  <c r="R159" i="75"/>
  <c r="Q159" i="75"/>
  <c r="P159" i="75"/>
  <c r="M159" i="75"/>
  <c r="L159" i="75"/>
  <c r="K159" i="75"/>
  <c r="N159" i="75" s="1"/>
  <c r="CE158" i="75"/>
  <c r="AX158" i="75"/>
  <c r="AV158" i="75" s="1"/>
  <c r="AU158" i="75"/>
  <c r="AT158" i="75"/>
  <c r="AS158" i="75"/>
  <c r="AR158" i="75"/>
  <c r="AQ158" i="75"/>
  <c r="AP158" i="75"/>
  <c r="AO158" i="75"/>
  <c r="AN158" i="75"/>
  <c r="AM158" i="75"/>
  <c r="AL158" i="75"/>
  <c r="AK158" i="75"/>
  <c r="AJ158" i="75"/>
  <c r="AI158" i="75"/>
  <c r="AH158" i="75"/>
  <c r="AG158" i="75"/>
  <c r="AF158" i="75"/>
  <c r="AE158" i="75"/>
  <c r="AD158" i="75"/>
  <c r="AC158" i="75"/>
  <c r="AB158" i="75"/>
  <c r="AA158" i="75"/>
  <c r="Z158" i="75"/>
  <c r="Y158" i="75"/>
  <c r="X158" i="75"/>
  <c r="W158" i="75"/>
  <c r="V158" i="75"/>
  <c r="U158" i="75"/>
  <c r="T158" i="75"/>
  <c r="S158" i="75"/>
  <c r="R158" i="75"/>
  <c r="Q158" i="75"/>
  <c r="P158" i="75"/>
  <c r="N158" i="75"/>
  <c r="L158" i="75"/>
  <c r="M158" i="75" s="1"/>
  <c r="K158" i="75"/>
  <c r="CE157" i="75"/>
  <c r="AX157" i="75"/>
  <c r="AV157" i="75"/>
  <c r="AU157" i="75"/>
  <c r="AT157" i="75"/>
  <c r="AS157" i="75"/>
  <c r="AR157" i="75"/>
  <c r="AQ157" i="75"/>
  <c r="AP157" i="75"/>
  <c r="AO157" i="75"/>
  <c r="AN157" i="75"/>
  <c r="AM157" i="75"/>
  <c r="AL157" i="75"/>
  <c r="AK157" i="75"/>
  <c r="AJ157" i="75"/>
  <c r="AI157" i="75"/>
  <c r="AH157" i="75"/>
  <c r="AG157" i="75"/>
  <c r="AF157" i="75"/>
  <c r="AE157" i="75"/>
  <c r="AD157" i="75"/>
  <c r="AC157" i="75"/>
  <c r="AB157" i="75"/>
  <c r="AA157" i="75"/>
  <c r="Z157" i="75"/>
  <c r="Y157" i="75"/>
  <c r="X157" i="75"/>
  <c r="W157" i="75"/>
  <c r="V157" i="75"/>
  <c r="U157" i="75"/>
  <c r="T157" i="75"/>
  <c r="S157" i="75"/>
  <c r="R157" i="75"/>
  <c r="Q157" i="75"/>
  <c r="P157" i="75"/>
  <c r="M157" i="75"/>
  <c r="L157" i="75"/>
  <c r="K157" i="75"/>
  <c r="N157" i="75" s="1"/>
  <c r="CE156" i="75"/>
  <c r="AX156" i="75"/>
  <c r="AV156" i="75" s="1"/>
  <c r="AU156" i="75"/>
  <c r="AT156" i="75"/>
  <c r="AS156" i="75"/>
  <c r="AR156" i="75"/>
  <c r="AQ156" i="75"/>
  <c r="AP156" i="75"/>
  <c r="AO156" i="75"/>
  <c r="AN156" i="75"/>
  <c r="AM156" i="75"/>
  <c r="AL156" i="75"/>
  <c r="AK156" i="75"/>
  <c r="AJ156" i="75"/>
  <c r="AI156" i="75"/>
  <c r="AH156" i="75"/>
  <c r="AG156" i="75"/>
  <c r="AF156" i="75"/>
  <c r="AE156" i="75"/>
  <c r="AD156" i="75"/>
  <c r="AC156" i="75"/>
  <c r="AB156" i="75"/>
  <c r="AA156" i="75"/>
  <c r="Z156" i="75"/>
  <c r="Y156" i="75"/>
  <c r="X156" i="75"/>
  <c r="W156" i="75"/>
  <c r="V156" i="75"/>
  <c r="U156" i="75"/>
  <c r="T156" i="75"/>
  <c r="S156" i="75"/>
  <c r="R156" i="75"/>
  <c r="Q156" i="75"/>
  <c r="P156" i="75"/>
  <c r="N156" i="75"/>
  <c r="L156" i="75"/>
  <c r="M156" i="75" s="1"/>
  <c r="K156" i="75"/>
  <c r="CE155" i="75"/>
  <c r="P155" i="75"/>
  <c r="CE154" i="75"/>
  <c r="AX154" i="75"/>
  <c r="AV154" i="75"/>
  <c r="AU154" i="75"/>
  <c r="AT154" i="75"/>
  <c r="AS154" i="75"/>
  <c r="AR154" i="75"/>
  <c r="AQ154" i="75"/>
  <c r="AP154" i="75"/>
  <c r="AO154" i="75"/>
  <c r="AN154" i="75"/>
  <c r="AM154" i="75"/>
  <c r="AL154" i="75"/>
  <c r="AK154" i="75"/>
  <c r="AJ154" i="75"/>
  <c r="AI154" i="75"/>
  <c r="AH154" i="75"/>
  <c r="AG154" i="75"/>
  <c r="AF154" i="75"/>
  <c r="AE154" i="75"/>
  <c r="AD154" i="75"/>
  <c r="AC154" i="75"/>
  <c r="AB154" i="75"/>
  <c r="AA154" i="75"/>
  <c r="Z154" i="75"/>
  <c r="Y154" i="75"/>
  <c r="X154" i="75"/>
  <c r="W154" i="75"/>
  <c r="V154" i="75"/>
  <c r="U154" i="75"/>
  <c r="T154" i="75"/>
  <c r="S154" i="75"/>
  <c r="R154" i="75"/>
  <c r="Q154" i="75"/>
  <c r="P154" i="75"/>
  <c r="M154" i="75"/>
  <c r="L154" i="75"/>
  <c r="K154" i="75"/>
  <c r="N154" i="75" s="1"/>
  <c r="CE153" i="75"/>
  <c r="AX153" i="75"/>
  <c r="AV153" i="75" s="1"/>
  <c r="AU153" i="75"/>
  <c r="AT153" i="75"/>
  <c r="AS153" i="75"/>
  <c r="AR153" i="75"/>
  <c r="AQ153" i="75"/>
  <c r="AP153" i="75"/>
  <c r="AO153" i="75"/>
  <c r="AN153" i="75"/>
  <c r="AM153" i="75"/>
  <c r="AL153" i="75"/>
  <c r="AK153" i="75"/>
  <c r="AJ153" i="75"/>
  <c r="AI153" i="75"/>
  <c r="AH153" i="75"/>
  <c r="AG153" i="75"/>
  <c r="AF153" i="75"/>
  <c r="AE153" i="75"/>
  <c r="AD153" i="75"/>
  <c r="AC153" i="75"/>
  <c r="AB153" i="75"/>
  <c r="AA153" i="75"/>
  <c r="Z153" i="75"/>
  <c r="Y153" i="75"/>
  <c r="X153" i="75"/>
  <c r="W153" i="75"/>
  <c r="V153" i="75"/>
  <c r="U153" i="75"/>
  <c r="T153" i="75"/>
  <c r="S153" i="75"/>
  <c r="R153" i="75"/>
  <c r="Q153" i="75"/>
  <c r="P153" i="75"/>
  <c r="N153" i="75"/>
  <c r="L153" i="75"/>
  <c r="M153" i="75" s="1"/>
  <c r="K153" i="75"/>
  <c r="CE152" i="75"/>
  <c r="AX152" i="75"/>
  <c r="AV152" i="75"/>
  <c r="AU152" i="75"/>
  <c r="AT152" i="75"/>
  <c r="AS152" i="75"/>
  <c r="AR152" i="75"/>
  <c r="AQ152" i="75"/>
  <c r="AP152" i="75"/>
  <c r="AO152" i="75"/>
  <c r="AN152" i="75"/>
  <c r="AM152" i="75"/>
  <c r="AL152" i="75"/>
  <c r="AK152" i="75"/>
  <c r="AJ152" i="75"/>
  <c r="AI152" i="75"/>
  <c r="AH152" i="75"/>
  <c r="AG152" i="75"/>
  <c r="AF152" i="75"/>
  <c r="AE152" i="75"/>
  <c r="AD152" i="75"/>
  <c r="AC152" i="75"/>
  <c r="AB152" i="75"/>
  <c r="AA152" i="75"/>
  <c r="Z152" i="75"/>
  <c r="Y152" i="75"/>
  <c r="X152" i="75"/>
  <c r="W152" i="75"/>
  <c r="V152" i="75"/>
  <c r="U152" i="75"/>
  <c r="T152" i="75"/>
  <c r="S152" i="75"/>
  <c r="R152" i="75"/>
  <c r="Q152" i="75"/>
  <c r="P152" i="75"/>
  <c r="M152" i="75"/>
  <c r="L152" i="75"/>
  <c r="K152" i="75"/>
  <c r="N152" i="75" s="1"/>
  <c r="CE151" i="75"/>
  <c r="AX151" i="75"/>
  <c r="AV151" i="75" s="1"/>
  <c r="AU151" i="75"/>
  <c r="AT151" i="75"/>
  <c r="AS151" i="75"/>
  <c r="AR151" i="75"/>
  <c r="AQ151" i="75"/>
  <c r="AP151" i="75"/>
  <c r="AO151" i="75"/>
  <c r="AN151" i="75"/>
  <c r="AM151" i="75"/>
  <c r="AL151" i="75"/>
  <c r="AK151" i="75"/>
  <c r="AJ151" i="75"/>
  <c r="AI151" i="75"/>
  <c r="AH151" i="75"/>
  <c r="AG151" i="75"/>
  <c r="AF151" i="75"/>
  <c r="AE151" i="75"/>
  <c r="AD151" i="75"/>
  <c r="AC151" i="75"/>
  <c r="AB151" i="75"/>
  <c r="AA151" i="75"/>
  <c r="Z151" i="75"/>
  <c r="Y151" i="75"/>
  <c r="X151" i="75"/>
  <c r="W151" i="75"/>
  <c r="V151" i="75"/>
  <c r="U151" i="75"/>
  <c r="T151" i="75"/>
  <c r="S151" i="75"/>
  <c r="R151" i="75"/>
  <c r="Q151" i="75"/>
  <c r="P151" i="75"/>
  <c r="N151" i="75"/>
  <c r="L151" i="75"/>
  <c r="M151" i="75" s="1"/>
  <c r="K151" i="75"/>
  <c r="CE150" i="75"/>
  <c r="AX150" i="75"/>
  <c r="AV150" i="75"/>
  <c r="AU150" i="75"/>
  <c r="AT150" i="75"/>
  <c r="AS150" i="75"/>
  <c r="AR150" i="75"/>
  <c r="AQ150" i="75"/>
  <c r="AP150" i="75"/>
  <c r="AO150" i="75"/>
  <c r="AN150" i="75"/>
  <c r="AM150" i="75"/>
  <c r="AL150" i="75"/>
  <c r="AK150" i="75"/>
  <c r="AJ150" i="75"/>
  <c r="AI150" i="75"/>
  <c r="AH150" i="75"/>
  <c r="AG150" i="75"/>
  <c r="AF150" i="75"/>
  <c r="AE150" i="75"/>
  <c r="AD150" i="75"/>
  <c r="AC150" i="75"/>
  <c r="AB150" i="75"/>
  <c r="AA150" i="75"/>
  <c r="Z150" i="75"/>
  <c r="Y150" i="75"/>
  <c r="X150" i="75"/>
  <c r="W150" i="75"/>
  <c r="V150" i="75"/>
  <c r="U150" i="75"/>
  <c r="T150" i="75"/>
  <c r="S150" i="75"/>
  <c r="R150" i="75"/>
  <c r="AY150" i="75" s="1"/>
  <c r="AZ150" i="75" s="1"/>
  <c r="Q150" i="75"/>
  <c r="P150" i="75"/>
  <c r="L150" i="75"/>
  <c r="M150" i="75" s="1"/>
  <c r="K150" i="75"/>
  <c r="N150" i="75" s="1"/>
  <c r="CE149" i="75"/>
  <c r="AX149" i="75"/>
  <c r="AV149" i="75"/>
  <c r="AU149" i="75"/>
  <c r="AT149" i="75"/>
  <c r="AS149" i="75"/>
  <c r="AR149" i="75"/>
  <c r="AQ149" i="75"/>
  <c r="AP149" i="75"/>
  <c r="AO149" i="75"/>
  <c r="AN149" i="75"/>
  <c r="AM149" i="75"/>
  <c r="AL149" i="75"/>
  <c r="AK149" i="75"/>
  <c r="AJ149" i="75"/>
  <c r="AI149" i="75"/>
  <c r="AH149" i="75"/>
  <c r="AG149" i="75"/>
  <c r="AF149" i="75"/>
  <c r="AE149" i="75"/>
  <c r="AD149" i="75"/>
  <c r="AC149" i="75"/>
  <c r="AB149" i="75"/>
  <c r="AA149" i="75"/>
  <c r="Z149" i="75"/>
  <c r="Y149" i="75"/>
  <c r="X149" i="75"/>
  <c r="W149" i="75"/>
  <c r="V149" i="75"/>
  <c r="U149" i="75"/>
  <c r="T149" i="75"/>
  <c r="S149" i="75"/>
  <c r="R149" i="75"/>
  <c r="Q149" i="75"/>
  <c r="P149" i="75"/>
  <c r="L149" i="75"/>
  <c r="M149" i="75" s="1"/>
  <c r="K149" i="75"/>
  <c r="N149" i="75" s="1"/>
  <c r="CE148" i="75"/>
  <c r="AX148" i="75"/>
  <c r="AV148" i="75"/>
  <c r="AU148" i="75"/>
  <c r="AT148" i="75"/>
  <c r="AS148" i="75"/>
  <c r="AR148" i="75"/>
  <c r="AQ148" i="75"/>
  <c r="AP148" i="75"/>
  <c r="AO148" i="75"/>
  <c r="AN148" i="75"/>
  <c r="AM148" i="75"/>
  <c r="AL148" i="75"/>
  <c r="AK148" i="75"/>
  <c r="AJ148" i="75"/>
  <c r="AI148" i="75"/>
  <c r="AH148" i="75"/>
  <c r="AG148" i="75"/>
  <c r="AF148" i="75"/>
  <c r="AE148" i="75"/>
  <c r="AD148" i="75"/>
  <c r="AC148" i="75"/>
  <c r="AB148" i="75"/>
  <c r="AA148" i="75"/>
  <c r="Z148" i="75"/>
  <c r="Y148" i="75"/>
  <c r="X148" i="75"/>
  <c r="W148" i="75"/>
  <c r="V148" i="75"/>
  <c r="U148" i="75"/>
  <c r="T148" i="75"/>
  <c r="S148" i="75"/>
  <c r="R148" i="75"/>
  <c r="AY148" i="75" s="1"/>
  <c r="AZ148" i="75" s="1"/>
  <c r="Q148" i="75"/>
  <c r="P148" i="75"/>
  <c r="L148" i="75"/>
  <c r="M148" i="75" s="1"/>
  <c r="K148" i="75"/>
  <c r="N148" i="75" s="1"/>
  <c r="CE147" i="75"/>
  <c r="AX147" i="75"/>
  <c r="AV147" i="75"/>
  <c r="AU147" i="75"/>
  <c r="AT147" i="75"/>
  <c r="AS147" i="75"/>
  <c r="AR147" i="75"/>
  <c r="AQ147" i="75"/>
  <c r="AP147" i="75"/>
  <c r="AO147" i="75"/>
  <c r="AN147" i="75"/>
  <c r="AM147" i="75"/>
  <c r="AL147" i="75"/>
  <c r="AK147" i="75"/>
  <c r="AJ147" i="75"/>
  <c r="AI147" i="75"/>
  <c r="AH147" i="75"/>
  <c r="AG147" i="75"/>
  <c r="AF147" i="75"/>
  <c r="AE147" i="75"/>
  <c r="AD147" i="75"/>
  <c r="AC147" i="75"/>
  <c r="AB147" i="75"/>
  <c r="AA147" i="75"/>
  <c r="Z147" i="75"/>
  <c r="Y147" i="75"/>
  <c r="X147" i="75"/>
  <c r="W147" i="75"/>
  <c r="V147" i="75"/>
  <c r="U147" i="75"/>
  <c r="T147" i="75"/>
  <c r="S147" i="75"/>
  <c r="R147" i="75"/>
  <c r="Q147" i="75"/>
  <c r="P147" i="75"/>
  <c r="L147" i="75"/>
  <c r="M147" i="75" s="1"/>
  <c r="K147" i="75"/>
  <c r="N147" i="75" s="1"/>
  <c r="CE146" i="75"/>
  <c r="AX146" i="75"/>
  <c r="AV146" i="75"/>
  <c r="AU146" i="75"/>
  <c r="AT146" i="75"/>
  <c r="AS146" i="75"/>
  <c r="AR146" i="75"/>
  <c r="AQ146" i="75"/>
  <c r="AP146" i="75"/>
  <c r="AO146" i="75"/>
  <c r="AN146" i="75"/>
  <c r="AM146" i="75"/>
  <c r="AL146" i="75"/>
  <c r="AK146" i="75"/>
  <c r="AJ146" i="75"/>
  <c r="AI146" i="75"/>
  <c r="AH146" i="75"/>
  <c r="AG146" i="75"/>
  <c r="AF146" i="75"/>
  <c r="AE146" i="75"/>
  <c r="AD146" i="75"/>
  <c r="AC146" i="75"/>
  <c r="AB146" i="75"/>
  <c r="AA146" i="75"/>
  <c r="Z146" i="75"/>
  <c r="Y146" i="75"/>
  <c r="X146" i="75"/>
  <c r="W146" i="75"/>
  <c r="V146" i="75"/>
  <c r="U146" i="75"/>
  <c r="T146" i="75"/>
  <c r="S146" i="75"/>
  <c r="R146" i="75"/>
  <c r="AY146" i="75" s="1"/>
  <c r="AZ146" i="75" s="1"/>
  <c r="Q146" i="75"/>
  <c r="P146" i="75"/>
  <c r="L146" i="75"/>
  <c r="M146" i="75" s="1"/>
  <c r="K146" i="75"/>
  <c r="N146" i="75" s="1"/>
  <c r="CE145" i="75"/>
  <c r="AX145" i="75"/>
  <c r="AV145" i="75"/>
  <c r="AU145" i="75"/>
  <c r="AT145" i="75"/>
  <c r="AS145" i="75"/>
  <c r="AR145" i="75"/>
  <c r="AQ145" i="75"/>
  <c r="AP145" i="75"/>
  <c r="AO145" i="75"/>
  <c r="AN145" i="75"/>
  <c r="AM145" i="75"/>
  <c r="AL145" i="75"/>
  <c r="AK145" i="75"/>
  <c r="AJ145" i="75"/>
  <c r="AI145" i="75"/>
  <c r="AH145" i="75"/>
  <c r="AG145" i="75"/>
  <c r="AF145" i="75"/>
  <c r="AE145" i="75"/>
  <c r="AD145" i="75"/>
  <c r="AC145" i="75"/>
  <c r="AB145" i="75"/>
  <c r="AA145" i="75"/>
  <c r="Z145" i="75"/>
  <c r="Y145" i="75"/>
  <c r="X145" i="75"/>
  <c r="W145" i="75"/>
  <c r="V145" i="75"/>
  <c r="U145" i="75"/>
  <c r="T145" i="75"/>
  <c r="S145" i="75"/>
  <c r="R145" i="75"/>
  <c r="Q145" i="75"/>
  <c r="P145" i="75"/>
  <c r="L145" i="75"/>
  <c r="M145" i="75" s="1"/>
  <c r="K145" i="75"/>
  <c r="N145" i="75" s="1"/>
  <c r="CE144" i="75"/>
  <c r="P144" i="75"/>
  <c r="CE143" i="75"/>
  <c r="AX143" i="75"/>
  <c r="AU143" i="75"/>
  <c r="AT143" i="75"/>
  <c r="AS143" i="75"/>
  <c r="AR143" i="75"/>
  <c r="AQ143" i="75"/>
  <c r="AP143" i="75"/>
  <c r="AO143" i="75"/>
  <c r="AN143" i="75"/>
  <c r="AM143" i="75"/>
  <c r="AL143" i="75"/>
  <c r="AK143" i="75"/>
  <c r="AJ143" i="75"/>
  <c r="AI143" i="75"/>
  <c r="AH143" i="75"/>
  <c r="AG143" i="75"/>
  <c r="AF143" i="75"/>
  <c r="AE143" i="75"/>
  <c r="AD143" i="75"/>
  <c r="AC143" i="75"/>
  <c r="AB143" i="75"/>
  <c r="AA143" i="75"/>
  <c r="Z143" i="75"/>
  <c r="Y143" i="75"/>
  <c r="X143" i="75"/>
  <c r="W143" i="75"/>
  <c r="V143" i="75"/>
  <c r="U143" i="75"/>
  <c r="T143" i="75"/>
  <c r="S143" i="75"/>
  <c r="R143" i="75"/>
  <c r="Q143" i="75"/>
  <c r="P143" i="75"/>
  <c r="N143" i="75"/>
  <c r="L143" i="75"/>
  <c r="M143" i="75" s="1"/>
  <c r="K143" i="75"/>
  <c r="CE142" i="75"/>
  <c r="AX142" i="75"/>
  <c r="AU142" i="75"/>
  <c r="AT142" i="75"/>
  <c r="AS142" i="75"/>
  <c r="AR142" i="75"/>
  <c r="AQ142" i="75"/>
  <c r="AP142" i="75"/>
  <c r="AO142" i="75"/>
  <c r="AN142" i="75"/>
  <c r="AM142" i="75"/>
  <c r="AL142" i="75"/>
  <c r="AK142" i="75"/>
  <c r="AJ142" i="75"/>
  <c r="AI142" i="75"/>
  <c r="AH142" i="75"/>
  <c r="AG142" i="75"/>
  <c r="AF142" i="75"/>
  <c r="AE142" i="75"/>
  <c r="AD142" i="75"/>
  <c r="AC142" i="75"/>
  <c r="AB142" i="75"/>
  <c r="AA142" i="75"/>
  <c r="Z142" i="75"/>
  <c r="Y142" i="75"/>
  <c r="X142" i="75"/>
  <c r="W142" i="75"/>
  <c r="V142" i="75"/>
  <c r="U142" i="75"/>
  <c r="T142" i="75"/>
  <c r="S142" i="75"/>
  <c r="R142" i="75"/>
  <c r="Q142" i="75"/>
  <c r="P142" i="75"/>
  <c r="L142" i="75"/>
  <c r="M142" i="75" s="1"/>
  <c r="K142" i="75"/>
  <c r="N142" i="75" s="1"/>
  <c r="CE141" i="75"/>
  <c r="AX141" i="75"/>
  <c r="AV141" i="75" s="1"/>
  <c r="AU141" i="75"/>
  <c r="AT141" i="75"/>
  <c r="AS141" i="75"/>
  <c r="AR141" i="75"/>
  <c r="AQ141" i="75"/>
  <c r="AP141" i="75"/>
  <c r="AO141" i="75"/>
  <c r="AN141" i="75"/>
  <c r="AM141" i="75"/>
  <c r="AL141" i="75"/>
  <c r="AK141" i="75"/>
  <c r="AJ141" i="75"/>
  <c r="AI141" i="75"/>
  <c r="AH141" i="75"/>
  <c r="AG141" i="75"/>
  <c r="AF141" i="75"/>
  <c r="AE141" i="75"/>
  <c r="AD141" i="75"/>
  <c r="AC141" i="75"/>
  <c r="AB141" i="75"/>
  <c r="AA141" i="75"/>
  <c r="Z141" i="75"/>
  <c r="Y141" i="75"/>
  <c r="X141" i="75"/>
  <c r="W141" i="75"/>
  <c r="V141" i="75"/>
  <c r="U141" i="75"/>
  <c r="T141" i="75"/>
  <c r="S141" i="75"/>
  <c r="R141" i="75"/>
  <c r="Q141" i="75"/>
  <c r="P141" i="75"/>
  <c r="L141" i="75"/>
  <c r="M141" i="75" s="1"/>
  <c r="K141" i="75"/>
  <c r="N141" i="75" s="1"/>
  <c r="CE140" i="75"/>
  <c r="AX140" i="75"/>
  <c r="AU140" i="75"/>
  <c r="AT140" i="75"/>
  <c r="AS140" i="75"/>
  <c r="AR140" i="75"/>
  <c r="AQ140" i="75"/>
  <c r="AP140" i="75"/>
  <c r="AO140" i="75"/>
  <c r="AN140" i="75"/>
  <c r="AM140" i="75"/>
  <c r="AL140" i="75"/>
  <c r="AK140" i="75"/>
  <c r="AJ140" i="75"/>
  <c r="AI140" i="75"/>
  <c r="AH140" i="75"/>
  <c r="AG140" i="75"/>
  <c r="AF140" i="75"/>
  <c r="AE140" i="75"/>
  <c r="AD140" i="75"/>
  <c r="AC140" i="75"/>
  <c r="AB140" i="75"/>
  <c r="AA140" i="75"/>
  <c r="Z140" i="75"/>
  <c r="Y140" i="75"/>
  <c r="X140" i="75"/>
  <c r="W140" i="75"/>
  <c r="V140" i="75"/>
  <c r="U140" i="75"/>
  <c r="T140" i="75"/>
  <c r="S140" i="75"/>
  <c r="R140" i="75"/>
  <c r="Q140" i="75"/>
  <c r="P140" i="75"/>
  <c r="N140" i="75"/>
  <c r="L140" i="75"/>
  <c r="M140" i="75" s="1"/>
  <c r="K140" i="75"/>
  <c r="CE139" i="75"/>
  <c r="P139" i="75"/>
  <c r="CE138" i="75"/>
  <c r="AX138" i="75"/>
  <c r="AV138" i="75"/>
  <c r="AU138" i="75"/>
  <c r="AT138" i="75"/>
  <c r="AS138" i="75"/>
  <c r="AR138" i="75"/>
  <c r="AQ138" i="75"/>
  <c r="AP138" i="75"/>
  <c r="AO138" i="75"/>
  <c r="AN138" i="75"/>
  <c r="AM138" i="75"/>
  <c r="AL138" i="75"/>
  <c r="AK138" i="75"/>
  <c r="AJ138" i="75"/>
  <c r="AI138" i="75"/>
  <c r="AH138" i="75"/>
  <c r="AG138" i="75"/>
  <c r="AF138" i="75"/>
  <c r="AE138" i="75"/>
  <c r="AD138" i="75"/>
  <c r="AC138" i="75"/>
  <c r="AB138" i="75"/>
  <c r="AA138" i="75"/>
  <c r="Z138" i="75"/>
  <c r="Y138" i="75"/>
  <c r="X138" i="75"/>
  <c r="W138" i="75"/>
  <c r="V138" i="75"/>
  <c r="U138" i="75"/>
  <c r="T138" i="75"/>
  <c r="S138" i="75"/>
  <c r="R138" i="75"/>
  <c r="Q138" i="75"/>
  <c r="P138" i="75"/>
  <c r="L138" i="75"/>
  <c r="M138" i="75" s="1"/>
  <c r="K138" i="75"/>
  <c r="N138" i="75" s="1"/>
  <c r="CE137" i="75"/>
  <c r="AX137" i="75"/>
  <c r="AV137" i="75"/>
  <c r="AU137" i="75"/>
  <c r="AT137" i="75"/>
  <c r="AS137" i="75"/>
  <c r="AR137" i="75"/>
  <c r="AQ137" i="75"/>
  <c r="AP137" i="75"/>
  <c r="AO137" i="75"/>
  <c r="AN137" i="75"/>
  <c r="AM137" i="75"/>
  <c r="AL137" i="75"/>
  <c r="AK137" i="75"/>
  <c r="AJ137" i="75"/>
  <c r="AI137" i="75"/>
  <c r="AH137" i="75"/>
  <c r="AG137" i="75"/>
  <c r="AF137" i="75"/>
  <c r="AE137" i="75"/>
  <c r="AD137" i="75"/>
  <c r="AC137" i="75"/>
  <c r="AB137" i="75"/>
  <c r="AA137" i="75"/>
  <c r="Z137" i="75"/>
  <c r="Y137" i="75"/>
  <c r="X137" i="75"/>
  <c r="W137" i="75"/>
  <c r="V137" i="75"/>
  <c r="U137" i="75"/>
  <c r="T137" i="75"/>
  <c r="S137" i="75"/>
  <c r="R137" i="75"/>
  <c r="Q137" i="75"/>
  <c r="P137" i="75"/>
  <c r="L137" i="75"/>
  <c r="M137" i="75" s="1"/>
  <c r="K137" i="75"/>
  <c r="N137" i="75" s="1"/>
  <c r="CE136" i="75"/>
  <c r="AX136" i="75"/>
  <c r="AV136" i="75"/>
  <c r="AU136" i="75"/>
  <c r="AT136" i="75"/>
  <c r="AS136" i="75"/>
  <c r="AR136" i="75"/>
  <c r="AQ136" i="75"/>
  <c r="AP136" i="75"/>
  <c r="AO136" i="75"/>
  <c r="AN136" i="75"/>
  <c r="AM136" i="75"/>
  <c r="AL136" i="75"/>
  <c r="AK136" i="75"/>
  <c r="AJ136" i="75"/>
  <c r="AI136" i="75"/>
  <c r="AH136" i="75"/>
  <c r="AG136" i="75"/>
  <c r="AF136" i="75"/>
  <c r="AE136" i="75"/>
  <c r="AD136" i="75"/>
  <c r="AC136" i="75"/>
  <c r="AB136" i="75"/>
  <c r="AA136" i="75"/>
  <c r="Z136" i="75"/>
  <c r="Y136" i="75"/>
  <c r="X136" i="75"/>
  <c r="W136" i="75"/>
  <c r="V136" i="75"/>
  <c r="U136" i="75"/>
  <c r="T136" i="75"/>
  <c r="S136" i="75"/>
  <c r="R136" i="75"/>
  <c r="Q136" i="75"/>
  <c r="P136" i="75"/>
  <c r="L136" i="75"/>
  <c r="M136" i="75" s="1"/>
  <c r="K136" i="75"/>
  <c r="N136" i="75" s="1"/>
  <c r="CE135" i="75"/>
  <c r="AX135" i="75"/>
  <c r="AV135" i="75"/>
  <c r="AU135" i="75"/>
  <c r="AT135" i="75"/>
  <c r="AS135" i="75"/>
  <c r="AR135" i="75"/>
  <c r="AQ135" i="75"/>
  <c r="AP135" i="75"/>
  <c r="AO135" i="75"/>
  <c r="AN135" i="75"/>
  <c r="AM135" i="75"/>
  <c r="AL135" i="75"/>
  <c r="AK135" i="75"/>
  <c r="AJ135" i="75"/>
  <c r="AI135" i="75"/>
  <c r="AH135" i="75"/>
  <c r="AG135" i="75"/>
  <c r="AF135" i="75"/>
  <c r="AE135" i="75"/>
  <c r="AD135" i="75"/>
  <c r="AC135" i="75"/>
  <c r="AB135" i="75"/>
  <c r="AA135" i="75"/>
  <c r="Z135" i="75"/>
  <c r="Y135" i="75"/>
  <c r="X135" i="75"/>
  <c r="W135" i="75"/>
  <c r="V135" i="75"/>
  <c r="U135" i="75"/>
  <c r="T135" i="75"/>
  <c r="S135" i="75"/>
  <c r="R135" i="75"/>
  <c r="Q135" i="75"/>
  <c r="P135" i="75"/>
  <c r="L135" i="75"/>
  <c r="M135" i="75" s="1"/>
  <c r="K135" i="75"/>
  <c r="N135" i="75" s="1"/>
  <c r="CE134" i="75"/>
  <c r="AX134" i="75"/>
  <c r="AV134" i="75"/>
  <c r="AU134" i="75"/>
  <c r="AT134" i="75"/>
  <c r="AS134" i="75"/>
  <c r="AR134" i="75"/>
  <c r="AQ134" i="75"/>
  <c r="AP134" i="75"/>
  <c r="AO134" i="75"/>
  <c r="AN134" i="75"/>
  <c r="AM134" i="75"/>
  <c r="AL134" i="75"/>
  <c r="AK134" i="75"/>
  <c r="AJ134" i="75"/>
  <c r="AI134" i="75"/>
  <c r="AH134" i="75"/>
  <c r="AG134" i="75"/>
  <c r="AF134" i="75"/>
  <c r="AE134" i="75"/>
  <c r="AD134" i="75"/>
  <c r="AC134" i="75"/>
  <c r="AB134" i="75"/>
  <c r="AA134" i="75"/>
  <c r="Z134" i="75"/>
  <c r="Y134" i="75"/>
  <c r="X134" i="75"/>
  <c r="W134" i="75"/>
  <c r="V134" i="75"/>
  <c r="U134" i="75"/>
  <c r="T134" i="75"/>
  <c r="S134" i="75"/>
  <c r="R134" i="75"/>
  <c r="Q134" i="75"/>
  <c r="P134" i="75"/>
  <c r="L134" i="75"/>
  <c r="M134" i="75" s="1"/>
  <c r="K134" i="75"/>
  <c r="N134" i="75" s="1"/>
  <c r="CE133" i="75"/>
  <c r="AX133" i="75"/>
  <c r="AV133" i="75"/>
  <c r="AU133" i="75"/>
  <c r="AT133" i="75"/>
  <c r="AS133" i="75"/>
  <c r="AR133" i="75"/>
  <c r="AQ133" i="75"/>
  <c r="AP133" i="75"/>
  <c r="AO133" i="75"/>
  <c r="AN133" i="75"/>
  <c r="AM133" i="75"/>
  <c r="AL133" i="75"/>
  <c r="AK133" i="75"/>
  <c r="AJ133" i="75"/>
  <c r="AI133" i="75"/>
  <c r="AH133" i="75"/>
  <c r="AG133" i="75"/>
  <c r="AF133" i="75"/>
  <c r="AE133" i="75"/>
  <c r="AD133" i="75"/>
  <c r="AC133" i="75"/>
  <c r="AB133" i="75"/>
  <c r="AA133" i="75"/>
  <c r="Z133" i="75"/>
  <c r="Y133" i="75"/>
  <c r="X133" i="75"/>
  <c r="W133" i="75"/>
  <c r="V133" i="75"/>
  <c r="U133" i="75"/>
  <c r="T133" i="75"/>
  <c r="S133" i="75"/>
  <c r="R133" i="75"/>
  <c r="Q133" i="75"/>
  <c r="P133" i="75"/>
  <c r="L133" i="75"/>
  <c r="M133" i="75" s="1"/>
  <c r="K133" i="75"/>
  <c r="N133" i="75" s="1"/>
  <c r="CE132" i="75"/>
  <c r="AX132" i="75"/>
  <c r="AV132" i="75"/>
  <c r="AU132" i="75"/>
  <c r="AT132" i="75"/>
  <c r="AS132" i="75"/>
  <c r="AR132" i="75"/>
  <c r="AQ132" i="75"/>
  <c r="AP132" i="75"/>
  <c r="AO132" i="75"/>
  <c r="AN132" i="75"/>
  <c r="AM132" i="75"/>
  <c r="AL132" i="75"/>
  <c r="AK132" i="75"/>
  <c r="AJ132" i="75"/>
  <c r="AI132" i="75"/>
  <c r="AH132" i="75"/>
  <c r="AG132" i="75"/>
  <c r="AF132" i="75"/>
  <c r="AE132" i="75"/>
  <c r="AD132" i="75"/>
  <c r="AC132" i="75"/>
  <c r="AB132" i="75"/>
  <c r="AA132" i="75"/>
  <c r="Z132" i="75"/>
  <c r="Y132" i="75"/>
  <c r="X132" i="75"/>
  <c r="W132" i="75"/>
  <c r="V132" i="75"/>
  <c r="U132" i="75"/>
  <c r="T132" i="75"/>
  <c r="S132" i="75"/>
  <c r="R132" i="75"/>
  <c r="Q132" i="75"/>
  <c r="P132" i="75"/>
  <c r="L132" i="75"/>
  <c r="M132" i="75" s="1"/>
  <c r="K132" i="75"/>
  <c r="N132" i="75" s="1"/>
  <c r="CE131" i="75"/>
  <c r="AX131" i="75"/>
  <c r="AV131" i="75"/>
  <c r="AU131" i="75"/>
  <c r="AT131" i="75"/>
  <c r="AS131" i="75"/>
  <c r="AR131" i="75"/>
  <c r="AQ131" i="75"/>
  <c r="AP131" i="75"/>
  <c r="AO131" i="75"/>
  <c r="AN131" i="75"/>
  <c r="AM131" i="75"/>
  <c r="AL131" i="75"/>
  <c r="AK131" i="75"/>
  <c r="AJ131" i="75"/>
  <c r="AI131" i="75"/>
  <c r="AH131" i="75"/>
  <c r="AG131" i="75"/>
  <c r="AF131" i="75"/>
  <c r="AE131" i="75"/>
  <c r="AD131" i="75"/>
  <c r="AC131" i="75"/>
  <c r="AB131" i="75"/>
  <c r="AA131" i="75"/>
  <c r="Z131" i="75"/>
  <c r="Y131" i="75"/>
  <c r="X131" i="75"/>
  <c r="W131" i="75"/>
  <c r="V131" i="75"/>
  <c r="U131" i="75"/>
  <c r="T131" i="75"/>
  <c r="S131" i="75"/>
  <c r="R131" i="75"/>
  <c r="Q131" i="75"/>
  <c r="P131" i="75"/>
  <c r="L131" i="75"/>
  <c r="M131" i="75" s="1"/>
  <c r="K131" i="75"/>
  <c r="N131" i="75" s="1"/>
  <c r="CE130" i="75"/>
  <c r="P130" i="75"/>
  <c r="CE129" i="75"/>
  <c r="AX129" i="75"/>
  <c r="AU129" i="75"/>
  <c r="AT129" i="75"/>
  <c r="AS129" i="75"/>
  <c r="AR129" i="75"/>
  <c r="AQ129" i="75"/>
  <c r="AP129" i="75"/>
  <c r="AO129" i="75"/>
  <c r="AN129" i="75"/>
  <c r="AM129" i="75"/>
  <c r="AL129" i="75"/>
  <c r="AK129" i="75"/>
  <c r="AJ129" i="75"/>
  <c r="AI129" i="75"/>
  <c r="AH129" i="75"/>
  <c r="AG129" i="75"/>
  <c r="AF129" i="75"/>
  <c r="AE129" i="75"/>
  <c r="AD129" i="75"/>
  <c r="AC129" i="75"/>
  <c r="AB129" i="75"/>
  <c r="AA129" i="75"/>
  <c r="Z129" i="75"/>
  <c r="Y129" i="75"/>
  <c r="X129" i="75"/>
  <c r="W129" i="75"/>
  <c r="V129" i="75"/>
  <c r="U129" i="75"/>
  <c r="T129" i="75"/>
  <c r="S129" i="75"/>
  <c r="R129" i="75"/>
  <c r="Q129" i="75"/>
  <c r="P129" i="75"/>
  <c r="N129" i="75"/>
  <c r="L129" i="75"/>
  <c r="M129" i="75" s="1"/>
  <c r="K129" i="75"/>
  <c r="CE128" i="75"/>
  <c r="AX128" i="75"/>
  <c r="AU128" i="75"/>
  <c r="AT128" i="75"/>
  <c r="AS128" i="75"/>
  <c r="AR128" i="75"/>
  <c r="AQ128" i="75"/>
  <c r="AP128" i="75"/>
  <c r="AO128" i="75"/>
  <c r="AN128" i="75"/>
  <c r="AM128" i="75"/>
  <c r="AL128" i="75"/>
  <c r="AK128" i="75"/>
  <c r="AJ128" i="75"/>
  <c r="AI128" i="75"/>
  <c r="AH128" i="75"/>
  <c r="AG128" i="75"/>
  <c r="AF128" i="75"/>
  <c r="AE128" i="75"/>
  <c r="AD128" i="75"/>
  <c r="AC128" i="75"/>
  <c r="AB128" i="75"/>
  <c r="AA128" i="75"/>
  <c r="Z128" i="75"/>
  <c r="Y128" i="75"/>
  <c r="X128" i="75"/>
  <c r="W128" i="75"/>
  <c r="V128" i="75"/>
  <c r="U128" i="75"/>
  <c r="T128" i="75"/>
  <c r="S128" i="75"/>
  <c r="R128" i="75"/>
  <c r="Q128" i="75"/>
  <c r="P128" i="75"/>
  <c r="L128" i="75"/>
  <c r="M128" i="75" s="1"/>
  <c r="K128" i="75"/>
  <c r="N128" i="75" s="1"/>
  <c r="CE127" i="75"/>
  <c r="AX127" i="75"/>
  <c r="AU127" i="75"/>
  <c r="AT127" i="75"/>
  <c r="AS127" i="75"/>
  <c r="AR127" i="75"/>
  <c r="AQ127" i="75"/>
  <c r="AP127" i="75"/>
  <c r="AO127" i="75"/>
  <c r="AN127" i="75"/>
  <c r="AM127" i="75"/>
  <c r="AL127" i="75"/>
  <c r="AK127" i="75"/>
  <c r="AJ127" i="75"/>
  <c r="AI127" i="75"/>
  <c r="AH127" i="75"/>
  <c r="AG127" i="75"/>
  <c r="AF127" i="75"/>
  <c r="AE127" i="75"/>
  <c r="AD127" i="75"/>
  <c r="AC127" i="75"/>
  <c r="AB127" i="75"/>
  <c r="AA127" i="75"/>
  <c r="Z127" i="75"/>
  <c r="Y127" i="75"/>
  <c r="X127" i="75"/>
  <c r="W127" i="75"/>
  <c r="V127" i="75"/>
  <c r="U127" i="75"/>
  <c r="T127" i="75"/>
  <c r="S127" i="75"/>
  <c r="R127" i="75"/>
  <c r="Q127" i="75"/>
  <c r="P127" i="75"/>
  <c r="L127" i="75"/>
  <c r="M127" i="75" s="1"/>
  <c r="K127" i="75"/>
  <c r="N127" i="75" s="1"/>
  <c r="CE126" i="75"/>
  <c r="P126" i="75"/>
  <c r="CE125" i="75"/>
  <c r="AX125" i="75"/>
  <c r="AV125" i="75" s="1"/>
  <c r="AU125" i="75"/>
  <c r="AT125" i="75"/>
  <c r="AS125" i="75"/>
  <c r="AR125" i="75"/>
  <c r="AQ125" i="75"/>
  <c r="AP125" i="75"/>
  <c r="AO125" i="75"/>
  <c r="AN125" i="75"/>
  <c r="AM125" i="75"/>
  <c r="AL125" i="75"/>
  <c r="AK125" i="75"/>
  <c r="AJ125" i="75"/>
  <c r="AI125" i="75"/>
  <c r="AH125" i="75"/>
  <c r="AG125" i="75"/>
  <c r="AF125" i="75"/>
  <c r="AE125" i="75"/>
  <c r="AD125" i="75"/>
  <c r="AC125" i="75"/>
  <c r="AB125" i="75"/>
  <c r="AA125" i="75"/>
  <c r="Z125" i="75"/>
  <c r="Y125" i="75"/>
  <c r="X125" i="75"/>
  <c r="W125" i="75"/>
  <c r="V125" i="75"/>
  <c r="U125" i="75"/>
  <c r="T125" i="75"/>
  <c r="S125" i="75"/>
  <c r="R125" i="75"/>
  <c r="Q125" i="75"/>
  <c r="P125" i="75"/>
  <c r="L125" i="75"/>
  <c r="M125" i="75" s="1"/>
  <c r="K125" i="75"/>
  <c r="N125" i="75" s="1"/>
  <c r="CE124" i="75"/>
  <c r="AX124" i="75"/>
  <c r="AV124" i="75"/>
  <c r="AU124" i="75"/>
  <c r="AT124" i="75"/>
  <c r="AS124" i="75"/>
  <c r="AR124" i="75"/>
  <c r="AQ124" i="75"/>
  <c r="AP124" i="75"/>
  <c r="AO124" i="75"/>
  <c r="AN124" i="75"/>
  <c r="AM124" i="75"/>
  <c r="AL124" i="75"/>
  <c r="AK124" i="75"/>
  <c r="AJ124" i="75"/>
  <c r="AI124" i="75"/>
  <c r="AH124" i="75"/>
  <c r="AG124" i="75"/>
  <c r="AF124" i="75"/>
  <c r="AE124" i="75"/>
  <c r="AD124" i="75"/>
  <c r="AC124" i="75"/>
  <c r="AB124" i="75"/>
  <c r="AA124" i="75"/>
  <c r="Z124" i="75"/>
  <c r="Y124" i="75"/>
  <c r="X124" i="75"/>
  <c r="W124" i="75"/>
  <c r="V124" i="75"/>
  <c r="U124" i="75"/>
  <c r="T124" i="75"/>
  <c r="S124" i="75"/>
  <c r="R124" i="75"/>
  <c r="Q124" i="75"/>
  <c r="P124" i="75"/>
  <c r="L124" i="75"/>
  <c r="M124" i="75" s="1"/>
  <c r="K124" i="75"/>
  <c r="N124" i="75" s="1"/>
  <c r="CE123" i="75"/>
  <c r="AX123" i="75"/>
  <c r="AV123" i="75" s="1"/>
  <c r="AU123" i="75"/>
  <c r="AT123" i="75"/>
  <c r="AS123" i="75"/>
  <c r="AR123" i="75"/>
  <c r="AQ123" i="75"/>
  <c r="AP123" i="75"/>
  <c r="AO123" i="75"/>
  <c r="AN123" i="75"/>
  <c r="AM123" i="75"/>
  <c r="AL123" i="75"/>
  <c r="AK123" i="75"/>
  <c r="AJ123" i="75"/>
  <c r="AI123" i="75"/>
  <c r="AH123" i="75"/>
  <c r="AG123" i="75"/>
  <c r="AF123" i="75"/>
  <c r="AE123" i="75"/>
  <c r="AD123" i="75"/>
  <c r="AC123" i="75"/>
  <c r="AB123" i="75"/>
  <c r="AA123" i="75"/>
  <c r="Z123" i="75"/>
  <c r="Y123" i="75"/>
  <c r="X123" i="75"/>
  <c r="W123" i="75"/>
  <c r="V123" i="75"/>
  <c r="U123" i="75"/>
  <c r="T123" i="75"/>
  <c r="S123" i="75"/>
  <c r="R123" i="75"/>
  <c r="Q123" i="75"/>
  <c r="P123" i="75"/>
  <c r="L123" i="75"/>
  <c r="M123" i="75" s="1"/>
  <c r="K123" i="75"/>
  <c r="N123" i="75" s="1"/>
  <c r="CE122" i="75"/>
  <c r="AX122" i="75"/>
  <c r="AU122" i="75"/>
  <c r="AT122" i="75"/>
  <c r="AS122" i="75"/>
  <c r="AR122" i="75"/>
  <c r="AQ122" i="75"/>
  <c r="AP122" i="75"/>
  <c r="AO122" i="75"/>
  <c r="AN122" i="75"/>
  <c r="AM122" i="75"/>
  <c r="AL122" i="75"/>
  <c r="AK122" i="75"/>
  <c r="AJ122" i="75"/>
  <c r="AI122" i="75"/>
  <c r="AH122" i="75"/>
  <c r="AG122" i="75"/>
  <c r="AF122" i="75"/>
  <c r="AE122" i="75"/>
  <c r="AD122" i="75"/>
  <c r="AC122" i="75"/>
  <c r="AB122" i="75"/>
  <c r="AA122" i="75"/>
  <c r="Z122" i="75"/>
  <c r="Y122" i="75"/>
  <c r="X122" i="75"/>
  <c r="W122" i="75"/>
  <c r="V122" i="75"/>
  <c r="U122" i="75"/>
  <c r="T122" i="75"/>
  <c r="S122" i="75"/>
  <c r="R122" i="75"/>
  <c r="Q122" i="75"/>
  <c r="P122" i="75"/>
  <c r="L122" i="75"/>
  <c r="M122" i="75" s="1"/>
  <c r="K122" i="75"/>
  <c r="N122" i="75" s="1"/>
  <c r="CE121" i="75"/>
  <c r="AX121" i="75"/>
  <c r="AU121" i="75"/>
  <c r="AT121" i="75"/>
  <c r="AS121" i="75"/>
  <c r="AR121" i="75"/>
  <c r="AQ121" i="75"/>
  <c r="AP121" i="75"/>
  <c r="AO121" i="75"/>
  <c r="AN121" i="75"/>
  <c r="AM121" i="75"/>
  <c r="AL121" i="75"/>
  <c r="AK121" i="75"/>
  <c r="AJ121" i="75"/>
  <c r="AI121" i="75"/>
  <c r="AH121" i="75"/>
  <c r="AG121" i="75"/>
  <c r="AF121" i="75"/>
  <c r="AE121" i="75"/>
  <c r="AD121" i="75"/>
  <c r="AC121" i="75"/>
  <c r="AB121" i="75"/>
  <c r="AA121" i="75"/>
  <c r="Z121" i="75"/>
  <c r="Y121" i="75"/>
  <c r="X121" i="75"/>
  <c r="W121" i="75"/>
  <c r="V121" i="75"/>
  <c r="U121" i="75"/>
  <c r="T121" i="75"/>
  <c r="S121" i="75"/>
  <c r="R121" i="75"/>
  <c r="Q121" i="75"/>
  <c r="P121" i="75"/>
  <c r="N121" i="75"/>
  <c r="L121" i="75"/>
  <c r="M121" i="75" s="1"/>
  <c r="K121" i="75"/>
  <c r="CE120" i="75"/>
  <c r="AX120" i="75"/>
  <c r="AU120" i="75"/>
  <c r="AT120" i="75"/>
  <c r="AS120" i="75"/>
  <c r="AR120" i="75"/>
  <c r="AQ120" i="75"/>
  <c r="AP120" i="75"/>
  <c r="AO120" i="75"/>
  <c r="AN120" i="75"/>
  <c r="AM120" i="75"/>
  <c r="AL120" i="75"/>
  <c r="AK120" i="75"/>
  <c r="AJ120" i="75"/>
  <c r="AI120" i="75"/>
  <c r="AH120" i="75"/>
  <c r="AG120" i="75"/>
  <c r="AF120" i="75"/>
  <c r="AE120" i="75"/>
  <c r="AD120" i="75"/>
  <c r="AC120" i="75"/>
  <c r="AB120" i="75"/>
  <c r="AA120" i="75"/>
  <c r="Z120" i="75"/>
  <c r="Y120" i="75"/>
  <c r="X120" i="75"/>
  <c r="W120" i="75"/>
  <c r="V120" i="75"/>
  <c r="U120" i="75"/>
  <c r="T120" i="75"/>
  <c r="S120" i="75"/>
  <c r="R120" i="75"/>
  <c r="Q120" i="75"/>
  <c r="P120" i="75"/>
  <c r="N120" i="75"/>
  <c r="L120" i="75"/>
  <c r="M120" i="75" s="1"/>
  <c r="K120" i="75"/>
  <c r="CE119" i="75"/>
  <c r="P119" i="75"/>
  <c r="CE118" i="75"/>
  <c r="AX118" i="75"/>
  <c r="AV118" i="75"/>
  <c r="AU118" i="75"/>
  <c r="AT118" i="75"/>
  <c r="AS118" i="75"/>
  <c r="AR118" i="75"/>
  <c r="AQ118" i="75"/>
  <c r="AP118" i="75"/>
  <c r="AO118" i="75"/>
  <c r="AN118" i="75"/>
  <c r="AM118" i="75"/>
  <c r="AL118" i="75"/>
  <c r="AK118" i="75"/>
  <c r="AJ118" i="75"/>
  <c r="AI118" i="75"/>
  <c r="AH118" i="75"/>
  <c r="AG118" i="75"/>
  <c r="AF118" i="75"/>
  <c r="AE118" i="75"/>
  <c r="AD118" i="75"/>
  <c r="AC118" i="75"/>
  <c r="AB118" i="75"/>
  <c r="AA118" i="75"/>
  <c r="Z118" i="75"/>
  <c r="Y118" i="75"/>
  <c r="X118" i="75"/>
  <c r="W118" i="75"/>
  <c r="V118" i="75"/>
  <c r="U118" i="75"/>
  <c r="T118" i="75"/>
  <c r="S118" i="75"/>
  <c r="R118" i="75"/>
  <c r="Q118" i="75"/>
  <c r="P118" i="75"/>
  <c r="M118" i="75"/>
  <c r="L118" i="75"/>
  <c r="K118" i="75"/>
  <c r="N118" i="75" s="1"/>
  <c r="AY118" i="75" s="1"/>
  <c r="CE117" i="75"/>
  <c r="AX117" i="75"/>
  <c r="AV117" i="75" s="1"/>
  <c r="AU117" i="75"/>
  <c r="AT117" i="75"/>
  <c r="AS117" i="75"/>
  <c r="AR117" i="75"/>
  <c r="AQ117" i="75"/>
  <c r="AP117" i="75"/>
  <c r="AO117" i="75"/>
  <c r="AN117" i="75"/>
  <c r="AM117" i="75"/>
  <c r="AL117" i="75"/>
  <c r="AK117" i="75"/>
  <c r="AJ117" i="75"/>
  <c r="AI117" i="75"/>
  <c r="AH117" i="75"/>
  <c r="AG117" i="75"/>
  <c r="AF117" i="75"/>
  <c r="AE117" i="75"/>
  <c r="AD117" i="75"/>
  <c r="AC117" i="75"/>
  <c r="AB117" i="75"/>
  <c r="AA117" i="75"/>
  <c r="Z117" i="75"/>
  <c r="Y117" i="75"/>
  <c r="X117" i="75"/>
  <c r="W117" i="75"/>
  <c r="V117" i="75"/>
  <c r="U117" i="75"/>
  <c r="T117" i="75"/>
  <c r="S117" i="75"/>
  <c r="R117" i="75"/>
  <c r="Q117" i="75"/>
  <c r="P117" i="75"/>
  <c r="L117" i="75"/>
  <c r="M117" i="75" s="1"/>
  <c r="K117" i="75"/>
  <c r="N117" i="75" s="1"/>
  <c r="AY117" i="75" s="1"/>
  <c r="CE116" i="75"/>
  <c r="AX116" i="75"/>
  <c r="AV116" i="75"/>
  <c r="AU116" i="75"/>
  <c r="AT116" i="75"/>
  <c r="AS116" i="75"/>
  <c r="AR116" i="75"/>
  <c r="AQ116" i="75"/>
  <c r="AP116" i="75"/>
  <c r="AO116" i="75"/>
  <c r="AN116" i="75"/>
  <c r="AM116" i="75"/>
  <c r="AL116" i="75"/>
  <c r="AK116" i="75"/>
  <c r="AJ116" i="75"/>
  <c r="AI116" i="75"/>
  <c r="AH116" i="75"/>
  <c r="AG116" i="75"/>
  <c r="AF116" i="75"/>
  <c r="AE116" i="75"/>
  <c r="AD116" i="75"/>
  <c r="AC116" i="75"/>
  <c r="AB116" i="75"/>
  <c r="AA116" i="75"/>
  <c r="Z116" i="75"/>
  <c r="Y116" i="75"/>
  <c r="X116" i="75"/>
  <c r="W116" i="75"/>
  <c r="V116" i="75"/>
  <c r="U116" i="75"/>
  <c r="T116" i="75"/>
  <c r="S116" i="75"/>
  <c r="R116" i="75"/>
  <c r="Q116" i="75"/>
  <c r="P116" i="75"/>
  <c r="M116" i="75"/>
  <c r="L116" i="75"/>
  <c r="K116" i="75"/>
  <c r="N116" i="75" s="1"/>
  <c r="AY116" i="75" s="1"/>
  <c r="CE115" i="75"/>
  <c r="AX115" i="75"/>
  <c r="AV115" i="75" s="1"/>
  <c r="AU115" i="75"/>
  <c r="AT115" i="75"/>
  <c r="AS115" i="75"/>
  <c r="AR115" i="75"/>
  <c r="AQ115" i="75"/>
  <c r="AP115" i="75"/>
  <c r="AO115" i="75"/>
  <c r="AN115" i="75"/>
  <c r="AM115" i="75"/>
  <c r="AL115" i="75"/>
  <c r="AK115" i="75"/>
  <c r="AJ115" i="75"/>
  <c r="AI115" i="75"/>
  <c r="AH115" i="75"/>
  <c r="AG115" i="75"/>
  <c r="AF115" i="75"/>
  <c r="AE115" i="75"/>
  <c r="AD115" i="75"/>
  <c r="AC115" i="75"/>
  <c r="AB115" i="75"/>
  <c r="AA115" i="75"/>
  <c r="Z115" i="75"/>
  <c r="Y115" i="75"/>
  <c r="X115" i="75"/>
  <c r="W115" i="75"/>
  <c r="V115" i="75"/>
  <c r="U115" i="75"/>
  <c r="T115" i="75"/>
  <c r="S115" i="75"/>
  <c r="R115" i="75"/>
  <c r="Q115" i="75"/>
  <c r="P115" i="75"/>
  <c r="L115" i="75"/>
  <c r="M115" i="75" s="1"/>
  <c r="K115" i="75"/>
  <c r="N115" i="75" s="1"/>
  <c r="AY115" i="75" s="1"/>
  <c r="CE114" i="75"/>
  <c r="AX114" i="75"/>
  <c r="AV114" i="75"/>
  <c r="AU114" i="75"/>
  <c r="AT114" i="75"/>
  <c r="AS114" i="75"/>
  <c r="AR114" i="75"/>
  <c r="AQ114" i="75"/>
  <c r="AP114" i="75"/>
  <c r="AO114" i="75"/>
  <c r="AN114" i="75"/>
  <c r="AM114" i="75"/>
  <c r="AL114" i="75"/>
  <c r="AK114" i="75"/>
  <c r="AJ114" i="75"/>
  <c r="AI114" i="75"/>
  <c r="AH114" i="75"/>
  <c r="AG114" i="75"/>
  <c r="AF114" i="75"/>
  <c r="AE114" i="75"/>
  <c r="AD114" i="75"/>
  <c r="AC114" i="75"/>
  <c r="AB114" i="75"/>
  <c r="AA114" i="75"/>
  <c r="Z114" i="75"/>
  <c r="Y114" i="75"/>
  <c r="X114" i="75"/>
  <c r="W114" i="75"/>
  <c r="V114" i="75"/>
  <c r="U114" i="75"/>
  <c r="T114" i="75"/>
  <c r="S114" i="75"/>
  <c r="R114" i="75"/>
  <c r="Q114" i="75"/>
  <c r="P114" i="75"/>
  <c r="M114" i="75"/>
  <c r="L114" i="75"/>
  <c r="K114" i="75"/>
  <c r="N114" i="75" s="1"/>
  <c r="AY114" i="75" s="1"/>
  <c r="CE113" i="75"/>
  <c r="AY113" i="75"/>
  <c r="AZ113" i="75" s="1"/>
  <c r="BA113" i="75" s="1"/>
  <c r="BB113" i="75" s="1"/>
  <c r="BC113" i="75" s="1"/>
  <c r="BD113" i="75" s="1"/>
  <c r="BE113" i="75" s="1"/>
  <c r="BF113" i="75" s="1"/>
  <c r="BG113" i="75" s="1"/>
  <c r="BH113" i="75" s="1"/>
  <c r="BI113" i="75" s="1"/>
  <c r="BJ113" i="75" s="1"/>
  <c r="BK113" i="75" s="1"/>
  <c r="BL113" i="75" s="1"/>
  <c r="BM113" i="75" s="1"/>
  <c r="BN113" i="75" s="1"/>
  <c r="BO113" i="75" s="1"/>
  <c r="BP113" i="75" s="1"/>
  <c r="BQ113" i="75" s="1"/>
  <c r="BR113" i="75" s="1"/>
  <c r="BS113" i="75" s="1"/>
  <c r="BT113" i="75" s="1"/>
  <c r="BU113" i="75" s="1"/>
  <c r="BV113" i="75" s="1"/>
  <c r="BW113" i="75" s="1"/>
  <c r="BX113" i="75" s="1"/>
  <c r="BY113" i="75" s="1"/>
  <c r="BZ113" i="75" s="1"/>
  <c r="CA113" i="75" s="1"/>
  <c r="CB113" i="75" s="1"/>
  <c r="P113" i="75"/>
  <c r="CE112" i="75"/>
  <c r="AX112" i="75"/>
  <c r="AU112" i="75"/>
  <c r="AT112" i="75"/>
  <c r="AS112" i="75"/>
  <c r="AR112" i="75"/>
  <c r="AQ112" i="75"/>
  <c r="AP112" i="75"/>
  <c r="AO112" i="75"/>
  <c r="AN112" i="75"/>
  <c r="AM112" i="75"/>
  <c r="AL112" i="75"/>
  <c r="AK112" i="75"/>
  <c r="AJ112" i="75"/>
  <c r="AI112" i="75"/>
  <c r="AH112" i="75"/>
  <c r="AG112" i="75"/>
  <c r="AF112" i="75"/>
  <c r="AE112" i="75"/>
  <c r="AD112" i="75"/>
  <c r="AC112" i="75"/>
  <c r="AB112" i="75"/>
  <c r="AA112" i="75"/>
  <c r="Z112" i="75"/>
  <c r="Y112" i="75"/>
  <c r="X112" i="75"/>
  <c r="W112" i="75"/>
  <c r="V112" i="75"/>
  <c r="U112" i="75"/>
  <c r="T112" i="75"/>
  <c r="S112" i="75"/>
  <c r="R112" i="75"/>
  <c r="Q112" i="75"/>
  <c r="P112" i="75"/>
  <c r="N112" i="75"/>
  <c r="L112" i="75"/>
  <c r="M112" i="75" s="1"/>
  <c r="K112" i="75"/>
  <c r="CE111" i="75"/>
  <c r="AX111" i="75"/>
  <c r="AU111" i="75"/>
  <c r="AT111" i="75"/>
  <c r="AS111" i="75"/>
  <c r="AR111" i="75"/>
  <c r="AQ111" i="75"/>
  <c r="AP111" i="75"/>
  <c r="AO111" i="75"/>
  <c r="AN111" i="75"/>
  <c r="AM111" i="75"/>
  <c r="AL111" i="75"/>
  <c r="AK111" i="75"/>
  <c r="AJ111" i="75"/>
  <c r="AI111" i="75"/>
  <c r="AH111" i="75"/>
  <c r="AG111" i="75"/>
  <c r="AF111" i="75"/>
  <c r="AE111" i="75"/>
  <c r="AD111" i="75"/>
  <c r="AC111" i="75"/>
  <c r="AB111" i="75"/>
  <c r="AA111" i="75"/>
  <c r="Z111" i="75"/>
  <c r="Y111" i="75"/>
  <c r="X111" i="75"/>
  <c r="W111" i="75"/>
  <c r="V111" i="75"/>
  <c r="U111" i="75"/>
  <c r="T111" i="75"/>
  <c r="S111" i="75"/>
  <c r="R111" i="75"/>
  <c r="Q111" i="75"/>
  <c r="P111" i="75"/>
  <c r="L111" i="75"/>
  <c r="M111" i="75" s="1"/>
  <c r="K111" i="75"/>
  <c r="N111" i="75" s="1"/>
  <c r="CE110" i="75"/>
  <c r="AX110" i="75"/>
  <c r="AU110" i="75"/>
  <c r="AT110" i="75"/>
  <c r="AS110" i="75"/>
  <c r="AR110" i="75"/>
  <c r="AQ110" i="75"/>
  <c r="AP110" i="75"/>
  <c r="AO110" i="75"/>
  <c r="AN110" i="75"/>
  <c r="AM110" i="75"/>
  <c r="AL110" i="75"/>
  <c r="AK110" i="75"/>
  <c r="AJ110" i="75"/>
  <c r="AI110" i="75"/>
  <c r="AH110" i="75"/>
  <c r="AG110" i="75"/>
  <c r="AF110" i="75"/>
  <c r="AE110" i="75"/>
  <c r="AD110" i="75"/>
  <c r="AC110" i="75"/>
  <c r="AB110" i="75"/>
  <c r="AA110" i="75"/>
  <c r="Z110" i="75"/>
  <c r="Y110" i="75"/>
  <c r="X110" i="75"/>
  <c r="W110" i="75"/>
  <c r="V110" i="75"/>
  <c r="U110" i="75"/>
  <c r="T110" i="75"/>
  <c r="S110" i="75"/>
  <c r="R110" i="75"/>
  <c r="Q110" i="75"/>
  <c r="P110" i="75"/>
  <c r="L110" i="75"/>
  <c r="M110" i="75" s="1"/>
  <c r="K110" i="75"/>
  <c r="N110" i="75" s="1"/>
  <c r="CE109" i="75"/>
  <c r="AX109" i="75"/>
  <c r="AU109" i="75"/>
  <c r="AT109" i="75"/>
  <c r="AS109" i="75"/>
  <c r="AR109" i="75"/>
  <c r="AQ109" i="75"/>
  <c r="AP109" i="75"/>
  <c r="AO109" i="75"/>
  <c r="AN109" i="75"/>
  <c r="AM109" i="75"/>
  <c r="AL109" i="75"/>
  <c r="AK109" i="75"/>
  <c r="AJ109" i="75"/>
  <c r="AI109" i="75"/>
  <c r="AH109" i="75"/>
  <c r="AG109" i="75"/>
  <c r="AF109" i="75"/>
  <c r="AE109" i="75"/>
  <c r="AD109" i="75"/>
  <c r="AC109" i="75"/>
  <c r="AB109" i="75"/>
  <c r="AA109" i="75"/>
  <c r="Z109" i="75"/>
  <c r="Y109" i="75"/>
  <c r="X109" i="75"/>
  <c r="W109" i="75"/>
  <c r="V109" i="75"/>
  <c r="U109" i="75"/>
  <c r="T109" i="75"/>
  <c r="S109" i="75"/>
  <c r="R109" i="75"/>
  <c r="Q109" i="75"/>
  <c r="P109" i="75"/>
  <c r="N109" i="75"/>
  <c r="L109" i="75"/>
  <c r="M109" i="75" s="1"/>
  <c r="K109" i="75"/>
  <c r="CE108" i="75"/>
  <c r="AX108" i="75"/>
  <c r="AU108" i="75"/>
  <c r="AT108" i="75"/>
  <c r="AS108" i="75"/>
  <c r="AR108" i="75"/>
  <c r="AQ108" i="75"/>
  <c r="AP108" i="75"/>
  <c r="AO108" i="75"/>
  <c r="AN108" i="75"/>
  <c r="AM108" i="75"/>
  <c r="AL108" i="75"/>
  <c r="AK108" i="75"/>
  <c r="AJ108" i="75"/>
  <c r="AI108" i="75"/>
  <c r="AH108" i="75"/>
  <c r="AG108" i="75"/>
  <c r="AF108" i="75"/>
  <c r="AE108" i="75"/>
  <c r="AD108" i="75"/>
  <c r="AC108" i="75"/>
  <c r="AB108" i="75"/>
  <c r="AA108" i="75"/>
  <c r="Z108" i="75"/>
  <c r="Y108" i="75"/>
  <c r="X108" i="75"/>
  <c r="W108" i="75"/>
  <c r="V108" i="75"/>
  <c r="U108" i="75"/>
  <c r="T108" i="75"/>
  <c r="S108" i="75"/>
  <c r="R108" i="75"/>
  <c r="Q108" i="75"/>
  <c r="P108" i="75"/>
  <c r="N108" i="75"/>
  <c r="L108" i="75"/>
  <c r="M108" i="75" s="1"/>
  <c r="K108" i="75"/>
  <c r="CE107" i="75"/>
  <c r="P107" i="75"/>
  <c r="CE106" i="75"/>
  <c r="AX106" i="75"/>
  <c r="AV106" i="75"/>
  <c r="AU106" i="75"/>
  <c r="AT106" i="75"/>
  <c r="AS106" i="75"/>
  <c r="AR106" i="75"/>
  <c r="AQ106" i="75"/>
  <c r="AP106" i="75"/>
  <c r="AO106" i="75"/>
  <c r="AN106" i="75"/>
  <c r="AM106" i="75"/>
  <c r="AL106" i="75"/>
  <c r="AK106" i="75"/>
  <c r="AJ106" i="75"/>
  <c r="AI106" i="75"/>
  <c r="AH106" i="75"/>
  <c r="AG106" i="75"/>
  <c r="AF106" i="75"/>
  <c r="AE106" i="75"/>
  <c r="AD106" i="75"/>
  <c r="AC106" i="75"/>
  <c r="AB106" i="75"/>
  <c r="AA106" i="75"/>
  <c r="Z106" i="75"/>
  <c r="Y106" i="75"/>
  <c r="X106" i="75"/>
  <c r="W106" i="75"/>
  <c r="V106" i="75"/>
  <c r="U106" i="75"/>
  <c r="T106" i="75"/>
  <c r="S106" i="75"/>
  <c r="R106" i="75"/>
  <c r="Q106" i="75"/>
  <c r="P106" i="75"/>
  <c r="M106" i="75"/>
  <c r="L106" i="75"/>
  <c r="K106" i="75"/>
  <c r="N106" i="75" s="1"/>
  <c r="AY106" i="75" s="1"/>
  <c r="CE105" i="75"/>
  <c r="AX105" i="75"/>
  <c r="AV105" i="75" s="1"/>
  <c r="AU105" i="75"/>
  <c r="AT105" i="75"/>
  <c r="AS105" i="75"/>
  <c r="AR105" i="75"/>
  <c r="AQ105" i="75"/>
  <c r="AP105" i="75"/>
  <c r="AO105" i="75"/>
  <c r="AN105" i="75"/>
  <c r="AM105" i="75"/>
  <c r="AL105" i="75"/>
  <c r="AK105" i="75"/>
  <c r="AJ105" i="75"/>
  <c r="AI105" i="75"/>
  <c r="AH105" i="75"/>
  <c r="AG105" i="75"/>
  <c r="AF105" i="75"/>
  <c r="AE105" i="75"/>
  <c r="AD105" i="75"/>
  <c r="AC105" i="75"/>
  <c r="AB105" i="75"/>
  <c r="AA105" i="75"/>
  <c r="Z105" i="75"/>
  <c r="Y105" i="75"/>
  <c r="X105" i="75"/>
  <c r="W105" i="75"/>
  <c r="V105" i="75"/>
  <c r="U105" i="75"/>
  <c r="T105" i="75"/>
  <c r="S105" i="75"/>
  <c r="R105" i="75"/>
  <c r="Q105" i="75"/>
  <c r="P105" i="75"/>
  <c r="L105" i="75"/>
  <c r="M105" i="75" s="1"/>
  <c r="K105" i="75"/>
  <c r="N105" i="75" s="1"/>
  <c r="AY105" i="75" s="1"/>
  <c r="CE104" i="75"/>
  <c r="AX104" i="75"/>
  <c r="AV104" i="75"/>
  <c r="AU104" i="75"/>
  <c r="AT104" i="75"/>
  <c r="AS104" i="75"/>
  <c r="AR104" i="75"/>
  <c r="AQ104" i="75"/>
  <c r="AP104" i="75"/>
  <c r="AO104" i="75"/>
  <c r="AN104" i="75"/>
  <c r="AM104" i="75"/>
  <c r="AL104" i="75"/>
  <c r="AK104" i="75"/>
  <c r="AJ104" i="75"/>
  <c r="AI104" i="75"/>
  <c r="AH104" i="75"/>
  <c r="AG104" i="75"/>
  <c r="AF104" i="75"/>
  <c r="AE104" i="75"/>
  <c r="AD104" i="75"/>
  <c r="AC104" i="75"/>
  <c r="AB104" i="75"/>
  <c r="AA104" i="75"/>
  <c r="Z104" i="75"/>
  <c r="Y104" i="75"/>
  <c r="X104" i="75"/>
  <c r="W104" i="75"/>
  <c r="V104" i="75"/>
  <c r="U104" i="75"/>
  <c r="T104" i="75"/>
  <c r="S104" i="75"/>
  <c r="R104" i="75"/>
  <c r="Q104" i="75"/>
  <c r="P104" i="75"/>
  <c r="M104" i="75"/>
  <c r="L104" i="75"/>
  <c r="K104" i="75"/>
  <c r="N104" i="75" s="1"/>
  <c r="AY104" i="75" s="1"/>
  <c r="CE103" i="75"/>
  <c r="AX103" i="75"/>
  <c r="AV103" i="75" s="1"/>
  <c r="AU103" i="75"/>
  <c r="AT103" i="75"/>
  <c r="AS103" i="75"/>
  <c r="AR103" i="75"/>
  <c r="AQ103" i="75"/>
  <c r="AP103" i="75"/>
  <c r="AO103" i="75"/>
  <c r="AN103" i="75"/>
  <c r="AM103" i="75"/>
  <c r="AL103" i="75"/>
  <c r="AK103" i="75"/>
  <c r="AJ103" i="75"/>
  <c r="AI103" i="75"/>
  <c r="AH103" i="75"/>
  <c r="AG103" i="75"/>
  <c r="AF103" i="75"/>
  <c r="AE103" i="75"/>
  <c r="AD103" i="75"/>
  <c r="AC103" i="75"/>
  <c r="AB103" i="75"/>
  <c r="AA103" i="75"/>
  <c r="Z103" i="75"/>
  <c r="Y103" i="75"/>
  <c r="X103" i="75"/>
  <c r="W103" i="75"/>
  <c r="V103" i="75"/>
  <c r="U103" i="75"/>
  <c r="T103" i="75"/>
  <c r="S103" i="75"/>
  <c r="R103" i="75"/>
  <c r="Q103" i="75"/>
  <c r="P103" i="75"/>
  <c r="L103" i="75"/>
  <c r="M103" i="75" s="1"/>
  <c r="K103" i="75"/>
  <c r="N103" i="75" s="1"/>
  <c r="CE102" i="75"/>
  <c r="AX102" i="75"/>
  <c r="AV102" i="75"/>
  <c r="AU102" i="75"/>
  <c r="AT102" i="75"/>
  <c r="AS102" i="75"/>
  <c r="AR102" i="75"/>
  <c r="AQ102" i="75"/>
  <c r="AP102" i="75"/>
  <c r="AO102" i="75"/>
  <c r="AN102" i="75"/>
  <c r="AM102" i="75"/>
  <c r="AL102" i="75"/>
  <c r="AK102" i="75"/>
  <c r="AJ102" i="75"/>
  <c r="AI102" i="75"/>
  <c r="AH102" i="75"/>
  <c r="AG102" i="75"/>
  <c r="AF102" i="75"/>
  <c r="AE102" i="75"/>
  <c r="AD102" i="75"/>
  <c r="AC102" i="75"/>
  <c r="AB102" i="75"/>
  <c r="AA102" i="75"/>
  <c r="Z102" i="75"/>
  <c r="Y102" i="75"/>
  <c r="X102" i="75"/>
  <c r="W102" i="75"/>
  <c r="V102" i="75"/>
  <c r="U102" i="75"/>
  <c r="T102" i="75"/>
  <c r="S102" i="75"/>
  <c r="R102" i="75"/>
  <c r="Q102" i="75"/>
  <c r="P102" i="75"/>
  <c r="M102" i="75"/>
  <c r="L102" i="75"/>
  <c r="K102" i="75"/>
  <c r="N102" i="75" s="1"/>
  <c r="CE101" i="75"/>
  <c r="AX101" i="75"/>
  <c r="AV101" i="75" s="1"/>
  <c r="AU101" i="75"/>
  <c r="AT101" i="75"/>
  <c r="AS101" i="75"/>
  <c r="AR101" i="75"/>
  <c r="AQ101" i="75"/>
  <c r="AP101" i="75"/>
  <c r="AO101" i="75"/>
  <c r="AN101" i="75"/>
  <c r="AM101" i="75"/>
  <c r="AL101" i="75"/>
  <c r="AK101" i="75"/>
  <c r="AJ101" i="75"/>
  <c r="AI101" i="75"/>
  <c r="AH101" i="75"/>
  <c r="AG101" i="75"/>
  <c r="AF101" i="75"/>
  <c r="AE101" i="75"/>
  <c r="AD101" i="75"/>
  <c r="AC101" i="75"/>
  <c r="AB101" i="75"/>
  <c r="AA101" i="75"/>
  <c r="Z101" i="75"/>
  <c r="Y101" i="75"/>
  <c r="X101" i="75"/>
  <c r="W101" i="75"/>
  <c r="V101" i="75"/>
  <c r="U101" i="75"/>
  <c r="T101" i="75"/>
  <c r="S101" i="75"/>
  <c r="R101" i="75"/>
  <c r="Q101" i="75"/>
  <c r="P101" i="75"/>
  <c r="L101" i="75"/>
  <c r="M101" i="75" s="1"/>
  <c r="K101" i="75"/>
  <c r="N101" i="75" s="1"/>
  <c r="CE100" i="75"/>
  <c r="AX100" i="75"/>
  <c r="AV100" i="75"/>
  <c r="AU100" i="75"/>
  <c r="AT100" i="75"/>
  <c r="AS100" i="75"/>
  <c r="AR100" i="75"/>
  <c r="AQ100" i="75"/>
  <c r="AP100" i="75"/>
  <c r="AO100" i="75"/>
  <c r="AN100" i="75"/>
  <c r="AM100" i="75"/>
  <c r="AL100" i="75"/>
  <c r="AK100" i="75"/>
  <c r="AJ100" i="75"/>
  <c r="AI100" i="75"/>
  <c r="AH100" i="75"/>
  <c r="AG100" i="75"/>
  <c r="AF100" i="75"/>
  <c r="AE100" i="75"/>
  <c r="AD100" i="75"/>
  <c r="AC100" i="75"/>
  <c r="AB100" i="75"/>
  <c r="AA100" i="75"/>
  <c r="Z100" i="75"/>
  <c r="Y100" i="75"/>
  <c r="X100" i="75"/>
  <c r="W100" i="75"/>
  <c r="V100" i="75"/>
  <c r="U100" i="75"/>
  <c r="T100" i="75"/>
  <c r="S100" i="75"/>
  <c r="R100" i="75"/>
  <c r="Q100" i="75"/>
  <c r="P100" i="75"/>
  <c r="M100" i="75"/>
  <c r="L100" i="75"/>
  <c r="K100" i="75"/>
  <c r="N100" i="75" s="1"/>
  <c r="CE99" i="75"/>
  <c r="AX99" i="75"/>
  <c r="AV99" i="75" s="1"/>
  <c r="AU99" i="75"/>
  <c r="AT99" i="75"/>
  <c r="AS99" i="75"/>
  <c r="AR99" i="75"/>
  <c r="AQ99" i="75"/>
  <c r="AP99" i="75"/>
  <c r="AO99" i="75"/>
  <c r="AN99" i="75"/>
  <c r="AM99" i="75"/>
  <c r="AL99" i="75"/>
  <c r="AK99" i="75"/>
  <c r="AJ99" i="75"/>
  <c r="AI99" i="75"/>
  <c r="AH99" i="75"/>
  <c r="AG99" i="75"/>
  <c r="AF99" i="75"/>
  <c r="AE99" i="75"/>
  <c r="AD99" i="75"/>
  <c r="AC99" i="75"/>
  <c r="AB99" i="75"/>
  <c r="AA99" i="75"/>
  <c r="Z99" i="75"/>
  <c r="Y99" i="75"/>
  <c r="X99" i="75"/>
  <c r="W99" i="75"/>
  <c r="V99" i="75"/>
  <c r="U99" i="75"/>
  <c r="T99" i="75"/>
  <c r="S99" i="75"/>
  <c r="R99" i="75"/>
  <c r="Q99" i="75"/>
  <c r="P99" i="75"/>
  <c r="L99" i="75"/>
  <c r="M99" i="75" s="1"/>
  <c r="K99" i="75"/>
  <c r="N99" i="75" s="1"/>
  <c r="CE98" i="75"/>
  <c r="P98" i="75"/>
  <c r="CE97" i="75"/>
  <c r="AX97" i="75"/>
  <c r="AU97" i="75"/>
  <c r="AT97" i="75"/>
  <c r="AS97" i="75"/>
  <c r="AR97" i="75"/>
  <c r="AQ97" i="75"/>
  <c r="AP97" i="75"/>
  <c r="AO97" i="75"/>
  <c r="AN97" i="75"/>
  <c r="AM97" i="75"/>
  <c r="AL97" i="75"/>
  <c r="AK97" i="75"/>
  <c r="AJ97" i="75"/>
  <c r="AI97" i="75"/>
  <c r="AH97" i="75"/>
  <c r="AG97" i="75"/>
  <c r="AF97" i="75"/>
  <c r="AE97" i="75"/>
  <c r="AD97" i="75"/>
  <c r="AC97" i="75"/>
  <c r="AB97" i="75"/>
  <c r="AA97" i="75"/>
  <c r="Z97" i="75"/>
  <c r="Y97" i="75"/>
  <c r="X97" i="75"/>
  <c r="W97" i="75"/>
  <c r="V97" i="75"/>
  <c r="U97" i="75"/>
  <c r="T97" i="75"/>
  <c r="S97" i="75"/>
  <c r="R97" i="75"/>
  <c r="Q97" i="75"/>
  <c r="P97" i="75"/>
  <c r="L97" i="75"/>
  <c r="M97" i="75" s="1"/>
  <c r="K97" i="75"/>
  <c r="N97" i="75" s="1"/>
  <c r="CE96" i="75"/>
  <c r="AX96" i="75"/>
  <c r="AU96" i="75"/>
  <c r="AT96" i="75"/>
  <c r="AS96" i="75"/>
  <c r="AR96" i="75"/>
  <c r="AQ96" i="75"/>
  <c r="AP96" i="75"/>
  <c r="AO96" i="75"/>
  <c r="AN96" i="75"/>
  <c r="AM96" i="75"/>
  <c r="AL96" i="75"/>
  <c r="AK96" i="75"/>
  <c r="AJ96" i="75"/>
  <c r="AI96" i="75"/>
  <c r="AH96" i="75"/>
  <c r="AG96" i="75"/>
  <c r="AF96" i="75"/>
  <c r="AE96" i="75"/>
  <c r="AD96" i="75"/>
  <c r="AC96" i="75"/>
  <c r="AB96" i="75"/>
  <c r="AA96" i="75"/>
  <c r="Z96" i="75"/>
  <c r="Y96" i="75"/>
  <c r="X96" i="75"/>
  <c r="W96" i="75"/>
  <c r="V96" i="75"/>
  <c r="U96" i="75"/>
  <c r="T96" i="75"/>
  <c r="S96" i="75"/>
  <c r="R96" i="75"/>
  <c r="Q96" i="75"/>
  <c r="P96" i="75"/>
  <c r="L96" i="75"/>
  <c r="M96" i="75" s="1"/>
  <c r="K96" i="75"/>
  <c r="N96" i="75" s="1"/>
  <c r="CE95" i="75"/>
  <c r="AX95" i="75"/>
  <c r="AU95" i="75"/>
  <c r="AT95" i="75"/>
  <c r="AS95" i="75"/>
  <c r="AR95" i="75"/>
  <c r="AQ95" i="75"/>
  <c r="AP95" i="75"/>
  <c r="AO95" i="75"/>
  <c r="AN95" i="75"/>
  <c r="AM95" i="75"/>
  <c r="AL95" i="75"/>
  <c r="AK95" i="75"/>
  <c r="AJ95" i="75"/>
  <c r="AI95" i="75"/>
  <c r="AH95" i="75"/>
  <c r="AG95" i="75"/>
  <c r="AF95" i="75"/>
  <c r="AE95" i="75"/>
  <c r="AD95" i="75"/>
  <c r="AC95" i="75"/>
  <c r="AB95" i="75"/>
  <c r="AA95" i="75"/>
  <c r="Z95" i="75"/>
  <c r="Y95" i="75"/>
  <c r="X95" i="75"/>
  <c r="W95" i="75"/>
  <c r="V95" i="75"/>
  <c r="U95" i="75"/>
  <c r="T95" i="75"/>
  <c r="S95" i="75"/>
  <c r="R95" i="75"/>
  <c r="Q95" i="75"/>
  <c r="P95" i="75"/>
  <c r="N95" i="75"/>
  <c r="L95" i="75"/>
  <c r="M95" i="75" s="1"/>
  <c r="K95" i="75"/>
  <c r="CE94" i="75"/>
  <c r="AX94" i="75"/>
  <c r="AV94" i="75" s="1"/>
  <c r="AU94" i="75"/>
  <c r="AT94" i="75"/>
  <c r="AS94" i="75"/>
  <c r="AR94" i="75"/>
  <c r="AQ94" i="75"/>
  <c r="AP94" i="75"/>
  <c r="AO94" i="75"/>
  <c r="AN94" i="75"/>
  <c r="AM94" i="75"/>
  <c r="AL94" i="75"/>
  <c r="AK94" i="75"/>
  <c r="AJ94" i="75"/>
  <c r="AI94" i="75"/>
  <c r="AH94" i="75"/>
  <c r="AG94" i="75"/>
  <c r="AF94" i="75"/>
  <c r="AE94" i="75"/>
  <c r="AD94" i="75"/>
  <c r="AC94" i="75"/>
  <c r="AB94" i="75"/>
  <c r="AA94" i="75"/>
  <c r="Z94" i="75"/>
  <c r="Y94" i="75"/>
  <c r="X94" i="75"/>
  <c r="W94" i="75"/>
  <c r="V94" i="75"/>
  <c r="U94" i="75"/>
  <c r="T94" i="75"/>
  <c r="S94" i="75"/>
  <c r="R94" i="75"/>
  <c r="Q94" i="75"/>
  <c r="P94" i="75"/>
  <c r="N94" i="75"/>
  <c r="AY94" i="75" s="1"/>
  <c r="AZ94" i="75" s="1"/>
  <c r="BA94" i="75" s="1"/>
  <c r="L94" i="75"/>
  <c r="M94" i="75" s="1"/>
  <c r="K94" i="75"/>
  <c r="CE93" i="75"/>
  <c r="AX93" i="75"/>
  <c r="AV93" i="75" s="1"/>
  <c r="AU93" i="75"/>
  <c r="AT93" i="75"/>
  <c r="AS93" i="75"/>
  <c r="AR93" i="75"/>
  <c r="AQ93" i="75"/>
  <c r="AP93" i="75"/>
  <c r="AO93" i="75"/>
  <c r="AN93" i="75"/>
  <c r="AM93" i="75"/>
  <c r="AL93" i="75"/>
  <c r="AK93" i="75"/>
  <c r="AJ93" i="75"/>
  <c r="AI93" i="75"/>
  <c r="AH93" i="75"/>
  <c r="AG93" i="75"/>
  <c r="AF93" i="75"/>
  <c r="AE93" i="75"/>
  <c r="AD93" i="75"/>
  <c r="AC93" i="75"/>
  <c r="AB93" i="75"/>
  <c r="AA93" i="75"/>
  <c r="Z93" i="75"/>
  <c r="Y93" i="75"/>
  <c r="X93" i="75"/>
  <c r="W93" i="75"/>
  <c r="V93" i="75"/>
  <c r="U93" i="75"/>
  <c r="T93" i="75"/>
  <c r="S93" i="75"/>
  <c r="R93" i="75"/>
  <c r="Q93" i="75"/>
  <c r="P93" i="75"/>
  <c r="L93" i="75"/>
  <c r="M93" i="75" s="1"/>
  <c r="K93" i="75"/>
  <c r="N93" i="75" s="1"/>
  <c r="CE92" i="75"/>
  <c r="P92" i="75"/>
  <c r="CE91" i="75"/>
  <c r="AX91" i="75"/>
  <c r="AV91" i="75"/>
  <c r="AU91" i="75"/>
  <c r="AT91" i="75"/>
  <c r="AS91" i="75"/>
  <c r="AR91" i="75"/>
  <c r="AQ91" i="75"/>
  <c r="AP91" i="75"/>
  <c r="AO91" i="75"/>
  <c r="AN91" i="75"/>
  <c r="AM91" i="75"/>
  <c r="AL91" i="75"/>
  <c r="AK91" i="75"/>
  <c r="AJ91" i="75"/>
  <c r="AI91" i="75"/>
  <c r="AH91" i="75"/>
  <c r="AG91" i="75"/>
  <c r="AF91" i="75"/>
  <c r="AE91" i="75"/>
  <c r="AD91" i="75"/>
  <c r="AC91" i="75"/>
  <c r="AB91" i="75"/>
  <c r="AA91" i="75"/>
  <c r="Z91" i="75"/>
  <c r="Y91" i="75"/>
  <c r="X91" i="75"/>
  <c r="W91" i="75"/>
  <c r="V91" i="75"/>
  <c r="U91" i="75"/>
  <c r="T91" i="75"/>
  <c r="S91" i="75"/>
  <c r="R91" i="75"/>
  <c r="Q91" i="75"/>
  <c r="P91" i="75"/>
  <c r="L91" i="75"/>
  <c r="M91" i="75" s="1"/>
  <c r="K91" i="75"/>
  <c r="N91" i="75" s="1"/>
  <c r="CE90" i="75"/>
  <c r="AX90" i="75"/>
  <c r="AV90" i="75"/>
  <c r="AU90" i="75"/>
  <c r="AT90" i="75"/>
  <c r="AS90" i="75"/>
  <c r="AR90" i="75"/>
  <c r="AQ90" i="75"/>
  <c r="AP90" i="75"/>
  <c r="AO90" i="75"/>
  <c r="AN90" i="75"/>
  <c r="AM90" i="75"/>
  <c r="AL90" i="75"/>
  <c r="AK90" i="75"/>
  <c r="AJ90" i="75"/>
  <c r="AI90" i="75"/>
  <c r="AH90" i="75"/>
  <c r="AG90" i="75"/>
  <c r="AF90" i="75"/>
  <c r="AE90" i="75"/>
  <c r="AD90" i="75"/>
  <c r="AC90" i="75"/>
  <c r="AB90" i="75"/>
  <c r="AA90" i="75"/>
  <c r="Z90" i="75"/>
  <c r="Y90" i="75"/>
  <c r="X90" i="75"/>
  <c r="W90" i="75"/>
  <c r="V90" i="75"/>
  <c r="U90" i="75"/>
  <c r="T90" i="75"/>
  <c r="S90" i="75"/>
  <c r="R90" i="75"/>
  <c r="Q90" i="75"/>
  <c r="P90" i="75"/>
  <c r="L90" i="75"/>
  <c r="M90" i="75" s="1"/>
  <c r="K90" i="75"/>
  <c r="N90" i="75" s="1"/>
  <c r="CE89" i="75"/>
  <c r="AX89" i="75"/>
  <c r="AV89" i="75"/>
  <c r="AU89" i="75"/>
  <c r="AT89" i="75"/>
  <c r="AS89" i="75"/>
  <c r="AR89" i="75"/>
  <c r="AQ89" i="75"/>
  <c r="AP89" i="75"/>
  <c r="AO89" i="75"/>
  <c r="AN89" i="75"/>
  <c r="AM89" i="75"/>
  <c r="AL89" i="75"/>
  <c r="AK89" i="75"/>
  <c r="AJ89" i="75"/>
  <c r="AI89" i="75"/>
  <c r="AH89" i="75"/>
  <c r="AG89" i="75"/>
  <c r="AF89" i="75"/>
  <c r="AE89" i="75"/>
  <c r="AD89" i="75"/>
  <c r="AC89" i="75"/>
  <c r="AB89" i="75"/>
  <c r="AA89" i="75"/>
  <c r="Z89" i="75"/>
  <c r="Y89" i="75"/>
  <c r="X89" i="75"/>
  <c r="W89" i="75"/>
  <c r="V89" i="75"/>
  <c r="U89" i="75"/>
  <c r="T89" i="75"/>
  <c r="S89" i="75"/>
  <c r="R89" i="75"/>
  <c r="Q89" i="75"/>
  <c r="P89" i="75"/>
  <c r="L89" i="75"/>
  <c r="M89" i="75" s="1"/>
  <c r="K89" i="75"/>
  <c r="N89" i="75" s="1"/>
  <c r="CE88" i="75"/>
  <c r="AX88" i="75"/>
  <c r="AV88" i="75"/>
  <c r="AU88" i="75"/>
  <c r="AT88" i="75"/>
  <c r="AS88" i="75"/>
  <c r="AR88" i="75"/>
  <c r="AQ88" i="75"/>
  <c r="AP88" i="75"/>
  <c r="AO88" i="75"/>
  <c r="AN88" i="75"/>
  <c r="AM88" i="75"/>
  <c r="AL88" i="75"/>
  <c r="AK88" i="75"/>
  <c r="AJ88" i="75"/>
  <c r="AI88" i="75"/>
  <c r="AH88" i="75"/>
  <c r="AG88" i="75"/>
  <c r="AF88" i="75"/>
  <c r="AE88" i="75"/>
  <c r="AD88" i="75"/>
  <c r="AC88" i="75"/>
  <c r="AB88" i="75"/>
  <c r="AA88" i="75"/>
  <c r="Z88" i="75"/>
  <c r="Y88" i="75"/>
  <c r="X88" i="75"/>
  <c r="W88" i="75"/>
  <c r="V88" i="75"/>
  <c r="U88" i="75"/>
  <c r="T88" i="75"/>
  <c r="S88" i="75"/>
  <c r="R88" i="75"/>
  <c r="Q88" i="75"/>
  <c r="P88" i="75"/>
  <c r="L88" i="75"/>
  <c r="M88" i="75" s="1"/>
  <c r="K88" i="75"/>
  <c r="N88" i="75" s="1"/>
  <c r="CE87" i="75"/>
  <c r="AX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L87" i="75"/>
  <c r="M87" i="75" s="1"/>
  <c r="K87" i="75"/>
  <c r="N87" i="75" s="1"/>
  <c r="CE86" i="75"/>
  <c r="AX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L86" i="75"/>
  <c r="M86" i="75" s="1"/>
  <c r="K86" i="75"/>
  <c r="N86" i="75" s="1"/>
  <c r="CE85" i="75"/>
  <c r="AX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L85" i="75"/>
  <c r="M85" i="75" s="1"/>
  <c r="K85" i="75"/>
  <c r="N85" i="75" s="1"/>
  <c r="CE84" i="75"/>
  <c r="AX84" i="75"/>
  <c r="AV84" i="75"/>
  <c r="AU84" i="75"/>
  <c r="AT84" i="75"/>
  <c r="AS84" i="75"/>
  <c r="AR84" i="75"/>
  <c r="AQ84" i="75"/>
  <c r="AP84" i="75"/>
  <c r="AO84" i="75"/>
  <c r="AN84" i="75"/>
  <c r="AM84" i="75"/>
  <c r="AL84" i="75"/>
  <c r="AK84" i="75"/>
  <c r="AJ84" i="75"/>
  <c r="AI84" i="75"/>
  <c r="AH84" i="75"/>
  <c r="AG84" i="75"/>
  <c r="AF84" i="75"/>
  <c r="AE84" i="75"/>
  <c r="AD84" i="75"/>
  <c r="AC84" i="75"/>
  <c r="AB84" i="75"/>
  <c r="AA84" i="75"/>
  <c r="Z84" i="75"/>
  <c r="Y84" i="75"/>
  <c r="X84" i="75"/>
  <c r="W84" i="75"/>
  <c r="V84" i="75"/>
  <c r="U84" i="75"/>
  <c r="T84" i="75"/>
  <c r="S84" i="75"/>
  <c r="R84" i="75"/>
  <c r="Q84" i="75"/>
  <c r="P84" i="75"/>
  <c r="L84" i="75"/>
  <c r="M84" i="75" s="1"/>
  <c r="K84" i="75"/>
  <c r="N84" i="75" s="1"/>
  <c r="CE83" i="75"/>
  <c r="AX83" i="75"/>
  <c r="AV83" i="75"/>
  <c r="AU83" i="75"/>
  <c r="AT83" i="75"/>
  <c r="AS83" i="75"/>
  <c r="AR83" i="75"/>
  <c r="AQ83" i="75"/>
  <c r="AP83" i="75"/>
  <c r="AO83" i="75"/>
  <c r="AN83" i="75"/>
  <c r="AM83" i="75"/>
  <c r="AL83" i="75"/>
  <c r="AK83" i="75"/>
  <c r="AJ83" i="75"/>
  <c r="AI83" i="75"/>
  <c r="AH83" i="75"/>
  <c r="AG83" i="75"/>
  <c r="AF83" i="75"/>
  <c r="AE83" i="75"/>
  <c r="AD83" i="75"/>
  <c r="AC83" i="75"/>
  <c r="AB83" i="75"/>
  <c r="AA83" i="75"/>
  <c r="Z83" i="75"/>
  <c r="Y83" i="75"/>
  <c r="X83" i="75"/>
  <c r="W83" i="75"/>
  <c r="V83" i="75"/>
  <c r="U83" i="75"/>
  <c r="T83" i="75"/>
  <c r="S83" i="75"/>
  <c r="R83" i="75"/>
  <c r="Q83" i="75"/>
  <c r="P83" i="75"/>
  <c r="L83" i="75"/>
  <c r="M83" i="75" s="1"/>
  <c r="K83" i="75"/>
  <c r="N83" i="75" s="1"/>
  <c r="CE82" i="75"/>
  <c r="P82" i="75"/>
  <c r="CE81" i="75"/>
  <c r="AX81" i="75"/>
  <c r="AV81" i="75" s="1"/>
  <c r="AU81" i="75"/>
  <c r="AT81" i="75"/>
  <c r="AS81" i="75"/>
  <c r="AR81" i="75"/>
  <c r="AQ81" i="75"/>
  <c r="AP81" i="75"/>
  <c r="AO81" i="75"/>
  <c r="AN81" i="75"/>
  <c r="AM81" i="75"/>
  <c r="AL81" i="75"/>
  <c r="AK81" i="75"/>
  <c r="AJ81" i="75"/>
  <c r="AI81" i="75"/>
  <c r="AH81" i="75"/>
  <c r="AG81" i="75"/>
  <c r="AF81" i="75"/>
  <c r="AE81" i="75"/>
  <c r="AD81" i="75"/>
  <c r="AC81" i="75"/>
  <c r="AB81" i="75"/>
  <c r="AA81" i="75"/>
  <c r="Z81" i="75"/>
  <c r="Y81" i="75"/>
  <c r="X81" i="75"/>
  <c r="W81" i="75"/>
  <c r="V81" i="75"/>
  <c r="U81" i="75"/>
  <c r="T81" i="75"/>
  <c r="S81" i="75"/>
  <c r="R81" i="75"/>
  <c r="Q81" i="75"/>
  <c r="P81" i="75"/>
  <c r="N81" i="75"/>
  <c r="L81" i="75"/>
  <c r="M81" i="75" s="1"/>
  <c r="K81" i="75"/>
  <c r="CE80" i="75"/>
  <c r="AX80" i="75"/>
  <c r="AV80" i="75" s="1"/>
  <c r="AU80" i="75"/>
  <c r="AT80" i="75"/>
  <c r="AS80" i="75"/>
  <c r="AR80" i="75"/>
  <c r="AQ80" i="75"/>
  <c r="AP80" i="75"/>
  <c r="AO80" i="75"/>
  <c r="AN80" i="75"/>
  <c r="AM80" i="75"/>
  <c r="AL80" i="75"/>
  <c r="AK80" i="75"/>
  <c r="AJ80" i="75"/>
  <c r="AI80" i="75"/>
  <c r="AH80" i="75"/>
  <c r="AG80" i="75"/>
  <c r="AF80" i="75"/>
  <c r="AE80" i="75"/>
  <c r="AD80" i="75"/>
  <c r="AC80" i="75"/>
  <c r="AB80" i="75"/>
  <c r="AA80" i="75"/>
  <c r="Z80" i="75"/>
  <c r="Y80" i="75"/>
  <c r="X80" i="75"/>
  <c r="W80" i="75"/>
  <c r="V80" i="75"/>
  <c r="U80" i="75"/>
  <c r="T80" i="75"/>
  <c r="S80" i="75"/>
  <c r="R80" i="75"/>
  <c r="Q80" i="75"/>
  <c r="P80" i="75"/>
  <c r="L80" i="75"/>
  <c r="M80" i="75" s="1"/>
  <c r="K80" i="75"/>
  <c r="N80" i="75" s="1"/>
  <c r="CE79" i="75"/>
  <c r="AX79" i="75"/>
  <c r="AV79" i="75" s="1"/>
  <c r="AU79" i="75"/>
  <c r="AT79" i="75"/>
  <c r="AS79" i="75"/>
  <c r="AR79" i="75"/>
  <c r="AQ79" i="75"/>
  <c r="AP79" i="75"/>
  <c r="AO79" i="75"/>
  <c r="AN79" i="75"/>
  <c r="AM79" i="75"/>
  <c r="AL79" i="75"/>
  <c r="AK79" i="75"/>
  <c r="AJ79" i="75"/>
  <c r="AI79" i="75"/>
  <c r="AH79" i="75"/>
  <c r="AG79" i="75"/>
  <c r="AF79" i="75"/>
  <c r="AE79" i="75"/>
  <c r="AD79" i="75"/>
  <c r="AC79" i="75"/>
  <c r="AB79" i="75"/>
  <c r="AA79" i="75"/>
  <c r="Z79" i="75"/>
  <c r="Y79" i="75"/>
  <c r="X79" i="75"/>
  <c r="W79" i="75"/>
  <c r="V79" i="75"/>
  <c r="U79" i="75"/>
  <c r="T79" i="75"/>
  <c r="S79" i="75"/>
  <c r="R79" i="75"/>
  <c r="Q79" i="75"/>
  <c r="P79" i="75"/>
  <c r="L79" i="75"/>
  <c r="M79" i="75" s="1"/>
  <c r="K79" i="75"/>
  <c r="N79" i="75" s="1"/>
  <c r="CE78" i="75"/>
  <c r="AX78" i="75"/>
  <c r="AV78" i="75" s="1"/>
  <c r="AU78" i="75"/>
  <c r="AT78" i="75"/>
  <c r="AS78" i="75"/>
  <c r="AR78" i="75"/>
  <c r="AQ78" i="75"/>
  <c r="AP78" i="75"/>
  <c r="AO78" i="75"/>
  <c r="AN78" i="75"/>
  <c r="AM78" i="75"/>
  <c r="AL78" i="75"/>
  <c r="AK78" i="75"/>
  <c r="AJ78" i="75"/>
  <c r="AI78" i="75"/>
  <c r="AH78" i="75"/>
  <c r="AG78" i="75"/>
  <c r="AF78" i="75"/>
  <c r="AE78" i="75"/>
  <c r="AD78" i="75"/>
  <c r="AC78" i="75"/>
  <c r="AB78" i="75"/>
  <c r="AA78" i="75"/>
  <c r="Z78" i="75"/>
  <c r="Y78" i="75"/>
  <c r="X78" i="75"/>
  <c r="W78" i="75"/>
  <c r="V78" i="75"/>
  <c r="U78" i="75"/>
  <c r="T78" i="75"/>
  <c r="S78" i="75"/>
  <c r="R78" i="75"/>
  <c r="Q78" i="75"/>
  <c r="P78" i="75"/>
  <c r="N78" i="75"/>
  <c r="L78" i="75"/>
  <c r="M78" i="75" s="1"/>
  <c r="K78" i="75"/>
  <c r="CE77" i="75"/>
  <c r="AX77" i="75"/>
  <c r="AV77" i="75" s="1"/>
  <c r="AU77" i="75"/>
  <c r="AT77" i="75"/>
  <c r="AS77" i="75"/>
  <c r="AR77" i="75"/>
  <c r="AQ77" i="75"/>
  <c r="AP77" i="75"/>
  <c r="AO77" i="75"/>
  <c r="AN77" i="75"/>
  <c r="AM77" i="75"/>
  <c r="AL77" i="75"/>
  <c r="AK77" i="75"/>
  <c r="AJ77" i="75"/>
  <c r="AI77" i="75"/>
  <c r="AH77" i="75"/>
  <c r="AG77" i="75"/>
  <c r="AF77" i="75"/>
  <c r="AE77" i="75"/>
  <c r="AD77" i="75"/>
  <c r="AC77" i="75"/>
  <c r="AB77" i="75"/>
  <c r="AA77" i="75"/>
  <c r="Z77" i="75"/>
  <c r="Y77" i="75"/>
  <c r="X77" i="75"/>
  <c r="W77" i="75"/>
  <c r="V77" i="75"/>
  <c r="U77" i="75"/>
  <c r="T77" i="75"/>
  <c r="S77" i="75"/>
  <c r="R77" i="75"/>
  <c r="Q77" i="75"/>
  <c r="P77" i="75"/>
  <c r="N77" i="75"/>
  <c r="L77" i="75"/>
  <c r="M77" i="75" s="1"/>
  <c r="K77" i="75"/>
  <c r="CE76" i="75"/>
  <c r="AX76" i="75"/>
  <c r="AV76" i="75" s="1"/>
  <c r="AU76" i="75"/>
  <c r="AT76" i="75"/>
  <c r="AS76" i="75"/>
  <c r="AR76" i="75"/>
  <c r="AQ76" i="75"/>
  <c r="AP76" i="75"/>
  <c r="AO76" i="75"/>
  <c r="AN76" i="75"/>
  <c r="AM76" i="75"/>
  <c r="AL76" i="75"/>
  <c r="AK76" i="75"/>
  <c r="AJ76" i="75"/>
  <c r="AI76" i="75"/>
  <c r="AH76" i="75"/>
  <c r="AG76" i="75"/>
  <c r="AF76" i="75"/>
  <c r="AE76" i="75"/>
  <c r="AD76" i="75"/>
  <c r="AC76" i="75"/>
  <c r="AB76" i="75"/>
  <c r="AA76" i="75"/>
  <c r="Z76" i="75"/>
  <c r="Y76" i="75"/>
  <c r="X76" i="75"/>
  <c r="W76" i="75"/>
  <c r="V76" i="75"/>
  <c r="U76" i="75"/>
  <c r="T76" i="75"/>
  <c r="S76" i="75"/>
  <c r="R76" i="75"/>
  <c r="Q76" i="75"/>
  <c r="P76" i="75"/>
  <c r="L76" i="75"/>
  <c r="M76" i="75" s="1"/>
  <c r="K76" i="75"/>
  <c r="N76" i="75" s="1"/>
  <c r="CE75" i="75"/>
  <c r="AX75" i="75"/>
  <c r="AV75" i="75" s="1"/>
  <c r="AU75" i="75"/>
  <c r="AT75" i="75"/>
  <c r="AS75" i="75"/>
  <c r="AR75" i="75"/>
  <c r="AQ75" i="75"/>
  <c r="AP75" i="75"/>
  <c r="AO75" i="75"/>
  <c r="AN75" i="75"/>
  <c r="AM75" i="75"/>
  <c r="AL75" i="75"/>
  <c r="AK75" i="75"/>
  <c r="AJ75" i="75"/>
  <c r="AI75" i="75"/>
  <c r="AH75" i="75"/>
  <c r="AG75" i="75"/>
  <c r="AF75" i="75"/>
  <c r="AE75" i="75"/>
  <c r="AD75" i="75"/>
  <c r="AC75" i="75"/>
  <c r="AB75" i="75"/>
  <c r="AA75" i="75"/>
  <c r="Z75" i="75"/>
  <c r="Y75" i="75"/>
  <c r="X75" i="75"/>
  <c r="W75" i="75"/>
  <c r="V75" i="75"/>
  <c r="U75" i="75"/>
  <c r="T75" i="75"/>
  <c r="S75" i="75"/>
  <c r="R75" i="75"/>
  <c r="Q75" i="75"/>
  <c r="P75" i="75"/>
  <c r="L75" i="75"/>
  <c r="M75" i="75" s="1"/>
  <c r="K75" i="75"/>
  <c r="N75" i="75" s="1"/>
  <c r="CE74" i="75"/>
  <c r="P74" i="75"/>
  <c r="CE73" i="75"/>
  <c r="AX73" i="75"/>
  <c r="AV73" i="75" s="1"/>
  <c r="AU73" i="75"/>
  <c r="AT73" i="75"/>
  <c r="AS73" i="75"/>
  <c r="AR73" i="75"/>
  <c r="AQ73" i="75"/>
  <c r="AP73" i="75"/>
  <c r="AO73" i="75"/>
  <c r="AN73" i="75"/>
  <c r="AM73" i="75"/>
  <c r="AL73" i="75"/>
  <c r="AK73" i="75"/>
  <c r="AJ73" i="75"/>
  <c r="AI73" i="75"/>
  <c r="AH73" i="75"/>
  <c r="AG73" i="75"/>
  <c r="AF73" i="75"/>
  <c r="AE73" i="75"/>
  <c r="AD73" i="75"/>
  <c r="AC73" i="75"/>
  <c r="AB73" i="75"/>
  <c r="AA73" i="75"/>
  <c r="Z73" i="75"/>
  <c r="Y73" i="75"/>
  <c r="X73" i="75"/>
  <c r="W73" i="75"/>
  <c r="V73" i="75"/>
  <c r="U73" i="75"/>
  <c r="T73" i="75"/>
  <c r="S73" i="75"/>
  <c r="R73" i="75"/>
  <c r="Q73" i="75"/>
  <c r="P73" i="75"/>
  <c r="L73" i="75"/>
  <c r="M73" i="75" s="1"/>
  <c r="K73" i="75"/>
  <c r="N73" i="75" s="1"/>
  <c r="AY73" i="75" s="1"/>
  <c r="CE72" i="75"/>
  <c r="AX72" i="75"/>
  <c r="AV72" i="75"/>
  <c r="AU72" i="75"/>
  <c r="AT72" i="75"/>
  <c r="AS72" i="75"/>
  <c r="AR72" i="75"/>
  <c r="AQ72" i="75"/>
  <c r="AP72" i="75"/>
  <c r="AO72" i="75"/>
  <c r="AN72" i="75"/>
  <c r="AM72" i="75"/>
  <c r="AL72" i="75"/>
  <c r="AK72" i="75"/>
  <c r="AJ72" i="75"/>
  <c r="AI72" i="75"/>
  <c r="AH72" i="75"/>
  <c r="AG72" i="75"/>
  <c r="AF72" i="75"/>
  <c r="AE72" i="75"/>
  <c r="AD72" i="75"/>
  <c r="AC72" i="75"/>
  <c r="AB72" i="75"/>
  <c r="AA72" i="75"/>
  <c r="Z72" i="75"/>
  <c r="Y72" i="75"/>
  <c r="X72" i="75"/>
  <c r="W72" i="75"/>
  <c r="V72" i="75"/>
  <c r="U72" i="75"/>
  <c r="T72" i="75"/>
  <c r="S72" i="75"/>
  <c r="R72" i="75"/>
  <c r="Q72" i="75"/>
  <c r="P72" i="75"/>
  <c r="M72" i="75"/>
  <c r="L72" i="75"/>
  <c r="K72" i="75"/>
  <c r="N72" i="75" s="1"/>
  <c r="AY72" i="75" s="1"/>
  <c r="CE71" i="75"/>
  <c r="AX71" i="75"/>
  <c r="AV71" i="75" s="1"/>
  <c r="AU71" i="75"/>
  <c r="AT71" i="75"/>
  <c r="AS71" i="75"/>
  <c r="AR71" i="75"/>
  <c r="AQ71" i="75"/>
  <c r="AP71" i="75"/>
  <c r="AO71" i="75"/>
  <c r="AN71" i="75"/>
  <c r="AM71" i="75"/>
  <c r="AL71" i="75"/>
  <c r="AK71" i="75"/>
  <c r="AJ71" i="75"/>
  <c r="AI71" i="75"/>
  <c r="AH71" i="75"/>
  <c r="AG71" i="75"/>
  <c r="AF71" i="75"/>
  <c r="AE71" i="75"/>
  <c r="AD71" i="75"/>
  <c r="AC71" i="75"/>
  <c r="AB71" i="75"/>
  <c r="AA71" i="75"/>
  <c r="Z71" i="75"/>
  <c r="Y71" i="75"/>
  <c r="X71" i="75"/>
  <c r="W71" i="75"/>
  <c r="V71" i="75"/>
  <c r="U71" i="75"/>
  <c r="T71" i="75"/>
  <c r="S71" i="75"/>
  <c r="R71" i="75"/>
  <c r="Q71" i="75"/>
  <c r="P71" i="75"/>
  <c r="L71" i="75"/>
  <c r="M71" i="75" s="1"/>
  <c r="K71" i="75"/>
  <c r="N71" i="75" s="1"/>
  <c r="AY71" i="75" s="1"/>
  <c r="CE70" i="75"/>
  <c r="AX70" i="75"/>
  <c r="AV70" i="75"/>
  <c r="AU70" i="75"/>
  <c r="AT70" i="75"/>
  <c r="AS70" i="75"/>
  <c r="AR70" i="75"/>
  <c r="AQ70" i="75"/>
  <c r="AP70" i="75"/>
  <c r="AO70" i="75"/>
  <c r="AN70" i="75"/>
  <c r="AM70" i="75"/>
  <c r="AL70" i="75"/>
  <c r="AK70" i="75"/>
  <c r="AJ70" i="75"/>
  <c r="AI70" i="75"/>
  <c r="AH70" i="75"/>
  <c r="AG70" i="75"/>
  <c r="AF70" i="75"/>
  <c r="AE70" i="75"/>
  <c r="AD70" i="75"/>
  <c r="AC70" i="75"/>
  <c r="AB70" i="75"/>
  <c r="AA70" i="75"/>
  <c r="Z70" i="75"/>
  <c r="Y70" i="75"/>
  <c r="X70" i="75"/>
  <c r="W70" i="75"/>
  <c r="V70" i="75"/>
  <c r="U70" i="75"/>
  <c r="T70" i="75"/>
  <c r="S70" i="75"/>
  <c r="R70" i="75"/>
  <c r="Q70" i="75"/>
  <c r="P70" i="75"/>
  <c r="M70" i="75"/>
  <c r="L70" i="75"/>
  <c r="K70" i="75"/>
  <c r="N70" i="75" s="1"/>
  <c r="CE69" i="75"/>
  <c r="AX69" i="75"/>
  <c r="AV69" i="75" s="1"/>
  <c r="AU69" i="75"/>
  <c r="AT69" i="75"/>
  <c r="AS69" i="75"/>
  <c r="AR69" i="75"/>
  <c r="AQ69" i="75"/>
  <c r="AP69" i="75"/>
  <c r="AO69" i="75"/>
  <c r="AN69" i="75"/>
  <c r="AM69" i="75"/>
  <c r="AL69" i="75"/>
  <c r="AK69" i="75"/>
  <c r="AJ69" i="75"/>
  <c r="AI69" i="75"/>
  <c r="AH69" i="75"/>
  <c r="AG69" i="75"/>
  <c r="AF69" i="75"/>
  <c r="AE69" i="75"/>
  <c r="AD69" i="75"/>
  <c r="AC69" i="75"/>
  <c r="AB69" i="75"/>
  <c r="AA69" i="75"/>
  <c r="Z69" i="75"/>
  <c r="Y69" i="75"/>
  <c r="X69" i="75"/>
  <c r="W69" i="75"/>
  <c r="V69" i="75"/>
  <c r="U69" i="75"/>
  <c r="T69" i="75"/>
  <c r="S69" i="75"/>
  <c r="R69" i="75"/>
  <c r="Q69" i="75"/>
  <c r="P69" i="75"/>
  <c r="L69" i="75"/>
  <c r="M69" i="75" s="1"/>
  <c r="K69" i="75"/>
  <c r="N69" i="75" s="1"/>
  <c r="AY69" i="75" s="1"/>
  <c r="CE68" i="75"/>
  <c r="P68" i="75"/>
  <c r="CE67" i="75"/>
  <c r="AX67" i="75"/>
  <c r="AU67" i="75"/>
  <c r="AT67" i="75"/>
  <c r="AS67" i="75"/>
  <c r="AR67" i="75"/>
  <c r="AQ67" i="75"/>
  <c r="AP67" i="75"/>
  <c r="AO67" i="75"/>
  <c r="AN67" i="75"/>
  <c r="AM67" i="75"/>
  <c r="AL67" i="75"/>
  <c r="AK67" i="75"/>
  <c r="AJ67" i="75"/>
  <c r="AI67" i="75"/>
  <c r="AH67" i="75"/>
  <c r="AG67" i="75"/>
  <c r="AF67" i="75"/>
  <c r="AE67" i="75"/>
  <c r="AD67" i="75"/>
  <c r="AC67" i="75"/>
  <c r="AB67" i="75"/>
  <c r="AA67" i="75"/>
  <c r="Z67" i="75"/>
  <c r="Y67" i="75"/>
  <c r="X67" i="75"/>
  <c r="W67" i="75"/>
  <c r="V67" i="75"/>
  <c r="U67" i="75"/>
  <c r="T67" i="75"/>
  <c r="S67" i="75"/>
  <c r="R67" i="75"/>
  <c r="Q67" i="75"/>
  <c r="P67" i="75"/>
  <c r="L67" i="75"/>
  <c r="M67" i="75" s="1"/>
  <c r="K67" i="75"/>
  <c r="N67" i="75" s="1"/>
  <c r="CE66" i="75"/>
  <c r="AX66" i="75"/>
  <c r="AU66" i="75"/>
  <c r="AT66" i="75"/>
  <c r="AS66" i="75"/>
  <c r="AR66" i="75"/>
  <c r="AQ66" i="75"/>
  <c r="AP66" i="75"/>
  <c r="AO66" i="75"/>
  <c r="AN66" i="75"/>
  <c r="AM66" i="75"/>
  <c r="AL66" i="75"/>
  <c r="AK66" i="75"/>
  <c r="AJ66" i="75"/>
  <c r="AI66" i="75"/>
  <c r="AH66" i="75"/>
  <c r="AG66" i="75"/>
  <c r="AF66" i="75"/>
  <c r="AE66" i="75"/>
  <c r="AD66" i="75"/>
  <c r="AC66" i="75"/>
  <c r="AB66" i="75"/>
  <c r="AA66" i="75"/>
  <c r="Z66" i="75"/>
  <c r="Y66" i="75"/>
  <c r="X66" i="75"/>
  <c r="W66" i="75"/>
  <c r="V66" i="75"/>
  <c r="U66" i="75"/>
  <c r="T66" i="75"/>
  <c r="S66" i="75"/>
  <c r="R66" i="75"/>
  <c r="Q66" i="75"/>
  <c r="P66" i="75"/>
  <c r="L66" i="75"/>
  <c r="M66" i="75" s="1"/>
  <c r="K66" i="75"/>
  <c r="N66" i="75" s="1"/>
  <c r="CE65" i="75"/>
  <c r="AX65" i="75"/>
  <c r="AU65" i="75"/>
  <c r="AT65" i="75"/>
  <c r="AS65" i="75"/>
  <c r="AR65" i="75"/>
  <c r="AQ65" i="75"/>
  <c r="AP65" i="75"/>
  <c r="AO65" i="75"/>
  <c r="AN65" i="75"/>
  <c r="AM65" i="75"/>
  <c r="AL65" i="75"/>
  <c r="AK65" i="75"/>
  <c r="AJ65" i="75"/>
  <c r="AI65" i="75"/>
  <c r="AH65" i="75"/>
  <c r="AG65" i="75"/>
  <c r="AF65" i="75"/>
  <c r="AE65" i="75"/>
  <c r="AD65" i="75"/>
  <c r="AC65" i="75"/>
  <c r="AB65" i="75"/>
  <c r="AA65" i="75"/>
  <c r="Z65" i="75"/>
  <c r="Y65" i="75"/>
  <c r="X65" i="75"/>
  <c r="W65" i="75"/>
  <c r="V65" i="75"/>
  <c r="U65" i="75"/>
  <c r="T65" i="75"/>
  <c r="S65" i="75"/>
  <c r="R65" i="75"/>
  <c r="Q65" i="75"/>
  <c r="P65" i="75"/>
  <c r="N65" i="75"/>
  <c r="L65" i="75"/>
  <c r="M65" i="75" s="1"/>
  <c r="K65" i="75"/>
  <c r="CE64" i="75"/>
  <c r="AX64" i="75"/>
  <c r="AU64" i="75"/>
  <c r="AT64" i="75"/>
  <c r="AS64" i="75"/>
  <c r="AR64" i="75"/>
  <c r="AQ64" i="75"/>
  <c r="AP64" i="75"/>
  <c r="AO64" i="75"/>
  <c r="AN64" i="75"/>
  <c r="AM64" i="75"/>
  <c r="AL64" i="75"/>
  <c r="AK64" i="75"/>
  <c r="AJ64" i="75"/>
  <c r="AI64" i="75"/>
  <c r="AH64" i="75"/>
  <c r="AG64" i="75"/>
  <c r="AF64" i="75"/>
  <c r="AE64" i="75"/>
  <c r="AD64" i="75"/>
  <c r="AC64" i="75"/>
  <c r="AB64" i="75"/>
  <c r="AA64" i="75"/>
  <c r="Z64" i="75"/>
  <c r="Y64" i="75"/>
  <c r="X64" i="75"/>
  <c r="W64" i="75"/>
  <c r="V64" i="75"/>
  <c r="U64" i="75"/>
  <c r="T64" i="75"/>
  <c r="S64" i="75"/>
  <c r="R64" i="75"/>
  <c r="Q64" i="75"/>
  <c r="P64" i="75"/>
  <c r="N64" i="75"/>
  <c r="L64" i="75"/>
  <c r="M64" i="75" s="1"/>
  <c r="K64" i="75"/>
  <c r="CE63" i="75"/>
  <c r="AX63" i="75"/>
  <c r="AU63" i="75"/>
  <c r="AT63" i="75"/>
  <c r="AS63" i="75"/>
  <c r="AR63" i="75"/>
  <c r="AQ63" i="75"/>
  <c r="AP63" i="75"/>
  <c r="AO63" i="75"/>
  <c r="AN63" i="75"/>
  <c r="AM63" i="75"/>
  <c r="AL63" i="75"/>
  <c r="AK63" i="75"/>
  <c r="AJ63" i="75"/>
  <c r="AI63" i="75"/>
  <c r="AH63" i="75"/>
  <c r="AG63" i="75"/>
  <c r="AF63" i="75"/>
  <c r="AE63" i="75"/>
  <c r="AD63" i="75"/>
  <c r="AC63" i="75"/>
  <c r="AB63" i="75"/>
  <c r="AA63" i="75"/>
  <c r="Z63" i="75"/>
  <c r="Y63" i="75"/>
  <c r="X63" i="75"/>
  <c r="W63" i="75"/>
  <c r="V63" i="75"/>
  <c r="U63" i="75"/>
  <c r="T63" i="75"/>
  <c r="S63" i="75"/>
  <c r="R63" i="75"/>
  <c r="Q63" i="75"/>
  <c r="P63" i="75"/>
  <c r="L63" i="75"/>
  <c r="M63" i="75" s="1"/>
  <c r="K63" i="75"/>
  <c r="N63" i="75" s="1"/>
  <c r="CE62" i="75"/>
  <c r="AX62" i="75"/>
  <c r="AU62" i="75"/>
  <c r="AT62" i="75"/>
  <c r="AS62" i="75"/>
  <c r="AR62" i="75"/>
  <c r="AQ62" i="75"/>
  <c r="AP62" i="75"/>
  <c r="AO62" i="75"/>
  <c r="AN62" i="75"/>
  <c r="AM62" i="75"/>
  <c r="AL62" i="75"/>
  <c r="AK62" i="75"/>
  <c r="AJ62" i="75"/>
  <c r="AI62" i="75"/>
  <c r="AH62" i="75"/>
  <c r="AG62" i="75"/>
  <c r="AF62" i="75"/>
  <c r="AE62" i="75"/>
  <c r="AD62" i="75"/>
  <c r="AC62" i="75"/>
  <c r="AB62" i="75"/>
  <c r="AA62" i="75"/>
  <c r="Z62" i="75"/>
  <c r="Y62" i="75"/>
  <c r="X62" i="75"/>
  <c r="W62" i="75"/>
  <c r="V62" i="75"/>
  <c r="U62" i="75"/>
  <c r="T62" i="75"/>
  <c r="S62" i="75"/>
  <c r="R62" i="75"/>
  <c r="Q62" i="75"/>
  <c r="P62" i="75"/>
  <c r="L62" i="75"/>
  <c r="M62" i="75" s="1"/>
  <c r="K62" i="75"/>
  <c r="N62" i="75" s="1"/>
  <c r="CE61" i="75"/>
  <c r="AX61" i="75"/>
  <c r="AU61" i="75"/>
  <c r="AT61" i="75"/>
  <c r="AS61" i="75"/>
  <c r="AR61" i="75"/>
  <c r="AQ61" i="75"/>
  <c r="AP61" i="75"/>
  <c r="AO61" i="75"/>
  <c r="AN61" i="75"/>
  <c r="AM61" i="75"/>
  <c r="AL61" i="75"/>
  <c r="AK61" i="75"/>
  <c r="AJ61" i="75"/>
  <c r="AI61" i="75"/>
  <c r="AH61" i="75"/>
  <c r="AG61" i="75"/>
  <c r="AF61" i="75"/>
  <c r="AE61" i="75"/>
  <c r="AD61" i="75"/>
  <c r="AC61" i="75"/>
  <c r="AB61" i="75"/>
  <c r="AA61" i="75"/>
  <c r="Z61" i="75"/>
  <c r="Y61" i="75"/>
  <c r="X61" i="75"/>
  <c r="W61" i="75"/>
  <c r="V61" i="75"/>
  <c r="U61" i="75"/>
  <c r="T61" i="75"/>
  <c r="S61" i="75"/>
  <c r="R61" i="75"/>
  <c r="Q61" i="75"/>
  <c r="P61" i="75"/>
  <c r="N61" i="75"/>
  <c r="L61" i="75"/>
  <c r="M61" i="75" s="1"/>
  <c r="K61" i="75"/>
  <c r="CE60" i="75"/>
  <c r="AX60" i="75"/>
  <c r="AU60" i="75"/>
  <c r="AT60" i="75"/>
  <c r="AS60" i="75"/>
  <c r="AR60" i="75"/>
  <c r="AQ60" i="75"/>
  <c r="AP60" i="75"/>
  <c r="AO60" i="75"/>
  <c r="AN60" i="75"/>
  <c r="AM60" i="75"/>
  <c r="AL60" i="75"/>
  <c r="AK60" i="75"/>
  <c r="AJ60" i="75"/>
  <c r="AI60" i="75"/>
  <c r="AH60" i="75"/>
  <c r="AG60" i="75"/>
  <c r="AF60" i="75"/>
  <c r="AE60" i="75"/>
  <c r="AD60" i="75"/>
  <c r="AC60" i="75"/>
  <c r="AB60" i="75"/>
  <c r="AA60" i="75"/>
  <c r="Z60" i="75"/>
  <c r="Y60" i="75"/>
  <c r="X60" i="75"/>
  <c r="W60" i="75"/>
  <c r="V60" i="75"/>
  <c r="U60" i="75"/>
  <c r="T60" i="75"/>
  <c r="S60" i="75"/>
  <c r="R60" i="75"/>
  <c r="Q60" i="75"/>
  <c r="P60" i="75"/>
  <c r="N60" i="75"/>
  <c r="L60" i="75"/>
  <c r="M60" i="75" s="1"/>
  <c r="K60" i="75"/>
  <c r="CE59" i="75"/>
  <c r="P59" i="75"/>
  <c r="CE58" i="75"/>
  <c r="AX58" i="75"/>
  <c r="AV58" i="75"/>
  <c r="AU58" i="75"/>
  <c r="AT58" i="75"/>
  <c r="AS58" i="75"/>
  <c r="AR58" i="75"/>
  <c r="AQ58" i="75"/>
  <c r="AP58" i="75"/>
  <c r="AO58" i="75"/>
  <c r="AN58" i="75"/>
  <c r="AM58" i="75"/>
  <c r="AL58" i="75"/>
  <c r="AK58" i="75"/>
  <c r="AJ58" i="75"/>
  <c r="AI58" i="75"/>
  <c r="AH58" i="75"/>
  <c r="AG58" i="75"/>
  <c r="AF58" i="75"/>
  <c r="AE58" i="75"/>
  <c r="AD58" i="75"/>
  <c r="AC58" i="75"/>
  <c r="AB58" i="75"/>
  <c r="AA58" i="75"/>
  <c r="Z58" i="75"/>
  <c r="Y58" i="75"/>
  <c r="X58" i="75"/>
  <c r="W58" i="75"/>
  <c r="V58" i="75"/>
  <c r="U58" i="75"/>
  <c r="T58" i="75"/>
  <c r="S58" i="75"/>
  <c r="R58" i="75"/>
  <c r="Q58" i="75"/>
  <c r="P58" i="75"/>
  <c r="L58" i="75"/>
  <c r="M58" i="75" s="1"/>
  <c r="K58" i="75"/>
  <c r="N58" i="75" s="1"/>
  <c r="CE57" i="75"/>
  <c r="AX57" i="75"/>
  <c r="AV57" i="75"/>
  <c r="AU57" i="75"/>
  <c r="AT57" i="75"/>
  <c r="AS57" i="75"/>
  <c r="AR57" i="75"/>
  <c r="AQ57" i="75"/>
  <c r="AP57" i="75"/>
  <c r="AO57" i="75"/>
  <c r="AN57" i="75"/>
  <c r="AM57" i="75"/>
  <c r="AL57" i="75"/>
  <c r="AK57" i="75"/>
  <c r="AJ57" i="75"/>
  <c r="AI57" i="75"/>
  <c r="AH57" i="75"/>
  <c r="AG57" i="75"/>
  <c r="AF57" i="75"/>
  <c r="AE57" i="75"/>
  <c r="AD57" i="75"/>
  <c r="AC57" i="75"/>
  <c r="AB57" i="75"/>
  <c r="AA57" i="75"/>
  <c r="Z57" i="75"/>
  <c r="Y57" i="75"/>
  <c r="X57" i="75"/>
  <c r="W57" i="75"/>
  <c r="V57" i="75"/>
  <c r="U57" i="75"/>
  <c r="T57" i="75"/>
  <c r="S57" i="75"/>
  <c r="R57" i="75"/>
  <c r="Q57" i="75"/>
  <c r="P57" i="75"/>
  <c r="L57" i="75"/>
  <c r="M57" i="75" s="1"/>
  <c r="K57" i="75"/>
  <c r="N57" i="75" s="1"/>
  <c r="CE56" i="75"/>
  <c r="AX56" i="75"/>
  <c r="AV56" i="75" s="1"/>
  <c r="AU56" i="75"/>
  <c r="AT56" i="75"/>
  <c r="AS56" i="75"/>
  <c r="AR56" i="75"/>
  <c r="AQ56" i="75"/>
  <c r="AP56" i="75"/>
  <c r="AO56" i="75"/>
  <c r="AN56" i="75"/>
  <c r="AM56" i="75"/>
  <c r="AL56" i="75"/>
  <c r="AK56" i="75"/>
  <c r="AJ56" i="75"/>
  <c r="AI56" i="75"/>
  <c r="AH56" i="75"/>
  <c r="AG56" i="75"/>
  <c r="AF56" i="75"/>
  <c r="AE56" i="75"/>
  <c r="AD56" i="75"/>
  <c r="AC56" i="75"/>
  <c r="AB56" i="75"/>
  <c r="AA56" i="75"/>
  <c r="Z56" i="75"/>
  <c r="Y56" i="75"/>
  <c r="X56" i="75"/>
  <c r="W56" i="75"/>
  <c r="V56" i="75"/>
  <c r="U56" i="75"/>
  <c r="T56" i="75"/>
  <c r="S56" i="75"/>
  <c r="R56" i="75"/>
  <c r="Q56" i="75"/>
  <c r="P56" i="75"/>
  <c r="L56" i="75"/>
  <c r="M56" i="75" s="1"/>
  <c r="K56" i="75"/>
  <c r="N56" i="75" s="1"/>
  <c r="CE55" i="75"/>
  <c r="AX55" i="75"/>
  <c r="AV55" i="75" s="1"/>
  <c r="AU55" i="75"/>
  <c r="AT55" i="75"/>
  <c r="AS55" i="75"/>
  <c r="AR55" i="75"/>
  <c r="AQ55" i="75"/>
  <c r="AP55" i="75"/>
  <c r="AO55" i="75"/>
  <c r="AN55" i="75"/>
  <c r="AM55" i="75"/>
  <c r="AL55" i="75"/>
  <c r="AK55" i="75"/>
  <c r="AJ55" i="75"/>
  <c r="AI55" i="75"/>
  <c r="AH55" i="75"/>
  <c r="AG55" i="75"/>
  <c r="AF55" i="75"/>
  <c r="AE55" i="75"/>
  <c r="AD55" i="75"/>
  <c r="AC55" i="75"/>
  <c r="AB55" i="75"/>
  <c r="AA55" i="75"/>
  <c r="Z55" i="75"/>
  <c r="Y55" i="75"/>
  <c r="X55" i="75"/>
  <c r="W55" i="75"/>
  <c r="V55" i="75"/>
  <c r="U55" i="75"/>
  <c r="T55" i="75"/>
  <c r="S55" i="75"/>
  <c r="R55" i="75"/>
  <c r="Q55" i="75"/>
  <c r="P55" i="75"/>
  <c r="L55" i="75"/>
  <c r="M55" i="75" s="1"/>
  <c r="K55" i="75"/>
  <c r="N55" i="75" s="1"/>
  <c r="CE54" i="75"/>
  <c r="AX54" i="75"/>
  <c r="AV54" i="75" s="1"/>
  <c r="AU54" i="75"/>
  <c r="AT54" i="75"/>
  <c r="AS54" i="75"/>
  <c r="AR54" i="75"/>
  <c r="AQ54" i="75"/>
  <c r="AP54" i="75"/>
  <c r="AO54" i="75"/>
  <c r="AN54" i="75"/>
  <c r="AM54" i="75"/>
  <c r="AL54" i="75"/>
  <c r="AK54" i="75"/>
  <c r="AJ54" i="75"/>
  <c r="AI54" i="75"/>
  <c r="AH54" i="75"/>
  <c r="AG54" i="75"/>
  <c r="AF54" i="75"/>
  <c r="AE54" i="75"/>
  <c r="AD54" i="75"/>
  <c r="AC54" i="75"/>
  <c r="AB54" i="75"/>
  <c r="AA54" i="75"/>
  <c r="Z54" i="75"/>
  <c r="Y54" i="75"/>
  <c r="X54" i="75"/>
  <c r="W54" i="75"/>
  <c r="V54" i="75"/>
  <c r="U54" i="75"/>
  <c r="T54" i="75"/>
  <c r="S54" i="75"/>
  <c r="R54" i="75"/>
  <c r="Q54" i="75"/>
  <c r="P54" i="75"/>
  <c r="N54" i="75"/>
  <c r="L54" i="75"/>
  <c r="M54" i="75" s="1"/>
  <c r="K54" i="75"/>
  <c r="CE53" i="75"/>
  <c r="AX53" i="75"/>
  <c r="AV53" i="75" s="1"/>
  <c r="AU53" i="75"/>
  <c r="AT53" i="75"/>
  <c r="AS53" i="75"/>
  <c r="AR53" i="75"/>
  <c r="AQ53" i="75"/>
  <c r="AP53" i="75"/>
  <c r="AO53" i="75"/>
  <c r="AN53" i="75"/>
  <c r="AM53" i="75"/>
  <c r="AL53" i="75"/>
  <c r="AK53" i="75"/>
  <c r="AJ53" i="75"/>
  <c r="AI53" i="75"/>
  <c r="AH53" i="75"/>
  <c r="AG53" i="75"/>
  <c r="AF53" i="75"/>
  <c r="AE53" i="75"/>
  <c r="AD53" i="75"/>
  <c r="AC53" i="75"/>
  <c r="AB53" i="75"/>
  <c r="AA53" i="75"/>
  <c r="Z53" i="75"/>
  <c r="Y53" i="75"/>
  <c r="X53" i="75"/>
  <c r="W53" i="75"/>
  <c r="V53" i="75"/>
  <c r="U53" i="75"/>
  <c r="T53" i="75"/>
  <c r="S53" i="75"/>
  <c r="R53" i="75"/>
  <c r="Q53" i="75"/>
  <c r="P53" i="75"/>
  <c r="N53" i="75"/>
  <c r="L53" i="75"/>
  <c r="M53" i="75" s="1"/>
  <c r="K53" i="75"/>
  <c r="CE52" i="75"/>
  <c r="AX52" i="75"/>
  <c r="AV52" i="75" s="1"/>
  <c r="AU52" i="75"/>
  <c r="AT52" i="75"/>
  <c r="AS52" i="75"/>
  <c r="AR52" i="75"/>
  <c r="AQ52" i="75"/>
  <c r="AP52" i="75"/>
  <c r="AO52" i="75"/>
  <c r="AN52" i="75"/>
  <c r="AM52" i="75"/>
  <c r="AL52" i="75"/>
  <c r="AK52" i="75"/>
  <c r="AJ52" i="75"/>
  <c r="AI52" i="75"/>
  <c r="AH52" i="75"/>
  <c r="AG52" i="75"/>
  <c r="AF52" i="75"/>
  <c r="AE52" i="75"/>
  <c r="AD52" i="75"/>
  <c r="AC52" i="75"/>
  <c r="AB52" i="75"/>
  <c r="AA52" i="75"/>
  <c r="Z52" i="75"/>
  <c r="Y52" i="75"/>
  <c r="X52" i="75"/>
  <c r="W52" i="75"/>
  <c r="V52" i="75"/>
  <c r="U52" i="75"/>
  <c r="T52" i="75"/>
  <c r="S52" i="75"/>
  <c r="R52" i="75"/>
  <c r="Q52" i="75"/>
  <c r="P52" i="75"/>
  <c r="L52" i="75"/>
  <c r="M52" i="75" s="1"/>
  <c r="K52" i="75"/>
  <c r="N52" i="75" s="1"/>
  <c r="CE51" i="75"/>
  <c r="AX51" i="75"/>
  <c r="AV51" i="75" s="1"/>
  <c r="AU51" i="75"/>
  <c r="AT51" i="75"/>
  <c r="AS51" i="75"/>
  <c r="AR51" i="75"/>
  <c r="AQ51" i="75"/>
  <c r="AP51" i="75"/>
  <c r="AO51" i="75"/>
  <c r="AN51" i="75"/>
  <c r="AM51" i="75"/>
  <c r="AL51" i="75"/>
  <c r="AK51" i="75"/>
  <c r="AJ51" i="75"/>
  <c r="AI51" i="75"/>
  <c r="AH51" i="75"/>
  <c r="AG51" i="75"/>
  <c r="AF51" i="75"/>
  <c r="AE51" i="75"/>
  <c r="AD51" i="75"/>
  <c r="AC51" i="75"/>
  <c r="AB51" i="75"/>
  <c r="AA51" i="75"/>
  <c r="Z51" i="75"/>
  <c r="Y51" i="75"/>
  <c r="X51" i="75"/>
  <c r="W51" i="75"/>
  <c r="V51" i="75"/>
  <c r="U51" i="75"/>
  <c r="T51" i="75"/>
  <c r="S51" i="75"/>
  <c r="R51" i="75"/>
  <c r="Q51" i="75"/>
  <c r="P51" i="75"/>
  <c r="L51" i="75"/>
  <c r="M51" i="75" s="1"/>
  <c r="K51" i="75"/>
  <c r="N51" i="75" s="1"/>
  <c r="CE50" i="75"/>
  <c r="AX50" i="75"/>
  <c r="AV50" i="75" s="1"/>
  <c r="AU50" i="75"/>
  <c r="AT50" i="75"/>
  <c r="AS50" i="75"/>
  <c r="AR50" i="75"/>
  <c r="AQ50" i="75"/>
  <c r="AP50" i="75"/>
  <c r="AO50" i="75"/>
  <c r="AN50" i="75"/>
  <c r="AM50" i="75"/>
  <c r="AL50" i="75"/>
  <c r="AK50" i="75"/>
  <c r="AJ50" i="75"/>
  <c r="AI50" i="75"/>
  <c r="AH50" i="75"/>
  <c r="AG50" i="75"/>
  <c r="AF50" i="75"/>
  <c r="AE50" i="75"/>
  <c r="AD50" i="75"/>
  <c r="AC50" i="75"/>
  <c r="AB50" i="75"/>
  <c r="AA50" i="75"/>
  <c r="Z50" i="75"/>
  <c r="Y50" i="75"/>
  <c r="X50" i="75"/>
  <c r="W50" i="75"/>
  <c r="V50" i="75"/>
  <c r="U50" i="75"/>
  <c r="T50" i="75"/>
  <c r="S50" i="75"/>
  <c r="R50" i="75"/>
  <c r="Q50" i="75"/>
  <c r="P50" i="75"/>
  <c r="N50" i="75"/>
  <c r="L50" i="75"/>
  <c r="M50" i="75" s="1"/>
  <c r="K50" i="75"/>
  <c r="CE49" i="75"/>
  <c r="P49" i="75"/>
  <c r="CE48" i="75"/>
  <c r="AX48" i="75"/>
  <c r="AV48" i="75"/>
  <c r="AU48" i="75"/>
  <c r="AT48" i="75"/>
  <c r="AS48" i="75"/>
  <c r="AR48" i="75"/>
  <c r="AQ48" i="75"/>
  <c r="AP48" i="75"/>
  <c r="AO48" i="75"/>
  <c r="AN48" i="75"/>
  <c r="AM48" i="75"/>
  <c r="AL48" i="75"/>
  <c r="AK48" i="75"/>
  <c r="AJ48" i="75"/>
  <c r="AI48" i="75"/>
  <c r="AH48" i="75"/>
  <c r="AG48" i="75"/>
  <c r="AF48" i="75"/>
  <c r="AE48" i="75"/>
  <c r="AD48" i="75"/>
  <c r="AC48" i="75"/>
  <c r="AB48" i="75"/>
  <c r="AA48" i="75"/>
  <c r="Z48" i="75"/>
  <c r="Y48" i="75"/>
  <c r="X48" i="75"/>
  <c r="W48" i="75"/>
  <c r="V48" i="75"/>
  <c r="U48" i="75"/>
  <c r="T48" i="75"/>
  <c r="S48" i="75"/>
  <c r="R48" i="75"/>
  <c r="Q48" i="75"/>
  <c r="P48" i="75"/>
  <c r="L48" i="75"/>
  <c r="M48" i="75" s="1"/>
  <c r="K48" i="75"/>
  <c r="N48" i="75" s="1"/>
  <c r="CE47" i="75"/>
  <c r="AX47" i="75"/>
  <c r="AV47" i="75"/>
  <c r="AU47" i="75"/>
  <c r="AT47" i="75"/>
  <c r="AS47" i="75"/>
  <c r="AR47" i="75"/>
  <c r="AQ47" i="75"/>
  <c r="AP47" i="75"/>
  <c r="AO47" i="75"/>
  <c r="AN47" i="75"/>
  <c r="AM47" i="75"/>
  <c r="AL47" i="75"/>
  <c r="AK47" i="75"/>
  <c r="AJ47" i="75"/>
  <c r="AI47" i="75"/>
  <c r="AH47" i="75"/>
  <c r="AG47" i="75"/>
  <c r="AF47" i="75"/>
  <c r="AE47" i="75"/>
  <c r="AD47" i="75"/>
  <c r="AC47" i="75"/>
  <c r="AB47" i="75"/>
  <c r="AA47" i="75"/>
  <c r="Z47" i="75"/>
  <c r="Y47" i="75"/>
  <c r="X47" i="75"/>
  <c r="W47" i="75"/>
  <c r="V47" i="75"/>
  <c r="U47" i="75"/>
  <c r="T47" i="75"/>
  <c r="S47" i="75"/>
  <c r="R47" i="75"/>
  <c r="Q47" i="75"/>
  <c r="P47" i="75"/>
  <c r="L47" i="75"/>
  <c r="M47" i="75" s="1"/>
  <c r="K47" i="75"/>
  <c r="N47" i="75" s="1"/>
  <c r="CE46" i="75"/>
  <c r="AX46" i="75"/>
  <c r="AV46" i="75"/>
  <c r="AU46" i="75"/>
  <c r="AT46" i="75"/>
  <c r="AS46" i="75"/>
  <c r="AR46" i="75"/>
  <c r="AQ46" i="75"/>
  <c r="AP46" i="75"/>
  <c r="AO46" i="75"/>
  <c r="AN46" i="75"/>
  <c r="AM46" i="75"/>
  <c r="AL46" i="75"/>
  <c r="AK46" i="75"/>
  <c r="AJ46" i="75"/>
  <c r="AI46" i="75"/>
  <c r="AH46" i="75"/>
  <c r="AG46" i="75"/>
  <c r="AF46" i="75"/>
  <c r="AE46" i="75"/>
  <c r="AD46" i="75"/>
  <c r="AC46" i="75"/>
  <c r="AB46" i="75"/>
  <c r="AA46" i="75"/>
  <c r="Z46" i="75"/>
  <c r="Y46" i="75"/>
  <c r="X46" i="75"/>
  <c r="W46" i="75"/>
  <c r="V46" i="75"/>
  <c r="U46" i="75"/>
  <c r="T46" i="75"/>
  <c r="S46" i="75"/>
  <c r="R46" i="75"/>
  <c r="Q46" i="75"/>
  <c r="P46" i="75"/>
  <c r="L46" i="75"/>
  <c r="M46" i="75" s="1"/>
  <c r="K46" i="75"/>
  <c r="N46" i="75" s="1"/>
  <c r="CE45" i="75"/>
  <c r="AX45" i="75"/>
  <c r="AV45" i="75"/>
  <c r="AU45" i="75"/>
  <c r="AT45" i="75"/>
  <c r="AS45" i="75"/>
  <c r="AR45" i="75"/>
  <c r="AQ45" i="75"/>
  <c r="AP45" i="75"/>
  <c r="AO45" i="75"/>
  <c r="AN45" i="75"/>
  <c r="AM45" i="75"/>
  <c r="AL45" i="75"/>
  <c r="AK45" i="75"/>
  <c r="AJ45" i="75"/>
  <c r="AI45" i="75"/>
  <c r="AH45" i="75"/>
  <c r="AG45" i="75"/>
  <c r="AF45" i="75"/>
  <c r="AE45" i="75"/>
  <c r="AD45" i="75"/>
  <c r="AC45" i="75"/>
  <c r="AB45" i="75"/>
  <c r="AA45" i="75"/>
  <c r="Z45" i="75"/>
  <c r="Y45" i="75"/>
  <c r="X45" i="75"/>
  <c r="W45" i="75"/>
  <c r="V45" i="75"/>
  <c r="U45" i="75"/>
  <c r="T45" i="75"/>
  <c r="S45" i="75"/>
  <c r="R45" i="75"/>
  <c r="Q45" i="75"/>
  <c r="P45" i="75"/>
  <c r="L45" i="75"/>
  <c r="M45" i="75" s="1"/>
  <c r="K45" i="75"/>
  <c r="N45" i="75" s="1"/>
  <c r="CE44" i="75"/>
  <c r="AX44" i="75"/>
  <c r="AV44" i="75"/>
  <c r="AU44" i="75"/>
  <c r="AT44" i="75"/>
  <c r="AS44" i="75"/>
  <c r="AR44" i="75"/>
  <c r="AQ44" i="75"/>
  <c r="AP44" i="75"/>
  <c r="AO44" i="75"/>
  <c r="AN44" i="75"/>
  <c r="AM44" i="75"/>
  <c r="AL44" i="75"/>
  <c r="AK44" i="75"/>
  <c r="AJ44" i="75"/>
  <c r="AI44" i="75"/>
  <c r="AH44" i="75"/>
  <c r="AG44" i="75"/>
  <c r="AF44" i="75"/>
  <c r="AE44" i="75"/>
  <c r="AD44" i="75"/>
  <c r="AC44" i="75"/>
  <c r="AB44" i="75"/>
  <c r="AA44" i="75"/>
  <c r="Z44" i="75"/>
  <c r="Y44" i="75"/>
  <c r="X44" i="75"/>
  <c r="W44" i="75"/>
  <c r="V44" i="75"/>
  <c r="U44" i="75"/>
  <c r="T44" i="75"/>
  <c r="S44" i="75"/>
  <c r="R44" i="75"/>
  <c r="Q44" i="75"/>
  <c r="P44" i="75"/>
  <c r="L44" i="75"/>
  <c r="M44" i="75" s="1"/>
  <c r="K44" i="75"/>
  <c r="N44" i="75" s="1"/>
  <c r="CE43" i="75"/>
  <c r="AX43" i="75"/>
  <c r="AV43" i="75"/>
  <c r="AU43" i="75"/>
  <c r="AT43" i="75"/>
  <c r="AS43" i="75"/>
  <c r="AR43" i="75"/>
  <c r="AQ43" i="75"/>
  <c r="AP43" i="75"/>
  <c r="AO43" i="75"/>
  <c r="AN43" i="75"/>
  <c r="AM43" i="75"/>
  <c r="AL43" i="75"/>
  <c r="AK43" i="75"/>
  <c r="AJ43" i="75"/>
  <c r="AI43" i="75"/>
  <c r="AH43" i="75"/>
  <c r="AG43" i="75"/>
  <c r="AF43" i="75"/>
  <c r="AE43" i="75"/>
  <c r="AD43" i="75"/>
  <c r="AC43" i="75"/>
  <c r="AB43" i="75"/>
  <c r="AA43" i="75"/>
  <c r="Z43" i="75"/>
  <c r="Y43" i="75"/>
  <c r="X43" i="75"/>
  <c r="W43" i="75"/>
  <c r="V43" i="75"/>
  <c r="U43" i="75"/>
  <c r="T43" i="75"/>
  <c r="S43" i="75"/>
  <c r="R43" i="75"/>
  <c r="Q43" i="75"/>
  <c r="P43" i="75"/>
  <c r="L43" i="75"/>
  <c r="M43" i="75" s="1"/>
  <c r="K43" i="75"/>
  <c r="N43" i="75" s="1"/>
  <c r="CE42" i="75"/>
  <c r="AX42" i="75"/>
  <c r="AV42" i="75"/>
  <c r="AU42" i="75"/>
  <c r="AT42" i="75"/>
  <c r="AS42" i="75"/>
  <c r="AR42" i="75"/>
  <c r="AQ42" i="75"/>
  <c r="AP42" i="75"/>
  <c r="AO42" i="75"/>
  <c r="AN42" i="75"/>
  <c r="AM42" i="75"/>
  <c r="AL42" i="75"/>
  <c r="AK42" i="75"/>
  <c r="AJ42" i="75"/>
  <c r="AI42" i="75"/>
  <c r="AH42" i="75"/>
  <c r="AG42" i="75"/>
  <c r="AF42" i="75"/>
  <c r="AE42" i="75"/>
  <c r="AD42" i="75"/>
  <c r="AC42" i="75"/>
  <c r="AB42" i="75"/>
  <c r="AA42" i="75"/>
  <c r="Z42" i="75"/>
  <c r="Y42" i="75"/>
  <c r="X42" i="75"/>
  <c r="W42" i="75"/>
  <c r="V42" i="75"/>
  <c r="U42" i="75"/>
  <c r="T42" i="75"/>
  <c r="S42" i="75"/>
  <c r="R42" i="75"/>
  <c r="Q42" i="75"/>
  <c r="P42" i="75"/>
  <c r="L42" i="75"/>
  <c r="M42" i="75" s="1"/>
  <c r="K42" i="75"/>
  <c r="N42" i="75" s="1"/>
  <c r="CE41" i="75"/>
  <c r="AX41" i="75"/>
  <c r="AV41" i="75"/>
  <c r="AU41" i="75"/>
  <c r="AT41" i="75"/>
  <c r="AS41" i="75"/>
  <c r="AR41" i="75"/>
  <c r="AQ41" i="75"/>
  <c r="AP41" i="75"/>
  <c r="AO41" i="75"/>
  <c r="AN41" i="75"/>
  <c r="AM41" i="75"/>
  <c r="AL41" i="75"/>
  <c r="AK41" i="75"/>
  <c r="AJ41" i="75"/>
  <c r="AI41" i="75"/>
  <c r="AH41" i="75"/>
  <c r="AG41" i="75"/>
  <c r="AF41" i="75"/>
  <c r="AE41" i="75"/>
  <c r="AD41" i="75"/>
  <c r="AC41" i="75"/>
  <c r="AB41" i="75"/>
  <c r="AA41" i="75"/>
  <c r="Z41" i="75"/>
  <c r="Y41" i="75"/>
  <c r="X41" i="75"/>
  <c r="W41" i="75"/>
  <c r="V41" i="75"/>
  <c r="U41" i="75"/>
  <c r="T41" i="75"/>
  <c r="S41" i="75"/>
  <c r="R41" i="75"/>
  <c r="Q41" i="75"/>
  <c r="P41" i="75"/>
  <c r="L41" i="75"/>
  <c r="M41" i="75" s="1"/>
  <c r="K41" i="75"/>
  <c r="N41" i="75" s="1"/>
  <c r="CE40" i="75"/>
  <c r="AX40" i="75"/>
  <c r="AV40" i="75"/>
  <c r="AU40" i="75"/>
  <c r="AT40" i="75"/>
  <c r="AS40" i="75"/>
  <c r="AR40" i="75"/>
  <c r="AQ40" i="75"/>
  <c r="AP40" i="75"/>
  <c r="AO40" i="75"/>
  <c r="AN40" i="75"/>
  <c r="AM40" i="75"/>
  <c r="AL40" i="75"/>
  <c r="AK40" i="75"/>
  <c r="AJ40" i="75"/>
  <c r="AI40" i="75"/>
  <c r="AH40" i="75"/>
  <c r="AG40" i="75"/>
  <c r="AF40" i="75"/>
  <c r="AE40" i="75"/>
  <c r="AD40" i="75"/>
  <c r="AC40" i="75"/>
  <c r="AB40" i="75"/>
  <c r="AA40" i="75"/>
  <c r="Z40" i="75"/>
  <c r="Y40" i="75"/>
  <c r="X40" i="75"/>
  <c r="W40" i="75"/>
  <c r="V40" i="75"/>
  <c r="U40" i="75"/>
  <c r="T40" i="75"/>
  <c r="S40" i="75"/>
  <c r="R40" i="75"/>
  <c r="Q40" i="75"/>
  <c r="P40" i="75"/>
  <c r="L40" i="75"/>
  <c r="M40" i="75" s="1"/>
  <c r="K40" i="75"/>
  <c r="N40" i="75" s="1"/>
  <c r="CE39" i="75"/>
  <c r="AX39" i="75"/>
  <c r="AV39" i="75"/>
  <c r="AU39" i="75"/>
  <c r="AT39" i="75"/>
  <c r="AS39" i="75"/>
  <c r="AR39" i="75"/>
  <c r="AQ39" i="75"/>
  <c r="AP39" i="75"/>
  <c r="AO39" i="75"/>
  <c r="AN39" i="75"/>
  <c r="AM39" i="75"/>
  <c r="AL39" i="75"/>
  <c r="AK39" i="75"/>
  <c r="AJ39" i="75"/>
  <c r="AI39" i="75"/>
  <c r="AH39" i="75"/>
  <c r="AG39" i="75"/>
  <c r="AF39" i="75"/>
  <c r="AE39" i="75"/>
  <c r="AD39" i="75"/>
  <c r="AC39" i="75"/>
  <c r="AB39" i="75"/>
  <c r="AA39" i="75"/>
  <c r="Z39" i="75"/>
  <c r="Y39" i="75"/>
  <c r="X39" i="75"/>
  <c r="W39" i="75"/>
  <c r="V39" i="75"/>
  <c r="U39" i="75"/>
  <c r="T39" i="75"/>
  <c r="S39" i="75"/>
  <c r="R39" i="75"/>
  <c r="Q39" i="75"/>
  <c r="P39" i="75"/>
  <c r="L39" i="75"/>
  <c r="M39" i="75" s="1"/>
  <c r="K39" i="75"/>
  <c r="N39" i="75" s="1"/>
  <c r="CE38" i="75"/>
  <c r="AX38" i="75"/>
  <c r="AV38" i="75"/>
  <c r="AU38" i="75"/>
  <c r="AT38" i="75"/>
  <c r="AS38" i="75"/>
  <c r="AR38" i="75"/>
  <c r="AQ38" i="75"/>
  <c r="AP38" i="75"/>
  <c r="AO38" i="75"/>
  <c r="AN38" i="75"/>
  <c r="AM38" i="75"/>
  <c r="AL38" i="75"/>
  <c r="AK38" i="75"/>
  <c r="AJ38" i="75"/>
  <c r="AI38" i="75"/>
  <c r="AH38" i="75"/>
  <c r="AG38" i="75"/>
  <c r="AF38" i="75"/>
  <c r="AE38" i="75"/>
  <c r="AD38" i="75"/>
  <c r="AC38" i="75"/>
  <c r="AB38" i="75"/>
  <c r="AA38" i="75"/>
  <c r="Z38" i="75"/>
  <c r="Y38" i="75"/>
  <c r="X38" i="75"/>
  <c r="W38" i="75"/>
  <c r="V38" i="75"/>
  <c r="U38" i="75"/>
  <c r="T38" i="75"/>
  <c r="S38" i="75"/>
  <c r="R38" i="75"/>
  <c r="Q38" i="75"/>
  <c r="P38" i="75"/>
  <c r="L38" i="75"/>
  <c r="M38" i="75" s="1"/>
  <c r="K38" i="75"/>
  <c r="N38" i="75" s="1"/>
  <c r="CE37" i="75"/>
  <c r="AX37" i="75"/>
  <c r="AV37" i="75"/>
  <c r="AU37" i="75"/>
  <c r="AT37" i="75"/>
  <c r="AS37" i="75"/>
  <c r="AR37" i="75"/>
  <c r="AQ37" i="75"/>
  <c r="AP37" i="75"/>
  <c r="AO37" i="75"/>
  <c r="AN37" i="75"/>
  <c r="AM37" i="75"/>
  <c r="AL37" i="75"/>
  <c r="AK37" i="75"/>
  <c r="AJ37" i="75"/>
  <c r="AI37" i="75"/>
  <c r="AH37" i="75"/>
  <c r="AG37" i="75"/>
  <c r="AF37" i="75"/>
  <c r="AE37" i="75"/>
  <c r="AD37" i="75"/>
  <c r="AC37" i="75"/>
  <c r="AB37" i="75"/>
  <c r="AA37" i="75"/>
  <c r="Z37" i="75"/>
  <c r="Y37" i="75"/>
  <c r="X37" i="75"/>
  <c r="W37" i="75"/>
  <c r="V37" i="75"/>
  <c r="U37" i="75"/>
  <c r="T37" i="75"/>
  <c r="S37" i="75"/>
  <c r="R37" i="75"/>
  <c r="Q37" i="75"/>
  <c r="P37" i="75"/>
  <c r="L37" i="75"/>
  <c r="M37" i="75" s="1"/>
  <c r="K37" i="75"/>
  <c r="N37" i="75" s="1"/>
  <c r="CE36" i="75"/>
  <c r="P36" i="75"/>
  <c r="CE35" i="75"/>
  <c r="AX35" i="75"/>
  <c r="AU35" i="75"/>
  <c r="AT35" i="75"/>
  <c r="AS35" i="75"/>
  <c r="AR35" i="75"/>
  <c r="AQ35" i="75"/>
  <c r="AP35" i="75"/>
  <c r="AO35" i="75"/>
  <c r="AN35" i="75"/>
  <c r="AM35" i="75"/>
  <c r="AL35" i="75"/>
  <c r="AK35" i="75"/>
  <c r="AJ35" i="75"/>
  <c r="AI35" i="75"/>
  <c r="AH35" i="75"/>
  <c r="AG35" i="75"/>
  <c r="AF35" i="75"/>
  <c r="AE35" i="75"/>
  <c r="AD35" i="75"/>
  <c r="AC35" i="75"/>
  <c r="AB35" i="75"/>
  <c r="AA35" i="75"/>
  <c r="Z35" i="75"/>
  <c r="Y35" i="75"/>
  <c r="X35" i="75"/>
  <c r="W35" i="75"/>
  <c r="V35" i="75"/>
  <c r="U35" i="75"/>
  <c r="T35" i="75"/>
  <c r="S35" i="75"/>
  <c r="R35" i="75"/>
  <c r="Q35" i="75"/>
  <c r="P35" i="75"/>
  <c r="N35" i="75"/>
  <c r="L35" i="75"/>
  <c r="M35" i="75" s="1"/>
  <c r="K35" i="75"/>
  <c r="CE34" i="75"/>
  <c r="AX34" i="75"/>
  <c r="AU34" i="75"/>
  <c r="AT34" i="75"/>
  <c r="AS34" i="75"/>
  <c r="AR34" i="75"/>
  <c r="AQ34" i="75"/>
  <c r="AP34" i="75"/>
  <c r="AO34" i="75"/>
  <c r="AN34" i="75"/>
  <c r="AM34" i="75"/>
  <c r="AL34" i="75"/>
  <c r="AK34" i="75"/>
  <c r="AJ34" i="75"/>
  <c r="AI34" i="75"/>
  <c r="AH34" i="75"/>
  <c r="AG34" i="75"/>
  <c r="AF34" i="75"/>
  <c r="AE34" i="75"/>
  <c r="AD34" i="75"/>
  <c r="AC34" i="75"/>
  <c r="AB34" i="75"/>
  <c r="AA34" i="75"/>
  <c r="Z34" i="75"/>
  <c r="Y34" i="75"/>
  <c r="X34" i="75"/>
  <c r="W34" i="75"/>
  <c r="V34" i="75"/>
  <c r="U34" i="75"/>
  <c r="T34" i="75"/>
  <c r="S34" i="75"/>
  <c r="R34" i="75"/>
  <c r="Q34" i="75"/>
  <c r="P34" i="75"/>
  <c r="L34" i="75"/>
  <c r="M34" i="75" s="1"/>
  <c r="K34" i="75"/>
  <c r="N34" i="75" s="1"/>
  <c r="CE33" i="75"/>
  <c r="AX33" i="75"/>
  <c r="AU33" i="75"/>
  <c r="AT33" i="75"/>
  <c r="AS33" i="75"/>
  <c r="AR33" i="75"/>
  <c r="AQ33" i="75"/>
  <c r="AP33" i="75"/>
  <c r="AO33" i="75"/>
  <c r="AN33" i="75"/>
  <c r="AM33" i="75"/>
  <c r="AL33" i="75"/>
  <c r="AK33" i="75"/>
  <c r="AJ33" i="75"/>
  <c r="AI33" i="75"/>
  <c r="AH33" i="75"/>
  <c r="AG33" i="75"/>
  <c r="AF33" i="75"/>
  <c r="AE33" i="75"/>
  <c r="AD33" i="75"/>
  <c r="AC33" i="75"/>
  <c r="AB33" i="75"/>
  <c r="AA33" i="75"/>
  <c r="Z33" i="75"/>
  <c r="Y33" i="75"/>
  <c r="X33" i="75"/>
  <c r="W33" i="75"/>
  <c r="V33" i="75"/>
  <c r="U33" i="75"/>
  <c r="T33" i="75"/>
  <c r="S33" i="75"/>
  <c r="R33" i="75"/>
  <c r="Q33" i="75"/>
  <c r="P33" i="75"/>
  <c r="L33" i="75"/>
  <c r="M33" i="75" s="1"/>
  <c r="K33" i="75"/>
  <c r="N33" i="75" s="1"/>
  <c r="CE32" i="75"/>
  <c r="AX32" i="75"/>
  <c r="AU32" i="75"/>
  <c r="AT32" i="75"/>
  <c r="AS32" i="75"/>
  <c r="AR32" i="75"/>
  <c r="AQ32" i="75"/>
  <c r="AP32" i="75"/>
  <c r="AO32" i="75"/>
  <c r="AN32" i="75"/>
  <c r="AM32" i="75"/>
  <c r="AL32" i="75"/>
  <c r="AK32" i="75"/>
  <c r="AJ32" i="75"/>
  <c r="AI32" i="75"/>
  <c r="AH32" i="75"/>
  <c r="AG32" i="75"/>
  <c r="AF32" i="75"/>
  <c r="AE32" i="75"/>
  <c r="AD32" i="75"/>
  <c r="AC32" i="75"/>
  <c r="AB32" i="75"/>
  <c r="AA32" i="75"/>
  <c r="Z32" i="75"/>
  <c r="Y32" i="75"/>
  <c r="X32" i="75"/>
  <c r="W32" i="75"/>
  <c r="V32" i="75"/>
  <c r="U32" i="75"/>
  <c r="T32" i="75"/>
  <c r="S32" i="75"/>
  <c r="R32" i="75"/>
  <c r="Q32" i="75"/>
  <c r="P32" i="75"/>
  <c r="N32" i="75"/>
  <c r="L32" i="75"/>
  <c r="M32" i="75" s="1"/>
  <c r="K32" i="75"/>
  <c r="CE31" i="75"/>
  <c r="AX31" i="75"/>
  <c r="AU31" i="75"/>
  <c r="AT31" i="75"/>
  <c r="AS31" i="75"/>
  <c r="AR31" i="75"/>
  <c r="AQ31" i="75"/>
  <c r="AP31" i="75"/>
  <c r="AO31" i="75"/>
  <c r="AN31" i="75"/>
  <c r="AM31" i="75"/>
  <c r="AL31" i="75"/>
  <c r="AK31" i="75"/>
  <c r="AJ31" i="75"/>
  <c r="AI31" i="75"/>
  <c r="AH31" i="75"/>
  <c r="AG31" i="75"/>
  <c r="AF31" i="75"/>
  <c r="AE31" i="75"/>
  <c r="AD31" i="75"/>
  <c r="AC31" i="75"/>
  <c r="AB31" i="75"/>
  <c r="AA31" i="75"/>
  <c r="Z31" i="75"/>
  <c r="Y31" i="75"/>
  <c r="X31" i="75"/>
  <c r="W31" i="75"/>
  <c r="V31" i="75"/>
  <c r="U31" i="75"/>
  <c r="T31" i="75"/>
  <c r="S31" i="75"/>
  <c r="R31" i="75"/>
  <c r="Q31" i="75"/>
  <c r="P31" i="75"/>
  <c r="N31" i="75"/>
  <c r="L31" i="75"/>
  <c r="M31" i="75" s="1"/>
  <c r="K31" i="75"/>
  <c r="CE30" i="75"/>
  <c r="AX30" i="75"/>
  <c r="AU30" i="75"/>
  <c r="AT30" i="75"/>
  <c r="AS30" i="75"/>
  <c r="AR30" i="75"/>
  <c r="AQ30" i="75"/>
  <c r="AP30" i="75"/>
  <c r="AO30" i="75"/>
  <c r="AN30" i="75"/>
  <c r="AM30" i="75"/>
  <c r="AL30" i="75"/>
  <c r="AK30" i="75"/>
  <c r="AJ30" i="75"/>
  <c r="AI30" i="75"/>
  <c r="AH30" i="75"/>
  <c r="AG30" i="75"/>
  <c r="AF30" i="75"/>
  <c r="AE30" i="75"/>
  <c r="AD30" i="75"/>
  <c r="AC30" i="75"/>
  <c r="AB30" i="75"/>
  <c r="AA30" i="75"/>
  <c r="Z30" i="75"/>
  <c r="Y30" i="75"/>
  <c r="X30" i="75"/>
  <c r="W30" i="75"/>
  <c r="V30" i="75"/>
  <c r="U30" i="75"/>
  <c r="T30" i="75"/>
  <c r="S30" i="75"/>
  <c r="R30" i="75"/>
  <c r="Q30" i="75"/>
  <c r="P30" i="75"/>
  <c r="L30" i="75"/>
  <c r="M30" i="75" s="1"/>
  <c r="K30" i="75"/>
  <c r="N30" i="75" s="1"/>
  <c r="CE29" i="75"/>
  <c r="AX29" i="75"/>
  <c r="AU29" i="75"/>
  <c r="AT29" i="75"/>
  <c r="AS29" i="75"/>
  <c r="AR29" i="75"/>
  <c r="AQ29" i="75"/>
  <c r="AP29" i="75"/>
  <c r="AO29" i="75"/>
  <c r="AN29" i="75"/>
  <c r="AM29" i="75"/>
  <c r="AL29" i="75"/>
  <c r="AK29" i="75"/>
  <c r="AJ29" i="75"/>
  <c r="AI29" i="75"/>
  <c r="AH29" i="75"/>
  <c r="AG29" i="75"/>
  <c r="AF29" i="75"/>
  <c r="AE29" i="75"/>
  <c r="AD29" i="75"/>
  <c r="AC29" i="75"/>
  <c r="AB29" i="75"/>
  <c r="AA29" i="75"/>
  <c r="Z29" i="75"/>
  <c r="Y29" i="75"/>
  <c r="X29" i="75"/>
  <c r="W29" i="75"/>
  <c r="V29" i="75"/>
  <c r="U29" i="75"/>
  <c r="T29" i="75"/>
  <c r="S29" i="75"/>
  <c r="R29" i="75"/>
  <c r="Q29" i="75"/>
  <c r="P29" i="75"/>
  <c r="L29" i="75"/>
  <c r="M29" i="75" s="1"/>
  <c r="K29" i="75"/>
  <c r="N29" i="75" s="1"/>
  <c r="CE28" i="75"/>
  <c r="AX28" i="75"/>
  <c r="AU28" i="75"/>
  <c r="AT28" i="75"/>
  <c r="AS28" i="75"/>
  <c r="AR28" i="75"/>
  <c r="AQ28" i="75"/>
  <c r="AP28" i="75"/>
  <c r="AO28" i="75"/>
  <c r="AN28" i="75"/>
  <c r="AM28" i="75"/>
  <c r="AL28" i="75"/>
  <c r="AK28" i="75"/>
  <c r="AJ28" i="75"/>
  <c r="AI28" i="75"/>
  <c r="AH28" i="75"/>
  <c r="AG28" i="75"/>
  <c r="AF28" i="75"/>
  <c r="AE28" i="75"/>
  <c r="AD28" i="75"/>
  <c r="AC28" i="75"/>
  <c r="AB28" i="75"/>
  <c r="AA28" i="75"/>
  <c r="Z28" i="75"/>
  <c r="Y28" i="75"/>
  <c r="X28" i="75"/>
  <c r="W28" i="75"/>
  <c r="V28" i="75"/>
  <c r="U28" i="75"/>
  <c r="T28" i="75"/>
  <c r="S28" i="75"/>
  <c r="R28" i="75"/>
  <c r="Q28" i="75"/>
  <c r="P28" i="75"/>
  <c r="N28" i="75"/>
  <c r="L28" i="75"/>
  <c r="M28" i="75" s="1"/>
  <c r="K28" i="75"/>
  <c r="CE27" i="75"/>
  <c r="AX27" i="75"/>
  <c r="AU27" i="75"/>
  <c r="AT27" i="75"/>
  <c r="AS27" i="75"/>
  <c r="AS210" i="75" s="1"/>
  <c r="AS212" i="75" s="1"/>
  <c r="AS213" i="75" s="1"/>
  <c r="AS259" i="75" s="1"/>
  <c r="AR27" i="75"/>
  <c r="AQ27" i="75"/>
  <c r="AP27" i="75"/>
  <c r="AO27" i="75"/>
  <c r="AO210" i="75" s="1"/>
  <c r="AO212" i="75" s="1"/>
  <c r="AO213" i="75" s="1"/>
  <c r="AO259" i="75" s="1"/>
  <c r="AN27" i="75"/>
  <c r="AM27" i="75"/>
  <c r="AL27" i="75"/>
  <c r="AK27" i="75"/>
  <c r="AK210" i="75" s="1"/>
  <c r="AK212" i="75" s="1"/>
  <c r="AK213" i="75" s="1"/>
  <c r="AK259" i="75" s="1"/>
  <c r="AJ27" i="75"/>
  <c r="AI27" i="75"/>
  <c r="AH27" i="75"/>
  <c r="AG27" i="75"/>
  <c r="AG210" i="75" s="1"/>
  <c r="AG212" i="75" s="1"/>
  <c r="AG213" i="75" s="1"/>
  <c r="AG259" i="75" s="1"/>
  <c r="AF27" i="75"/>
  <c r="AE27" i="75"/>
  <c r="AD27" i="75"/>
  <c r="AC27" i="75"/>
  <c r="AC210" i="75" s="1"/>
  <c r="AC212" i="75" s="1"/>
  <c r="AC213" i="75" s="1"/>
  <c r="AC259" i="75" s="1"/>
  <c r="AB27" i="75"/>
  <c r="AA27" i="75"/>
  <c r="Z27" i="75"/>
  <c r="Y27" i="75"/>
  <c r="Y210" i="75" s="1"/>
  <c r="Y212" i="75" s="1"/>
  <c r="Y213" i="75" s="1"/>
  <c r="Y259" i="75" s="1"/>
  <c r="X27" i="75"/>
  <c r="W27" i="75"/>
  <c r="V27" i="75"/>
  <c r="U27" i="75"/>
  <c r="U210" i="75" s="1"/>
  <c r="U212" i="75" s="1"/>
  <c r="U213" i="75" s="1"/>
  <c r="U259" i="75" s="1"/>
  <c r="T27" i="75"/>
  <c r="S27" i="75"/>
  <c r="R27" i="75"/>
  <c r="Q27" i="75"/>
  <c r="P27" i="75"/>
  <c r="N27" i="75"/>
  <c r="L27" i="75"/>
  <c r="M27" i="75" s="1"/>
  <c r="K27" i="75"/>
  <c r="CE26" i="75"/>
  <c r="P26" i="75"/>
  <c r="C21" i="75"/>
  <c r="C19" i="75" s="1"/>
  <c r="C20" i="75"/>
  <c r="CU55" i="75" s="1"/>
  <c r="D18" i="75"/>
  <c r="D15" i="75"/>
  <c r="C13" i="75"/>
  <c r="C12" i="75"/>
  <c r="C11" i="75"/>
  <c r="B11" i="75"/>
  <c r="D10" i="75"/>
  <c r="D8" i="75"/>
  <c r="D7" i="75"/>
  <c r="G326" i="74"/>
  <c r="E326" i="74"/>
  <c r="G325" i="74"/>
  <c r="E325" i="74"/>
  <c r="G324" i="74"/>
  <c r="E324" i="74"/>
  <c r="G321" i="74"/>
  <c r="E321" i="74"/>
  <c r="G320" i="74"/>
  <c r="E320" i="74"/>
  <c r="G318" i="74"/>
  <c r="E318" i="74"/>
  <c r="G317" i="74"/>
  <c r="E317" i="74"/>
  <c r="H316" i="74"/>
  <c r="G316" i="74"/>
  <c r="F316" i="74"/>
  <c r="E316" i="74"/>
  <c r="G315" i="74"/>
  <c r="E315" i="74"/>
  <c r="G314" i="74"/>
  <c r="E314" i="74"/>
  <c r="F307" i="74"/>
  <c r="E307" i="74"/>
  <c r="E293" i="74"/>
  <c r="E272" i="74"/>
  <c r="F20" i="10" s="1"/>
  <c r="E271" i="74"/>
  <c r="F19" i="10" s="1"/>
  <c r="AU267" i="74"/>
  <c r="AT267" i="74"/>
  <c r="AS267" i="74"/>
  <c r="AR267" i="74"/>
  <c r="AQ267" i="74"/>
  <c r="AP267" i="74"/>
  <c r="AO267" i="74"/>
  <c r="AN267" i="74"/>
  <c r="AM267" i="74"/>
  <c r="AL267" i="74"/>
  <c r="AK267" i="74"/>
  <c r="AJ267" i="74"/>
  <c r="AI267" i="74"/>
  <c r="AH267" i="74"/>
  <c r="AG267" i="74"/>
  <c r="AF267" i="74"/>
  <c r="AE267" i="74"/>
  <c r="AD267" i="74"/>
  <c r="AC267" i="74"/>
  <c r="AB267" i="74"/>
  <c r="AA267" i="74"/>
  <c r="Z267" i="74"/>
  <c r="Y267" i="74"/>
  <c r="X267" i="74"/>
  <c r="W267" i="74"/>
  <c r="V267" i="74"/>
  <c r="U267" i="74"/>
  <c r="T267" i="74"/>
  <c r="S267" i="74"/>
  <c r="R267" i="74"/>
  <c r="P265" i="74"/>
  <c r="Q264" i="74"/>
  <c r="P264" i="74"/>
  <c r="P263" i="74"/>
  <c r="Q262" i="74"/>
  <c r="P262" i="74"/>
  <c r="Q261" i="74"/>
  <c r="P261" i="74"/>
  <c r="Q260" i="74"/>
  <c r="P260" i="74"/>
  <c r="P259" i="74"/>
  <c r="B254" i="74"/>
  <c r="D253" i="74"/>
  <c r="H249" i="74"/>
  <c r="F249" i="74"/>
  <c r="G249" i="74" s="1"/>
  <c r="H248" i="74"/>
  <c r="G248" i="74"/>
  <c r="F248" i="74"/>
  <c r="H247" i="74"/>
  <c r="H250" i="74" s="1"/>
  <c r="D252" i="74" s="1"/>
  <c r="D254" i="74" s="1"/>
  <c r="F247" i="74"/>
  <c r="G247" i="74" s="1"/>
  <c r="B244" i="74"/>
  <c r="E241" i="74"/>
  <c r="C241" i="74"/>
  <c r="AU235" i="74"/>
  <c r="AU236" i="74" s="1"/>
  <c r="AU264" i="74" s="1"/>
  <c r="AT235" i="74"/>
  <c r="AT236" i="74" s="1"/>
  <c r="AT264" i="74" s="1"/>
  <c r="AS235" i="74"/>
  <c r="AS236" i="74" s="1"/>
  <c r="AS264" i="74" s="1"/>
  <c r="AR235" i="74"/>
  <c r="AR236" i="74" s="1"/>
  <c r="AR264" i="74" s="1"/>
  <c r="AQ235" i="74"/>
  <c r="AQ236" i="74" s="1"/>
  <c r="AQ264" i="74" s="1"/>
  <c r="AP235" i="74"/>
  <c r="AP236" i="74" s="1"/>
  <c r="AP264" i="74" s="1"/>
  <c r="AO235" i="74"/>
  <c r="AO236" i="74" s="1"/>
  <c r="AO264" i="74" s="1"/>
  <c r="AN235" i="74"/>
  <c r="AN236" i="74" s="1"/>
  <c r="AN264" i="74" s="1"/>
  <c r="AM235" i="74"/>
  <c r="AM236" i="74" s="1"/>
  <c r="AM264" i="74" s="1"/>
  <c r="AL235" i="74"/>
  <c r="AL236" i="74" s="1"/>
  <c r="AL264" i="74" s="1"/>
  <c r="AK235" i="74"/>
  <c r="AK236" i="74" s="1"/>
  <c r="AK264" i="74" s="1"/>
  <c r="AJ235" i="74"/>
  <c r="AJ236" i="74" s="1"/>
  <c r="AJ264" i="74" s="1"/>
  <c r="AI235" i="74"/>
  <c r="AI236" i="74" s="1"/>
  <c r="AI264" i="74" s="1"/>
  <c r="AH235" i="74"/>
  <c r="AH236" i="74" s="1"/>
  <c r="AH264" i="74" s="1"/>
  <c r="AG235" i="74"/>
  <c r="AG236" i="74" s="1"/>
  <c r="AG264" i="74" s="1"/>
  <c r="AF235" i="74"/>
  <c r="AF236" i="74" s="1"/>
  <c r="AF264" i="74" s="1"/>
  <c r="AE235" i="74"/>
  <c r="AE236" i="74" s="1"/>
  <c r="AE264" i="74" s="1"/>
  <c r="AD235" i="74"/>
  <c r="AD236" i="74" s="1"/>
  <c r="AD264" i="74" s="1"/>
  <c r="AC235" i="74"/>
  <c r="AC236" i="74" s="1"/>
  <c r="AC264" i="74" s="1"/>
  <c r="AB235" i="74"/>
  <c r="AB236" i="74" s="1"/>
  <c r="AB264" i="74" s="1"/>
  <c r="AA235" i="74"/>
  <c r="AA236" i="74" s="1"/>
  <c r="AA264" i="74" s="1"/>
  <c r="Z235" i="74"/>
  <c r="Z236" i="74" s="1"/>
  <c r="Z264" i="74" s="1"/>
  <c r="Y235" i="74"/>
  <c r="Y236" i="74" s="1"/>
  <c r="Y264" i="74" s="1"/>
  <c r="X235" i="74"/>
  <c r="X236" i="74" s="1"/>
  <c r="X264" i="74" s="1"/>
  <c r="W235" i="74"/>
  <c r="W236" i="74" s="1"/>
  <c r="W264" i="74" s="1"/>
  <c r="V235" i="74"/>
  <c r="V236" i="74" s="1"/>
  <c r="V264" i="74" s="1"/>
  <c r="U235" i="74"/>
  <c r="U236" i="74" s="1"/>
  <c r="U264" i="74" s="1"/>
  <c r="T235" i="74"/>
  <c r="T236" i="74" s="1"/>
  <c r="T264" i="74" s="1"/>
  <c r="S235" i="74"/>
  <c r="S236" i="74" s="1"/>
  <c r="S264" i="74" s="1"/>
  <c r="R235" i="74"/>
  <c r="R236" i="74" s="1"/>
  <c r="E235" i="74"/>
  <c r="B232" i="74"/>
  <c r="AU231" i="74"/>
  <c r="AU232" i="74" s="1"/>
  <c r="AU263" i="74" s="1"/>
  <c r="AT231" i="74"/>
  <c r="AT232" i="74" s="1"/>
  <c r="AT263" i="74" s="1"/>
  <c r="AS231" i="74"/>
  <c r="AS232" i="74" s="1"/>
  <c r="AS263" i="74" s="1"/>
  <c r="AR231" i="74"/>
  <c r="AR232" i="74" s="1"/>
  <c r="AR263" i="74" s="1"/>
  <c r="AQ231" i="74"/>
  <c r="AQ232" i="74" s="1"/>
  <c r="AQ263" i="74" s="1"/>
  <c r="AP231" i="74"/>
  <c r="AP232" i="74" s="1"/>
  <c r="AP263" i="74" s="1"/>
  <c r="AO231" i="74"/>
  <c r="AO232" i="74" s="1"/>
  <c r="AO263" i="74" s="1"/>
  <c r="AN231" i="74"/>
  <c r="AN232" i="74" s="1"/>
  <c r="AN263" i="74" s="1"/>
  <c r="AM231" i="74"/>
  <c r="AM232" i="74" s="1"/>
  <c r="AM263" i="74" s="1"/>
  <c r="AL231" i="74"/>
  <c r="AL232" i="74" s="1"/>
  <c r="AL263" i="74" s="1"/>
  <c r="AK231" i="74"/>
  <c r="AK232" i="74" s="1"/>
  <c r="AK263" i="74" s="1"/>
  <c r="AJ231" i="74"/>
  <c r="AJ232" i="74" s="1"/>
  <c r="AJ263" i="74" s="1"/>
  <c r="AI231" i="74"/>
  <c r="AI232" i="74" s="1"/>
  <c r="AI263" i="74" s="1"/>
  <c r="AH231" i="74"/>
  <c r="AH232" i="74" s="1"/>
  <c r="AH263" i="74" s="1"/>
  <c r="AG231" i="74"/>
  <c r="AG232" i="74" s="1"/>
  <c r="AG263" i="74" s="1"/>
  <c r="AF231" i="74"/>
  <c r="AF232" i="74" s="1"/>
  <c r="AF263" i="74" s="1"/>
  <c r="AE231" i="74"/>
  <c r="AE232" i="74" s="1"/>
  <c r="AE263" i="74" s="1"/>
  <c r="AD231" i="74"/>
  <c r="AD232" i="74" s="1"/>
  <c r="AD263" i="74" s="1"/>
  <c r="AC231" i="74"/>
  <c r="AC232" i="74" s="1"/>
  <c r="AC263" i="74" s="1"/>
  <c r="AB231" i="74"/>
  <c r="AB232" i="74" s="1"/>
  <c r="AB263" i="74" s="1"/>
  <c r="AA231" i="74"/>
  <c r="AA232" i="74" s="1"/>
  <c r="AA263" i="74" s="1"/>
  <c r="Z231" i="74"/>
  <c r="Z232" i="74" s="1"/>
  <c r="Z263" i="74" s="1"/>
  <c r="Y231" i="74"/>
  <c r="Y232" i="74" s="1"/>
  <c r="Y263" i="74" s="1"/>
  <c r="X231" i="74"/>
  <c r="X232" i="74" s="1"/>
  <c r="X263" i="74" s="1"/>
  <c r="W231" i="74"/>
  <c r="W232" i="74" s="1"/>
  <c r="W263" i="74" s="1"/>
  <c r="V231" i="74"/>
  <c r="V232" i="74" s="1"/>
  <c r="V263" i="74" s="1"/>
  <c r="U231" i="74"/>
  <c r="U232" i="74" s="1"/>
  <c r="U263" i="74" s="1"/>
  <c r="T231" i="74"/>
  <c r="T232" i="74" s="1"/>
  <c r="T263" i="74" s="1"/>
  <c r="S231" i="74"/>
  <c r="S232" i="74" s="1"/>
  <c r="S263" i="74" s="1"/>
  <c r="R231" i="74"/>
  <c r="R232" i="74" s="1"/>
  <c r="R263" i="74" s="1"/>
  <c r="D229" i="74"/>
  <c r="C229" i="74"/>
  <c r="AU225" i="74"/>
  <c r="AU226" i="74" s="1"/>
  <c r="AU262" i="74" s="1"/>
  <c r="AT225" i="74"/>
  <c r="AT226" i="74" s="1"/>
  <c r="AT262" i="74" s="1"/>
  <c r="AS225" i="74"/>
  <c r="AS226" i="74" s="1"/>
  <c r="AS262" i="74" s="1"/>
  <c r="AR225" i="74"/>
  <c r="AR226" i="74" s="1"/>
  <c r="AR262" i="74" s="1"/>
  <c r="AQ225" i="74"/>
  <c r="AQ226" i="74" s="1"/>
  <c r="AQ262" i="74" s="1"/>
  <c r="AP225" i="74"/>
  <c r="AP226" i="74" s="1"/>
  <c r="AP262" i="74" s="1"/>
  <c r="AO225" i="74"/>
  <c r="AO226" i="74" s="1"/>
  <c r="AO262" i="74" s="1"/>
  <c r="AN225" i="74"/>
  <c r="AN226" i="74" s="1"/>
  <c r="AN262" i="74" s="1"/>
  <c r="AM225" i="74"/>
  <c r="AM226" i="74" s="1"/>
  <c r="AM262" i="74" s="1"/>
  <c r="AL225" i="74"/>
  <c r="AL226" i="74" s="1"/>
  <c r="AL262" i="74" s="1"/>
  <c r="AK225" i="74"/>
  <c r="AK226" i="74" s="1"/>
  <c r="AK262" i="74" s="1"/>
  <c r="AJ225" i="74"/>
  <c r="AJ226" i="74" s="1"/>
  <c r="AJ262" i="74" s="1"/>
  <c r="AI225" i="74"/>
  <c r="AI226" i="74" s="1"/>
  <c r="AI262" i="74" s="1"/>
  <c r="AH225" i="74"/>
  <c r="AH226" i="74" s="1"/>
  <c r="AH262" i="74" s="1"/>
  <c r="AG225" i="74"/>
  <c r="AG226" i="74" s="1"/>
  <c r="AG262" i="74" s="1"/>
  <c r="AF225" i="74"/>
  <c r="AF226" i="74" s="1"/>
  <c r="AF262" i="74" s="1"/>
  <c r="AE225" i="74"/>
  <c r="AE226" i="74" s="1"/>
  <c r="AE262" i="74" s="1"/>
  <c r="AD225" i="74"/>
  <c r="AD226" i="74" s="1"/>
  <c r="AD262" i="74" s="1"/>
  <c r="AC225" i="74"/>
  <c r="AC226" i="74" s="1"/>
  <c r="AC262" i="74" s="1"/>
  <c r="AB225" i="74"/>
  <c r="AB226" i="74" s="1"/>
  <c r="AB262" i="74" s="1"/>
  <c r="AA225" i="74"/>
  <c r="AA226" i="74" s="1"/>
  <c r="AA262" i="74" s="1"/>
  <c r="Z225" i="74"/>
  <c r="Z226" i="74" s="1"/>
  <c r="Z262" i="74" s="1"/>
  <c r="Y225" i="74"/>
  <c r="Y226" i="74" s="1"/>
  <c r="Y262" i="74" s="1"/>
  <c r="X225" i="74"/>
  <c r="X226" i="74" s="1"/>
  <c r="X262" i="74" s="1"/>
  <c r="W225" i="74"/>
  <c r="W226" i="74" s="1"/>
  <c r="W262" i="74" s="1"/>
  <c r="V225" i="74"/>
  <c r="V226" i="74" s="1"/>
  <c r="V262" i="74" s="1"/>
  <c r="U225" i="74"/>
  <c r="U226" i="74" s="1"/>
  <c r="U262" i="74" s="1"/>
  <c r="T225" i="74"/>
  <c r="T226" i="74" s="1"/>
  <c r="T262" i="74" s="1"/>
  <c r="S225" i="74"/>
  <c r="S226" i="74" s="1"/>
  <c r="S262" i="74" s="1"/>
  <c r="R225" i="74"/>
  <c r="R226" i="74" s="1"/>
  <c r="R262" i="74" s="1"/>
  <c r="D224" i="74"/>
  <c r="C224" i="74"/>
  <c r="E222" i="74"/>
  <c r="AU220" i="74"/>
  <c r="AU221" i="74" s="1"/>
  <c r="AU261" i="74" s="1"/>
  <c r="AT220" i="74"/>
  <c r="AT221" i="74" s="1"/>
  <c r="AT261" i="74" s="1"/>
  <c r="AS220" i="74"/>
  <c r="AS221" i="74" s="1"/>
  <c r="AS261" i="74" s="1"/>
  <c r="AR220" i="74"/>
  <c r="AR221" i="74" s="1"/>
  <c r="AR261" i="74" s="1"/>
  <c r="AQ220" i="74"/>
  <c r="AQ221" i="74" s="1"/>
  <c r="AQ261" i="74" s="1"/>
  <c r="AP220" i="74"/>
  <c r="AP221" i="74" s="1"/>
  <c r="AP261" i="74" s="1"/>
  <c r="AO220" i="74"/>
  <c r="AO221" i="74" s="1"/>
  <c r="AO261" i="74" s="1"/>
  <c r="AN220" i="74"/>
  <c r="AN221" i="74" s="1"/>
  <c r="AN261" i="74" s="1"/>
  <c r="AM220" i="74"/>
  <c r="AM221" i="74" s="1"/>
  <c r="AM261" i="74" s="1"/>
  <c r="AL220" i="74"/>
  <c r="AL221" i="74" s="1"/>
  <c r="AL261" i="74" s="1"/>
  <c r="AK220" i="74"/>
  <c r="AK221" i="74" s="1"/>
  <c r="AK261" i="74" s="1"/>
  <c r="AJ220" i="74"/>
  <c r="AJ221" i="74" s="1"/>
  <c r="AJ261" i="74" s="1"/>
  <c r="AI220" i="74"/>
  <c r="AI221" i="74" s="1"/>
  <c r="AI261" i="74" s="1"/>
  <c r="AH220" i="74"/>
  <c r="AH221" i="74" s="1"/>
  <c r="AH261" i="74" s="1"/>
  <c r="AG220" i="74"/>
  <c r="AG221" i="74" s="1"/>
  <c r="AG261" i="74" s="1"/>
  <c r="AF220" i="74"/>
  <c r="AF221" i="74" s="1"/>
  <c r="AF261" i="74" s="1"/>
  <c r="AE220" i="74"/>
  <c r="AE221" i="74" s="1"/>
  <c r="AE261" i="74" s="1"/>
  <c r="AD220" i="74"/>
  <c r="AD221" i="74" s="1"/>
  <c r="AD261" i="74" s="1"/>
  <c r="AC220" i="74"/>
  <c r="AC221" i="74" s="1"/>
  <c r="AC261" i="74" s="1"/>
  <c r="AB220" i="74"/>
  <c r="AB221" i="74" s="1"/>
  <c r="AB261" i="74" s="1"/>
  <c r="AA220" i="74"/>
  <c r="AA221" i="74" s="1"/>
  <c r="AA261" i="74" s="1"/>
  <c r="Z220" i="74"/>
  <c r="Z221" i="74" s="1"/>
  <c r="Z261" i="74" s="1"/>
  <c r="Y220" i="74"/>
  <c r="Y221" i="74" s="1"/>
  <c r="Y261" i="74" s="1"/>
  <c r="X220" i="74"/>
  <c r="X221" i="74" s="1"/>
  <c r="X261" i="74" s="1"/>
  <c r="W220" i="74"/>
  <c r="W221" i="74" s="1"/>
  <c r="W261" i="74" s="1"/>
  <c r="V220" i="74"/>
  <c r="V221" i="74" s="1"/>
  <c r="V261" i="74" s="1"/>
  <c r="U220" i="74"/>
  <c r="U221" i="74" s="1"/>
  <c r="U261" i="74" s="1"/>
  <c r="T220" i="74"/>
  <c r="T221" i="74" s="1"/>
  <c r="T261" i="74" s="1"/>
  <c r="S220" i="74"/>
  <c r="S221" i="74" s="1"/>
  <c r="S261" i="74" s="1"/>
  <c r="R220" i="74"/>
  <c r="R221" i="74" s="1"/>
  <c r="AU216" i="74"/>
  <c r="AU217" i="74" s="1"/>
  <c r="AU260" i="74" s="1"/>
  <c r="AT216" i="74"/>
  <c r="AT217" i="74" s="1"/>
  <c r="AT260" i="74" s="1"/>
  <c r="AS216" i="74"/>
  <c r="AS217" i="74" s="1"/>
  <c r="AS260" i="74" s="1"/>
  <c r="AR216" i="74"/>
  <c r="AR217" i="74" s="1"/>
  <c r="AR260" i="74" s="1"/>
  <c r="AQ216" i="74"/>
  <c r="AQ217" i="74" s="1"/>
  <c r="AQ260" i="74" s="1"/>
  <c r="AP216" i="74"/>
  <c r="AP217" i="74" s="1"/>
  <c r="AP260" i="74" s="1"/>
  <c r="AO216" i="74"/>
  <c r="AO217" i="74" s="1"/>
  <c r="AO260" i="74" s="1"/>
  <c r="AN216" i="74"/>
  <c r="AN217" i="74" s="1"/>
  <c r="AN260" i="74" s="1"/>
  <c r="AM216" i="74"/>
  <c r="AM217" i="74" s="1"/>
  <c r="AM260" i="74" s="1"/>
  <c r="AL216" i="74"/>
  <c r="AL217" i="74" s="1"/>
  <c r="AL260" i="74" s="1"/>
  <c r="AK216" i="74"/>
  <c r="AK217" i="74" s="1"/>
  <c r="AK260" i="74" s="1"/>
  <c r="AJ216" i="74"/>
  <c r="AJ217" i="74" s="1"/>
  <c r="AJ260" i="74" s="1"/>
  <c r="AI216" i="74"/>
  <c r="AI217" i="74" s="1"/>
  <c r="AI260" i="74" s="1"/>
  <c r="AH216" i="74"/>
  <c r="AH217" i="74" s="1"/>
  <c r="AH260" i="74" s="1"/>
  <c r="AG216" i="74"/>
  <c r="AG217" i="74" s="1"/>
  <c r="AG260" i="74" s="1"/>
  <c r="AF216" i="74"/>
  <c r="AF217" i="74" s="1"/>
  <c r="AF260" i="74" s="1"/>
  <c r="AE216" i="74"/>
  <c r="AE217" i="74" s="1"/>
  <c r="AE260" i="74" s="1"/>
  <c r="AD216" i="74"/>
  <c r="AD217" i="74" s="1"/>
  <c r="AD260" i="74" s="1"/>
  <c r="AC216" i="74"/>
  <c r="AC217" i="74" s="1"/>
  <c r="AC260" i="74" s="1"/>
  <c r="AB216" i="74"/>
  <c r="AB217" i="74" s="1"/>
  <c r="AB260" i="74" s="1"/>
  <c r="AA216" i="74"/>
  <c r="AA217" i="74" s="1"/>
  <c r="AA260" i="74" s="1"/>
  <c r="Z216" i="74"/>
  <c r="Z217" i="74" s="1"/>
  <c r="Z260" i="74" s="1"/>
  <c r="Y216" i="74"/>
  <c r="Y217" i="74" s="1"/>
  <c r="Y260" i="74" s="1"/>
  <c r="X216" i="74"/>
  <c r="X217" i="74" s="1"/>
  <c r="X260" i="74" s="1"/>
  <c r="W216" i="74"/>
  <c r="W217" i="74" s="1"/>
  <c r="W260" i="74" s="1"/>
  <c r="V216" i="74"/>
  <c r="V217" i="74" s="1"/>
  <c r="V260" i="74" s="1"/>
  <c r="U216" i="74"/>
  <c r="U217" i="74" s="1"/>
  <c r="U260" i="74" s="1"/>
  <c r="T216" i="74"/>
  <c r="T217" i="74" s="1"/>
  <c r="T260" i="74" s="1"/>
  <c r="S216" i="74"/>
  <c r="S217" i="74" s="1"/>
  <c r="S260" i="74" s="1"/>
  <c r="R216" i="74"/>
  <c r="R217" i="74" s="1"/>
  <c r="AU211" i="74"/>
  <c r="AT211" i="74"/>
  <c r="AS211" i="74"/>
  <c r="AR211" i="74"/>
  <c r="AQ211" i="74"/>
  <c r="AP211" i="74"/>
  <c r="AO211" i="74"/>
  <c r="AN211" i="74"/>
  <c r="AM211" i="74"/>
  <c r="AL211" i="74"/>
  <c r="AK211" i="74"/>
  <c r="AJ211" i="74"/>
  <c r="AI211" i="74"/>
  <c r="AH211" i="74"/>
  <c r="AG211" i="74"/>
  <c r="AF211" i="74"/>
  <c r="AE211" i="74"/>
  <c r="AD211" i="74"/>
  <c r="AC211" i="74"/>
  <c r="AB211" i="74"/>
  <c r="AA211" i="74"/>
  <c r="Z211" i="74"/>
  <c r="Y211" i="74"/>
  <c r="X211" i="74"/>
  <c r="W211" i="74"/>
  <c r="V211" i="74"/>
  <c r="U211" i="74"/>
  <c r="T211" i="74"/>
  <c r="S211" i="74"/>
  <c r="R211" i="74"/>
  <c r="D209" i="74"/>
  <c r="Q210" i="74" s="1"/>
  <c r="AX208" i="74"/>
  <c r="AV208" i="74"/>
  <c r="AU208" i="74"/>
  <c r="AT208" i="74"/>
  <c r="AS208" i="74"/>
  <c r="AR208" i="74"/>
  <c r="AQ208" i="74"/>
  <c r="AP208" i="74"/>
  <c r="AO208" i="74"/>
  <c r="AN208" i="74"/>
  <c r="AM208" i="74"/>
  <c r="AL208" i="74"/>
  <c r="AK208" i="74"/>
  <c r="AJ208" i="74"/>
  <c r="AI208" i="74"/>
  <c r="AH208" i="74"/>
  <c r="AG208" i="74"/>
  <c r="AF208" i="74"/>
  <c r="AE208" i="74"/>
  <c r="AD208" i="74"/>
  <c r="AC208" i="74"/>
  <c r="AB208" i="74"/>
  <c r="AA208" i="74"/>
  <c r="Z208" i="74"/>
  <c r="Y208" i="74"/>
  <c r="X208" i="74"/>
  <c r="W208" i="74"/>
  <c r="V208" i="74"/>
  <c r="U208" i="74"/>
  <c r="T208" i="74"/>
  <c r="S208" i="74"/>
  <c r="R208" i="74"/>
  <c r="Q208" i="74"/>
  <c r="N208" i="74"/>
  <c r="K208" i="74"/>
  <c r="D206" i="74"/>
  <c r="B206" i="74"/>
  <c r="D205" i="74"/>
  <c r="B205" i="74"/>
  <c r="D204" i="74"/>
  <c r="B204" i="74"/>
  <c r="D203" i="74"/>
  <c r="B203" i="74"/>
  <c r="D202" i="74"/>
  <c r="B202" i="74"/>
  <c r="D201" i="74"/>
  <c r="B201" i="74"/>
  <c r="D200" i="74"/>
  <c r="B200" i="74"/>
  <c r="D199" i="74"/>
  <c r="B199" i="74"/>
  <c r="D198" i="74"/>
  <c r="B198" i="74"/>
  <c r="D197" i="74"/>
  <c r="B197" i="74"/>
  <c r="D196" i="74"/>
  <c r="B196" i="74"/>
  <c r="D195" i="74"/>
  <c r="B195" i="74"/>
  <c r="D194" i="74"/>
  <c r="B194" i="74"/>
  <c r="D193" i="74"/>
  <c r="B193" i="74"/>
  <c r="D192" i="74"/>
  <c r="B192" i="74"/>
  <c r="D191" i="74"/>
  <c r="B191" i="74"/>
  <c r="D190" i="74"/>
  <c r="B190" i="74"/>
  <c r="D189" i="74"/>
  <c r="B189" i="74"/>
  <c r="D188" i="74"/>
  <c r="B188" i="74"/>
  <c r="D187" i="74"/>
  <c r="B187" i="74"/>
  <c r="CE185" i="74"/>
  <c r="AX185" i="74"/>
  <c r="AV185" i="74"/>
  <c r="AU185" i="74"/>
  <c r="AT185" i="74"/>
  <c r="AS185" i="74"/>
  <c r="AR185" i="74"/>
  <c r="AQ185" i="74"/>
  <c r="AP185" i="74"/>
  <c r="AO185" i="74"/>
  <c r="AN185" i="74"/>
  <c r="AM185" i="74"/>
  <c r="AL185" i="74"/>
  <c r="AK185" i="74"/>
  <c r="AJ185" i="74"/>
  <c r="AI185" i="74"/>
  <c r="AH185" i="74"/>
  <c r="AG185" i="74"/>
  <c r="AF185" i="74"/>
  <c r="AE185" i="74"/>
  <c r="AD185" i="74"/>
  <c r="AC185" i="74"/>
  <c r="AB185" i="74"/>
  <c r="AA185" i="74"/>
  <c r="Z185" i="74"/>
  <c r="Y185" i="74"/>
  <c r="X185" i="74"/>
  <c r="W185" i="74"/>
  <c r="V185" i="74"/>
  <c r="U185" i="74"/>
  <c r="T185" i="74"/>
  <c r="S185" i="74"/>
  <c r="R185" i="74"/>
  <c r="Q185" i="74"/>
  <c r="P185" i="74"/>
  <c r="M185" i="74"/>
  <c r="L185" i="74"/>
  <c r="K185" i="74"/>
  <c r="N185" i="74" s="1"/>
  <c r="CE184" i="74"/>
  <c r="AX184" i="74"/>
  <c r="AV184" i="74"/>
  <c r="AU184" i="74"/>
  <c r="AT184" i="74"/>
  <c r="AS184" i="74"/>
  <c r="AR184" i="74"/>
  <c r="AQ184" i="74"/>
  <c r="AP184" i="74"/>
  <c r="AO184" i="74"/>
  <c r="AN184" i="74"/>
  <c r="AM184" i="74"/>
  <c r="AL184" i="74"/>
  <c r="AK184" i="74"/>
  <c r="AJ184" i="74"/>
  <c r="AI184" i="74"/>
  <c r="AH184" i="74"/>
  <c r="AG184" i="74"/>
  <c r="AF184" i="74"/>
  <c r="AE184" i="74"/>
  <c r="AD184" i="74"/>
  <c r="AC184" i="74"/>
  <c r="AB184" i="74"/>
  <c r="AA184" i="74"/>
  <c r="Z184" i="74"/>
  <c r="Y184" i="74"/>
  <c r="X184" i="74"/>
  <c r="W184" i="74"/>
  <c r="V184" i="74"/>
  <c r="U184" i="74"/>
  <c r="T184" i="74"/>
  <c r="S184" i="74"/>
  <c r="R184" i="74"/>
  <c r="Q184" i="74"/>
  <c r="P184" i="74"/>
  <c r="N184" i="74"/>
  <c r="AY184" i="74" s="1"/>
  <c r="AZ184" i="74" s="1"/>
  <c r="BA184" i="74" s="1"/>
  <c r="M184" i="74"/>
  <c r="L184" i="74"/>
  <c r="K184" i="74"/>
  <c r="CE183" i="74"/>
  <c r="AX183" i="74"/>
  <c r="AV183" i="74"/>
  <c r="AU183" i="74"/>
  <c r="AT183" i="74"/>
  <c r="AS183" i="74"/>
  <c r="AR183" i="74"/>
  <c r="AQ183" i="74"/>
  <c r="AP183" i="74"/>
  <c r="AO183" i="74"/>
  <c r="AN183" i="74"/>
  <c r="AM183" i="74"/>
  <c r="AL183" i="74"/>
  <c r="AK183" i="74"/>
  <c r="AJ183" i="74"/>
  <c r="AI183" i="74"/>
  <c r="AH183" i="74"/>
  <c r="AG183" i="74"/>
  <c r="AF183" i="74"/>
  <c r="AE183" i="74"/>
  <c r="AD183" i="74"/>
  <c r="AC183" i="74"/>
  <c r="AB183" i="74"/>
  <c r="AA183" i="74"/>
  <c r="Z183" i="74"/>
  <c r="Y183" i="74"/>
  <c r="X183" i="74"/>
  <c r="W183" i="74"/>
  <c r="V183" i="74"/>
  <c r="U183" i="74"/>
  <c r="T183" i="74"/>
  <c r="S183" i="74"/>
  <c r="R183" i="74"/>
  <c r="Q183" i="74"/>
  <c r="P183" i="74"/>
  <c r="N183" i="74"/>
  <c r="M183" i="74"/>
  <c r="L183" i="74"/>
  <c r="K183" i="74"/>
  <c r="CE182" i="74"/>
  <c r="AX182" i="74"/>
  <c r="AV182" i="74" s="1"/>
  <c r="AU182" i="74"/>
  <c r="AT182" i="74"/>
  <c r="AS182" i="74"/>
  <c r="AR182" i="74"/>
  <c r="AQ182" i="74"/>
  <c r="AP182" i="74"/>
  <c r="AO182" i="74"/>
  <c r="AN182" i="74"/>
  <c r="AM182" i="74"/>
  <c r="AL182" i="74"/>
  <c r="AK182" i="74"/>
  <c r="AJ182" i="74"/>
  <c r="AI182" i="74"/>
  <c r="AH182" i="74"/>
  <c r="AG182" i="74"/>
  <c r="AF182" i="74"/>
  <c r="AE182" i="74"/>
  <c r="AD182" i="74"/>
  <c r="AC182" i="74"/>
  <c r="AB182" i="74"/>
  <c r="AA182" i="74"/>
  <c r="Z182" i="74"/>
  <c r="Y182" i="74"/>
  <c r="X182" i="74"/>
  <c r="W182" i="74"/>
  <c r="V182" i="74"/>
  <c r="U182" i="74"/>
  <c r="T182" i="74"/>
  <c r="S182" i="74"/>
  <c r="R182" i="74"/>
  <c r="Q182" i="74"/>
  <c r="P182" i="74"/>
  <c r="N182" i="74"/>
  <c r="L182" i="74"/>
  <c r="M182" i="74" s="1"/>
  <c r="K182" i="74"/>
  <c r="CE181" i="74"/>
  <c r="AX181" i="74"/>
  <c r="AV181" i="74"/>
  <c r="AU181" i="74"/>
  <c r="AT181" i="74"/>
  <c r="AS181" i="74"/>
  <c r="AR181" i="74"/>
  <c r="AQ181" i="74"/>
  <c r="AP181" i="74"/>
  <c r="AO181" i="74"/>
  <c r="AN181" i="74"/>
  <c r="AM181" i="74"/>
  <c r="AL181" i="74"/>
  <c r="AK181" i="74"/>
  <c r="AJ181" i="74"/>
  <c r="AI181" i="74"/>
  <c r="AH181" i="74"/>
  <c r="AG181" i="74"/>
  <c r="AF181" i="74"/>
  <c r="AE181" i="74"/>
  <c r="AD181" i="74"/>
  <c r="AC181" i="74"/>
  <c r="AB181" i="74"/>
  <c r="AA181" i="74"/>
  <c r="Z181" i="74"/>
  <c r="Y181" i="74"/>
  <c r="X181" i="74"/>
  <c r="W181" i="74"/>
  <c r="V181" i="74"/>
  <c r="U181" i="74"/>
  <c r="T181" i="74"/>
  <c r="S181" i="74"/>
  <c r="R181" i="74"/>
  <c r="Q181" i="74"/>
  <c r="P181" i="74"/>
  <c r="L181" i="74"/>
  <c r="M181" i="74" s="1"/>
  <c r="K181" i="74"/>
  <c r="N181" i="74" s="1"/>
  <c r="CE180" i="74"/>
  <c r="AX180" i="74"/>
  <c r="AV180" i="74"/>
  <c r="AU180" i="74"/>
  <c r="AT180" i="74"/>
  <c r="AS180" i="74"/>
  <c r="AR180" i="74"/>
  <c r="AQ180" i="74"/>
  <c r="AP180" i="74"/>
  <c r="AO180" i="74"/>
  <c r="AN180" i="74"/>
  <c r="AM180" i="74"/>
  <c r="AL180" i="74"/>
  <c r="AK180" i="74"/>
  <c r="AJ180" i="74"/>
  <c r="AI180" i="74"/>
  <c r="AH180" i="74"/>
  <c r="AG180" i="74"/>
  <c r="AF180" i="74"/>
  <c r="AE180" i="74"/>
  <c r="AD180" i="74"/>
  <c r="AC180" i="74"/>
  <c r="AB180" i="74"/>
  <c r="AA180" i="74"/>
  <c r="Z180" i="74"/>
  <c r="Y180" i="74"/>
  <c r="X180" i="74"/>
  <c r="W180" i="74"/>
  <c r="V180" i="74"/>
  <c r="U180" i="74"/>
  <c r="T180" i="74"/>
  <c r="S180" i="74"/>
  <c r="R180" i="74"/>
  <c r="Q180" i="74"/>
  <c r="P180" i="74"/>
  <c r="N180" i="74"/>
  <c r="AY180" i="74" s="1"/>
  <c r="AZ180" i="74" s="1"/>
  <c r="BA180" i="74" s="1"/>
  <c r="L180" i="74"/>
  <c r="M180" i="74" s="1"/>
  <c r="K180" i="74"/>
  <c r="CE179" i="74"/>
  <c r="AX179" i="74"/>
  <c r="AV179" i="74"/>
  <c r="AU179" i="74"/>
  <c r="AT179" i="74"/>
  <c r="AS179" i="74"/>
  <c r="AR179" i="74"/>
  <c r="AQ179" i="74"/>
  <c r="AP179" i="74"/>
  <c r="AO179" i="74"/>
  <c r="AN179" i="74"/>
  <c r="AM179" i="74"/>
  <c r="AL179" i="74"/>
  <c r="AK179" i="74"/>
  <c r="AJ179" i="74"/>
  <c r="AI179" i="74"/>
  <c r="AH179" i="74"/>
  <c r="AG179" i="74"/>
  <c r="AF179" i="74"/>
  <c r="AE179" i="74"/>
  <c r="AD179" i="74"/>
  <c r="AC179" i="74"/>
  <c r="AB179" i="74"/>
  <c r="AA179" i="74"/>
  <c r="Z179" i="74"/>
  <c r="Y179" i="74"/>
  <c r="X179" i="74"/>
  <c r="W179" i="74"/>
  <c r="V179" i="74"/>
  <c r="U179" i="74"/>
  <c r="T179" i="74"/>
  <c r="S179" i="74"/>
  <c r="R179" i="74"/>
  <c r="Q179" i="74"/>
  <c r="P179" i="74"/>
  <c r="N179" i="74"/>
  <c r="M179" i="74"/>
  <c r="L179" i="74"/>
  <c r="K179" i="74"/>
  <c r="CE178" i="74"/>
  <c r="AX178" i="74"/>
  <c r="AV178" i="74" s="1"/>
  <c r="AU178" i="74"/>
  <c r="AT178" i="74"/>
  <c r="AS178" i="74"/>
  <c r="AR178" i="74"/>
  <c r="AQ178" i="74"/>
  <c r="AP178" i="74"/>
  <c r="AO178" i="74"/>
  <c r="AN178" i="74"/>
  <c r="AM178" i="74"/>
  <c r="AL178" i="74"/>
  <c r="AK178" i="74"/>
  <c r="AJ178" i="74"/>
  <c r="AI178" i="74"/>
  <c r="AH178" i="74"/>
  <c r="AG178" i="74"/>
  <c r="AF178" i="74"/>
  <c r="AE178" i="74"/>
  <c r="AD178" i="74"/>
  <c r="AC178" i="74"/>
  <c r="AB178" i="74"/>
  <c r="AA178" i="74"/>
  <c r="Z178" i="74"/>
  <c r="Y178" i="74"/>
  <c r="X178" i="74"/>
  <c r="W178" i="74"/>
  <c r="V178" i="74"/>
  <c r="U178" i="74"/>
  <c r="T178" i="74"/>
  <c r="S178" i="74"/>
  <c r="R178" i="74"/>
  <c r="Q178" i="74"/>
  <c r="P178" i="74"/>
  <c r="N178" i="74"/>
  <c r="L178" i="74"/>
  <c r="M178" i="74" s="1"/>
  <c r="K178" i="74"/>
  <c r="CE177" i="74"/>
  <c r="AX177" i="74"/>
  <c r="AV177" i="74"/>
  <c r="AU177" i="74"/>
  <c r="AT177" i="74"/>
  <c r="AS177" i="74"/>
  <c r="AR177" i="74"/>
  <c r="AQ177" i="74"/>
  <c r="AP177" i="74"/>
  <c r="AO177" i="74"/>
  <c r="AN177" i="74"/>
  <c r="AM177" i="74"/>
  <c r="AL177" i="74"/>
  <c r="AK177" i="74"/>
  <c r="AJ177" i="74"/>
  <c r="AI177" i="74"/>
  <c r="AH177" i="74"/>
  <c r="AG177" i="74"/>
  <c r="AF177" i="74"/>
  <c r="AE177" i="74"/>
  <c r="AD177" i="74"/>
  <c r="AC177" i="74"/>
  <c r="AB177" i="74"/>
  <c r="AA177" i="74"/>
  <c r="Z177" i="74"/>
  <c r="Y177" i="74"/>
  <c r="X177" i="74"/>
  <c r="W177" i="74"/>
  <c r="V177" i="74"/>
  <c r="U177" i="74"/>
  <c r="T177" i="74"/>
  <c r="S177" i="74"/>
  <c r="R177" i="74"/>
  <c r="Q177" i="74"/>
  <c r="P177" i="74"/>
  <c r="L177" i="74"/>
  <c r="M177" i="74" s="1"/>
  <c r="K177" i="74"/>
  <c r="N177" i="74" s="1"/>
  <c r="CE176" i="74"/>
  <c r="AX176" i="74"/>
  <c r="AV176" i="74"/>
  <c r="AU176" i="74"/>
  <c r="AT176" i="74"/>
  <c r="AS176" i="74"/>
  <c r="AR176" i="74"/>
  <c r="AQ176" i="74"/>
  <c r="AP176" i="74"/>
  <c r="AO176" i="74"/>
  <c r="AN176" i="74"/>
  <c r="AM176" i="74"/>
  <c r="AL176" i="74"/>
  <c r="AK176" i="74"/>
  <c r="AJ176" i="74"/>
  <c r="AI176" i="74"/>
  <c r="AH176" i="74"/>
  <c r="AG176" i="74"/>
  <c r="AF176" i="74"/>
  <c r="AE176" i="74"/>
  <c r="AD176" i="74"/>
  <c r="AC176" i="74"/>
  <c r="AB176" i="74"/>
  <c r="AA176" i="74"/>
  <c r="Z176" i="74"/>
  <c r="Y176" i="74"/>
  <c r="X176" i="74"/>
  <c r="W176" i="74"/>
  <c r="V176" i="74"/>
  <c r="U176" i="74"/>
  <c r="T176" i="74"/>
  <c r="S176" i="74"/>
  <c r="R176" i="74"/>
  <c r="Q176" i="74"/>
  <c r="P176" i="74"/>
  <c r="M176" i="74"/>
  <c r="L176" i="74"/>
  <c r="K176" i="74"/>
  <c r="N176" i="74" s="1"/>
  <c r="AY176" i="74" s="1"/>
  <c r="CE175" i="74"/>
  <c r="P175" i="74"/>
  <c r="CE174" i="74"/>
  <c r="AX174" i="74"/>
  <c r="AU174" i="74"/>
  <c r="AT174" i="74"/>
  <c r="AS174" i="74"/>
  <c r="AR174" i="74"/>
  <c r="AQ174" i="74"/>
  <c r="AP174" i="74"/>
  <c r="AO174" i="74"/>
  <c r="AN174" i="74"/>
  <c r="AM174" i="74"/>
  <c r="AL174" i="74"/>
  <c r="AK174" i="74"/>
  <c r="AJ174" i="74"/>
  <c r="AI174" i="74"/>
  <c r="AH174" i="74"/>
  <c r="AG174" i="74"/>
  <c r="AF174" i="74"/>
  <c r="AE174" i="74"/>
  <c r="AD174" i="74"/>
  <c r="AC174" i="74"/>
  <c r="AB174" i="74"/>
  <c r="AA174" i="74"/>
  <c r="Z174" i="74"/>
  <c r="Y174" i="74"/>
  <c r="X174" i="74"/>
  <c r="W174" i="74"/>
  <c r="V174" i="74"/>
  <c r="U174" i="74"/>
  <c r="T174" i="74"/>
  <c r="S174" i="74"/>
  <c r="R174" i="74"/>
  <c r="Q174" i="74"/>
  <c r="P174" i="74"/>
  <c r="L174" i="74"/>
  <c r="M174" i="74" s="1"/>
  <c r="K174" i="74"/>
  <c r="N174" i="74" s="1"/>
  <c r="CE173" i="74"/>
  <c r="AX173" i="74"/>
  <c r="AV173" i="74"/>
  <c r="AU173" i="74"/>
  <c r="AT173" i="74"/>
  <c r="AS173" i="74"/>
  <c r="AR173" i="74"/>
  <c r="AQ173" i="74"/>
  <c r="AP173" i="74"/>
  <c r="AO173" i="74"/>
  <c r="AN173" i="74"/>
  <c r="AM173" i="74"/>
  <c r="AL173" i="74"/>
  <c r="AK173" i="74"/>
  <c r="AJ173" i="74"/>
  <c r="AI173" i="74"/>
  <c r="AH173" i="74"/>
  <c r="AG173" i="74"/>
  <c r="AF173" i="74"/>
  <c r="AE173" i="74"/>
  <c r="AD173" i="74"/>
  <c r="AC173" i="74"/>
  <c r="AB173" i="74"/>
  <c r="AA173" i="74"/>
  <c r="Z173" i="74"/>
  <c r="Y173" i="74"/>
  <c r="X173" i="74"/>
  <c r="W173" i="74"/>
  <c r="V173" i="74"/>
  <c r="U173" i="74"/>
  <c r="T173" i="74"/>
  <c r="S173" i="74"/>
  <c r="R173" i="74"/>
  <c r="Q173" i="74"/>
  <c r="P173" i="74"/>
  <c r="N173" i="74"/>
  <c r="L173" i="74"/>
  <c r="M173" i="74" s="1"/>
  <c r="K173" i="74"/>
  <c r="CE172" i="74"/>
  <c r="P172" i="74"/>
  <c r="CE171" i="74"/>
  <c r="AX171" i="74"/>
  <c r="AV171" i="74" s="1"/>
  <c r="AU171" i="74"/>
  <c r="AT171" i="74"/>
  <c r="AS171" i="74"/>
  <c r="AR171" i="74"/>
  <c r="AQ171" i="74"/>
  <c r="AP171" i="74"/>
  <c r="AO171" i="74"/>
  <c r="AN171" i="74"/>
  <c r="AM171" i="74"/>
  <c r="AL171" i="74"/>
  <c r="AK171" i="74"/>
  <c r="AJ171" i="74"/>
  <c r="AI171" i="74"/>
  <c r="AH171" i="74"/>
  <c r="AG171" i="74"/>
  <c r="AF171" i="74"/>
  <c r="AE171" i="74"/>
  <c r="AD171" i="74"/>
  <c r="AC171" i="74"/>
  <c r="AB171" i="74"/>
  <c r="AA171" i="74"/>
  <c r="Z171" i="74"/>
  <c r="Y171" i="74"/>
  <c r="X171" i="74"/>
  <c r="W171" i="74"/>
  <c r="V171" i="74"/>
  <c r="U171" i="74"/>
  <c r="T171" i="74"/>
  <c r="S171" i="74"/>
  <c r="R171" i="74"/>
  <c r="Q171" i="74"/>
  <c r="P171" i="74"/>
  <c r="L171" i="74"/>
  <c r="M171" i="74" s="1"/>
  <c r="K171" i="74"/>
  <c r="N171" i="74" s="1"/>
  <c r="CE170" i="74"/>
  <c r="AX170" i="74"/>
  <c r="AV170" i="74" s="1"/>
  <c r="AU170" i="74"/>
  <c r="AT170" i="74"/>
  <c r="AS170" i="74"/>
  <c r="AR170" i="74"/>
  <c r="AQ170" i="74"/>
  <c r="AP170" i="74"/>
  <c r="AO170" i="74"/>
  <c r="AN170" i="74"/>
  <c r="AM170" i="74"/>
  <c r="AL170" i="74"/>
  <c r="AK170" i="74"/>
  <c r="AJ170" i="74"/>
  <c r="AI170" i="74"/>
  <c r="AH170" i="74"/>
  <c r="AG170" i="74"/>
  <c r="AF170" i="74"/>
  <c r="AE170" i="74"/>
  <c r="AD170" i="74"/>
  <c r="AC170" i="74"/>
  <c r="AB170" i="74"/>
  <c r="AA170" i="74"/>
  <c r="Z170" i="74"/>
  <c r="Y170" i="74"/>
  <c r="X170" i="74"/>
  <c r="W170" i="74"/>
  <c r="V170" i="74"/>
  <c r="U170" i="74"/>
  <c r="T170" i="74"/>
  <c r="S170" i="74"/>
  <c r="R170" i="74"/>
  <c r="Q170" i="74"/>
  <c r="P170" i="74"/>
  <c r="L170" i="74"/>
  <c r="M170" i="74" s="1"/>
  <c r="K170" i="74"/>
  <c r="N170" i="74" s="1"/>
  <c r="CE169" i="74"/>
  <c r="AX169" i="74"/>
  <c r="AV169" i="74" s="1"/>
  <c r="AU169" i="74"/>
  <c r="AT169" i="74"/>
  <c r="AS169" i="74"/>
  <c r="AR169" i="74"/>
  <c r="AQ169" i="74"/>
  <c r="AP169" i="74"/>
  <c r="AO169" i="74"/>
  <c r="AN169" i="74"/>
  <c r="AM169" i="74"/>
  <c r="AL169" i="74"/>
  <c r="AK169" i="74"/>
  <c r="AJ169" i="74"/>
  <c r="AI169" i="74"/>
  <c r="AH169" i="74"/>
  <c r="AG169" i="74"/>
  <c r="AF169" i="74"/>
  <c r="AE169" i="74"/>
  <c r="AD169" i="74"/>
  <c r="AC169" i="74"/>
  <c r="AB169" i="74"/>
  <c r="AA169" i="74"/>
  <c r="Z169" i="74"/>
  <c r="Y169" i="74"/>
  <c r="X169" i="74"/>
  <c r="W169" i="74"/>
  <c r="V169" i="74"/>
  <c r="U169" i="74"/>
  <c r="T169" i="74"/>
  <c r="S169" i="74"/>
  <c r="R169" i="74"/>
  <c r="Q169" i="74"/>
  <c r="P169" i="74"/>
  <c r="L169" i="74"/>
  <c r="M169" i="74" s="1"/>
  <c r="K169" i="74"/>
  <c r="N169" i="74" s="1"/>
  <c r="CE168" i="74"/>
  <c r="AX168" i="74"/>
  <c r="AV168" i="74" s="1"/>
  <c r="AU168" i="74"/>
  <c r="AT168" i="74"/>
  <c r="AS168" i="74"/>
  <c r="AR168" i="74"/>
  <c r="AQ168" i="74"/>
  <c r="AP168" i="74"/>
  <c r="AO168" i="74"/>
  <c r="AN168" i="74"/>
  <c r="AM168" i="74"/>
  <c r="AL168" i="74"/>
  <c r="AK168" i="74"/>
  <c r="AJ168" i="74"/>
  <c r="AI168" i="74"/>
  <c r="AH168" i="74"/>
  <c r="AG168" i="74"/>
  <c r="AF168" i="74"/>
  <c r="AE168" i="74"/>
  <c r="AD168" i="74"/>
  <c r="AC168" i="74"/>
  <c r="AB168" i="74"/>
  <c r="AA168" i="74"/>
  <c r="Z168" i="74"/>
  <c r="Y168" i="74"/>
  <c r="X168" i="74"/>
  <c r="W168" i="74"/>
  <c r="V168" i="74"/>
  <c r="U168" i="74"/>
  <c r="T168" i="74"/>
  <c r="S168" i="74"/>
  <c r="R168" i="74"/>
  <c r="Q168" i="74"/>
  <c r="P168" i="74"/>
  <c r="L168" i="74"/>
  <c r="M168" i="74" s="1"/>
  <c r="K168" i="74"/>
  <c r="N168" i="74" s="1"/>
  <c r="CE167" i="74"/>
  <c r="AX167" i="74"/>
  <c r="AU167" i="74"/>
  <c r="AT167" i="74"/>
  <c r="AS167" i="74"/>
  <c r="AR167" i="74"/>
  <c r="AQ167" i="74"/>
  <c r="AP167" i="74"/>
  <c r="AO167" i="74"/>
  <c r="AN167" i="74"/>
  <c r="AM167" i="74"/>
  <c r="AL167" i="74"/>
  <c r="AK167" i="74"/>
  <c r="AJ167" i="74"/>
  <c r="AI167" i="74"/>
  <c r="AH167" i="74"/>
  <c r="AG167" i="74"/>
  <c r="AF167" i="74"/>
  <c r="AE167" i="74"/>
  <c r="AD167" i="74"/>
  <c r="AC167" i="74"/>
  <c r="AB167" i="74"/>
  <c r="AA167" i="74"/>
  <c r="Z167" i="74"/>
  <c r="Y167" i="74"/>
  <c r="X167" i="74"/>
  <c r="W167" i="74"/>
  <c r="V167" i="74"/>
  <c r="U167" i="74"/>
  <c r="T167" i="74"/>
  <c r="S167" i="74"/>
  <c r="R167" i="74"/>
  <c r="Q167" i="74"/>
  <c r="P167" i="74"/>
  <c r="L167" i="74"/>
  <c r="M167" i="74" s="1"/>
  <c r="K167" i="74"/>
  <c r="N167" i="74" s="1"/>
  <c r="CE166" i="74"/>
  <c r="P166" i="74"/>
  <c r="CE165" i="74"/>
  <c r="AX165" i="74"/>
  <c r="AV165" i="74" s="1"/>
  <c r="AU165" i="74"/>
  <c r="AT165" i="74"/>
  <c r="AS165" i="74"/>
  <c r="AR165" i="74"/>
  <c r="AQ165" i="74"/>
  <c r="AP165" i="74"/>
  <c r="AO165" i="74"/>
  <c r="AN165" i="74"/>
  <c r="AM165" i="74"/>
  <c r="AL165" i="74"/>
  <c r="AK165" i="74"/>
  <c r="AJ165" i="74"/>
  <c r="AI165" i="74"/>
  <c r="AH165" i="74"/>
  <c r="AG165" i="74"/>
  <c r="AF165" i="74"/>
  <c r="AE165" i="74"/>
  <c r="AD165" i="74"/>
  <c r="AC165" i="74"/>
  <c r="AB165" i="74"/>
  <c r="AA165" i="74"/>
  <c r="Z165" i="74"/>
  <c r="Y165" i="74"/>
  <c r="X165" i="74"/>
  <c r="W165" i="74"/>
  <c r="V165" i="74"/>
  <c r="U165" i="74"/>
  <c r="T165" i="74"/>
  <c r="S165" i="74"/>
  <c r="R165" i="74"/>
  <c r="Q165" i="74"/>
  <c r="P165" i="74"/>
  <c r="L165" i="74"/>
  <c r="M165" i="74" s="1"/>
  <c r="K165" i="74"/>
  <c r="N165" i="74" s="1"/>
  <c r="CE164" i="74"/>
  <c r="AX164" i="74"/>
  <c r="AV164" i="74" s="1"/>
  <c r="AU164" i="74"/>
  <c r="AT164" i="74"/>
  <c r="AS164" i="74"/>
  <c r="AR164" i="74"/>
  <c r="AQ164" i="74"/>
  <c r="AP164" i="74"/>
  <c r="AO164" i="74"/>
  <c r="AN164" i="74"/>
  <c r="AM164" i="74"/>
  <c r="AL164" i="74"/>
  <c r="AK164" i="74"/>
  <c r="AJ164" i="74"/>
  <c r="AI164" i="74"/>
  <c r="AH164" i="74"/>
  <c r="AG164" i="74"/>
  <c r="AF164" i="74"/>
  <c r="AE164" i="74"/>
  <c r="AD164" i="74"/>
  <c r="AC164" i="74"/>
  <c r="AB164" i="74"/>
  <c r="AA164" i="74"/>
  <c r="Z164" i="74"/>
  <c r="Y164" i="74"/>
  <c r="X164" i="74"/>
  <c r="W164" i="74"/>
  <c r="V164" i="74"/>
  <c r="U164" i="74"/>
  <c r="T164" i="74"/>
  <c r="S164" i="74"/>
  <c r="R164" i="74"/>
  <c r="AY164" i="74" s="1"/>
  <c r="AZ164" i="74" s="1"/>
  <c r="Q164" i="74"/>
  <c r="P164" i="74"/>
  <c r="N164" i="74"/>
  <c r="M164" i="74"/>
  <c r="L164" i="74"/>
  <c r="K164" i="74"/>
  <c r="CE163" i="74"/>
  <c r="AX163" i="74"/>
  <c r="AV163" i="74" s="1"/>
  <c r="AU163" i="74"/>
  <c r="AT163" i="74"/>
  <c r="AS163" i="74"/>
  <c r="AR163" i="74"/>
  <c r="AQ163" i="74"/>
  <c r="AP163" i="74"/>
  <c r="AO163" i="74"/>
  <c r="AN163" i="74"/>
  <c r="AM163" i="74"/>
  <c r="AL163" i="74"/>
  <c r="AK163" i="74"/>
  <c r="AJ163" i="74"/>
  <c r="AI163" i="74"/>
  <c r="AH163" i="74"/>
  <c r="AG163" i="74"/>
  <c r="AF163" i="74"/>
  <c r="AE163" i="74"/>
  <c r="AD163" i="74"/>
  <c r="AC163" i="74"/>
  <c r="AB163" i="74"/>
  <c r="AA163" i="74"/>
  <c r="Z163" i="74"/>
  <c r="Y163" i="74"/>
  <c r="X163" i="74"/>
  <c r="W163" i="74"/>
  <c r="V163" i="74"/>
  <c r="U163" i="74"/>
  <c r="T163" i="74"/>
  <c r="S163" i="74"/>
  <c r="R163" i="74"/>
  <c r="Q163" i="74"/>
  <c r="P163" i="74"/>
  <c r="L163" i="74"/>
  <c r="M163" i="74" s="1"/>
  <c r="K163" i="74"/>
  <c r="N163" i="74" s="1"/>
  <c r="CE162" i="74"/>
  <c r="AX162" i="74"/>
  <c r="AV162" i="74"/>
  <c r="AU162" i="74"/>
  <c r="AT162" i="74"/>
  <c r="AS162" i="74"/>
  <c r="AR162" i="74"/>
  <c r="AQ162" i="74"/>
  <c r="AP162" i="74"/>
  <c r="AO162" i="74"/>
  <c r="AN162" i="74"/>
  <c r="AM162" i="74"/>
  <c r="AL162" i="74"/>
  <c r="AK162" i="74"/>
  <c r="AJ162" i="74"/>
  <c r="AI162" i="74"/>
  <c r="AH162" i="74"/>
  <c r="AG162" i="74"/>
  <c r="AF162" i="74"/>
  <c r="AE162" i="74"/>
  <c r="AD162" i="74"/>
  <c r="AC162" i="74"/>
  <c r="AB162" i="74"/>
  <c r="AA162" i="74"/>
  <c r="Z162" i="74"/>
  <c r="Y162" i="74"/>
  <c r="X162" i="74"/>
  <c r="W162" i="74"/>
  <c r="V162" i="74"/>
  <c r="U162" i="74"/>
  <c r="T162" i="74"/>
  <c r="S162" i="74"/>
  <c r="R162" i="74"/>
  <c r="Q162" i="74"/>
  <c r="P162" i="74"/>
  <c r="L162" i="74"/>
  <c r="M162" i="74" s="1"/>
  <c r="K162" i="74"/>
  <c r="N162" i="74" s="1"/>
  <c r="CE161" i="74"/>
  <c r="AX161" i="74"/>
  <c r="AV161" i="74"/>
  <c r="AU161" i="74"/>
  <c r="AT161" i="74"/>
  <c r="AS161" i="74"/>
  <c r="AR161" i="74"/>
  <c r="AQ161" i="74"/>
  <c r="AP161" i="74"/>
  <c r="AO161" i="74"/>
  <c r="AN161" i="74"/>
  <c r="AM161" i="74"/>
  <c r="AL161" i="74"/>
  <c r="AK161" i="74"/>
  <c r="AJ161" i="74"/>
  <c r="AI161" i="74"/>
  <c r="AH161" i="74"/>
  <c r="AG161" i="74"/>
  <c r="AF161" i="74"/>
  <c r="AE161" i="74"/>
  <c r="AD161" i="74"/>
  <c r="AC161" i="74"/>
  <c r="AB161" i="74"/>
  <c r="AA161" i="74"/>
  <c r="Z161" i="74"/>
  <c r="Y161" i="74"/>
  <c r="X161" i="74"/>
  <c r="W161" i="74"/>
  <c r="V161" i="74"/>
  <c r="U161" i="74"/>
  <c r="T161" i="74"/>
  <c r="S161" i="74"/>
  <c r="R161" i="74"/>
  <c r="Q161" i="74"/>
  <c r="P161" i="74"/>
  <c r="L161" i="74"/>
  <c r="M161" i="74" s="1"/>
  <c r="K161" i="74"/>
  <c r="N161" i="74" s="1"/>
  <c r="CE160" i="74"/>
  <c r="AX160" i="74"/>
  <c r="AV160" i="74"/>
  <c r="AU160" i="74"/>
  <c r="AT160" i="74"/>
  <c r="AS160" i="74"/>
  <c r="AR160" i="74"/>
  <c r="AQ160" i="74"/>
  <c r="AP160" i="74"/>
  <c r="AO160" i="74"/>
  <c r="AN160" i="74"/>
  <c r="AM160" i="74"/>
  <c r="AL160" i="74"/>
  <c r="AK160" i="74"/>
  <c r="AJ160" i="74"/>
  <c r="AI160" i="74"/>
  <c r="AH160" i="74"/>
  <c r="AG160" i="74"/>
  <c r="AF160" i="74"/>
  <c r="AE160" i="74"/>
  <c r="AD160" i="74"/>
  <c r="AC160" i="74"/>
  <c r="AB160" i="74"/>
  <c r="AA160" i="74"/>
  <c r="Z160" i="74"/>
  <c r="Y160" i="74"/>
  <c r="X160" i="74"/>
  <c r="W160" i="74"/>
  <c r="V160" i="74"/>
  <c r="U160" i="74"/>
  <c r="T160" i="74"/>
  <c r="S160" i="74"/>
  <c r="R160" i="74"/>
  <c r="Q160" i="74"/>
  <c r="P160" i="74"/>
  <c r="L160" i="74"/>
  <c r="M160" i="74" s="1"/>
  <c r="K160" i="74"/>
  <c r="N160" i="74" s="1"/>
  <c r="CE159" i="74"/>
  <c r="AX159" i="74"/>
  <c r="AV159" i="74"/>
  <c r="AU159" i="74"/>
  <c r="AT159" i="74"/>
  <c r="AS159" i="74"/>
  <c r="AR159" i="74"/>
  <c r="AQ159" i="74"/>
  <c r="AP159" i="74"/>
  <c r="AO159" i="74"/>
  <c r="AN159" i="74"/>
  <c r="AM159" i="74"/>
  <c r="AL159" i="74"/>
  <c r="AK159" i="74"/>
  <c r="AJ159" i="74"/>
  <c r="AI159" i="74"/>
  <c r="AH159" i="74"/>
  <c r="AG159" i="74"/>
  <c r="AF159" i="74"/>
  <c r="AE159" i="74"/>
  <c r="AD159" i="74"/>
  <c r="AC159" i="74"/>
  <c r="AB159" i="74"/>
  <c r="AA159" i="74"/>
  <c r="Z159" i="74"/>
  <c r="Y159" i="74"/>
  <c r="X159" i="74"/>
  <c r="W159" i="74"/>
  <c r="V159" i="74"/>
  <c r="U159" i="74"/>
  <c r="T159" i="74"/>
  <c r="S159" i="74"/>
  <c r="R159" i="74"/>
  <c r="Q159" i="74"/>
  <c r="P159" i="74"/>
  <c r="L159" i="74"/>
  <c r="M159" i="74" s="1"/>
  <c r="K159" i="74"/>
  <c r="N159" i="74" s="1"/>
  <c r="CE158" i="74"/>
  <c r="AX158" i="74"/>
  <c r="AV158" i="74"/>
  <c r="AU158" i="74"/>
  <c r="AT158" i="74"/>
  <c r="AS158" i="74"/>
  <c r="AR158" i="74"/>
  <c r="AQ158" i="74"/>
  <c r="AP158" i="74"/>
  <c r="AO158" i="74"/>
  <c r="AN158" i="74"/>
  <c r="AM158" i="74"/>
  <c r="AL158" i="74"/>
  <c r="AK158" i="74"/>
  <c r="AJ158" i="74"/>
  <c r="AI158" i="74"/>
  <c r="AH158" i="74"/>
  <c r="AG158" i="74"/>
  <c r="AF158" i="74"/>
  <c r="AE158" i="74"/>
  <c r="AD158" i="74"/>
  <c r="AC158" i="74"/>
  <c r="AB158" i="74"/>
  <c r="AA158" i="74"/>
  <c r="Z158" i="74"/>
  <c r="Y158" i="74"/>
  <c r="X158" i="74"/>
  <c r="W158" i="74"/>
  <c r="V158" i="74"/>
  <c r="U158" i="74"/>
  <c r="T158" i="74"/>
  <c r="S158" i="74"/>
  <c r="R158" i="74"/>
  <c r="Q158" i="74"/>
  <c r="P158" i="74"/>
  <c r="L158" i="74"/>
  <c r="M158" i="74" s="1"/>
  <c r="K158" i="74"/>
  <c r="N158" i="74" s="1"/>
  <c r="CE157" i="74"/>
  <c r="AX157" i="74"/>
  <c r="AV157" i="74"/>
  <c r="AU157" i="74"/>
  <c r="AT157" i="74"/>
  <c r="AS157" i="74"/>
  <c r="AR157" i="74"/>
  <c r="AQ157" i="74"/>
  <c r="AP157" i="74"/>
  <c r="AO157" i="74"/>
  <c r="AN157" i="74"/>
  <c r="AM157" i="74"/>
  <c r="AL157" i="74"/>
  <c r="AK157" i="74"/>
  <c r="AJ157" i="74"/>
  <c r="AI157" i="74"/>
  <c r="AH157" i="74"/>
  <c r="AG157" i="74"/>
  <c r="AF157" i="74"/>
  <c r="AE157" i="74"/>
  <c r="AD157" i="74"/>
  <c r="AC157" i="74"/>
  <c r="AB157" i="74"/>
  <c r="AA157" i="74"/>
  <c r="Z157" i="74"/>
  <c r="Y157" i="74"/>
  <c r="X157" i="74"/>
  <c r="W157" i="74"/>
  <c r="V157" i="74"/>
  <c r="U157" i="74"/>
  <c r="T157" i="74"/>
  <c r="S157" i="74"/>
  <c r="R157" i="74"/>
  <c r="Q157" i="74"/>
  <c r="P157" i="74"/>
  <c r="L157" i="74"/>
  <c r="M157" i="74" s="1"/>
  <c r="K157" i="74"/>
  <c r="N157" i="74" s="1"/>
  <c r="CE156" i="74"/>
  <c r="AX156" i="74"/>
  <c r="AV156" i="74"/>
  <c r="AU156" i="74"/>
  <c r="AT156" i="74"/>
  <c r="AS156" i="74"/>
  <c r="AR156" i="74"/>
  <c r="AQ156" i="74"/>
  <c r="AP156" i="74"/>
  <c r="AO156" i="74"/>
  <c r="AN156" i="74"/>
  <c r="AM156" i="74"/>
  <c r="AL156" i="74"/>
  <c r="AK156" i="74"/>
  <c r="AJ156" i="74"/>
  <c r="AI156" i="74"/>
  <c r="AH156" i="74"/>
  <c r="AG156" i="74"/>
  <c r="AF156" i="74"/>
  <c r="AE156" i="74"/>
  <c r="AD156" i="74"/>
  <c r="AC156" i="74"/>
  <c r="AB156" i="74"/>
  <c r="AA156" i="74"/>
  <c r="Z156" i="74"/>
  <c r="Y156" i="74"/>
  <c r="X156" i="74"/>
  <c r="W156" i="74"/>
  <c r="V156" i="74"/>
  <c r="U156" i="74"/>
  <c r="T156" i="74"/>
  <c r="S156" i="74"/>
  <c r="R156" i="74"/>
  <c r="Q156" i="74"/>
  <c r="P156" i="74"/>
  <c r="L156" i="74"/>
  <c r="M156" i="74" s="1"/>
  <c r="K156" i="74"/>
  <c r="N156" i="74" s="1"/>
  <c r="CE155" i="74"/>
  <c r="P155" i="74"/>
  <c r="CE154" i="74"/>
  <c r="AX154" i="74"/>
  <c r="AV154" i="74" s="1"/>
  <c r="AU154" i="74"/>
  <c r="AT154" i="74"/>
  <c r="AS154" i="74"/>
  <c r="AR154" i="74"/>
  <c r="AQ154" i="74"/>
  <c r="AP154" i="74"/>
  <c r="AO154" i="74"/>
  <c r="AN154" i="74"/>
  <c r="AM154" i="74"/>
  <c r="AL154" i="74"/>
  <c r="AK154" i="74"/>
  <c r="AJ154" i="74"/>
  <c r="AI154" i="74"/>
  <c r="AH154" i="74"/>
  <c r="AG154" i="74"/>
  <c r="AF154" i="74"/>
  <c r="AE154" i="74"/>
  <c r="AD154" i="74"/>
  <c r="AC154" i="74"/>
  <c r="AB154" i="74"/>
  <c r="AA154" i="74"/>
  <c r="Z154" i="74"/>
  <c r="Y154" i="74"/>
  <c r="X154" i="74"/>
  <c r="W154" i="74"/>
  <c r="V154" i="74"/>
  <c r="U154" i="74"/>
  <c r="T154" i="74"/>
  <c r="S154" i="74"/>
  <c r="R154" i="74"/>
  <c r="Q154" i="74"/>
  <c r="P154" i="74"/>
  <c r="L154" i="74"/>
  <c r="M154" i="74" s="1"/>
  <c r="K154" i="74"/>
  <c r="N154" i="74" s="1"/>
  <c r="CE153" i="74"/>
  <c r="AX153" i="74"/>
  <c r="AV153" i="74" s="1"/>
  <c r="AU153" i="74"/>
  <c r="AT153" i="74"/>
  <c r="AS153" i="74"/>
  <c r="AR153" i="74"/>
  <c r="AQ153" i="74"/>
  <c r="AP153" i="74"/>
  <c r="AO153" i="74"/>
  <c r="AN153" i="74"/>
  <c r="AM153" i="74"/>
  <c r="AL153" i="74"/>
  <c r="AK153" i="74"/>
  <c r="AJ153" i="74"/>
  <c r="AI153" i="74"/>
  <c r="AH153" i="74"/>
  <c r="AG153" i="74"/>
  <c r="AF153" i="74"/>
  <c r="AE153" i="74"/>
  <c r="AD153" i="74"/>
  <c r="AC153" i="74"/>
  <c r="AB153" i="74"/>
  <c r="AA153" i="74"/>
  <c r="Z153" i="74"/>
  <c r="Y153" i="74"/>
  <c r="X153" i="74"/>
  <c r="W153" i="74"/>
  <c r="V153" i="74"/>
  <c r="U153" i="74"/>
  <c r="T153" i="74"/>
  <c r="S153" i="74"/>
  <c r="R153" i="74"/>
  <c r="Q153" i="74"/>
  <c r="P153" i="74"/>
  <c r="N153" i="74"/>
  <c r="L153" i="74"/>
  <c r="M153" i="74" s="1"/>
  <c r="K153" i="74"/>
  <c r="CE152" i="74"/>
  <c r="AX152" i="74"/>
  <c r="AV152" i="74" s="1"/>
  <c r="AU152" i="74"/>
  <c r="AT152" i="74"/>
  <c r="AS152" i="74"/>
  <c r="AR152" i="74"/>
  <c r="AQ152" i="74"/>
  <c r="AP152" i="74"/>
  <c r="AO152" i="74"/>
  <c r="AN152" i="74"/>
  <c r="AM152" i="74"/>
  <c r="AL152" i="74"/>
  <c r="AK152" i="74"/>
  <c r="AJ152" i="74"/>
  <c r="AI152" i="74"/>
  <c r="AH152" i="74"/>
  <c r="AG152" i="74"/>
  <c r="AF152" i="74"/>
  <c r="AE152" i="74"/>
  <c r="AD152" i="74"/>
  <c r="AC152" i="74"/>
  <c r="AB152" i="74"/>
  <c r="AA152" i="74"/>
  <c r="Z152" i="74"/>
  <c r="Y152" i="74"/>
  <c r="X152" i="74"/>
  <c r="W152" i="74"/>
  <c r="V152" i="74"/>
  <c r="U152" i="74"/>
  <c r="T152" i="74"/>
  <c r="S152" i="74"/>
  <c r="R152" i="74"/>
  <c r="Q152" i="74"/>
  <c r="P152" i="74"/>
  <c r="N152" i="74"/>
  <c r="L152" i="74"/>
  <c r="M152" i="74" s="1"/>
  <c r="K152" i="74"/>
  <c r="CE151" i="74"/>
  <c r="AX151" i="74"/>
  <c r="AV151" i="74" s="1"/>
  <c r="AU151" i="74"/>
  <c r="AT151" i="74"/>
  <c r="AS151" i="74"/>
  <c r="AR151" i="74"/>
  <c r="AQ151" i="74"/>
  <c r="AP151" i="74"/>
  <c r="AO151" i="74"/>
  <c r="AN151" i="74"/>
  <c r="AM151" i="74"/>
  <c r="AL151" i="74"/>
  <c r="AK151" i="74"/>
  <c r="AJ151" i="74"/>
  <c r="AI151" i="74"/>
  <c r="AH151" i="74"/>
  <c r="AG151" i="74"/>
  <c r="AF151" i="74"/>
  <c r="AE151" i="74"/>
  <c r="AD151" i="74"/>
  <c r="AC151" i="74"/>
  <c r="AB151" i="74"/>
  <c r="AA151" i="74"/>
  <c r="Z151" i="74"/>
  <c r="Y151" i="74"/>
  <c r="X151" i="74"/>
  <c r="W151" i="74"/>
  <c r="V151" i="74"/>
  <c r="U151" i="74"/>
  <c r="T151" i="74"/>
  <c r="S151" i="74"/>
  <c r="R151" i="74"/>
  <c r="Q151" i="74"/>
  <c r="P151" i="74"/>
  <c r="L151" i="74"/>
  <c r="M151" i="74" s="1"/>
  <c r="K151" i="74"/>
  <c r="N151" i="74" s="1"/>
  <c r="CE150" i="74"/>
  <c r="AX150" i="74"/>
  <c r="AV150" i="74" s="1"/>
  <c r="AU150" i="74"/>
  <c r="AT150" i="74"/>
  <c r="AS150" i="74"/>
  <c r="AR150" i="74"/>
  <c r="AQ150" i="74"/>
  <c r="AP150" i="74"/>
  <c r="AO150" i="74"/>
  <c r="AN150" i="74"/>
  <c r="AM150" i="74"/>
  <c r="AL150" i="74"/>
  <c r="AK150" i="74"/>
  <c r="AJ150" i="74"/>
  <c r="AI150" i="74"/>
  <c r="AH150" i="74"/>
  <c r="AG150" i="74"/>
  <c r="AF150" i="74"/>
  <c r="AE150" i="74"/>
  <c r="AD150" i="74"/>
  <c r="AC150" i="74"/>
  <c r="AB150" i="74"/>
  <c r="AA150" i="74"/>
  <c r="Z150" i="74"/>
  <c r="Y150" i="74"/>
  <c r="X150" i="74"/>
  <c r="W150" i="74"/>
  <c r="V150" i="74"/>
  <c r="U150" i="74"/>
  <c r="T150" i="74"/>
  <c r="S150" i="74"/>
  <c r="R150" i="74"/>
  <c r="Q150" i="74"/>
  <c r="P150" i="74"/>
  <c r="L150" i="74"/>
  <c r="M150" i="74" s="1"/>
  <c r="K150" i="74"/>
  <c r="N150" i="74" s="1"/>
  <c r="CE149" i="74"/>
  <c r="AX149" i="74"/>
  <c r="AV149" i="74" s="1"/>
  <c r="AU149" i="74"/>
  <c r="AT149" i="74"/>
  <c r="AS149" i="74"/>
  <c r="AR149" i="74"/>
  <c r="AQ149" i="74"/>
  <c r="AP149" i="74"/>
  <c r="AO149" i="74"/>
  <c r="AN149" i="74"/>
  <c r="AM149" i="74"/>
  <c r="AL149" i="74"/>
  <c r="AK149" i="74"/>
  <c r="AJ149" i="74"/>
  <c r="AI149" i="74"/>
  <c r="AH149" i="74"/>
  <c r="AG149" i="74"/>
  <c r="AF149" i="74"/>
  <c r="AE149" i="74"/>
  <c r="AD149" i="74"/>
  <c r="AC149" i="74"/>
  <c r="AB149" i="74"/>
  <c r="AA149" i="74"/>
  <c r="Z149" i="74"/>
  <c r="Y149" i="74"/>
  <c r="X149" i="74"/>
  <c r="W149" i="74"/>
  <c r="V149" i="74"/>
  <c r="U149" i="74"/>
  <c r="T149" i="74"/>
  <c r="S149" i="74"/>
  <c r="R149" i="74"/>
  <c r="Q149" i="74"/>
  <c r="P149" i="74"/>
  <c r="N149" i="74"/>
  <c r="L149" i="74"/>
  <c r="M149" i="74" s="1"/>
  <c r="K149" i="74"/>
  <c r="CE148" i="74"/>
  <c r="AX148" i="74"/>
  <c r="AV148" i="74" s="1"/>
  <c r="AU148" i="74"/>
  <c r="AT148" i="74"/>
  <c r="AS148" i="74"/>
  <c r="AR148" i="74"/>
  <c r="AQ148" i="74"/>
  <c r="AP148" i="74"/>
  <c r="AO148" i="74"/>
  <c r="AN148" i="74"/>
  <c r="AM148" i="74"/>
  <c r="AL148" i="74"/>
  <c r="AK148" i="74"/>
  <c r="AJ148" i="74"/>
  <c r="AI148" i="74"/>
  <c r="AH148" i="74"/>
  <c r="AG148" i="74"/>
  <c r="AF148" i="74"/>
  <c r="AE148" i="74"/>
  <c r="AD148" i="74"/>
  <c r="AC148" i="74"/>
  <c r="AB148" i="74"/>
  <c r="AA148" i="74"/>
  <c r="Z148" i="74"/>
  <c r="Y148" i="74"/>
  <c r="X148" i="74"/>
  <c r="W148" i="74"/>
  <c r="V148" i="74"/>
  <c r="U148" i="74"/>
  <c r="T148" i="74"/>
  <c r="S148" i="74"/>
  <c r="R148" i="74"/>
  <c r="Q148" i="74"/>
  <c r="P148" i="74"/>
  <c r="N148" i="74"/>
  <c r="L148" i="74"/>
  <c r="M148" i="74" s="1"/>
  <c r="K148" i="74"/>
  <c r="CE147" i="74"/>
  <c r="AX147" i="74"/>
  <c r="AU147" i="74"/>
  <c r="AT147" i="74"/>
  <c r="AS147" i="74"/>
  <c r="AR147" i="74"/>
  <c r="AQ147" i="74"/>
  <c r="AP147" i="74"/>
  <c r="AO147" i="74"/>
  <c r="AN147" i="74"/>
  <c r="AM147" i="74"/>
  <c r="AL147" i="74"/>
  <c r="AK147" i="74"/>
  <c r="AJ147" i="74"/>
  <c r="AI147" i="74"/>
  <c r="AH147" i="74"/>
  <c r="AG147" i="74"/>
  <c r="AF147" i="74"/>
  <c r="AE147" i="74"/>
  <c r="AD147" i="74"/>
  <c r="AC147" i="74"/>
  <c r="AB147" i="74"/>
  <c r="AA147" i="74"/>
  <c r="Z147" i="74"/>
  <c r="Y147" i="74"/>
  <c r="X147" i="74"/>
  <c r="W147" i="74"/>
  <c r="V147" i="74"/>
  <c r="U147" i="74"/>
  <c r="T147" i="74"/>
  <c r="S147" i="74"/>
  <c r="R147" i="74"/>
  <c r="Q147" i="74"/>
  <c r="P147" i="74"/>
  <c r="L147" i="74"/>
  <c r="M147" i="74" s="1"/>
  <c r="K147" i="74"/>
  <c r="N147" i="74" s="1"/>
  <c r="CE146" i="74"/>
  <c r="AX146" i="74"/>
  <c r="AU146" i="74"/>
  <c r="AT146" i="74"/>
  <c r="AS146" i="74"/>
  <c r="AR146" i="74"/>
  <c r="AQ146" i="74"/>
  <c r="AP146" i="74"/>
  <c r="AO146" i="74"/>
  <c r="AN146" i="74"/>
  <c r="AM146" i="74"/>
  <c r="AL146" i="74"/>
  <c r="AK146" i="74"/>
  <c r="AJ146" i="74"/>
  <c r="AI146" i="74"/>
  <c r="AH146" i="74"/>
  <c r="AG146" i="74"/>
  <c r="AF146" i="74"/>
  <c r="AE146" i="74"/>
  <c r="AD146" i="74"/>
  <c r="AC146" i="74"/>
  <c r="AB146" i="74"/>
  <c r="AA146" i="74"/>
  <c r="Z146" i="74"/>
  <c r="Y146" i="74"/>
  <c r="X146" i="74"/>
  <c r="W146" i="74"/>
  <c r="V146" i="74"/>
  <c r="U146" i="74"/>
  <c r="T146" i="74"/>
  <c r="S146" i="74"/>
  <c r="R146" i="74"/>
  <c r="Q146" i="74"/>
  <c r="P146" i="74"/>
  <c r="L146" i="74"/>
  <c r="M146" i="74" s="1"/>
  <c r="K146" i="74"/>
  <c r="N146" i="74" s="1"/>
  <c r="CE145" i="74"/>
  <c r="AX145" i="74"/>
  <c r="AU145" i="74"/>
  <c r="AT145" i="74"/>
  <c r="AS145" i="74"/>
  <c r="AR145" i="74"/>
  <c r="AQ145" i="74"/>
  <c r="AP145" i="74"/>
  <c r="AO145" i="74"/>
  <c r="AN145" i="74"/>
  <c r="AM145" i="74"/>
  <c r="AL145" i="74"/>
  <c r="AK145" i="74"/>
  <c r="AJ145" i="74"/>
  <c r="AI145" i="74"/>
  <c r="AH145" i="74"/>
  <c r="AG145" i="74"/>
  <c r="AF145" i="74"/>
  <c r="AE145" i="74"/>
  <c r="AD145" i="74"/>
  <c r="AC145" i="74"/>
  <c r="AB145" i="74"/>
  <c r="AA145" i="74"/>
  <c r="Z145" i="74"/>
  <c r="Y145" i="74"/>
  <c r="X145" i="74"/>
  <c r="W145" i="74"/>
  <c r="V145" i="74"/>
  <c r="U145" i="74"/>
  <c r="T145" i="74"/>
  <c r="S145" i="74"/>
  <c r="R145" i="74"/>
  <c r="Q145" i="74"/>
  <c r="P145" i="74"/>
  <c r="L145" i="74"/>
  <c r="M145" i="74" s="1"/>
  <c r="K145" i="74"/>
  <c r="N145" i="74" s="1"/>
  <c r="CE144" i="74"/>
  <c r="P144" i="74"/>
  <c r="CE143" i="74"/>
  <c r="AX143" i="74"/>
  <c r="AV143" i="74" s="1"/>
  <c r="AU143" i="74"/>
  <c r="AT143" i="74"/>
  <c r="AS143" i="74"/>
  <c r="AR143" i="74"/>
  <c r="AQ143" i="74"/>
  <c r="AP143" i="74"/>
  <c r="AO143" i="74"/>
  <c r="AN143" i="74"/>
  <c r="AM143" i="74"/>
  <c r="AL143" i="74"/>
  <c r="AK143" i="74"/>
  <c r="AJ143" i="74"/>
  <c r="AI143" i="74"/>
  <c r="AH143" i="74"/>
  <c r="AG143" i="74"/>
  <c r="AF143" i="74"/>
  <c r="AE143" i="74"/>
  <c r="AD143" i="74"/>
  <c r="AC143" i="74"/>
  <c r="AB143" i="74"/>
  <c r="AA143" i="74"/>
  <c r="Z143" i="74"/>
  <c r="Y143" i="74"/>
  <c r="X143" i="74"/>
  <c r="W143" i="74"/>
  <c r="V143" i="74"/>
  <c r="U143" i="74"/>
  <c r="T143" i="74"/>
  <c r="S143" i="74"/>
  <c r="R143" i="74"/>
  <c r="Q143" i="74"/>
  <c r="P143" i="74"/>
  <c r="L143" i="74"/>
  <c r="M143" i="74" s="1"/>
  <c r="K143" i="74"/>
  <c r="N143" i="74" s="1"/>
  <c r="AY143" i="74" s="1"/>
  <c r="CE142" i="74"/>
  <c r="AX142" i="74"/>
  <c r="AV142" i="74"/>
  <c r="AU142" i="74"/>
  <c r="AT142" i="74"/>
  <c r="AS142" i="74"/>
  <c r="AR142" i="74"/>
  <c r="AQ142" i="74"/>
  <c r="AP142" i="74"/>
  <c r="AO142" i="74"/>
  <c r="AN142" i="74"/>
  <c r="AM142" i="74"/>
  <c r="AL142" i="74"/>
  <c r="AK142" i="74"/>
  <c r="AJ142" i="74"/>
  <c r="AI142" i="74"/>
  <c r="AH142" i="74"/>
  <c r="AG142" i="74"/>
  <c r="AF142" i="74"/>
  <c r="AE142" i="74"/>
  <c r="AD142" i="74"/>
  <c r="AC142" i="74"/>
  <c r="AB142" i="74"/>
  <c r="AA142" i="74"/>
  <c r="Z142" i="74"/>
  <c r="Y142" i="74"/>
  <c r="X142" i="74"/>
  <c r="W142" i="74"/>
  <c r="V142" i="74"/>
  <c r="U142" i="74"/>
  <c r="T142" i="74"/>
  <c r="S142" i="74"/>
  <c r="R142" i="74"/>
  <c r="Q142" i="74"/>
  <c r="P142" i="74"/>
  <c r="M142" i="74"/>
  <c r="L142" i="74"/>
  <c r="K142" i="74"/>
  <c r="N142" i="74" s="1"/>
  <c r="AY142" i="74" s="1"/>
  <c r="CE141" i="74"/>
  <c r="AX141" i="74"/>
  <c r="AV141" i="74" s="1"/>
  <c r="AU141" i="74"/>
  <c r="AT141" i="74"/>
  <c r="AS141" i="74"/>
  <c r="AR141" i="74"/>
  <c r="AQ141" i="74"/>
  <c r="AP141" i="74"/>
  <c r="AO141" i="74"/>
  <c r="AN141" i="74"/>
  <c r="AM141" i="74"/>
  <c r="AL141" i="74"/>
  <c r="AK141" i="74"/>
  <c r="AJ141" i="74"/>
  <c r="AI141" i="74"/>
  <c r="AH141" i="74"/>
  <c r="AG141" i="74"/>
  <c r="AF141" i="74"/>
  <c r="AE141" i="74"/>
  <c r="AD141" i="74"/>
  <c r="AC141" i="74"/>
  <c r="AB141" i="74"/>
  <c r="AA141" i="74"/>
  <c r="Z141" i="74"/>
  <c r="Y141" i="74"/>
  <c r="X141" i="74"/>
  <c r="W141" i="74"/>
  <c r="V141" i="74"/>
  <c r="U141" i="74"/>
  <c r="T141" i="74"/>
  <c r="S141" i="74"/>
  <c r="R141" i="74"/>
  <c r="Q141" i="74"/>
  <c r="P141" i="74"/>
  <c r="L141" i="74"/>
  <c r="M141" i="74" s="1"/>
  <c r="K141" i="74"/>
  <c r="N141" i="74" s="1"/>
  <c r="AY141" i="74" s="1"/>
  <c r="CE140" i="74"/>
  <c r="AX140" i="74"/>
  <c r="AV140" i="74"/>
  <c r="AU140" i="74"/>
  <c r="AT140" i="74"/>
  <c r="AS140" i="74"/>
  <c r="AR140" i="74"/>
  <c r="AQ140" i="74"/>
  <c r="AP140" i="74"/>
  <c r="AO140" i="74"/>
  <c r="AN140" i="74"/>
  <c r="AM140" i="74"/>
  <c r="AL140" i="74"/>
  <c r="AK140" i="74"/>
  <c r="AJ140" i="74"/>
  <c r="AI140" i="74"/>
  <c r="AH140" i="74"/>
  <c r="AG140" i="74"/>
  <c r="AF140" i="74"/>
  <c r="AE140" i="74"/>
  <c r="AD140" i="74"/>
  <c r="AC140" i="74"/>
  <c r="AB140" i="74"/>
  <c r="AA140" i="74"/>
  <c r="Z140" i="74"/>
  <c r="Y140" i="74"/>
  <c r="X140" i="74"/>
  <c r="W140" i="74"/>
  <c r="V140" i="74"/>
  <c r="U140" i="74"/>
  <c r="T140" i="74"/>
  <c r="S140" i="74"/>
  <c r="R140" i="74"/>
  <c r="Q140" i="74"/>
  <c r="P140" i="74"/>
  <c r="M140" i="74"/>
  <c r="L140" i="74"/>
  <c r="K140" i="74"/>
  <c r="N140" i="74" s="1"/>
  <c r="CE139" i="74"/>
  <c r="P139" i="74"/>
  <c r="CE138" i="74"/>
  <c r="AX138" i="74"/>
  <c r="AV138" i="74" s="1"/>
  <c r="AU138" i="74"/>
  <c r="AT138" i="74"/>
  <c r="AS138" i="74"/>
  <c r="AR138" i="74"/>
  <c r="AQ138" i="74"/>
  <c r="AP138" i="74"/>
  <c r="AO138" i="74"/>
  <c r="AN138" i="74"/>
  <c r="AM138" i="74"/>
  <c r="AL138" i="74"/>
  <c r="AK138" i="74"/>
  <c r="AJ138" i="74"/>
  <c r="AI138" i="74"/>
  <c r="AH138" i="74"/>
  <c r="AG138" i="74"/>
  <c r="AF138" i="74"/>
  <c r="AE138" i="74"/>
  <c r="AD138" i="74"/>
  <c r="AC138" i="74"/>
  <c r="AB138" i="74"/>
  <c r="AA138" i="74"/>
  <c r="Z138" i="74"/>
  <c r="Y138" i="74"/>
  <c r="X138" i="74"/>
  <c r="W138" i="74"/>
  <c r="V138" i="74"/>
  <c r="U138" i="74"/>
  <c r="T138" i="74"/>
  <c r="S138" i="74"/>
  <c r="R138" i="74"/>
  <c r="Q138" i="74"/>
  <c r="P138" i="74"/>
  <c r="L138" i="74"/>
  <c r="M138" i="74" s="1"/>
  <c r="K138" i="74"/>
  <c r="N138" i="74" s="1"/>
  <c r="CE137" i="74"/>
  <c r="AX137" i="74"/>
  <c r="AU137" i="74"/>
  <c r="AT137" i="74"/>
  <c r="AS137" i="74"/>
  <c r="AR137" i="74"/>
  <c r="AQ137" i="74"/>
  <c r="AP137" i="74"/>
  <c r="AO137" i="74"/>
  <c r="AN137" i="74"/>
  <c r="AM137" i="74"/>
  <c r="AL137" i="74"/>
  <c r="AK137" i="74"/>
  <c r="AJ137" i="74"/>
  <c r="AI137" i="74"/>
  <c r="AH137" i="74"/>
  <c r="AG137" i="74"/>
  <c r="AF137" i="74"/>
  <c r="AE137" i="74"/>
  <c r="AD137" i="74"/>
  <c r="AC137" i="74"/>
  <c r="AB137" i="74"/>
  <c r="AA137" i="74"/>
  <c r="Z137" i="74"/>
  <c r="Y137" i="74"/>
  <c r="X137" i="74"/>
  <c r="W137" i="74"/>
  <c r="V137" i="74"/>
  <c r="U137" i="74"/>
  <c r="T137" i="74"/>
  <c r="S137" i="74"/>
  <c r="R137" i="74"/>
  <c r="Q137" i="74"/>
  <c r="P137" i="74"/>
  <c r="L137" i="74"/>
  <c r="M137" i="74" s="1"/>
  <c r="K137" i="74"/>
  <c r="N137" i="74" s="1"/>
  <c r="CE136" i="74"/>
  <c r="AX136" i="74"/>
  <c r="AU136" i="74"/>
  <c r="AT136" i="74"/>
  <c r="AS136" i="74"/>
  <c r="AR136" i="74"/>
  <c r="AQ136" i="74"/>
  <c r="AP136" i="74"/>
  <c r="AO136" i="74"/>
  <c r="AN136" i="74"/>
  <c r="AM136" i="74"/>
  <c r="AL136" i="74"/>
  <c r="AK136" i="74"/>
  <c r="AJ136" i="74"/>
  <c r="AI136" i="74"/>
  <c r="AH136" i="74"/>
  <c r="AG136" i="74"/>
  <c r="AF136" i="74"/>
  <c r="AE136" i="74"/>
  <c r="AD136" i="74"/>
  <c r="AC136" i="74"/>
  <c r="AB136" i="74"/>
  <c r="AA136" i="74"/>
  <c r="Z136" i="74"/>
  <c r="Y136" i="74"/>
  <c r="X136" i="74"/>
  <c r="W136" i="74"/>
  <c r="V136" i="74"/>
  <c r="U136" i="74"/>
  <c r="T136" i="74"/>
  <c r="S136" i="74"/>
  <c r="R136" i="74"/>
  <c r="Q136" i="74"/>
  <c r="P136" i="74"/>
  <c r="L136" i="74"/>
  <c r="M136" i="74" s="1"/>
  <c r="K136" i="74"/>
  <c r="N136" i="74" s="1"/>
  <c r="CE135" i="74"/>
  <c r="AX135" i="74"/>
  <c r="AV135" i="74"/>
  <c r="AU135" i="74"/>
  <c r="AT135" i="74"/>
  <c r="AS135" i="74"/>
  <c r="AR135" i="74"/>
  <c r="AQ135" i="74"/>
  <c r="AP135" i="74"/>
  <c r="AO135" i="74"/>
  <c r="AN135" i="74"/>
  <c r="AM135" i="74"/>
  <c r="AL135" i="74"/>
  <c r="AK135" i="74"/>
  <c r="AJ135" i="74"/>
  <c r="AI135" i="74"/>
  <c r="AH135" i="74"/>
  <c r="AG135" i="74"/>
  <c r="AF135" i="74"/>
  <c r="AE135" i="74"/>
  <c r="AD135" i="74"/>
  <c r="AC135" i="74"/>
  <c r="AB135" i="74"/>
  <c r="AA135" i="74"/>
  <c r="Z135" i="74"/>
  <c r="Y135" i="74"/>
  <c r="X135" i="74"/>
  <c r="W135" i="74"/>
  <c r="V135" i="74"/>
  <c r="U135" i="74"/>
  <c r="T135" i="74"/>
  <c r="S135" i="74"/>
  <c r="R135" i="74"/>
  <c r="Q135" i="74"/>
  <c r="P135" i="74"/>
  <c r="L135" i="74"/>
  <c r="M135" i="74" s="1"/>
  <c r="K135" i="74"/>
  <c r="N135" i="74" s="1"/>
  <c r="CE134" i="74"/>
  <c r="AX134" i="74"/>
  <c r="AV134" i="74"/>
  <c r="AU134" i="74"/>
  <c r="AT134" i="74"/>
  <c r="AS134" i="74"/>
  <c r="AR134" i="74"/>
  <c r="AQ134" i="74"/>
  <c r="AP134" i="74"/>
  <c r="AO134" i="74"/>
  <c r="AN134" i="74"/>
  <c r="AM134" i="74"/>
  <c r="AL134" i="74"/>
  <c r="AK134" i="74"/>
  <c r="AJ134" i="74"/>
  <c r="AI134" i="74"/>
  <c r="AH134" i="74"/>
  <c r="AG134" i="74"/>
  <c r="AF134" i="74"/>
  <c r="AE134" i="74"/>
  <c r="AD134" i="74"/>
  <c r="AC134" i="74"/>
  <c r="AB134" i="74"/>
  <c r="AA134" i="74"/>
  <c r="Z134" i="74"/>
  <c r="Y134" i="74"/>
  <c r="X134" i="74"/>
  <c r="W134" i="74"/>
  <c r="V134" i="74"/>
  <c r="U134" i="74"/>
  <c r="T134" i="74"/>
  <c r="S134" i="74"/>
  <c r="R134" i="74"/>
  <c r="Q134" i="74"/>
  <c r="P134" i="74"/>
  <c r="L134" i="74"/>
  <c r="M134" i="74" s="1"/>
  <c r="K134" i="74"/>
  <c r="N134" i="74" s="1"/>
  <c r="CE133" i="74"/>
  <c r="AX133" i="74"/>
  <c r="AY133" i="74" s="1"/>
  <c r="AU133" i="74"/>
  <c r="AT133" i="74"/>
  <c r="AS133" i="74"/>
  <c r="AR133" i="74"/>
  <c r="AQ133" i="74"/>
  <c r="AP133" i="74"/>
  <c r="AO133" i="74"/>
  <c r="AN133" i="74"/>
  <c r="AM133" i="74"/>
  <c r="AL133" i="74"/>
  <c r="AK133" i="74"/>
  <c r="AJ133" i="74"/>
  <c r="AI133" i="74"/>
  <c r="AH133" i="74"/>
  <c r="AG133" i="74"/>
  <c r="AF133" i="74"/>
  <c r="AE133" i="74"/>
  <c r="AD133" i="74"/>
  <c r="AC133" i="74"/>
  <c r="AB133" i="74"/>
  <c r="AA133" i="74"/>
  <c r="Z133" i="74"/>
  <c r="Y133" i="74"/>
  <c r="X133" i="74"/>
  <c r="W133" i="74"/>
  <c r="V133" i="74"/>
  <c r="U133" i="74"/>
  <c r="T133" i="74"/>
  <c r="S133" i="74"/>
  <c r="R133" i="74"/>
  <c r="Q133" i="74"/>
  <c r="P133" i="74"/>
  <c r="L133" i="74"/>
  <c r="M133" i="74" s="1"/>
  <c r="K133" i="74"/>
  <c r="N133" i="74" s="1"/>
  <c r="CE132" i="74"/>
  <c r="AX132" i="74"/>
  <c r="AV132" i="74" s="1"/>
  <c r="AU132" i="74"/>
  <c r="AT132" i="74"/>
  <c r="AS132" i="74"/>
  <c r="AR132" i="74"/>
  <c r="AQ132" i="74"/>
  <c r="AP132" i="74"/>
  <c r="AO132" i="74"/>
  <c r="AN132" i="74"/>
  <c r="AM132" i="74"/>
  <c r="AL132" i="74"/>
  <c r="AK132" i="74"/>
  <c r="AJ132" i="74"/>
  <c r="AI132" i="74"/>
  <c r="AH132" i="74"/>
  <c r="AG132" i="74"/>
  <c r="AF132" i="74"/>
  <c r="AE132" i="74"/>
  <c r="AD132" i="74"/>
  <c r="AC132" i="74"/>
  <c r="AB132" i="74"/>
  <c r="AA132" i="74"/>
  <c r="Z132" i="74"/>
  <c r="Y132" i="74"/>
  <c r="X132" i="74"/>
  <c r="W132" i="74"/>
  <c r="V132" i="74"/>
  <c r="U132" i="74"/>
  <c r="T132" i="74"/>
  <c r="S132" i="74"/>
  <c r="R132" i="74"/>
  <c r="Q132" i="74"/>
  <c r="P132" i="74"/>
  <c r="L132" i="74"/>
  <c r="M132" i="74" s="1"/>
  <c r="K132" i="74"/>
  <c r="N132" i="74" s="1"/>
  <c r="CE131" i="74"/>
  <c r="AX131" i="74"/>
  <c r="AV131" i="74"/>
  <c r="AU131" i="74"/>
  <c r="AT131" i="74"/>
  <c r="AS131" i="74"/>
  <c r="AR131" i="74"/>
  <c r="AQ131" i="74"/>
  <c r="AP131" i="74"/>
  <c r="AO131" i="74"/>
  <c r="AN131" i="74"/>
  <c r="AM131" i="74"/>
  <c r="AL131" i="74"/>
  <c r="AK131" i="74"/>
  <c r="AJ131" i="74"/>
  <c r="AI131" i="74"/>
  <c r="AH131" i="74"/>
  <c r="AG131" i="74"/>
  <c r="AF131" i="74"/>
  <c r="AE131" i="74"/>
  <c r="AD131" i="74"/>
  <c r="AC131" i="74"/>
  <c r="AB131" i="74"/>
  <c r="AA131" i="74"/>
  <c r="Z131" i="74"/>
  <c r="Y131" i="74"/>
  <c r="X131" i="74"/>
  <c r="W131" i="74"/>
  <c r="V131" i="74"/>
  <c r="U131" i="74"/>
  <c r="T131" i="74"/>
  <c r="S131" i="74"/>
  <c r="R131" i="74"/>
  <c r="Q131" i="74"/>
  <c r="P131" i="74"/>
  <c r="L131" i="74"/>
  <c r="M131" i="74" s="1"/>
  <c r="K131" i="74"/>
  <c r="N131" i="74" s="1"/>
  <c r="CE130" i="74"/>
  <c r="P130" i="74"/>
  <c r="CE129" i="74"/>
  <c r="AX129" i="74"/>
  <c r="AV129" i="74" s="1"/>
  <c r="AU129" i="74"/>
  <c r="AT129" i="74"/>
  <c r="AS129" i="74"/>
  <c r="AR129" i="74"/>
  <c r="AQ129" i="74"/>
  <c r="AP129" i="74"/>
  <c r="AO129" i="74"/>
  <c r="AN129" i="74"/>
  <c r="AM129" i="74"/>
  <c r="AL129" i="74"/>
  <c r="AK129" i="74"/>
  <c r="AJ129" i="74"/>
  <c r="AI129" i="74"/>
  <c r="AH129" i="74"/>
  <c r="AG129" i="74"/>
  <c r="AF129" i="74"/>
  <c r="AE129" i="74"/>
  <c r="AD129" i="74"/>
  <c r="AC129" i="74"/>
  <c r="AB129" i="74"/>
  <c r="AA129" i="74"/>
  <c r="Z129" i="74"/>
  <c r="Y129" i="74"/>
  <c r="X129" i="74"/>
  <c r="W129" i="74"/>
  <c r="V129" i="74"/>
  <c r="U129" i="74"/>
  <c r="T129" i="74"/>
  <c r="S129" i="74"/>
  <c r="R129" i="74"/>
  <c r="Q129" i="74"/>
  <c r="P129" i="74"/>
  <c r="L129" i="74"/>
  <c r="M129" i="74" s="1"/>
  <c r="K129" i="74"/>
  <c r="N129" i="74" s="1"/>
  <c r="CE128" i="74"/>
  <c r="AX128" i="74"/>
  <c r="AV128" i="74" s="1"/>
  <c r="AU128" i="74"/>
  <c r="AT128" i="74"/>
  <c r="AS128" i="74"/>
  <c r="AR128" i="74"/>
  <c r="AQ128" i="74"/>
  <c r="AP128" i="74"/>
  <c r="AO128" i="74"/>
  <c r="AN128" i="74"/>
  <c r="AM128" i="74"/>
  <c r="AL128" i="74"/>
  <c r="AK128" i="74"/>
  <c r="AJ128" i="74"/>
  <c r="AI128" i="74"/>
  <c r="AH128" i="74"/>
  <c r="AG128" i="74"/>
  <c r="AF128" i="74"/>
  <c r="AE128" i="74"/>
  <c r="AD128" i="74"/>
  <c r="AC128" i="74"/>
  <c r="AB128" i="74"/>
  <c r="AA128" i="74"/>
  <c r="Z128" i="74"/>
  <c r="Y128" i="74"/>
  <c r="X128" i="74"/>
  <c r="W128" i="74"/>
  <c r="V128" i="74"/>
  <c r="U128" i="74"/>
  <c r="T128" i="74"/>
  <c r="S128" i="74"/>
  <c r="R128" i="74"/>
  <c r="Q128" i="74"/>
  <c r="P128" i="74"/>
  <c r="L128" i="74"/>
  <c r="M128" i="74" s="1"/>
  <c r="K128" i="74"/>
  <c r="N128" i="74" s="1"/>
  <c r="CE127" i="74"/>
  <c r="AX127" i="74"/>
  <c r="AV127" i="74" s="1"/>
  <c r="AU127" i="74"/>
  <c r="AT127" i="74"/>
  <c r="AS127" i="74"/>
  <c r="AR127" i="74"/>
  <c r="AQ127" i="74"/>
  <c r="AP127" i="74"/>
  <c r="AO127" i="74"/>
  <c r="AN127" i="74"/>
  <c r="AM127" i="74"/>
  <c r="AL127" i="74"/>
  <c r="AK127" i="74"/>
  <c r="AJ127" i="74"/>
  <c r="AI127" i="74"/>
  <c r="AH127" i="74"/>
  <c r="AG127" i="74"/>
  <c r="AF127" i="74"/>
  <c r="AE127" i="74"/>
  <c r="AD127" i="74"/>
  <c r="AC127" i="74"/>
  <c r="AB127" i="74"/>
  <c r="AA127" i="74"/>
  <c r="Z127" i="74"/>
  <c r="Y127" i="74"/>
  <c r="X127" i="74"/>
  <c r="W127" i="74"/>
  <c r="V127" i="74"/>
  <c r="U127" i="74"/>
  <c r="T127" i="74"/>
  <c r="S127" i="74"/>
  <c r="R127" i="74"/>
  <c r="Q127" i="74"/>
  <c r="P127" i="74"/>
  <c r="L127" i="74"/>
  <c r="M127" i="74" s="1"/>
  <c r="K127" i="74"/>
  <c r="N127" i="74" s="1"/>
  <c r="CE126" i="74"/>
  <c r="P126" i="74"/>
  <c r="CE125" i="74"/>
  <c r="AX125" i="74"/>
  <c r="AV125" i="74" s="1"/>
  <c r="AU125" i="74"/>
  <c r="AT125" i="74"/>
  <c r="AS125" i="74"/>
  <c r="AR125" i="74"/>
  <c r="AQ125" i="74"/>
  <c r="AP125" i="74"/>
  <c r="AO125" i="74"/>
  <c r="AN125" i="74"/>
  <c r="AM125" i="74"/>
  <c r="AL125" i="74"/>
  <c r="AK125" i="74"/>
  <c r="AJ125" i="74"/>
  <c r="AI125" i="74"/>
  <c r="AH125" i="74"/>
  <c r="AG125" i="74"/>
  <c r="AF125" i="74"/>
  <c r="AE125" i="74"/>
  <c r="AD125" i="74"/>
  <c r="AC125" i="74"/>
  <c r="AB125" i="74"/>
  <c r="AA125" i="74"/>
  <c r="Z125" i="74"/>
  <c r="Y125" i="74"/>
  <c r="X125" i="74"/>
  <c r="W125" i="74"/>
  <c r="V125" i="74"/>
  <c r="U125" i="74"/>
  <c r="T125" i="74"/>
  <c r="S125" i="74"/>
  <c r="R125" i="74"/>
  <c r="Q125" i="74"/>
  <c r="P125" i="74"/>
  <c r="L125" i="74"/>
  <c r="M125" i="74" s="1"/>
  <c r="K125" i="74"/>
  <c r="N125" i="74" s="1"/>
  <c r="CE124" i="74"/>
  <c r="AX124" i="74"/>
  <c r="AV124" i="74" s="1"/>
  <c r="AU124" i="74"/>
  <c r="AT124" i="74"/>
  <c r="AS124" i="74"/>
  <c r="AR124" i="74"/>
  <c r="AQ124" i="74"/>
  <c r="AP124" i="74"/>
  <c r="AO124" i="74"/>
  <c r="AN124" i="74"/>
  <c r="AM124" i="74"/>
  <c r="AL124" i="74"/>
  <c r="AK124" i="74"/>
  <c r="AJ124" i="74"/>
  <c r="AI124" i="74"/>
  <c r="AH124" i="74"/>
  <c r="AG124" i="74"/>
  <c r="AF124" i="74"/>
  <c r="AE124" i="74"/>
  <c r="AD124" i="74"/>
  <c r="AC124" i="74"/>
  <c r="AB124" i="74"/>
  <c r="AA124" i="74"/>
  <c r="Z124" i="74"/>
  <c r="Y124" i="74"/>
  <c r="X124" i="74"/>
  <c r="W124" i="74"/>
  <c r="V124" i="74"/>
  <c r="U124" i="74"/>
  <c r="T124" i="74"/>
  <c r="S124" i="74"/>
  <c r="R124" i="74"/>
  <c r="Q124" i="74"/>
  <c r="P124" i="74"/>
  <c r="L124" i="74"/>
  <c r="M124" i="74" s="1"/>
  <c r="K124" i="74"/>
  <c r="N124" i="74" s="1"/>
  <c r="CE123" i="74"/>
  <c r="AX123" i="74"/>
  <c r="AV123" i="74"/>
  <c r="AU123" i="74"/>
  <c r="AT123" i="74"/>
  <c r="AS123" i="74"/>
  <c r="AR123" i="74"/>
  <c r="AQ123" i="74"/>
  <c r="AP123" i="74"/>
  <c r="AO123" i="74"/>
  <c r="AN123" i="74"/>
  <c r="AM123" i="74"/>
  <c r="AL123" i="74"/>
  <c r="AK123" i="74"/>
  <c r="AJ123" i="74"/>
  <c r="AI123" i="74"/>
  <c r="AH123" i="74"/>
  <c r="AG123" i="74"/>
  <c r="AF123" i="74"/>
  <c r="AE123" i="74"/>
  <c r="AD123" i="74"/>
  <c r="AC123" i="74"/>
  <c r="AB123" i="74"/>
  <c r="AA123" i="74"/>
  <c r="Z123" i="74"/>
  <c r="Y123" i="74"/>
  <c r="X123" i="74"/>
  <c r="W123" i="74"/>
  <c r="V123" i="74"/>
  <c r="U123" i="74"/>
  <c r="T123" i="74"/>
  <c r="S123" i="74"/>
  <c r="R123" i="74"/>
  <c r="Q123" i="74"/>
  <c r="P123" i="74"/>
  <c r="L123" i="74"/>
  <c r="M123" i="74" s="1"/>
  <c r="K123" i="74"/>
  <c r="N123" i="74" s="1"/>
  <c r="CE122" i="74"/>
  <c r="AX122" i="74"/>
  <c r="AV122" i="74"/>
  <c r="AU122" i="74"/>
  <c r="AT122" i="74"/>
  <c r="AS122" i="74"/>
  <c r="AR122" i="74"/>
  <c r="AQ122" i="74"/>
  <c r="AP122" i="74"/>
  <c r="AO122" i="74"/>
  <c r="AN122" i="74"/>
  <c r="AM122" i="74"/>
  <c r="AL122" i="74"/>
  <c r="AK122" i="74"/>
  <c r="AJ122" i="74"/>
  <c r="AI122" i="74"/>
  <c r="AH122" i="74"/>
  <c r="AG122" i="74"/>
  <c r="AF122" i="74"/>
  <c r="AE122" i="74"/>
  <c r="AD122" i="74"/>
  <c r="AC122" i="74"/>
  <c r="AB122" i="74"/>
  <c r="AA122" i="74"/>
  <c r="Z122" i="74"/>
  <c r="Y122" i="74"/>
  <c r="X122" i="74"/>
  <c r="W122" i="74"/>
  <c r="V122" i="74"/>
  <c r="U122" i="74"/>
  <c r="T122" i="74"/>
  <c r="S122" i="74"/>
  <c r="R122" i="74"/>
  <c r="Q122" i="74"/>
  <c r="P122" i="74"/>
  <c r="L122" i="74"/>
  <c r="M122" i="74" s="1"/>
  <c r="K122" i="74"/>
  <c r="N122" i="74" s="1"/>
  <c r="CE121" i="74"/>
  <c r="AX121" i="74"/>
  <c r="AV121" i="74" s="1"/>
  <c r="AU121" i="74"/>
  <c r="AT121" i="74"/>
  <c r="AS121" i="74"/>
  <c r="AR121" i="74"/>
  <c r="AQ121" i="74"/>
  <c r="AP121" i="74"/>
  <c r="AO121" i="74"/>
  <c r="AN121" i="74"/>
  <c r="AM121" i="74"/>
  <c r="AL121" i="74"/>
  <c r="AK121" i="74"/>
  <c r="AJ121" i="74"/>
  <c r="AI121" i="74"/>
  <c r="AH121" i="74"/>
  <c r="AG121" i="74"/>
  <c r="AF121" i="74"/>
  <c r="AE121" i="74"/>
  <c r="AD121" i="74"/>
  <c r="AC121" i="74"/>
  <c r="AB121" i="74"/>
  <c r="AA121" i="74"/>
  <c r="Z121" i="74"/>
  <c r="Y121" i="74"/>
  <c r="X121" i="74"/>
  <c r="W121" i="74"/>
  <c r="V121" i="74"/>
  <c r="U121" i="74"/>
  <c r="T121" i="74"/>
  <c r="S121" i="74"/>
  <c r="R121" i="74"/>
  <c r="Q121" i="74"/>
  <c r="P121" i="74"/>
  <c r="L121" i="74"/>
  <c r="M121" i="74" s="1"/>
  <c r="K121" i="74"/>
  <c r="N121" i="74" s="1"/>
  <c r="CE120" i="74"/>
  <c r="AX120" i="74"/>
  <c r="AV120" i="74" s="1"/>
  <c r="AU120" i="74"/>
  <c r="AT120" i="74"/>
  <c r="AS120" i="74"/>
  <c r="AR120" i="74"/>
  <c r="AQ120" i="74"/>
  <c r="AP120" i="74"/>
  <c r="AO120" i="74"/>
  <c r="AN120" i="74"/>
  <c r="AM120" i="74"/>
  <c r="AL120" i="74"/>
  <c r="AK120" i="74"/>
  <c r="AJ120" i="74"/>
  <c r="AI120" i="74"/>
  <c r="AH120" i="74"/>
  <c r="AG120" i="74"/>
  <c r="AF120" i="74"/>
  <c r="AE120" i="74"/>
  <c r="AD120" i="74"/>
  <c r="AC120" i="74"/>
  <c r="AB120" i="74"/>
  <c r="AA120" i="74"/>
  <c r="Z120" i="74"/>
  <c r="Y120" i="74"/>
  <c r="X120" i="74"/>
  <c r="W120" i="74"/>
  <c r="V120" i="74"/>
  <c r="U120" i="74"/>
  <c r="T120" i="74"/>
  <c r="S120" i="74"/>
  <c r="R120" i="74"/>
  <c r="Q120" i="74"/>
  <c r="P120" i="74"/>
  <c r="L120" i="74"/>
  <c r="M120" i="74" s="1"/>
  <c r="K120" i="74"/>
  <c r="N120" i="74" s="1"/>
  <c r="CE119" i="74"/>
  <c r="P119" i="74"/>
  <c r="CE118" i="74"/>
  <c r="AX118" i="74"/>
  <c r="AU118" i="74"/>
  <c r="AT118" i="74"/>
  <c r="AS118" i="74"/>
  <c r="AR118" i="74"/>
  <c r="AQ118" i="74"/>
  <c r="AP118" i="74"/>
  <c r="AO118" i="74"/>
  <c r="AN118" i="74"/>
  <c r="AM118" i="74"/>
  <c r="AL118" i="74"/>
  <c r="AK118" i="74"/>
  <c r="AJ118" i="74"/>
  <c r="AI118" i="74"/>
  <c r="AH118" i="74"/>
  <c r="AG118" i="74"/>
  <c r="AF118" i="74"/>
  <c r="AE118" i="74"/>
  <c r="AD118" i="74"/>
  <c r="AC118" i="74"/>
  <c r="AB118" i="74"/>
  <c r="AA118" i="74"/>
  <c r="Z118" i="74"/>
  <c r="Y118" i="74"/>
  <c r="X118" i="74"/>
  <c r="W118" i="74"/>
  <c r="V118" i="74"/>
  <c r="U118" i="74"/>
  <c r="T118" i="74"/>
  <c r="S118" i="74"/>
  <c r="R118" i="74"/>
  <c r="Q118" i="74"/>
  <c r="P118" i="74"/>
  <c r="L118" i="74"/>
  <c r="M118" i="74" s="1"/>
  <c r="K118" i="74"/>
  <c r="N118" i="74" s="1"/>
  <c r="CE117" i="74"/>
  <c r="AX117" i="74"/>
  <c r="AU117" i="74"/>
  <c r="AT117" i="74"/>
  <c r="AS117" i="74"/>
  <c r="AR117" i="74"/>
  <c r="AQ117" i="74"/>
  <c r="AP117" i="74"/>
  <c r="AO117" i="74"/>
  <c r="AN117" i="74"/>
  <c r="AM117" i="74"/>
  <c r="AL117" i="74"/>
  <c r="AK117" i="74"/>
  <c r="AJ117" i="74"/>
  <c r="AI117" i="74"/>
  <c r="AH117" i="74"/>
  <c r="AG117" i="74"/>
  <c r="AF117" i="74"/>
  <c r="AE117" i="74"/>
  <c r="AD117" i="74"/>
  <c r="AC117" i="74"/>
  <c r="AB117" i="74"/>
  <c r="AA117" i="74"/>
  <c r="Z117" i="74"/>
  <c r="Y117" i="74"/>
  <c r="X117" i="74"/>
  <c r="W117" i="74"/>
  <c r="V117" i="74"/>
  <c r="U117" i="74"/>
  <c r="T117" i="74"/>
  <c r="S117" i="74"/>
  <c r="R117" i="74"/>
  <c r="Q117" i="74"/>
  <c r="P117" i="74"/>
  <c r="L117" i="74"/>
  <c r="M117" i="74" s="1"/>
  <c r="K117" i="74"/>
  <c r="N117" i="74" s="1"/>
  <c r="CE116" i="74"/>
  <c r="AX116" i="74"/>
  <c r="AU116" i="74"/>
  <c r="AT116" i="74"/>
  <c r="AS116" i="74"/>
  <c r="AR116" i="74"/>
  <c r="AQ116" i="74"/>
  <c r="AP116" i="74"/>
  <c r="AO116" i="74"/>
  <c r="AN116" i="74"/>
  <c r="AM116" i="74"/>
  <c r="AL116" i="74"/>
  <c r="AK116" i="74"/>
  <c r="AJ116" i="74"/>
  <c r="AI116" i="74"/>
  <c r="AH116" i="74"/>
  <c r="AG116" i="74"/>
  <c r="AF116" i="74"/>
  <c r="AE116" i="74"/>
  <c r="AD116" i="74"/>
  <c r="AC116" i="74"/>
  <c r="AB116" i="74"/>
  <c r="AA116" i="74"/>
  <c r="Z116" i="74"/>
  <c r="Y116" i="74"/>
  <c r="X116" i="74"/>
  <c r="W116" i="74"/>
  <c r="V116" i="74"/>
  <c r="U116" i="74"/>
  <c r="T116" i="74"/>
  <c r="S116" i="74"/>
  <c r="R116" i="74"/>
  <c r="Q116" i="74"/>
  <c r="P116" i="74"/>
  <c r="N116" i="74"/>
  <c r="L116" i="74"/>
  <c r="M116" i="74" s="1"/>
  <c r="K116" i="74"/>
  <c r="CE115" i="74"/>
  <c r="AX115" i="74"/>
  <c r="AU115" i="74"/>
  <c r="AT115" i="74"/>
  <c r="AS115" i="74"/>
  <c r="AR115" i="74"/>
  <c r="AQ115" i="74"/>
  <c r="AP115" i="74"/>
  <c r="AO115" i="74"/>
  <c r="AN115" i="74"/>
  <c r="AM115" i="74"/>
  <c r="AL115" i="74"/>
  <c r="AK115" i="74"/>
  <c r="AJ115" i="74"/>
  <c r="AI115" i="74"/>
  <c r="AH115" i="74"/>
  <c r="AG115" i="74"/>
  <c r="AF115" i="74"/>
  <c r="AE115" i="74"/>
  <c r="AD115" i="74"/>
  <c r="AC115" i="74"/>
  <c r="AB115" i="74"/>
  <c r="AA115" i="74"/>
  <c r="Z115" i="74"/>
  <c r="Y115" i="74"/>
  <c r="X115" i="74"/>
  <c r="W115" i="74"/>
  <c r="V115" i="74"/>
  <c r="U115" i="74"/>
  <c r="T115" i="74"/>
  <c r="S115" i="74"/>
  <c r="R115" i="74"/>
  <c r="Q115" i="74"/>
  <c r="P115" i="74"/>
  <c r="N115" i="74"/>
  <c r="L115" i="74"/>
  <c r="M115" i="74" s="1"/>
  <c r="K115" i="74"/>
  <c r="CE114" i="74"/>
  <c r="AX114" i="74"/>
  <c r="AU114" i="74"/>
  <c r="AT114" i="74"/>
  <c r="AS114" i="74"/>
  <c r="AR114" i="74"/>
  <c r="AQ114" i="74"/>
  <c r="AP114" i="74"/>
  <c r="AO114" i="74"/>
  <c r="AN114" i="74"/>
  <c r="AM114" i="74"/>
  <c r="AL114" i="74"/>
  <c r="AK114" i="74"/>
  <c r="AJ114" i="74"/>
  <c r="AI114" i="74"/>
  <c r="AH114" i="74"/>
  <c r="AG114" i="74"/>
  <c r="AF114" i="74"/>
  <c r="AE114" i="74"/>
  <c r="AD114" i="74"/>
  <c r="AC114" i="74"/>
  <c r="AB114" i="74"/>
  <c r="AA114" i="74"/>
  <c r="Z114" i="74"/>
  <c r="Y114" i="74"/>
  <c r="X114" i="74"/>
  <c r="W114" i="74"/>
  <c r="V114" i="74"/>
  <c r="U114" i="74"/>
  <c r="T114" i="74"/>
  <c r="S114" i="74"/>
  <c r="R114" i="74"/>
  <c r="Q114" i="74"/>
  <c r="P114" i="74"/>
  <c r="L114" i="74"/>
  <c r="M114" i="74" s="1"/>
  <c r="K114" i="74"/>
  <c r="N114" i="74" s="1"/>
  <c r="CE113" i="74"/>
  <c r="AY113" i="74"/>
  <c r="AZ113" i="74" s="1"/>
  <c r="BA113" i="74" s="1"/>
  <c r="BB113" i="74" s="1"/>
  <c r="BC113" i="74" s="1"/>
  <c r="BD113" i="74" s="1"/>
  <c r="BE113" i="74" s="1"/>
  <c r="BF113" i="74" s="1"/>
  <c r="BG113" i="74" s="1"/>
  <c r="BH113" i="74" s="1"/>
  <c r="BI113" i="74" s="1"/>
  <c r="BJ113" i="74" s="1"/>
  <c r="BK113" i="74" s="1"/>
  <c r="BL113" i="74" s="1"/>
  <c r="BM113" i="74" s="1"/>
  <c r="BN113" i="74" s="1"/>
  <c r="BO113" i="74" s="1"/>
  <c r="BP113" i="74" s="1"/>
  <c r="BQ113" i="74" s="1"/>
  <c r="BR113" i="74" s="1"/>
  <c r="BS113" i="74" s="1"/>
  <c r="BT113" i="74" s="1"/>
  <c r="BU113" i="74" s="1"/>
  <c r="BV113" i="74" s="1"/>
  <c r="BW113" i="74" s="1"/>
  <c r="BX113" i="74" s="1"/>
  <c r="BY113" i="74" s="1"/>
  <c r="BZ113" i="74" s="1"/>
  <c r="CA113" i="74" s="1"/>
  <c r="CB113" i="74" s="1"/>
  <c r="P113" i="74"/>
  <c r="CE112" i="74"/>
  <c r="AX112" i="74"/>
  <c r="AV112" i="74" s="1"/>
  <c r="AU112" i="74"/>
  <c r="AT112" i="74"/>
  <c r="AS112" i="74"/>
  <c r="AR112" i="74"/>
  <c r="AQ112" i="74"/>
  <c r="AP112" i="74"/>
  <c r="AO112" i="74"/>
  <c r="AN112" i="74"/>
  <c r="AM112" i="74"/>
  <c r="AL112" i="74"/>
  <c r="AK112" i="74"/>
  <c r="AJ112" i="74"/>
  <c r="AI112" i="74"/>
  <c r="AH112" i="74"/>
  <c r="AG112" i="74"/>
  <c r="AF112" i="74"/>
  <c r="AE112" i="74"/>
  <c r="AD112" i="74"/>
  <c r="AC112" i="74"/>
  <c r="AB112" i="74"/>
  <c r="AA112" i="74"/>
  <c r="Z112" i="74"/>
  <c r="Y112" i="74"/>
  <c r="X112" i="74"/>
  <c r="W112" i="74"/>
  <c r="V112" i="74"/>
  <c r="U112" i="74"/>
  <c r="T112" i="74"/>
  <c r="S112" i="74"/>
  <c r="R112" i="74"/>
  <c r="Q112" i="74"/>
  <c r="P112" i="74"/>
  <c r="L112" i="74"/>
  <c r="M112" i="74" s="1"/>
  <c r="K112" i="74"/>
  <c r="N112" i="74" s="1"/>
  <c r="CE111" i="74"/>
  <c r="AX111" i="74"/>
  <c r="AV111" i="74" s="1"/>
  <c r="AU111" i="74"/>
  <c r="AT111" i="74"/>
  <c r="AS111" i="74"/>
  <c r="AR111" i="74"/>
  <c r="AQ111" i="74"/>
  <c r="AP111" i="74"/>
  <c r="AO111" i="74"/>
  <c r="AN111" i="74"/>
  <c r="AM111" i="74"/>
  <c r="AL111" i="74"/>
  <c r="AK111" i="74"/>
  <c r="AJ111" i="74"/>
  <c r="AI111" i="74"/>
  <c r="AH111" i="74"/>
  <c r="AG111" i="74"/>
  <c r="AF111" i="74"/>
  <c r="AE111" i="74"/>
  <c r="AD111" i="74"/>
  <c r="AC111" i="74"/>
  <c r="AB111" i="74"/>
  <c r="AA111" i="74"/>
  <c r="Z111" i="74"/>
  <c r="Y111" i="74"/>
  <c r="X111" i="74"/>
  <c r="W111" i="74"/>
  <c r="V111" i="74"/>
  <c r="U111" i="74"/>
  <c r="T111" i="74"/>
  <c r="S111" i="74"/>
  <c r="R111" i="74"/>
  <c r="Q111" i="74"/>
  <c r="P111" i="74"/>
  <c r="L111" i="74"/>
  <c r="M111" i="74" s="1"/>
  <c r="K111" i="74"/>
  <c r="N111" i="74" s="1"/>
  <c r="CE110" i="74"/>
  <c r="AX110" i="74"/>
  <c r="AV110" i="74"/>
  <c r="AU110" i="74"/>
  <c r="AT110" i="74"/>
  <c r="AS110" i="74"/>
  <c r="AR110" i="74"/>
  <c r="AQ110" i="74"/>
  <c r="AP110" i="74"/>
  <c r="AO110" i="74"/>
  <c r="AN110" i="74"/>
  <c r="AM110" i="74"/>
  <c r="AL110" i="74"/>
  <c r="AK110" i="74"/>
  <c r="AJ110" i="74"/>
  <c r="AI110" i="74"/>
  <c r="AH110" i="74"/>
  <c r="AG110" i="74"/>
  <c r="AF110" i="74"/>
  <c r="AE110" i="74"/>
  <c r="AD110" i="74"/>
  <c r="AC110" i="74"/>
  <c r="AB110" i="74"/>
  <c r="AA110" i="74"/>
  <c r="Z110" i="74"/>
  <c r="Y110" i="74"/>
  <c r="X110" i="74"/>
  <c r="W110" i="74"/>
  <c r="V110" i="74"/>
  <c r="U110" i="74"/>
  <c r="T110" i="74"/>
  <c r="S110" i="74"/>
  <c r="R110" i="74"/>
  <c r="Q110" i="74"/>
  <c r="P110" i="74"/>
  <c r="L110" i="74"/>
  <c r="M110" i="74" s="1"/>
  <c r="K110" i="74"/>
  <c r="N110" i="74" s="1"/>
  <c r="CE109" i="74"/>
  <c r="AX109" i="74"/>
  <c r="AV109" i="74"/>
  <c r="AU109" i="74"/>
  <c r="AT109" i="74"/>
  <c r="AS109" i="74"/>
  <c r="AR109" i="74"/>
  <c r="AQ109" i="74"/>
  <c r="AP109" i="74"/>
  <c r="AO109" i="74"/>
  <c r="AN109" i="74"/>
  <c r="AM109" i="74"/>
  <c r="AL109" i="74"/>
  <c r="AK109" i="74"/>
  <c r="AJ109" i="74"/>
  <c r="AI109" i="74"/>
  <c r="AH109" i="74"/>
  <c r="AG109" i="74"/>
  <c r="AF109" i="74"/>
  <c r="AE109" i="74"/>
  <c r="AD109" i="74"/>
  <c r="AC109" i="74"/>
  <c r="AB109" i="74"/>
  <c r="AA109" i="74"/>
  <c r="Z109" i="74"/>
  <c r="Y109" i="74"/>
  <c r="X109" i="74"/>
  <c r="W109" i="74"/>
  <c r="V109" i="74"/>
  <c r="U109" i="74"/>
  <c r="T109" i="74"/>
  <c r="S109" i="74"/>
  <c r="R109" i="74"/>
  <c r="Q109" i="74"/>
  <c r="P109" i="74"/>
  <c r="L109" i="74"/>
  <c r="M109" i="74" s="1"/>
  <c r="K109" i="74"/>
  <c r="N109" i="74" s="1"/>
  <c r="CE108" i="74"/>
  <c r="AX108" i="74"/>
  <c r="AY108" i="74" s="1"/>
  <c r="AU108" i="74"/>
  <c r="AT108" i="74"/>
  <c r="AS108" i="74"/>
  <c r="AR108" i="74"/>
  <c r="AQ108" i="74"/>
  <c r="AP108" i="74"/>
  <c r="AO108" i="74"/>
  <c r="AN108" i="74"/>
  <c r="AM108" i="74"/>
  <c r="AL108" i="74"/>
  <c r="AK108" i="74"/>
  <c r="AJ108" i="74"/>
  <c r="AI108" i="74"/>
  <c r="AH108" i="74"/>
  <c r="AG108" i="74"/>
  <c r="AF108" i="74"/>
  <c r="AE108" i="74"/>
  <c r="AD108" i="74"/>
  <c r="AC108" i="74"/>
  <c r="AB108" i="74"/>
  <c r="AA108" i="74"/>
  <c r="Z108" i="74"/>
  <c r="Y108" i="74"/>
  <c r="X108" i="74"/>
  <c r="W108" i="74"/>
  <c r="V108" i="74"/>
  <c r="U108" i="74"/>
  <c r="T108" i="74"/>
  <c r="S108" i="74"/>
  <c r="R108" i="74"/>
  <c r="Q108" i="74"/>
  <c r="P108" i="74"/>
  <c r="L108" i="74"/>
  <c r="M108" i="74" s="1"/>
  <c r="K108" i="74"/>
  <c r="N108" i="74" s="1"/>
  <c r="CE107" i="74"/>
  <c r="P107" i="74"/>
  <c r="CE106" i="74"/>
  <c r="AX106" i="74"/>
  <c r="AV106" i="74" s="1"/>
  <c r="AU106" i="74"/>
  <c r="AT106" i="74"/>
  <c r="AS106" i="74"/>
  <c r="AR106" i="74"/>
  <c r="AQ106" i="74"/>
  <c r="AP106" i="74"/>
  <c r="AO106" i="74"/>
  <c r="AN106" i="74"/>
  <c r="AM106" i="74"/>
  <c r="AL106" i="74"/>
  <c r="AK106" i="74"/>
  <c r="AJ106" i="74"/>
  <c r="AI106" i="74"/>
  <c r="AH106" i="74"/>
  <c r="AG106" i="74"/>
  <c r="AF106" i="74"/>
  <c r="AE106" i="74"/>
  <c r="AD106" i="74"/>
  <c r="AC106" i="74"/>
  <c r="AB106" i="74"/>
  <c r="AA106" i="74"/>
  <c r="Z106" i="74"/>
  <c r="Y106" i="74"/>
  <c r="X106" i="74"/>
  <c r="W106" i="74"/>
  <c r="V106" i="74"/>
  <c r="U106" i="74"/>
  <c r="T106" i="74"/>
  <c r="S106" i="74"/>
  <c r="R106" i="74"/>
  <c r="Q106" i="74"/>
  <c r="P106" i="74"/>
  <c r="N106" i="74"/>
  <c r="L106" i="74"/>
  <c r="M106" i="74" s="1"/>
  <c r="K106" i="74"/>
  <c r="CE105" i="74"/>
  <c r="AX105" i="74"/>
  <c r="AV105" i="74" s="1"/>
  <c r="AU105" i="74"/>
  <c r="AT105" i="74"/>
  <c r="AS105" i="74"/>
  <c r="AR105" i="74"/>
  <c r="AQ105" i="74"/>
  <c r="AP105" i="74"/>
  <c r="AO105" i="74"/>
  <c r="AN105" i="74"/>
  <c r="AM105" i="74"/>
  <c r="AL105" i="74"/>
  <c r="AK105" i="74"/>
  <c r="AJ105" i="74"/>
  <c r="AI105" i="74"/>
  <c r="AH105" i="74"/>
  <c r="AG105" i="74"/>
  <c r="AF105" i="74"/>
  <c r="AE105" i="74"/>
  <c r="AD105" i="74"/>
  <c r="AC105" i="74"/>
  <c r="AB105" i="74"/>
  <c r="AA105" i="74"/>
  <c r="Z105" i="74"/>
  <c r="Y105" i="74"/>
  <c r="X105" i="74"/>
  <c r="W105" i="74"/>
  <c r="V105" i="74"/>
  <c r="U105" i="74"/>
  <c r="T105" i="74"/>
  <c r="S105" i="74"/>
  <c r="R105" i="74"/>
  <c r="Q105" i="74"/>
  <c r="P105" i="74"/>
  <c r="L105" i="74"/>
  <c r="M105" i="74" s="1"/>
  <c r="K105" i="74"/>
  <c r="N105" i="74" s="1"/>
  <c r="CE104" i="74"/>
  <c r="AX104" i="74"/>
  <c r="AV104" i="74" s="1"/>
  <c r="AU104" i="74"/>
  <c r="AT104" i="74"/>
  <c r="AS104" i="74"/>
  <c r="AR104" i="74"/>
  <c r="AQ104" i="74"/>
  <c r="AP104" i="74"/>
  <c r="AO104" i="74"/>
  <c r="AN104" i="74"/>
  <c r="AM104" i="74"/>
  <c r="AL104" i="74"/>
  <c r="AK104" i="74"/>
  <c r="AJ104" i="74"/>
  <c r="AI104" i="74"/>
  <c r="AH104" i="74"/>
  <c r="AG104" i="74"/>
  <c r="AF104" i="74"/>
  <c r="AE104" i="74"/>
  <c r="AD104" i="74"/>
  <c r="AC104" i="74"/>
  <c r="AB104" i="74"/>
  <c r="AA104" i="74"/>
  <c r="Z104" i="74"/>
  <c r="Y104" i="74"/>
  <c r="X104" i="74"/>
  <c r="W104" i="74"/>
  <c r="V104" i="74"/>
  <c r="U104" i="74"/>
  <c r="T104" i="74"/>
  <c r="S104" i="74"/>
  <c r="R104" i="74"/>
  <c r="AY104" i="74" s="1"/>
  <c r="AZ104" i="74" s="1"/>
  <c r="Q104" i="74"/>
  <c r="P104" i="74"/>
  <c r="N104" i="74"/>
  <c r="M104" i="74"/>
  <c r="L104" i="74"/>
  <c r="K104" i="74"/>
  <c r="CE103" i="74"/>
  <c r="AX103" i="74"/>
  <c r="AV103" i="74" s="1"/>
  <c r="AU103" i="74"/>
  <c r="AT103" i="74"/>
  <c r="AS103" i="74"/>
  <c r="AR103" i="74"/>
  <c r="AQ103" i="74"/>
  <c r="AP103" i="74"/>
  <c r="AO103" i="74"/>
  <c r="AN103" i="74"/>
  <c r="AM103" i="74"/>
  <c r="AL103" i="74"/>
  <c r="AK103" i="74"/>
  <c r="AJ103" i="74"/>
  <c r="AI103" i="74"/>
  <c r="AH103" i="74"/>
  <c r="AG103" i="74"/>
  <c r="AF103" i="74"/>
  <c r="AE103" i="74"/>
  <c r="AD103" i="74"/>
  <c r="AC103" i="74"/>
  <c r="AB103" i="74"/>
  <c r="AA103" i="74"/>
  <c r="Z103" i="74"/>
  <c r="Y103" i="74"/>
  <c r="X103" i="74"/>
  <c r="W103" i="74"/>
  <c r="V103" i="74"/>
  <c r="U103" i="74"/>
  <c r="T103" i="74"/>
  <c r="S103" i="74"/>
  <c r="R103" i="74"/>
  <c r="Q103" i="74"/>
  <c r="P103" i="74"/>
  <c r="L103" i="74"/>
  <c r="M103" i="74" s="1"/>
  <c r="K103" i="74"/>
  <c r="N103" i="74" s="1"/>
  <c r="AY103" i="74" s="1"/>
  <c r="CE102" i="74"/>
  <c r="AX102" i="74"/>
  <c r="AV102" i="74" s="1"/>
  <c r="AU102" i="74"/>
  <c r="AT102" i="74"/>
  <c r="AS102" i="74"/>
  <c r="AR102" i="74"/>
  <c r="AQ102" i="74"/>
  <c r="AP102" i="74"/>
  <c r="AO102" i="74"/>
  <c r="AN102" i="74"/>
  <c r="AM102" i="74"/>
  <c r="AL102" i="74"/>
  <c r="AK102" i="74"/>
  <c r="AJ102" i="74"/>
  <c r="AI102" i="74"/>
  <c r="AH102" i="74"/>
  <c r="AG102" i="74"/>
  <c r="AF102" i="74"/>
  <c r="AE102" i="74"/>
  <c r="AD102" i="74"/>
  <c r="AC102" i="74"/>
  <c r="AB102" i="74"/>
  <c r="AA102" i="74"/>
  <c r="Z102" i="74"/>
  <c r="Y102" i="74"/>
  <c r="X102" i="74"/>
  <c r="W102" i="74"/>
  <c r="V102" i="74"/>
  <c r="U102" i="74"/>
  <c r="T102" i="74"/>
  <c r="S102" i="74"/>
  <c r="R102" i="74"/>
  <c r="Q102" i="74"/>
  <c r="P102" i="74"/>
  <c r="N102" i="74"/>
  <c r="L102" i="74"/>
  <c r="M102" i="74" s="1"/>
  <c r="K102" i="74"/>
  <c r="CE101" i="74"/>
  <c r="AX101" i="74"/>
  <c r="AV101" i="74" s="1"/>
  <c r="AU101" i="74"/>
  <c r="AT101" i="74"/>
  <c r="AS101" i="74"/>
  <c r="AR101" i="74"/>
  <c r="AQ101" i="74"/>
  <c r="AP101" i="74"/>
  <c r="AO101" i="74"/>
  <c r="AN101" i="74"/>
  <c r="AM101" i="74"/>
  <c r="AL101" i="74"/>
  <c r="AK101" i="74"/>
  <c r="AJ101" i="74"/>
  <c r="AI101" i="74"/>
  <c r="AH101" i="74"/>
  <c r="AG101" i="74"/>
  <c r="AF101" i="74"/>
  <c r="AE101" i="74"/>
  <c r="AD101" i="74"/>
  <c r="AC101" i="74"/>
  <c r="AB101" i="74"/>
  <c r="AA101" i="74"/>
  <c r="Z101" i="74"/>
  <c r="Y101" i="74"/>
  <c r="X101" i="74"/>
  <c r="W101" i="74"/>
  <c r="V101" i="74"/>
  <c r="U101" i="74"/>
  <c r="T101" i="74"/>
  <c r="S101" i="74"/>
  <c r="R101" i="74"/>
  <c r="Q101" i="74"/>
  <c r="P101" i="74"/>
  <c r="N101" i="74"/>
  <c r="M101" i="74"/>
  <c r="L101" i="74"/>
  <c r="K101" i="74"/>
  <c r="CE100" i="74"/>
  <c r="AX100" i="74"/>
  <c r="AV100" i="74" s="1"/>
  <c r="AU100" i="74"/>
  <c r="AT100" i="74"/>
  <c r="AS100" i="74"/>
  <c r="AR100" i="74"/>
  <c r="AQ100" i="74"/>
  <c r="AP100" i="74"/>
  <c r="AO100" i="74"/>
  <c r="AN100" i="74"/>
  <c r="AM100" i="74"/>
  <c r="AL100" i="74"/>
  <c r="AK100" i="74"/>
  <c r="AJ100" i="74"/>
  <c r="AI100" i="74"/>
  <c r="AH100" i="74"/>
  <c r="AG100" i="74"/>
  <c r="AF100" i="74"/>
  <c r="AE100" i="74"/>
  <c r="AD100" i="74"/>
  <c r="AC100" i="74"/>
  <c r="AB100" i="74"/>
  <c r="AA100" i="74"/>
  <c r="Z100" i="74"/>
  <c r="Y100" i="74"/>
  <c r="X100" i="74"/>
  <c r="W100" i="74"/>
  <c r="V100" i="74"/>
  <c r="U100" i="74"/>
  <c r="T100" i="74"/>
  <c r="S100" i="74"/>
  <c r="R100" i="74"/>
  <c r="Q100" i="74"/>
  <c r="P100" i="74"/>
  <c r="N100" i="74"/>
  <c r="M100" i="74"/>
  <c r="L100" i="74"/>
  <c r="K100" i="74"/>
  <c r="CE99" i="74"/>
  <c r="AX99" i="74"/>
  <c r="AV99" i="74" s="1"/>
  <c r="AU99" i="74"/>
  <c r="AT99" i="74"/>
  <c r="AS99" i="74"/>
  <c r="AR99" i="74"/>
  <c r="AQ99" i="74"/>
  <c r="AP99" i="74"/>
  <c r="AO99" i="74"/>
  <c r="AN99" i="74"/>
  <c r="AM99" i="74"/>
  <c r="AL99" i="74"/>
  <c r="AK99" i="74"/>
  <c r="AJ99" i="74"/>
  <c r="AI99" i="74"/>
  <c r="AH99" i="74"/>
  <c r="AG99" i="74"/>
  <c r="AF99" i="74"/>
  <c r="AE99" i="74"/>
  <c r="AD99" i="74"/>
  <c r="AC99" i="74"/>
  <c r="AB99" i="74"/>
  <c r="AA99" i="74"/>
  <c r="Z99" i="74"/>
  <c r="Y99" i="74"/>
  <c r="X99" i="74"/>
  <c r="W99" i="74"/>
  <c r="V99" i="74"/>
  <c r="U99" i="74"/>
  <c r="T99" i="74"/>
  <c r="S99" i="74"/>
  <c r="R99" i="74"/>
  <c r="Q99" i="74"/>
  <c r="P99" i="74"/>
  <c r="L99" i="74"/>
  <c r="M99" i="74" s="1"/>
  <c r="K99" i="74"/>
  <c r="N99" i="74" s="1"/>
  <c r="AY99" i="74" s="1"/>
  <c r="AZ99" i="74" s="1"/>
  <c r="BA99" i="74" s="1"/>
  <c r="CE98" i="74"/>
  <c r="P98" i="74"/>
  <c r="CE97" i="74"/>
  <c r="AX97" i="74"/>
  <c r="AV97" i="74" s="1"/>
  <c r="AU97" i="74"/>
  <c r="AT97" i="74"/>
  <c r="AS97" i="74"/>
  <c r="AR97" i="74"/>
  <c r="AQ97" i="74"/>
  <c r="AP97" i="74"/>
  <c r="AO97" i="74"/>
  <c r="AN97" i="74"/>
  <c r="AM97" i="74"/>
  <c r="AL97" i="74"/>
  <c r="AK97" i="74"/>
  <c r="AJ97" i="74"/>
  <c r="AI97" i="74"/>
  <c r="AH97" i="74"/>
  <c r="AG97" i="74"/>
  <c r="AF97" i="74"/>
  <c r="AE97" i="74"/>
  <c r="AD97" i="74"/>
  <c r="AC97" i="74"/>
  <c r="AB97" i="74"/>
  <c r="AA97" i="74"/>
  <c r="Z97" i="74"/>
  <c r="Y97" i="74"/>
  <c r="X97" i="74"/>
  <c r="W97" i="74"/>
  <c r="V97" i="74"/>
  <c r="U97" i="74"/>
  <c r="T97" i="74"/>
  <c r="S97" i="74"/>
  <c r="R97" i="74"/>
  <c r="Q97" i="74"/>
  <c r="P97" i="74"/>
  <c r="L97" i="74"/>
  <c r="M97" i="74" s="1"/>
  <c r="K97" i="74"/>
  <c r="N97" i="74" s="1"/>
  <c r="CE96" i="74"/>
  <c r="AX96" i="74"/>
  <c r="AV96" i="74"/>
  <c r="AU96" i="74"/>
  <c r="AT96" i="74"/>
  <c r="AS96" i="74"/>
  <c r="AR96" i="74"/>
  <c r="AQ96" i="74"/>
  <c r="AP96" i="74"/>
  <c r="AO96" i="74"/>
  <c r="AN96" i="74"/>
  <c r="AM96" i="74"/>
  <c r="AL96" i="74"/>
  <c r="AK96" i="74"/>
  <c r="AJ96" i="74"/>
  <c r="AI96" i="74"/>
  <c r="AH96" i="74"/>
  <c r="AG96" i="74"/>
  <c r="AF96" i="74"/>
  <c r="AE96" i="74"/>
  <c r="AD96" i="74"/>
  <c r="AC96" i="74"/>
  <c r="AB96" i="74"/>
  <c r="AA96" i="74"/>
  <c r="Z96" i="74"/>
  <c r="Y96" i="74"/>
  <c r="X96" i="74"/>
  <c r="W96" i="74"/>
  <c r="V96" i="74"/>
  <c r="U96" i="74"/>
  <c r="T96" i="74"/>
  <c r="S96" i="74"/>
  <c r="R96" i="74"/>
  <c r="Q96" i="74"/>
  <c r="P96" i="74"/>
  <c r="L96" i="74"/>
  <c r="M96" i="74" s="1"/>
  <c r="K96" i="74"/>
  <c r="N96" i="74" s="1"/>
  <c r="CE95" i="74"/>
  <c r="AX95" i="74"/>
  <c r="AV95" i="74"/>
  <c r="AU95" i="74"/>
  <c r="AT95" i="74"/>
  <c r="AS95" i="74"/>
  <c r="AR95" i="74"/>
  <c r="AQ95" i="74"/>
  <c r="AP95" i="74"/>
  <c r="AO95" i="74"/>
  <c r="AN95" i="74"/>
  <c r="AM95" i="74"/>
  <c r="AL95" i="74"/>
  <c r="AK95" i="74"/>
  <c r="AJ95" i="74"/>
  <c r="AI95" i="74"/>
  <c r="AH95" i="74"/>
  <c r="AG95" i="74"/>
  <c r="AF95" i="74"/>
  <c r="AE95" i="74"/>
  <c r="AD95" i="74"/>
  <c r="AC95" i="74"/>
  <c r="AB95" i="74"/>
  <c r="AA95" i="74"/>
  <c r="Z95" i="74"/>
  <c r="Y95" i="74"/>
  <c r="X95" i="74"/>
  <c r="W95" i="74"/>
  <c r="V95" i="74"/>
  <c r="U95" i="74"/>
  <c r="T95" i="74"/>
  <c r="S95" i="74"/>
  <c r="R95" i="74"/>
  <c r="Q95" i="74"/>
  <c r="P95" i="74"/>
  <c r="L95" i="74"/>
  <c r="M95" i="74" s="1"/>
  <c r="K95" i="74"/>
  <c r="N95" i="74" s="1"/>
  <c r="CE94" i="74"/>
  <c r="AX94" i="74"/>
  <c r="AY94" i="74" s="1"/>
  <c r="AU94" i="74"/>
  <c r="AT94" i="74"/>
  <c r="AS94" i="74"/>
  <c r="AR94" i="74"/>
  <c r="AQ94" i="74"/>
  <c r="AP94" i="74"/>
  <c r="AO94" i="74"/>
  <c r="AN94" i="74"/>
  <c r="AM94" i="74"/>
  <c r="AL94" i="74"/>
  <c r="AK94" i="74"/>
  <c r="AJ94" i="74"/>
  <c r="AI94" i="74"/>
  <c r="AH94" i="74"/>
  <c r="AG94" i="74"/>
  <c r="AF94" i="74"/>
  <c r="AE94" i="74"/>
  <c r="AD94" i="74"/>
  <c r="AC94" i="74"/>
  <c r="AB94" i="74"/>
  <c r="AA94" i="74"/>
  <c r="Z94" i="74"/>
  <c r="Y94" i="74"/>
  <c r="X94" i="74"/>
  <c r="W94" i="74"/>
  <c r="V94" i="74"/>
  <c r="U94" i="74"/>
  <c r="T94" i="74"/>
  <c r="S94" i="74"/>
  <c r="R94" i="74"/>
  <c r="Q94" i="74"/>
  <c r="P94" i="74"/>
  <c r="L94" i="74"/>
  <c r="M94" i="74" s="1"/>
  <c r="K94" i="74"/>
  <c r="N94" i="74" s="1"/>
  <c r="CE93" i="74"/>
  <c r="AX93" i="74"/>
  <c r="AV93" i="74" s="1"/>
  <c r="AU93" i="74"/>
  <c r="AT93" i="74"/>
  <c r="AS93" i="74"/>
  <c r="AR93" i="74"/>
  <c r="AQ93" i="74"/>
  <c r="AP93" i="74"/>
  <c r="AO93" i="74"/>
  <c r="AN93" i="74"/>
  <c r="AM93" i="74"/>
  <c r="AL93" i="74"/>
  <c r="AK93" i="74"/>
  <c r="AJ93" i="74"/>
  <c r="AI93" i="74"/>
  <c r="AH93" i="74"/>
  <c r="AG93" i="74"/>
  <c r="AF93" i="74"/>
  <c r="AE93" i="74"/>
  <c r="AD93" i="74"/>
  <c r="AC93" i="74"/>
  <c r="AB93" i="74"/>
  <c r="AA93" i="74"/>
  <c r="Z93" i="74"/>
  <c r="Y93" i="74"/>
  <c r="X93" i="74"/>
  <c r="W93" i="74"/>
  <c r="V93" i="74"/>
  <c r="U93" i="74"/>
  <c r="T93" i="74"/>
  <c r="S93" i="74"/>
  <c r="R93" i="74"/>
  <c r="Q93" i="74"/>
  <c r="P93" i="74"/>
  <c r="L93" i="74"/>
  <c r="M93" i="74" s="1"/>
  <c r="K93" i="74"/>
  <c r="N93" i="74" s="1"/>
  <c r="CE92" i="74"/>
  <c r="P92" i="74"/>
  <c r="CE91" i="74"/>
  <c r="AX91" i="74"/>
  <c r="AU91" i="74"/>
  <c r="AT91" i="74"/>
  <c r="AS91" i="74"/>
  <c r="AR91" i="74"/>
  <c r="AQ91" i="74"/>
  <c r="AP91" i="74"/>
  <c r="AO91" i="74"/>
  <c r="AN91" i="74"/>
  <c r="AM91" i="74"/>
  <c r="AL91" i="74"/>
  <c r="AK91" i="74"/>
  <c r="AJ91" i="74"/>
  <c r="AI91" i="74"/>
  <c r="AH91" i="74"/>
  <c r="AG91" i="74"/>
  <c r="AF91" i="74"/>
  <c r="AE91" i="74"/>
  <c r="AD91" i="74"/>
  <c r="AC91" i="74"/>
  <c r="AB91" i="74"/>
  <c r="AA91" i="74"/>
  <c r="Z91" i="74"/>
  <c r="Y91" i="74"/>
  <c r="X91" i="74"/>
  <c r="W91" i="74"/>
  <c r="V91" i="74"/>
  <c r="U91" i="74"/>
  <c r="T91" i="74"/>
  <c r="S91" i="74"/>
  <c r="R91" i="74"/>
  <c r="Q91" i="74"/>
  <c r="P91" i="74"/>
  <c r="L91" i="74"/>
  <c r="M91" i="74" s="1"/>
  <c r="K91" i="74"/>
  <c r="N91" i="74" s="1"/>
  <c r="CE90" i="74"/>
  <c r="AX90" i="74"/>
  <c r="AU90" i="74"/>
  <c r="AT90" i="74"/>
  <c r="AS90" i="74"/>
  <c r="AR90" i="74"/>
  <c r="AQ90" i="74"/>
  <c r="AP90" i="74"/>
  <c r="AO90" i="74"/>
  <c r="AN90" i="74"/>
  <c r="AM90" i="74"/>
  <c r="AL90" i="74"/>
  <c r="AK90" i="74"/>
  <c r="AJ90" i="74"/>
  <c r="AI90" i="74"/>
  <c r="AH90" i="74"/>
  <c r="AG90" i="74"/>
  <c r="AF90" i="74"/>
  <c r="AE90" i="74"/>
  <c r="AD90" i="74"/>
  <c r="AC90" i="74"/>
  <c r="AB90" i="74"/>
  <c r="AA90" i="74"/>
  <c r="Z90" i="74"/>
  <c r="Y90" i="74"/>
  <c r="X90" i="74"/>
  <c r="W90" i="74"/>
  <c r="V90" i="74"/>
  <c r="U90" i="74"/>
  <c r="T90" i="74"/>
  <c r="S90" i="74"/>
  <c r="R90" i="74"/>
  <c r="Q90" i="74"/>
  <c r="P90" i="74"/>
  <c r="L90" i="74"/>
  <c r="M90" i="74" s="1"/>
  <c r="K90" i="74"/>
  <c r="N90" i="74" s="1"/>
  <c r="CE89" i="74"/>
  <c r="AX89" i="74"/>
  <c r="AU89" i="74"/>
  <c r="AT89" i="74"/>
  <c r="AS89" i="74"/>
  <c r="AR89" i="74"/>
  <c r="AQ89" i="74"/>
  <c r="AP89" i="74"/>
  <c r="AO89" i="74"/>
  <c r="AN89" i="74"/>
  <c r="AM89" i="74"/>
  <c r="AL89" i="74"/>
  <c r="AK89" i="74"/>
  <c r="AJ89" i="74"/>
  <c r="AI89" i="74"/>
  <c r="AH89" i="74"/>
  <c r="AG89" i="74"/>
  <c r="AF89" i="74"/>
  <c r="AE89" i="74"/>
  <c r="AD89" i="74"/>
  <c r="AC89" i="74"/>
  <c r="AB89" i="74"/>
  <c r="AA89" i="74"/>
  <c r="Z89" i="74"/>
  <c r="Y89" i="74"/>
  <c r="X89" i="74"/>
  <c r="W89" i="74"/>
  <c r="V89" i="74"/>
  <c r="U89" i="74"/>
  <c r="T89" i="74"/>
  <c r="S89" i="74"/>
  <c r="R89" i="74"/>
  <c r="Q89" i="74"/>
  <c r="P89" i="74"/>
  <c r="L89" i="74"/>
  <c r="M89" i="74" s="1"/>
  <c r="K89" i="74"/>
  <c r="N89" i="74" s="1"/>
  <c r="CE88" i="74"/>
  <c r="AX88" i="74"/>
  <c r="AU88" i="74"/>
  <c r="AT88" i="74"/>
  <c r="AS88" i="74"/>
  <c r="AR88" i="74"/>
  <c r="AQ88" i="74"/>
  <c r="AP88" i="74"/>
  <c r="AO88" i="74"/>
  <c r="AN88" i="74"/>
  <c r="AM88" i="74"/>
  <c r="AL88" i="74"/>
  <c r="AK88" i="74"/>
  <c r="AJ88" i="74"/>
  <c r="AI88" i="74"/>
  <c r="AH88" i="74"/>
  <c r="AG88" i="74"/>
  <c r="AF88" i="74"/>
  <c r="AE88" i="74"/>
  <c r="AD88" i="74"/>
  <c r="AC88" i="74"/>
  <c r="AB88" i="74"/>
  <c r="AA88" i="74"/>
  <c r="Z88" i="74"/>
  <c r="Y88" i="74"/>
  <c r="X88" i="74"/>
  <c r="W88" i="74"/>
  <c r="V88" i="74"/>
  <c r="U88" i="74"/>
  <c r="T88" i="74"/>
  <c r="S88" i="74"/>
  <c r="R88" i="74"/>
  <c r="Q88" i="74"/>
  <c r="P88" i="74"/>
  <c r="L88" i="74"/>
  <c r="M88" i="74" s="1"/>
  <c r="K88" i="74"/>
  <c r="N88" i="74" s="1"/>
  <c r="CE87" i="74"/>
  <c r="AX87" i="74"/>
  <c r="AV87" i="74" s="1"/>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M87" i="74"/>
  <c r="L87" i="74"/>
  <c r="K87" i="74"/>
  <c r="N87" i="74" s="1"/>
  <c r="CE86" i="74"/>
  <c r="AX86" i="74"/>
  <c r="AV86" i="74" s="1"/>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L86" i="74"/>
  <c r="M86" i="74" s="1"/>
  <c r="K86" i="74"/>
  <c r="N86" i="74" s="1"/>
  <c r="CE85" i="74"/>
  <c r="AX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L85" i="74"/>
  <c r="M85" i="74" s="1"/>
  <c r="K85" i="74"/>
  <c r="N85" i="74" s="1"/>
  <c r="CE84" i="74"/>
  <c r="AX84" i="74"/>
  <c r="AU84" i="74"/>
  <c r="AT84" i="74"/>
  <c r="AS84" i="74"/>
  <c r="AR84" i="74"/>
  <c r="AQ84" i="74"/>
  <c r="AP84" i="74"/>
  <c r="AO84" i="74"/>
  <c r="AN84" i="74"/>
  <c r="AM84" i="74"/>
  <c r="AL84" i="74"/>
  <c r="AK84" i="74"/>
  <c r="AJ84" i="74"/>
  <c r="AI84" i="74"/>
  <c r="AH84" i="74"/>
  <c r="AG84" i="74"/>
  <c r="AF84" i="74"/>
  <c r="AE84" i="74"/>
  <c r="AD84" i="74"/>
  <c r="AC84" i="74"/>
  <c r="AB84" i="74"/>
  <c r="AA84" i="74"/>
  <c r="Z84" i="74"/>
  <c r="Y84" i="74"/>
  <c r="X84" i="74"/>
  <c r="W84" i="74"/>
  <c r="V84" i="74"/>
  <c r="U84" i="74"/>
  <c r="T84" i="74"/>
  <c r="S84" i="74"/>
  <c r="R84" i="74"/>
  <c r="Q84" i="74"/>
  <c r="P84" i="74"/>
  <c r="N84" i="74"/>
  <c r="L84" i="74"/>
  <c r="M84" i="74" s="1"/>
  <c r="K84" i="74"/>
  <c r="CE83" i="74"/>
  <c r="AX83" i="74"/>
  <c r="AU83" i="74"/>
  <c r="AT83" i="74"/>
  <c r="AS83" i="74"/>
  <c r="AR83" i="74"/>
  <c r="AQ83" i="74"/>
  <c r="AP83" i="74"/>
  <c r="AO83" i="74"/>
  <c r="AN83" i="74"/>
  <c r="AM83" i="74"/>
  <c r="AL83" i="74"/>
  <c r="AK83" i="74"/>
  <c r="AJ83" i="74"/>
  <c r="AI83" i="74"/>
  <c r="AH83" i="74"/>
  <c r="AG83" i="74"/>
  <c r="AF83" i="74"/>
  <c r="AE83" i="74"/>
  <c r="AD83" i="74"/>
  <c r="AC83" i="74"/>
  <c r="AB83" i="74"/>
  <c r="AA83" i="74"/>
  <c r="Z83" i="74"/>
  <c r="Y83" i="74"/>
  <c r="X83" i="74"/>
  <c r="W83" i="74"/>
  <c r="V83" i="74"/>
  <c r="U83" i="74"/>
  <c r="T83" i="74"/>
  <c r="S83" i="74"/>
  <c r="R83" i="74"/>
  <c r="Q83" i="74"/>
  <c r="P83" i="74"/>
  <c r="L83" i="74"/>
  <c r="M83" i="74" s="1"/>
  <c r="K83" i="74"/>
  <c r="N83" i="74" s="1"/>
  <c r="CE82" i="74"/>
  <c r="P82" i="74"/>
  <c r="CE81" i="74"/>
  <c r="AX81" i="74"/>
  <c r="AV81" i="74"/>
  <c r="AU81" i="74"/>
  <c r="AT81" i="74"/>
  <c r="AS81" i="74"/>
  <c r="AR81" i="74"/>
  <c r="AQ81" i="74"/>
  <c r="AP81" i="74"/>
  <c r="AO81" i="74"/>
  <c r="AN81" i="74"/>
  <c r="AM81" i="74"/>
  <c r="AL81" i="74"/>
  <c r="AK81" i="74"/>
  <c r="AJ81" i="74"/>
  <c r="AI81" i="74"/>
  <c r="AH81" i="74"/>
  <c r="AG81" i="74"/>
  <c r="AF81" i="74"/>
  <c r="AE81" i="74"/>
  <c r="AD81" i="74"/>
  <c r="AC81" i="74"/>
  <c r="AB81" i="74"/>
  <c r="AA81" i="74"/>
  <c r="Z81" i="74"/>
  <c r="Y81" i="74"/>
  <c r="X81" i="74"/>
  <c r="W81" i="74"/>
  <c r="V81" i="74"/>
  <c r="U81" i="74"/>
  <c r="T81" i="74"/>
  <c r="S81" i="74"/>
  <c r="R81" i="74"/>
  <c r="Q81" i="74"/>
  <c r="P81" i="74"/>
  <c r="L81" i="74"/>
  <c r="M81" i="74" s="1"/>
  <c r="K81" i="74"/>
  <c r="N81" i="74" s="1"/>
  <c r="CE80" i="74"/>
  <c r="AX80" i="74"/>
  <c r="AV80" i="74"/>
  <c r="AU80" i="74"/>
  <c r="AT80" i="74"/>
  <c r="AS80" i="74"/>
  <c r="AR80" i="74"/>
  <c r="AQ80" i="74"/>
  <c r="AP80" i="74"/>
  <c r="AO80" i="74"/>
  <c r="AN80" i="74"/>
  <c r="AM80" i="74"/>
  <c r="AL80" i="74"/>
  <c r="AK80" i="74"/>
  <c r="AJ80" i="74"/>
  <c r="AI80" i="74"/>
  <c r="AH80" i="74"/>
  <c r="AG80" i="74"/>
  <c r="AF80" i="74"/>
  <c r="AE80" i="74"/>
  <c r="AD80" i="74"/>
  <c r="AC80" i="74"/>
  <c r="AB80" i="74"/>
  <c r="AA80" i="74"/>
  <c r="Z80" i="74"/>
  <c r="Y80" i="74"/>
  <c r="X80" i="74"/>
  <c r="W80" i="74"/>
  <c r="V80" i="74"/>
  <c r="U80" i="74"/>
  <c r="T80" i="74"/>
  <c r="S80" i="74"/>
  <c r="R80" i="74"/>
  <c r="Q80" i="74"/>
  <c r="P80" i="74"/>
  <c r="N80" i="74"/>
  <c r="AY80" i="74" s="1"/>
  <c r="AZ80" i="74" s="1"/>
  <c r="BA80" i="74" s="1"/>
  <c r="M80" i="74"/>
  <c r="L80" i="74"/>
  <c r="K80" i="74"/>
  <c r="CE79" i="74"/>
  <c r="AX79" i="74"/>
  <c r="AV79" i="74" s="1"/>
  <c r="AU79" i="74"/>
  <c r="AT79" i="74"/>
  <c r="AS79" i="74"/>
  <c r="AR79" i="74"/>
  <c r="AQ79" i="74"/>
  <c r="AP79" i="74"/>
  <c r="AO79" i="74"/>
  <c r="AN79" i="74"/>
  <c r="AM79" i="74"/>
  <c r="AL79" i="74"/>
  <c r="AK79" i="74"/>
  <c r="AJ79" i="74"/>
  <c r="AI79" i="74"/>
  <c r="AH79" i="74"/>
  <c r="AG79" i="74"/>
  <c r="AF79" i="74"/>
  <c r="AE79" i="74"/>
  <c r="AD79" i="74"/>
  <c r="AC79" i="74"/>
  <c r="AB79" i="74"/>
  <c r="AA79" i="74"/>
  <c r="Z79" i="74"/>
  <c r="Y79" i="74"/>
  <c r="X79" i="74"/>
  <c r="W79" i="74"/>
  <c r="V79" i="74"/>
  <c r="U79" i="74"/>
  <c r="T79" i="74"/>
  <c r="S79" i="74"/>
  <c r="R79" i="74"/>
  <c r="Q79" i="74"/>
  <c r="P79" i="74"/>
  <c r="N79" i="74"/>
  <c r="M79" i="74"/>
  <c r="L79" i="74"/>
  <c r="K79" i="74"/>
  <c r="CE78" i="74"/>
  <c r="AX78" i="74"/>
  <c r="AV78" i="74" s="1"/>
  <c r="AU78" i="74"/>
  <c r="AT78" i="74"/>
  <c r="AS78" i="74"/>
  <c r="AR78" i="74"/>
  <c r="AQ78" i="74"/>
  <c r="AP78" i="74"/>
  <c r="AO78" i="74"/>
  <c r="AN78" i="74"/>
  <c r="AM78" i="74"/>
  <c r="AL78" i="74"/>
  <c r="AK78" i="74"/>
  <c r="AJ78" i="74"/>
  <c r="AI78" i="74"/>
  <c r="AH78" i="74"/>
  <c r="AG78" i="74"/>
  <c r="AF78" i="74"/>
  <c r="AE78" i="74"/>
  <c r="AD78" i="74"/>
  <c r="AC78" i="74"/>
  <c r="AB78" i="74"/>
  <c r="AA78" i="74"/>
  <c r="Z78" i="74"/>
  <c r="Y78" i="74"/>
  <c r="X78" i="74"/>
  <c r="W78" i="74"/>
  <c r="V78" i="74"/>
  <c r="U78" i="74"/>
  <c r="T78" i="74"/>
  <c r="S78" i="74"/>
  <c r="R78" i="74"/>
  <c r="Q78" i="74"/>
  <c r="P78" i="74"/>
  <c r="L78" i="74"/>
  <c r="M78" i="74" s="1"/>
  <c r="K78" i="74"/>
  <c r="N78" i="74" s="1"/>
  <c r="CE77" i="74"/>
  <c r="AX77" i="74"/>
  <c r="AV77" i="74"/>
  <c r="AU77" i="74"/>
  <c r="AT77" i="74"/>
  <c r="AS77" i="74"/>
  <c r="AR77" i="74"/>
  <c r="AQ77" i="74"/>
  <c r="AP77" i="74"/>
  <c r="AO77" i="74"/>
  <c r="AN77" i="74"/>
  <c r="AM77" i="74"/>
  <c r="AL77" i="74"/>
  <c r="AK77" i="74"/>
  <c r="AJ77" i="74"/>
  <c r="AI77" i="74"/>
  <c r="AH77" i="74"/>
  <c r="AG77" i="74"/>
  <c r="AF77" i="74"/>
  <c r="AE77" i="74"/>
  <c r="AD77" i="74"/>
  <c r="AC77" i="74"/>
  <c r="AB77" i="74"/>
  <c r="AA77" i="74"/>
  <c r="Z77" i="74"/>
  <c r="Y77" i="74"/>
  <c r="X77" i="74"/>
  <c r="W77" i="74"/>
  <c r="V77" i="74"/>
  <c r="U77" i="74"/>
  <c r="T77" i="74"/>
  <c r="S77" i="74"/>
  <c r="R77" i="74"/>
  <c r="Q77" i="74"/>
  <c r="P77" i="74"/>
  <c r="L77" i="74"/>
  <c r="M77" i="74" s="1"/>
  <c r="K77" i="74"/>
  <c r="N77" i="74" s="1"/>
  <c r="CE76" i="74"/>
  <c r="AX76" i="74"/>
  <c r="AV76" i="74"/>
  <c r="AU76" i="74"/>
  <c r="AT76" i="74"/>
  <c r="AS76" i="74"/>
  <c r="AR76" i="74"/>
  <c r="AQ76" i="74"/>
  <c r="AP76" i="74"/>
  <c r="AO76" i="74"/>
  <c r="AN76" i="74"/>
  <c r="AM76" i="74"/>
  <c r="AL76" i="74"/>
  <c r="AK76" i="74"/>
  <c r="AJ76" i="74"/>
  <c r="AI76" i="74"/>
  <c r="AH76" i="74"/>
  <c r="AG76" i="74"/>
  <c r="AF76" i="74"/>
  <c r="AE76" i="74"/>
  <c r="AD76" i="74"/>
  <c r="AC76" i="74"/>
  <c r="AB76" i="74"/>
  <c r="AA76" i="74"/>
  <c r="Z76" i="74"/>
  <c r="Y76" i="74"/>
  <c r="X76" i="74"/>
  <c r="W76" i="74"/>
  <c r="V76" i="74"/>
  <c r="U76" i="74"/>
  <c r="T76" i="74"/>
  <c r="S76" i="74"/>
  <c r="R76" i="74"/>
  <c r="Q76" i="74"/>
  <c r="P76" i="74"/>
  <c r="N76" i="74"/>
  <c r="M76" i="74"/>
  <c r="L76" i="74"/>
  <c r="K76" i="74"/>
  <c r="CE75" i="74"/>
  <c r="AX75" i="74"/>
  <c r="AV75" i="74" s="1"/>
  <c r="AU75" i="74"/>
  <c r="AT75" i="74"/>
  <c r="AS75" i="74"/>
  <c r="AR75" i="74"/>
  <c r="AQ75" i="74"/>
  <c r="AP75" i="74"/>
  <c r="AO75" i="74"/>
  <c r="AN75" i="74"/>
  <c r="AM75" i="74"/>
  <c r="AL75" i="74"/>
  <c r="AK75" i="74"/>
  <c r="AJ75" i="74"/>
  <c r="AI75" i="74"/>
  <c r="AH75" i="74"/>
  <c r="AG75" i="74"/>
  <c r="AF75" i="74"/>
  <c r="AE75" i="74"/>
  <c r="AD75" i="74"/>
  <c r="AC75" i="74"/>
  <c r="AB75" i="74"/>
  <c r="AA75" i="74"/>
  <c r="Z75" i="74"/>
  <c r="Y75" i="74"/>
  <c r="X75" i="74"/>
  <c r="W75" i="74"/>
  <c r="V75" i="74"/>
  <c r="U75" i="74"/>
  <c r="T75" i="74"/>
  <c r="S75" i="74"/>
  <c r="R75" i="74"/>
  <c r="AY75" i="74" s="1"/>
  <c r="AZ75" i="74" s="1"/>
  <c r="Q75" i="74"/>
  <c r="P75" i="74"/>
  <c r="N75" i="74"/>
  <c r="M75" i="74"/>
  <c r="L75" i="74"/>
  <c r="K75" i="74"/>
  <c r="CE74" i="74"/>
  <c r="P74" i="74"/>
  <c r="CE73" i="74"/>
  <c r="AX73" i="74"/>
  <c r="AV73" i="74"/>
  <c r="AU73" i="74"/>
  <c r="AT73" i="74"/>
  <c r="AS73" i="74"/>
  <c r="AR73" i="74"/>
  <c r="AQ73" i="74"/>
  <c r="AP73" i="74"/>
  <c r="AO73" i="74"/>
  <c r="AN73" i="74"/>
  <c r="AM73" i="74"/>
  <c r="AL73" i="74"/>
  <c r="AK73" i="74"/>
  <c r="AJ73" i="74"/>
  <c r="AI73" i="74"/>
  <c r="AH73" i="74"/>
  <c r="AG73" i="74"/>
  <c r="AF73" i="74"/>
  <c r="AE73" i="74"/>
  <c r="AD73" i="74"/>
  <c r="AC73" i="74"/>
  <c r="AB73" i="74"/>
  <c r="AA73" i="74"/>
  <c r="Z73" i="74"/>
  <c r="Y73" i="74"/>
  <c r="X73" i="74"/>
  <c r="W73" i="74"/>
  <c r="V73" i="74"/>
  <c r="U73" i="74"/>
  <c r="T73" i="74"/>
  <c r="S73" i="74"/>
  <c r="R73" i="74"/>
  <c r="Q73" i="74"/>
  <c r="P73" i="74"/>
  <c r="N73" i="74"/>
  <c r="L73" i="74"/>
  <c r="M73" i="74" s="1"/>
  <c r="K73" i="74"/>
  <c r="CE72" i="74"/>
  <c r="AX72" i="74"/>
  <c r="AU72" i="74"/>
  <c r="AT72" i="74"/>
  <c r="AS72" i="74"/>
  <c r="AR72" i="74"/>
  <c r="AQ72" i="74"/>
  <c r="AP72" i="74"/>
  <c r="AO72" i="74"/>
  <c r="AN72" i="74"/>
  <c r="AM72" i="74"/>
  <c r="AL72" i="74"/>
  <c r="AK72" i="74"/>
  <c r="AJ72" i="74"/>
  <c r="AI72" i="74"/>
  <c r="AH72" i="74"/>
  <c r="AG72" i="74"/>
  <c r="AF72" i="74"/>
  <c r="AE72" i="74"/>
  <c r="AD72" i="74"/>
  <c r="AC72" i="74"/>
  <c r="AB72" i="74"/>
  <c r="AA72" i="74"/>
  <c r="Z72" i="74"/>
  <c r="Y72" i="74"/>
  <c r="X72" i="74"/>
  <c r="W72" i="74"/>
  <c r="V72" i="74"/>
  <c r="U72" i="74"/>
  <c r="T72" i="74"/>
  <c r="S72" i="74"/>
  <c r="R72" i="74"/>
  <c r="Q72" i="74"/>
  <c r="P72" i="74"/>
  <c r="L72" i="74"/>
  <c r="M72" i="74" s="1"/>
  <c r="K72" i="74"/>
  <c r="N72" i="74" s="1"/>
  <c r="CE71" i="74"/>
  <c r="AX71" i="74"/>
  <c r="AV71" i="74"/>
  <c r="AU71" i="74"/>
  <c r="AT71" i="74"/>
  <c r="AS71" i="74"/>
  <c r="AR71" i="74"/>
  <c r="AQ71" i="74"/>
  <c r="AP71" i="74"/>
  <c r="AO71" i="74"/>
  <c r="AN71" i="74"/>
  <c r="AM71" i="74"/>
  <c r="AL71" i="74"/>
  <c r="AK71" i="74"/>
  <c r="AJ71" i="74"/>
  <c r="AI71" i="74"/>
  <c r="AH71" i="74"/>
  <c r="AG71" i="74"/>
  <c r="AF71" i="74"/>
  <c r="AE71" i="74"/>
  <c r="AD71" i="74"/>
  <c r="AC71" i="74"/>
  <c r="AB71" i="74"/>
  <c r="AA71" i="74"/>
  <c r="Z71" i="74"/>
  <c r="Y71" i="74"/>
  <c r="X71" i="74"/>
  <c r="W71" i="74"/>
  <c r="V71" i="74"/>
  <c r="U71" i="74"/>
  <c r="T71" i="74"/>
  <c r="S71" i="74"/>
  <c r="R71" i="74"/>
  <c r="Q71" i="74"/>
  <c r="P71" i="74"/>
  <c r="L71" i="74"/>
  <c r="M71" i="74" s="1"/>
  <c r="K71" i="74"/>
  <c r="N71" i="74" s="1"/>
  <c r="CE70" i="74"/>
  <c r="AX70" i="74"/>
  <c r="AV70" i="74"/>
  <c r="AU70" i="74"/>
  <c r="AT70" i="74"/>
  <c r="AS70" i="74"/>
  <c r="AR70" i="74"/>
  <c r="AQ70" i="74"/>
  <c r="AP70" i="74"/>
  <c r="AO70" i="74"/>
  <c r="AN70" i="74"/>
  <c r="AM70" i="74"/>
  <c r="AL70" i="74"/>
  <c r="AK70" i="74"/>
  <c r="AJ70" i="74"/>
  <c r="AI70" i="74"/>
  <c r="AH70" i="74"/>
  <c r="AG70" i="74"/>
  <c r="AF70" i="74"/>
  <c r="AE70" i="74"/>
  <c r="AD70" i="74"/>
  <c r="AC70" i="74"/>
  <c r="AB70" i="74"/>
  <c r="AA70" i="74"/>
  <c r="Z70" i="74"/>
  <c r="Y70" i="74"/>
  <c r="X70" i="74"/>
  <c r="W70" i="74"/>
  <c r="V70" i="74"/>
  <c r="U70" i="74"/>
  <c r="T70" i="74"/>
  <c r="S70" i="74"/>
  <c r="R70" i="74"/>
  <c r="Q70" i="74"/>
  <c r="P70" i="74"/>
  <c r="L70" i="74"/>
  <c r="M70" i="74" s="1"/>
  <c r="K70" i="74"/>
  <c r="N70" i="74" s="1"/>
  <c r="CE69" i="74"/>
  <c r="AX69" i="74"/>
  <c r="AY69" i="74" s="1"/>
  <c r="AU69" i="74"/>
  <c r="AT69" i="74"/>
  <c r="AS69" i="74"/>
  <c r="AR69" i="74"/>
  <c r="AQ69" i="74"/>
  <c r="AP69" i="74"/>
  <c r="AO69" i="74"/>
  <c r="AN69" i="74"/>
  <c r="AM69" i="74"/>
  <c r="AL69" i="74"/>
  <c r="AK69" i="74"/>
  <c r="AJ69" i="74"/>
  <c r="AI69" i="74"/>
  <c r="AH69" i="74"/>
  <c r="AG69" i="74"/>
  <c r="AF69" i="74"/>
  <c r="AE69" i="74"/>
  <c r="AD69" i="74"/>
  <c r="AC69" i="74"/>
  <c r="AB69" i="74"/>
  <c r="AA69" i="74"/>
  <c r="Z69" i="74"/>
  <c r="Y69" i="74"/>
  <c r="X69" i="74"/>
  <c r="W69" i="74"/>
  <c r="V69" i="74"/>
  <c r="U69" i="74"/>
  <c r="T69" i="74"/>
  <c r="S69" i="74"/>
  <c r="R69" i="74"/>
  <c r="Q69" i="74"/>
  <c r="P69" i="74"/>
  <c r="L69" i="74"/>
  <c r="M69" i="74" s="1"/>
  <c r="K69" i="74"/>
  <c r="N69" i="74" s="1"/>
  <c r="CE68" i="74"/>
  <c r="P68" i="74"/>
  <c r="CE67" i="74"/>
  <c r="AX67" i="74"/>
  <c r="AV67" i="74" s="1"/>
  <c r="AU67" i="74"/>
  <c r="AT67" i="74"/>
  <c r="AS67" i="74"/>
  <c r="AR67" i="74"/>
  <c r="AQ67" i="74"/>
  <c r="AP67" i="74"/>
  <c r="AO67" i="74"/>
  <c r="AN67" i="74"/>
  <c r="AM67" i="74"/>
  <c r="AL67" i="74"/>
  <c r="AK67" i="74"/>
  <c r="AJ67" i="74"/>
  <c r="AI67" i="74"/>
  <c r="AH67" i="74"/>
  <c r="AG67" i="74"/>
  <c r="AF67" i="74"/>
  <c r="AE67" i="74"/>
  <c r="AD67" i="74"/>
  <c r="AC67" i="74"/>
  <c r="AB67" i="74"/>
  <c r="AA67" i="74"/>
  <c r="Z67" i="74"/>
  <c r="Y67" i="74"/>
  <c r="X67" i="74"/>
  <c r="W67" i="74"/>
  <c r="V67" i="74"/>
  <c r="U67" i="74"/>
  <c r="T67" i="74"/>
  <c r="S67" i="74"/>
  <c r="R67" i="74"/>
  <c r="Q67" i="74"/>
  <c r="P67" i="74"/>
  <c r="L67" i="74"/>
  <c r="M67" i="74" s="1"/>
  <c r="K67" i="74"/>
  <c r="N67" i="74" s="1"/>
  <c r="CE66" i="74"/>
  <c r="AX66" i="74"/>
  <c r="AV66" i="74" s="1"/>
  <c r="AU66" i="74"/>
  <c r="AT66" i="74"/>
  <c r="AS66" i="74"/>
  <c r="AR66" i="74"/>
  <c r="AQ66" i="74"/>
  <c r="AP66" i="74"/>
  <c r="AO66" i="74"/>
  <c r="AN66" i="74"/>
  <c r="AM66" i="74"/>
  <c r="AL66" i="74"/>
  <c r="AK66" i="74"/>
  <c r="AJ66" i="74"/>
  <c r="AI66" i="74"/>
  <c r="AH66" i="74"/>
  <c r="AG66" i="74"/>
  <c r="AF66" i="74"/>
  <c r="AE66" i="74"/>
  <c r="AD66" i="74"/>
  <c r="AC66" i="74"/>
  <c r="AB66" i="74"/>
  <c r="AA66" i="74"/>
  <c r="Z66" i="74"/>
  <c r="Y66" i="74"/>
  <c r="X66" i="74"/>
  <c r="W66" i="74"/>
  <c r="V66" i="74"/>
  <c r="U66" i="74"/>
  <c r="T66" i="74"/>
  <c r="S66" i="74"/>
  <c r="R66" i="74"/>
  <c r="Q66" i="74"/>
  <c r="P66" i="74"/>
  <c r="L66" i="74"/>
  <c r="M66" i="74" s="1"/>
  <c r="K66" i="74"/>
  <c r="N66" i="74" s="1"/>
  <c r="CE65" i="74"/>
  <c r="AX65" i="74"/>
  <c r="AV65" i="74" s="1"/>
  <c r="AU65" i="74"/>
  <c r="AT65" i="74"/>
  <c r="AS65" i="74"/>
  <c r="AR65" i="74"/>
  <c r="AQ65" i="74"/>
  <c r="AP65" i="74"/>
  <c r="AO65" i="74"/>
  <c r="AN65" i="74"/>
  <c r="AM65" i="74"/>
  <c r="AL65" i="74"/>
  <c r="AK65" i="74"/>
  <c r="AJ65" i="74"/>
  <c r="AI65" i="74"/>
  <c r="AH65" i="74"/>
  <c r="AG65" i="74"/>
  <c r="AF65" i="74"/>
  <c r="AE65" i="74"/>
  <c r="AD65" i="74"/>
  <c r="AC65" i="74"/>
  <c r="AB65" i="74"/>
  <c r="AA65" i="74"/>
  <c r="Z65" i="74"/>
  <c r="Y65" i="74"/>
  <c r="X65" i="74"/>
  <c r="W65" i="74"/>
  <c r="V65" i="74"/>
  <c r="U65" i="74"/>
  <c r="T65" i="74"/>
  <c r="S65" i="74"/>
  <c r="R65" i="74"/>
  <c r="Q65" i="74"/>
  <c r="P65" i="74"/>
  <c r="L65" i="74"/>
  <c r="M65" i="74" s="1"/>
  <c r="K65" i="74"/>
  <c r="N65" i="74" s="1"/>
  <c r="CE64" i="74"/>
  <c r="AX64" i="74"/>
  <c r="AV64" i="74"/>
  <c r="AU64" i="74"/>
  <c r="AT64" i="74"/>
  <c r="AS64" i="74"/>
  <c r="AR64" i="74"/>
  <c r="AQ64" i="74"/>
  <c r="AP64" i="74"/>
  <c r="AO64" i="74"/>
  <c r="AN64" i="74"/>
  <c r="AM64" i="74"/>
  <c r="AL64" i="74"/>
  <c r="AK64" i="74"/>
  <c r="AJ64" i="74"/>
  <c r="AI64" i="74"/>
  <c r="AH64" i="74"/>
  <c r="AG64" i="74"/>
  <c r="AF64" i="74"/>
  <c r="AE64" i="74"/>
  <c r="AD64" i="74"/>
  <c r="AC64" i="74"/>
  <c r="AB64" i="74"/>
  <c r="AA64" i="74"/>
  <c r="Z64" i="74"/>
  <c r="Y64" i="74"/>
  <c r="X64" i="74"/>
  <c r="W64" i="74"/>
  <c r="V64" i="74"/>
  <c r="U64" i="74"/>
  <c r="T64" i="74"/>
  <c r="S64" i="74"/>
  <c r="R64" i="74"/>
  <c r="Q64" i="74"/>
  <c r="P64" i="74"/>
  <c r="L64" i="74"/>
  <c r="M64" i="74" s="1"/>
  <c r="K64" i="74"/>
  <c r="N64" i="74" s="1"/>
  <c r="CE63" i="74"/>
  <c r="AX63" i="74"/>
  <c r="AY63" i="74" s="1"/>
  <c r="AU63" i="74"/>
  <c r="AT63" i="74"/>
  <c r="AS63" i="74"/>
  <c r="AR63" i="74"/>
  <c r="AQ63" i="74"/>
  <c r="AP63" i="74"/>
  <c r="AO63" i="74"/>
  <c r="AN63" i="74"/>
  <c r="AM63" i="74"/>
  <c r="AL63" i="74"/>
  <c r="AK63" i="74"/>
  <c r="AJ63" i="74"/>
  <c r="AI63" i="74"/>
  <c r="AH63" i="74"/>
  <c r="AG63" i="74"/>
  <c r="AF63" i="74"/>
  <c r="AE63" i="74"/>
  <c r="AD63" i="74"/>
  <c r="AC63" i="74"/>
  <c r="AB63" i="74"/>
  <c r="AA63" i="74"/>
  <c r="Z63" i="74"/>
  <c r="Y63" i="74"/>
  <c r="X63" i="74"/>
  <c r="W63" i="74"/>
  <c r="V63" i="74"/>
  <c r="U63" i="74"/>
  <c r="T63" i="74"/>
  <c r="S63" i="74"/>
  <c r="R63" i="74"/>
  <c r="Q63" i="74"/>
  <c r="P63" i="74"/>
  <c r="L63" i="74"/>
  <c r="M63" i="74" s="1"/>
  <c r="K63" i="74"/>
  <c r="N63" i="74" s="1"/>
  <c r="CE62" i="74"/>
  <c r="AX62" i="74"/>
  <c r="AV62" i="74" s="1"/>
  <c r="AU62" i="74"/>
  <c r="AT62" i="74"/>
  <c r="AS62" i="74"/>
  <c r="AR62" i="74"/>
  <c r="AQ62" i="74"/>
  <c r="AP62" i="74"/>
  <c r="AO62" i="74"/>
  <c r="AN62" i="74"/>
  <c r="AM62" i="74"/>
  <c r="AL62" i="74"/>
  <c r="AK62" i="74"/>
  <c r="AJ62" i="74"/>
  <c r="AI62" i="74"/>
  <c r="AH62" i="74"/>
  <c r="AG62" i="74"/>
  <c r="AF62" i="74"/>
  <c r="AE62" i="74"/>
  <c r="AD62" i="74"/>
  <c r="AC62" i="74"/>
  <c r="AB62" i="74"/>
  <c r="AA62" i="74"/>
  <c r="Z62" i="74"/>
  <c r="Y62" i="74"/>
  <c r="X62" i="74"/>
  <c r="W62" i="74"/>
  <c r="V62" i="74"/>
  <c r="U62" i="74"/>
  <c r="T62" i="74"/>
  <c r="S62" i="74"/>
  <c r="R62" i="74"/>
  <c r="Q62" i="74"/>
  <c r="P62" i="74"/>
  <c r="L62" i="74"/>
  <c r="M62" i="74" s="1"/>
  <c r="K62" i="74"/>
  <c r="N62" i="74" s="1"/>
  <c r="CE61" i="74"/>
  <c r="AX61" i="74"/>
  <c r="AV61" i="74"/>
  <c r="AU61" i="74"/>
  <c r="AT61" i="74"/>
  <c r="AS61" i="74"/>
  <c r="AR61" i="74"/>
  <c r="AQ61" i="74"/>
  <c r="AP61" i="74"/>
  <c r="AO61" i="74"/>
  <c r="AN61" i="74"/>
  <c r="AM61" i="74"/>
  <c r="AL61" i="74"/>
  <c r="AK61" i="74"/>
  <c r="AJ61" i="74"/>
  <c r="AI61" i="74"/>
  <c r="AH61" i="74"/>
  <c r="AG61" i="74"/>
  <c r="AF61" i="74"/>
  <c r="AE61" i="74"/>
  <c r="AD61" i="74"/>
  <c r="AC61" i="74"/>
  <c r="AB61" i="74"/>
  <c r="AA61" i="74"/>
  <c r="Z61" i="74"/>
  <c r="Y61" i="74"/>
  <c r="X61" i="74"/>
  <c r="W61" i="74"/>
  <c r="V61" i="74"/>
  <c r="U61" i="74"/>
  <c r="T61" i="74"/>
  <c r="S61" i="74"/>
  <c r="R61" i="74"/>
  <c r="Q61" i="74"/>
  <c r="P61" i="74"/>
  <c r="L61" i="74"/>
  <c r="M61" i="74" s="1"/>
  <c r="K61" i="74"/>
  <c r="N61" i="74" s="1"/>
  <c r="CE60" i="74"/>
  <c r="AX60" i="74"/>
  <c r="AV60" i="74"/>
  <c r="AU60" i="74"/>
  <c r="AT60" i="74"/>
  <c r="AS60" i="74"/>
  <c r="AR60" i="74"/>
  <c r="AQ60" i="74"/>
  <c r="AP60" i="74"/>
  <c r="AO60" i="74"/>
  <c r="AN60" i="74"/>
  <c r="AM60" i="74"/>
  <c r="AL60" i="74"/>
  <c r="AK60" i="74"/>
  <c r="AJ60" i="74"/>
  <c r="AI60" i="74"/>
  <c r="AH60" i="74"/>
  <c r="AG60" i="74"/>
  <c r="AF60" i="74"/>
  <c r="AE60" i="74"/>
  <c r="AD60" i="74"/>
  <c r="AC60" i="74"/>
  <c r="AB60" i="74"/>
  <c r="AA60" i="74"/>
  <c r="Z60" i="74"/>
  <c r="Y60" i="74"/>
  <c r="X60" i="74"/>
  <c r="W60" i="74"/>
  <c r="V60" i="74"/>
  <c r="U60" i="74"/>
  <c r="T60" i="74"/>
  <c r="S60" i="74"/>
  <c r="R60" i="74"/>
  <c r="Q60" i="74"/>
  <c r="P60" i="74"/>
  <c r="L60" i="74"/>
  <c r="M60" i="74" s="1"/>
  <c r="K60" i="74"/>
  <c r="N60" i="74" s="1"/>
  <c r="CE59" i="74"/>
  <c r="P59" i="74"/>
  <c r="CE58" i="74"/>
  <c r="AX58" i="74"/>
  <c r="AU58" i="74"/>
  <c r="AT58" i="74"/>
  <c r="AS58" i="74"/>
  <c r="AR58" i="74"/>
  <c r="AQ58" i="74"/>
  <c r="AP58" i="74"/>
  <c r="AO58" i="74"/>
  <c r="AN58" i="74"/>
  <c r="AM58" i="74"/>
  <c r="AL58" i="74"/>
  <c r="AK58" i="74"/>
  <c r="AJ58" i="74"/>
  <c r="AI58" i="74"/>
  <c r="AH58" i="74"/>
  <c r="AG58" i="74"/>
  <c r="AF58" i="74"/>
  <c r="AE58" i="74"/>
  <c r="AD58" i="74"/>
  <c r="AC58" i="74"/>
  <c r="AB58" i="74"/>
  <c r="AA58" i="74"/>
  <c r="Z58" i="74"/>
  <c r="Y58" i="74"/>
  <c r="X58" i="74"/>
  <c r="W58" i="74"/>
  <c r="V58" i="74"/>
  <c r="U58" i="74"/>
  <c r="T58" i="74"/>
  <c r="S58" i="74"/>
  <c r="R58" i="74"/>
  <c r="Q58" i="74"/>
  <c r="P58" i="74"/>
  <c r="N58" i="74"/>
  <c r="L58" i="74"/>
  <c r="M58" i="74" s="1"/>
  <c r="K58" i="74"/>
  <c r="CE57" i="74"/>
  <c r="AX57" i="74"/>
  <c r="AU57" i="74"/>
  <c r="AT57" i="74"/>
  <c r="AS57" i="74"/>
  <c r="AR57" i="74"/>
  <c r="AQ57" i="74"/>
  <c r="AP57" i="74"/>
  <c r="AO57" i="74"/>
  <c r="AN57" i="74"/>
  <c r="AM57" i="74"/>
  <c r="AL57" i="74"/>
  <c r="AK57" i="74"/>
  <c r="AJ57" i="74"/>
  <c r="AI57" i="74"/>
  <c r="AH57" i="74"/>
  <c r="AG57" i="74"/>
  <c r="AF57" i="74"/>
  <c r="AE57" i="74"/>
  <c r="AD57" i="74"/>
  <c r="AC57" i="74"/>
  <c r="AB57" i="74"/>
  <c r="AA57" i="74"/>
  <c r="Z57" i="74"/>
  <c r="Y57" i="74"/>
  <c r="X57" i="74"/>
  <c r="W57" i="74"/>
  <c r="V57" i="74"/>
  <c r="U57" i="74"/>
  <c r="T57" i="74"/>
  <c r="S57" i="74"/>
  <c r="R57" i="74"/>
  <c r="Q57" i="74"/>
  <c r="P57" i="74"/>
  <c r="N57" i="74"/>
  <c r="L57" i="74"/>
  <c r="M57" i="74" s="1"/>
  <c r="K57" i="74"/>
  <c r="CE56" i="74"/>
  <c r="AX56" i="74"/>
  <c r="AU56" i="74"/>
  <c r="AT56" i="74"/>
  <c r="AS56" i="74"/>
  <c r="AR56" i="74"/>
  <c r="AQ56" i="74"/>
  <c r="AP56" i="74"/>
  <c r="AO56" i="74"/>
  <c r="AN56" i="74"/>
  <c r="AM56" i="74"/>
  <c r="AL56" i="74"/>
  <c r="AK56" i="74"/>
  <c r="AJ56" i="74"/>
  <c r="AI56" i="74"/>
  <c r="AH56" i="74"/>
  <c r="AG56" i="74"/>
  <c r="AF56" i="74"/>
  <c r="AE56" i="74"/>
  <c r="AD56" i="74"/>
  <c r="AC56" i="74"/>
  <c r="AB56" i="74"/>
  <c r="AA56" i="74"/>
  <c r="Z56" i="74"/>
  <c r="Y56" i="74"/>
  <c r="X56" i="74"/>
  <c r="W56" i="74"/>
  <c r="V56" i="74"/>
  <c r="U56" i="74"/>
  <c r="T56" i="74"/>
  <c r="S56" i="74"/>
  <c r="R56" i="74"/>
  <c r="Q56" i="74"/>
  <c r="P56" i="74"/>
  <c r="L56" i="74"/>
  <c r="M56" i="74" s="1"/>
  <c r="K56" i="74"/>
  <c r="N56" i="74" s="1"/>
  <c r="CE55" i="74"/>
  <c r="AX55" i="74"/>
  <c r="AU55" i="74"/>
  <c r="AT55" i="74"/>
  <c r="AS55" i="74"/>
  <c r="AR55" i="74"/>
  <c r="AQ55" i="74"/>
  <c r="AP55" i="74"/>
  <c r="AO55" i="74"/>
  <c r="AN55" i="74"/>
  <c r="AM55" i="74"/>
  <c r="AL55" i="74"/>
  <c r="AK55" i="74"/>
  <c r="AJ55" i="74"/>
  <c r="AI55" i="74"/>
  <c r="AH55" i="74"/>
  <c r="AG55" i="74"/>
  <c r="AF55" i="74"/>
  <c r="AE55" i="74"/>
  <c r="AD55" i="74"/>
  <c r="AC55" i="74"/>
  <c r="AB55" i="74"/>
  <c r="AA55" i="74"/>
  <c r="Z55" i="74"/>
  <c r="Y55" i="74"/>
  <c r="X55" i="74"/>
  <c r="W55" i="74"/>
  <c r="V55" i="74"/>
  <c r="U55" i="74"/>
  <c r="T55" i="74"/>
  <c r="S55" i="74"/>
  <c r="R55" i="74"/>
  <c r="Q55" i="74"/>
  <c r="P55" i="74"/>
  <c r="L55" i="74"/>
  <c r="M55" i="74" s="1"/>
  <c r="K55" i="74"/>
  <c r="N55" i="74" s="1"/>
  <c r="CE54" i="74"/>
  <c r="AX54" i="74"/>
  <c r="AU54" i="74"/>
  <c r="AT54" i="74"/>
  <c r="AS54" i="74"/>
  <c r="AR54" i="74"/>
  <c r="AQ54" i="74"/>
  <c r="AP54" i="74"/>
  <c r="AO54" i="74"/>
  <c r="AN54" i="74"/>
  <c r="AM54" i="74"/>
  <c r="AL54" i="74"/>
  <c r="AK54" i="74"/>
  <c r="AJ54" i="74"/>
  <c r="AI54" i="74"/>
  <c r="AH54" i="74"/>
  <c r="AG54" i="74"/>
  <c r="AF54" i="74"/>
  <c r="AE54" i="74"/>
  <c r="AD54" i="74"/>
  <c r="AC54" i="74"/>
  <c r="AB54" i="74"/>
  <c r="AA54" i="74"/>
  <c r="Z54" i="74"/>
  <c r="Y54" i="74"/>
  <c r="X54" i="74"/>
  <c r="W54" i="74"/>
  <c r="V54" i="74"/>
  <c r="U54" i="74"/>
  <c r="T54" i="74"/>
  <c r="S54" i="74"/>
  <c r="R54" i="74"/>
  <c r="Q54" i="74"/>
  <c r="P54" i="74"/>
  <c r="N54" i="74"/>
  <c r="L54" i="74"/>
  <c r="M54" i="74" s="1"/>
  <c r="K54" i="74"/>
  <c r="CE53" i="74"/>
  <c r="AX53" i="74"/>
  <c r="AU53" i="74"/>
  <c r="AT53" i="74"/>
  <c r="AS53" i="74"/>
  <c r="AR53" i="74"/>
  <c r="AQ53" i="74"/>
  <c r="AP53" i="74"/>
  <c r="AO53" i="74"/>
  <c r="AN53" i="74"/>
  <c r="AM53" i="74"/>
  <c r="AL53" i="74"/>
  <c r="AK53" i="74"/>
  <c r="AJ53" i="74"/>
  <c r="AI53" i="74"/>
  <c r="AH53" i="74"/>
  <c r="AG53" i="74"/>
  <c r="AF53" i="74"/>
  <c r="AE53" i="74"/>
  <c r="AD53" i="74"/>
  <c r="AC53" i="74"/>
  <c r="AB53" i="74"/>
  <c r="AA53" i="74"/>
  <c r="Z53" i="74"/>
  <c r="Y53" i="74"/>
  <c r="X53" i="74"/>
  <c r="W53" i="74"/>
  <c r="V53" i="74"/>
  <c r="U53" i="74"/>
  <c r="T53" i="74"/>
  <c r="S53" i="74"/>
  <c r="R53" i="74"/>
  <c r="Q53" i="74"/>
  <c r="P53" i="74"/>
  <c r="N53" i="74"/>
  <c r="L53" i="74"/>
  <c r="M53" i="74" s="1"/>
  <c r="K53" i="74"/>
  <c r="CE52" i="74"/>
  <c r="AX52" i="74"/>
  <c r="AU52" i="74"/>
  <c r="AT52" i="74"/>
  <c r="AS52" i="74"/>
  <c r="AR52" i="74"/>
  <c r="AQ52" i="74"/>
  <c r="AP52" i="74"/>
  <c r="AO52" i="74"/>
  <c r="AN52" i="74"/>
  <c r="AM52" i="74"/>
  <c r="AL52" i="74"/>
  <c r="AK52" i="74"/>
  <c r="AJ52" i="74"/>
  <c r="AI52" i="74"/>
  <c r="AH52" i="74"/>
  <c r="AG52" i="74"/>
  <c r="AF52" i="74"/>
  <c r="AE52" i="74"/>
  <c r="AD52" i="74"/>
  <c r="AC52" i="74"/>
  <c r="AB52" i="74"/>
  <c r="AA52" i="74"/>
  <c r="Z52" i="74"/>
  <c r="Y52" i="74"/>
  <c r="X52" i="74"/>
  <c r="W52" i="74"/>
  <c r="V52" i="74"/>
  <c r="U52" i="74"/>
  <c r="T52" i="74"/>
  <c r="S52" i="74"/>
  <c r="R52" i="74"/>
  <c r="Q52" i="74"/>
  <c r="P52" i="74"/>
  <c r="L52" i="74"/>
  <c r="M52" i="74" s="1"/>
  <c r="K52" i="74"/>
  <c r="N52" i="74" s="1"/>
  <c r="CE51" i="74"/>
  <c r="AX51" i="74"/>
  <c r="AV51" i="74" s="1"/>
  <c r="AU51" i="74"/>
  <c r="AT51" i="74"/>
  <c r="AS51" i="74"/>
  <c r="AR51" i="74"/>
  <c r="AQ51" i="74"/>
  <c r="AP51" i="74"/>
  <c r="AO51" i="74"/>
  <c r="AN51" i="74"/>
  <c r="AM51" i="74"/>
  <c r="AL51" i="74"/>
  <c r="AK51" i="74"/>
  <c r="AJ51" i="74"/>
  <c r="AI51" i="74"/>
  <c r="AH51" i="74"/>
  <c r="AG51" i="74"/>
  <c r="AF51" i="74"/>
  <c r="AE51" i="74"/>
  <c r="AD51" i="74"/>
  <c r="AC51" i="74"/>
  <c r="AB51" i="74"/>
  <c r="AA51" i="74"/>
  <c r="Z51" i="74"/>
  <c r="Y51" i="74"/>
  <c r="X51" i="74"/>
  <c r="W51" i="74"/>
  <c r="V51" i="74"/>
  <c r="U51" i="74"/>
  <c r="T51" i="74"/>
  <c r="S51" i="74"/>
  <c r="R51" i="74"/>
  <c r="Q51" i="74"/>
  <c r="P51" i="74"/>
  <c r="N51" i="74"/>
  <c r="L51" i="74"/>
  <c r="M51" i="74" s="1"/>
  <c r="K51" i="74"/>
  <c r="CE50" i="74"/>
  <c r="AX50" i="74"/>
  <c r="AV50" i="74" s="1"/>
  <c r="AU50" i="74"/>
  <c r="AT50" i="74"/>
  <c r="AS50" i="74"/>
  <c r="AR50" i="74"/>
  <c r="AQ50" i="74"/>
  <c r="AP50" i="74"/>
  <c r="AO50" i="74"/>
  <c r="AN50" i="74"/>
  <c r="AM50" i="74"/>
  <c r="AL50" i="74"/>
  <c r="AK50" i="74"/>
  <c r="AJ50" i="74"/>
  <c r="AI50" i="74"/>
  <c r="AH50" i="74"/>
  <c r="AG50" i="74"/>
  <c r="AF50" i="74"/>
  <c r="AE50" i="74"/>
  <c r="AD50" i="74"/>
  <c r="AC50" i="74"/>
  <c r="AB50" i="74"/>
  <c r="AA50" i="74"/>
  <c r="Z50" i="74"/>
  <c r="Y50" i="74"/>
  <c r="X50" i="74"/>
  <c r="W50" i="74"/>
  <c r="V50" i="74"/>
  <c r="U50" i="74"/>
  <c r="T50" i="74"/>
  <c r="S50" i="74"/>
  <c r="R50" i="74"/>
  <c r="Q50" i="74"/>
  <c r="P50" i="74"/>
  <c r="L50" i="74"/>
  <c r="M50" i="74" s="1"/>
  <c r="K50" i="74"/>
  <c r="N50" i="74" s="1"/>
  <c r="CE49" i="74"/>
  <c r="P49" i="74"/>
  <c r="CE48" i="74"/>
  <c r="AX48" i="74"/>
  <c r="AV48" i="74"/>
  <c r="AU48" i="74"/>
  <c r="AT48" i="74"/>
  <c r="AS48" i="74"/>
  <c r="AR48" i="74"/>
  <c r="AQ48" i="74"/>
  <c r="AP48" i="74"/>
  <c r="AO48" i="74"/>
  <c r="AN48" i="74"/>
  <c r="AM48" i="74"/>
  <c r="AL48" i="74"/>
  <c r="AK48" i="74"/>
  <c r="AJ48" i="74"/>
  <c r="AI48" i="74"/>
  <c r="AH48" i="74"/>
  <c r="AG48" i="74"/>
  <c r="AF48" i="74"/>
  <c r="AE48" i="74"/>
  <c r="AD48" i="74"/>
  <c r="AC48" i="74"/>
  <c r="AB48" i="74"/>
  <c r="AA48" i="74"/>
  <c r="Z48" i="74"/>
  <c r="Y48" i="74"/>
  <c r="X48" i="74"/>
  <c r="W48" i="74"/>
  <c r="V48" i="74"/>
  <c r="U48" i="74"/>
  <c r="T48" i="74"/>
  <c r="S48" i="74"/>
  <c r="R48" i="74"/>
  <c r="Q48" i="74"/>
  <c r="P48" i="74"/>
  <c r="L48" i="74"/>
  <c r="M48" i="74" s="1"/>
  <c r="K48" i="74"/>
  <c r="N48" i="74" s="1"/>
  <c r="CE47" i="74"/>
  <c r="AX47" i="74"/>
  <c r="AV47" i="74"/>
  <c r="AU47" i="74"/>
  <c r="AT47" i="74"/>
  <c r="AS47" i="74"/>
  <c r="AR47" i="74"/>
  <c r="AQ47" i="74"/>
  <c r="AP47" i="74"/>
  <c r="AO47" i="74"/>
  <c r="AN47" i="74"/>
  <c r="AM47" i="74"/>
  <c r="AL47" i="74"/>
  <c r="AK47" i="74"/>
  <c r="AJ47" i="74"/>
  <c r="AI47" i="74"/>
  <c r="AH47" i="74"/>
  <c r="AG47" i="74"/>
  <c r="AF47" i="74"/>
  <c r="AE47" i="74"/>
  <c r="AD47" i="74"/>
  <c r="AC47" i="74"/>
  <c r="AB47" i="74"/>
  <c r="AA47" i="74"/>
  <c r="Z47" i="74"/>
  <c r="Y47" i="74"/>
  <c r="X47" i="74"/>
  <c r="W47" i="74"/>
  <c r="V47" i="74"/>
  <c r="U47" i="74"/>
  <c r="T47" i="74"/>
  <c r="S47" i="74"/>
  <c r="R47" i="74"/>
  <c r="Q47" i="74"/>
  <c r="P47" i="74"/>
  <c r="N47" i="74"/>
  <c r="M47" i="74"/>
  <c r="L47" i="74"/>
  <c r="K47" i="74"/>
  <c r="CE46" i="74"/>
  <c r="AX46" i="74"/>
  <c r="AV46" i="74" s="1"/>
  <c r="AU46" i="74"/>
  <c r="AT46" i="74"/>
  <c r="AS46" i="74"/>
  <c r="AR46" i="74"/>
  <c r="AQ46" i="74"/>
  <c r="AP46" i="74"/>
  <c r="AO46" i="74"/>
  <c r="AN46" i="74"/>
  <c r="AM46" i="74"/>
  <c r="AL46" i="74"/>
  <c r="AK46" i="74"/>
  <c r="AJ46" i="74"/>
  <c r="AI46" i="74"/>
  <c r="AH46" i="74"/>
  <c r="AG46" i="74"/>
  <c r="AF46" i="74"/>
  <c r="AE46" i="74"/>
  <c r="AD46" i="74"/>
  <c r="AC46" i="74"/>
  <c r="AB46" i="74"/>
  <c r="AA46" i="74"/>
  <c r="Z46" i="74"/>
  <c r="Y46" i="74"/>
  <c r="X46" i="74"/>
  <c r="W46" i="74"/>
  <c r="V46" i="74"/>
  <c r="U46" i="74"/>
  <c r="T46" i="74"/>
  <c r="S46" i="74"/>
  <c r="R46" i="74"/>
  <c r="AY46" i="74" s="1"/>
  <c r="AZ46" i="74" s="1"/>
  <c r="Q46" i="74"/>
  <c r="P46" i="74"/>
  <c r="N46" i="74"/>
  <c r="M46" i="74"/>
  <c r="L46" i="74"/>
  <c r="K46" i="74"/>
  <c r="CE45" i="74"/>
  <c r="AX45" i="74"/>
  <c r="AV45" i="74" s="1"/>
  <c r="AU45" i="74"/>
  <c r="AT45" i="74"/>
  <c r="AS45" i="74"/>
  <c r="AR45" i="74"/>
  <c r="AQ45" i="74"/>
  <c r="AP45" i="74"/>
  <c r="AO45" i="74"/>
  <c r="AN45" i="74"/>
  <c r="AM45" i="74"/>
  <c r="AL45" i="74"/>
  <c r="AK45" i="74"/>
  <c r="AJ45" i="74"/>
  <c r="AI45" i="74"/>
  <c r="AH45" i="74"/>
  <c r="AG45" i="74"/>
  <c r="AF45" i="74"/>
  <c r="AE45" i="74"/>
  <c r="AD45" i="74"/>
  <c r="AC45" i="74"/>
  <c r="AB45" i="74"/>
  <c r="AA45" i="74"/>
  <c r="Z45" i="74"/>
  <c r="Y45" i="74"/>
  <c r="X45" i="74"/>
  <c r="W45" i="74"/>
  <c r="V45" i="74"/>
  <c r="U45" i="74"/>
  <c r="T45" i="74"/>
  <c r="S45" i="74"/>
  <c r="R45" i="74"/>
  <c r="Q45" i="74"/>
  <c r="P45" i="74"/>
  <c r="L45" i="74"/>
  <c r="M45" i="74" s="1"/>
  <c r="K45" i="74"/>
  <c r="N45" i="74" s="1"/>
  <c r="CE44" i="74"/>
  <c r="AX44" i="74"/>
  <c r="AV44" i="74"/>
  <c r="AU44" i="74"/>
  <c r="AT44" i="74"/>
  <c r="AS44" i="74"/>
  <c r="AR44" i="74"/>
  <c r="AQ44" i="74"/>
  <c r="AP44" i="74"/>
  <c r="AO44" i="74"/>
  <c r="AN44" i="74"/>
  <c r="AM44" i="74"/>
  <c r="AL44" i="74"/>
  <c r="AK44" i="74"/>
  <c r="AJ44" i="74"/>
  <c r="AI44" i="74"/>
  <c r="AH44" i="74"/>
  <c r="AG44" i="74"/>
  <c r="AF44" i="74"/>
  <c r="AE44" i="74"/>
  <c r="AD44" i="74"/>
  <c r="AC44" i="74"/>
  <c r="AB44" i="74"/>
  <c r="AA44" i="74"/>
  <c r="Z44" i="74"/>
  <c r="Y44" i="74"/>
  <c r="X44" i="74"/>
  <c r="W44" i="74"/>
  <c r="V44" i="74"/>
  <c r="U44" i="74"/>
  <c r="T44" i="74"/>
  <c r="S44" i="74"/>
  <c r="R44" i="74"/>
  <c r="Q44" i="74"/>
  <c r="P44" i="74"/>
  <c r="L44" i="74"/>
  <c r="M44" i="74" s="1"/>
  <c r="K44" i="74"/>
  <c r="N44" i="74" s="1"/>
  <c r="CE43" i="74"/>
  <c r="AX43" i="74"/>
  <c r="AV43" i="74"/>
  <c r="AU43" i="74"/>
  <c r="AT43" i="74"/>
  <c r="AS43" i="74"/>
  <c r="AR43" i="74"/>
  <c r="AQ43" i="74"/>
  <c r="AP43" i="74"/>
  <c r="AO43" i="74"/>
  <c r="AN43" i="74"/>
  <c r="AM43" i="74"/>
  <c r="AL43" i="74"/>
  <c r="AK43" i="74"/>
  <c r="AJ43" i="74"/>
  <c r="AI43" i="74"/>
  <c r="AH43" i="74"/>
  <c r="AG43" i="74"/>
  <c r="AF43" i="74"/>
  <c r="AE43" i="74"/>
  <c r="AD43" i="74"/>
  <c r="AC43" i="74"/>
  <c r="AB43" i="74"/>
  <c r="AA43" i="74"/>
  <c r="Z43" i="74"/>
  <c r="Y43" i="74"/>
  <c r="X43" i="74"/>
  <c r="W43" i="74"/>
  <c r="V43" i="74"/>
  <c r="U43" i="74"/>
  <c r="T43" i="74"/>
  <c r="S43" i="74"/>
  <c r="R43" i="74"/>
  <c r="Q43" i="74"/>
  <c r="P43" i="74"/>
  <c r="N43" i="74"/>
  <c r="M43" i="74"/>
  <c r="L43" i="74"/>
  <c r="K43" i="74"/>
  <c r="CE42" i="74"/>
  <c r="AX42" i="74"/>
  <c r="AV42" i="74" s="1"/>
  <c r="AU42" i="74"/>
  <c r="AT42" i="74"/>
  <c r="AS42" i="74"/>
  <c r="AR42" i="74"/>
  <c r="AQ42" i="74"/>
  <c r="AP42" i="74"/>
  <c r="AO42" i="74"/>
  <c r="AN42" i="74"/>
  <c r="AM42" i="74"/>
  <c r="AL42" i="74"/>
  <c r="AK42" i="74"/>
  <c r="AJ42" i="74"/>
  <c r="AI42" i="74"/>
  <c r="AH42" i="74"/>
  <c r="AG42" i="74"/>
  <c r="AF42" i="74"/>
  <c r="AE42" i="74"/>
  <c r="AD42" i="74"/>
  <c r="AC42" i="74"/>
  <c r="AB42" i="74"/>
  <c r="AA42" i="74"/>
  <c r="Z42" i="74"/>
  <c r="Y42" i="74"/>
  <c r="X42" i="74"/>
  <c r="W42" i="74"/>
  <c r="V42" i="74"/>
  <c r="U42" i="74"/>
  <c r="T42" i="74"/>
  <c r="S42" i="74"/>
  <c r="R42" i="74"/>
  <c r="AY42" i="74" s="1"/>
  <c r="AZ42" i="74" s="1"/>
  <c r="Q42" i="74"/>
  <c r="P42" i="74"/>
  <c r="N42" i="74"/>
  <c r="M42" i="74"/>
  <c r="L42" i="74"/>
  <c r="K42" i="74"/>
  <c r="CE41" i="74"/>
  <c r="AX41" i="74"/>
  <c r="AV41" i="74" s="1"/>
  <c r="AU41" i="74"/>
  <c r="AT41" i="74"/>
  <c r="AS41" i="74"/>
  <c r="AR41" i="74"/>
  <c r="AQ41" i="74"/>
  <c r="AP41" i="74"/>
  <c r="AO41" i="74"/>
  <c r="AN41" i="74"/>
  <c r="AM41" i="74"/>
  <c r="AL41" i="74"/>
  <c r="AK41" i="74"/>
  <c r="AJ41" i="74"/>
  <c r="AI41" i="74"/>
  <c r="AH41" i="74"/>
  <c r="AG41" i="74"/>
  <c r="AF41" i="74"/>
  <c r="AE41" i="74"/>
  <c r="AD41" i="74"/>
  <c r="AC41" i="74"/>
  <c r="AB41" i="74"/>
  <c r="AA41" i="74"/>
  <c r="Z41" i="74"/>
  <c r="Y41" i="74"/>
  <c r="X41" i="74"/>
  <c r="W41" i="74"/>
  <c r="V41" i="74"/>
  <c r="U41" i="74"/>
  <c r="T41" i="74"/>
  <c r="S41" i="74"/>
  <c r="R41" i="74"/>
  <c r="Q41" i="74"/>
  <c r="P41" i="74"/>
  <c r="L41" i="74"/>
  <c r="M41" i="74" s="1"/>
  <c r="K41" i="74"/>
  <c r="N41" i="74" s="1"/>
  <c r="CE40" i="74"/>
  <c r="AX40" i="74"/>
  <c r="AV40" i="74"/>
  <c r="AU40" i="74"/>
  <c r="AT40" i="74"/>
  <c r="AS40" i="74"/>
  <c r="AR40" i="74"/>
  <c r="AQ40" i="74"/>
  <c r="AP40" i="74"/>
  <c r="AO40" i="74"/>
  <c r="AN40" i="74"/>
  <c r="AM40" i="74"/>
  <c r="AL40" i="74"/>
  <c r="AK40" i="74"/>
  <c r="AJ40" i="74"/>
  <c r="AI40" i="74"/>
  <c r="AH40" i="74"/>
  <c r="AG40" i="74"/>
  <c r="AF40" i="74"/>
  <c r="AE40" i="74"/>
  <c r="AD40" i="74"/>
  <c r="AC40" i="74"/>
  <c r="AB40" i="74"/>
  <c r="AA40" i="74"/>
  <c r="Z40" i="74"/>
  <c r="Y40" i="74"/>
  <c r="X40" i="74"/>
  <c r="W40" i="74"/>
  <c r="V40" i="74"/>
  <c r="U40" i="74"/>
  <c r="T40" i="74"/>
  <c r="S40" i="74"/>
  <c r="R40" i="74"/>
  <c r="Q40" i="74"/>
  <c r="P40" i="74"/>
  <c r="L40" i="74"/>
  <c r="M40" i="74" s="1"/>
  <c r="K40" i="74"/>
  <c r="N40" i="74" s="1"/>
  <c r="CE39" i="74"/>
  <c r="AX39" i="74"/>
  <c r="AV39" i="74"/>
  <c r="AU39" i="74"/>
  <c r="AT39" i="74"/>
  <c r="AS39" i="74"/>
  <c r="AR39" i="74"/>
  <c r="AQ39" i="74"/>
  <c r="AP39" i="74"/>
  <c r="AO39" i="74"/>
  <c r="AN39" i="74"/>
  <c r="AM39" i="74"/>
  <c r="AL39" i="74"/>
  <c r="AK39" i="74"/>
  <c r="AJ39" i="74"/>
  <c r="AI39" i="74"/>
  <c r="AH39" i="74"/>
  <c r="AG39" i="74"/>
  <c r="AF39" i="74"/>
  <c r="AE39" i="74"/>
  <c r="AD39" i="74"/>
  <c r="AC39" i="74"/>
  <c r="AB39" i="74"/>
  <c r="AA39" i="74"/>
  <c r="Z39" i="74"/>
  <c r="Y39" i="74"/>
  <c r="X39" i="74"/>
  <c r="W39" i="74"/>
  <c r="V39" i="74"/>
  <c r="U39" i="74"/>
  <c r="T39" i="74"/>
  <c r="S39" i="74"/>
  <c r="R39" i="74"/>
  <c r="Q39" i="74"/>
  <c r="P39" i="74"/>
  <c r="M39" i="74"/>
  <c r="L39" i="74"/>
  <c r="K39" i="74"/>
  <c r="N39" i="74" s="1"/>
  <c r="CE38" i="74"/>
  <c r="AX38" i="74"/>
  <c r="AV38" i="74" s="1"/>
  <c r="AU38" i="74"/>
  <c r="AT38" i="74"/>
  <c r="AS38" i="74"/>
  <c r="AR38" i="74"/>
  <c r="AQ38" i="74"/>
  <c r="AP38" i="74"/>
  <c r="AO38" i="74"/>
  <c r="AN38" i="74"/>
  <c r="AM38" i="74"/>
  <c r="AL38" i="74"/>
  <c r="AK38" i="74"/>
  <c r="AJ38" i="74"/>
  <c r="AI38" i="74"/>
  <c r="AH38" i="74"/>
  <c r="AG38" i="74"/>
  <c r="AF38" i="74"/>
  <c r="AE38" i="74"/>
  <c r="AD38" i="74"/>
  <c r="AC38" i="74"/>
  <c r="AB38" i="74"/>
  <c r="AA38" i="74"/>
  <c r="Z38" i="74"/>
  <c r="Y38" i="74"/>
  <c r="X38" i="74"/>
  <c r="W38" i="74"/>
  <c r="V38" i="74"/>
  <c r="U38" i="74"/>
  <c r="T38" i="74"/>
  <c r="S38" i="74"/>
  <c r="R38" i="74"/>
  <c r="Q38" i="74"/>
  <c r="P38" i="74"/>
  <c r="L38" i="74"/>
  <c r="M38" i="74" s="1"/>
  <c r="K38" i="74"/>
  <c r="N38" i="74" s="1"/>
  <c r="AY38" i="74" s="1"/>
  <c r="CE37" i="74"/>
  <c r="AX37" i="74"/>
  <c r="AV37" i="74"/>
  <c r="AU37" i="74"/>
  <c r="AT37" i="74"/>
  <c r="AS37" i="74"/>
  <c r="AR37" i="74"/>
  <c r="AQ37" i="74"/>
  <c r="AP37" i="74"/>
  <c r="AO37" i="74"/>
  <c r="AN37" i="74"/>
  <c r="AM37" i="74"/>
  <c r="AL37" i="74"/>
  <c r="AK37" i="74"/>
  <c r="AJ37" i="74"/>
  <c r="AI37" i="74"/>
  <c r="AH37" i="74"/>
  <c r="AG37" i="74"/>
  <c r="AF37" i="74"/>
  <c r="AE37" i="74"/>
  <c r="AD37" i="74"/>
  <c r="AC37" i="74"/>
  <c r="AB37" i="74"/>
  <c r="AA37" i="74"/>
  <c r="Z37" i="74"/>
  <c r="Y37" i="74"/>
  <c r="X37" i="74"/>
  <c r="W37" i="74"/>
  <c r="V37" i="74"/>
  <c r="U37" i="74"/>
  <c r="T37" i="74"/>
  <c r="S37" i="74"/>
  <c r="R37" i="74"/>
  <c r="Q37" i="74"/>
  <c r="P37" i="74"/>
  <c r="M37" i="74"/>
  <c r="L37" i="74"/>
  <c r="K37" i="74"/>
  <c r="N37" i="74" s="1"/>
  <c r="CE36" i="74"/>
  <c r="P36" i="74"/>
  <c r="CE35" i="74"/>
  <c r="AX35" i="74"/>
  <c r="AV35" i="74" s="1"/>
  <c r="AU35" i="74"/>
  <c r="AT35" i="74"/>
  <c r="AS35" i="74"/>
  <c r="AR35" i="74"/>
  <c r="AQ35" i="74"/>
  <c r="AP35" i="74"/>
  <c r="AO35" i="74"/>
  <c r="AN35" i="74"/>
  <c r="AM35" i="74"/>
  <c r="AL35" i="74"/>
  <c r="AK35" i="74"/>
  <c r="AJ35" i="74"/>
  <c r="AI35" i="74"/>
  <c r="AH35" i="74"/>
  <c r="AG35" i="74"/>
  <c r="AF35" i="74"/>
  <c r="AE35" i="74"/>
  <c r="AD35" i="74"/>
  <c r="AC35" i="74"/>
  <c r="AB35" i="74"/>
  <c r="AA35" i="74"/>
  <c r="Z35" i="74"/>
  <c r="Y35" i="74"/>
  <c r="X35" i="74"/>
  <c r="W35" i="74"/>
  <c r="V35" i="74"/>
  <c r="U35" i="74"/>
  <c r="T35" i="74"/>
  <c r="S35" i="74"/>
  <c r="R35" i="74"/>
  <c r="Q35" i="74"/>
  <c r="P35" i="74"/>
  <c r="N35" i="74"/>
  <c r="L35" i="74"/>
  <c r="M35" i="74" s="1"/>
  <c r="K35" i="74"/>
  <c r="CE34" i="74"/>
  <c r="AX34" i="74"/>
  <c r="AV34" i="74" s="1"/>
  <c r="AU34" i="74"/>
  <c r="AT34" i="74"/>
  <c r="AS34" i="74"/>
  <c r="AR34" i="74"/>
  <c r="AQ34" i="74"/>
  <c r="AP34" i="74"/>
  <c r="AO34" i="74"/>
  <c r="AN34" i="74"/>
  <c r="AM34" i="74"/>
  <c r="AL34" i="74"/>
  <c r="AK34" i="74"/>
  <c r="AJ34" i="74"/>
  <c r="AI34" i="74"/>
  <c r="AH34" i="74"/>
  <c r="AG34" i="74"/>
  <c r="AF34" i="74"/>
  <c r="AE34" i="74"/>
  <c r="AD34" i="74"/>
  <c r="AC34" i="74"/>
  <c r="AB34" i="74"/>
  <c r="AA34" i="74"/>
  <c r="Z34" i="74"/>
  <c r="Y34" i="74"/>
  <c r="X34" i="74"/>
  <c r="W34" i="74"/>
  <c r="V34" i="74"/>
  <c r="U34" i="74"/>
  <c r="T34" i="74"/>
  <c r="S34" i="74"/>
  <c r="R34" i="74"/>
  <c r="Q34" i="74"/>
  <c r="P34" i="74"/>
  <c r="N34" i="74"/>
  <c r="L34" i="74"/>
  <c r="M34" i="74" s="1"/>
  <c r="K34" i="74"/>
  <c r="CE33" i="74"/>
  <c r="AX33" i="74"/>
  <c r="AU33" i="74"/>
  <c r="AT33" i="74"/>
  <c r="AS33" i="74"/>
  <c r="AR33" i="74"/>
  <c r="AQ33" i="74"/>
  <c r="AP33" i="74"/>
  <c r="AO33" i="74"/>
  <c r="AN33" i="74"/>
  <c r="AM33" i="74"/>
  <c r="AL33" i="74"/>
  <c r="AK33" i="74"/>
  <c r="AJ33" i="74"/>
  <c r="AI33" i="74"/>
  <c r="AH33" i="74"/>
  <c r="AG33" i="74"/>
  <c r="AF33" i="74"/>
  <c r="AE33" i="74"/>
  <c r="AD33" i="74"/>
  <c r="AC33" i="74"/>
  <c r="AB33" i="74"/>
  <c r="AA33" i="74"/>
  <c r="Z33" i="74"/>
  <c r="Y33" i="74"/>
  <c r="X33" i="74"/>
  <c r="W33" i="74"/>
  <c r="V33" i="74"/>
  <c r="U33" i="74"/>
  <c r="T33" i="74"/>
  <c r="S33" i="74"/>
  <c r="R33" i="74"/>
  <c r="Q33" i="74"/>
  <c r="P33" i="74"/>
  <c r="L33" i="74"/>
  <c r="M33" i="74" s="1"/>
  <c r="K33" i="74"/>
  <c r="N33" i="74" s="1"/>
  <c r="CE32" i="74"/>
  <c r="AX32" i="74"/>
  <c r="AV32" i="74"/>
  <c r="AU32" i="74"/>
  <c r="AT32" i="74"/>
  <c r="AS32" i="74"/>
  <c r="AR32" i="74"/>
  <c r="AQ32" i="74"/>
  <c r="AP32" i="74"/>
  <c r="AO32" i="74"/>
  <c r="AN32" i="74"/>
  <c r="AM32" i="74"/>
  <c r="AL32" i="74"/>
  <c r="AK32" i="74"/>
  <c r="AJ32" i="74"/>
  <c r="AI32" i="74"/>
  <c r="AH32" i="74"/>
  <c r="AG32" i="74"/>
  <c r="AF32" i="74"/>
  <c r="AE32" i="74"/>
  <c r="AD32" i="74"/>
  <c r="AC32" i="74"/>
  <c r="AB32" i="74"/>
  <c r="AA32" i="74"/>
  <c r="Z32" i="74"/>
  <c r="Y32" i="74"/>
  <c r="X32" i="74"/>
  <c r="W32" i="74"/>
  <c r="V32" i="74"/>
  <c r="U32" i="74"/>
  <c r="T32" i="74"/>
  <c r="S32" i="74"/>
  <c r="R32" i="74"/>
  <c r="Q32" i="74"/>
  <c r="P32" i="74"/>
  <c r="N32" i="74"/>
  <c r="L32" i="74"/>
  <c r="M32" i="74" s="1"/>
  <c r="K32" i="74"/>
  <c r="CE31" i="74"/>
  <c r="AX31" i="74"/>
  <c r="AU31" i="74"/>
  <c r="AT31" i="74"/>
  <c r="AS31" i="74"/>
  <c r="AR31" i="74"/>
  <c r="AQ31" i="74"/>
  <c r="AP31" i="74"/>
  <c r="AO31" i="74"/>
  <c r="AN31" i="74"/>
  <c r="AM31" i="74"/>
  <c r="AL31" i="74"/>
  <c r="AK31" i="74"/>
  <c r="AJ31" i="74"/>
  <c r="AI31" i="74"/>
  <c r="AH31" i="74"/>
  <c r="AG31" i="74"/>
  <c r="AF31" i="74"/>
  <c r="AE31" i="74"/>
  <c r="AD31" i="74"/>
  <c r="AC31" i="74"/>
  <c r="AB31" i="74"/>
  <c r="AA31" i="74"/>
  <c r="Z31" i="74"/>
  <c r="Y31" i="74"/>
  <c r="X31" i="74"/>
  <c r="W31" i="74"/>
  <c r="V31" i="74"/>
  <c r="U31" i="74"/>
  <c r="T31" i="74"/>
  <c r="S31" i="74"/>
  <c r="R31" i="74"/>
  <c r="Q31" i="74"/>
  <c r="P31" i="74"/>
  <c r="L31" i="74"/>
  <c r="M31" i="74" s="1"/>
  <c r="K31" i="74"/>
  <c r="N31" i="74" s="1"/>
  <c r="CE30" i="74"/>
  <c r="AX30" i="74"/>
  <c r="AV30" i="74"/>
  <c r="AU30" i="74"/>
  <c r="AT30" i="74"/>
  <c r="AS30" i="74"/>
  <c r="AR30" i="74"/>
  <c r="AQ30" i="74"/>
  <c r="AP30" i="74"/>
  <c r="AO30" i="74"/>
  <c r="AN30" i="74"/>
  <c r="AM30" i="74"/>
  <c r="AL30" i="74"/>
  <c r="AK30" i="74"/>
  <c r="AJ30" i="74"/>
  <c r="AI30" i="74"/>
  <c r="AH30" i="74"/>
  <c r="AG30" i="74"/>
  <c r="AF30" i="74"/>
  <c r="AE30" i="74"/>
  <c r="AD30" i="74"/>
  <c r="AC30" i="74"/>
  <c r="AB30" i="74"/>
  <c r="AA30" i="74"/>
  <c r="Z30" i="74"/>
  <c r="Y30" i="74"/>
  <c r="X30" i="74"/>
  <c r="W30" i="74"/>
  <c r="V30" i="74"/>
  <c r="U30" i="74"/>
  <c r="T30" i="74"/>
  <c r="S30" i="74"/>
  <c r="R30" i="74"/>
  <c r="Q30" i="74"/>
  <c r="P30" i="74"/>
  <c r="N30" i="74"/>
  <c r="L30" i="74"/>
  <c r="M30" i="74" s="1"/>
  <c r="K30" i="74"/>
  <c r="CE29" i="74"/>
  <c r="AX29" i="74"/>
  <c r="AY29" i="74" s="1"/>
  <c r="AU29" i="74"/>
  <c r="AT29" i="74"/>
  <c r="AS29" i="74"/>
  <c r="AR29" i="74"/>
  <c r="AQ29" i="74"/>
  <c r="AP29" i="74"/>
  <c r="AO29" i="74"/>
  <c r="AN29" i="74"/>
  <c r="AM29" i="74"/>
  <c r="AL29" i="74"/>
  <c r="AK29" i="74"/>
  <c r="AJ29" i="74"/>
  <c r="AI29" i="74"/>
  <c r="AH29" i="74"/>
  <c r="AG29" i="74"/>
  <c r="AF29" i="74"/>
  <c r="AE29" i="74"/>
  <c r="AD29" i="74"/>
  <c r="AC29" i="74"/>
  <c r="AB29" i="74"/>
  <c r="AA29" i="74"/>
  <c r="Z29" i="74"/>
  <c r="Y29" i="74"/>
  <c r="X29" i="74"/>
  <c r="W29" i="74"/>
  <c r="V29" i="74"/>
  <c r="U29" i="74"/>
  <c r="T29" i="74"/>
  <c r="S29" i="74"/>
  <c r="R29" i="74"/>
  <c r="Q29" i="74"/>
  <c r="P29" i="74"/>
  <c r="L29" i="74"/>
  <c r="M29" i="74" s="1"/>
  <c r="K29" i="74"/>
  <c r="N29" i="74" s="1"/>
  <c r="CE28" i="74"/>
  <c r="AX28" i="74"/>
  <c r="AV28" i="74" s="1"/>
  <c r="AU28" i="74"/>
  <c r="AT28" i="74"/>
  <c r="AS28" i="74"/>
  <c r="AR28" i="74"/>
  <c r="AQ28" i="74"/>
  <c r="AP28" i="74"/>
  <c r="AO28" i="74"/>
  <c r="AN28" i="74"/>
  <c r="AM28" i="74"/>
  <c r="AL28" i="74"/>
  <c r="AK28" i="74"/>
  <c r="AJ28" i="74"/>
  <c r="AI28" i="74"/>
  <c r="AH28" i="74"/>
  <c r="AG28" i="74"/>
  <c r="AF28" i="74"/>
  <c r="AE28" i="74"/>
  <c r="AD28" i="74"/>
  <c r="AC28" i="74"/>
  <c r="AB28" i="74"/>
  <c r="AA28" i="74"/>
  <c r="Z28" i="74"/>
  <c r="Y28" i="74"/>
  <c r="X28" i="74"/>
  <c r="W28" i="74"/>
  <c r="V28" i="74"/>
  <c r="U28" i="74"/>
  <c r="T28" i="74"/>
  <c r="S28" i="74"/>
  <c r="R28" i="74"/>
  <c r="Q28" i="74"/>
  <c r="P28" i="74"/>
  <c r="L28" i="74"/>
  <c r="M28" i="74" s="1"/>
  <c r="K28" i="74"/>
  <c r="N28" i="74" s="1"/>
  <c r="CE27" i="74"/>
  <c r="AX27" i="74"/>
  <c r="AV27" i="74"/>
  <c r="AU27" i="74"/>
  <c r="AT27" i="74"/>
  <c r="AS27" i="74"/>
  <c r="AR27" i="74"/>
  <c r="AQ27" i="74"/>
  <c r="AP27" i="74"/>
  <c r="AO27" i="74"/>
  <c r="AN27" i="74"/>
  <c r="AM27" i="74"/>
  <c r="AL27" i="74"/>
  <c r="AK27" i="74"/>
  <c r="AJ27" i="74"/>
  <c r="AI27" i="74"/>
  <c r="AH27" i="74"/>
  <c r="AG27" i="74"/>
  <c r="AF27" i="74"/>
  <c r="AE27" i="74"/>
  <c r="AD27" i="74"/>
  <c r="AC27" i="74"/>
  <c r="AB27" i="74"/>
  <c r="AA27" i="74"/>
  <c r="Z27" i="74"/>
  <c r="Y27" i="74"/>
  <c r="X27" i="74"/>
  <c r="W27" i="74"/>
  <c r="V27" i="74"/>
  <c r="U27" i="74"/>
  <c r="T27" i="74"/>
  <c r="S27" i="74"/>
  <c r="R27" i="74"/>
  <c r="Q27" i="74"/>
  <c r="P27" i="74"/>
  <c r="L27" i="74"/>
  <c r="M27" i="74" s="1"/>
  <c r="K27" i="74"/>
  <c r="N27" i="74" s="1"/>
  <c r="CE26" i="74"/>
  <c r="P26" i="74"/>
  <c r="C21" i="74"/>
  <c r="C20" i="74"/>
  <c r="C19" i="74"/>
  <c r="B19" i="74"/>
  <c r="D18" i="74"/>
  <c r="B18" i="74"/>
  <c r="E18" i="74" s="1"/>
  <c r="D16" i="74"/>
  <c r="D15" i="74"/>
  <c r="C13" i="74"/>
  <c r="C11" i="74" s="1"/>
  <c r="C12" i="74"/>
  <c r="CT52" i="74" s="1"/>
  <c r="D10" i="74"/>
  <c r="B8" i="74"/>
  <c r="D7" i="74"/>
  <c r="G326" i="73"/>
  <c r="E326" i="73"/>
  <c r="G325" i="73"/>
  <c r="E325" i="73"/>
  <c r="G324" i="73"/>
  <c r="E324" i="73"/>
  <c r="G321" i="73"/>
  <c r="E321" i="73"/>
  <c r="G320" i="73"/>
  <c r="E320" i="73"/>
  <c r="G318" i="73"/>
  <c r="E318" i="73"/>
  <c r="G317" i="73"/>
  <c r="E317" i="73"/>
  <c r="H316" i="73"/>
  <c r="G316" i="73"/>
  <c r="F316" i="73"/>
  <c r="E316" i="73"/>
  <c r="G315" i="73"/>
  <c r="E315" i="73"/>
  <c r="G314" i="73"/>
  <c r="E314" i="73"/>
  <c r="F307" i="73"/>
  <c r="E307" i="73"/>
  <c r="E293" i="73"/>
  <c r="E272" i="73"/>
  <c r="E20" i="10" s="1"/>
  <c r="E271" i="73"/>
  <c r="E19" i="10" s="1"/>
  <c r="AU267" i="73"/>
  <c r="AT267" i="73"/>
  <c r="AS267" i="73"/>
  <c r="AR267" i="73"/>
  <c r="AQ267" i="73"/>
  <c r="AP267" i="73"/>
  <c r="AO267" i="73"/>
  <c r="AN267" i="73"/>
  <c r="AM267" i="73"/>
  <c r="AL267" i="73"/>
  <c r="AK267" i="73"/>
  <c r="AJ267" i="73"/>
  <c r="AI267" i="73"/>
  <c r="AH267" i="73"/>
  <c r="AG267" i="73"/>
  <c r="AF267" i="73"/>
  <c r="AE267" i="73"/>
  <c r="AD267" i="73"/>
  <c r="AC267" i="73"/>
  <c r="AB267" i="73"/>
  <c r="AA267" i="73"/>
  <c r="Z267" i="73"/>
  <c r="Y267" i="73"/>
  <c r="X267" i="73"/>
  <c r="W267" i="73"/>
  <c r="V267" i="73"/>
  <c r="U267" i="73"/>
  <c r="T267" i="73"/>
  <c r="S267" i="73"/>
  <c r="R267" i="73"/>
  <c r="P265" i="73"/>
  <c r="Q264" i="73"/>
  <c r="P264" i="73"/>
  <c r="P263" i="73"/>
  <c r="Q262" i="73"/>
  <c r="P262" i="73"/>
  <c r="Q261" i="73"/>
  <c r="P261" i="73"/>
  <c r="Q260" i="73"/>
  <c r="P260" i="73"/>
  <c r="P259" i="73"/>
  <c r="B254" i="73"/>
  <c r="H249" i="73"/>
  <c r="F249" i="73"/>
  <c r="G249" i="73" s="1"/>
  <c r="H248" i="73"/>
  <c r="G248" i="73"/>
  <c r="F248" i="73"/>
  <c r="H247" i="73"/>
  <c r="H250" i="73" s="1"/>
  <c r="D252" i="73" s="1"/>
  <c r="D254" i="73" s="1"/>
  <c r="F247" i="73"/>
  <c r="B244" i="73"/>
  <c r="E241" i="73"/>
  <c r="C241" i="73"/>
  <c r="AU235" i="73"/>
  <c r="AU236" i="73" s="1"/>
  <c r="AU264" i="73" s="1"/>
  <c r="AT235" i="73"/>
  <c r="AT236" i="73" s="1"/>
  <c r="AT264" i="73" s="1"/>
  <c r="AS235" i="73"/>
  <c r="AS236" i="73" s="1"/>
  <c r="AS264" i="73" s="1"/>
  <c r="AR235" i="73"/>
  <c r="AR236" i="73" s="1"/>
  <c r="AR264" i="73" s="1"/>
  <c r="AQ235" i="73"/>
  <c r="AQ236" i="73" s="1"/>
  <c r="AQ264" i="73" s="1"/>
  <c r="AP235" i="73"/>
  <c r="AP236" i="73" s="1"/>
  <c r="AP264" i="73" s="1"/>
  <c r="AO235" i="73"/>
  <c r="AO236" i="73" s="1"/>
  <c r="AO264" i="73" s="1"/>
  <c r="AN235" i="73"/>
  <c r="AN236" i="73" s="1"/>
  <c r="AN264" i="73" s="1"/>
  <c r="AM235" i="73"/>
  <c r="AM236" i="73" s="1"/>
  <c r="AM264" i="73" s="1"/>
  <c r="AL235" i="73"/>
  <c r="AL236" i="73" s="1"/>
  <c r="AL264" i="73" s="1"/>
  <c r="AK235" i="73"/>
  <c r="AK236" i="73" s="1"/>
  <c r="AK264" i="73" s="1"/>
  <c r="AJ235" i="73"/>
  <c r="AJ236" i="73" s="1"/>
  <c r="AJ264" i="73" s="1"/>
  <c r="AI235" i="73"/>
  <c r="AI236" i="73" s="1"/>
  <c r="AI264" i="73" s="1"/>
  <c r="AH235" i="73"/>
  <c r="AH236" i="73" s="1"/>
  <c r="AH264" i="73" s="1"/>
  <c r="AG235" i="73"/>
  <c r="AG236" i="73" s="1"/>
  <c r="AG264" i="73" s="1"/>
  <c r="AF235" i="73"/>
  <c r="AF236" i="73" s="1"/>
  <c r="AF264" i="73" s="1"/>
  <c r="AE235" i="73"/>
  <c r="AE236" i="73" s="1"/>
  <c r="AE264" i="73" s="1"/>
  <c r="AD235" i="73"/>
  <c r="AD236" i="73" s="1"/>
  <c r="AD264" i="73" s="1"/>
  <c r="AC235" i="73"/>
  <c r="AC236" i="73" s="1"/>
  <c r="AC264" i="73" s="1"/>
  <c r="AB235" i="73"/>
  <c r="AB236" i="73" s="1"/>
  <c r="AB264" i="73" s="1"/>
  <c r="AA235" i="73"/>
  <c r="AA236" i="73" s="1"/>
  <c r="AA264" i="73" s="1"/>
  <c r="Z235" i="73"/>
  <c r="Z236" i="73" s="1"/>
  <c r="Z264" i="73" s="1"/>
  <c r="Y235" i="73"/>
  <c r="Y236" i="73" s="1"/>
  <c r="Y264" i="73" s="1"/>
  <c r="X235" i="73"/>
  <c r="X236" i="73" s="1"/>
  <c r="X264" i="73" s="1"/>
  <c r="W235" i="73"/>
  <c r="W236" i="73" s="1"/>
  <c r="W264" i="73" s="1"/>
  <c r="V235" i="73"/>
  <c r="V236" i="73" s="1"/>
  <c r="V264" i="73" s="1"/>
  <c r="U235" i="73"/>
  <c r="U236" i="73" s="1"/>
  <c r="U264" i="73" s="1"/>
  <c r="T235" i="73"/>
  <c r="T236" i="73" s="1"/>
  <c r="T264" i="73" s="1"/>
  <c r="S235" i="73"/>
  <c r="S236" i="73" s="1"/>
  <c r="S264" i="73" s="1"/>
  <c r="R235" i="73"/>
  <c r="R236" i="73" s="1"/>
  <c r="E235" i="73"/>
  <c r="B232" i="73"/>
  <c r="AU231" i="73"/>
  <c r="AU232" i="73" s="1"/>
  <c r="AU263" i="73" s="1"/>
  <c r="AT231" i="73"/>
  <c r="AT232" i="73" s="1"/>
  <c r="AT263" i="73" s="1"/>
  <c r="AS231" i="73"/>
  <c r="AS232" i="73" s="1"/>
  <c r="AS263" i="73" s="1"/>
  <c r="AR231" i="73"/>
  <c r="AR232" i="73" s="1"/>
  <c r="AR263" i="73" s="1"/>
  <c r="AQ231" i="73"/>
  <c r="AQ232" i="73" s="1"/>
  <c r="AQ263" i="73" s="1"/>
  <c r="AP231" i="73"/>
  <c r="AP232" i="73" s="1"/>
  <c r="AP263" i="73" s="1"/>
  <c r="AO231" i="73"/>
  <c r="AO232" i="73" s="1"/>
  <c r="AO263" i="73" s="1"/>
  <c r="AN231" i="73"/>
  <c r="AN232" i="73" s="1"/>
  <c r="AN263" i="73" s="1"/>
  <c r="AM231" i="73"/>
  <c r="AM232" i="73" s="1"/>
  <c r="AM263" i="73" s="1"/>
  <c r="AL231" i="73"/>
  <c r="AL232" i="73" s="1"/>
  <c r="AL263" i="73" s="1"/>
  <c r="AK231" i="73"/>
  <c r="AK232" i="73" s="1"/>
  <c r="AK263" i="73" s="1"/>
  <c r="AJ231" i="73"/>
  <c r="AJ232" i="73" s="1"/>
  <c r="AJ263" i="73" s="1"/>
  <c r="AI231" i="73"/>
  <c r="AI232" i="73" s="1"/>
  <c r="AI263" i="73" s="1"/>
  <c r="AH231" i="73"/>
  <c r="AH232" i="73" s="1"/>
  <c r="AH263" i="73" s="1"/>
  <c r="AG231" i="73"/>
  <c r="AG232" i="73" s="1"/>
  <c r="AG263" i="73" s="1"/>
  <c r="AF231" i="73"/>
  <c r="AF232" i="73" s="1"/>
  <c r="AF263" i="73" s="1"/>
  <c r="AE231" i="73"/>
  <c r="AE232" i="73" s="1"/>
  <c r="AE263" i="73" s="1"/>
  <c r="AD231" i="73"/>
  <c r="AD232" i="73" s="1"/>
  <c r="AD263" i="73" s="1"/>
  <c r="AC231" i="73"/>
  <c r="AC232" i="73" s="1"/>
  <c r="AC263" i="73" s="1"/>
  <c r="AB231" i="73"/>
  <c r="AB232" i="73" s="1"/>
  <c r="AB263" i="73" s="1"/>
  <c r="AA231" i="73"/>
  <c r="AA232" i="73" s="1"/>
  <c r="AA263" i="73" s="1"/>
  <c r="Z231" i="73"/>
  <c r="Z232" i="73" s="1"/>
  <c r="Z263" i="73" s="1"/>
  <c r="Y231" i="73"/>
  <c r="Y232" i="73" s="1"/>
  <c r="Y263" i="73" s="1"/>
  <c r="X231" i="73"/>
  <c r="X232" i="73" s="1"/>
  <c r="W231" i="73"/>
  <c r="W232" i="73" s="1"/>
  <c r="W263" i="73" s="1"/>
  <c r="V231" i="73"/>
  <c r="V232" i="73" s="1"/>
  <c r="V263" i="73" s="1"/>
  <c r="U231" i="73"/>
  <c r="U232" i="73" s="1"/>
  <c r="U263" i="73" s="1"/>
  <c r="T231" i="73"/>
  <c r="T232" i="73" s="1"/>
  <c r="T263" i="73" s="1"/>
  <c r="S231" i="73"/>
  <c r="S232" i="73" s="1"/>
  <c r="S263" i="73" s="1"/>
  <c r="R231" i="73"/>
  <c r="R232" i="73" s="1"/>
  <c r="R263" i="73" s="1"/>
  <c r="D229" i="73"/>
  <c r="C229" i="73"/>
  <c r="AU225" i="73"/>
  <c r="AU226" i="73" s="1"/>
  <c r="AU262" i="73" s="1"/>
  <c r="AT225" i="73"/>
  <c r="AT226" i="73" s="1"/>
  <c r="AT262" i="73" s="1"/>
  <c r="AS225" i="73"/>
  <c r="AS226" i="73" s="1"/>
  <c r="AS262" i="73" s="1"/>
  <c r="AR225" i="73"/>
  <c r="AR226" i="73" s="1"/>
  <c r="AR262" i="73" s="1"/>
  <c r="AQ225" i="73"/>
  <c r="AQ226" i="73" s="1"/>
  <c r="AQ262" i="73" s="1"/>
  <c r="AP225" i="73"/>
  <c r="AP226" i="73" s="1"/>
  <c r="AP262" i="73" s="1"/>
  <c r="AO225" i="73"/>
  <c r="AO226" i="73" s="1"/>
  <c r="AO262" i="73" s="1"/>
  <c r="AN225" i="73"/>
  <c r="AN226" i="73" s="1"/>
  <c r="AN262" i="73" s="1"/>
  <c r="AM225" i="73"/>
  <c r="AM226" i="73" s="1"/>
  <c r="AM262" i="73" s="1"/>
  <c r="AL225" i="73"/>
  <c r="AL226" i="73" s="1"/>
  <c r="AL262" i="73" s="1"/>
  <c r="AK225" i="73"/>
  <c r="AK226" i="73" s="1"/>
  <c r="AK262" i="73" s="1"/>
  <c r="AJ225" i="73"/>
  <c r="AJ226" i="73" s="1"/>
  <c r="AJ262" i="73" s="1"/>
  <c r="AI225" i="73"/>
  <c r="AI226" i="73" s="1"/>
  <c r="AI262" i="73" s="1"/>
  <c r="AH225" i="73"/>
  <c r="AH226" i="73" s="1"/>
  <c r="AH262" i="73" s="1"/>
  <c r="AG225" i="73"/>
  <c r="AG226" i="73" s="1"/>
  <c r="AG262" i="73" s="1"/>
  <c r="AF225" i="73"/>
  <c r="AF226" i="73" s="1"/>
  <c r="AF262" i="73" s="1"/>
  <c r="AE225" i="73"/>
  <c r="AE226" i="73" s="1"/>
  <c r="AE262" i="73" s="1"/>
  <c r="AD225" i="73"/>
  <c r="AD226" i="73" s="1"/>
  <c r="AD262" i="73" s="1"/>
  <c r="AC225" i="73"/>
  <c r="AC226" i="73" s="1"/>
  <c r="AC262" i="73" s="1"/>
  <c r="AB225" i="73"/>
  <c r="AB226" i="73" s="1"/>
  <c r="AB262" i="73" s="1"/>
  <c r="AA225" i="73"/>
  <c r="AA226" i="73" s="1"/>
  <c r="AA262" i="73" s="1"/>
  <c r="Z225" i="73"/>
  <c r="Z226" i="73" s="1"/>
  <c r="Z262" i="73" s="1"/>
  <c r="Y225" i="73"/>
  <c r="Y226" i="73" s="1"/>
  <c r="Y262" i="73" s="1"/>
  <c r="X225" i="73"/>
  <c r="X226" i="73" s="1"/>
  <c r="X262" i="73" s="1"/>
  <c r="W225" i="73"/>
  <c r="W226" i="73" s="1"/>
  <c r="W262" i="73" s="1"/>
  <c r="V225" i="73"/>
  <c r="V226" i="73" s="1"/>
  <c r="V262" i="73" s="1"/>
  <c r="U225" i="73"/>
  <c r="U226" i="73" s="1"/>
  <c r="U262" i="73" s="1"/>
  <c r="T225" i="73"/>
  <c r="T226" i="73" s="1"/>
  <c r="T262" i="73" s="1"/>
  <c r="S225" i="73"/>
  <c r="S226" i="73" s="1"/>
  <c r="S262" i="73" s="1"/>
  <c r="R225" i="73"/>
  <c r="R226" i="73" s="1"/>
  <c r="D224" i="73"/>
  <c r="C224" i="73"/>
  <c r="E222" i="73"/>
  <c r="AU220" i="73"/>
  <c r="AU221" i="73" s="1"/>
  <c r="AU261" i="73" s="1"/>
  <c r="AT220" i="73"/>
  <c r="AT221" i="73" s="1"/>
  <c r="AT261" i="73" s="1"/>
  <c r="AS220" i="73"/>
  <c r="AS221" i="73" s="1"/>
  <c r="AS261" i="73" s="1"/>
  <c r="AR220" i="73"/>
  <c r="AR221" i="73" s="1"/>
  <c r="AR261" i="73" s="1"/>
  <c r="AQ220" i="73"/>
  <c r="AQ221" i="73" s="1"/>
  <c r="AQ261" i="73" s="1"/>
  <c r="AP220" i="73"/>
  <c r="AP221" i="73" s="1"/>
  <c r="AP261" i="73" s="1"/>
  <c r="AO220" i="73"/>
  <c r="AO221" i="73" s="1"/>
  <c r="AO261" i="73" s="1"/>
  <c r="AN220" i="73"/>
  <c r="AN221" i="73" s="1"/>
  <c r="AN261" i="73" s="1"/>
  <c r="AM220" i="73"/>
  <c r="AM221" i="73" s="1"/>
  <c r="AM261" i="73" s="1"/>
  <c r="AL220" i="73"/>
  <c r="AL221" i="73" s="1"/>
  <c r="AL261" i="73" s="1"/>
  <c r="AK220" i="73"/>
  <c r="AK221" i="73" s="1"/>
  <c r="AK261" i="73" s="1"/>
  <c r="AJ220" i="73"/>
  <c r="AJ221" i="73" s="1"/>
  <c r="AJ261" i="73" s="1"/>
  <c r="AI220" i="73"/>
  <c r="AI221" i="73" s="1"/>
  <c r="AI261" i="73" s="1"/>
  <c r="AH220" i="73"/>
  <c r="AH221" i="73" s="1"/>
  <c r="AH261" i="73" s="1"/>
  <c r="AG220" i="73"/>
  <c r="AG221" i="73" s="1"/>
  <c r="AG261" i="73" s="1"/>
  <c r="AF220" i="73"/>
  <c r="AF221" i="73" s="1"/>
  <c r="AF261" i="73" s="1"/>
  <c r="AE220" i="73"/>
  <c r="AE221" i="73" s="1"/>
  <c r="AE261" i="73" s="1"/>
  <c r="AD220" i="73"/>
  <c r="AD221" i="73" s="1"/>
  <c r="AD261" i="73" s="1"/>
  <c r="AC220" i="73"/>
  <c r="AC221" i="73" s="1"/>
  <c r="AC261" i="73" s="1"/>
  <c r="AB220" i="73"/>
  <c r="AB221" i="73" s="1"/>
  <c r="AB261" i="73" s="1"/>
  <c r="AA220" i="73"/>
  <c r="AA221" i="73" s="1"/>
  <c r="AA261" i="73" s="1"/>
  <c r="Z220" i="73"/>
  <c r="Z221" i="73" s="1"/>
  <c r="Z261" i="73" s="1"/>
  <c r="Y220" i="73"/>
  <c r="Y221" i="73" s="1"/>
  <c r="Y261" i="73" s="1"/>
  <c r="X220" i="73"/>
  <c r="X221" i="73" s="1"/>
  <c r="X261" i="73" s="1"/>
  <c r="W220" i="73"/>
  <c r="W221" i="73" s="1"/>
  <c r="W261" i="73" s="1"/>
  <c r="V220" i="73"/>
  <c r="V221" i="73" s="1"/>
  <c r="V261" i="73" s="1"/>
  <c r="U220" i="73"/>
  <c r="U221" i="73" s="1"/>
  <c r="U261" i="73" s="1"/>
  <c r="T220" i="73"/>
  <c r="T221" i="73" s="1"/>
  <c r="T261" i="73" s="1"/>
  <c r="S220" i="73"/>
  <c r="S221" i="73" s="1"/>
  <c r="S261" i="73" s="1"/>
  <c r="R220" i="73"/>
  <c r="R221" i="73" s="1"/>
  <c r="AU216" i="73"/>
  <c r="AU217" i="73" s="1"/>
  <c r="AU260" i="73" s="1"/>
  <c r="AT216" i="73"/>
  <c r="AT217" i="73" s="1"/>
  <c r="AT260" i="73" s="1"/>
  <c r="AS216" i="73"/>
  <c r="AS217" i="73" s="1"/>
  <c r="AS260" i="73" s="1"/>
  <c r="AR216" i="73"/>
  <c r="AR217" i="73" s="1"/>
  <c r="AR260" i="73" s="1"/>
  <c r="AQ216" i="73"/>
  <c r="AQ217" i="73" s="1"/>
  <c r="AQ260" i="73" s="1"/>
  <c r="AP216" i="73"/>
  <c r="AP217" i="73" s="1"/>
  <c r="AP260" i="73" s="1"/>
  <c r="AO216" i="73"/>
  <c r="AO217" i="73" s="1"/>
  <c r="AO260" i="73" s="1"/>
  <c r="AN216" i="73"/>
  <c r="AN217" i="73" s="1"/>
  <c r="AN260" i="73" s="1"/>
  <c r="AM216" i="73"/>
  <c r="AM217" i="73" s="1"/>
  <c r="AM260" i="73" s="1"/>
  <c r="AL216" i="73"/>
  <c r="AL217" i="73" s="1"/>
  <c r="AL260" i="73" s="1"/>
  <c r="AK216" i="73"/>
  <c r="AK217" i="73" s="1"/>
  <c r="AK260" i="73" s="1"/>
  <c r="AJ216" i="73"/>
  <c r="AJ217" i="73" s="1"/>
  <c r="AJ260" i="73" s="1"/>
  <c r="AI216" i="73"/>
  <c r="AI217" i="73" s="1"/>
  <c r="AI260" i="73" s="1"/>
  <c r="AH216" i="73"/>
  <c r="AH217" i="73" s="1"/>
  <c r="AH260" i="73" s="1"/>
  <c r="AG216" i="73"/>
  <c r="AG217" i="73" s="1"/>
  <c r="AG260" i="73" s="1"/>
  <c r="AF216" i="73"/>
  <c r="AF217" i="73" s="1"/>
  <c r="AF260" i="73" s="1"/>
  <c r="AE216" i="73"/>
  <c r="AE217" i="73" s="1"/>
  <c r="AE260" i="73" s="1"/>
  <c r="AD216" i="73"/>
  <c r="AD217" i="73" s="1"/>
  <c r="AD260" i="73" s="1"/>
  <c r="AC216" i="73"/>
  <c r="AC217" i="73" s="1"/>
  <c r="AC260" i="73" s="1"/>
  <c r="AB216" i="73"/>
  <c r="AB217" i="73" s="1"/>
  <c r="AB260" i="73" s="1"/>
  <c r="AA216" i="73"/>
  <c r="AA217" i="73" s="1"/>
  <c r="AA260" i="73" s="1"/>
  <c r="Z216" i="73"/>
  <c r="Z217" i="73" s="1"/>
  <c r="Z260" i="73" s="1"/>
  <c r="Y216" i="73"/>
  <c r="Y217" i="73" s="1"/>
  <c r="Y260" i="73" s="1"/>
  <c r="X216" i="73"/>
  <c r="X217" i="73" s="1"/>
  <c r="X260" i="73" s="1"/>
  <c r="W216" i="73"/>
  <c r="W217" i="73" s="1"/>
  <c r="W260" i="73" s="1"/>
  <c r="V216" i="73"/>
  <c r="V217" i="73" s="1"/>
  <c r="V260" i="73" s="1"/>
  <c r="U216" i="73"/>
  <c r="U217" i="73" s="1"/>
  <c r="U260" i="73" s="1"/>
  <c r="T216" i="73"/>
  <c r="T217" i="73" s="1"/>
  <c r="T260" i="73" s="1"/>
  <c r="S216" i="73"/>
  <c r="S217" i="73" s="1"/>
  <c r="S260" i="73" s="1"/>
  <c r="R216" i="73"/>
  <c r="R217" i="73" s="1"/>
  <c r="R260" i="73" s="1"/>
  <c r="AU211" i="73"/>
  <c r="AT211" i="73"/>
  <c r="AS211" i="73"/>
  <c r="AR211" i="73"/>
  <c r="AQ211" i="73"/>
  <c r="AP211" i="73"/>
  <c r="AO211" i="73"/>
  <c r="AN211" i="73"/>
  <c r="AM211" i="73"/>
  <c r="AL211" i="73"/>
  <c r="AK211" i="73"/>
  <c r="AJ211" i="73"/>
  <c r="AI211" i="73"/>
  <c r="AH211" i="73"/>
  <c r="AG211" i="73"/>
  <c r="AF211" i="73"/>
  <c r="AE211" i="73"/>
  <c r="AD211" i="73"/>
  <c r="AC211" i="73"/>
  <c r="AB211" i="73"/>
  <c r="AA211" i="73"/>
  <c r="Z211" i="73"/>
  <c r="Y211" i="73"/>
  <c r="X211" i="73"/>
  <c r="W211" i="73"/>
  <c r="V211" i="73"/>
  <c r="U211" i="73"/>
  <c r="T211" i="73"/>
  <c r="S211" i="73"/>
  <c r="R211" i="73"/>
  <c r="D209" i="73"/>
  <c r="Q210" i="73" s="1"/>
  <c r="AX208" i="73"/>
  <c r="AV208" i="73"/>
  <c r="AU208" i="73"/>
  <c r="AT208" i="73"/>
  <c r="AS208" i="73"/>
  <c r="AR208" i="73"/>
  <c r="AQ208" i="73"/>
  <c r="AP208" i="73"/>
  <c r="AO208" i="73"/>
  <c r="AN208" i="73"/>
  <c r="AM208" i="73"/>
  <c r="AL208" i="73"/>
  <c r="AK208" i="73"/>
  <c r="AJ208" i="73"/>
  <c r="AI208" i="73"/>
  <c r="AH208" i="73"/>
  <c r="AG208" i="73"/>
  <c r="AF208" i="73"/>
  <c r="AE208" i="73"/>
  <c r="AD208" i="73"/>
  <c r="AC208" i="73"/>
  <c r="AB208" i="73"/>
  <c r="AA208" i="73"/>
  <c r="Z208" i="73"/>
  <c r="Y208" i="73"/>
  <c r="X208" i="73"/>
  <c r="W208" i="73"/>
  <c r="V208" i="73"/>
  <c r="U208" i="73"/>
  <c r="T208" i="73"/>
  <c r="S208" i="73"/>
  <c r="R208" i="73"/>
  <c r="Q208" i="73"/>
  <c r="K208" i="73"/>
  <c r="N208" i="73" s="1"/>
  <c r="D206" i="73"/>
  <c r="B206" i="73"/>
  <c r="D205" i="73"/>
  <c r="B205" i="73"/>
  <c r="D204" i="73"/>
  <c r="B204" i="73"/>
  <c r="D203" i="73"/>
  <c r="B203" i="73"/>
  <c r="D202" i="73"/>
  <c r="B202" i="73"/>
  <c r="D201" i="73"/>
  <c r="B201" i="73"/>
  <c r="D200" i="73"/>
  <c r="B200" i="73"/>
  <c r="D199" i="73"/>
  <c r="B199" i="73"/>
  <c r="D198" i="73"/>
  <c r="B198" i="73"/>
  <c r="D197" i="73"/>
  <c r="B197" i="73"/>
  <c r="D196" i="73"/>
  <c r="B196" i="73"/>
  <c r="D195" i="73"/>
  <c r="B195" i="73"/>
  <c r="D194" i="73"/>
  <c r="B194" i="73"/>
  <c r="D193" i="73"/>
  <c r="B193" i="73"/>
  <c r="D192" i="73"/>
  <c r="B192" i="73"/>
  <c r="D191" i="73"/>
  <c r="B191" i="73"/>
  <c r="D190" i="73"/>
  <c r="B190" i="73"/>
  <c r="D189" i="73"/>
  <c r="B189" i="73"/>
  <c r="D188" i="73"/>
  <c r="B188" i="73"/>
  <c r="D187" i="73"/>
  <c r="B187" i="73"/>
  <c r="CE185" i="73"/>
  <c r="AX185" i="73"/>
  <c r="AV185" i="73"/>
  <c r="AU185" i="73"/>
  <c r="AT185" i="73"/>
  <c r="AS185" i="73"/>
  <c r="AR185" i="73"/>
  <c r="AQ185" i="73"/>
  <c r="AP185" i="73"/>
  <c r="AO185" i="73"/>
  <c r="AN185" i="73"/>
  <c r="AM185" i="73"/>
  <c r="AL185" i="73"/>
  <c r="AK185" i="73"/>
  <c r="AJ185" i="73"/>
  <c r="AI185" i="73"/>
  <c r="AH185" i="73"/>
  <c r="AG185" i="73"/>
  <c r="AF185" i="73"/>
  <c r="AE185" i="73"/>
  <c r="AD185" i="73"/>
  <c r="AC185" i="73"/>
  <c r="AB185" i="73"/>
  <c r="AA185" i="73"/>
  <c r="Z185" i="73"/>
  <c r="Y185" i="73"/>
  <c r="X185" i="73"/>
  <c r="W185" i="73"/>
  <c r="V185" i="73"/>
  <c r="U185" i="73"/>
  <c r="T185" i="73"/>
  <c r="S185" i="73"/>
  <c r="R185" i="73"/>
  <c r="Q185" i="73"/>
  <c r="P185" i="73"/>
  <c r="L185" i="73"/>
  <c r="M185" i="73" s="1"/>
  <c r="K185" i="73"/>
  <c r="N185" i="73" s="1"/>
  <c r="CE184" i="73"/>
  <c r="AX184" i="73"/>
  <c r="AV184" i="73"/>
  <c r="AU184" i="73"/>
  <c r="AT184" i="73"/>
  <c r="AS184" i="73"/>
  <c r="AR184" i="73"/>
  <c r="AQ184" i="73"/>
  <c r="AP184" i="73"/>
  <c r="AO184" i="73"/>
  <c r="AN184" i="73"/>
  <c r="AM184" i="73"/>
  <c r="AL184" i="73"/>
  <c r="AK184" i="73"/>
  <c r="AJ184" i="73"/>
  <c r="AI184" i="73"/>
  <c r="AH184" i="73"/>
  <c r="AG184" i="73"/>
  <c r="AF184" i="73"/>
  <c r="AE184" i="73"/>
  <c r="AD184" i="73"/>
  <c r="AC184" i="73"/>
  <c r="AB184" i="73"/>
  <c r="AA184" i="73"/>
  <c r="Z184" i="73"/>
  <c r="Y184" i="73"/>
  <c r="X184" i="73"/>
  <c r="W184" i="73"/>
  <c r="V184" i="73"/>
  <c r="U184" i="73"/>
  <c r="T184" i="73"/>
  <c r="S184" i="73"/>
  <c r="R184" i="73"/>
  <c r="Q184" i="73"/>
  <c r="P184" i="73"/>
  <c r="L184" i="73"/>
  <c r="M184" i="73" s="1"/>
  <c r="K184" i="73"/>
  <c r="N184" i="73" s="1"/>
  <c r="CE183" i="73"/>
  <c r="AX183" i="73"/>
  <c r="AV183" i="73" s="1"/>
  <c r="AU183" i="73"/>
  <c r="AT183" i="73"/>
  <c r="AS183" i="73"/>
  <c r="AR183" i="73"/>
  <c r="AQ183" i="73"/>
  <c r="AP183" i="73"/>
  <c r="AO183" i="73"/>
  <c r="AN183" i="73"/>
  <c r="AM183" i="73"/>
  <c r="AL183" i="73"/>
  <c r="AK183" i="73"/>
  <c r="AJ183" i="73"/>
  <c r="AI183" i="73"/>
  <c r="AH183" i="73"/>
  <c r="AG183" i="73"/>
  <c r="AF183" i="73"/>
  <c r="AE183" i="73"/>
  <c r="AD183" i="73"/>
  <c r="AC183" i="73"/>
  <c r="AB183" i="73"/>
  <c r="AA183" i="73"/>
  <c r="Z183" i="73"/>
  <c r="Y183" i="73"/>
  <c r="X183" i="73"/>
  <c r="W183" i="73"/>
  <c r="V183" i="73"/>
  <c r="U183" i="73"/>
  <c r="T183" i="73"/>
  <c r="S183" i="73"/>
  <c r="R183" i="73"/>
  <c r="Q183" i="73"/>
  <c r="P183" i="73"/>
  <c r="L183" i="73"/>
  <c r="M183" i="73" s="1"/>
  <c r="K183" i="73"/>
  <c r="N183" i="73" s="1"/>
  <c r="CE182" i="73"/>
  <c r="AX182" i="73"/>
  <c r="AV182" i="73"/>
  <c r="AU182" i="73"/>
  <c r="AT182" i="73"/>
  <c r="AS182" i="73"/>
  <c r="AR182" i="73"/>
  <c r="AQ182" i="73"/>
  <c r="AP182" i="73"/>
  <c r="AO182" i="73"/>
  <c r="AN182" i="73"/>
  <c r="AM182" i="73"/>
  <c r="AL182" i="73"/>
  <c r="AK182" i="73"/>
  <c r="AJ182" i="73"/>
  <c r="AI182" i="73"/>
  <c r="AH182" i="73"/>
  <c r="AG182" i="73"/>
  <c r="AF182" i="73"/>
  <c r="AE182" i="73"/>
  <c r="AD182" i="73"/>
  <c r="AC182" i="73"/>
  <c r="AB182" i="73"/>
  <c r="AA182" i="73"/>
  <c r="Z182" i="73"/>
  <c r="Y182" i="73"/>
  <c r="X182" i="73"/>
  <c r="W182" i="73"/>
  <c r="V182" i="73"/>
  <c r="U182" i="73"/>
  <c r="T182" i="73"/>
  <c r="S182" i="73"/>
  <c r="R182" i="73"/>
  <c r="Q182" i="73"/>
  <c r="P182" i="73"/>
  <c r="L182" i="73"/>
  <c r="M182" i="73" s="1"/>
  <c r="K182" i="73"/>
  <c r="N182" i="73" s="1"/>
  <c r="CE181" i="73"/>
  <c r="AX181" i="73"/>
  <c r="AV181" i="73"/>
  <c r="AU181" i="73"/>
  <c r="AT181" i="73"/>
  <c r="AS181" i="73"/>
  <c r="AR181" i="73"/>
  <c r="AQ181" i="73"/>
  <c r="AP181" i="73"/>
  <c r="AO181" i="73"/>
  <c r="AN181" i="73"/>
  <c r="AM181" i="73"/>
  <c r="AL181" i="73"/>
  <c r="AK181" i="73"/>
  <c r="AJ181" i="73"/>
  <c r="AI181" i="73"/>
  <c r="AH181" i="73"/>
  <c r="AG181" i="73"/>
  <c r="AF181" i="73"/>
  <c r="AE181" i="73"/>
  <c r="AD181" i="73"/>
  <c r="AC181" i="73"/>
  <c r="AB181" i="73"/>
  <c r="AA181" i="73"/>
  <c r="Z181" i="73"/>
  <c r="Y181" i="73"/>
  <c r="X181" i="73"/>
  <c r="W181" i="73"/>
  <c r="V181" i="73"/>
  <c r="U181" i="73"/>
  <c r="T181" i="73"/>
  <c r="S181" i="73"/>
  <c r="R181" i="73"/>
  <c r="Q181" i="73"/>
  <c r="P181" i="73"/>
  <c r="L181" i="73"/>
  <c r="M181" i="73" s="1"/>
  <c r="K181" i="73"/>
  <c r="N181" i="73" s="1"/>
  <c r="CE180" i="73"/>
  <c r="AX180" i="73"/>
  <c r="AV180" i="73"/>
  <c r="AU180" i="73"/>
  <c r="AT180" i="73"/>
  <c r="AS180" i="73"/>
  <c r="AR180" i="73"/>
  <c r="AQ180" i="73"/>
  <c r="AP180" i="73"/>
  <c r="AO180" i="73"/>
  <c r="AN180" i="73"/>
  <c r="AM180" i="73"/>
  <c r="AL180" i="73"/>
  <c r="AK180" i="73"/>
  <c r="AJ180" i="73"/>
  <c r="AI180" i="73"/>
  <c r="AH180" i="73"/>
  <c r="AG180" i="73"/>
  <c r="AF180" i="73"/>
  <c r="AE180" i="73"/>
  <c r="AD180" i="73"/>
  <c r="AC180" i="73"/>
  <c r="AB180" i="73"/>
  <c r="AA180" i="73"/>
  <c r="Z180" i="73"/>
  <c r="Y180" i="73"/>
  <c r="X180" i="73"/>
  <c r="W180" i="73"/>
  <c r="V180" i="73"/>
  <c r="U180" i="73"/>
  <c r="T180" i="73"/>
  <c r="S180" i="73"/>
  <c r="R180" i="73"/>
  <c r="Q180" i="73"/>
  <c r="P180" i="73"/>
  <c r="L180" i="73"/>
  <c r="M180" i="73" s="1"/>
  <c r="K180" i="73"/>
  <c r="N180" i="73" s="1"/>
  <c r="CE179" i="73"/>
  <c r="AX179" i="73"/>
  <c r="AV179" i="73"/>
  <c r="AU179" i="73"/>
  <c r="AT179" i="73"/>
  <c r="AS179" i="73"/>
  <c r="AR179" i="73"/>
  <c r="AQ179" i="73"/>
  <c r="AP179" i="73"/>
  <c r="AO179" i="73"/>
  <c r="AN179" i="73"/>
  <c r="AM179" i="73"/>
  <c r="AL179" i="73"/>
  <c r="AK179" i="73"/>
  <c r="AJ179" i="73"/>
  <c r="AI179" i="73"/>
  <c r="AH179" i="73"/>
  <c r="AG179" i="73"/>
  <c r="AF179" i="73"/>
  <c r="AE179" i="73"/>
  <c r="AD179" i="73"/>
  <c r="AC179" i="73"/>
  <c r="AB179" i="73"/>
  <c r="AA179" i="73"/>
  <c r="Z179" i="73"/>
  <c r="Y179" i="73"/>
  <c r="X179" i="73"/>
  <c r="W179" i="73"/>
  <c r="V179" i="73"/>
  <c r="U179" i="73"/>
  <c r="T179" i="73"/>
  <c r="S179" i="73"/>
  <c r="R179" i="73"/>
  <c r="Q179" i="73"/>
  <c r="P179" i="73"/>
  <c r="M179" i="73"/>
  <c r="L179" i="73"/>
  <c r="K179" i="73"/>
  <c r="N179" i="73" s="1"/>
  <c r="CE178" i="73"/>
  <c r="AX178" i="73"/>
  <c r="AV178" i="73" s="1"/>
  <c r="AU178" i="73"/>
  <c r="AT178" i="73"/>
  <c r="AS178" i="73"/>
  <c r="AR178" i="73"/>
  <c r="AQ178" i="73"/>
  <c r="AP178" i="73"/>
  <c r="AO178" i="73"/>
  <c r="AN178" i="73"/>
  <c r="AM178" i="73"/>
  <c r="AL178" i="73"/>
  <c r="AK178" i="73"/>
  <c r="AJ178" i="73"/>
  <c r="AI178" i="73"/>
  <c r="AH178" i="73"/>
  <c r="AG178" i="73"/>
  <c r="AF178" i="73"/>
  <c r="AE178" i="73"/>
  <c r="AD178" i="73"/>
  <c r="AC178" i="73"/>
  <c r="AB178" i="73"/>
  <c r="AA178" i="73"/>
  <c r="Z178" i="73"/>
  <c r="Y178" i="73"/>
  <c r="X178" i="73"/>
  <c r="W178" i="73"/>
  <c r="V178" i="73"/>
  <c r="U178" i="73"/>
  <c r="T178" i="73"/>
  <c r="S178" i="73"/>
  <c r="R178" i="73"/>
  <c r="Q178" i="73"/>
  <c r="P178" i="73"/>
  <c r="N178" i="73"/>
  <c r="L178" i="73"/>
  <c r="M178" i="73" s="1"/>
  <c r="K178" i="73"/>
  <c r="CE177" i="73"/>
  <c r="AX177" i="73"/>
  <c r="AV177" i="73"/>
  <c r="AU177" i="73"/>
  <c r="AT177" i="73"/>
  <c r="AS177" i="73"/>
  <c r="AR177" i="73"/>
  <c r="AQ177" i="73"/>
  <c r="AP177" i="73"/>
  <c r="AO177" i="73"/>
  <c r="AN177" i="73"/>
  <c r="AM177" i="73"/>
  <c r="AL177" i="73"/>
  <c r="AK177" i="73"/>
  <c r="AJ177" i="73"/>
  <c r="AI177" i="73"/>
  <c r="AH177" i="73"/>
  <c r="AG177" i="73"/>
  <c r="AF177" i="73"/>
  <c r="AE177" i="73"/>
  <c r="AD177" i="73"/>
  <c r="AC177" i="73"/>
  <c r="AB177" i="73"/>
  <c r="AA177" i="73"/>
  <c r="Z177" i="73"/>
  <c r="Y177" i="73"/>
  <c r="X177" i="73"/>
  <c r="W177" i="73"/>
  <c r="V177" i="73"/>
  <c r="U177" i="73"/>
  <c r="T177" i="73"/>
  <c r="S177" i="73"/>
  <c r="R177" i="73"/>
  <c r="Q177" i="73"/>
  <c r="P177" i="73"/>
  <c r="M177" i="73"/>
  <c r="L177" i="73"/>
  <c r="K177" i="73"/>
  <c r="N177" i="73" s="1"/>
  <c r="CE176" i="73"/>
  <c r="AX176" i="73"/>
  <c r="AV176" i="73" s="1"/>
  <c r="AU176" i="73"/>
  <c r="AT176" i="73"/>
  <c r="AS176" i="73"/>
  <c r="AR176" i="73"/>
  <c r="AQ176" i="73"/>
  <c r="AP176" i="73"/>
  <c r="AO176" i="73"/>
  <c r="AN176" i="73"/>
  <c r="AM176" i="73"/>
  <c r="AL176" i="73"/>
  <c r="AK176" i="73"/>
  <c r="AJ176" i="73"/>
  <c r="AI176" i="73"/>
  <c r="AH176" i="73"/>
  <c r="AG176" i="73"/>
  <c r="AF176" i="73"/>
  <c r="AE176" i="73"/>
  <c r="AD176" i="73"/>
  <c r="AC176" i="73"/>
  <c r="AB176" i="73"/>
  <c r="AA176" i="73"/>
  <c r="Z176" i="73"/>
  <c r="Y176" i="73"/>
  <c r="X176" i="73"/>
  <c r="W176" i="73"/>
  <c r="V176" i="73"/>
  <c r="U176" i="73"/>
  <c r="T176" i="73"/>
  <c r="S176" i="73"/>
  <c r="R176" i="73"/>
  <c r="Q176" i="73"/>
  <c r="P176" i="73"/>
  <c r="N176" i="73"/>
  <c r="L176" i="73"/>
  <c r="M176" i="73" s="1"/>
  <c r="K176" i="73"/>
  <c r="CE175" i="73"/>
  <c r="P175" i="73"/>
  <c r="CE174" i="73"/>
  <c r="AX174" i="73"/>
  <c r="AV174" i="73"/>
  <c r="AU174" i="73"/>
  <c r="AT174" i="73"/>
  <c r="AS174" i="73"/>
  <c r="AR174" i="73"/>
  <c r="AQ174" i="73"/>
  <c r="AP174" i="73"/>
  <c r="AO174" i="73"/>
  <c r="AN174" i="73"/>
  <c r="AM174" i="73"/>
  <c r="AL174" i="73"/>
  <c r="AK174" i="73"/>
  <c r="AJ174" i="73"/>
  <c r="AI174" i="73"/>
  <c r="AH174" i="73"/>
  <c r="AG174" i="73"/>
  <c r="AF174" i="73"/>
  <c r="AE174" i="73"/>
  <c r="AD174" i="73"/>
  <c r="AC174" i="73"/>
  <c r="AB174" i="73"/>
  <c r="AA174" i="73"/>
  <c r="Z174" i="73"/>
  <c r="Y174" i="73"/>
  <c r="X174" i="73"/>
  <c r="W174" i="73"/>
  <c r="V174" i="73"/>
  <c r="U174" i="73"/>
  <c r="T174" i="73"/>
  <c r="S174" i="73"/>
  <c r="R174" i="73"/>
  <c r="Q174" i="73"/>
  <c r="P174" i="73"/>
  <c r="L174" i="73"/>
  <c r="M174" i="73" s="1"/>
  <c r="K174" i="73"/>
  <c r="N174" i="73" s="1"/>
  <c r="CE173" i="73"/>
  <c r="AX173" i="73"/>
  <c r="AV173" i="73" s="1"/>
  <c r="AU173" i="73"/>
  <c r="AT173" i="73"/>
  <c r="AS173" i="73"/>
  <c r="AR173" i="73"/>
  <c r="AQ173" i="73"/>
  <c r="AP173" i="73"/>
  <c r="AO173" i="73"/>
  <c r="AN173" i="73"/>
  <c r="AM173" i="73"/>
  <c r="AL173" i="73"/>
  <c r="AK173" i="73"/>
  <c r="AJ173" i="73"/>
  <c r="AI173" i="73"/>
  <c r="AH173" i="73"/>
  <c r="AG173" i="73"/>
  <c r="AF173" i="73"/>
  <c r="AE173" i="73"/>
  <c r="AD173" i="73"/>
  <c r="AC173" i="73"/>
  <c r="AB173" i="73"/>
  <c r="AA173" i="73"/>
  <c r="Z173" i="73"/>
  <c r="Y173" i="73"/>
  <c r="X173" i="73"/>
  <c r="W173" i="73"/>
  <c r="V173" i="73"/>
  <c r="U173" i="73"/>
  <c r="T173" i="73"/>
  <c r="S173" i="73"/>
  <c r="R173" i="73"/>
  <c r="Q173" i="73"/>
  <c r="P173" i="73"/>
  <c r="L173" i="73"/>
  <c r="M173" i="73" s="1"/>
  <c r="K173" i="73"/>
  <c r="N173" i="73" s="1"/>
  <c r="CE172" i="73"/>
  <c r="P172" i="73"/>
  <c r="CE171" i="73"/>
  <c r="AX171" i="73"/>
  <c r="AV171" i="73" s="1"/>
  <c r="AU171" i="73"/>
  <c r="AT171" i="73"/>
  <c r="AS171" i="73"/>
  <c r="AR171" i="73"/>
  <c r="AQ171" i="73"/>
  <c r="AP171" i="73"/>
  <c r="AO171" i="73"/>
  <c r="AN171" i="73"/>
  <c r="AM171" i="73"/>
  <c r="AL171" i="73"/>
  <c r="AK171" i="73"/>
  <c r="AJ171" i="73"/>
  <c r="AI171" i="73"/>
  <c r="AH171" i="73"/>
  <c r="AG171" i="73"/>
  <c r="AF171" i="73"/>
  <c r="AE171" i="73"/>
  <c r="AD171" i="73"/>
  <c r="AC171" i="73"/>
  <c r="AB171" i="73"/>
  <c r="AA171" i="73"/>
  <c r="Z171" i="73"/>
  <c r="Y171" i="73"/>
  <c r="X171" i="73"/>
  <c r="W171" i="73"/>
  <c r="V171" i="73"/>
  <c r="U171" i="73"/>
  <c r="T171" i="73"/>
  <c r="S171" i="73"/>
  <c r="R171" i="73"/>
  <c r="Q171" i="73"/>
  <c r="P171" i="73"/>
  <c r="L171" i="73"/>
  <c r="M171" i="73" s="1"/>
  <c r="K171" i="73"/>
  <c r="N171" i="73" s="1"/>
  <c r="CE170" i="73"/>
  <c r="AX170" i="73"/>
  <c r="AV170" i="73"/>
  <c r="AU170" i="73"/>
  <c r="AT170" i="73"/>
  <c r="AS170" i="73"/>
  <c r="AR170" i="73"/>
  <c r="AQ170" i="73"/>
  <c r="AP170" i="73"/>
  <c r="AO170" i="73"/>
  <c r="AN170" i="73"/>
  <c r="AM170" i="73"/>
  <c r="AL170" i="73"/>
  <c r="AK170" i="73"/>
  <c r="AJ170" i="73"/>
  <c r="AI170" i="73"/>
  <c r="AH170" i="73"/>
  <c r="AG170" i="73"/>
  <c r="AF170" i="73"/>
  <c r="AE170" i="73"/>
  <c r="AD170" i="73"/>
  <c r="AC170" i="73"/>
  <c r="AB170" i="73"/>
  <c r="AA170" i="73"/>
  <c r="Z170" i="73"/>
  <c r="Y170" i="73"/>
  <c r="X170" i="73"/>
  <c r="W170" i="73"/>
  <c r="V170" i="73"/>
  <c r="U170" i="73"/>
  <c r="T170" i="73"/>
  <c r="S170" i="73"/>
  <c r="R170" i="73"/>
  <c r="Q170" i="73"/>
  <c r="P170" i="73"/>
  <c r="L170" i="73"/>
  <c r="M170" i="73" s="1"/>
  <c r="K170" i="73"/>
  <c r="N170" i="73" s="1"/>
  <c r="CE169" i="73"/>
  <c r="AX169" i="73"/>
  <c r="AV169" i="73"/>
  <c r="AU169" i="73"/>
  <c r="AT169" i="73"/>
  <c r="AS169" i="73"/>
  <c r="AR169" i="73"/>
  <c r="AQ169" i="73"/>
  <c r="AP169" i="73"/>
  <c r="AO169" i="73"/>
  <c r="AN169" i="73"/>
  <c r="AM169" i="73"/>
  <c r="AL169" i="73"/>
  <c r="AK169" i="73"/>
  <c r="AJ169" i="73"/>
  <c r="AI169" i="73"/>
  <c r="AH169" i="73"/>
  <c r="AG169" i="73"/>
  <c r="AF169" i="73"/>
  <c r="AE169" i="73"/>
  <c r="AD169" i="73"/>
  <c r="AC169" i="73"/>
  <c r="AB169" i="73"/>
  <c r="AA169" i="73"/>
  <c r="Z169" i="73"/>
  <c r="Y169" i="73"/>
  <c r="X169" i="73"/>
  <c r="W169" i="73"/>
  <c r="V169" i="73"/>
  <c r="U169" i="73"/>
  <c r="T169" i="73"/>
  <c r="S169" i="73"/>
  <c r="R169" i="73"/>
  <c r="Q169" i="73"/>
  <c r="P169" i="73"/>
  <c r="L169" i="73"/>
  <c r="M169" i="73" s="1"/>
  <c r="K169" i="73"/>
  <c r="N169" i="73" s="1"/>
  <c r="CE168" i="73"/>
  <c r="AX168" i="73"/>
  <c r="AV168" i="73"/>
  <c r="AU168" i="73"/>
  <c r="AT168" i="73"/>
  <c r="AS168" i="73"/>
  <c r="AR168" i="73"/>
  <c r="AQ168" i="73"/>
  <c r="AP168" i="73"/>
  <c r="AO168" i="73"/>
  <c r="AN168" i="73"/>
  <c r="AM168" i="73"/>
  <c r="AL168" i="73"/>
  <c r="AK168" i="73"/>
  <c r="AJ168" i="73"/>
  <c r="AI168" i="73"/>
  <c r="AH168" i="73"/>
  <c r="AG168" i="73"/>
  <c r="AF168" i="73"/>
  <c r="AE168" i="73"/>
  <c r="AD168" i="73"/>
  <c r="AC168" i="73"/>
  <c r="AB168" i="73"/>
  <c r="AA168" i="73"/>
  <c r="Z168" i="73"/>
  <c r="Y168" i="73"/>
  <c r="X168" i="73"/>
  <c r="W168" i="73"/>
  <c r="V168" i="73"/>
  <c r="U168" i="73"/>
  <c r="T168" i="73"/>
  <c r="S168" i="73"/>
  <c r="R168" i="73"/>
  <c r="Q168" i="73"/>
  <c r="P168" i="73"/>
  <c r="L168" i="73"/>
  <c r="M168" i="73" s="1"/>
  <c r="K168" i="73"/>
  <c r="N168" i="73" s="1"/>
  <c r="CE167" i="73"/>
  <c r="AX167" i="73"/>
  <c r="AV167" i="73" s="1"/>
  <c r="AU167" i="73"/>
  <c r="AT167" i="73"/>
  <c r="AS167" i="73"/>
  <c r="AR167" i="73"/>
  <c r="AQ167" i="73"/>
  <c r="AP167" i="73"/>
  <c r="AO167" i="73"/>
  <c r="AN167" i="73"/>
  <c r="AM167" i="73"/>
  <c r="AL167" i="73"/>
  <c r="AK167" i="73"/>
  <c r="AJ167" i="73"/>
  <c r="AI167" i="73"/>
  <c r="AH167" i="73"/>
  <c r="AG167" i="73"/>
  <c r="AF167" i="73"/>
  <c r="AE167" i="73"/>
  <c r="AD167" i="73"/>
  <c r="AC167" i="73"/>
  <c r="AB167" i="73"/>
  <c r="AA167" i="73"/>
  <c r="Z167" i="73"/>
  <c r="Y167" i="73"/>
  <c r="X167" i="73"/>
  <c r="W167" i="73"/>
  <c r="V167" i="73"/>
  <c r="U167" i="73"/>
  <c r="T167" i="73"/>
  <c r="S167" i="73"/>
  <c r="R167" i="73"/>
  <c r="Q167" i="73"/>
  <c r="P167" i="73"/>
  <c r="L167" i="73"/>
  <c r="M167" i="73" s="1"/>
  <c r="K167" i="73"/>
  <c r="N167" i="73" s="1"/>
  <c r="CE166" i="73"/>
  <c r="P166" i="73"/>
  <c r="CE165" i="73"/>
  <c r="AX165" i="73"/>
  <c r="AV165" i="73" s="1"/>
  <c r="AU165" i="73"/>
  <c r="AT165" i="73"/>
  <c r="AS165" i="73"/>
  <c r="AR165" i="73"/>
  <c r="AQ165" i="73"/>
  <c r="AP165" i="73"/>
  <c r="AO165" i="73"/>
  <c r="AN165" i="73"/>
  <c r="AM165" i="73"/>
  <c r="AL165" i="73"/>
  <c r="AK165" i="73"/>
  <c r="AJ165" i="73"/>
  <c r="AI165" i="73"/>
  <c r="AH165" i="73"/>
  <c r="AG165" i="73"/>
  <c r="AF165" i="73"/>
  <c r="AE165" i="73"/>
  <c r="AD165" i="73"/>
  <c r="AC165" i="73"/>
  <c r="AB165" i="73"/>
  <c r="AA165" i="73"/>
  <c r="Z165" i="73"/>
  <c r="Y165" i="73"/>
  <c r="X165" i="73"/>
  <c r="W165" i="73"/>
  <c r="V165" i="73"/>
  <c r="U165" i="73"/>
  <c r="T165" i="73"/>
  <c r="S165" i="73"/>
  <c r="R165" i="73"/>
  <c r="Q165" i="73"/>
  <c r="P165" i="73"/>
  <c r="N165" i="73"/>
  <c r="L165" i="73"/>
  <c r="M165" i="73" s="1"/>
  <c r="K165" i="73"/>
  <c r="CE164" i="73"/>
  <c r="AX164" i="73"/>
  <c r="AV164" i="73" s="1"/>
  <c r="AU164" i="73"/>
  <c r="AT164" i="73"/>
  <c r="AS164" i="73"/>
  <c r="AR164" i="73"/>
  <c r="AQ164" i="73"/>
  <c r="AP164" i="73"/>
  <c r="AO164" i="73"/>
  <c r="AN164" i="73"/>
  <c r="AM164" i="73"/>
  <c r="AL164" i="73"/>
  <c r="AK164" i="73"/>
  <c r="AJ164" i="73"/>
  <c r="AI164" i="73"/>
  <c r="AH164" i="73"/>
  <c r="AG164" i="73"/>
  <c r="AF164" i="73"/>
  <c r="AE164" i="73"/>
  <c r="AD164" i="73"/>
  <c r="AC164" i="73"/>
  <c r="AB164" i="73"/>
  <c r="AA164" i="73"/>
  <c r="Z164" i="73"/>
  <c r="Y164" i="73"/>
  <c r="X164" i="73"/>
  <c r="W164" i="73"/>
  <c r="V164" i="73"/>
  <c r="U164" i="73"/>
  <c r="T164" i="73"/>
  <c r="S164" i="73"/>
  <c r="R164" i="73"/>
  <c r="Q164" i="73"/>
  <c r="P164" i="73"/>
  <c r="L164" i="73"/>
  <c r="M164" i="73" s="1"/>
  <c r="K164" i="73"/>
  <c r="N164" i="73" s="1"/>
  <c r="CE163" i="73"/>
  <c r="AX163" i="73"/>
  <c r="AV163" i="73" s="1"/>
  <c r="AU163" i="73"/>
  <c r="AT163" i="73"/>
  <c r="AS163" i="73"/>
  <c r="AR163" i="73"/>
  <c r="AQ163" i="73"/>
  <c r="AP163" i="73"/>
  <c r="AO163" i="73"/>
  <c r="AN163" i="73"/>
  <c r="AM163" i="73"/>
  <c r="AL163" i="73"/>
  <c r="AK163" i="73"/>
  <c r="AJ163" i="73"/>
  <c r="AI163" i="73"/>
  <c r="AH163" i="73"/>
  <c r="AG163" i="73"/>
  <c r="AF163" i="73"/>
  <c r="AE163" i="73"/>
  <c r="AD163" i="73"/>
  <c r="AC163" i="73"/>
  <c r="AB163" i="73"/>
  <c r="AA163" i="73"/>
  <c r="Z163" i="73"/>
  <c r="Y163" i="73"/>
  <c r="X163" i="73"/>
  <c r="W163" i="73"/>
  <c r="V163" i="73"/>
  <c r="U163" i="73"/>
  <c r="T163" i="73"/>
  <c r="S163" i="73"/>
  <c r="R163" i="73"/>
  <c r="Q163" i="73"/>
  <c r="P163" i="73"/>
  <c r="L163" i="73"/>
  <c r="M163" i="73" s="1"/>
  <c r="K163" i="73"/>
  <c r="N163" i="73" s="1"/>
  <c r="CE162" i="73"/>
  <c r="AX162" i="73"/>
  <c r="AV162" i="73" s="1"/>
  <c r="AU162" i="73"/>
  <c r="AT162" i="73"/>
  <c r="AS162" i="73"/>
  <c r="AR162" i="73"/>
  <c r="AQ162" i="73"/>
  <c r="AP162" i="73"/>
  <c r="AO162" i="73"/>
  <c r="AN162" i="73"/>
  <c r="AM162" i="73"/>
  <c r="AL162" i="73"/>
  <c r="AK162" i="73"/>
  <c r="AJ162" i="73"/>
  <c r="AI162" i="73"/>
  <c r="AH162" i="73"/>
  <c r="AG162" i="73"/>
  <c r="AF162" i="73"/>
  <c r="AE162" i="73"/>
  <c r="AD162" i="73"/>
  <c r="AC162" i="73"/>
  <c r="AB162" i="73"/>
  <c r="AA162" i="73"/>
  <c r="Z162" i="73"/>
  <c r="Y162" i="73"/>
  <c r="X162" i="73"/>
  <c r="W162" i="73"/>
  <c r="V162" i="73"/>
  <c r="U162" i="73"/>
  <c r="T162" i="73"/>
  <c r="S162" i="73"/>
  <c r="R162" i="73"/>
  <c r="Q162" i="73"/>
  <c r="P162" i="73"/>
  <c r="N162" i="73"/>
  <c r="L162" i="73"/>
  <c r="M162" i="73" s="1"/>
  <c r="K162" i="73"/>
  <c r="CE161" i="73"/>
  <c r="AX161" i="73"/>
  <c r="AV161" i="73" s="1"/>
  <c r="AU161" i="73"/>
  <c r="AT161" i="73"/>
  <c r="AS161" i="73"/>
  <c r="AR161" i="73"/>
  <c r="AQ161" i="73"/>
  <c r="AP161" i="73"/>
  <c r="AO161" i="73"/>
  <c r="AN161" i="73"/>
  <c r="AM161" i="73"/>
  <c r="AL161" i="73"/>
  <c r="AK161" i="73"/>
  <c r="AJ161" i="73"/>
  <c r="AI161" i="73"/>
  <c r="AH161" i="73"/>
  <c r="AG161" i="73"/>
  <c r="AF161" i="73"/>
  <c r="AE161" i="73"/>
  <c r="AD161" i="73"/>
  <c r="AC161" i="73"/>
  <c r="AB161" i="73"/>
  <c r="AA161" i="73"/>
  <c r="Z161" i="73"/>
  <c r="Y161" i="73"/>
  <c r="X161" i="73"/>
  <c r="W161" i="73"/>
  <c r="V161" i="73"/>
  <c r="U161" i="73"/>
  <c r="T161" i="73"/>
  <c r="S161" i="73"/>
  <c r="R161" i="73"/>
  <c r="Q161" i="73"/>
  <c r="P161" i="73"/>
  <c r="N161" i="73"/>
  <c r="L161" i="73"/>
  <c r="M161" i="73" s="1"/>
  <c r="K161" i="73"/>
  <c r="CE160" i="73"/>
  <c r="AX160" i="73"/>
  <c r="AU160" i="73"/>
  <c r="AT160" i="73"/>
  <c r="AS160" i="73"/>
  <c r="AR160" i="73"/>
  <c r="AQ160" i="73"/>
  <c r="AP160" i="73"/>
  <c r="AO160" i="73"/>
  <c r="AN160" i="73"/>
  <c r="AM160" i="73"/>
  <c r="AL160" i="73"/>
  <c r="AK160" i="73"/>
  <c r="AJ160" i="73"/>
  <c r="AI160" i="73"/>
  <c r="AH160" i="73"/>
  <c r="AG160" i="73"/>
  <c r="AF160" i="73"/>
  <c r="AE160" i="73"/>
  <c r="AD160" i="73"/>
  <c r="AC160" i="73"/>
  <c r="AB160" i="73"/>
  <c r="AA160" i="73"/>
  <c r="Z160" i="73"/>
  <c r="Y160" i="73"/>
  <c r="X160" i="73"/>
  <c r="W160" i="73"/>
  <c r="V160" i="73"/>
  <c r="U160" i="73"/>
  <c r="T160" i="73"/>
  <c r="S160" i="73"/>
  <c r="R160" i="73"/>
  <c r="Q160" i="73"/>
  <c r="P160" i="73"/>
  <c r="L160" i="73"/>
  <c r="M160" i="73" s="1"/>
  <c r="K160" i="73"/>
  <c r="N160" i="73" s="1"/>
  <c r="CE159" i="73"/>
  <c r="AX159" i="73"/>
  <c r="AU159" i="73"/>
  <c r="AT159" i="73"/>
  <c r="AS159" i="73"/>
  <c r="AR159" i="73"/>
  <c r="AQ159" i="73"/>
  <c r="AP159" i="73"/>
  <c r="AO159" i="73"/>
  <c r="AN159" i="73"/>
  <c r="AM159" i="73"/>
  <c r="AL159" i="73"/>
  <c r="AK159" i="73"/>
  <c r="AJ159" i="73"/>
  <c r="AI159" i="73"/>
  <c r="AH159" i="73"/>
  <c r="AG159" i="73"/>
  <c r="AF159" i="73"/>
  <c r="AE159" i="73"/>
  <c r="AD159" i="73"/>
  <c r="AC159" i="73"/>
  <c r="AB159" i="73"/>
  <c r="AA159" i="73"/>
  <c r="Z159" i="73"/>
  <c r="Y159" i="73"/>
  <c r="X159" i="73"/>
  <c r="W159" i="73"/>
  <c r="V159" i="73"/>
  <c r="U159" i="73"/>
  <c r="T159" i="73"/>
  <c r="S159" i="73"/>
  <c r="R159" i="73"/>
  <c r="Q159" i="73"/>
  <c r="P159" i="73"/>
  <c r="L159" i="73"/>
  <c r="M159" i="73" s="1"/>
  <c r="K159" i="73"/>
  <c r="N159" i="73" s="1"/>
  <c r="CE158" i="73"/>
  <c r="AX158" i="73"/>
  <c r="AU158" i="73"/>
  <c r="AT158" i="73"/>
  <c r="AS158" i="73"/>
  <c r="AR158" i="73"/>
  <c r="AQ158" i="73"/>
  <c r="AP158" i="73"/>
  <c r="AO158" i="73"/>
  <c r="AN158" i="73"/>
  <c r="AM158" i="73"/>
  <c r="AL158" i="73"/>
  <c r="AK158" i="73"/>
  <c r="AJ158" i="73"/>
  <c r="AI158" i="73"/>
  <c r="AH158" i="73"/>
  <c r="AG158" i="73"/>
  <c r="AF158" i="73"/>
  <c r="AE158" i="73"/>
  <c r="AD158" i="73"/>
  <c r="AC158" i="73"/>
  <c r="AB158" i="73"/>
  <c r="AA158" i="73"/>
  <c r="Z158" i="73"/>
  <c r="Y158" i="73"/>
  <c r="X158" i="73"/>
  <c r="W158" i="73"/>
  <c r="V158" i="73"/>
  <c r="U158" i="73"/>
  <c r="T158" i="73"/>
  <c r="S158" i="73"/>
  <c r="R158" i="73"/>
  <c r="Q158" i="73"/>
  <c r="P158" i="73"/>
  <c r="N158" i="73"/>
  <c r="L158" i="73"/>
  <c r="M158" i="73" s="1"/>
  <c r="K158" i="73"/>
  <c r="CE157" i="73"/>
  <c r="AX157" i="73"/>
  <c r="AU157" i="73"/>
  <c r="AT157" i="73"/>
  <c r="AS157" i="73"/>
  <c r="AR157" i="73"/>
  <c r="AQ157" i="73"/>
  <c r="AP157" i="73"/>
  <c r="AO157" i="73"/>
  <c r="AN157" i="73"/>
  <c r="AM157" i="73"/>
  <c r="AL157" i="73"/>
  <c r="AK157" i="73"/>
  <c r="AJ157" i="73"/>
  <c r="AI157" i="73"/>
  <c r="AH157" i="73"/>
  <c r="AG157" i="73"/>
  <c r="AF157" i="73"/>
  <c r="AE157" i="73"/>
  <c r="AD157" i="73"/>
  <c r="AC157" i="73"/>
  <c r="AB157" i="73"/>
  <c r="AA157" i="73"/>
  <c r="Z157" i="73"/>
  <c r="Y157" i="73"/>
  <c r="X157" i="73"/>
  <c r="W157" i="73"/>
  <c r="V157" i="73"/>
  <c r="U157" i="73"/>
  <c r="T157" i="73"/>
  <c r="S157" i="73"/>
  <c r="R157" i="73"/>
  <c r="Q157" i="73"/>
  <c r="P157" i="73"/>
  <c r="N157" i="73"/>
  <c r="L157" i="73"/>
  <c r="M157" i="73" s="1"/>
  <c r="K157" i="73"/>
  <c r="CE156" i="73"/>
  <c r="AX156" i="73"/>
  <c r="AU156" i="73"/>
  <c r="AT156" i="73"/>
  <c r="AS156" i="73"/>
  <c r="AR156" i="73"/>
  <c r="AQ156" i="73"/>
  <c r="AP156" i="73"/>
  <c r="AO156" i="73"/>
  <c r="AN156" i="73"/>
  <c r="AM156" i="73"/>
  <c r="AL156" i="73"/>
  <c r="AK156" i="73"/>
  <c r="AJ156" i="73"/>
  <c r="AI156" i="73"/>
  <c r="AH156" i="73"/>
  <c r="AG156" i="73"/>
  <c r="AF156" i="73"/>
  <c r="AE156" i="73"/>
  <c r="AD156" i="73"/>
  <c r="AC156" i="73"/>
  <c r="AB156" i="73"/>
  <c r="AA156" i="73"/>
  <c r="Z156" i="73"/>
  <c r="Y156" i="73"/>
  <c r="X156" i="73"/>
  <c r="W156" i="73"/>
  <c r="V156" i="73"/>
  <c r="U156" i="73"/>
  <c r="T156" i="73"/>
  <c r="S156" i="73"/>
  <c r="R156" i="73"/>
  <c r="Q156" i="73"/>
  <c r="P156" i="73"/>
  <c r="L156" i="73"/>
  <c r="M156" i="73" s="1"/>
  <c r="K156" i="73"/>
  <c r="N156" i="73" s="1"/>
  <c r="CE155" i="73"/>
  <c r="P155" i="73"/>
  <c r="CE154" i="73"/>
  <c r="AX154" i="73"/>
  <c r="AV154" i="73"/>
  <c r="AU154" i="73"/>
  <c r="AT154" i="73"/>
  <c r="AS154" i="73"/>
  <c r="AR154" i="73"/>
  <c r="AQ154" i="73"/>
  <c r="AP154" i="73"/>
  <c r="AO154" i="73"/>
  <c r="AN154" i="73"/>
  <c r="AM154" i="73"/>
  <c r="AL154" i="73"/>
  <c r="AK154" i="73"/>
  <c r="AJ154" i="73"/>
  <c r="AI154" i="73"/>
  <c r="AH154" i="73"/>
  <c r="AG154" i="73"/>
  <c r="AF154" i="73"/>
  <c r="AE154" i="73"/>
  <c r="AD154" i="73"/>
  <c r="AC154" i="73"/>
  <c r="AB154" i="73"/>
  <c r="AA154" i="73"/>
  <c r="Z154" i="73"/>
  <c r="Y154" i="73"/>
  <c r="X154" i="73"/>
  <c r="W154" i="73"/>
  <c r="V154" i="73"/>
  <c r="U154" i="73"/>
  <c r="T154" i="73"/>
  <c r="S154" i="73"/>
  <c r="R154" i="73"/>
  <c r="Q154" i="73"/>
  <c r="P154" i="73"/>
  <c r="L154" i="73"/>
  <c r="M154" i="73" s="1"/>
  <c r="K154" i="73"/>
  <c r="N154" i="73" s="1"/>
  <c r="CE153" i="73"/>
  <c r="AX153" i="73"/>
  <c r="AV153" i="73" s="1"/>
  <c r="AU153" i="73"/>
  <c r="AT153" i="73"/>
  <c r="AS153" i="73"/>
  <c r="AR153" i="73"/>
  <c r="AQ153" i="73"/>
  <c r="AP153" i="73"/>
  <c r="AO153" i="73"/>
  <c r="AN153" i="73"/>
  <c r="AM153" i="73"/>
  <c r="AL153" i="73"/>
  <c r="AK153" i="73"/>
  <c r="AJ153" i="73"/>
  <c r="AI153" i="73"/>
  <c r="AH153" i="73"/>
  <c r="AG153" i="73"/>
  <c r="AF153" i="73"/>
  <c r="AE153" i="73"/>
  <c r="AD153" i="73"/>
  <c r="AC153" i="73"/>
  <c r="AB153" i="73"/>
  <c r="AA153" i="73"/>
  <c r="Z153" i="73"/>
  <c r="Y153" i="73"/>
  <c r="X153" i="73"/>
  <c r="W153" i="73"/>
  <c r="V153" i="73"/>
  <c r="U153" i="73"/>
  <c r="T153" i="73"/>
  <c r="S153" i="73"/>
  <c r="R153" i="73"/>
  <c r="Q153" i="73"/>
  <c r="P153" i="73"/>
  <c r="L153" i="73"/>
  <c r="M153" i="73" s="1"/>
  <c r="K153" i="73"/>
  <c r="N153" i="73" s="1"/>
  <c r="CE152" i="73"/>
  <c r="AX152" i="73"/>
  <c r="AV152" i="73"/>
  <c r="AU152" i="73"/>
  <c r="AT152" i="73"/>
  <c r="AS152" i="73"/>
  <c r="AR152" i="73"/>
  <c r="AQ152" i="73"/>
  <c r="AP152" i="73"/>
  <c r="AO152" i="73"/>
  <c r="AN152" i="73"/>
  <c r="AM152" i="73"/>
  <c r="AL152" i="73"/>
  <c r="AK152" i="73"/>
  <c r="AJ152" i="73"/>
  <c r="AI152" i="73"/>
  <c r="AH152" i="73"/>
  <c r="AG152" i="73"/>
  <c r="AF152" i="73"/>
  <c r="AE152" i="73"/>
  <c r="AD152" i="73"/>
  <c r="AC152" i="73"/>
  <c r="AB152" i="73"/>
  <c r="AA152" i="73"/>
  <c r="Z152" i="73"/>
  <c r="Y152" i="73"/>
  <c r="X152" i="73"/>
  <c r="W152" i="73"/>
  <c r="V152" i="73"/>
  <c r="U152" i="73"/>
  <c r="T152" i="73"/>
  <c r="S152" i="73"/>
  <c r="R152" i="73"/>
  <c r="Q152" i="73"/>
  <c r="P152" i="73"/>
  <c r="L152" i="73"/>
  <c r="M152" i="73" s="1"/>
  <c r="K152" i="73"/>
  <c r="N152" i="73" s="1"/>
  <c r="CE151" i="73"/>
  <c r="AX151" i="73"/>
  <c r="AV151" i="73"/>
  <c r="AU151" i="73"/>
  <c r="AT151" i="73"/>
  <c r="AS151" i="73"/>
  <c r="AR151" i="73"/>
  <c r="AQ151" i="73"/>
  <c r="AP151" i="73"/>
  <c r="AO151" i="73"/>
  <c r="AN151" i="73"/>
  <c r="AM151" i="73"/>
  <c r="AL151" i="73"/>
  <c r="AK151" i="73"/>
  <c r="AJ151" i="73"/>
  <c r="AI151" i="73"/>
  <c r="AH151" i="73"/>
  <c r="AG151" i="73"/>
  <c r="AF151" i="73"/>
  <c r="AE151" i="73"/>
  <c r="AD151" i="73"/>
  <c r="AC151" i="73"/>
  <c r="AB151" i="73"/>
  <c r="AA151" i="73"/>
  <c r="Z151" i="73"/>
  <c r="Y151" i="73"/>
  <c r="X151" i="73"/>
  <c r="W151" i="73"/>
  <c r="V151" i="73"/>
  <c r="U151" i="73"/>
  <c r="T151" i="73"/>
  <c r="S151" i="73"/>
  <c r="R151" i="73"/>
  <c r="Q151" i="73"/>
  <c r="P151" i="73"/>
  <c r="L151" i="73"/>
  <c r="M151" i="73" s="1"/>
  <c r="K151" i="73"/>
  <c r="N151" i="73" s="1"/>
  <c r="CE150" i="73"/>
  <c r="AX150" i="73"/>
  <c r="AV150" i="73"/>
  <c r="AU150" i="73"/>
  <c r="AT150" i="73"/>
  <c r="AS150" i="73"/>
  <c r="AR150" i="73"/>
  <c r="AQ150" i="73"/>
  <c r="AP150" i="73"/>
  <c r="AO150" i="73"/>
  <c r="AN150" i="73"/>
  <c r="AM150" i="73"/>
  <c r="AL150" i="73"/>
  <c r="AK150" i="73"/>
  <c r="AJ150" i="73"/>
  <c r="AI150" i="73"/>
  <c r="AH150" i="73"/>
  <c r="AG150" i="73"/>
  <c r="AF150" i="73"/>
  <c r="AE150" i="73"/>
  <c r="AD150" i="73"/>
  <c r="AC150" i="73"/>
  <c r="AB150" i="73"/>
  <c r="AA150" i="73"/>
  <c r="Z150" i="73"/>
  <c r="Y150" i="73"/>
  <c r="X150" i="73"/>
  <c r="W150" i="73"/>
  <c r="V150" i="73"/>
  <c r="U150" i="73"/>
  <c r="T150" i="73"/>
  <c r="S150" i="73"/>
  <c r="R150" i="73"/>
  <c r="Q150" i="73"/>
  <c r="P150" i="73"/>
  <c r="L150" i="73"/>
  <c r="M150" i="73" s="1"/>
  <c r="K150" i="73"/>
  <c r="N150" i="73" s="1"/>
  <c r="CE149" i="73"/>
  <c r="AX149" i="73"/>
  <c r="AV149" i="73" s="1"/>
  <c r="AU149" i="73"/>
  <c r="AT149" i="73"/>
  <c r="AS149" i="73"/>
  <c r="AR149" i="73"/>
  <c r="AQ149" i="73"/>
  <c r="AP149" i="73"/>
  <c r="AO149" i="73"/>
  <c r="AN149" i="73"/>
  <c r="AM149" i="73"/>
  <c r="AL149" i="73"/>
  <c r="AK149" i="73"/>
  <c r="AJ149" i="73"/>
  <c r="AI149" i="73"/>
  <c r="AH149" i="73"/>
  <c r="AG149" i="73"/>
  <c r="AF149" i="73"/>
  <c r="AE149" i="73"/>
  <c r="AD149" i="73"/>
  <c r="AC149" i="73"/>
  <c r="AB149" i="73"/>
  <c r="AA149" i="73"/>
  <c r="Z149" i="73"/>
  <c r="Y149" i="73"/>
  <c r="X149" i="73"/>
  <c r="W149" i="73"/>
  <c r="V149" i="73"/>
  <c r="U149" i="73"/>
  <c r="T149" i="73"/>
  <c r="S149" i="73"/>
  <c r="R149" i="73"/>
  <c r="Q149" i="73"/>
  <c r="P149" i="73"/>
  <c r="L149" i="73"/>
  <c r="M149" i="73" s="1"/>
  <c r="K149" i="73"/>
  <c r="N149" i="73" s="1"/>
  <c r="CE148" i="73"/>
  <c r="AX148" i="73"/>
  <c r="AV148" i="73"/>
  <c r="AU148" i="73"/>
  <c r="AT148" i="73"/>
  <c r="AS148" i="73"/>
  <c r="AR148" i="73"/>
  <c r="AQ148" i="73"/>
  <c r="AP148" i="73"/>
  <c r="AO148" i="73"/>
  <c r="AN148" i="73"/>
  <c r="AM148" i="73"/>
  <c r="AL148" i="73"/>
  <c r="AK148" i="73"/>
  <c r="AJ148" i="73"/>
  <c r="AI148" i="73"/>
  <c r="AH148" i="73"/>
  <c r="AG148" i="73"/>
  <c r="AF148" i="73"/>
  <c r="AE148" i="73"/>
  <c r="AD148" i="73"/>
  <c r="AC148" i="73"/>
  <c r="AB148" i="73"/>
  <c r="AA148" i="73"/>
  <c r="Z148" i="73"/>
  <c r="Y148" i="73"/>
  <c r="X148" i="73"/>
  <c r="W148" i="73"/>
  <c r="V148" i="73"/>
  <c r="U148" i="73"/>
  <c r="T148" i="73"/>
  <c r="S148" i="73"/>
  <c r="R148" i="73"/>
  <c r="Q148" i="73"/>
  <c r="P148" i="73"/>
  <c r="L148" i="73"/>
  <c r="M148" i="73" s="1"/>
  <c r="K148" i="73"/>
  <c r="N148" i="73" s="1"/>
  <c r="CE147" i="73"/>
  <c r="AX147" i="73"/>
  <c r="AV147" i="73"/>
  <c r="AU147" i="73"/>
  <c r="AT147" i="73"/>
  <c r="AS147" i="73"/>
  <c r="AR147" i="73"/>
  <c r="AQ147" i="73"/>
  <c r="AP147" i="73"/>
  <c r="AO147" i="73"/>
  <c r="AN147" i="73"/>
  <c r="AM147" i="73"/>
  <c r="AL147" i="73"/>
  <c r="AK147" i="73"/>
  <c r="AJ147" i="73"/>
  <c r="AI147" i="73"/>
  <c r="AH147" i="73"/>
  <c r="AG147" i="73"/>
  <c r="AF147" i="73"/>
  <c r="AE147" i="73"/>
  <c r="AD147" i="73"/>
  <c r="AC147" i="73"/>
  <c r="AB147" i="73"/>
  <c r="AA147" i="73"/>
  <c r="Z147" i="73"/>
  <c r="Y147" i="73"/>
  <c r="X147" i="73"/>
  <c r="W147" i="73"/>
  <c r="V147" i="73"/>
  <c r="U147" i="73"/>
  <c r="T147" i="73"/>
  <c r="S147" i="73"/>
  <c r="R147" i="73"/>
  <c r="Q147" i="73"/>
  <c r="P147" i="73"/>
  <c r="L147" i="73"/>
  <c r="M147" i="73" s="1"/>
  <c r="K147" i="73"/>
  <c r="N147" i="73" s="1"/>
  <c r="CE146" i="73"/>
  <c r="AX146" i="73"/>
  <c r="AV146" i="73"/>
  <c r="AU146" i="73"/>
  <c r="AT146" i="73"/>
  <c r="AS146" i="73"/>
  <c r="AR146" i="73"/>
  <c r="AQ146" i="73"/>
  <c r="AP146" i="73"/>
  <c r="AO146" i="73"/>
  <c r="AN146" i="73"/>
  <c r="AM146" i="73"/>
  <c r="AL146" i="73"/>
  <c r="AK146" i="73"/>
  <c r="AJ146" i="73"/>
  <c r="AI146" i="73"/>
  <c r="AH146" i="73"/>
  <c r="AG146" i="73"/>
  <c r="AF146" i="73"/>
  <c r="AE146" i="73"/>
  <c r="AD146" i="73"/>
  <c r="AC146" i="73"/>
  <c r="AB146" i="73"/>
  <c r="AA146" i="73"/>
  <c r="Z146" i="73"/>
  <c r="Y146" i="73"/>
  <c r="X146" i="73"/>
  <c r="W146" i="73"/>
  <c r="V146" i="73"/>
  <c r="U146" i="73"/>
  <c r="T146" i="73"/>
  <c r="S146" i="73"/>
  <c r="R146" i="73"/>
  <c r="Q146" i="73"/>
  <c r="P146" i="73"/>
  <c r="L146" i="73"/>
  <c r="M146" i="73" s="1"/>
  <c r="K146" i="73"/>
  <c r="N146" i="73" s="1"/>
  <c r="CE145" i="73"/>
  <c r="AX145" i="73"/>
  <c r="AU145" i="73"/>
  <c r="AT145" i="73"/>
  <c r="AS145" i="73"/>
  <c r="AR145" i="73"/>
  <c r="AQ145" i="73"/>
  <c r="AP145" i="73"/>
  <c r="AO145" i="73"/>
  <c r="AN145" i="73"/>
  <c r="AM145" i="73"/>
  <c r="AL145" i="73"/>
  <c r="AK145" i="73"/>
  <c r="AJ145" i="73"/>
  <c r="AI145" i="73"/>
  <c r="AH145" i="73"/>
  <c r="AG145" i="73"/>
  <c r="AF145" i="73"/>
  <c r="AE145" i="73"/>
  <c r="AD145" i="73"/>
  <c r="AC145" i="73"/>
  <c r="AB145" i="73"/>
  <c r="AA145" i="73"/>
  <c r="Z145" i="73"/>
  <c r="Y145" i="73"/>
  <c r="X145" i="73"/>
  <c r="W145" i="73"/>
  <c r="V145" i="73"/>
  <c r="U145" i="73"/>
  <c r="T145" i="73"/>
  <c r="S145" i="73"/>
  <c r="R145" i="73"/>
  <c r="Q145" i="73"/>
  <c r="P145" i="73"/>
  <c r="L145" i="73"/>
  <c r="M145" i="73" s="1"/>
  <c r="K145" i="73"/>
  <c r="N145" i="73" s="1"/>
  <c r="CE144" i="73"/>
  <c r="P144" i="73"/>
  <c r="CE143" i="73"/>
  <c r="AX143" i="73"/>
  <c r="AV143" i="73" s="1"/>
  <c r="AU143" i="73"/>
  <c r="AT143" i="73"/>
  <c r="AS143" i="73"/>
  <c r="AR143" i="73"/>
  <c r="AQ143" i="73"/>
  <c r="AP143" i="73"/>
  <c r="AO143" i="73"/>
  <c r="AN143" i="73"/>
  <c r="AM143" i="73"/>
  <c r="AL143" i="73"/>
  <c r="AK143" i="73"/>
  <c r="AJ143" i="73"/>
  <c r="AI143" i="73"/>
  <c r="AH143" i="73"/>
  <c r="AG143" i="73"/>
  <c r="AF143" i="73"/>
  <c r="AE143" i="73"/>
  <c r="AD143" i="73"/>
  <c r="AC143" i="73"/>
  <c r="AB143" i="73"/>
  <c r="AA143" i="73"/>
  <c r="Z143" i="73"/>
  <c r="Y143" i="73"/>
  <c r="X143" i="73"/>
  <c r="W143" i="73"/>
  <c r="V143" i="73"/>
  <c r="U143" i="73"/>
  <c r="T143" i="73"/>
  <c r="S143" i="73"/>
  <c r="R143" i="73"/>
  <c r="Q143" i="73"/>
  <c r="P143" i="73"/>
  <c r="L143" i="73"/>
  <c r="M143" i="73" s="1"/>
  <c r="K143" i="73"/>
  <c r="N143" i="73" s="1"/>
  <c r="CE142" i="73"/>
  <c r="AX142" i="73"/>
  <c r="AU142" i="73"/>
  <c r="AT142" i="73"/>
  <c r="AS142" i="73"/>
  <c r="AR142" i="73"/>
  <c r="AQ142" i="73"/>
  <c r="AP142" i="73"/>
  <c r="AO142" i="73"/>
  <c r="AN142" i="73"/>
  <c r="AM142" i="73"/>
  <c r="AL142" i="73"/>
  <c r="AK142" i="73"/>
  <c r="AJ142" i="73"/>
  <c r="AI142" i="73"/>
  <c r="AH142" i="73"/>
  <c r="AG142" i="73"/>
  <c r="AF142" i="73"/>
  <c r="AE142" i="73"/>
  <c r="AD142" i="73"/>
  <c r="AC142" i="73"/>
  <c r="AB142" i="73"/>
  <c r="AA142" i="73"/>
  <c r="Z142" i="73"/>
  <c r="Y142" i="73"/>
  <c r="X142" i="73"/>
  <c r="W142" i="73"/>
  <c r="V142" i="73"/>
  <c r="U142" i="73"/>
  <c r="T142" i="73"/>
  <c r="S142" i="73"/>
  <c r="R142" i="73"/>
  <c r="Q142" i="73"/>
  <c r="P142" i="73"/>
  <c r="M142" i="73"/>
  <c r="L142" i="73"/>
  <c r="K142" i="73"/>
  <c r="N142" i="73" s="1"/>
  <c r="CE141" i="73"/>
  <c r="AX141" i="73"/>
  <c r="AV141" i="73" s="1"/>
  <c r="AU141" i="73"/>
  <c r="AT141" i="73"/>
  <c r="AS141" i="73"/>
  <c r="AR141" i="73"/>
  <c r="AQ141" i="73"/>
  <c r="AP141" i="73"/>
  <c r="AO141" i="73"/>
  <c r="AN141" i="73"/>
  <c r="AM141" i="73"/>
  <c r="AL141" i="73"/>
  <c r="AK141" i="73"/>
  <c r="AJ141" i="73"/>
  <c r="AI141" i="73"/>
  <c r="AH141" i="73"/>
  <c r="AG141" i="73"/>
  <c r="AF141" i="73"/>
  <c r="AE141" i="73"/>
  <c r="AD141" i="73"/>
  <c r="AC141" i="73"/>
  <c r="AB141" i="73"/>
  <c r="AA141" i="73"/>
  <c r="Z141" i="73"/>
  <c r="Y141" i="73"/>
  <c r="X141" i="73"/>
  <c r="W141" i="73"/>
  <c r="V141" i="73"/>
  <c r="U141" i="73"/>
  <c r="T141" i="73"/>
  <c r="S141" i="73"/>
  <c r="R141" i="73"/>
  <c r="Q141" i="73"/>
  <c r="P141" i="73"/>
  <c r="M141" i="73"/>
  <c r="L141" i="73"/>
  <c r="K141" i="73"/>
  <c r="N141" i="73" s="1"/>
  <c r="CE140" i="73"/>
  <c r="AX140" i="73"/>
  <c r="AV140" i="73" s="1"/>
  <c r="AU140" i="73"/>
  <c r="AT140" i="73"/>
  <c r="AS140" i="73"/>
  <c r="AR140" i="73"/>
  <c r="AQ140" i="73"/>
  <c r="AP140" i="73"/>
  <c r="AO140" i="73"/>
  <c r="AN140" i="73"/>
  <c r="AM140" i="73"/>
  <c r="AL140" i="73"/>
  <c r="AK140" i="73"/>
  <c r="AJ140" i="73"/>
  <c r="AI140" i="73"/>
  <c r="AH140" i="73"/>
  <c r="AG140" i="73"/>
  <c r="AF140" i="73"/>
  <c r="AE140" i="73"/>
  <c r="AD140" i="73"/>
  <c r="AC140" i="73"/>
  <c r="AB140" i="73"/>
  <c r="AA140" i="73"/>
  <c r="Z140" i="73"/>
  <c r="Y140" i="73"/>
  <c r="X140" i="73"/>
  <c r="W140" i="73"/>
  <c r="V140" i="73"/>
  <c r="U140" i="73"/>
  <c r="T140" i="73"/>
  <c r="S140" i="73"/>
  <c r="R140" i="73"/>
  <c r="Q140" i="73"/>
  <c r="P140" i="73"/>
  <c r="M140" i="73"/>
  <c r="L140" i="73"/>
  <c r="K140" i="73"/>
  <c r="N140" i="73" s="1"/>
  <c r="CE139" i="73"/>
  <c r="P139" i="73"/>
  <c r="CE138" i="73"/>
  <c r="AX138" i="73"/>
  <c r="AV138" i="73" s="1"/>
  <c r="AU138" i="73"/>
  <c r="AT138" i="73"/>
  <c r="AS138" i="73"/>
  <c r="AR138" i="73"/>
  <c r="AQ138" i="73"/>
  <c r="AP138" i="73"/>
  <c r="AO138" i="73"/>
  <c r="AN138" i="73"/>
  <c r="AM138" i="73"/>
  <c r="AL138" i="73"/>
  <c r="AK138" i="73"/>
  <c r="AJ138" i="73"/>
  <c r="AI138" i="73"/>
  <c r="AH138" i="73"/>
  <c r="AG138" i="73"/>
  <c r="AF138" i="73"/>
  <c r="AE138" i="73"/>
  <c r="AD138" i="73"/>
  <c r="AC138" i="73"/>
  <c r="AB138" i="73"/>
  <c r="AA138" i="73"/>
  <c r="Z138" i="73"/>
  <c r="Y138" i="73"/>
  <c r="X138" i="73"/>
  <c r="W138" i="73"/>
  <c r="V138" i="73"/>
  <c r="U138" i="73"/>
  <c r="T138" i="73"/>
  <c r="S138" i="73"/>
  <c r="R138" i="73"/>
  <c r="Q138" i="73"/>
  <c r="P138" i="73"/>
  <c r="M138" i="73"/>
  <c r="L138" i="73"/>
  <c r="K138" i="73"/>
  <c r="N138" i="73" s="1"/>
  <c r="CE137" i="73"/>
  <c r="AX137" i="73"/>
  <c r="AV137" i="73" s="1"/>
  <c r="AU137" i="73"/>
  <c r="AT137" i="73"/>
  <c r="AS137" i="73"/>
  <c r="AR137" i="73"/>
  <c r="AQ137" i="73"/>
  <c r="AP137" i="73"/>
  <c r="AO137" i="73"/>
  <c r="AN137" i="73"/>
  <c r="AM137" i="73"/>
  <c r="AL137" i="73"/>
  <c r="AK137" i="73"/>
  <c r="AJ137" i="73"/>
  <c r="AI137" i="73"/>
  <c r="AH137" i="73"/>
  <c r="AG137" i="73"/>
  <c r="AF137" i="73"/>
  <c r="AE137" i="73"/>
  <c r="AD137" i="73"/>
  <c r="AC137" i="73"/>
  <c r="AB137" i="73"/>
  <c r="AA137" i="73"/>
  <c r="Z137" i="73"/>
  <c r="Y137" i="73"/>
  <c r="X137" i="73"/>
  <c r="W137" i="73"/>
  <c r="V137" i="73"/>
  <c r="U137" i="73"/>
  <c r="T137" i="73"/>
  <c r="S137" i="73"/>
  <c r="R137" i="73"/>
  <c r="Q137" i="73"/>
  <c r="P137" i="73"/>
  <c r="M137" i="73"/>
  <c r="L137" i="73"/>
  <c r="K137" i="73"/>
  <c r="N137" i="73" s="1"/>
  <c r="CE136" i="73"/>
  <c r="AX136" i="73"/>
  <c r="AV136" i="73" s="1"/>
  <c r="AU136" i="73"/>
  <c r="AT136" i="73"/>
  <c r="AS136" i="73"/>
  <c r="AR136" i="73"/>
  <c r="AQ136" i="73"/>
  <c r="AP136" i="73"/>
  <c r="AO136" i="73"/>
  <c r="AN136" i="73"/>
  <c r="AM136" i="73"/>
  <c r="AL136" i="73"/>
  <c r="AK136" i="73"/>
  <c r="AJ136" i="73"/>
  <c r="AI136" i="73"/>
  <c r="AH136" i="73"/>
  <c r="AG136" i="73"/>
  <c r="AF136" i="73"/>
  <c r="AE136" i="73"/>
  <c r="AD136" i="73"/>
  <c r="AC136" i="73"/>
  <c r="AB136" i="73"/>
  <c r="AA136" i="73"/>
  <c r="Z136" i="73"/>
  <c r="Y136" i="73"/>
  <c r="X136" i="73"/>
  <c r="W136" i="73"/>
  <c r="V136" i="73"/>
  <c r="U136" i="73"/>
  <c r="T136" i="73"/>
  <c r="S136" i="73"/>
  <c r="R136" i="73"/>
  <c r="Q136" i="73"/>
  <c r="P136" i="73"/>
  <c r="N136" i="73"/>
  <c r="L136" i="73"/>
  <c r="M136" i="73" s="1"/>
  <c r="K136" i="73"/>
  <c r="CE135" i="73"/>
  <c r="AX135" i="73"/>
  <c r="AV135" i="73"/>
  <c r="AU135" i="73"/>
  <c r="AT135" i="73"/>
  <c r="AS135" i="73"/>
  <c r="AR135" i="73"/>
  <c r="AQ135" i="73"/>
  <c r="AP135" i="73"/>
  <c r="AO135" i="73"/>
  <c r="AN135" i="73"/>
  <c r="AM135" i="73"/>
  <c r="AL135" i="73"/>
  <c r="AK135" i="73"/>
  <c r="AJ135" i="73"/>
  <c r="AI135" i="73"/>
  <c r="AH135" i="73"/>
  <c r="AG135" i="73"/>
  <c r="AF135" i="73"/>
  <c r="AE135" i="73"/>
  <c r="AD135" i="73"/>
  <c r="AC135" i="73"/>
  <c r="AB135" i="73"/>
  <c r="AA135" i="73"/>
  <c r="Z135" i="73"/>
  <c r="Y135" i="73"/>
  <c r="X135" i="73"/>
  <c r="W135" i="73"/>
  <c r="V135" i="73"/>
  <c r="U135" i="73"/>
  <c r="T135" i="73"/>
  <c r="S135" i="73"/>
  <c r="R135" i="73"/>
  <c r="Q135" i="73"/>
  <c r="P135" i="73"/>
  <c r="M135" i="73"/>
  <c r="L135" i="73"/>
  <c r="K135" i="73"/>
  <c r="N135" i="73" s="1"/>
  <c r="CE134" i="73"/>
  <c r="AX134" i="73"/>
  <c r="AV134" i="73" s="1"/>
  <c r="AU134" i="73"/>
  <c r="AT134" i="73"/>
  <c r="AS134" i="73"/>
  <c r="AR134" i="73"/>
  <c r="AQ134" i="73"/>
  <c r="AP134" i="73"/>
  <c r="AO134" i="73"/>
  <c r="AN134" i="73"/>
  <c r="AM134" i="73"/>
  <c r="AL134" i="73"/>
  <c r="AK134" i="73"/>
  <c r="AJ134" i="73"/>
  <c r="AI134" i="73"/>
  <c r="AH134" i="73"/>
  <c r="AG134" i="73"/>
  <c r="AF134" i="73"/>
  <c r="AE134" i="73"/>
  <c r="AD134" i="73"/>
  <c r="AC134" i="73"/>
  <c r="AB134" i="73"/>
  <c r="AA134" i="73"/>
  <c r="Z134" i="73"/>
  <c r="Y134" i="73"/>
  <c r="X134" i="73"/>
  <c r="W134" i="73"/>
  <c r="V134" i="73"/>
  <c r="U134" i="73"/>
  <c r="T134" i="73"/>
  <c r="S134" i="73"/>
  <c r="R134" i="73"/>
  <c r="Q134" i="73"/>
  <c r="P134" i="73"/>
  <c r="M134" i="73"/>
  <c r="L134" i="73"/>
  <c r="K134" i="73"/>
  <c r="N134" i="73" s="1"/>
  <c r="CE133" i="73"/>
  <c r="AX133" i="73"/>
  <c r="AV133" i="73"/>
  <c r="AU133" i="73"/>
  <c r="AT133" i="73"/>
  <c r="AS133" i="73"/>
  <c r="AR133" i="73"/>
  <c r="AQ133" i="73"/>
  <c r="AP133" i="73"/>
  <c r="AO133" i="73"/>
  <c r="AN133" i="73"/>
  <c r="AM133" i="73"/>
  <c r="AL133" i="73"/>
  <c r="AK133" i="73"/>
  <c r="AJ133" i="73"/>
  <c r="AI133" i="73"/>
  <c r="AH133" i="73"/>
  <c r="AG133" i="73"/>
  <c r="AF133" i="73"/>
  <c r="AE133" i="73"/>
  <c r="AD133" i="73"/>
  <c r="AC133" i="73"/>
  <c r="AB133" i="73"/>
  <c r="AA133" i="73"/>
  <c r="Z133" i="73"/>
  <c r="Y133" i="73"/>
  <c r="X133" i="73"/>
  <c r="W133" i="73"/>
  <c r="V133" i="73"/>
  <c r="U133" i="73"/>
  <c r="T133" i="73"/>
  <c r="S133" i="73"/>
  <c r="R133" i="73"/>
  <c r="Q133" i="73"/>
  <c r="P133" i="73"/>
  <c r="M133" i="73"/>
  <c r="L133" i="73"/>
  <c r="K133" i="73"/>
  <c r="N133" i="73" s="1"/>
  <c r="CE132" i="73"/>
  <c r="AX132" i="73"/>
  <c r="AV132" i="73" s="1"/>
  <c r="AU132" i="73"/>
  <c r="AT132" i="73"/>
  <c r="AS132" i="73"/>
  <c r="AR132" i="73"/>
  <c r="AQ132" i="73"/>
  <c r="AP132" i="73"/>
  <c r="AO132" i="73"/>
  <c r="AN132" i="73"/>
  <c r="AM132" i="73"/>
  <c r="AL132" i="73"/>
  <c r="AK132" i="73"/>
  <c r="AJ132" i="73"/>
  <c r="AI132" i="73"/>
  <c r="AH132" i="73"/>
  <c r="AG132" i="73"/>
  <c r="AF132" i="73"/>
  <c r="AE132" i="73"/>
  <c r="AD132" i="73"/>
  <c r="AC132" i="73"/>
  <c r="AB132" i="73"/>
  <c r="AA132" i="73"/>
  <c r="Z132" i="73"/>
  <c r="Y132" i="73"/>
  <c r="X132" i="73"/>
  <c r="W132" i="73"/>
  <c r="V132" i="73"/>
  <c r="U132" i="73"/>
  <c r="T132" i="73"/>
  <c r="S132" i="73"/>
  <c r="R132" i="73"/>
  <c r="Q132" i="73"/>
  <c r="P132" i="73"/>
  <c r="N132" i="73"/>
  <c r="L132" i="73"/>
  <c r="M132" i="73" s="1"/>
  <c r="K132" i="73"/>
  <c r="CE131" i="73"/>
  <c r="AX131" i="73"/>
  <c r="AV131" i="73"/>
  <c r="AU131" i="73"/>
  <c r="AT131" i="73"/>
  <c r="AS131" i="73"/>
  <c r="AR131" i="73"/>
  <c r="AQ131" i="73"/>
  <c r="AP131" i="73"/>
  <c r="AO131" i="73"/>
  <c r="AN131" i="73"/>
  <c r="AM131" i="73"/>
  <c r="AL131" i="73"/>
  <c r="AK131" i="73"/>
  <c r="AJ131" i="73"/>
  <c r="AI131" i="73"/>
  <c r="AH131" i="73"/>
  <c r="AG131" i="73"/>
  <c r="AF131" i="73"/>
  <c r="AE131" i="73"/>
  <c r="AD131" i="73"/>
  <c r="AC131" i="73"/>
  <c r="AB131" i="73"/>
  <c r="AA131" i="73"/>
  <c r="Z131" i="73"/>
  <c r="Y131" i="73"/>
  <c r="X131" i="73"/>
  <c r="W131" i="73"/>
  <c r="V131" i="73"/>
  <c r="U131" i="73"/>
  <c r="T131" i="73"/>
  <c r="S131" i="73"/>
  <c r="R131" i="73"/>
  <c r="Q131" i="73"/>
  <c r="P131" i="73"/>
  <c r="L131" i="73"/>
  <c r="M131" i="73" s="1"/>
  <c r="K131" i="73"/>
  <c r="N131" i="73" s="1"/>
  <c r="CE130" i="73"/>
  <c r="P130" i="73"/>
  <c r="CE129" i="73"/>
  <c r="AX129" i="73"/>
  <c r="AV129" i="73" s="1"/>
  <c r="AU129" i="73"/>
  <c r="AT129" i="73"/>
  <c r="AS129" i="73"/>
  <c r="AR129" i="73"/>
  <c r="AQ129" i="73"/>
  <c r="AP129" i="73"/>
  <c r="AO129" i="73"/>
  <c r="AN129" i="73"/>
  <c r="AM129" i="73"/>
  <c r="AL129" i="73"/>
  <c r="AK129" i="73"/>
  <c r="AJ129" i="73"/>
  <c r="AI129" i="73"/>
  <c r="AH129" i="73"/>
  <c r="AG129" i="73"/>
  <c r="AF129" i="73"/>
  <c r="AE129" i="73"/>
  <c r="AD129" i="73"/>
  <c r="AC129" i="73"/>
  <c r="AB129" i="73"/>
  <c r="AA129" i="73"/>
  <c r="Z129" i="73"/>
  <c r="Y129" i="73"/>
  <c r="X129" i="73"/>
  <c r="W129" i="73"/>
  <c r="V129" i="73"/>
  <c r="U129" i="73"/>
  <c r="T129" i="73"/>
  <c r="S129" i="73"/>
  <c r="R129" i="73"/>
  <c r="Q129" i="73"/>
  <c r="P129" i="73"/>
  <c r="L129" i="73"/>
  <c r="M129" i="73" s="1"/>
  <c r="K129" i="73"/>
  <c r="N129" i="73" s="1"/>
  <c r="CE128" i="73"/>
  <c r="AX128" i="73"/>
  <c r="AV128" i="73"/>
  <c r="AU128" i="73"/>
  <c r="AT128" i="73"/>
  <c r="AS128" i="73"/>
  <c r="AR128" i="73"/>
  <c r="AQ128" i="73"/>
  <c r="AP128" i="73"/>
  <c r="AO128" i="73"/>
  <c r="AN128" i="73"/>
  <c r="AM128" i="73"/>
  <c r="AL128" i="73"/>
  <c r="AK128" i="73"/>
  <c r="AJ128" i="73"/>
  <c r="AI128" i="73"/>
  <c r="AH128" i="73"/>
  <c r="AG128" i="73"/>
  <c r="AF128" i="73"/>
  <c r="AE128" i="73"/>
  <c r="AD128" i="73"/>
  <c r="AC128" i="73"/>
  <c r="AB128" i="73"/>
  <c r="AA128" i="73"/>
  <c r="Z128" i="73"/>
  <c r="Y128" i="73"/>
  <c r="X128" i="73"/>
  <c r="W128" i="73"/>
  <c r="V128" i="73"/>
  <c r="U128" i="73"/>
  <c r="T128" i="73"/>
  <c r="S128" i="73"/>
  <c r="R128" i="73"/>
  <c r="Q128" i="73"/>
  <c r="P128" i="73"/>
  <c r="L128" i="73"/>
  <c r="M128" i="73" s="1"/>
  <c r="K128" i="73"/>
  <c r="N128" i="73" s="1"/>
  <c r="CE127" i="73"/>
  <c r="AX127" i="73"/>
  <c r="AV127" i="73"/>
  <c r="AU127" i="73"/>
  <c r="AT127" i="73"/>
  <c r="AS127" i="73"/>
  <c r="AR127" i="73"/>
  <c r="AQ127" i="73"/>
  <c r="AP127" i="73"/>
  <c r="AO127" i="73"/>
  <c r="AN127" i="73"/>
  <c r="AM127" i="73"/>
  <c r="AL127" i="73"/>
  <c r="AK127" i="73"/>
  <c r="AJ127" i="73"/>
  <c r="AI127" i="73"/>
  <c r="AH127" i="73"/>
  <c r="AG127" i="73"/>
  <c r="AF127" i="73"/>
  <c r="AE127" i="73"/>
  <c r="AD127" i="73"/>
  <c r="AC127" i="73"/>
  <c r="AB127" i="73"/>
  <c r="AA127" i="73"/>
  <c r="Z127" i="73"/>
  <c r="Y127" i="73"/>
  <c r="X127" i="73"/>
  <c r="W127" i="73"/>
  <c r="V127" i="73"/>
  <c r="U127" i="73"/>
  <c r="T127" i="73"/>
  <c r="S127" i="73"/>
  <c r="R127" i="73"/>
  <c r="Q127" i="73"/>
  <c r="P127" i="73"/>
  <c r="L127" i="73"/>
  <c r="M127" i="73" s="1"/>
  <c r="K127" i="73"/>
  <c r="N127" i="73" s="1"/>
  <c r="CE126" i="73"/>
  <c r="P126" i="73"/>
  <c r="CE125" i="73"/>
  <c r="AX125" i="73"/>
  <c r="AU125" i="73"/>
  <c r="AT125" i="73"/>
  <c r="AS125" i="73"/>
  <c r="AR125" i="73"/>
  <c r="AQ125" i="73"/>
  <c r="AP125" i="73"/>
  <c r="AO125" i="73"/>
  <c r="AN125" i="73"/>
  <c r="AM125" i="73"/>
  <c r="AL125" i="73"/>
  <c r="AK125" i="73"/>
  <c r="AJ125" i="73"/>
  <c r="AI125" i="73"/>
  <c r="AH125" i="73"/>
  <c r="AG125" i="73"/>
  <c r="AF125" i="73"/>
  <c r="AE125" i="73"/>
  <c r="AD125" i="73"/>
  <c r="AC125" i="73"/>
  <c r="AB125" i="73"/>
  <c r="AA125" i="73"/>
  <c r="Z125" i="73"/>
  <c r="Y125" i="73"/>
  <c r="X125" i="73"/>
  <c r="W125" i="73"/>
  <c r="V125" i="73"/>
  <c r="U125" i="73"/>
  <c r="T125" i="73"/>
  <c r="S125" i="73"/>
  <c r="R125" i="73"/>
  <c r="Q125" i="73"/>
  <c r="P125" i="73"/>
  <c r="L125" i="73"/>
  <c r="M125" i="73" s="1"/>
  <c r="K125" i="73"/>
  <c r="N125" i="73" s="1"/>
  <c r="CE124" i="73"/>
  <c r="AX124" i="73"/>
  <c r="AV124" i="73" s="1"/>
  <c r="AU124" i="73"/>
  <c r="AT124" i="73"/>
  <c r="AS124" i="73"/>
  <c r="AR124" i="73"/>
  <c r="AQ124" i="73"/>
  <c r="AP124" i="73"/>
  <c r="AO124" i="73"/>
  <c r="AN124" i="73"/>
  <c r="AM124" i="73"/>
  <c r="AL124" i="73"/>
  <c r="AK124" i="73"/>
  <c r="AJ124" i="73"/>
  <c r="AI124" i="73"/>
  <c r="AH124" i="73"/>
  <c r="AG124" i="73"/>
  <c r="AF124" i="73"/>
  <c r="AE124" i="73"/>
  <c r="AD124" i="73"/>
  <c r="AC124" i="73"/>
  <c r="AB124" i="73"/>
  <c r="AA124" i="73"/>
  <c r="Z124" i="73"/>
  <c r="Y124" i="73"/>
  <c r="X124" i="73"/>
  <c r="W124" i="73"/>
  <c r="V124" i="73"/>
  <c r="U124" i="73"/>
  <c r="T124" i="73"/>
  <c r="S124" i="73"/>
  <c r="R124" i="73"/>
  <c r="Q124" i="73"/>
  <c r="P124" i="73"/>
  <c r="L124" i="73"/>
  <c r="M124" i="73" s="1"/>
  <c r="K124" i="73"/>
  <c r="N124" i="73" s="1"/>
  <c r="CE123" i="73"/>
  <c r="AX123" i="73"/>
  <c r="AU123" i="73"/>
  <c r="AT123" i="73"/>
  <c r="AS123" i="73"/>
  <c r="AR123" i="73"/>
  <c r="AQ123" i="73"/>
  <c r="AP123" i="73"/>
  <c r="AO123" i="73"/>
  <c r="AN123" i="73"/>
  <c r="AM123" i="73"/>
  <c r="AL123" i="73"/>
  <c r="AK123" i="73"/>
  <c r="AJ123" i="73"/>
  <c r="AI123" i="73"/>
  <c r="AH123" i="73"/>
  <c r="AG123" i="73"/>
  <c r="AF123" i="73"/>
  <c r="AE123" i="73"/>
  <c r="AD123" i="73"/>
  <c r="AC123" i="73"/>
  <c r="AB123" i="73"/>
  <c r="AA123" i="73"/>
  <c r="Z123" i="73"/>
  <c r="Y123" i="73"/>
  <c r="X123" i="73"/>
  <c r="W123" i="73"/>
  <c r="V123" i="73"/>
  <c r="U123" i="73"/>
  <c r="T123" i="73"/>
  <c r="S123" i="73"/>
  <c r="R123" i="73"/>
  <c r="Q123" i="73"/>
  <c r="P123" i="73"/>
  <c r="L123" i="73"/>
  <c r="M123" i="73" s="1"/>
  <c r="K123" i="73"/>
  <c r="N123" i="73" s="1"/>
  <c r="CE122" i="73"/>
  <c r="AX122" i="73"/>
  <c r="AV122" i="73" s="1"/>
  <c r="AU122" i="73"/>
  <c r="AT122" i="73"/>
  <c r="AS122" i="73"/>
  <c r="AR122" i="73"/>
  <c r="AQ122" i="73"/>
  <c r="AP122" i="73"/>
  <c r="AO122" i="73"/>
  <c r="AN122" i="73"/>
  <c r="AM122" i="73"/>
  <c r="AL122" i="73"/>
  <c r="AK122" i="73"/>
  <c r="AJ122" i="73"/>
  <c r="AI122" i="73"/>
  <c r="AH122" i="73"/>
  <c r="AG122" i="73"/>
  <c r="AF122" i="73"/>
  <c r="AE122" i="73"/>
  <c r="AD122" i="73"/>
  <c r="AC122" i="73"/>
  <c r="AB122" i="73"/>
  <c r="AA122" i="73"/>
  <c r="Z122" i="73"/>
  <c r="Y122" i="73"/>
  <c r="X122" i="73"/>
  <c r="W122" i="73"/>
  <c r="V122" i="73"/>
  <c r="U122" i="73"/>
  <c r="T122" i="73"/>
  <c r="S122" i="73"/>
  <c r="R122" i="73"/>
  <c r="Q122" i="73"/>
  <c r="P122" i="73"/>
  <c r="L122" i="73"/>
  <c r="M122" i="73" s="1"/>
  <c r="K122" i="73"/>
  <c r="N122" i="73" s="1"/>
  <c r="CE121" i="73"/>
  <c r="AX121" i="73"/>
  <c r="AU121" i="73"/>
  <c r="AT121" i="73"/>
  <c r="AS121" i="73"/>
  <c r="AR121" i="73"/>
  <c r="AQ121" i="73"/>
  <c r="AP121" i="73"/>
  <c r="AO121" i="73"/>
  <c r="AN121" i="73"/>
  <c r="AM121" i="73"/>
  <c r="AL121" i="73"/>
  <c r="AK121" i="73"/>
  <c r="AJ121" i="73"/>
  <c r="AI121" i="73"/>
  <c r="AH121" i="73"/>
  <c r="AG121" i="73"/>
  <c r="AF121" i="73"/>
  <c r="AE121" i="73"/>
  <c r="AD121" i="73"/>
  <c r="AC121" i="73"/>
  <c r="AB121" i="73"/>
  <c r="AA121" i="73"/>
  <c r="Z121" i="73"/>
  <c r="Y121" i="73"/>
  <c r="X121" i="73"/>
  <c r="W121" i="73"/>
  <c r="V121" i="73"/>
  <c r="U121" i="73"/>
  <c r="T121" i="73"/>
  <c r="S121" i="73"/>
  <c r="R121" i="73"/>
  <c r="Q121" i="73"/>
  <c r="P121" i="73"/>
  <c r="M121" i="73"/>
  <c r="L121" i="73"/>
  <c r="K121" i="73"/>
  <c r="N121" i="73" s="1"/>
  <c r="CE120" i="73"/>
  <c r="AX120" i="73"/>
  <c r="AV120" i="73" s="1"/>
  <c r="AU120" i="73"/>
  <c r="AT120" i="73"/>
  <c r="AS120" i="73"/>
  <c r="AR120" i="73"/>
  <c r="AQ120" i="73"/>
  <c r="AP120" i="73"/>
  <c r="AO120" i="73"/>
  <c r="AN120" i="73"/>
  <c r="AM120" i="73"/>
  <c r="AL120" i="73"/>
  <c r="AK120" i="73"/>
  <c r="AJ120" i="73"/>
  <c r="AI120" i="73"/>
  <c r="AH120" i="73"/>
  <c r="AG120" i="73"/>
  <c r="AF120" i="73"/>
  <c r="AE120" i="73"/>
  <c r="AD120" i="73"/>
  <c r="AC120" i="73"/>
  <c r="AB120" i="73"/>
  <c r="AA120" i="73"/>
  <c r="Z120" i="73"/>
  <c r="Y120" i="73"/>
  <c r="X120" i="73"/>
  <c r="W120" i="73"/>
  <c r="V120" i="73"/>
  <c r="U120" i="73"/>
  <c r="T120" i="73"/>
  <c r="S120" i="73"/>
  <c r="R120" i="73"/>
  <c r="Q120" i="73"/>
  <c r="P120" i="73"/>
  <c r="L120" i="73"/>
  <c r="M120" i="73" s="1"/>
  <c r="K120" i="73"/>
  <c r="N120" i="73" s="1"/>
  <c r="CE119" i="73"/>
  <c r="P119" i="73"/>
  <c r="CE118" i="73"/>
  <c r="AX118" i="73"/>
  <c r="AV118" i="73" s="1"/>
  <c r="AU118" i="73"/>
  <c r="AT118" i="73"/>
  <c r="AS118" i="73"/>
  <c r="AR118" i="73"/>
  <c r="AQ118" i="73"/>
  <c r="AP118" i="73"/>
  <c r="AO118" i="73"/>
  <c r="AN118" i="73"/>
  <c r="AM118" i="73"/>
  <c r="AL118" i="73"/>
  <c r="AK118" i="73"/>
  <c r="AJ118" i="73"/>
  <c r="AI118" i="73"/>
  <c r="AH118" i="73"/>
  <c r="AG118" i="73"/>
  <c r="AF118" i="73"/>
  <c r="AE118" i="73"/>
  <c r="AD118" i="73"/>
  <c r="AC118" i="73"/>
  <c r="AB118" i="73"/>
  <c r="AA118" i="73"/>
  <c r="Z118" i="73"/>
  <c r="Y118" i="73"/>
  <c r="X118" i="73"/>
  <c r="W118" i="73"/>
  <c r="V118" i="73"/>
  <c r="U118" i="73"/>
  <c r="T118" i="73"/>
  <c r="S118" i="73"/>
  <c r="R118" i="73"/>
  <c r="AY118" i="73" s="1"/>
  <c r="AZ118" i="73" s="1"/>
  <c r="Q118" i="73"/>
  <c r="P118" i="73"/>
  <c r="N118" i="73"/>
  <c r="M118" i="73"/>
  <c r="L118" i="73"/>
  <c r="K118" i="73"/>
  <c r="CE117" i="73"/>
  <c r="AY117" i="73"/>
  <c r="AX117" i="73"/>
  <c r="AV117" i="73" s="1"/>
  <c r="AU117" i="73"/>
  <c r="AT117" i="73"/>
  <c r="AS117" i="73"/>
  <c r="AR117" i="73"/>
  <c r="AQ117" i="73"/>
  <c r="AP117" i="73"/>
  <c r="AO117" i="73"/>
  <c r="AN117" i="73"/>
  <c r="AM117" i="73"/>
  <c r="AL117" i="73"/>
  <c r="AK117" i="73"/>
  <c r="AJ117" i="73"/>
  <c r="AI117" i="73"/>
  <c r="AH117" i="73"/>
  <c r="AG117" i="73"/>
  <c r="AF117" i="73"/>
  <c r="AE117" i="73"/>
  <c r="AD117" i="73"/>
  <c r="AC117" i="73"/>
  <c r="AB117" i="73"/>
  <c r="AA117" i="73"/>
  <c r="Z117" i="73"/>
  <c r="Y117" i="73"/>
  <c r="X117" i="73"/>
  <c r="W117" i="73"/>
  <c r="V117" i="73"/>
  <c r="U117" i="73"/>
  <c r="T117" i="73"/>
  <c r="S117" i="73"/>
  <c r="R117" i="73"/>
  <c r="Q117" i="73"/>
  <c r="P117" i="73"/>
  <c r="N117" i="73"/>
  <c r="L117" i="73"/>
  <c r="M117" i="73" s="1"/>
  <c r="K117" i="73"/>
  <c r="CE116" i="73"/>
  <c r="AX116" i="73"/>
  <c r="AV116" i="73" s="1"/>
  <c r="AU116" i="73"/>
  <c r="AT116" i="73"/>
  <c r="AS116" i="73"/>
  <c r="AR116" i="73"/>
  <c r="AQ116" i="73"/>
  <c r="AP116" i="73"/>
  <c r="AO116" i="73"/>
  <c r="AN116" i="73"/>
  <c r="AM116" i="73"/>
  <c r="AL116" i="73"/>
  <c r="AK116" i="73"/>
  <c r="AJ116" i="73"/>
  <c r="AI116" i="73"/>
  <c r="AH116" i="73"/>
  <c r="AG116" i="73"/>
  <c r="AF116" i="73"/>
  <c r="AE116" i="73"/>
  <c r="AD116" i="73"/>
  <c r="AC116" i="73"/>
  <c r="AB116" i="73"/>
  <c r="AA116" i="73"/>
  <c r="Z116" i="73"/>
  <c r="Y116" i="73"/>
  <c r="X116" i="73"/>
  <c r="W116" i="73"/>
  <c r="V116" i="73"/>
  <c r="U116" i="73"/>
  <c r="T116" i="73"/>
  <c r="S116" i="73"/>
  <c r="R116" i="73"/>
  <c r="Q116" i="73"/>
  <c r="P116" i="73"/>
  <c r="N116" i="73"/>
  <c r="L116" i="73"/>
  <c r="M116" i="73" s="1"/>
  <c r="K116" i="73"/>
  <c r="CE115" i="73"/>
  <c r="AX115" i="73"/>
  <c r="AV115" i="73" s="1"/>
  <c r="AU115" i="73"/>
  <c r="AT115" i="73"/>
  <c r="AS115" i="73"/>
  <c r="AR115" i="73"/>
  <c r="AQ115" i="73"/>
  <c r="AP115" i="73"/>
  <c r="AO115" i="73"/>
  <c r="AN115" i="73"/>
  <c r="AM115" i="73"/>
  <c r="AL115" i="73"/>
  <c r="AK115" i="73"/>
  <c r="AJ115" i="73"/>
  <c r="AI115" i="73"/>
  <c r="AH115" i="73"/>
  <c r="AG115" i="73"/>
  <c r="AF115" i="73"/>
  <c r="AE115" i="73"/>
  <c r="AD115" i="73"/>
  <c r="AC115" i="73"/>
  <c r="AB115" i="73"/>
  <c r="AA115" i="73"/>
  <c r="Z115" i="73"/>
  <c r="Y115" i="73"/>
  <c r="X115" i="73"/>
  <c r="W115" i="73"/>
  <c r="V115" i="73"/>
  <c r="U115" i="73"/>
  <c r="T115" i="73"/>
  <c r="S115" i="73"/>
  <c r="R115" i="73"/>
  <c r="AY115" i="73" s="1"/>
  <c r="AZ115" i="73" s="1"/>
  <c r="BA115" i="73" s="1"/>
  <c r="Q115" i="73"/>
  <c r="P115" i="73"/>
  <c r="N115" i="73"/>
  <c r="L115" i="73"/>
  <c r="M115" i="73" s="1"/>
  <c r="K115" i="73"/>
  <c r="CE114" i="73"/>
  <c r="AX114" i="73"/>
  <c r="AV114" i="73" s="1"/>
  <c r="AU114" i="73"/>
  <c r="AT114" i="73"/>
  <c r="AS114" i="73"/>
  <c r="AR114" i="73"/>
  <c r="AQ114" i="73"/>
  <c r="AP114" i="73"/>
  <c r="AO114" i="73"/>
  <c r="AN114" i="73"/>
  <c r="AM114" i="73"/>
  <c r="AL114" i="73"/>
  <c r="AK114" i="73"/>
  <c r="AJ114" i="73"/>
  <c r="AI114" i="73"/>
  <c r="AH114" i="73"/>
  <c r="AG114" i="73"/>
  <c r="AF114" i="73"/>
  <c r="AE114" i="73"/>
  <c r="AD114" i="73"/>
  <c r="AC114" i="73"/>
  <c r="AB114" i="73"/>
  <c r="AA114" i="73"/>
  <c r="Z114" i="73"/>
  <c r="Y114" i="73"/>
  <c r="X114" i="73"/>
  <c r="W114" i="73"/>
  <c r="V114" i="73"/>
  <c r="U114" i="73"/>
  <c r="T114" i="73"/>
  <c r="S114" i="73"/>
  <c r="R114" i="73"/>
  <c r="Q114" i="73"/>
  <c r="P114" i="73"/>
  <c r="N114" i="73"/>
  <c r="L114" i="73"/>
  <c r="M114" i="73" s="1"/>
  <c r="K114" i="73"/>
  <c r="CE113" i="73"/>
  <c r="AY113" i="73"/>
  <c r="AZ113" i="73" s="1"/>
  <c r="BA113" i="73" s="1"/>
  <c r="BB113" i="73" s="1"/>
  <c r="BC113" i="73" s="1"/>
  <c r="BD113" i="73" s="1"/>
  <c r="BE113" i="73" s="1"/>
  <c r="BF113" i="73" s="1"/>
  <c r="BG113" i="73" s="1"/>
  <c r="BH113" i="73" s="1"/>
  <c r="BI113" i="73" s="1"/>
  <c r="BJ113" i="73" s="1"/>
  <c r="BK113" i="73" s="1"/>
  <c r="BL113" i="73" s="1"/>
  <c r="BM113" i="73" s="1"/>
  <c r="BN113" i="73" s="1"/>
  <c r="BO113" i="73" s="1"/>
  <c r="BP113" i="73" s="1"/>
  <c r="BQ113" i="73" s="1"/>
  <c r="BR113" i="73" s="1"/>
  <c r="BS113" i="73" s="1"/>
  <c r="BT113" i="73" s="1"/>
  <c r="BU113" i="73" s="1"/>
  <c r="BV113" i="73" s="1"/>
  <c r="BW113" i="73" s="1"/>
  <c r="BX113" i="73" s="1"/>
  <c r="BY113" i="73" s="1"/>
  <c r="BZ113" i="73" s="1"/>
  <c r="CA113" i="73" s="1"/>
  <c r="CB113" i="73" s="1"/>
  <c r="P113" i="73"/>
  <c r="CE112" i="73"/>
  <c r="AX112" i="73"/>
  <c r="AU112" i="73"/>
  <c r="AT112" i="73"/>
  <c r="AS112" i="73"/>
  <c r="AR112" i="73"/>
  <c r="AQ112" i="73"/>
  <c r="AP112" i="73"/>
  <c r="AO112" i="73"/>
  <c r="AN112" i="73"/>
  <c r="AM112" i="73"/>
  <c r="AL112" i="73"/>
  <c r="AK112" i="73"/>
  <c r="AJ112" i="73"/>
  <c r="AI112" i="73"/>
  <c r="AH112" i="73"/>
  <c r="AG112" i="73"/>
  <c r="AF112" i="73"/>
  <c r="AE112" i="73"/>
  <c r="AD112" i="73"/>
  <c r="AC112" i="73"/>
  <c r="AB112" i="73"/>
  <c r="AA112" i="73"/>
  <c r="Z112" i="73"/>
  <c r="Y112" i="73"/>
  <c r="X112" i="73"/>
  <c r="W112" i="73"/>
  <c r="V112" i="73"/>
  <c r="U112" i="73"/>
  <c r="T112" i="73"/>
  <c r="S112" i="73"/>
  <c r="R112" i="73"/>
  <c r="Q112" i="73"/>
  <c r="P112" i="73"/>
  <c r="L112" i="73"/>
  <c r="M112" i="73" s="1"/>
  <c r="K112" i="73"/>
  <c r="N112" i="73" s="1"/>
  <c r="CE111" i="73"/>
  <c r="AX111" i="73"/>
  <c r="AV111" i="73" s="1"/>
  <c r="AU111" i="73"/>
  <c r="AT111" i="73"/>
  <c r="AS111" i="73"/>
  <c r="AR111" i="73"/>
  <c r="AQ111" i="73"/>
  <c r="AP111" i="73"/>
  <c r="AO111" i="73"/>
  <c r="AN111" i="73"/>
  <c r="AM111" i="73"/>
  <c r="AL111" i="73"/>
  <c r="AK111" i="73"/>
  <c r="AJ111" i="73"/>
  <c r="AI111" i="73"/>
  <c r="AH111" i="73"/>
  <c r="AG111" i="73"/>
  <c r="AF111" i="73"/>
  <c r="AE111" i="73"/>
  <c r="AD111" i="73"/>
  <c r="AC111" i="73"/>
  <c r="AB111" i="73"/>
  <c r="AA111" i="73"/>
  <c r="Z111" i="73"/>
  <c r="Y111" i="73"/>
  <c r="X111" i="73"/>
  <c r="W111" i="73"/>
  <c r="V111" i="73"/>
  <c r="U111" i="73"/>
  <c r="T111" i="73"/>
  <c r="S111" i="73"/>
  <c r="R111" i="73"/>
  <c r="AY111" i="73" s="1"/>
  <c r="Q111" i="73"/>
  <c r="P111" i="73"/>
  <c r="L111" i="73"/>
  <c r="M111" i="73" s="1"/>
  <c r="K111" i="73"/>
  <c r="N111" i="73" s="1"/>
  <c r="CE110" i="73"/>
  <c r="AX110" i="73"/>
  <c r="AV110" i="73"/>
  <c r="AU110" i="73"/>
  <c r="AT110" i="73"/>
  <c r="AS110" i="73"/>
  <c r="AR110" i="73"/>
  <c r="AQ110" i="73"/>
  <c r="AP110" i="73"/>
  <c r="AO110" i="73"/>
  <c r="AN110" i="73"/>
  <c r="AM110" i="73"/>
  <c r="AL110" i="73"/>
  <c r="AK110" i="73"/>
  <c r="AJ110" i="73"/>
  <c r="AI110" i="73"/>
  <c r="AH110" i="73"/>
  <c r="AG110" i="73"/>
  <c r="AF110" i="73"/>
  <c r="AE110" i="73"/>
  <c r="AD110" i="73"/>
  <c r="AC110" i="73"/>
  <c r="AB110" i="73"/>
  <c r="AA110" i="73"/>
  <c r="Z110" i="73"/>
  <c r="Y110" i="73"/>
  <c r="X110" i="73"/>
  <c r="W110" i="73"/>
  <c r="V110" i="73"/>
  <c r="U110" i="73"/>
  <c r="T110" i="73"/>
  <c r="S110" i="73"/>
  <c r="R110" i="73"/>
  <c r="Q110" i="73"/>
  <c r="P110" i="73"/>
  <c r="L110" i="73"/>
  <c r="M110" i="73" s="1"/>
  <c r="K110" i="73"/>
  <c r="N110" i="73" s="1"/>
  <c r="CE109" i="73"/>
  <c r="AX109" i="73"/>
  <c r="AV109" i="73" s="1"/>
  <c r="AU109" i="73"/>
  <c r="AT109" i="73"/>
  <c r="AS109" i="73"/>
  <c r="AR109" i="73"/>
  <c r="AQ109" i="73"/>
  <c r="AP109" i="73"/>
  <c r="AO109" i="73"/>
  <c r="AN109" i="73"/>
  <c r="AM109" i="73"/>
  <c r="AL109" i="73"/>
  <c r="AK109" i="73"/>
  <c r="AJ109" i="73"/>
  <c r="AI109" i="73"/>
  <c r="AH109" i="73"/>
  <c r="AG109" i="73"/>
  <c r="AF109" i="73"/>
  <c r="AE109" i="73"/>
  <c r="AD109" i="73"/>
  <c r="AC109" i="73"/>
  <c r="AB109" i="73"/>
  <c r="AA109" i="73"/>
  <c r="Z109" i="73"/>
  <c r="Y109" i="73"/>
  <c r="X109" i="73"/>
  <c r="W109" i="73"/>
  <c r="V109" i="73"/>
  <c r="U109" i="73"/>
  <c r="T109" i="73"/>
  <c r="S109" i="73"/>
  <c r="R109" i="73"/>
  <c r="Q109" i="73"/>
  <c r="P109" i="73"/>
  <c r="L109" i="73"/>
  <c r="M109" i="73" s="1"/>
  <c r="K109" i="73"/>
  <c r="N109" i="73" s="1"/>
  <c r="CE108" i="73"/>
  <c r="AX108" i="73"/>
  <c r="AV108" i="73"/>
  <c r="AU108" i="73"/>
  <c r="AT108" i="73"/>
  <c r="AS108" i="73"/>
  <c r="AR108" i="73"/>
  <c r="AQ108" i="73"/>
  <c r="AP108" i="73"/>
  <c r="AO108" i="73"/>
  <c r="AN108" i="73"/>
  <c r="AM108" i="73"/>
  <c r="AL108" i="73"/>
  <c r="AK108" i="73"/>
  <c r="AJ108" i="73"/>
  <c r="AI108" i="73"/>
  <c r="AH108" i="73"/>
  <c r="AG108" i="73"/>
  <c r="AF108" i="73"/>
  <c r="AE108" i="73"/>
  <c r="AD108" i="73"/>
  <c r="AC108" i="73"/>
  <c r="AB108" i="73"/>
  <c r="AA108" i="73"/>
  <c r="Z108" i="73"/>
  <c r="Y108" i="73"/>
  <c r="X108" i="73"/>
  <c r="W108" i="73"/>
  <c r="V108" i="73"/>
  <c r="U108" i="73"/>
  <c r="T108" i="73"/>
  <c r="S108" i="73"/>
  <c r="R108" i="73"/>
  <c r="Q108" i="73"/>
  <c r="P108" i="73"/>
  <c r="L108" i="73"/>
  <c r="M108" i="73" s="1"/>
  <c r="K108" i="73"/>
  <c r="N108" i="73" s="1"/>
  <c r="CE107" i="73"/>
  <c r="P107" i="73"/>
  <c r="CE106" i="73"/>
  <c r="AX106" i="73"/>
  <c r="AU106" i="73"/>
  <c r="AT106" i="73"/>
  <c r="AS106" i="73"/>
  <c r="AR106" i="73"/>
  <c r="AQ106" i="73"/>
  <c r="AP106" i="73"/>
  <c r="AO106" i="73"/>
  <c r="AN106" i="73"/>
  <c r="AM106" i="73"/>
  <c r="AL106" i="73"/>
  <c r="AK106" i="73"/>
  <c r="AJ106" i="73"/>
  <c r="AI106" i="73"/>
  <c r="AH106" i="73"/>
  <c r="AG106" i="73"/>
  <c r="AF106" i="73"/>
  <c r="AE106" i="73"/>
  <c r="AD106" i="73"/>
  <c r="AC106" i="73"/>
  <c r="AB106" i="73"/>
  <c r="AA106" i="73"/>
  <c r="Z106" i="73"/>
  <c r="Y106" i="73"/>
  <c r="X106" i="73"/>
  <c r="W106" i="73"/>
  <c r="V106" i="73"/>
  <c r="U106" i="73"/>
  <c r="T106" i="73"/>
  <c r="S106" i="73"/>
  <c r="R106" i="73"/>
  <c r="Q106" i="73"/>
  <c r="P106" i="73"/>
  <c r="N106" i="73"/>
  <c r="L106" i="73"/>
  <c r="M106" i="73" s="1"/>
  <c r="K106" i="73"/>
  <c r="CE105" i="73"/>
  <c r="AX105" i="73"/>
  <c r="AU105" i="73"/>
  <c r="AT105" i="73"/>
  <c r="AS105" i="73"/>
  <c r="AR105" i="73"/>
  <c r="AQ105" i="73"/>
  <c r="AP105" i="73"/>
  <c r="AO105" i="73"/>
  <c r="AN105" i="73"/>
  <c r="AM105" i="73"/>
  <c r="AL105" i="73"/>
  <c r="AK105" i="73"/>
  <c r="AJ105" i="73"/>
  <c r="AI105" i="73"/>
  <c r="AH105" i="73"/>
  <c r="AG105" i="73"/>
  <c r="AF105" i="73"/>
  <c r="AE105" i="73"/>
  <c r="AD105" i="73"/>
  <c r="AC105" i="73"/>
  <c r="AB105" i="73"/>
  <c r="AA105" i="73"/>
  <c r="Z105" i="73"/>
  <c r="Y105" i="73"/>
  <c r="X105" i="73"/>
  <c r="W105" i="73"/>
  <c r="V105" i="73"/>
  <c r="U105" i="73"/>
  <c r="T105" i="73"/>
  <c r="S105" i="73"/>
  <c r="R105" i="73"/>
  <c r="Q105" i="73"/>
  <c r="P105" i="73"/>
  <c r="N105" i="73"/>
  <c r="L105" i="73"/>
  <c r="M105" i="73" s="1"/>
  <c r="K105" i="73"/>
  <c r="CE104" i="73"/>
  <c r="AX104" i="73"/>
  <c r="AU104" i="73"/>
  <c r="AT104" i="73"/>
  <c r="AS104" i="73"/>
  <c r="AR104" i="73"/>
  <c r="AQ104" i="73"/>
  <c r="AP104" i="73"/>
  <c r="AO104" i="73"/>
  <c r="AN104" i="73"/>
  <c r="AM104" i="73"/>
  <c r="AL104" i="73"/>
  <c r="AK104" i="73"/>
  <c r="AJ104" i="73"/>
  <c r="AI104" i="73"/>
  <c r="AH104" i="73"/>
  <c r="AG104" i="73"/>
  <c r="AF104" i="73"/>
  <c r="AE104" i="73"/>
  <c r="AD104" i="73"/>
  <c r="AC104" i="73"/>
  <c r="AB104" i="73"/>
  <c r="AA104" i="73"/>
  <c r="Z104" i="73"/>
  <c r="Y104" i="73"/>
  <c r="X104" i="73"/>
  <c r="W104" i="73"/>
  <c r="V104" i="73"/>
  <c r="U104" i="73"/>
  <c r="T104" i="73"/>
  <c r="S104" i="73"/>
  <c r="R104" i="73"/>
  <c r="Q104" i="73"/>
  <c r="P104" i="73"/>
  <c r="N104" i="73"/>
  <c r="L104" i="73"/>
  <c r="M104" i="73" s="1"/>
  <c r="K104" i="73"/>
  <c r="CE103" i="73"/>
  <c r="AX103" i="73"/>
  <c r="AV103" i="73"/>
  <c r="AU103" i="73"/>
  <c r="AT103" i="73"/>
  <c r="AS103" i="73"/>
  <c r="AR103" i="73"/>
  <c r="AQ103" i="73"/>
  <c r="AP103" i="73"/>
  <c r="AO103" i="73"/>
  <c r="AN103" i="73"/>
  <c r="AM103" i="73"/>
  <c r="AL103" i="73"/>
  <c r="AK103" i="73"/>
  <c r="AJ103" i="73"/>
  <c r="AI103" i="73"/>
  <c r="AH103" i="73"/>
  <c r="AG103" i="73"/>
  <c r="AF103" i="73"/>
  <c r="AE103" i="73"/>
  <c r="AD103" i="73"/>
  <c r="AC103" i="73"/>
  <c r="AB103" i="73"/>
  <c r="AA103" i="73"/>
  <c r="Z103" i="73"/>
  <c r="Y103" i="73"/>
  <c r="X103" i="73"/>
  <c r="W103" i="73"/>
  <c r="V103" i="73"/>
  <c r="U103" i="73"/>
  <c r="T103" i="73"/>
  <c r="S103" i="73"/>
  <c r="R103" i="73"/>
  <c r="Q103" i="73"/>
  <c r="P103" i="73"/>
  <c r="L103" i="73"/>
  <c r="M103" i="73" s="1"/>
  <c r="K103" i="73"/>
  <c r="N103" i="73" s="1"/>
  <c r="AY103" i="73" s="1"/>
  <c r="CE102" i="73"/>
  <c r="AX102" i="73"/>
  <c r="AV102" i="73"/>
  <c r="AU102" i="73"/>
  <c r="AT102" i="73"/>
  <c r="AS102" i="73"/>
  <c r="AR102" i="73"/>
  <c r="AQ102" i="73"/>
  <c r="AP102" i="73"/>
  <c r="AO102" i="73"/>
  <c r="AN102" i="73"/>
  <c r="AM102" i="73"/>
  <c r="AL102" i="73"/>
  <c r="AK102" i="73"/>
  <c r="AJ102" i="73"/>
  <c r="AI102" i="73"/>
  <c r="AH102" i="73"/>
  <c r="AG102" i="73"/>
  <c r="AF102" i="73"/>
  <c r="AE102" i="73"/>
  <c r="AD102" i="73"/>
  <c r="AC102" i="73"/>
  <c r="AB102" i="73"/>
  <c r="AA102" i="73"/>
  <c r="Z102" i="73"/>
  <c r="Y102" i="73"/>
  <c r="X102" i="73"/>
  <c r="W102" i="73"/>
  <c r="V102" i="73"/>
  <c r="U102" i="73"/>
  <c r="T102" i="73"/>
  <c r="S102" i="73"/>
  <c r="R102" i="73"/>
  <c r="Q102" i="73"/>
  <c r="P102" i="73"/>
  <c r="N102" i="73"/>
  <c r="M102" i="73"/>
  <c r="L102" i="73"/>
  <c r="K102" i="73"/>
  <c r="CE101" i="73"/>
  <c r="AX101" i="73"/>
  <c r="AV101" i="73" s="1"/>
  <c r="AU101" i="73"/>
  <c r="AT101" i="73"/>
  <c r="AS101" i="73"/>
  <c r="AR101" i="73"/>
  <c r="AQ101" i="73"/>
  <c r="AP101" i="73"/>
  <c r="AO101" i="73"/>
  <c r="AN101" i="73"/>
  <c r="AM101" i="73"/>
  <c r="AL101" i="73"/>
  <c r="AK101" i="73"/>
  <c r="AJ101" i="73"/>
  <c r="AI101" i="73"/>
  <c r="AH101" i="73"/>
  <c r="AG101" i="73"/>
  <c r="AF101" i="73"/>
  <c r="AE101" i="73"/>
  <c r="AD101" i="73"/>
  <c r="AC101" i="73"/>
  <c r="AB101" i="73"/>
  <c r="AA101" i="73"/>
  <c r="Z101" i="73"/>
  <c r="Y101" i="73"/>
  <c r="X101" i="73"/>
  <c r="W101" i="73"/>
  <c r="V101" i="73"/>
  <c r="U101" i="73"/>
  <c r="T101" i="73"/>
  <c r="S101" i="73"/>
  <c r="R101" i="73"/>
  <c r="Q101" i="73"/>
  <c r="P101" i="73"/>
  <c r="N101" i="73"/>
  <c r="L101" i="73"/>
  <c r="M101" i="73" s="1"/>
  <c r="K101" i="73"/>
  <c r="CE100" i="73"/>
  <c r="AX100" i="73"/>
  <c r="AV100" i="73"/>
  <c r="AU100" i="73"/>
  <c r="AT100" i="73"/>
  <c r="AS100" i="73"/>
  <c r="AR100" i="73"/>
  <c r="AQ100" i="73"/>
  <c r="AP100" i="73"/>
  <c r="AO100" i="73"/>
  <c r="AN100" i="73"/>
  <c r="AM100" i="73"/>
  <c r="AL100" i="73"/>
  <c r="AK100" i="73"/>
  <c r="AJ100" i="73"/>
  <c r="AI100" i="73"/>
  <c r="AH100" i="73"/>
  <c r="AG100" i="73"/>
  <c r="AF100" i="73"/>
  <c r="AE100" i="73"/>
  <c r="AD100" i="73"/>
  <c r="AC100" i="73"/>
  <c r="AB100" i="73"/>
  <c r="AA100" i="73"/>
  <c r="Z100" i="73"/>
  <c r="Y100" i="73"/>
  <c r="X100" i="73"/>
  <c r="W100" i="73"/>
  <c r="V100" i="73"/>
  <c r="U100" i="73"/>
  <c r="T100" i="73"/>
  <c r="S100" i="73"/>
  <c r="R100" i="73"/>
  <c r="Q100" i="73"/>
  <c r="P100" i="73"/>
  <c r="L100" i="73"/>
  <c r="M100" i="73" s="1"/>
  <c r="K100" i="73"/>
  <c r="N100" i="73" s="1"/>
  <c r="CE99" i="73"/>
  <c r="AX99" i="73"/>
  <c r="AV99" i="73"/>
  <c r="AU99" i="73"/>
  <c r="AT99" i="73"/>
  <c r="AS99" i="73"/>
  <c r="AR99" i="73"/>
  <c r="AQ99" i="73"/>
  <c r="AP99" i="73"/>
  <c r="AO99" i="73"/>
  <c r="AN99" i="73"/>
  <c r="AM99" i="73"/>
  <c r="AL99" i="73"/>
  <c r="AK99" i="73"/>
  <c r="AJ99" i="73"/>
  <c r="AI99" i="73"/>
  <c r="AH99" i="73"/>
  <c r="AG99" i="73"/>
  <c r="AF99" i="73"/>
  <c r="AE99" i="73"/>
  <c r="AD99" i="73"/>
  <c r="AC99" i="73"/>
  <c r="AB99" i="73"/>
  <c r="AA99" i="73"/>
  <c r="Z99" i="73"/>
  <c r="Y99" i="73"/>
  <c r="X99" i="73"/>
  <c r="W99" i="73"/>
  <c r="V99" i="73"/>
  <c r="U99" i="73"/>
  <c r="T99" i="73"/>
  <c r="S99" i="73"/>
  <c r="R99" i="73"/>
  <c r="Q99" i="73"/>
  <c r="P99" i="73"/>
  <c r="L99" i="73"/>
  <c r="M99" i="73" s="1"/>
  <c r="K99" i="73"/>
  <c r="N99" i="73" s="1"/>
  <c r="CE98" i="73"/>
  <c r="P98" i="73"/>
  <c r="CT97" i="73"/>
  <c r="CE97" i="73"/>
  <c r="AX97" i="73"/>
  <c r="AU97" i="73"/>
  <c r="AT97" i="73"/>
  <c r="AS97" i="73"/>
  <c r="AR97" i="73"/>
  <c r="AQ97" i="73"/>
  <c r="AP97" i="73"/>
  <c r="AO97" i="73"/>
  <c r="AN97" i="73"/>
  <c r="AM97" i="73"/>
  <c r="AL97" i="73"/>
  <c r="AK97" i="73"/>
  <c r="AJ97" i="73"/>
  <c r="AI97" i="73"/>
  <c r="AH97" i="73"/>
  <c r="AG97" i="73"/>
  <c r="AF97" i="73"/>
  <c r="AE97" i="73"/>
  <c r="AD97" i="73"/>
  <c r="AC97" i="73"/>
  <c r="AB97" i="73"/>
  <c r="AA97" i="73"/>
  <c r="Z97" i="73"/>
  <c r="Y97" i="73"/>
  <c r="X97" i="73"/>
  <c r="W97" i="73"/>
  <c r="V97" i="73"/>
  <c r="U97" i="73"/>
  <c r="T97" i="73"/>
  <c r="S97" i="73"/>
  <c r="R97" i="73"/>
  <c r="Q97" i="73"/>
  <c r="P97" i="73"/>
  <c r="L97" i="73"/>
  <c r="M97" i="73" s="1"/>
  <c r="K97" i="73"/>
  <c r="N97" i="73" s="1"/>
  <c r="CT96" i="73"/>
  <c r="CE96" i="73"/>
  <c r="AX96" i="73"/>
  <c r="AU96" i="73"/>
  <c r="AT96" i="73"/>
  <c r="AS96" i="73"/>
  <c r="AR96" i="73"/>
  <c r="AQ96" i="73"/>
  <c r="AP96" i="73"/>
  <c r="AO96" i="73"/>
  <c r="AN96" i="73"/>
  <c r="AM96" i="73"/>
  <c r="AL96" i="73"/>
  <c r="AK96" i="73"/>
  <c r="AJ96" i="73"/>
  <c r="AI96" i="73"/>
  <c r="AH96" i="73"/>
  <c r="AG96" i="73"/>
  <c r="AF96" i="73"/>
  <c r="AE96" i="73"/>
  <c r="AD96" i="73"/>
  <c r="AC96" i="73"/>
  <c r="AB96" i="73"/>
  <c r="AA96" i="73"/>
  <c r="Z96" i="73"/>
  <c r="Y96" i="73"/>
  <c r="X96" i="73"/>
  <c r="W96" i="73"/>
  <c r="V96" i="73"/>
  <c r="U96" i="73"/>
  <c r="T96" i="73"/>
  <c r="S96" i="73"/>
  <c r="R96" i="73"/>
  <c r="Q96" i="73"/>
  <c r="P96" i="73"/>
  <c r="L96" i="73"/>
  <c r="M96" i="73" s="1"/>
  <c r="K96" i="73"/>
  <c r="N96" i="73" s="1"/>
  <c r="CT95" i="73"/>
  <c r="CE95" i="73"/>
  <c r="AX95" i="73"/>
  <c r="AU95" i="73"/>
  <c r="AT95" i="73"/>
  <c r="AS95" i="73"/>
  <c r="AR95" i="73"/>
  <c r="AQ95" i="73"/>
  <c r="AP95" i="73"/>
  <c r="AO95" i="73"/>
  <c r="AN95" i="73"/>
  <c r="AM95" i="73"/>
  <c r="AL95" i="73"/>
  <c r="AK95" i="73"/>
  <c r="AJ95" i="73"/>
  <c r="AI95" i="73"/>
  <c r="AH95" i="73"/>
  <c r="AG95" i="73"/>
  <c r="AF95" i="73"/>
  <c r="AE95" i="73"/>
  <c r="AD95" i="73"/>
  <c r="AC95" i="73"/>
  <c r="AB95" i="73"/>
  <c r="AA95" i="73"/>
  <c r="Z95" i="73"/>
  <c r="Y95" i="73"/>
  <c r="X95" i="73"/>
  <c r="W95" i="73"/>
  <c r="V95" i="73"/>
  <c r="U95" i="73"/>
  <c r="T95" i="73"/>
  <c r="S95" i="73"/>
  <c r="R95" i="73"/>
  <c r="Q95" i="73"/>
  <c r="P95" i="73"/>
  <c r="L95" i="73"/>
  <c r="M95" i="73" s="1"/>
  <c r="K95" i="73"/>
  <c r="N95" i="73" s="1"/>
  <c r="CT94" i="73"/>
  <c r="CE94" i="73"/>
  <c r="AX94" i="73"/>
  <c r="AU94" i="73"/>
  <c r="AT94" i="73"/>
  <c r="AS94" i="73"/>
  <c r="AR94" i="73"/>
  <c r="AQ94" i="73"/>
  <c r="AP94" i="73"/>
  <c r="AO94" i="73"/>
  <c r="AN94" i="73"/>
  <c r="AM94" i="73"/>
  <c r="AL94" i="73"/>
  <c r="AK94" i="73"/>
  <c r="AJ94" i="73"/>
  <c r="AI94" i="73"/>
  <c r="AH94" i="73"/>
  <c r="AG94" i="73"/>
  <c r="AF94" i="73"/>
  <c r="AE94" i="73"/>
  <c r="AD94" i="73"/>
  <c r="AC94" i="73"/>
  <c r="AB94" i="73"/>
  <c r="AA94" i="73"/>
  <c r="Z94" i="73"/>
  <c r="Y94" i="73"/>
  <c r="X94" i="73"/>
  <c r="W94" i="73"/>
  <c r="V94" i="73"/>
  <c r="U94" i="73"/>
  <c r="T94" i="73"/>
  <c r="S94" i="73"/>
  <c r="R94" i="73"/>
  <c r="Q94" i="73"/>
  <c r="P94" i="73"/>
  <c r="L94" i="73"/>
  <c r="M94" i="73" s="1"/>
  <c r="K94" i="73"/>
  <c r="N94" i="73" s="1"/>
  <c r="CT93" i="73"/>
  <c r="CE93" i="73"/>
  <c r="AX93" i="73"/>
  <c r="AU93" i="73"/>
  <c r="AT93" i="73"/>
  <c r="AS93" i="73"/>
  <c r="AR93" i="73"/>
  <c r="AQ93" i="73"/>
  <c r="AP93" i="73"/>
  <c r="AO93" i="73"/>
  <c r="AN93" i="73"/>
  <c r="AM93" i="73"/>
  <c r="AL93" i="73"/>
  <c r="AK93" i="73"/>
  <c r="AJ93" i="73"/>
  <c r="AI93" i="73"/>
  <c r="AH93" i="73"/>
  <c r="AG93" i="73"/>
  <c r="AF93" i="73"/>
  <c r="AE93" i="73"/>
  <c r="AD93" i="73"/>
  <c r="AC93" i="73"/>
  <c r="AB93" i="73"/>
  <c r="AA93" i="73"/>
  <c r="Z93" i="73"/>
  <c r="Y93" i="73"/>
  <c r="X93" i="73"/>
  <c r="W93" i="73"/>
  <c r="V93" i="73"/>
  <c r="U93" i="73"/>
  <c r="T93" i="73"/>
  <c r="S93" i="73"/>
  <c r="R93" i="73"/>
  <c r="Q93" i="73"/>
  <c r="P93" i="73"/>
  <c r="L93" i="73"/>
  <c r="M93" i="73" s="1"/>
  <c r="K93" i="73"/>
  <c r="N93" i="73" s="1"/>
  <c r="CT92" i="73"/>
  <c r="CE92" i="73"/>
  <c r="P92" i="73"/>
  <c r="CE91" i="73"/>
  <c r="AX91" i="73"/>
  <c r="AU91" i="73"/>
  <c r="AT91" i="73"/>
  <c r="AS91" i="73"/>
  <c r="AR91" i="73"/>
  <c r="AQ91" i="73"/>
  <c r="AP91" i="73"/>
  <c r="AO91" i="73"/>
  <c r="AN91" i="73"/>
  <c r="AM91" i="73"/>
  <c r="AL91" i="73"/>
  <c r="AK91" i="73"/>
  <c r="AJ91" i="73"/>
  <c r="AI91" i="73"/>
  <c r="AH91" i="73"/>
  <c r="AG91" i="73"/>
  <c r="AF91" i="73"/>
  <c r="AE91" i="73"/>
  <c r="AD91" i="73"/>
  <c r="AC91" i="73"/>
  <c r="AB91" i="73"/>
  <c r="AA91" i="73"/>
  <c r="Z91" i="73"/>
  <c r="Y91" i="73"/>
  <c r="X91" i="73"/>
  <c r="W91" i="73"/>
  <c r="V91" i="73"/>
  <c r="U91" i="73"/>
  <c r="T91" i="73"/>
  <c r="S91" i="73"/>
  <c r="R91" i="73"/>
  <c r="Q91" i="73"/>
  <c r="P91" i="73"/>
  <c r="L91" i="73"/>
  <c r="M91" i="73" s="1"/>
  <c r="K91" i="73"/>
  <c r="N91" i="73" s="1"/>
  <c r="CE90" i="73"/>
  <c r="AX90" i="73"/>
  <c r="AV90" i="73"/>
  <c r="AU90" i="73"/>
  <c r="AT90" i="73"/>
  <c r="AS90" i="73"/>
  <c r="AR90" i="73"/>
  <c r="AQ90" i="73"/>
  <c r="AP90" i="73"/>
  <c r="AO90" i="73"/>
  <c r="AN90" i="73"/>
  <c r="AM90" i="73"/>
  <c r="AL90" i="73"/>
  <c r="AK90" i="73"/>
  <c r="AJ90" i="73"/>
  <c r="AI90" i="73"/>
  <c r="AH90" i="73"/>
  <c r="AG90" i="73"/>
  <c r="AF90" i="73"/>
  <c r="AE90" i="73"/>
  <c r="AD90" i="73"/>
  <c r="AC90" i="73"/>
  <c r="AB90" i="73"/>
  <c r="AA90" i="73"/>
  <c r="Z90" i="73"/>
  <c r="Y90" i="73"/>
  <c r="X90" i="73"/>
  <c r="W90" i="73"/>
  <c r="V90" i="73"/>
  <c r="U90" i="73"/>
  <c r="T90" i="73"/>
  <c r="S90" i="73"/>
  <c r="R90" i="73"/>
  <c r="Q90" i="73"/>
  <c r="P90" i="73"/>
  <c r="L90" i="73"/>
  <c r="M90" i="73" s="1"/>
  <c r="K90" i="73"/>
  <c r="N90" i="73" s="1"/>
  <c r="CE89" i="73"/>
  <c r="AX89" i="73"/>
  <c r="AV89" i="73"/>
  <c r="AU89" i="73"/>
  <c r="AT89" i="73"/>
  <c r="AS89" i="73"/>
  <c r="AR89" i="73"/>
  <c r="AQ89" i="73"/>
  <c r="AP89" i="73"/>
  <c r="AO89" i="73"/>
  <c r="AN89" i="73"/>
  <c r="AM89" i="73"/>
  <c r="AL89" i="73"/>
  <c r="AK89" i="73"/>
  <c r="AJ89" i="73"/>
  <c r="AI89" i="73"/>
  <c r="AH89" i="73"/>
  <c r="AG89" i="73"/>
  <c r="AF89" i="73"/>
  <c r="AE89" i="73"/>
  <c r="AD89" i="73"/>
  <c r="AC89" i="73"/>
  <c r="AB89" i="73"/>
  <c r="AA89" i="73"/>
  <c r="Z89" i="73"/>
  <c r="Y89" i="73"/>
  <c r="X89" i="73"/>
  <c r="W89" i="73"/>
  <c r="V89" i="73"/>
  <c r="U89" i="73"/>
  <c r="T89" i="73"/>
  <c r="S89" i="73"/>
  <c r="R89" i="73"/>
  <c r="Q89" i="73"/>
  <c r="P89" i="73"/>
  <c r="L89" i="73"/>
  <c r="M89" i="73" s="1"/>
  <c r="K89" i="73"/>
  <c r="N89" i="73" s="1"/>
  <c r="CE88" i="73"/>
  <c r="AX88" i="73"/>
  <c r="AV88" i="73"/>
  <c r="AU88" i="73"/>
  <c r="AT88" i="73"/>
  <c r="AS88" i="73"/>
  <c r="AR88" i="73"/>
  <c r="AQ88" i="73"/>
  <c r="AP88" i="73"/>
  <c r="AO88" i="73"/>
  <c r="AN88" i="73"/>
  <c r="AM88" i="73"/>
  <c r="AL88" i="73"/>
  <c r="AK88" i="73"/>
  <c r="AJ88" i="73"/>
  <c r="AI88" i="73"/>
  <c r="AH88" i="73"/>
  <c r="AG88" i="73"/>
  <c r="AF88" i="73"/>
  <c r="AE88" i="73"/>
  <c r="AD88" i="73"/>
  <c r="AC88" i="73"/>
  <c r="AB88" i="73"/>
  <c r="AA88" i="73"/>
  <c r="Z88" i="73"/>
  <c r="Y88" i="73"/>
  <c r="X88" i="73"/>
  <c r="W88" i="73"/>
  <c r="V88" i="73"/>
  <c r="U88" i="73"/>
  <c r="T88" i="73"/>
  <c r="S88" i="73"/>
  <c r="R88" i="73"/>
  <c r="Q88" i="73"/>
  <c r="P88" i="73"/>
  <c r="L88" i="73"/>
  <c r="M88" i="73" s="1"/>
  <c r="K88" i="73"/>
  <c r="N88" i="73" s="1"/>
  <c r="CE87" i="73"/>
  <c r="AX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L87" i="73"/>
  <c r="M87" i="73" s="1"/>
  <c r="K87" i="73"/>
  <c r="N87" i="73" s="1"/>
  <c r="CE86" i="73"/>
  <c r="AX86" i="73"/>
  <c r="AV86" i="73" s="1"/>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L86" i="73"/>
  <c r="M86" i="73" s="1"/>
  <c r="K86" i="73"/>
  <c r="N86" i="73" s="1"/>
  <c r="CE85" i="73"/>
  <c r="AX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L85" i="73"/>
  <c r="M85" i="73" s="1"/>
  <c r="K85" i="73"/>
  <c r="N85" i="73" s="1"/>
  <c r="CU84" i="73"/>
  <c r="CE84" i="73"/>
  <c r="AX84" i="73"/>
  <c r="AV84" i="73"/>
  <c r="AU84" i="73"/>
  <c r="AT84" i="73"/>
  <c r="AS84" i="73"/>
  <c r="AR84" i="73"/>
  <c r="AQ84" i="73"/>
  <c r="AP84" i="73"/>
  <c r="AO84" i="73"/>
  <c r="AN84" i="73"/>
  <c r="AM84" i="73"/>
  <c r="AL84" i="73"/>
  <c r="AK84" i="73"/>
  <c r="AJ84" i="73"/>
  <c r="AI84" i="73"/>
  <c r="AH84" i="73"/>
  <c r="AG84" i="73"/>
  <c r="AF84" i="73"/>
  <c r="AE84" i="73"/>
  <c r="AD84" i="73"/>
  <c r="AC84" i="73"/>
  <c r="AB84" i="73"/>
  <c r="AA84" i="73"/>
  <c r="Z84" i="73"/>
  <c r="Y84" i="73"/>
  <c r="X84" i="73"/>
  <c r="W84" i="73"/>
  <c r="V84" i="73"/>
  <c r="U84" i="73"/>
  <c r="T84" i="73"/>
  <c r="S84" i="73"/>
  <c r="R84" i="73"/>
  <c r="Q84" i="73"/>
  <c r="P84" i="73"/>
  <c r="L84" i="73"/>
  <c r="M84" i="73" s="1"/>
  <c r="K84" i="73"/>
  <c r="N84" i="73" s="1"/>
  <c r="CE83" i="73"/>
  <c r="AX83" i="73"/>
  <c r="AV83" i="73" s="1"/>
  <c r="AU83" i="73"/>
  <c r="AT83" i="73"/>
  <c r="AS83" i="73"/>
  <c r="AR83" i="73"/>
  <c r="AQ83" i="73"/>
  <c r="AP83" i="73"/>
  <c r="AO83" i="73"/>
  <c r="AN83" i="73"/>
  <c r="AM83" i="73"/>
  <c r="AL83" i="73"/>
  <c r="AK83" i="73"/>
  <c r="AJ83" i="73"/>
  <c r="AI83" i="73"/>
  <c r="AH83" i="73"/>
  <c r="AG83" i="73"/>
  <c r="AF83" i="73"/>
  <c r="AE83" i="73"/>
  <c r="AD83" i="73"/>
  <c r="AC83" i="73"/>
  <c r="AB83" i="73"/>
  <c r="AA83" i="73"/>
  <c r="Z83" i="73"/>
  <c r="Y83" i="73"/>
  <c r="X83" i="73"/>
  <c r="W83" i="73"/>
  <c r="V83" i="73"/>
  <c r="U83" i="73"/>
  <c r="T83" i="73"/>
  <c r="S83" i="73"/>
  <c r="R83" i="73"/>
  <c r="Q83" i="73"/>
  <c r="P83" i="73"/>
  <c r="L83" i="73"/>
  <c r="M83" i="73" s="1"/>
  <c r="K83" i="73"/>
  <c r="N83" i="73" s="1"/>
  <c r="CE82" i="73"/>
  <c r="P82" i="73"/>
  <c r="CE81" i="73"/>
  <c r="AX81" i="73"/>
  <c r="AV81" i="73" s="1"/>
  <c r="AU81" i="73"/>
  <c r="AT81" i="73"/>
  <c r="AS81" i="73"/>
  <c r="AR81" i="73"/>
  <c r="AQ81" i="73"/>
  <c r="AP81" i="73"/>
  <c r="AO81" i="73"/>
  <c r="AN81" i="73"/>
  <c r="AM81" i="73"/>
  <c r="AL81" i="73"/>
  <c r="AK81" i="73"/>
  <c r="AJ81" i="73"/>
  <c r="AI81" i="73"/>
  <c r="AH81" i="73"/>
  <c r="AG81" i="73"/>
  <c r="AF81" i="73"/>
  <c r="AE81" i="73"/>
  <c r="AD81" i="73"/>
  <c r="AC81" i="73"/>
  <c r="AB81" i="73"/>
  <c r="AA81" i="73"/>
  <c r="Z81" i="73"/>
  <c r="Y81" i="73"/>
  <c r="X81" i="73"/>
  <c r="W81" i="73"/>
  <c r="V81" i="73"/>
  <c r="U81" i="73"/>
  <c r="T81" i="73"/>
  <c r="S81" i="73"/>
  <c r="R81" i="73"/>
  <c r="Q81" i="73"/>
  <c r="P81" i="73"/>
  <c r="L81" i="73"/>
  <c r="M81" i="73" s="1"/>
  <c r="K81" i="73"/>
  <c r="N81" i="73" s="1"/>
  <c r="CE80" i="73"/>
  <c r="AX80" i="73"/>
  <c r="AV80" i="73"/>
  <c r="AU80" i="73"/>
  <c r="AT80" i="73"/>
  <c r="AS80" i="73"/>
  <c r="AR80" i="73"/>
  <c r="AQ80" i="73"/>
  <c r="AP80" i="73"/>
  <c r="AO80" i="73"/>
  <c r="AN80" i="73"/>
  <c r="AM80" i="73"/>
  <c r="AL80" i="73"/>
  <c r="AK80" i="73"/>
  <c r="AJ80" i="73"/>
  <c r="AI80" i="73"/>
  <c r="AH80" i="73"/>
  <c r="AG80" i="73"/>
  <c r="AF80" i="73"/>
  <c r="AE80" i="73"/>
  <c r="AD80" i="73"/>
  <c r="AC80" i="73"/>
  <c r="AB80" i="73"/>
  <c r="AA80" i="73"/>
  <c r="Z80" i="73"/>
  <c r="Y80" i="73"/>
  <c r="X80" i="73"/>
  <c r="W80" i="73"/>
  <c r="V80" i="73"/>
  <c r="U80" i="73"/>
  <c r="T80" i="73"/>
  <c r="S80" i="73"/>
  <c r="R80" i="73"/>
  <c r="Q80" i="73"/>
  <c r="P80" i="73"/>
  <c r="L80" i="73"/>
  <c r="M80" i="73" s="1"/>
  <c r="K80" i="73"/>
  <c r="N80" i="73" s="1"/>
  <c r="CE79" i="73"/>
  <c r="AX79" i="73"/>
  <c r="AV79" i="73"/>
  <c r="AU79" i="73"/>
  <c r="AT79" i="73"/>
  <c r="AS79" i="73"/>
  <c r="AR79" i="73"/>
  <c r="AQ79" i="73"/>
  <c r="AP79" i="73"/>
  <c r="AO79" i="73"/>
  <c r="AN79" i="73"/>
  <c r="AM79" i="73"/>
  <c r="AL79" i="73"/>
  <c r="AK79" i="73"/>
  <c r="AJ79" i="73"/>
  <c r="AI79" i="73"/>
  <c r="AH79" i="73"/>
  <c r="AG79" i="73"/>
  <c r="AF79" i="73"/>
  <c r="AE79" i="73"/>
  <c r="AD79" i="73"/>
  <c r="AC79" i="73"/>
  <c r="AB79" i="73"/>
  <c r="AA79" i="73"/>
  <c r="Z79" i="73"/>
  <c r="Y79" i="73"/>
  <c r="X79" i="73"/>
  <c r="W79" i="73"/>
  <c r="V79" i="73"/>
  <c r="U79" i="73"/>
  <c r="T79" i="73"/>
  <c r="S79" i="73"/>
  <c r="R79" i="73"/>
  <c r="Q79" i="73"/>
  <c r="P79" i="73"/>
  <c r="L79" i="73"/>
  <c r="M79" i="73" s="1"/>
  <c r="K79" i="73"/>
  <c r="N79" i="73" s="1"/>
  <c r="CE78" i="73"/>
  <c r="AX78" i="73"/>
  <c r="AV78" i="73"/>
  <c r="AU78" i="73"/>
  <c r="AT78" i="73"/>
  <c r="AS78" i="73"/>
  <c r="AR78" i="73"/>
  <c r="AQ78" i="73"/>
  <c r="AP78" i="73"/>
  <c r="AO78" i="73"/>
  <c r="AN78" i="73"/>
  <c r="AM78" i="73"/>
  <c r="AL78" i="73"/>
  <c r="AK78" i="73"/>
  <c r="AJ78" i="73"/>
  <c r="AI78" i="73"/>
  <c r="AH78" i="73"/>
  <c r="AG78" i="73"/>
  <c r="AF78" i="73"/>
  <c r="AE78" i="73"/>
  <c r="AD78" i="73"/>
  <c r="AC78" i="73"/>
  <c r="AB78" i="73"/>
  <c r="AA78" i="73"/>
  <c r="Z78" i="73"/>
  <c r="Y78" i="73"/>
  <c r="X78" i="73"/>
  <c r="W78" i="73"/>
  <c r="V78" i="73"/>
  <c r="U78" i="73"/>
  <c r="T78" i="73"/>
  <c r="S78" i="73"/>
  <c r="R78" i="73"/>
  <c r="Q78" i="73"/>
  <c r="P78" i="73"/>
  <c r="L78" i="73"/>
  <c r="M78" i="73" s="1"/>
  <c r="K78" i="73"/>
  <c r="N78" i="73" s="1"/>
  <c r="CE77" i="73"/>
  <c r="AX77" i="73"/>
  <c r="AV77" i="73" s="1"/>
  <c r="AU77" i="73"/>
  <c r="AT77" i="73"/>
  <c r="AS77" i="73"/>
  <c r="AR77" i="73"/>
  <c r="AQ77" i="73"/>
  <c r="AP77" i="73"/>
  <c r="AO77" i="73"/>
  <c r="AN77" i="73"/>
  <c r="AM77" i="73"/>
  <c r="AL77" i="73"/>
  <c r="AK77" i="73"/>
  <c r="AJ77" i="73"/>
  <c r="AI77" i="73"/>
  <c r="AH77" i="73"/>
  <c r="AG77" i="73"/>
  <c r="AF77" i="73"/>
  <c r="AE77" i="73"/>
  <c r="AD77" i="73"/>
  <c r="AC77" i="73"/>
  <c r="AB77" i="73"/>
  <c r="AA77" i="73"/>
  <c r="Z77" i="73"/>
  <c r="Y77" i="73"/>
  <c r="X77" i="73"/>
  <c r="W77" i="73"/>
  <c r="V77" i="73"/>
  <c r="U77" i="73"/>
  <c r="T77" i="73"/>
  <c r="S77" i="73"/>
  <c r="R77" i="73"/>
  <c r="Q77" i="73"/>
  <c r="P77" i="73"/>
  <c r="L77" i="73"/>
  <c r="M77" i="73" s="1"/>
  <c r="K77" i="73"/>
  <c r="N77" i="73" s="1"/>
  <c r="CE76" i="73"/>
  <c r="AX76" i="73"/>
  <c r="AV76" i="73"/>
  <c r="AU76" i="73"/>
  <c r="AT76" i="73"/>
  <c r="AS76" i="73"/>
  <c r="AR76" i="73"/>
  <c r="AQ76" i="73"/>
  <c r="AP76" i="73"/>
  <c r="AO76" i="73"/>
  <c r="AN76" i="73"/>
  <c r="AM76" i="73"/>
  <c r="AL76" i="73"/>
  <c r="AK76" i="73"/>
  <c r="AJ76" i="73"/>
  <c r="AI76" i="73"/>
  <c r="AH76" i="73"/>
  <c r="AG76" i="73"/>
  <c r="AF76" i="73"/>
  <c r="AE76" i="73"/>
  <c r="AD76" i="73"/>
  <c r="AC76" i="73"/>
  <c r="AB76" i="73"/>
  <c r="AA76" i="73"/>
  <c r="Z76" i="73"/>
  <c r="Y76" i="73"/>
  <c r="X76" i="73"/>
  <c r="W76" i="73"/>
  <c r="V76" i="73"/>
  <c r="U76" i="73"/>
  <c r="T76" i="73"/>
  <c r="S76" i="73"/>
  <c r="R76" i="73"/>
  <c r="Q76" i="73"/>
  <c r="P76" i="73"/>
  <c r="L76" i="73"/>
  <c r="M76" i="73" s="1"/>
  <c r="K76" i="73"/>
  <c r="N76" i="73" s="1"/>
  <c r="CE75" i="73"/>
  <c r="AX75" i="73"/>
  <c r="AV75" i="73"/>
  <c r="AU75" i="73"/>
  <c r="AT75" i="73"/>
  <c r="AS75" i="73"/>
  <c r="AR75" i="73"/>
  <c r="AQ75" i="73"/>
  <c r="AP75" i="73"/>
  <c r="AO75" i="73"/>
  <c r="AN75" i="73"/>
  <c r="AM75" i="73"/>
  <c r="AL75" i="73"/>
  <c r="AK75" i="73"/>
  <c r="AJ75" i="73"/>
  <c r="AI75" i="73"/>
  <c r="AH75" i="73"/>
  <c r="AG75" i="73"/>
  <c r="AF75" i="73"/>
  <c r="AE75" i="73"/>
  <c r="AD75" i="73"/>
  <c r="AC75" i="73"/>
  <c r="AB75" i="73"/>
  <c r="AA75" i="73"/>
  <c r="Z75" i="73"/>
  <c r="Y75" i="73"/>
  <c r="X75" i="73"/>
  <c r="W75" i="73"/>
  <c r="V75" i="73"/>
  <c r="U75" i="73"/>
  <c r="T75" i="73"/>
  <c r="S75" i="73"/>
  <c r="R75" i="73"/>
  <c r="Q75" i="73"/>
  <c r="P75" i="73"/>
  <c r="L75" i="73"/>
  <c r="M75" i="73" s="1"/>
  <c r="K75" i="73"/>
  <c r="N75" i="73" s="1"/>
  <c r="CE74" i="73"/>
  <c r="P74" i="73"/>
  <c r="CE73" i="73"/>
  <c r="AX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V73" i="73"/>
  <c r="U73" i="73"/>
  <c r="T73" i="73"/>
  <c r="S73" i="73"/>
  <c r="R73" i="73"/>
  <c r="Q73" i="73"/>
  <c r="P73" i="73"/>
  <c r="L73" i="73"/>
  <c r="M73" i="73" s="1"/>
  <c r="K73" i="73"/>
  <c r="N73" i="73" s="1"/>
  <c r="CE72" i="73"/>
  <c r="AX72" i="73"/>
  <c r="AU72" i="73"/>
  <c r="AT72" i="73"/>
  <c r="AS72" i="73"/>
  <c r="AR72" i="73"/>
  <c r="AQ72" i="73"/>
  <c r="AP72" i="73"/>
  <c r="AO72" i="73"/>
  <c r="AN72" i="73"/>
  <c r="AM72" i="73"/>
  <c r="AL72" i="73"/>
  <c r="AK72" i="73"/>
  <c r="AJ72" i="73"/>
  <c r="AI72" i="73"/>
  <c r="AH72" i="73"/>
  <c r="AG72" i="73"/>
  <c r="AF72" i="73"/>
  <c r="AE72" i="73"/>
  <c r="AD72" i="73"/>
  <c r="AC72" i="73"/>
  <c r="AB72" i="73"/>
  <c r="AA72" i="73"/>
  <c r="Z72" i="73"/>
  <c r="Y72" i="73"/>
  <c r="X72" i="73"/>
  <c r="W72" i="73"/>
  <c r="V72" i="73"/>
  <c r="U72" i="73"/>
  <c r="T72" i="73"/>
  <c r="S72" i="73"/>
  <c r="R72" i="73"/>
  <c r="Q72" i="73"/>
  <c r="P72" i="73"/>
  <c r="N72" i="73"/>
  <c r="L72" i="73"/>
  <c r="M72" i="73" s="1"/>
  <c r="K72" i="73"/>
  <c r="CE71" i="73"/>
  <c r="AX71" i="73"/>
  <c r="AU71" i="73"/>
  <c r="AT71" i="73"/>
  <c r="AS71" i="73"/>
  <c r="AR71" i="73"/>
  <c r="AQ71" i="73"/>
  <c r="AP71" i="73"/>
  <c r="AO71" i="73"/>
  <c r="AN71" i="73"/>
  <c r="AM71" i="73"/>
  <c r="AL71" i="73"/>
  <c r="AK71" i="73"/>
  <c r="AJ71" i="73"/>
  <c r="AI71" i="73"/>
  <c r="AH71" i="73"/>
  <c r="AG71" i="73"/>
  <c r="AF71" i="73"/>
  <c r="AE71" i="73"/>
  <c r="AD71" i="73"/>
  <c r="AC71" i="73"/>
  <c r="AB71" i="73"/>
  <c r="AA71" i="73"/>
  <c r="Z71" i="73"/>
  <c r="Y71" i="73"/>
  <c r="X71" i="73"/>
  <c r="W71" i="73"/>
  <c r="V71" i="73"/>
  <c r="U71" i="73"/>
  <c r="T71" i="73"/>
  <c r="S71" i="73"/>
  <c r="R71" i="73"/>
  <c r="Q71" i="73"/>
  <c r="P71" i="73"/>
  <c r="N71" i="73"/>
  <c r="L71" i="73"/>
  <c r="M71" i="73" s="1"/>
  <c r="K71" i="73"/>
  <c r="CE70" i="73"/>
  <c r="AX70" i="73"/>
  <c r="AU70" i="73"/>
  <c r="AT70" i="73"/>
  <c r="AS70" i="73"/>
  <c r="AR70" i="73"/>
  <c r="AQ70" i="73"/>
  <c r="AP70" i="73"/>
  <c r="AO70" i="73"/>
  <c r="AN70" i="73"/>
  <c r="AM70" i="73"/>
  <c r="AL70" i="73"/>
  <c r="AK70" i="73"/>
  <c r="AJ70" i="73"/>
  <c r="AI70" i="73"/>
  <c r="AH70" i="73"/>
  <c r="AG70" i="73"/>
  <c r="AF70" i="73"/>
  <c r="AE70" i="73"/>
  <c r="AD70" i="73"/>
  <c r="AC70" i="73"/>
  <c r="AB70" i="73"/>
  <c r="AA70" i="73"/>
  <c r="Z70" i="73"/>
  <c r="Y70" i="73"/>
  <c r="X70" i="73"/>
  <c r="W70" i="73"/>
  <c r="V70" i="73"/>
  <c r="U70" i="73"/>
  <c r="T70" i="73"/>
  <c r="S70" i="73"/>
  <c r="R70" i="73"/>
  <c r="Q70" i="73"/>
  <c r="P70" i="73"/>
  <c r="L70" i="73"/>
  <c r="M70" i="73" s="1"/>
  <c r="K70" i="73"/>
  <c r="N70" i="73" s="1"/>
  <c r="CE69" i="73"/>
  <c r="AX69" i="73"/>
  <c r="AU69" i="73"/>
  <c r="AT69" i="73"/>
  <c r="AS69" i="73"/>
  <c r="AR69" i="73"/>
  <c r="AQ69" i="73"/>
  <c r="AP69" i="73"/>
  <c r="AO69" i="73"/>
  <c r="AN69" i="73"/>
  <c r="AM69" i="73"/>
  <c r="AL69" i="73"/>
  <c r="AK69" i="73"/>
  <c r="AJ69" i="73"/>
  <c r="AI69" i="73"/>
  <c r="AH69" i="73"/>
  <c r="AG69" i="73"/>
  <c r="AF69" i="73"/>
  <c r="AE69" i="73"/>
  <c r="AD69" i="73"/>
  <c r="AC69" i="73"/>
  <c r="AB69" i="73"/>
  <c r="AA69" i="73"/>
  <c r="Z69" i="73"/>
  <c r="Y69" i="73"/>
  <c r="X69" i="73"/>
  <c r="W69" i="73"/>
  <c r="V69" i="73"/>
  <c r="U69" i="73"/>
  <c r="T69" i="73"/>
  <c r="S69" i="73"/>
  <c r="R69" i="73"/>
  <c r="Q69" i="73"/>
  <c r="P69" i="73"/>
  <c r="L69" i="73"/>
  <c r="M69" i="73" s="1"/>
  <c r="K69" i="73"/>
  <c r="N69" i="73" s="1"/>
  <c r="CE68" i="73"/>
  <c r="P68" i="73"/>
  <c r="CE67" i="73"/>
  <c r="AX67" i="73"/>
  <c r="AV67" i="73" s="1"/>
  <c r="AU67" i="73"/>
  <c r="AT67" i="73"/>
  <c r="AS67" i="73"/>
  <c r="AR67" i="73"/>
  <c r="AQ67" i="73"/>
  <c r="AP67" i="73"/>
  <c r="AO67" i="73"/>
  <c r="AN67" i="73"/>
  <c r="AM67" i="73"/>
  <c r="AL67" i="73"/>
  <c r="AK67" i="73"/>
  <c r="AJ67" i="73"/>
  <c r="AI67" i="73"/>
  <c r="AH67" i="73"/>
  <c r="AG67" i="73"/>
  <c r="AF67" i="73"/>
  <c r="AE67" i="73"/>
  <c r="AD67" i="73"/>
  <c r="AC67" i="73"/>
  <c r="AB67" i="73"/>
  <c r="AA67" i="73"/>
  <c r="Z67" i="73"/>
  <c r="Y67" i="73"/>
  <c r="X67" i="73"/>
  <c r="W67" i="73"/>
  <c r="V67" i="73"/>
  <c r="U67" i="73"/>
  <c r="T67" i="73"/>
  <c r="S67" i="73"/>
  <c r="R67" i="73"/>
  <c r="Q67" i="73"/>
  <c r="P67" i="73"/>
  <c r="L67" i="73"/>
  <c r="M67" i="73" s="1"/>
  <c r="K67" i="73"/>
  <c r="N67" i="73" s="1"/>
  <c r="CE66" i="73"/>
  <c r="AX66" i="73"/>
  <c r="AV66" i="73"/>
  <c r="AU66" i="73"/>
  <c r="AT66" i="73"/>
  <c r="AS66" i="73"/>
  <c r="AR66" i="73"/>
  <c r="AQ66" i="73"/>
  <c r="AP66" i="73"/>
  <c r="AO66" i="73"/>
  <c r="AN66" i="73"/>
  <c r="AM66" i="73"/>
  <c r="AL66" i="73"/>
  <c r="AK66" i="73"/>
  <c r="AJ66" i="73"/>
  <c r="AI66" i="73"/>
  <c r="AH66" i="73"/>
  <c r="AG66" i="73"/>
  <c r="AF66" i="73"/>
  <c r="AE66" i="73"/>
  <c r="AD66" i="73"/>
  <c r="AC66" i="73"/>
  <c r="AB66" i="73"/>
  <c r="AA66" i="73"/>
  <c r="Z66" i="73"/>
  <c r="Y66" i="73"/>
  <c r="X66" i="73"/>
  <c r="W66" i="73"/>
  <c r="V66" i="73"/>
  <c r="U66" i="73"/>
  <c r="T66" i="73"/>
  <c r="S66" i="73"/>
  <c r="R66" i="73"/>
  <c r="Q66" i="73"/>
  <c r="P66" i="73"/>
  <c r="M66" i="73"/>
  <c r="L66" i="73"/>
  <c r="K66" i="73"/>
  <c r="N66" i="73" s="1"/>
  <c r="CE65" i="73"/>
  <c r="AX65" i="73"/>
  <c r="AV65" i="73" s="1"/>
  <c r="AU65" i="73"/>
  <c r="AT65" i="73"/>
  <c r="AS65" i="73"/>
  <c r="AR65" i="73"/>
  <c r="AQ65" i="73"/>
  <c r="AP65" i="73"/>
  <c r="AO65" i="73"/>
  <c r="AN65" i="73"/>
  <c r="AM65" i="73"/>
  <c r="AL65" i="73"/>
  <c r="AK65" i="73"/>
  <c r="AJ65" i="73"/>
  <c r="AI65" i="73"/>
  <c r="AH65" i="73"/>
  <c r="AG65" i="73"/>
  <c r="AF65" i="73"/>
  <c r="AE65" i="73"/>
  <c r="AD65" i="73"/>
  <c r="AC65" i="73"/>
  <c r="AB65" i="73"/>
  <c r="AA65" i="73"/>
  <c r="Z65" i="73"/>
  <c r="Y65" i="73"/>
  <c r="X65" i="73"/>
  <c r="W65" i="73"/>
  <c r="V65" i="73"/>
  <c r="U65" i="73"/>
  <c r="T65" i="73"/>
  <c r="S65" i="73"/>
  <c r="R65" i="73"/>
  <c r="Q65" i="73"/>
  <c r="P65" i="73"/>
  <c r="L65" i="73"/>
  <c r="M65" i="73" s="1"/>
  <c r="K65" i="73"/>
  <c r="N65" i="73" s="1"/>
  <c r="CE64" i="73"/>
  <c r="AX64" i="73"/>
  <c r="AV64" i="73"/>
  <c r="AU64" i="73"/>
  <c r="AT64" i="73"/>
  <c r="AS64" i="73"/>
  <c r="AR64" i="73"/>
  <c r="AQ64" i="73"/>
  <c r="AP64" i="73"/>
  <c r="AO64" i="73"/>
  <c r="AN64" i="73"/>
  <c r="AM64" i="73"/>
  <c r="AL64" i="73"/>
  <c r="AK64" i="73"/>
  <c r="AJ64" i="73"/>
  <c r="AI64" i="73"/>
  <c r="AH64" i="73"/>
  <c r="AG64" i="73"/>
  <c r="AF64" i="73"/>
  <c r="AE64" i="73"/>
  <c r="AD64" i="73"/>
  <c r="AC64" i="73"/>
  <c r="AB64" i="73"/>
  <c r="AA64" i="73"/>
  <c r="Z64" i="73"/>
  <c r="Y64" i="73"/>
  <c r="X64" i="73"/>
  <c r="W64" i="73"/>
  <c r="V64" i="73"/>
  <c r="U64" i="73"/>
  <c r="T64" i="73"/>
  <c r="S64" i="73"/>
  <c r="R64" i="73"/>
  <c r="Q64" i="73"/>
  <c r="P64" i="73"/>
  <c r="M64" i="73"/>
  <c r="L64" i="73"/>
  <c r="K64" i="73"/>
  <c r="N64" i="73" s="1"/>
  <c r="CE63" i="73"/>
  <c r="AX63" i="73"/>
  <c r="AV63" i="73" s="1"/>
  <c r="AU63" i="73"/>
  <c r="AT63" i="73"/>
  <c r="AS63" i="73"/>
  <c r="AR63" i="73"/>
  <c r="AQ63" i="73"/>
  <c r="AP63" i="73"/>
  <c r="AO63" i="73"/>
  <c r="AN63" i="73"/>
  <c r="AM63" i="73"/>
  <c r="AL63" i="73"/>
  <c r="AK63" i="73"/>
  <c r="AJ63" i="73"/>
  <c r="AI63" i="73"/>
  <c r="AH63" i="73"/>
  <c r="AG63" i="73"/>
  <c r="AF63" i="73"/>
  <c r="AE63" i="73"/>
  <c r="AD63" i="73"/>
  <c r="AC63" i="73"/>
  <c r="AB63" i="73"/>
  <c r="AA63" i="73"/>
  <c r="Z63" i="73"/>
  <c r="Y63" i="73"/>
  <c r="X63" i="73"/>
  <c r="W63" i="73"/>
  <c r="V63" i="73"/>
  <c r="U63" i="73"/>
  <c r="T63" i="73"/>
  <c r="S63" i="73"/>
  <c r="R63" i="73"/>
  <c r="Q63" i="73"/>
  <c r="P63" i="73"/>
  <c r="L63" i="73"/>
  <c r="M63" i="73" s="1"/>
  <c r="K63" i="73"/>
  <c r="N63" i="73" s="1"/>
  <c r="CE62" i="73"/>
  <c r="AX62" i="73"/>
  <c r="AV62" i="73"/>
  <c r="AU62" i="73"/>
  <c r="AT62" i="73"/>
  <c r="AS62" i="73"/>
  <c r="AR62" i="73"/>
  <c r="AQ62" i="73"/>
  <c r="AP62" i="73"/>
  <c r="AO62" i="73"/>
  <c r="AN62" i="73"/>
  <c r="AM62" i="73"/>
  <c r="AL62" i="73"/>
  <c r="AK62" i="73"/>
  <c r="AJ62" i="73"/>
  <c r="AI62" i="73"/>
  <c r="AH62" i="73"/>
  <c r="AG62" i="73"/>
  <c r="AF62" i="73"/>
  <c r="AE62" i="73"/>
  <c r="AD62" i="73"/>
  <c r="AC62" i="73"/>
  <c r="AB62" i="73"/>
  <c r="AA62" i="73"/>
  <c r="Z62" i="73"/>
  <c r="Y62" i="73"/>
  <c r="X62" i="73"/>
  <c r="W62" i="73"/>
  <c r="V62" i="73"/>
  <c r="U62" i="73"/>
  <c r="T62" i="73"/>
  <c r="S62" i="73"/>
  <c r="R62" i="73"/>
  <c r="Q62" i="73"/>
  <c r="P62" i="73"/>
  <c r="M62" i="73"/>
  <c r="L62" i="73"/>
  <c r="K62" i="73"/>
  <c r="N62" i="73" s="1"/>
  <c r="CE61" i="73"/>
  <c r="AX61" i="73"/>
  <c r="AV61" i="73" s="1"/>
  <c r="AU61" i="73"/>
  <c r="AT61" i="73"/>
  <c r="AS61" i="73"/>
  <c r="AR61" i="73"/>
  <c r="AQ61" i="73"/>
  <c r="AP61" i="73"/>
  <c r="AO61" i="73"/>
  <c r="AN61" i="73"/>
  <c r="AM61" i="73"/>
  <c r="AL61" i="73"/>
  <c r="AK61" i="73"/>
  <c r="AJ61" i="73"/>
  <c r="AI61" i="73"/>
  <c r="AH61" i="73"/>
  <c r="AG61" i="73"/>
  <c r="AF61" i="73"/>
  <c r="AE61" i="73"/>
  <c r="AD61" i="73"/>
  <c r="AC61" i="73"/>
  <c r="AB61" i="73"/>
  <c r="AA61" i="73"/>
  <c r="Z61" i="73"/>
  <c r="Y61" i="73"/>
  <c r="X61" i="73"/>
  <c r="W61" i="73"/>
  <c r="V61" i="73"/>
  <c r="U61" i="73"/>
  <c r="T61" i="73"/>
  <c r="S61" i="73"/>
  <c r="R61" i="73"/>
  <c r="Q61" i="73"/>
  <c r="P61" i="73"/>
  <c r="L61" i="73"/>
  <c r="M61" i="73" s="1"/>
  <c r="K61" i="73"/>
  <c r="N61" i="73" s="1"/>
  <c r="CE60" i="73"/>
  <c r="AX60" i="73"/>
  <c r="AV60" i="73"/>
  <c r="AU60" i="73"/>
  <c r="AT60" i="73"/>
  <c r="AS60" i="73"/>
  <c r="AR60" i="73"/>
  <c r="AQ60" i="73"/>
  <c r="AP60" i="73"/>
  <c r="AO60" i="73"/>
  <c r="AN60" i="73"/>
  <c r="AM60" i="73"/>
  <c r="AL60" i="73"/>
  <c r="AK60" i="73"/>
  <c r="AJ60" i="73"/>
  <c r="AI60" i="73"/>
  <c r="AH60" i="73"/>
  <c r="AG60" i="73"/>
  <c r="AF60" i="73"/>
  <c r="AE60" i="73"/>
  <c r="AD60" i="73"/>
  <c r="AC60" i="73"/>
  <c r="AB60" i="73"/>
  <c r="AA60" i="73"/>
  <c r="Z60" i="73"/>
  <c r="Y60" i="73"/>
  <c r="X60" i="73"/>
  <c r="W60" i="73"/>
  <c r="V60" i="73"/>
  <c r="U60" i="73"/>
  <c r="T60" i="73"/>
  <c r="S60" i="73"/>
  <c r="R60" i="73"/>
  <c r="Q60" i="73"/>
  <c r="P60" i="73"/>
  <c r="L60" i="73"/>
  <c r="M60" i="73" s="1"/>
  <c r="K60" i="73"/>
  <c r="N60" i="73" s="1"/>
  <c r="CT59" i="73"/>
  <c r="CE59" i="73"/>
  <c r="P59" i="73"/>
  <c r="CU58" i="73"/>
  <c r="CE58" i="73"/>
  <c r="AX58" i="73"/>
  <c r="AV58" i="73" s="1"/>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V58" i="73"/>
  <c r="U58" i="73"/>
  <c r="T58" i="73"/>
  <c r="S58" i="73"/>
  <c r="R58" i="73"/>
  <c r="Q58" i="73"/>
  <c r="P58" i="73"/>
  <c r="N58" i="73"/>
  <c r="L58" i="73"/>
  <c r="M58" i="73" s="1"/>
  <c r="K58" i="73"/>
  <c r="CU57" i="73"/>
  <c r="CE57" i="73"/>
  <c r="AX57" i="73"/>
  <c r="AV57" i="73" s="1"/>
  <c r="AU57" i="73"/>
  <c r="AT57" i="73"/>
  <c r="AS57" i="73"/>
  <c r="AR57" i="73"/>
  <c r="AQ57" i="73"/>
  <c r="AP57" i="73"/>
  <c r="AO57" i="73"/>
  <c r="AN57" i="73"/>
  <c r="AM57" i="73"/>
  <c r="AL57" i="73"/>
  <c r="AK57" i="73"/>
  <c r="AJ57" i="73"/>
  <c r="AI57" i="73"/>
  <c r="AH57" i="73"/>
  <c r="AG57" i="73"/>
  <c r="AF57" i="73"/>
  <c r="AE57" i="73"/>
  <c r="AD57" i="73"/>
  <c r="AC57" i="73"/>
  <c r="AB57" i="73"/>
  <c r="AA57" i="73"/>
  <c r="Z57" i="73"/>
  <c r="Y57" i="73"/>
  <c r="X57" i="73"/>
  <c r="W57" i="73"/>
  <c r="V57" i="73"/>
  <c r="U57" i="73"/>
  <c r="T57" i="73"/>
  <c r="S57" i="73"/>
  <c r="R57" i="73"/>
  <c r="Q57" i="73"/>
  <c r="P57" i="73"/>
  <c r="N57" i="73"/>
  <c r="M57" i="73"/>
  <c r="L57" i="73"/>
  <c r="K57" i="73"/>
  <c r="CU56" i="73"/>
  <c r="CE56" i="73"/>
  <c r="AX56" i="73"/>
  <c r="AV56" i="73" s="1"/>
  <c r="AU56" i="73"/>
  <c r="AT56" i="73"/>
  <c r="AS56" i="73"/>
  <c r="AR56" i="73"/>
  <c r="AQ56" i="73"/>
  <c r="AP56" i="73"/>
  <c r="AO56" i="73"/>
  <c r="AN56" i="73"/>
  <c r="AM56" i="73"/>
  <c r="AL56" i="73"/>
  <c r="AK56" i="73"/>
  <c r="AJ56" i="73"/>
  <c r="AI56" i="73"/>
  <c r="AH56" i="73"/>
  <c r="AG56" i="73"/>
  <c r="AF56" i="73"/>
  <c r="AE56" i="73"/>
  <c r="AD56" i="73"/>
  <c r="AC56" i="73"/>
  <c r="AB56" i="73"/>
  <c r="AA56" i="73"/>
  <c r="Z56" i="73"/>
  <c r="Y56" i="73"/>
  <c r="X56" i="73"/>
  <c r="W56" i="73"/>
  <c r="V56" i="73"/>
  <c r="U56" i="73"/>
  <c r="T56" i="73"/>
  <c r="S56" i="73"/>
  <c r="R56" i="73"/>
  <c r="Q56" i="73"/>
  <c r="P56" i="73"/>
  <c r="N56" i="73"/>
  <c r="L56" i="73"/>
  <c r="M56" i="73" s="1"/>
  <c r="K56" i="73"/>
  <c r="CU55" i="73"/>
  <c r="CE55" i="73"/>
  <c r="AX55" i="73"/>
  <c r="AV55" i="73" s="1"/>
  <c r="AU55" i="73"/>
  <c r="AT55" i="73"/>
  <c r="AS55" i="73"/>
  <c r="AR55" i="73"/>
  <c r="AQ55" i="73"/>
  <c r="AP55" i="73"/>
  <c r="AO55" i="73"/>
  <c r="AN55" i="73"/>
  <c r="AM55" i="73"/>
  <c r="AL55" i="73"/>
  <c r="AK55" i="73"/>
  <c r="AJ55" i="73"/>
  <c r="AI55" i="73"/>
  <c r="AH55" i="73"/>
  <c r="AG55" i="73"/>
  <c r="AF55" i="73"/>
  <c r="AE55" i="73"/>
  <c r="AD55" i="73"/>
  <c r="AC55" i="73"/>
  <c r="AB55" i="73"/>
  <c r="AA55" i="73"/>
  <c r="Z55" i="73"/>
  <c r="Y55" i="73"/>
  <c r="X55" i="73"/>
  <c r="W55" i="73"/>
  <c r="V55" i="73"/>
  <c r="U55" i="73"/>
  <c r="T55" i="73"/>
  <c r="S55" i="73"/>
  <c r="R55" i="73"/>
  <c r="Q55" i="73"/>
  <c r="P55" i="73"/>
  <c r="L55" i="73"/>
  <c r="M55" i="73" s="1"/>
  <c r="K55" i="73"/>
  <c r="N55" i="73" s="1"/>
  <c r="CU54" i="73"/>
  <c r="CE54" i="73"/>
  <c r="AX54" i="73"/>
  <c r="AV54" i="73" s="1"/>
  <c r="AU54" i="73"/>
  <c r="AT54" i="73"/>
  <c r="AS54" i="73"/>
  <c r="AR54" i="73"/>
  <c r="AQ54" i="73"/>
  <c r="AP54" i="73"/>
  <c r="AO54" i="73"/>
  <c r="AN54" i="73"/>
  <c r="AM54" i="73"/>
  <c r="AL54" i="73"/>
  <c r="AK54" i="73"/>
  <c r="AJ54" i="73"/>
  <c r="AI54" i="73"/>
  <c r="AH54" i="73"/>
  <c r="AG54" i="73"/>
  <c r="AF54" i="73"/>
  <c r="AE54" i="73"/>
  <c r="AD54" i="73"/>
  <c r="AC54" i="73"/>
  <c r="AB54" i="73"/>
  <c r="AA54" i="73"/>
  <c r="Z54" i="73"/>
  <c r="Y54" i="73"/>
  <c r="X54" i="73"/>
  <c r="W54" i="73"/>
  <c r="V54" i="73"/>
  <c r="U54" i="73"/>
  <c r="T54" i="73"/>
  <c r="S54" i="73"/>
  <c r="R54" i="73"/>
  <c r="Q54" i="73"/>
  <c r="P54" i="73"/>
  <c r="N54" i="73"/>
  <c r="L54" i="73"/>
  <c r="M54" i="73" s="1"/>
  <c r="K54" i="73"/>
  <c r="CU53" i="73"/>
  <c r="CE53" i="73"/>
  <c r="AX53" i="73"/>
  <c r="AV53" i="73" s="1"/>
  <c r="AU53" i="73"/>
  <c r="AT53" i="73"/>
  <c r="AS53" i="73"/>
  <c r="AR53" i="73"/>
  <c r="AQ53" i="73"/>
  <c r="AP53" i="73"/>
  <c r="AO53" i="73"/>
  <c r="AN53" i="73"/>
  <c r="AM53" i="73"/>
  <c r="AL53" i="73"/>
  <c r="AK53" i="73"/>
  <c r="AJ53" i="73"/>
  <c r="AI53" i="73"/>
  <c r="AH53" i="73"/>
  <c r="AG53" i="73"/>
  <c r="AF53" i="73"/>
  <c r="AE53" i="73"/>
  <c r="AD53" i="73"/>
  <c r="AC53" i="73"/>
  <c r="AB53" i="73"/>
  <c r="AA53" i="73"/>
  <c r="Z53" i="73"/>
  <c r="Y53" i="73"/>
  <c r="X53" i="73"/>
  <c r="W53" i="73"/>
  <c r="V53" i="73"/>
  <c r="U53" i="73"/>
  <c r="T53" i="73"/>
  <c r="S53" i="73"/>
  <c r="R53" i="73"/>
  <c r="Q53" i="73"/>
  <c r="P53" i="73"/>
  <c r="N53" i="73"/>
  <c r="M53" i="73"/>
  <c r="L53" i="73"/>
  <c r="K53" i="73"/>
  <c r="CU52" i="73"/>
  <c r="CE52" i="73"/>
  <c r="AX52" i="73"/>
  <c r="AV52" i="73" s="1"/>
  <c r="AU52" i="73"/>
  <c r="AT52" i="73"/>
  <c r="AS52" i="73"/>
  <c r="AR52" i="73"/>
  <c r="AQ52" i="73"/>
  <c r="AP52" i="73"/>
  <c r="AO52" i="73"/>
  <c r="AN52" i="73"/>
  <c r="AM52" i="73"/>
  <c r="AL52" i="73"/>
  <c r="AK52" i="73"/>
  <c r="AJ52" i="73"/>
  <c r="AI52" i="73"/>
  <c r="AH52" i="73"/>
  <c r="AG52" i="73"/>
  <c r="AF52" i="73"/>
  <c r="AE52" i="73"/>
  <c r="AD52" i="73"/>
  <c r="AC52" i="73"/>
  <c r="AB52" i="73"/>
  <c r="AA52" i="73"/>
  <c r="Z52" i="73"/>
  <c r="Y52" i="73"/>
  <c r="X52" i="73"/>
  <c r="W52" i="73"/>
  <c r="V52" i="73"/>
  <c r="U52" i="73"/>
  <c r="T52" i="73"/>
  <c r="S52" i="73"/>
  <c r="R52" i="73"/>
  <c r="Q52" i="73"/>
  <c r="P52" i="73"/>
  <c r="N52" i="73"/>
  <c r="L52" i="73"/>
  <c r="M52" i="73" s="1"/>
  <c r="K52" i="73"/>
  <c r="CU51" i="73"/>
  <c r="CE51" i="73"/>
  <c r="AX51" i="73"/>
  <c r="AV51" i="73" s="1"/>
  <c r="AU51" i="73"/>
  <c r="AT51" i="73"/>
  <c r="AS51" i="73"/>
  <c r="AR51" i="73"/>
  <c r="AQ51" i="73"/>
  <c r="AP51" i="73"/>
  <c r="AO51" i="73"/>
  <c r="AN51" i="73"/>
  <c r="AM51" i="73"/>
  <c r="AL51" i="73"/>
  <c r="AK51" i="73"/>
  <c r="AJ51" i="73"/>
  <c r="AI51" i="73"/>
  <c r="AH51" i="73"/>
  <c r="AG51" i="73"/>
  <c r="AF51" i="73"/>
  <c r="AE51" i="73"/>
  <c r="AD51" i="73"/>
  <c r="AC51" i="73"/>
  <c r="AB51" i="73"/>
  <c r="AA51" i="73"/>
  <c r="Z51" i="73"/>
  <c r="Y51" i="73"/>
  <c r="X51" i="73"/>
  <c r="W51" i="73"/>
  <c r="V51" i="73"/>
  <c r="U51" i="73"/>
  <c r="T51" i="73"/>
  <c r="S51" i="73"/>
  <c r="R51" i="73"/>
  <c r="Q51" i="73"/>
  <c r="P51" i="73"/>
  <c r="L51" i="73"/>
  <c r="M51" i="73" s="1"/>
  <c r="K51" i="73"/>
  <c r="N51" i="73" s="1"/>
  <c r="CU50" i="73"/>
  <c r="CE50" i="73"/>
  <c r="AX50" i="73"/>
  <c r="AV50" i="73" s="1"/>
  <c r="AU50" i="73"/>
  <c r="AT50" i="73"/>
  <c r="AS50" i="73"/>
  <c r="AR50" i="73"/>
  <c r="AQ50" i="73"/>
  <c r="AP50" i="73"/>
  <c r="AO50" i="73"/>
  <c r="AN50" i="73"/>
  <c r="AM50" i="73"/>
  <c r="AL50" i="73"/>
  <c r="AK50" i="73"/>
  <c r="AJ50" i="73"/>
  <c r="AI50" i="73"/>
  <c r="AH50" i="73"/>
  <c r="AG50" i="73"/>
  <c r="AF50" i="73"/>
  <c r="AE50" i="73"/>
  <c r="AD50" i="73"/>
  <c r="AC50" i="73"/>
  <c r="AB50" i="73"/>
  <c r="AA50" i="73"/>
  <c r="Z50" i="73"/>
  <c r="Y50" i="73"/>
  <c r="X50" i="73"/>
  <c r="W50" i="73"/>
  <c r="V50" i="73"/>
  <c r="U50" i="73"/>
  <c r="T50" i="73"/>
  <c r="S50" i="73"/>
  <c r="R50" i="73"/>
  <c r="Q50" i="73"/>
  <c r="P50" i="73"/>
  <c r="N50" i="73"/>
  <c r="L50" i="73"/>
  <c r="M50" i="73" s="1"/>
  <c r="K50" i="73"/>
  <c r="CU49" i="73"/>
  <c r="CE49" i="73"/>
  <c r="P49" i="73"/>
  <c r="CE48" i="73"/>
  <c r="AX48" i="73"/>
  <c r="AV48" i="73" s="1"/>
  <c r="AU48" i="73"/>
  <c r="AT48" i="73"/>
  <c r="AS48" i="73"/>
  <c r="AR48" i="73"/>
  <c r="AQ48" i="73"/>
  <c r="AP48" i="73"/>
  <c r="AO48" i="73"/>
  <c r="AN48" i="73"/>
  <c r="AM48" i="73"/>
  <c r="AL48" i="73"/>
  <c r="AK48" i="73"/>
  <c r="AJ48" i="73"/>
  <c r="AI48" i="73"/>
  <c r="AH48" i="73"/>
  <c r="AG48" i="73"/>
  <c r="AF48" i="73"/>
  <c r="AE48" i="73"/>
  <c r="AD48" i="73"/>
  <c r="AC48" i="73"/>
  <c r="AB48" i="73"/>
  <c r="AA48" i="73"/>
  <c r="Z48" i="73"/>
  <c r="Y48" i="73"/>
  <c r="X48" i="73"/>
  <c r="W48" i="73"/>
  <c r="V48" i="73"/>
  <c r="U48" i="73"/>
  <c r="T48" i="73"/>
  <c r="S48" i="73"/>
  <c r="R48" i="73"/>
  <c r="Q48" i="73"/>
  <c r="P48" i="73"/>
  <c r="N48" i="73"/>
  <c r="L48" i="73"/>
  <c r="M48" i="73" s="1"/>
  <c r="K48" i="73"/>
  <c r="CE47" i="73"/>
  <c r="AX47" i="73"/>
  <c r="AV47" i="73"/>
  <c r="AU47" i="73"/>
  <c r="AT47" i="73"/>
  <c r="AS47" i="73"/>
  <c r="AR47" i="73"/>
  <c r="AQ47" i="73"/>
  <c r="AP47" i="73"/>
  <c r="AO47" i="73"/>
  <c r="AN47" i="73"/>
  <c r="AM47" i="73"/>
  <c r="AL47" i="73"/>
  <c r="AK47" i="73"/>
  <c r="AJ47" i="73"/>
  <c r="AI47" i="73"/>
  <c r="AH47" i="73"/>
  <c r="AG47" i="73"/>
  <c r="AF47" i="73"/>
  <c r="AE47" i="73"/>
  <c r="AD47" i="73"/>
  <c r="AC47" i="73"/>
  <c r="AB47" i="73"/>
  <c r="AA47" i="73"/>
  <c r="Z47" i="73"/>
  <c r="Y47" i="73"/>
  <c r="X47" i="73"/>
  <c r="W47" i="73"/>
  <c r="V47" i="73"/>
  <c r="U47" i="73"/>
  <c r="T47" i="73"/>
  <c r="S47" i="73"/>
  <c r="R47" i="73"/>
  <c r="Q47" i="73"/>
  <c r="P47" i="73"/>
  <c r="L47" i="73"/>
  <c r="M47" i="73" s="1"/>
  <c r="K47" i="73"/>
  <c r="N47" i="73" s="1"/>
  <c r="AY47" i="73" s="1"/>
  <c r="AZ47" i="73" s="1"/>
  <c r="BA47" i="73" s="1"/>
  <c r="CE46" i="73"/>
  <c r="AX46" i="73"/>
  <c r="AV46" i="73"/>
  <c r="AU46" i="73"/>
  <c r="AT46" i="73"/>
  <c r="AS46" i="73"/>
  <c r="AR46" i="73"/>
  <c r="AQ46" i="73"/>
  <c r="AP46" i="73"/>
  <c r="AO46" i="73"/>
  <c r="AN46" i="73"/>
  <c r="AM46" i="73"/>
  <c r="AL46" i="73"/>
  <c r="AK46" i="73"/>
  <c r="AJ46" i="73"/>
  <c r="AI46" i="73"/>
  <c r="AH46" i="73"/>
  <c r="AG46" i="73"/>
  <c r="AF46" i="73"/>
  <c r="AE46" i="73"/>
  <c r="AD46" i="73"/>
  <c r="AC46" i="73"/>
  <c r="AB46" i="73"/>
  <c r="AA46" i="73"/>
  <c r="Z46" i="73"/>
  <c r="Y46" i="73"/>
  <c r="X46" i="73"/>
  <c r="W46" i="73"/>
  <c r="V46" i="73"/>
  <c r="U46" i="73"/>
  <c r="T46" i="73"/>
  <c r="S46" i="73"/>
  <c r="R46" i="73"/>
  <c r="Q46" i="73"/>
  <c r="P46" i="73"/>
  <c r="N46" i="73"/>
  <c r="L46" i="73"/>
  <c r="M46" i="73" s="1"/>
  <c r="K46" i="73"/>
  <c r="CE45" i="73"/>
  <c r="AX45" i="73"/>
  <c r="AV45" i="73"/>
  <c r="AU45" i="73"/>
  <c r="AT45" i="73"/>
  <c r="AS45" i="73"/>
  <c r="AR45" i="73"/>
  <c r="AQ45" i="73"/>
  <c r="AP45" i="73"/>
  <c r="AO45" i="73"/>
  <c r="AN45" i="73"/>
  <c r="AM45" i="73"/>
  <c r="AL45" i="73"/>
  <c r="AK45" i="73"/>
  <c r="AJ45" i="73"/>
  <c r="AI45" i="73"/>
  <c r="AH45" i="73"/>
  <c r="AG45" i="73"/>
  <c r="AF45" i="73"/>
  <c r="AE45" i="73"/>
  <c r="AD45" i="73"/>
  <c r="AC45" i="73"/>
  <c r="AB45" i="73"/>
  <c r="AA45" i="73"/>
  <c r="Z45" i="73"/>
  <c r="Y45" i="73"/>
  <c r="X45" i="73"/>
  <c r="W45" i="73"/>
  <c r="V45" i="73"/>
  <c r="U45" i="73"/>
  <c r="T45" i="73"/>
  <c r="S45" i="73"/>
  <c r="R45" i="73"/>
  <c r="Q45" i="73"/>
  <c r="P45" i="73"/>
  <c r="N45" i="73"/>
  <c r="M45" i="73"/>
  <c r="L45" i="73"/>
  <c r="K45" i="73"/>
  <c r="CE44" i="73"/>
  <c r="AX44" i="73"/>
  <c r="AV44" i="73" s="1"/>
  <c r="AU44" i="73"/>
  <c r="AT44" i="73"/>
  <c r="AS44" i="73"/>
  <c r="AR44" i="73"/>
  <c r="AQ44" i="73"/>
  <c r="AP44" i="73"/>
  <c r="AO44" i="73"/>
  <c r="AN44" i="73"/>
  <c r="AM44" i="73"/>
  <c r="AL44" i="73"/>
  <c r="AK44" i="73"/>
  <c r="AJ44" i="73"/>
  <c r="AI44" i="73"/>
  <c r="AH44" i="73"/>
  <c r="AG44" i="73"/>
  <c r="AF44" i="73"/>
  <c r="AE44" i="73"/>
  <c r="AD44" i="73"/>
  <c r="AC44" i="73"/>
  <c r="AB44" i="73"/>
  <c r="AA44" i="73"/>
  <c r="Z44" i="73"/>
  <c r="Y44" i="73"/>
  <c r="X44" i="73"/>
  <c r="W44" i="73"/>
  <c r="V44" i="73"/>
  <c r="U44" i="73"/>
  <c r="T44" i="73"/>
  <c r="S44" i="73"/>
  <c r="R44" i="73"/>
  <c r="Q44" i="73"/>
  <c r="P44" i="73"/>
  <c r="N44" i="73"/>
  <c r="L44" i="73"/>
  <c r="M44" i="73" s="1"/>
  <c r="K44" i="73"/>
  <c r="CE43" i="73"/>
  <c r="AX43" i="73"/>
  <c r="AV43" i="73"/>
  <c r="AU43" i="73"/>
  <c r="AT43" i="73"/>
  <c r="AS43" i="73"/>
  <c r="AR43" i="73"/>
  <c r="AQ43" i="73"/>
  <c r="AP43" i="73"/>
  <c r="AO43" i="73"/>
  <c r="AN43" i="73"/>
  <c r="AM43" i="73"/>
  <c r="AL43" i="73"/>
  <c r="AK43" i="73"/>
  <c r="AJ43" i="73"/>
  <c r="AI43" i="73"/>
  <c r="AH43" i="73"/>
  <c r="AG43" i="73"/>
  <c r="AF43" i="73"/>
  <c r="AE43" i="73"/>
  <c r="AD43" i="73"/>
  <c r="AC43" i="73"/>
  <c r="AB43" i="73"/>
  <c r="AA43" i="73"/>
  <c r="Z43" i="73"/>
  <c r="Y43" i="73"/>
  <c r="X43" i="73"/>
  <c r="W43" i="73"/>
  <c r="V43" i="73"/>
  <c r="U43" i="73"/>
  <c r="T43" i="73"/>
  <c r="S43" i="73"/>
  <c r="R43" i="73"/>
  <c r="Q43" i="73"/>
  <c r="P43" i="73"/>
  <c r="L43" i="73"/>
  <c r="M43" i="73" s="1"/>
  <c r="K43" i="73"/>
  <c r="N43" i="73" s="1"/>
  <c r="AY43" i="73" s="1"/>
  <c r="AZ43" i="73" s="1"/>
  <c r="BA43" i="73" s="1"/>
  <c r="CE42" i="73"/>
  <c r="AX42" i="73"/>
  <c r="AV42" i="73"/>
  <c r="AU42" i="73"/>
  <c r="AT42" i="73"/>
  <c r="AS42" i="73"/>
  <c r="AR42" i="73"/>
  <c r="AQ42" i="73"/>
  <c r="AP42" i="73"/>
  <c r="AO42" i="73"/>
  <c r="AN42" i="73"/>
  <c r="AM42" i="73"/>
  <c r="AL42" i="73"/>
  <c r="AK42" i="73"/>
  <c r="AJ42" i="73"/>
  <c r="AI42" i="73"/>
  <c r="AH42" i="73"/>
  <c r="AG42" i="73"/>
  <c r="AF42" i="73"/>
  <c r="AE42" i="73"/>
  <c r="AD42" i="73"/>
  <c r="AC42" i="73"/>
  <c r="AB42" i="73"/>
  <c r="AA42" i="73"/>
  <c r="Z42" i="73"/>
  <c r="Y42" i="73"/>
  <c r="X42" i="73"/>
  <c r="W42" i="73"/>
  <c r="V42" i="73"/>
  <c r="U42" i="73"/>
  <c r="T42" i="73"/>
  <c r="S42" i="73"/>
  <c r="R42" i="73"/>
  <c r="Q42" i="73"/>
  <c r="P42" i="73"/>
  <c r="N42" i="73"/>
  <c r="L42" i="73"/>
  <c r="M42" i="73" s="1"/>
  <c r="K42" i="73"/>
  <c r="CE41" i="73"/>
  <c r="AX41" i="73"/>
  <c r="AV41" i="73"/>
  <c r="AU41" i="73"/>
  <c r="AT41" i="73"/>
  <c r="AS41" i="73"/>
  <c r="AR41" i="73"/>
  <c r="AQ41" i="73"/>
  <c r="AP41" i="73"/>
  <c r="AO41" i="73"/>
  <c r="AN41" i="73"/>
  <c r="AM41" i="73"/>
  <c r="AL41" i="73"/>
  <c r="AK41" i="73"/>
  <c r="AJ41" i="73"/>
  <c r="AI41" i="73"/>
  <c r="AH41" i="73"/>
  <c r="AG41" i="73"/>
  <c r="AF41" i="73"/>
  <c r="AE41" i="73"/>
  <c r="AD41" i="73"/>
  <c r="AC41" i="73"/>
  <c r="AB41" i="73"/>
  <c r="AA41" i="73"/>
  <c r="Z41" i="73"/>
  <c r="Y41" i="73"/>
  <c r="X41" i="73"/>
  <c r="W41" i="73"/>
  <c r="V41" i="73"/>
  <c r="U41" i="73"/>
  <c r="T41" i="73"/>
  <c r="S41" i="73"/>
  <c r="R41" i="73"/>
  <c r="Q41" i="73"/>
  <c r="P41" i="73"/>
  <c r="N41" i="73"/>
  <c r="M41" i="73"/>
  <c r="L41" i="73"/>
  <c r="K41" i="73"/>
  <c r="CE40" i="73"/>
  <c r="AX40" i="73"/>
  <c r="AV40" i="73" s="1"/>
  <c r="AU40" i="73"/>
  <c r="AT40" i="73"/>
  <c r="AS40" i="73"/>
  <c r="AR40" i="73"/>
  <c r="AQ40" i="73"/>
  <c r="AP40" i="73"/>
  <c r="AO40" i="73"/>
  <c r="AN40" i="73"/>
  <c r="AM40" i="73"/>
  <c r="AL40" i="73"/>
  <c r="AK40" i="73"/>
  <c r="AJ40" i="73"/>
  <c r="AI40" i="73"/>
  <c r="AH40" i="73"/>
  <c r="AG40" i="73"/>
  <c r="AF40" i="73"/>
  <c r="AE40" i="73"/>
  <c r="AD40" i="73"/>
  <c r="AC40" i="73"/>
  <c r="AB40" i="73"/>
  <c r="AA40" i="73"/>
  <c r="Z40" i="73"/>
  <c r="Y40" i="73"/>
  <c r="X40" i="73"/>
  <c r="W40" i="73"/>
  <c r="V40" i="73"/>
  <c r="U40" i="73"/>
  <c r="T40" i="73"/>
  <c r="S40" i="73"/>
  <c r="R40" i="73"/>
  <c r="Q40" i="73"/>
  <c r="P40" i="73"/>
  <c r="N40" i="73"/>
  <c r="L40" i="73"/>
  <c r="M40" i="73" s="1"/>
  <c r="K40" i="73"/>
  <c r="CE39" i="73"/>
  <c r="AX39" i="73"/>
  <c r="AV39" i="73"/>
  <c r="AU39" i="73"/>
  <c r="AT39" i="73"/>
  <c r="AS39" i="73"/>
  <c r="AR39" i="73"/>
  <c r="AQ39" i="73"/>
  <c r="AP39" i="73"/>
  <c r="AO39" i="73"/>
  <c r="AN39" i="73"/>
  <c r="AM39" i="73"/>
  <c r="AL39" i="73"/>
  <c r="AK39" i="73"/>
  <c r="AJ39" i="73"/>
  <c r="AI39" i="73"/>
  <c r="AH39" i="73"/>
  <c r="AG39" i="73"/>
  <c r="AF39" i="73"/>
  <c r="AE39" i="73"/>
  <c r="AD39" i="73"/>
  <c r="AC39" i="73"/>
  <c r="AB39" i="73"/>
  <c r="AA39" i="73"/>
  <c r="Z39" i="73"/>
  <c r="Y39" i="73"/>
  <c r="X39" i="73"/>
  <c r="W39" i="73"/>
  <c r="V39" i="73"/>
  <c r="U39" i="73"/>
  <c r="T39" i="73"/>
  <c r="S39" i="73"/>
  <c r="R39" i="73"/>
  <c r="Q39" i="73"/>
  <c r="P39" i="73"/>
  <c r="L39" i="73"/>
  <c r="M39" i="73" s="1"/>
  <c r="K39" i="73"/>
  <c r="N39" i="73" s="1"/>
  <c r="AY39" i="73" s="1"/>
  <c r="AZ39" i="73" s="1"/>
  <c r="BA39" i="73" s="1"/>
  <c r="CE38" i="73"/>
  <c r="AX38" i="73"/>
  <c r="AV38" i="73"/>
  <c r="AU38" i="73"/>
  <c r="AT38" i="73"/>
  <c r="AS38" i="73"/>
  <c r="AR38" i="73"/>
  <c r="AQ38" i="73"/>
  <c r="AP38" i="73"/>
  <c r="AO38" i="73"/>
  <c r="AN38" i="73"/>
  <c r="AM38" i="73"/>
  <c r="AL38" i="73"/>
  <c r="AK38" i="73"/>
  <c r="AJ38" i="73"/>
  <c r="AI38" i="73"/>
  <c r="AH38" i="73"/>
  <c r="AG38" i="73"/>
  <c r="AF38" i="73"/>
  <c r="AE38" i="73"/>
  <c r="AD38" i="73"/>
  <c r="AC38" i="73"/>
  <c r="AB38" i="73"/>
  <c r="AA38" i="73"/>
  <c r="Z38" i="73"/>
  <c r="Y38" i="73"/>
  <c r="X38" i="73"/>
  <c r="W38" i="73"/>
  <c r="V38" i="73"/>
  <c r="U38" i="73"/>
  <c r="T38" i="73"/>
  <c r="S38" i="73"/>
  <c r="R38" i="73"/>
  <c r="Q38" i="73"/>
  <c r="P38" i="73"/>
  <c r="N38" i="73"/>
  <c r="L38" i="73"/>
  <c r="M38" i="73" s="1"/>
  <c r="K38" i="73"/>
  <c r="CE37" i="73"/>
  <c r="AX37" i="73"/>
  <c r="AV37" i="73"/>
  <c r="AU37" i="73"/>
  <c r="AT37" i="73"/>
  <c r="AS37" i="73"/>
  <c r="AR37" i="73"/>
  <c r="AQ37" i="73"/>
  <c r="AP37" i="73"/>
  <c r="AO37" i="73"/>
  <c r="AN37" i="73"/>
  <c r="AM37" i="73"/>
  <c r="AL37" i="73"/>
  <c r="AK37" i="73"/>
  <c r="AJ37" i="73"/>
  <c r="AI37" i="73"/>
  <c r="AH37" i="73"/>
  <c r="AG37" i="73"/>
  <c r="AF37" i="73"/>
  <c r="AE37" i="73"/>
  <c r="AD37" i="73"/>
  <c r="AC37" i="73"/>
  <c r="AB37" i="73"/>
  <c r="AA37" i="73"/>
  <c r="Z37" i="73"/>
  <c r="Y37" i="73"/>
  <c r="X37" i="73"/>
  <c r="W37" i="73"/>
  <c r="V37" i="73"/>
  <c r="U37" i="73"/>
  <c r="T37" i="73"/>
  <c r="S37" i="73"/>
  <c r="R37" i="73"/>
  <c r="Q37" i="73"/>
  <c r="P37" i="73"/>
  <c r="N37" i="73"/>
  <c r="M37" i="73"/>
  <c r="L37" i="73"/>
  <c r="K37" i="73"/>
  <c r="CE36" i="73"/>
  <c r="P36" i="73"/>
  <c r="CE35" i="73"/>
  <c r="AX35" i="73"/>
  <c r="AV35" i="73" s="1"/>
  <c r="AU35" i="73"/>
  <c r="AT35" i="73"/>
  <c r="AS35" i="73"/>
  <c r="AR35" i="73"/>
  <c r="AQ35" i="73"/>
  <c r="AP35" i="73"/>
  <c r="AO35" i="73"/>
  <c r="AN35" i="73"/>
  <c r="AM35" i="73"/>
  <c r="AL35" i="73"/>
  <c r="AK35" i="73"/>
  <c r="AJ35" i="73"/>
  <c r="AI35" i="73"/>
  <c r="AH35" i="73"/>
  <c r="AG35" i="73"/>
  <c r="AF35" i="73"/>
  <c r="AE35" i="73"/>
  <c r="AD35" i="73"/>
  <c r="AC35" i="73"/>
  <c r="AB35" i="73"/>
  <c r="AA35" i="73"/>
  <c r="Z35" i="73"/>
  <c r="Y35" i="73"/>
  <c r="X35" i="73"/>
  <c r="W35" i="73"/>
  <c r="V35" i="73"/>
  <c r="U35" i="73"/>
  <c r="T35" i="73"/>
  <c r="S35" i="73"/>
  <c r="R35" i="73"/>
  <c r="Q35" i="73"/>
  <c r="P35" i="73"/>
  <c r="N35" i="73"/>
  <c r="L35" i="73"/>
  <c r="M35" i="73" s="1"/>
  <c r="K35" i="73"/>
  <c r="CE34" i="73"/>
  <c r="AX34" i="73"/>
  <c r="AV34" i="73"/>
  <c r="AU34" i="73"/>
  <c r="AT34" i="73"/>
  <c r="AS34" i="73"/>
  <c r="AR34" i="73"/>
  <c r="AQ34" i="73"/>
  <c r="AP34" i="73"/>
  <c r="AO34" i="73"/>
  <c r="AN34" i="73"/>
  <c r="AM34" i="73"/>
  <c r="AL34" i="73"/>
  <c r="AK34" i="73"/>
  <c r="AJ34" i="73"/>
  <c r="AI34" i="73"/>
  <c r="AH34" i="73"/>
  <c r="AG34" i="73"/>
  <c r="AF34" i="73"/>
  <c r="AE34" i="73"/>
  <c r="AD34" i="73"/>
  <c r="AC34" i="73"/>
  <c r="AB34" i="73"/>
  <c r="AA34" i="73"/>
  <c r="Z34" i="73"/>
  <c r="Y34" i="73"/>
  <c r="X34" i="73"/>
  <c r="W34" i="73"/>
  <c r="V34" i="73"/>
  <c r="U34" i="73"/>
  <c r="T34" i="73"/>
  <c r="S34" i="73"/>
  <c r="R34" i="73"/>
  <c r="Q34" i="73"/>
  <c r="P34" i="73"/>
  <c r="L34" i="73"/>
  <c r="M34" i="73" s="1"/>
  <c r="K34" i="73"/>
  <c r="N34" i="73" s="1"/>
  <c r="CE33" i="73"/>
  <c r="AX33" i="73"/>
  <c r="AV33" i="73" s="1"/>
  <c r="AU33" i="73"/>
  <c r="AT33" i="73"/>
  <c r="AS33" i="73"/>
  <c r="AR33" i="73"/>
  <c r="AQ33" i="73"/>
  <c r="AP33" i="73"/>
  <c r="AO33" i="73"/>
  <c r="AN33" i="73"/>
  <c r="AM33" i="73"/>
  <c r="AL33" i="73"/>
  <c r="AK33" i="73"/>
  <c r="AJ33" i="73"/>
  <c r="AI33" i="73"/>
  <c r="AH33" i="73"/>
  <c r="AG33" i="73"/>
  <c r="AF33" i="73"/>
  <c r="AE33" i="73"/>
  <c r="AD33" i="73"/>
  <c r="AC33" i="73"/>
  <c r="AB33" i="73"/>
  <c r="AA33" i="73"/>
  <c r="Z33" i="73"/>
  <c r="Y33" i="73"/>
  <c r="X33" i="73"/>
  <c r="W33" i="73"/>
  <c r="V33" i="73"/>
  <c r="U33" i="73"/>
  <c r="T33" i="73"/>
  <c r="S33" i="73"/>
  <c r="R33" i="73"/>
  <c r="Q33" i="73"/>
  <c r="P33" i="73"/>
  <c r="L33" i="73"/>
  <c r="M33" i="73" s="1"/>
  <c r="K33" i="73"/>
  <c r="N33" i="73" s="1"/>
  <c r="CE32" i="73"/>
  <c r="AX32" i="73"/>
  <c r="AV32" i="73"/>
  <c r="AU32" i="73"/>
  <c r="AT32" i="73"/>
  <c r="AS32" i="73"/>
  <c r="AR32" i="73"/>
  <c r="AQ32" i="73"/>
  <c r="AP32" i="73"/>
  <c r="AO32" i="73"/>
  <c r="AN32" i="73"/>
  <c r="AM32" i="73"/>
  <c r="AL32" i="73"/>
  <c r="AK32" i="73"/>
  <c r="AJ32" i="73"/>
  <c r="AI32" i="73"/>
  <c r="AH32" i="73"/>
  <c r="AG32" i="73"/>
  <c r="AF32" i="73"/>
  <c r="AE32" i="73"/>
  <c r="AD32" i="73"/>
  <c r="AC32" i="73"/>
  <c r="AB32" i="73"/>
  <c r="AA32" i="73"/>
  <c r="Z32" i="73"/>
  <c r="Y32" i="73"/>
  <c r="X32" i="73"/>
  <c r="W32" i="73"/>
  <c r="V32" i="73"/>
  <c r="U32" i="73"/>
  <c r="T32" i="73"/>
  <c r="S32" i="73"/>
  <c r="R32" i="73"/>
  <c r="Q32" i="73"/>
  <c r="P32" i="73"/>
  <c r="L32" i="73"/>
  <c r="M32" i="73" s="1"/>
  <c r="K32" i="73"/>
  <c r="N32" i="73" s="1"/>
  <c r="CE31" i="73"/>
  <c r="AX31" i="73"/>
  <c r="AV31" i="73" s="1"/>
  <c r="AU31" i="73"/>
  <c r="AT31" i="73"/>
  <c r="AS31" i="73"/>
  <c r="AR31" i="73"/>
  <c r="AQ31" i="73"/>
  <c r="AP31" i="73"/>
  <c r="AO31" i="73"/>
  <c r="AN31" i="73"/>
  <c r="AM31" i="73"/>
  <c r="AL31" i="73"/>
  <c r="AK31" i="73"/>
  <c r="AJ31" i="73"/>
  <c r="AI31" i="73"/>
  <c r="AH31" i="73"/>
  <c r="AG31" i="73"/>
  <c r="AF31" i="73"/>
  <c r="AE31" i="73"/>
  <c r="AD31" i="73"/>
  <c r="AC31" i="73"/>
  <c r="AB31" i="73"/>
  <c r="AA31" i="73"/>
  <c r="Z31" i="73"/>
  <c r="Y31" i="73"/>
  <c r="X31" i="73"/>
  <c r="W31" i="73"/>
  <c r="V31" i="73"/>
  <c r="U31" i="73"/>
  <c r="T31" i="73"/>
  <c r="S31" i="73"/>
  <c r="R31" i="73"/>
  <c r="Q31" i="73"/>
  <c r="P31" i="73"/>
  <c r="N31" i="73"/>
  <c r="L31" i="73"/>
  <c r="M31" i="73" s="1"/>
  <c r="K31" i="73"/>
  <c r="CE30" i="73"/>
  <c r="AX30" i="73"/>
  <c r="AV30" i="73"/>
  <c r="AU30" i="73"/>
  <c r="AT30" i="73"/>
  <c r="AS30" i="73"/>
  <c r="AR30" i="73"/>
  <c r="AQ30" i="73"/>
  <c r="AP30" i="73"/>
  <c r="AO30" i="73"/>
  <c r="AN30" i="73"/>
  <c r="AM30" i="73"/>
  <c r="AL30" i="73"/>
  <c r="AK30" i="73"/>
  <c r="AJ30" i="73"/>
  <c r="AI30" i="73"/>
  <c r="AH30" i="73"/>
  <c r="AG30" i="73"/>
  <c r="AF30" i="73"/>
  <c r="AE30" i="73"/>
  <c r="AD30" i="73"/>
  <c r="AC30" i="73"/>
  <c r="AB30" i="73"/>
  <c r="AA30" i="73"/>
  <c r="Z30" i="73"/>
  <c r="Y30" i="73"/>
  <c r="X30" i="73"/>
  <c r="W30" i="73"/>
  <c r="V30" i="73"/>
  <c r="U30" i="73"/>
  <c r="T30" i="73"/>
  <c r="S30" i="73"/>
  <c r="R30" i="73"/>
  <c r="Q30" i="73"/>
  <c r="P30" i="73"/>
  <c r="L30" i="73"/>
  <c r="M30" i="73" s="1"/>
  <c r="K30" i="73"/>
  <c r="N30" i="73" s="1"/>
  <c r="CE29" i="73"/>
  <c r="AX29" i="73"/>
  <c r="AV29" i="73" s="1"/>
  <c r="AU29" i="73"/>
  <c r="AT29" i="73"/>
  <c r="AS29" i="73"/>
  <c r="AR29" i="73"/>
  <c r="AQ29" i="73"/>
  <c r="AP29" i="73"/>
  <c r="AO29" i="73"/>
  <c r="AN29" i="73"/>
  <c r="AM29" i="73"/>
  <c r="AL29" i="73"/>
  <c r="AK29" i="73"/>
  <c r="AJ29" i="73"/>
  <c r="AI29" i="73"/>
  <c r="AH29" i="73"/>
  <c r="AG29" i="73"/>
  <c r="AF29" i="73"/>
  <c r="AE29" i="73"/>
  <c r="AD29" i="73"/>
  <c r="AC29" i="73"/>
  <c r="AB29" i="73"/>
  <c r="AA29" i="73"/>
  <c r="Z29" i="73"/>
  <c r="Y29" i="73"/>
  <c r="X29" i="73"/>
  <c r="W29" i="73"/>
  <c r="V29" i="73"/>
  <c r="U29" i="73"/>
  <c r="T29" i="73"/>
  <c r="S29" i="73"/>
  <c r="R29" i="73"/>
  <c r="Q29" i="73"/>
  <c r="P29" i="73"/>
  <c r="L29" i="73"/>
  <c r="M29" i="73" s="1"/>
  <c r="K29" i="73"/>
  <c r="N29" i="73" s="1"/>
  <c r="CE28" i="73"/>
  <c r="AX28" i="73"/>
  <c r="AV28" i="73"/>
  <c r="AU28" i="73"/>
  <c r="AT28" i="73"/>
  <c r="AS28" i="73"/>
  <c r="AR28" i="73"/>
  <c r="AQ28" i="73"/>
  <c r="AP28" i="73"/>
  <c r="AO28" i="73"/>
  <c r="AN28" i="73"/>
  <c r="AM28" i="73"/>
  <c r="AL28" i="73"/>
  <c r="AK28" i="73"/>
  <c r="AJ28" i="73"/>
  <c r="AI28" i="73"/>
  <c r="AH28" i="73"/>
  <c r="AG28" i="73"/>
  <c r="AF28" i="73"/>
  <c r="AE28" i="73"/>
  <c r="AD28" i="73"/>
  <c r="AC28" i="73"/>
  <c r="AB28" i="73"/>
  <c r="AA28" i="73"/>
  <c r="Z28" i="73"/>
  <c r="Y28" i="73"/>
  <c r="X28" i="73"/>
  <c r="W28" i="73"/>
  <c r="V28" i="73"/>
  <c r="U28" i="73"/>
  <c r="T28" i="73"/>
  <c r="S28" i="73"/>
  <c r="R28" i="73"/>
  <c r="Q28" i="73"/>
  <c r="P28" i="73"/>
  <c r="L28" i="73"/>
  <c r="M28" i="73" s="1"/>
  <c r="K28" i="73"/>
  <c r="N28" i="73" s="1"/>
  <c r="CE27" i="73"/>
  <c r="AX27" i="73"/>
  <c r="AV27" i="73" s="1"/>
  <c r="AU27" i="73"/>
  <c r="AT27" i="73"/>
  <c r="AS27" i="73"/>
  <c r="AR27" i="73"/>
  <c r="AQ27" i="73"/>
  <c r="AP27" i="73"/>
  <c r="AO27" i="73"/>
  <c r="AN27" i="73"/>
  <c r="AM27" i="73"/>
  <c r="AL27" i="73"/>
  <c r="AK27" i="73"/>
  <c r="AJ27" i="73"/>
  <c r="AI27" i="73"/>
  <c r="AH27" i="73"/>
  <c r="AG27" i="73"/>
  <c r="AF27" i="73"/>
  <c r="AE27" i="73"/>
  <c r="AD27" i="73"/>
  <c r="AC27" i="73"/>
  <c r="AB27" i="73"/>
  <c r="AA27" i="73"/>
  <c r="Z27" i="73"/>
  <c r="Y27" i="73"/>
  <c r="X27" i="73"/>
  <c r="W27" i="73"/>
  <c r="V27" i="73"/>
  <c r="U27" i="73"/>
  <c r="T27" i="73"/>
  <c r="S27" i="73"/>
  <c r="R27" i="73"/>
  <c r="Q27" i="73"/>
  <c r="P27" i="73"/>
  <c r="N27" i="73"/>
  <c r="L27" i="73"/>
  <c r="M27" i="73" s="1"/>
  <c r="K27" i="73"/>
  <c r="CE26" i="73"/>
  <c r="P26" i="73"/>
  <c r="C21" i="73"/>
  <c r="C20" i="73"/>
  <c r="C19" i="73"/>
  <c r="D18" i="73"/>
  <c r="D16" i="73"/>
  <c r="D15" i="73"/>
  <c r="C13" i="73"/>
  <c r="C12" i="73"/>
  <c r="CT85" i="73" s="1"/>
  <c r="B11" i="73"/>
  <c r="D10" i="73"/>
  <c r="B8" i="73"/>
  <c r="D7" i="73"/>
  <c r="AY62" i="76" l="1"/>
  <c r="AZ62" i="76" s="1"/>
  <c r="BA62" i="76" s="1"/>
  <c r="BB62" i="76" s="1"/>
  <c r="BC62" i="76" s="1"/>
  <c r="BD62" i="76" s="1"/>
  <c r="BE62" i="76" s="1"/>
  <c r="BF62" i="76" s="1"/>
  <c r="BG62" i="76" s="1"/>
  <c r="BH62" i="76" s="1"/>
  <c r="BI62" i="76" s="1"/>
  <c r="BJ62" i="76" s="1"/>
  <c r="BK62" i="76" s="1"/>
  <c r="BL62" i="76" s="1"/>
  <c r="BM62" i="76" s="1"/>
  <c r="BN62" i="76" s="1"/>
  <c r="BO62" i="76" s="1"/>
  <c r="BP62" i="76" s="1"/>
  <c r="BQ62" i="76" s="1"/>
  <c r="BR62" i="76" s="1"/>
  <c r="BS62" i="76" s="1"/>
  <c r="BT62" i="76" s="1"/>
  <c r="BU62" i="76" s="1"/>
  <c r="BV62" i="76" s="1"/>
  <c r="BW62" i="76" s="1"/>
  <c r="BX62" i="76" s="1"/>
  <c r="BY62" i="76" s="1"/>
  <c r="BZ62" i="76" s="1"/>
  <c r="CA62" i="76" s="1"/>
  <c r="CB62" i="76" s="1"/>
  <c r="AY66" i="76"/>
  <c r="AZ66" i="76" s="1"/>
  <c r="BA66" i="76" s="1"/>
  <c r="BB66" i="76" s="1"/>
  <c r="BC66" i="76" s="1"/>
  <c r="BD66" i="76" s="1"/>
  <c r="BE66" i="76" s="1"/>
  <c r="BF66" i="76" s="1"/>
  <c r="BG66" i="76" s="1"/>
  <c r="BH66" i="76" s="1"/>
  <c r="BI66" i="76" s="1"/>
  <c r="BJ66" i="76" s="1"/>
  <c r="BK66" i="76" s="1"/>
  <c r="BL66" i="76" s="1"/>
  <c r="BM66" i="76" s="1"/>
  <c r="BN66" i="76" s="1"/>
  <c r="BO66" i="76" s="1"/>
  <c r="BP66" i="76" s="1"/>
  <c r="BQ66" i="76" s="1"/>
  <c r="BR66" i="76" s="1"/>
  <c r="BS66" i="76" s="1"/>
  <c r="BT66" i="76" s="1"/>
  <c r="BU66" i="76" s="1"/>
  <c r="BV66" i="76" s="1"/>
  <c r="BW66" i="76" s="1"/>
  <c r="BX66" i="76" s="1"/>
  <c r="BY66" i="76" s="1"/>
  <c r="BZ66" i="76" s="1"/>
  <c r="CA66" i="76" s="1"/>
  <c r="CB66" i="76" s="1"/>
  <c r="AY112" i="76"/>
  <c r="AZ112" i="76" s="1"/>
  <c r="BA112" i="76" s="1"/>
  <c r="BB112" i="76" s="1"/>
  <c r="BC112" i="76" s="1"/>
  <c r="BD112" i="76" s="1"/>
  <c r="BE112" i="76" s="1"/>
  <c r="BF112" i="76" s="1"/>
  <c r="BG112" i="76" s="1"/>
  <c r="BH112" i="76" s="1"/>
  <c r="BI112" i="76" s="1"/>
  <c r="BJ112" i="76" s="1"/>
  <c r="BK112" i="76" s="1"/>
  <c r="BL112" i="76" s="1"/>
  <c r="BM112" i="76" s="1"/>
  <c r="BN112" i="76" s="1"/>
  <c r="BO112" i="76" s="1"/>
  <c r="BP112" i="76" s="1"/>
  <c r="BQ112" i="76" s="1"/>
  <c r="BR112" i="76" s="1"/>
  <c r="BS112" i="76" s="1"/>
  <c r="BT112" i="76" s="1"/>
  <c r="BU112" i="76" s="1"/>
  <c r="BV112" i="76" s="1"/>
  <c r="BW112" i="76" s="1"/>
  <c r="BX112" i="76" s="1"/>
  <c r="BY112" i="76" s="1"/>
  <c r="BZ112" i="76" s="1"/>
  <c r="CA112" i="76" s="1"/>
  <c r="CB112" i="76" s="1"/>
  <c r="AY127" i="76"/>
  <c r="AZ127" i="76" s="1"/>
  <c r="BA127" i="76" s="1"/>
  <c r="BB127" i="76" s="1"/>
  <c r="BC127" i="76" s="1"/>
  <c r="BD127" i="76" s="1"/>
  <c r="BE127" i="76" s="1"/>
  <c r="BF127" i="76" s="1"/>
  <c r="BG127" i="76" s="1"/>
  <c r="BH127" i="76" s="1"/>
  <c r="BI127" i="76" s="1"/>
  <c r="BJ127" i="76" s="1"/>
  <c r="BK127" i="76" s="1"/>
  <c r="BL127" i="76" s="1"/>
  <c r="BM127" i="76" s="1"/>
  <c r="BN127" i="76" s="1"/>
  <c r="BO127" i="76" s="1"/>
  <c r="BP127" i="76" s="1"/>
  <c r="BQ127" i="76" s="1"/>
  <c r="BR127" i="76" s="1"/>
  <c r="BS127" i="76" s="1"/>
  <c r="BT127" i="76" s="1"/>
  <c r="BU127" i="76" s="1"/>
  <c r="BV127" i="76" s="1"/>
  <c r="BW127" i="76" s="1"/>
  <c r="BX127" i="76" s="1"/>
  <c r="BY127" i="76" s="1"/>
  <c r="BZ127" i="76" s="1"/>
  <c r="CA127" i="76" s="1"/>
  <c r="CB127" i="76" s="1"/>
  <c r="BA133" i="76"/>
  <c r="BB133" i="76" s="1"/>
  <c r="BC133" i="76" s="1"/>
  <c r="BD133" i="76" s="1"/>
  <c r="BE133" i="76" s="1"/>
  <c r="BF133" i="76" s="1"/>
  <c r="BG133" i="76" s="1"/>
  <c r="BH133" i="76" s="1"/>
  <c r="BI133" i="76" s="1"/>
  <c r="BJ133" i="76" s="1"/>
  <c r="BK133" i="76" s="1"/>
  <c r="BL133" i="76" s="1"/>
  <c r="BM133" i="76" s="1"/>
  <c r="BN133" i="76" s="1"/>
  <c r="BO133" i="76" s="1"/>
  <c r="BP133" i="76" s="1"/>
  <c r="BQ133" i="76" s="1"/>
  <c r="BR133" i="76" s="1"/>
  <c r="BS133" i="76" s="1"/>
  <c r="BT133" i="76" s="1"/>
  <c r="BU133" i="76" s="1"/>
  <c r="BV133" i="76" s="1"/>
  <c r="BW133" i="76" s="1"/>
  <c r="BX133" i="76" s="1"/>
  <c r="BY133" i="76" s="1"/>
  <c r="BZ133" i="76" s="1"/>
  <c r="CA133" i="76" s="1"/>
  <c r="CB133" i="76" s="1"/>
  <c r="AY141" i="76"/>
  <c r="AZ141" i="76" s="1"/>
  <c r="BA141" i="76" s="1"/>
  <c r="BB141" i="76" s="1"/>
  <c r="BC141" i="76" s="1"/>
  <c r="BD141" i="76" s="1"/>
  <c r="BE141" i="76" s="1"/>
  <c r="BF141" i="76" s="1"/>
  <c r="BG141" i="76" s="1"/>
  <c r="BH141" i="76" s="1"/>
  <c r="BI141" i="76" s="1"/>
  <c r="BJ141" i="76" s="1"/>
  <c r="BK141" i="76" s="1"/>
  <c r="BL141" i="76" s="1"/>
  <c r="BM141" i="76" s="1"/>
  <c r="BN141" i="76" s="1"/>
  <c r="BO141" i="76" s="1"/>
  <c r="BP141" i="76" s="1"/>
  <c r="BQ141" i="76" s="1"/>
  <c r="BR141" i="76" s="1"/>
  <c r="BS141" i="76" s="1"/>
  <c r="BT141" i="76" s="1"/>
  <c r="BU141" i="76" s="1"/>
  <c r="BV141" i="76" s="1"/>
  <c r="BW141" i="76" s="1"/>
  <c r="BX141" i="76" s="1"/>
  <c r="BY141" i="76" s="1"/>
  <c r="BZ141" i="76" s="1"/>
  <c r="CA141" i="76" s="1"/>
  <c r="CB141" i="76" s="1"/>
  <c r="AY164" i="76"/>
  <c r="AZ164" i="76" s="1"/>
  <c r="BA164" i="76" s="1"/>
  <c r="BB164" i="76" s="1"/>
  <c r="BC164" i="76" s="1"/>
  <c r="BD164" i="76" s="1"/>
  <c r="BE164" i="76" s="1"/>
  <c r="BF164" i="76" s="1"/>
  <c r="BG164" i="76" s="1"/>
  <c r="BH164" i="76" s="1"/>
  <c r="BI164" i="76" s="1"/>
  <c r="BJ164" i="76" s="1"/>
  <c r="BK164" i="76" s="1"/>
  <c r="BL164" i="76" s="1"/>
  <c r="BM164" i="76" s="1"/>
  <c r="BN164" i="76" s="1"/>
  <c r="BO164" i="76" s="1"/>
  <c r="BP164" i="76" s="1"/>
  <c r="BQ164" i="76" s="1"/>
  <c r="BR164" i="76" s="1"/>
  <c r="BS164" i="76" s="1"/>
  <c r="BT164" i="76" s="1"/>
  <c r="BU164" i="76" s="1"/>
  <c r="BV164" i="76" s="1"/>
  <c r="BW164" i="76" s="1"/>
  <c r="BX164" i="76" s="1"/>
  <c r="BY164" i="76" s="1"/>
  <c r="BZ164" i="76" s="1"/>
  <c r="CA164" i="76" s="1"/>
  <c r="CB164" i="76" s="1"/>
  <c r="BA29" i="76"/>
  <c r="BB29" i="76" s="1"/>
  <c r="BC29" i="76" s="1"/>
  <c r="BD29" i="76" s="1"/>
  <c r="BE29" i="76" s="1"/>
  <c r="BF29" i="76" s="1"/>
  <c r="BG29" i="76" s="1"/>
  <c r="BH29" i="76" s="1"/>
  <c r="BI29" i="76" s="1"/>
  <c r="BJ29" i="76" s="1"/>
  <c r="BK29" i="76" s="1"/>
  <c r="BL29" i="76" s="1"/>
  <c r="BM29" i="76" s="1"/>
  <c r="BN29" i="76" s="1"/>
  <c r="BO29" i="76" s="1"/>
  <c r="BP29" i="76" s="1"/>
  <c r="BQ29" i="76" s="1"/>
  <c r="BR29" i="76" s="1"/>
  <c r="BS29" i="76" s="1"/>
  <c r="BT29" i="76" s="1"/>
  <c r="BU29" i="76" s="1"/>
  <c r="BV29" i="76" s="1"/>
  <c r="BW29" i="76" s="1"/>
  <c r="BX29" i="76" s="1"/>
  <c r="BY29" i="76" s="1"/>
  <c r="BZ29" i="76" s="1"/>
  <c r="CA29" i="76" s="1"/>
  <c r="CB29" i="76" s="1"/>
  <c r="BA33" i="76"/>
  <c r="BB33" i="76" s="1"/>
  <c r="BC33" i="76" s="1"/>
  <c r="BD33" i="76" s="1"/>
  <c r="BE33" i="76" s="1"/>
  <c r="BF33" i="76" s="1"/>
  <c r="BG33" i="76" s="1"/>
  <c r="BH33" i="76" s="1"/>
  <c r="BI33" i="76" s="1"/>
  <c r="BJ33" i="76" s="1"/>
  <c r="BK33" i="76" s="1"/>
  <c r="BL33" i="76" s="1"/>
  <c r="BM33" i="76" s="1"/>
  <c r="BN33" i="76" s="1"/>
  <c r="BO33" i="76" s="1"/>
  <c r="BP33" i="76" s="1"/>
  <c r="BQ33" i="76" s="1"/>
  <c r="BR33" i="76" s="1"/>
  <c r="BS33" i="76" s="1"/>
  <c r="BT33" i="76" s="1"/>
  <c r="BU33" i="76" s="1"/>
  <c r="BV33" i="76" s="1"/>
  <c r="BW33" i="76" s="1"/>
  <c r="BX33" i="76" s="1"/>
  <c r="BY33" i="76" s="1"/>
  <c r="BZ33" i="76" s="1"/>
  <c r="CA33" i="76" s="1"/>
  <c r="CB33" i="76" s="1"/>
  <c r="BA51" i="76"/>
  <c r="BB51" i="76" s="1"/>
  <c r="BC51" i="76" s="1"/>
  <c r="BD51" i="76" s="1"/>
  <c r="BE51" i="76" s="1"/>
  <c r="BF51" i="76" s="1"/>
  <c r="BG51" i="76" s="1"/>
  <c r="BH51" i="76" s="1"/>
  <c r="BI51" i="76" s="1"/>
  <c r="BJ51" i="76" s="1"/>
  <c r="BK51" i="76" s="1"/>
  <c r="BL51" i="76" s="1"/>
  <c r="BM51" i="76" s="1"/>
  <c r="BN51" i="76" s="1"/>
  <c r="BO51" i="76" s="1"/>
  <c r="BP51" i="76" s="1"/>
  <c r="BQ51" i="76" s="1"/>
  <c r="BR51" i="76" s="1"/>
  <c r="BS51" i="76" s="1"/>
  <c r="BT51" i="76" s="1"/>
  <c r="BU51" i="76" s="1"/>
  <c r="BV51" i="76" s="1"/>
  <c r="BW51" i="76" s="1"/>
  <c r="BX51" i="76" s="1"/>
  <c r="BY51" i="76" s="1"/>
  <c r="BZ51" i="76" s="1"/>
  <c r="CA51" i="76" s="1"/>
  <c r="CB51" i="76" s="1"/>
  <c r="BA53" i="76"/>
  <c r="BB53" i="76" s="1"/>
  <c r="BC53" i="76" s="1"/>
  <c r="BD53" i="76" s="1"/>
  <c r="BE53" i="76" s="1"/>
  <c r="BF53" i="76" s="1"/>
  <c r="BG53" i="76" s="1"/>
  <c r="BH53" i="76" s="1"/>
  <c r="BI53" i="76" s="1"/>
  <c r="BJ53" i="76" s="1"/>
  <c r="BK53" i="76" s="1"/>
  <c r="BL53" i="76" s="1"/>
  <c r="BM53" i="76" s="1"/>
  <c r="BN53" i="76" s="1"/>
  <c r="BO53" i="76" s="1"/>
  <c r="BP53" i="76" s="1"/>
  <c r="BQ53" i="76" s="1"/>
  <c r="BR53" i="76" s="1"/>
  <c r="BS53" i="76" s="1"/>
  <c r="BT53" i="76" s="1"/>
  <c r="BU53" i="76" s="1"/>
  <c r="BV53" i="76" s="1"/>
  <c r="BW53" i="76" s="1"/>
  <c r="BX53" i="76" s="1"/>
  <c r="BY53" i="76" s="1"/>
  <c r="BZ53" i="76" s="1"/>
  <c r="CA53" i="76" s="1"/>
  <c r="CB53" i="76" s="1"/>
  <c r="BA55" i="76"/>
  <c r="BB55" i="76" s="1"/>
  <c r="BC55" i="76" s="1"/>
  <c r="BD55" i="76" s="1"/>
  <c r="BE55" i="76" s="1"/>
  <c r="BF55" i="76" s="1"/>
  <c r="BG55" i="76" s="1"/>
  <c r="BH55" i="76" s="1"/>
  <c r="BI55" i="76" s="1"/>
  <c r="BJ55" i="76" s="1"/>
  <c r="BK55" i="76" s="1"/>
  <c r="BL55" i="76" s="1"/>
  <c r="BM55" i="76" s="1"/>
  <c r="BN55" i="76" s="1"/>
  <c r="BO55" i="76" s="1"/>
  <c r="BP55" i="76" s="1"/>
  <c r="BQ55" i="76" s="1"/>
  <c r="BR55" i="76" s="1"/>
  <c r="BS55" i="76" s="1"/>
  <c r="BT55" i="76" s="1"/>
  <c r="BU55" i="76" s="1"/>
  <c r="BV55" i="76" s="1"/>
  <c r="BW55" i="76" s="1"/>
  <c r="BX55" i="76" s="1"/>
  <c r="BY55" i="76" s="1"/>
  <c r="BZ55" i="76" s="1"/>
  <c r="CA55" i="76" s="1"/>
  <c r="CB55" i="76" s="1"/>
  <c r="BA57" i="76"/>
  <c r="BB57" i="76" s="1"/>
  <c r="BC57" i="76" s="1"/>
  <c r="BD57" i="76" s="1"/>
  <c r="BE57" i="76" s="1"/>
  <c r="BF57" i="76" s="1"/>
  <c r="BG57" i="76" s="1"/>
  <c r="BH57" i="76" s="1"/>
  <c r="BI57" i="76" s="1"/>
  <c r="BJ57" i="76" s="1"/>
  <c r="BK57" i="76" s="1"/>
  <c r="BL57" i="76" s="1"/>
  <c r="BM57" i="76" s="1"/>
  <c r="BN57" i="76" s="1"/>
  <c r="BO57" i="76" s="1"/>
  <c r="BP57" i="76" s="1"/>
  <c r="BQ57" i="76" s="1"/>
  <c r="BR57" i="76" s="1"/>
  <c r="BS57" i="76" s="1"/>
  <c r="BT57" i="76" s="1"/>
  <c r="BU57" i="76" s="1"/>
  <c r="BV57" i="76" s="1"/>
  <c r="BW57" i="76" s="1"/>
  <c r="BX57" i="76" s="1"/>
  <c r="BY57" i="76" s="1"/>
  <c r="BZ57" i="76" s="1"/>
  <c r="CA57" i="76" s="1"/>
  <c r="CB57" i="76" s="1"/>
  <c r="AY63" i="76"/>
  <c r="AZ63" i="76" s="1"/>
  <c r="BA63" i="76" s="1"/>
  <c r="BB63" i="76" s="1"/>
  <c r="BC63" i="76" s="1"/>
  <c r="BD63" i="76" s="1"/>
  <c r="BE63" i="76" s="1"/>
  <c r="BF63" i="76" s="1"/>
  <c r="BG63" i="76" s="1"/>
  <c r="BH63" i="76" s="1"/>
  <c r="BI63" i="76" s="1"/>
  <c r="BJ63" i="76" s="1"/>
  <c r="BK63" i="76" s="1"/>
  <c r="BL63" i="76" s="1"/>
  <c r="BM63" i="76" s="1"/>
  <c r="BN63" i="76" s="1"/>
  <c r="BO63" i="76" s="1"/>
  <c r="BP63" i="76" s="1"/>
  <c r="BQ63" i="76" s="1"/>
  <c r="BR63" i="76" s="1"/>
  <c r="BS63" i="76" s="1"/>
  <c r="BT63" i="76" s="1"/>
  <c r="BU63" i="76" s="1"/>
  <c r="BV63" i="76" s="1"/>
  <c r="BW63" i="76" s="1"/>
  <c r="BX63" i="76" s="1"/>
  <c r="BY63" i="76" s="1"/>
  <c r="BZ63" i="76" s="1"/>
  <c r="CA63" i="76" s="1"/>
  <c r="CB63" i="76" s="1"/>
  <c r="AY67" i="76"/>
  <c r="AZ67" i="76" s="1"/>
  <c r="BA67" i="76" s="1"/>
  <c r="BB67" i="76" s="1"/>
  <c r="BC67" i="76" s="1"/>
  <c r="BD67" i="76" s="1"/>
  <c r="BE67" i="76" s="1"/>
  <c r="BF67" i="76" s="1"/>
  <c r="BG67" i="76" s="1"/>
  <c r="BH67" i="76" s="1"/>
  <c r="BI67" i="76" s="1"/>
  <c r="BJ67" i="76" s="1"/>
  <c r="BK67" i="76" s="1"/>
  <c r="BL67" i="76" s="1"/>
  <c r="BM67" i="76" s="1"/>
  <c r="BN67" i="76" s="1"/>
  <c r="BO67" i="76" s="1"/>
  <c r="BP67" i="76" s="1"/>
  <c r="BQ67" i="76" s="1"/>
  <c r="BR67" i="76" s="1"/>
  <c r="BS67" i="76" s="1"/>
  <c r="BT67" i="76" s="1"/>
  <c r="BU67" i="76" s="1"/>
  <c r="BV67" i="76" s="1"/>
  <c r="BW67" i="76" s="1"/>
  <c r="BX67" i="76" s="1"/>
  <c r="BY67" i="76" s="1"/>
  <c r="BZ67" i="76" s="1"/>
  <c r="CA67" i="76" s="1"/>
  <c r="CB67" i="76" s="1"/>
  <c r="BA69" i="76"/>
  <c r="BB69" i="76" s="1"/>
  <c r="BC69" i="76" s="1"/>
  <c r="BD69" i="76" s="1"/>
  <c r="BE69" i="76" s="1"/>
  <c r="BF69" i="76" s="1"/>
  <c r="BG69" i="76" s="1"/>
  <c r="BH69" i="76" s="1"/>
  <c r="BI69" i="76" s="1"/>
  <c r="BJ69" i="76" s="1"/>
  <c r="BK69" i="76" s="1"/>
  <c r="BL69" i="76" s="1"/>
  <c r="BM69" i="76" s="1"/>
  <c r="BN69" i="76" s="1"/>
  <c r="BO69" i="76" s="1"/>
  <c r="BP69" i="76" s="1"/>
  <c r="BQ69" i="76" s="1"/>
  <c r="BR69" i="76" s="1"/>
  <c r="BS69" i="76" s="1"/>
  <c r="BT69" i="76" s="1"/>
  <c r="BU69" i="76" s="1"/>
  <c r="BV69" i="76" s="1"/>
  <c r="BW69" i="76" s="1"/>
  <c r="BX69" i="76" s="1"/>
  <c r="BY69" i="76" s="1"/>
  <c r="BZ69" i="76" s="1"/>
  <c r="CA69" i="76" s="1"/>
  <c r="CB69" i="76" s="1"/>
  <c r="BA71" i="76"/>
  <c r="BB71" i="76" s="1"/>
  <c r="BC71" i="76" s="1"/>
  <c r="BD71" i="76" s="1"/>
  <c r="BE71" i="76" s="1"/>
  <c r="BF71" i="76" s="1"/>
  <c r="BG71" i="76" s="1"/>
  <c r="BH71" i="76" s="1"/>
  <c r="BI71" i="76" s="1"/>
  <c r="BJ71" i="76" s="1"/>
  <c r="BK71" i="76" s="1"/>
  <c r="BL71" i="76" s="1"/>
  <c r="BM71" i="76" s="1"/>
  <c r="BN71" i="76" s="1"/>
  <c r="BO71" i="76" s="1"/>
  <c r="BP71" i="76" s="1"/>
  <c r="BQ71" i="76" s="1"/>
  <c r="BR71" i="76" s="1"/>
  <c r="BS71" i="76" s="1"/>
  <c r="BT71" i="76" s="1"/>
  <c r="BU71" i="76" s="1"/>
  <c r="BV71" i="76" s="1"/>
  <c r="BW71" i="76" s="1"/>
  <c r="BX71" i="76" s="1"/>
  <c r="BY71" i="76" s="1"/>
  <c r="BZ71" i="76" s="1"/>
  <c r="CA71" i="76" s="1"/>
  <c r="CB71" i="76" s="1"/>
  <c r="BA73" i="76"/>
  <c r="BB73" i="76" s="1"/>
  <c r="BC73" i="76" s="1"/>
  <c r="BD73" i="76" s="1"/>
  <c r="BE73" i="76" s="1"/>
  <c r="BF73" i="76" s="1"/>
  <c r="BG73" i="76" s="1"/>
  <c r="BH73" i="76" s="1"/>
  <c r="BI73" i="76" s="1"/>
  <c r="BJ73" i="76" s="1"/>
  <c r="BK73" i="76" s="1"/>
  <c r="BL73" i="76" s="1"/>
  <c r="BM73" i="76" s="1"/>
  <c r="BN73" i="76" s="1"/>
  <c r="BO73" i="76" s="1"/>
  <c r="BP73" i="76" s="1"/>
  <c r="BQ73" i="76" s="1"/>
  <c r="BR73" i="76" s="1"/>
  <c r="BS73" i="76" s="1"/>
  <c r="BT73" i="76" s="1"/>
  <c r="BU73" i="76" s="1"/>
  <c r="BV73" i="76" s="1"/>
  <c r="BW73" i="76" s="1"/>
  <c r="BX73" i="76" s="1"/>
  <c r="BY73" i="76" s="1"/>
  <c r="BZ73" i="76" s="1"/>
  <c r="CA73" i="76" s="1"/>
  <c r="CB73" i="76" s="1"/>
  <c r="AY81" i="76"/>
  <c r="AZ81" i="76" s="1"/>
  <c r="BA81" i="76" s="1"/>
  <c r="BB81" i="76" s="1"/>
  <c r="BC81" i="76" s="1"/>
  <c r="BD81" i="76" s="1"/>
  <c r="BE81" i="76" s="1"/>
  <c r="BF81" i="76" s="1"/>
  <c r="BG81" i="76" s="1"/>
  <c r="BH81" i="76" s="1"/>
  <c r="BI81" i="76" s="1"/>
  <c r="BJ81" i="76" s="1"/>
  <c r="BK81" i="76" s="1"/>
  <c r="BL81" i="76" s="1"/>
  <c r="BM81" i="76" s="1"/>
  <c r="BN81" i="76" s="1"/>
  <c r="BO81" i="76" s="1"/>
  <c r="BP81" i="76" s="1"/>
  <c r="BQ81" i="76" s="1"/>
  <c r="BR81" i="76" s="1"/>
  <c r="BS81" i="76" s="1"/>
  <c r="BT81" i="76" s="1"/>
  <c r="BU81" i="76" s="1"/>
  <c r="BV81" i="76" s="1"/>
  <c r="BW81" i="76" s="1"/>
  <c r="BX81" i="76" s="1"/>
  <c r="BY81" i="76" s="1"/>
  <c r="BZ81" i="76" s="1"/>
  <c r="CA81" i="76" s="1"/>
  <c r="CB81" i="76" s="1"/>
  <c r="BA121" i="76"/>
  <c r="BB121" i="76" s="1"/>
  <c r="BC121" i="76" s="1"/>
  <c r="BD121" i="76" s="1"/>
  <c r="BE121" i="76" s="1"/>
  <c r="BF121" i="76" s="1"/>
  <c r="BG121" i="76" s="1"/>
  <c r="BH121" i="76" s="1"/>
  <c r="BI121" i="76" s="1"/>
  <c r="BJ121" i="76" s="1"/>
  <c r="BK121" i="76" s="1"/>
  <c r="BL121" i="76" s="1"/>
  <c r="BM121" i="76" s="1"/>
  <c r="BN121" i="76" s="1"/>
  <c r="BO121" i="76" s="1"/>
  <c r="BP121" i="76" s="1"/>
  <c r="BQ121" i="76" s="1"/>
  <c r="BR121" i="76" s="1"/>
  <c r="BS121" i="76" s="1"/>
  <c r="BT121" i="76" s="1"/>
  <c r="BU121" i="76" s="1"/>
  <c r="BV121" i="76" s="1"/>
  <c r="BW121" i="76" s="1"/>
  <c r="BX121" i="76" s="1"/>
  <c r="BY121" i="76" s="1"/>
  <c r="BZ121" i="76" s="1"/>
  <c r="CA121" i="76" s="1"/>
  <c r="CB121" i="76" s="1"/>
  <c r="BA123" i="76"/>
  <c r="BB123" i="76" s="1"/>
  <c r="BC123" i="76" s="1"/>
  <c r="BD123" i="76" s="1"/>
  <c r="BE123" i="76" s="1"/>
  <c r="BF123" i="76" s="1"/>
  <c r="BG123" i="76" s="1"/>
  <c r="BH123" i="76" s="1"/>
  <c r="BI123" i="76" s="1"/>
  <c r="BJ123" i="76" s="1"/>
  <c r="BK123" i="76" s="1"/>
  <c r="BL123" i="76" s="1"/>
  <c r="BM123" i="76" s="1"/>
  <c r="BN123" i="76" s="1"/>
  <c r="BO123" i="76" s="1"/>
  <c r="BP123" i="76" s="1"/>
  <c r="BQ123" i="76" s="1"/>
  <c r="BR123" i="76" s="1"/>
  <c r="BS123" i="76" s="1"/>
  <c r="BT123" i="76" s="1"/>
  <c r="BU123" i="76" s="1"/>
  <c r="BV123" i="76" s="1"/>
  <c r="BW123" i="76" s="1"/>
  <c r="BX123" i="76" s="1"/>
  <c r="BY123" i="76" s="1"/>
  <c r="BZ123" i="76" s="1"/>
  <c r="CA123" i="76" s="1"/>
  <c r="CB123" i="76" s="1"/>
  <c r="AY125" i="76"/>
  <c r="AZ125" i="76" s="1"/>
  <c r="BA125" i="76" s="1"/>
  <c r="BB125" i="76" s="1"/>
  <c r="BC125" i="76" s="1"/>
  <c r="BD125" i="76" s="1"/>
  <c r="BE125" i="76" s="1"/>
  <c r="BF125" i="76" s="1"/>
  <c r="BG125" i="76" s="1"/>
  <c r="BH125" i="76" s="1"/>
  <c r="BI125" i="76" s="1"/>
  <c r="BJ125" i="76" s="1"/>
  <c r="BK125" i="76" s="1"/>
  <c r="BL125" i="76" s="1"/>
  <c r="BM125" i="76" s="1"/>
  <c r="BN125" i="76" s="1"/>
  <c r="BO125" i="76" s="1"/>
  <c r="BP125" i="76" s="1"/>
  <c r="BQ125" i="76" s="1"/>
  <c r="BR125" i="76" s="1"/>
  <c r="BS125" i="76" s="1"/>
  <c r="BT125" i="76" s="1"/>
  <c r="BU125" i="76" s="1"/>
  <c r="BV125" i="76" s="1"/>
  <c r="BW125" i="76" s="1"/>
  <c r="BX125" i="76" s="1"/>
  <c r="BY125" i="76" s="1"/>
  <c r="BZ125" i="76" s="1"/>
  <c r="CA125" i="76" s="1"/>
  <c r="CB125" i="76" s="1"/>
  <c r="AY128" i="76"/>
  <c r="AZ128" i="76" s="1"/>
  <c r="BA128" i="76" s="1"/>
  <c r="BB128" i="76" s="1"/>
  <c r="BC128" i="76" s="1"/>
  <c r="BD128" i="76" s="1"/>
  <c r="BE128" i="76" s="1"/>
  <c r="BF128" i="76" s="1"/>
  <c r="BG128" i="76" s="1"/>
  <c r="BH128" i="76" s="1"/>
  <c r="BI128" i="76" s="1"/>
  <c r="BJ128" i="76" s="1"/>
  <c r="BK128" i="76" s="1"/>
  <c r="BL128" i="76" s="1"/>
  <c r="BM128" i="76" s="1"/>
  <c r="BN128" i="76" s="1"/>
  <c r="BO128" i="76" s="1"/>
  <c r="BP128" i="76" s="1"/>
  <c r="BQ128" i="76" s="1"/>
  <c r="BR128" i="76" s="1"/>
  <c r="BS128" i="76" s="1"/>
  <c r="BT128" i="76" s="1"/>
  <c r="BU128" i="76" s="1"/>
  <c r="BV128" i="76" s="1"/>
  <c r="BW128" i="76" s="1"/>
  <c r="BX128" i="76" s="1"/>
  <c r="BY128" i="76" s="1"/>
  <c r="BZ128" i="76" s="1"/>
  <c r="CA128" i="76" s="1"/>
  <c r="CB128" i="76" s="1"/>
  <c r="AY142" i="76"/>
  <c r="AZ142" i="76" s="1"/>
  <c r="BA142" i="76" s="1"/>
  <c r="BB142" i="76" s="1"/>
  <c r="BC142" i="76" s="1"/>
  <c r="BD142" i="76" s="1"/>
  <c r="BE142" i="76" s="1"/>
  <c r="BF142" i="76" s="1"/>
  <c r="BG142" i="76" s="1"/>
  <c r="BH142" i="76" s="1"/>
  <c r="BI142" i="76" s="1"/>
  <c r="BJ142" i="76" s="1"/>
  <c r="BK142" i="76" s="1"/>
  <c r="BL142" i="76" s="1"/>
  <c r="BM142" i="76" s="1"/>
  <c r="BN142" i="76" s="1"/>
  <c r="BO142" i="76" s="1"/>
  <c r="BP142" i="76" s="1"/>
  <c r="BQ142" i="76" s="1"/>
  <c r="BR142" i="76" s="1"/>
  <c r="BS142" i="76" s="1"/>
  <c r="BT142" i="76" s="1"/>
  <c r="BU142" i="76" s="1"/>
  <c r="BV142" i="76" s="1"/>
  <c r="BW142" i="76" s="1"/>
  <c r="BX142" i="76" s="1"/>
  <c r="BY142" i="76" s="1"/>
  <c r="BZ142" i="76" s="1"/>
  <c r="CA142" i="76" s="1"/>
  <c r="CB142" i="76" s="1"/>
  <c r="AY185" i="76"/>
  <c r="AZ185" i="76" s="1"/>
  <c r="BA185" i="76" s="1"/>
  <c r="BB185" i="76" s="1"/>
  <c r="BC185" i="76" s="1"/>
  <c r="BD185" i="76" s="1"/>
  <c r="BE185" i="76" s="1"/>
  <c r="BF185" i="76" s="1"/>
  <c r="BG185" i="76" s="1"/>
  <c r="BH185" i="76" s="1"/>
  <c r="BI185" i="76" s="1"/>
  <c r="BJ185" i="76" s="1"/>
  <c r="BK185" i="76" s="1"/>
  <c r="BL185" i="76" s="1"/>
  <c r="BM185" i="76" s="1"/>
  <c r="BN185" i="76" s="1"/>
  <c r="BO185" i="76" s="1"/>
  <c r="BP185" i="76" s="1"/>
  <c r="BQ185" i="76" s="1"/>
  <c r="BR185" i="76" s="1"/>
  <c r="BS185" i="76" s="1"/>
  <c r="BT185" i="76" s="1"/>
  <c r="BU185" i="76" s="1"/>
  <c r="BV185" i="76" s="1"/>
  <c r="BW185" i="76" s="1"/>
  <c r="BX185" i="76" s="1"/>
  <c r="BY185" i="76" s="1"/>
  <c r="BZ185" i="76" s="1"/>
  <c r="CA185" i="76" s="1"/>
  <c r="CB185" i="76" s="1"/>
  <c r="AY208" i="76"/>
  <c r="AZ208" i="76" s="1"/>
  <c r="BA208" i="76" s="1"/>
  <c r="BB208" i="76" s="1"/>
  <c r="BC208" i="76" s="1"/>
  <c r="BD208" i="76" s="1"/>
  <c r="BE208" i="76" s="1"/>
  <c r="BF208" i="76" s="1"/>
  <c r="BG208" i="76" s="1"/>
  <c r="BH208" i="76" s="1"/>
  <c r="BI208" i="76" s="1"/>
  <c r="BJ208" i="76" s="1"/>
  <c r="BK208" i="76" s="1"/>
  <c r="BL208" i="76" s="1"/>
  <c r="BM208" i="76" s="1"/>
  <c r="BN208" i="76" s="1"/>
  <c r="BO208" i="76" s="1"/>
  <c r="BP208" i="76" s="1"/>
  <c r="BQ208" i="76" s="1"/>
  <c r="BR208" i="76" s="1"/>
  <c r="BS208" i="76" s="1"/>
  <c r="BT208" i="76" s="1"/>
  <c r="BU208" i="76" s="1"/>
  <c r="BV208" i="76" s="1"/>
  <c r="BW208" i="76" s="1"/>
  <c r="BX208" i="76" s="1"/>
  <c r="BY208" i="76" s="1"/>
  <c r="BZ208" i="76" s="1"/>
  <c r="CA208" i="76" s="1"/>
  <c r="CB208" i="76" s="1"/>
  <c r="AZ28" i="76"/>
  <c r="BA28" i="76" s="1"/>
  <c r="BB28" i="76" s="1"/>
  <c r="BC28" i="76" s="1"/>
  <c r="BD28" i="76" s="1"/>
  <c r="BE28" i="76" s="1"/>
  <c r="BF28" i="76" s="1"/>
  <c r="BG28" i="76" s="1"/>
  <c r="BH28" i="76" s="1"/>
  <c r="BI28" i="76" s="1"/>
  <c r="BJ28" i="76" s="1"/>
  <c r="BK28" i="76" s="1"/>
  <c r="BL28" i="76" s="1"/>
  <c r="BM28" i="76" s="1"/>
  <c r="BN28" i="76" s="1"/>
  <c r="BO28" i="76" s="1"/>
  <c r="BP28" i="76" s="1"/>
  <c r="BQ28" i="76" s="1"/>
  <c r="BR28" i="76" s="1"/>
  <c r="BS28" i="76" s="1"/>
  <c r="BT28" i="76" s="1"/>
  <c r="BU28" i="76" s="1"/>
  <c r="BV28" i="76" s="1"/>
  <c r="BW28" i="76" s="1"/>
  <c r="BX28" i="76" s="1"/>
  <c r="BY28" i="76" s="1"/>
  <c r="BZ28" i="76" s="1"/>
  <c r="CA28" i="76" s="1"/>
  <c r="CB28" i="76" s="1"/>
  <c r="AZ32" i="76"/>
  <c r="BA32" i="76" s="1"/>
  <c r="BB32" i="76" s="1"/>
  <c r="BC32" i="76" s="1"/>
  <c r="BD32" i="76" s="1"/>
  <c r="BE32" i="76" s="1"/>
  <c r="BF32" i="76" s="1"/>
  <c r="BG32" i="76" s="1"/>
  <c r="BH32" i="76" s="1"/>
  <c r="BI32" i="76" s="1"/>
  <c r="BJ32" i="76" s="1"/>
  <c r="BK32" i="76" s="1"/>
  <c r="BL32" i="76" s="1"/>
  <c r="BM32" i="76" s="1"/>
  <c r="BN32" i="76" s="1"/>
  <c r="BO32" i="76" s="1"/>
  <c r="BP32" i="76" s="1"/>
  <c r="BQ32" i="76" s="1"/>
  <c r="BR32" i="76" s="1"/>
  <c r="BS32" i="76" s="1"/>
  <c r="BT32" i="76" s="1"/>
  <c r="BU32" i="76" s="1"/>
  <c r="BV32" i="76" s="1"/>
  <c r="BW32" i="76" s="1"/>
  <c r="BX32" i="76" s="1"/>
  <c r="BY32" i="76" s="1"/>
  <c r="BZ32" i="76" s="1"/>
  <c r="CA32" i="76" s="1"/>
  <c r="CB32" i="76" s="1"/>
  <c r="AY60" i="76"/>
  <c r="AZ60" i="76" s="1"/>
  <c r="BA60" i="76" s="1"/>
  <c r="BB60" i="76" s="1"/>
  <c r="BC60" i="76" s="1"/>
  <c r="BD60" i="76" s="1"/>
  <c r="BE60" i="76" s="1"/>
  <c r="BF60" i="76" s="1"/>
  <c r="BG60" i="76" s="1"/>
  <c r="BH60" i="76" s="1"/>
  <c r="BI60" i="76" s="1"/>
  <c r="BJ60" i="76" s="1"/>
  <c r="BK60" i="76" s="1"/>
  <c r="BL60" i="76" s="1"/>
  <c r="BM60" i="76" s="1"/>
  <c r="BN60" i="76" s="1"/>
  <c r="BO60" i="76" s="1"/>
  <c r="BP60" i="76" s="1"/>
  <c r="BQ60" i="76" s="1"/>
  <c r="BR60" i="76" s="1"/>
  <c r="BS60" i="76" s="1"/>
  <c r="BT60" i="76" s="1"/>
  <c r="BU60" i="76" s="1"/>
  <c r="BV60" i="76" s="1"/>
  <c r="BW60" i="76" s="1"/>
  <c r="BX60" i="76" s="1"/>
  <c r="BY60" i="76" s="1"/>
  <c r="BZ60" i="76" s="1"/>
  <c r="CA60" i="76" s="1"/>
  <c r="CB60" i="76" s="1"/>
  <c r="AY64" i="76"/>
  <c r="AZ64" i="76" s="1"/>
  <c r="BA64" i="76" s="1"/>
  <c r="BB64" i="76" s="1"/>
  <c r="BC64" i="76" s="1"/>
  <c r="BD64" i="76" s="1"/>
  <c r="BE64" i="76" s="1"/>
  <c r="BF64" i="76" s="1"/>
  <c r="BG64" i="76" s="1"/>
  <c r="BH64" i="76" s="1"/>
  <c r="BI64" i="76" s="1"/>
  <c r="BJ64" i="76" s="1"/>
  <c r="BK64" i="76" s="1"/>
  <c r="BL64" i="76" s="1"/>
  <c r="BM64" i="76" s="1"/>
  <c r="BN64" i="76" s="1"/>
  <c r="BO64" i="76" s="1"/>
  <c r="BP64" i="76" s="1"/>
  <c r="BQ64" i="76" s="1"/>
  <c r="BR64" i="76" s="1"/>
  <c r="BS64" i="76" s="1"/>
  <c r="BT64" i="76" s="1"/>
  <c r="BU64" i="76" s="1"/>
  <c r="BV64" i="76" s="1"/>
  <c r="BW64" i="76" s="1"/>
  <c r="BX64" i="76" s="1"/>
  <c r="BY64" i="76" s="1"/>
  <c r="BZ64" i="76" s="1"/>
  <c r="CA64" i="76" s="1"/>
  <c r="CB64" i="76" s="1"/>
  <c r="AY91" i="76"/>
  <c r="AZ91" i="76" s="1"/>
  <c r="BA91" i="76" s="1"/>
  <c r="BB91" i="76" s="1"/>
  <c r="BC91" i="76" s="1"/>
  <c r="BD91" i="76" s="1"/>
  <c r="BE91" i="76" s="1"/>
  <c r="BF91" i="76" s="1"/>
  <c r="BG91" i="76" s="1"/>
  <c r="BH91" i="76" s="1"/>
  <c r="BI91" i="76" s="1"/>
  <c r="BJ91" i="76" s="1"/>
  <c r="BK91" i="76" s="1"/>
  <c r="BL91" i="76" s="1"/>
  <c r="BM91" i="76" s="1"/>
  <c r="BN91" i="76" s="1"/>
  <c r="BO91" i="76" s="1"/>
  <c r="BP91" i="76" s="1"/>
  <c r="BQ91" i="76" s="1"/>
  <c r="BR91" i="76" s="1"/>
  <c r="BS91" i="76" s="1"/>
  <c r="BT91" i="76" s="1"/>
  <c r="BU91" i="76" s="1"/>
  <c r="BV91" i="76" s="1"/>
  <c r="BW91" i="76" s="1"/>
  <c r="BX91" i="76" s="1"/>
  <c r="BY91" i="76" s="1"/>
  <c r="BZ91" i="76" s="1"/>
  <c r="CA91" i="76" s="1"/>
  <c r="CB91" i="76" s="1"/>
  <c r="AZ93" i="76"/>
  <c r="BA93" i="76" s="1"/>
  <c r="BB93" i="76" s="1"/>
  <c r="BC93" i="76" s="1"/>
  <c r="BD93" i="76" s="1"/>
  <c r="BE93" i="76" s="1"/>
  <c r="BF93" i="76" s="1"/>
  <c r="BG93" i="76" s="1"/>
  <c r="BH93" i="76" s="1"/>
  <c r="BI93" i="76" s="1"/>
  <c r="BJ93" i="76" s="1"/>
  <c r="BK93" i="76" s="1"/>
  <c r="BL93" i="76" s="1"/>
  <c r="BM93" i="76" s="1"/>
  <c r="BN93" i="76" s="1"/>
  <c r="BO93" i="76" s="1"/>
  <c r="BP93" i="76" s="1"/>
  <c r="BQ93" i="76" s="1"/>
  <c r="BR93" i="76" s="1"/>
  <c r="BS93" i="76" s="1"/>
  <c r="BT93" i="76" s="1"/>
  <c r="BU93" i="76" s="1"/>
  <c r="BV93" i="76" s="1"/>
  <c r="BW93" i="76" s="1"/>
  <c r="BX93" i="76" s="1"/>
  <c r="BY93" i="76" s="1"/>
  <c r="BZ93" i="76" s="1"/>
  <c r="CA93" i="76" s="1"/>
  <c r="CB93" i="76" s="1"/>
  <c r="AZ95" i="76"/>
  <c r="BA95" i="76" s="1"/>
  <c r="BB95" i="76" s="1"/>
  <c r="BC95" i="76" s="1"/>
  <c r="BD95" i="76" s="1"/>
  <c r="BE95" i="76" s="1"/>
  <c r="BF95" i="76" s="1"/>
  <c r="BG95" i="76" s="1"/>
  <c r="BH95" i="76" s="1"/>
  <c r="BI95" i="76" s="1"/>
  <c r="BJ95" i="76" s="1"/>
  <c r="BK95" i="76" s="1"/>
  <c r="BL95" i="76" s="1"/>
  <c r="BM95" i="76" s="1"/>
  <c r="BN95" i="76" s="1"/>
  <c r="BO95" i="76" s="1"/>
  <c r="BP95" i="76" s="1"/>
  <c r="BQ95" i="76" s="1"/>
  <c r="BR95" i="76" s="1"/>
  <c r="BS95" i="76" s="1"/>
  <c r="BT95" i="76" s="1"/>
  <c r="BU95" i="76" s="1"/>
  <c r="BV95" i="76" s="1"/>
  <c r="BW95" i="76" s="1"/>
  <c r="BX95" i="76" s="1"/>
  <c r="BY95" i="76" s="1"/>
  <c r="BZ95" i="76" s="1"/>
  <c r="CA95" i="76" s="1"/>
  <c r="CB95" i="76" s="1"/>
  <c r="AZ97" i="76"/>
  <c r="BA97" i="76" s="1"/>
  <c r="BB97" i="76" s="1"/>
  <c r="BC97" i="76" s="1"/>
  <c r="BD97" i="76" s="1"/>
  <c r="BE97" i="76" s="1"/>
  <c r="BF97" i="76" s="1"/>
  <c r="BG97" i="76" s="1"/>
  <c r="BH97" i="76" s="1"/>
  <c r="BI97" i="76" s="1"/>
  <c r="BJ97" i="76" s="1"/>
  <c r="BK97" i="76" s="1"/>
  <c r="BL97" i="76" s="1"/>
  <c r="BM97" i="76" s="1"/>
  <c r="BN97" i="76" s="1"/>
  <c r="BO97" i="76" s="1"/>
  <c r="BP97" i="76" s="1"/>
  <c r="BQ97" i="76" s="1"/>
  <c r="BR97" i="76" s="1"/>
  <c r="BS97" i="76" s="1"/>
  <c r="BT97" i="76" s="1"/>
  <c r="BU97" i="76" s="1"/>
  <c r="BV97" i="76" s="1"/>
  <c r="BW97" i="76" s="1"/>
  <c r="BX97" i="76" s="1"/>
  <c r="BY97" i="76" s="1"/>
  <c r="BZ97" i="76" s="1"/>
  <c r="CA97" i="76" s="1"/>
  <c r="CB97" i="76" s="1"/>
  <c r="AZ109" i="76"/>
  <c r="BA109" i="76" s="1"/>
  <c r="BB109" i="76" s="1"/>
  <c r="BC109" i="76" s="1"/>
  <c r="BD109" i="76" s="1"/>
  <c r="BE109" i="76" s="1"/>
  <c r="BF109" i="76" s="1"/>
  <c r="BG109" i="76" s="1"/>
  <c r="BH109" i="76" s="1"/>
  <c r="BI109" i="76" s="1"/>
  <c r="BJ109" i="76" s="1"/>
  <c r="BK109" i="76" s="1"/>
  <c r="BL109" i="76" s="1"/>
  <c r="BM109" i="76" s="1"/>
  <c r="BN109" i="76" s="1"/>
  <c r="BO109" i="76" s="1"/>
  <c r="BP109" i="76" s="1"/>
  <c r="BQ109" i="76" s="1"/>
  <c r="BR109" i="76" s="1"/>
  <c r="BS109" i="76" s="1"/>
  <c r="BT109" i="76" s="1"/>
  <c r="BU109" i="76" s="1"/>
  <c r="BV109" i="76" s="1"/>
  <c r="BW109" i="76" s="1"/>
  <c r="BX109" i="76" s="1"/>
  <c r="BY109" i="76" s="1"/>
  <c r="BZ109" i="76" s="1"/>
  <c r="CA109" i="76" s="1"/>
  <c r="CB109" i="76" s="1"/>
  <c r="AZ111" i="76"/>
  <c r="BA111" i="76" s="1"/>
  <c r="BB111" i="76" s="1"/>
  <c r="BC111" i="76" s="1"/>
  <c r="BD111" i="76" s="1"/>
  <c r="BE111" i="76" s="1"/>
  <c r="BF111" i="76" s="1"/>
  <c r="BG111" i="76" s="1"/>
  <c r="BH111" i="76" s="1"/>
  <c r="BI111" i="76" s="1"/>
  <c r="BJ111" i="76" s="1"/>
  <c r="BK111" i="76" s="1"/>
  <c r="BL111" i="76" s="1"/>
  <c r="BM111" i="76" s="1"/>
  <c r="BN111" i="76" s="1"/>
  <c r="BO111" i="76" s="1"/>
  <c r="BP111" i="76" s="1"/>
  <c r="BQ111" i="76" s="1"/>
  <c r="BR111" i="76" s="1"/>
  <c r="BS111" i="76" s="1"/>
  <c r="BT111" i="76" s="1"/>
  <c r="BU111" i="76" s="1"/>
  <c r="BV111" i="76" s="1"/>
  <c r="BW111" i="76" s="1"/>
  <c r="BX111" i="76" s="1"/>
  <c r="BY111" i="76" s="1"/>
  <c r="BZ111" i="76" s="1"/>
  <c r="CA111" i="76" s="1"/>
  <c r="CB111" i="76" s="1"/>
  <c r="AY129" i="76"/>
  <c r="AZ129" i="76" s="1"/>
  <c r="BA129" i="76" s="1"/>
  <c r="BB129" i="76" s="1"/>
  <c r="BC129" i="76" s="1"/>
  <c r="BD129" i="76" s="1"/>
  <c r="BE129" i="76" s="1"/>
  <c r="BF129" i="76" s="1"/>
  <c r="BG129" i="76" s="1"/>
  <c r="BH129" i="76" s="1"/>
  <c r="BI129" i="76" s="1"/>
  <c r="BJ129" i="76" s="1"/>
  <c r="BK129" i="76" s="1"/>
  <c r="BL129" i="76" s="1"/>
  <c r="BM129" i="76" s="1"/>
  <c r="BN129" i="76" s="1"/>
  <c r="BO129" i="76" s="1"/>
  <c r="BP129" i="76" s="1"/>
  <c r="BQ129" i="76" s="1"/>
  <c r="BR129" i="76" s="1"/>
  <c r="BS129" i="76" s="1"/>
  <c r="BT129" i="76" s="1"/>
  <c r="BU129" i="76" s="1"/>
  <c r="BV129" i="76" s="1"/>
  <c r="BW129" i="76" s="1"/>
  <c r="BX129" i="76" s="1"/>
  <c r="BY129" i="76" s="1"/>
  <c r="BZ129" i="76" s="1"/>
  <c r="CA129" i="76" s="1"/>
  <c r="CB129" i="76" s="1"/>
  <c r="AZ131" i="76"/>
  <c r="BA131" i="76" s="1"/>
  <c r="BB131" i="76" s="1"/>
  <c r="BC131" i="76" s="1"/>
  <c r="BD131" i="76" s="1"/>
  <c r="BE131" i="76" s="1"/>
  <c r="BF131" i="76" s="1"/>
  <c r="BG131" i="76" s="1"/>
  <c r="BH131" i="76" s="1"/>
  <c r="BI131" i="76" s="1"/>
  <c r="BJ131" i="76" s="1"/>
  <c r="BK131" i="76" s="1"/>
  <c r="BL131" i="76" s="1"/>
  <c r="BM131" i="76" s="1"/>
  <c r="BN131" i="76" s="1"/>
  <c r="BO131" i="76" s="1"/>
  <c r="BP131" i="76" s="1"/>
  <c r="BQ131" i="76" s="1"/>
  <c r="BR131" i="76" s="1"/>
  <c r="BS131" i="76" s="1"/>
  <c r="BT131" i="76" s="1"/>
  <c r="BU131" i="76" s="1"/>
  <c r="BV131" i="76" s="1"/>
  <c r="BW131" i="76" s="1"/>
  <c r="BX131" i="76" s="1"/>
  <c r="BY131" i="76" s="1"/>
  <c r="BZ131" i="76" s="1"/>
  <c r="CA131" i="76" s="1"/>
  <c r="CB131" i="76" s="1"/>
  <c r="AY135" i="76"/>
  <c r="AZ135" i="76" s="1"/>
  <c r="BA135" i="76" s="1"/>
  <c r="BB135" i="76" s="1"/>
  <c r="BC135" i="76" s="1"/>
  <c r="BD135" i="76" s="1"/>
  <c r="BE135" i="76" s="1"/>
  <c r="BF135" i="76" s="1"/>
  <c r="BG135" i="76" s="1"/>
  <c r="BH135" i="76" s="1"/>
  <c r="BI135" i="76" s="1"/>
  <c r="BJ135" i="76" s="1"/>
  <c r="BK135" i="76" s="1"/>
  <c r="BL135" i="76" s="1"/>
  <c r="BM135" i="76" s="1"/>
  <c r="BN135" i="76" s="1"/>
  <c r="BO135" i="76" s="1"/>
  <c r="BP135" i="76" s="1"/>
  <c r="BQ135" i="76" s="1"/>
  <c r="BR135" i="76" s="1"/>
  <c r="BS135" i="76" s="1"/>
  <c r="BT135" i="76" s="1"/>
  <c r="BU135" i="76" s="1"/>
  <c r="BV135" i="76" s="1"/>
  <c r="BW135" i="76" s="1"/>
  <c r="BX135" i="76" s="1"/>
  <c r="BY135" i="76" s="1"/>
  <c r="BZ135" i="76" s="1"/>
  <c r="CA135" i="76" s="1"/>
  <c r="CB135" i="76" s="1"/>
  <c r="AZ137" i="76"/>
  <c r="BA137" i="76" s="1"/>
  <c r="BB137" i="76" s="1"/>
  <c r="BC137" i="76" s="1"/>
  <c r="BD137" i="76" s="1"/>
  <c r="BE137" i="76" s="1"/>
  <c r="BF137" i="76" s="1"/>
  <c r="BG137" i="76" s="1"/>
  <c r="BH137" i="76" s="1"/>
  <c r="BI137" i="76" s="1"/>
  <c r="BJ137" i="76" s="1"/>
  <c r="BK137" i="76" s="1"/>
  <c r="BL137" i="76" s="1"/>
  <c r="BM137" i="76" s="1"/>
  <c r="BN137" i="76" s="1"/>
  <c r="BO137" i="76" s="1"/>
  <c r="BP137" i="76" s="1"/>
  <c r="BQ137" i="76" s="1"/>
  <c r="BR137" i="76" s="1"/>
  <c r="BS137" i="76" s="1"/>
  <c r="BT137" i="76" s="1"/>
  <c r="BU137" i="76" s="1"/>
  <c r="BV137" i="76" s="1"/>
  <c r="BW137" i="76" s="1"/>
  <c r="BX137" i="76" s="1"/>
  <c r="BY137" i="76" s="1"/>
  <c r="BZ137" i="76" s="1"/>
  <c r="CA137" i="76" s="1"/>
  <c r="CB137" i="76" s="1"/>
  <c r="AY143" i="76"/>
  <c r="AZ143" i="76" s="1"/>
  <c r="BA143" i="76" s="1"/>
  <c r="BB143" i="76" s="1"/>
  <c r="BC143" i="76" s="1"/>
  <c r="BD143" i="76" s="1"/>
  <c r="BE143" i="76" s="1"/>
  <c r="BF143" i="76" s="1"/>
  <c r="BG143" i="76" s="1"/>
  <c r="BH143" i="76" s="1"/>
  <c r="BI143" i="76" s="1"/>
  <c r="BJ143" i="76" s="1"/>
  <c r="BK143" i="76" s="1"/>
  <c r="BL143" i="76" s="1"/>
  <c r="BM143" i="76" s="1"/>
  <c r="BN143" i="76" s="1"/>
  <c r="BO143" i="76" s="1"/>
  <c r="BP143" i="76" s="1"/>
  <c r="BQ143" i="76" s="1"/>
  <c r="BR143" i="76" s="1"/>
  <c r="BS143" i="76" s="1"/>
  <c r="BT143" i="76" s="1"/>
  <c r="BU143" i="76" s="1"/>
  <c r="BV143" i="76" s="1"/>
  <c r="BW143" i="76" s="1"/>
  <c r="BX143" i="76" s="1"/>
  <c r="BY143" i="76" s="1"/>
  <c r="BZ143" i="76" s="1"/>
  <c r="CA143" i="76" s="1"/>
  <c r="CB143" i="76" s="1"/>
  <c r="AZ145" i="76"/>
  <c r="BA145" i="76" s="1"/>
  <c r="BB145" i="76" s="1"/>
  <c r="BC145" i="76" s="1"/>
  <c r="BD145" i="76" s="1"/>
  <c r="BE145" i="76" s="1"/>
  <c r="BF145" i="76" s="1"/>
  <c r="BG145" i="76" s="1"/>
  <c r="BH145" i="76" s="1"/>
  <c r="BI145" i="76" s="1"/>
  <c r="BJ145" i="76" s="1"/>
  <c r="BK145" i="76" s="1"/>
  <c r="BL145" i="76" s="1"/>
  <c r="BM145" i="76" s="1"/>
  <c r="BN145" i="76" s="1"/>
  <c r="BO145" i="76" s="1"/>
  <c r="BP145" i="76" s="1"/>
  <c r="BQ145" i="76" s="1"/>
  <c r="BR145" i="76" s="1"/>
  <c r="BS145" i="76" s="1"/>
  <c r="BT145" i="76" s="1"/>
  <c r="BU145" i="76" s="1"/>
  <c r="BV145" i="76" s="1"/>
  <c r="BW145" i="76" s="1"/>
  <c r="BX145" i="76" s="1"/>
  <c r="BY145" i="76" s="1"/>
  <c r="BZ145" i="76" s="1"/>
  <c r="CA145" i="76" s="1"/>
  <c r="CB145" i="76" s="1"/>
  <c r="AZ157" i="76"/>
  <c r="AZ159" i="76"/>
  <c r="BA159" i="76" s="1"/>
  <c r="BB159" i="76" s="1"/>
  <c r="BC159" i="76" s="1"/>
  <c r="BD159" i="76" s="1"/>
  <c r="BE159" i="76" s="1"/>
  <c r="BF159" i="76" s="1"/>
  <c r="BG159" i="76" s="1"/>
  <c r="BH159" i="76" s="1"/>
  <c r="BI159" i="76" s="1"/>
  <c r="BJ159" i="76" s="1"/>
  <c r="BK159" i="76" s="1"/>
  <c r="BL159" i="76" s="1"/>
  <c r="BM159" i="76" s="1"/>
  <c r="BN159" i="76" s="1"/>
  <c r="BO159" i="76" s="1"/>
  <c r="BP159" i="76" s="1"/>
  <c r="BQ159" i="76" s="1"/>
  <c r="BR159" i="76" s="1"/>
  <c r="BS159" i="76" s="1"/>
  <c r="BT159" i="76" s="1"/>
  <c r="BU159" i="76" s="1"/>
  <c r="BV159" i="76" s="1"/>
  <c r="BW159" i="76" s="1"/>
  <c r="BX159" i="76" s="1"/>
  <c r="BY159" i="76" s="1"/>
  <c r="BZ159" i="76" s="1"/>
  <c r="CA159" i="76" s="1"/>
  <c r="CB159" i="76" s="1"/>
  <c r="AZ161" i="76"/>
  <c r="BA161" i="76" s="1"/>
  <c r="BB161" i="76" s="1"/>
  <c r="BC161" i="76" s="1"/>
  <c r="BD161" i="76" s="1"/>
  <c r="BE161" i="76" s="1"/>
  <c r="BF161" i="76" s="1"/>
  <c r="BG161" i="76" s="1"/>
  <c r="BH161" i="76" s="1"/>
  <c r="BI161" i="76" s="1"/>
  <c r="BJ161" i="76" s="1"/>
  <c r="BK161" i="76" s="1"/>
  <c r="BL161" i="76" s="1"/>
  <c r="BM161" i="76" s="1"/>
  <c r="BN161" i="76" s="1"/>
  <c r="BO161" i="76" s="1"/>
  <c r="BP161" i="76" s="1"/>
  <c r="BQ161" i="76" s="1"/>
  <c r="BR161" i="76" s="1"/>
  <c r="BS161" i="76" s="1"/>
  <c r="BT161" i="76" s="1"/>
  <c r="BU161" i="76" s="1"/>
  <c r="BV161" i="76" s="1"/>
  <c r="BW161" i="76" s="1"/>
  <c r="BX161" i="76" s="1"/>
  <c r="BY161" i="76" s="1"/>
  <c r="BZ161" i="76" s="1"/>
  <c r="CA161" i="76" s="1"/>
  <c r="CB161" i="76" s="1"/>
  <c r="AZ163" i="76"/>
  <c r="BA163" i="76" s="1"/>
  <c r="BB163" i="76" s="1"/>
  <c r="BC163" i="76" s="1"/>
  <c r="BD163" i="76" s="1"/>
  <c r="BE163" i="76" s="1"/>
  <c r="BF163" i="76" s="1"/>
  <c r="BG163" i="76" s="1"/>
  <c r="BH163" i="76" s="1"/>
  <c r="BI163" i="76" s="1"/>
  <c r="BJ163" i="76" s="1"/>
  <c r="BK163" i="76" s="1"/>
  <c r="BL163" i="76" s="1"/>
  <c r="BM163" i="76" s="1"/>
  <c r="BN163" i="76" s="1"/>
  <c r="BO163" i="76" s="1"/>
  <c r="BP163" i="76" s="1"/>
  <c r="BQ163" i="76" s="1"/>
  <c r="BR163" i="76" s="1"/>
  <c r="BS163" i="76" s="1"/>
  <c r="BT163" i="76" s="1"/>
  <c r="BU163" i="76" s="1"/>
  <c r="BV163" i="76" s="1"/>
  <c r="BW163" i="76" s="1"/>
  <c r="BX163" i="76" s="1"/>
  <c r="BY163" i="76" s="1"/>
  <c r="BZ163" i="76" s="1"/>
  <c r="CA163" i="76" s="1"/>
  <c r="CB163" i="76" s="1"/>
  <c r="BA165" i="76"/>
  <c r="BB165" i="76" s="1"/>
  <c r="BC165" i="76" s="1"/>
  <c r="BD165" i="76" s="1"/>
  <c r="BE165" i="76" s="1"/>
  <c r="BF165" i="76" s="1"/>
  <c r="BG165" i="76" s="1"/>
  <c r="BH165" i="76" s="1"/>
  <c r="BI165" i="76" s="1"/>
  <c r="BJ165" i="76" s="1"/>
  <c r="BK165" i="76" s="1"/>
  <c r="BL165" i="76" s="1"/>
  <c r="BM165" i="76" s="1"/>
  <c r="BN165" i="76" s="1"/>
  <c r="BO165" i="76" s="1"/>
  <c r="BP165" i="76" s="1"/>
  <c r="BQ165" i="76" s="1"/>
  <c r="BR165" i="76" s="1"/>
  <c r="BS165" i="76" s="1"/>
  <c r="BT165" i="76" s="1"/>
  <c r="BU165" i="76" s="1"/>
  <c r="BV165" i="76" s="1"/>
  <c r="BW165" i="76" s="1"/>
  <c r="BX165" i="76" s="1"/>
  <c r="BY165" i="76" s="1"/>
  <c r="BZ165" i="76" s="1"/>
  <c r="CA165" i="76" s="1"/>
  <c r="CB165" i="76" s="1"/>
  <c r="AZ182" i="76"/>
  <c r="BA182" i="76" s="1"/>
  <c r="BB182" i="76" s="1"/>
  <c r="BC182" i="76" s="1"/>
  <c r="BD182" i="76" s="1"/>
  <c r="BE182" i="76" s="1"/>
  <c r="BF182" i="76" s="1"/>
  <c r="BG182" i="76" s="1"/>
  <c r="BH182" i="76" s="1"/>
  <c r="BI182" i="76" s="1"/>
  <c r="BJ182" i="76" s="1"/>
  <c r="BK182" i="76" s="1"/>
  <c r="BL182" i="76" s="1"/>
  <c r="BM182" i="76" s="1"/>
  <c r="BN182" i="76" s="1"/>
  <c r="BO182" i="76" s="1"/>
  <c r="BP182" i="76" s="1"/>
  <c r="BQ182" i="76" s="1"/>
  <c r="BR182" i="76" s="1"/>
  <c r="BS182" i="76" s="1"/>
  <c r="BT182" i="76" s="1"/>
  <c r="BU182" i="76" s="1"/>
  <c r="BV182" i="76" s="1"/>
  <c r="BW182" i="76" s="1"/>
  <c r="BX182" i="76" s="1"/>
  <c r="BY182" i="76" s="1"/>
  <c r="BZ182" i="76" s="1"/>
  <c r="CA182" i="76" s="1"/>
  <c r="CB182" i="76" s="1"/>
  <c r="AY27" i="76"/>
  <c r="AZ27" i="76" s="1"/>
  <c r="BA27" i="76" s="1"/>
  <c r="BB27" i="76" s="1"/>
  <c r="BC27" i="76" s="1"/>
  <c r="BD27" i="76" s="1"/>
  <c r="BE27" i="76" s="1"/>
  <c r="BF27" i="76" s="1"/>
  <c r="BG27" i="76" s="1"/>
  <c r="BH27" i="76" s="1"/>
  <c r="BI27" i="76" s="1"/>
  <c r="BJ27" i="76" s="1"/>
  <c r="BK27" i="76" s="1"/>
  <c r="BL27" i="76" s="1"/>
  <c r="BM27" i="76" s="1"/>
  <c r="BN27" i="76" s="1"/>
  <c r="BO27" i="76" s="1"/>
  <c r="BP27" i="76" s="1"/>
  <c r="BQ27" i="76" s="1"/>
  <c r="BR27" i="76" s="1"/>
  <c r="BS27" i="76" s="1"/>
  <c r="BT27" i="76" s="1"/>
  <c r="BU27" i="76" s="1"/>
  <c r="BV27" i="76" s="1"/>
  <c r="BW27" i="76" s="1"/>
  <c r="BX27" i="76" s="1"/>
  <c r="BY27" i="76" s="1"/>
  <c r="BZ27" i="76" s="1"/>
  <c r="CA27" i="76" s="1"/>
  <c r="CB27" i="76" s="1"/>
  <c r="AY31" i="76"/>
  <c r="AZ31" i="76" s="1"/>
  <c r="BA31" i="76" s="1"/>
  <c r="BB31" i="76" s="1"/>
  <c r="BC31" i="76" s="1"/>
  <c r="BD31" i="76" s="1"/>
  <c r="BE31" i="76" s="1"/>
  <c r="BF31" i="76" s="1"/>
  <c r="BG31" i="76" s="1"/>
  <c r="BH31" i="76" s="1"/>
  <c r="BI31" i="76" s="1"/>
  <c r="BJ31" i="76" s="1"/>
  <c r="BK31" i="76" s="1"/>
  <c r="BL31" i="76" s="1"/>
  <c r="BM31" i="76" s="1"/>
  <c r="BN31" i="76" s="1"/>
  <c r="BO31" i="76" s="1"/>
  <c r="BP31" i="76" s="1"/>
  <c r="BQ31" i="76" s="1"/>
  <c r="BR31" i="76" s="1"/>
  <c r="BS31" i="76" s="1"/>
  <c r="BT31" i="76" s="1"/>
  <c r="BU31" i="76" s="1"/>
  <c r="BV31" i="76" s="1"/>
  <c r="BW31" i="76" s="1"/>
  <c r="BX31" i="76" s="1"/>
  <c r="BY31" i="76" s="1"/>
  <c r="BZ31" i="76" s="1"/>
  <c r="CA31" i="76" s="1"/>
  <c r="CB31" i="76" s="1"/>
  <c r="AY35" i="76"/>
  <c r="AZ35" i="76" s="1"/>
  <c r="BA35" i="76" s="1"/>
  <c r="BB35" i="76" s="1"/>
  <c r="BC35" i="76" s="1"/>
  <c r="BD35" i="76" s="1"/>
  <c r="BE35" i="76" s="1"/>
  <c r="BF35" i="76" s="1"/>
  <c r="BG35" i="76" s="1"/>
  <c r="BH35" i="76" s="1"/>
  <c r="BI35" i="76" s="1"/>
  <c r="BJ35" i="76" s="1"/>
  <c r="BK35" i="76" s="1"/>
  <c r="BL35" i="76" s="1"/>
  <c r="BM35" i="76" s="1"/>
  <c r="BN35" i="76" s="1"/>
  <c r="BO35" i="76" s="1"/>
  <c r="BP35" i="76" s="1"/>
  <c r="BQ35" i="76" s="1"/>
  <c r="BR35" i="76" s="1"/>
  <c r="BS35" i="76" s="1"/>
  <c r="BT35" i="76" s="1"/>
  <c r="BU35" i="76" s="1"/>
  <c r="BV35" i="76" s="1"/>
  <c r="BW35" i="76" s="1"/>
  <c r="BX35" i="76" s="1"/>
  <c r="BY35" i="76" s="1"/>
  <c r="BZ35" i="76" s="1"/>
  <c r="CA35" i="76" s="1"/>
  <c r="CB35" i="76" s="1"/>
  <c r="AY52" i="76"/>
  <c r="AZ52" i="76" s="1"/>
  <c r="BA52" i="76" s="1"/>
  <c r="BB52" i="76" s="1"/>
  <c r="BC52" i="76" s="1"/>
  <c r="BD52" i="76" s="1"/>
  <c r="BE52" i="76" s="1"/>
  <c r="BF52" i="76" s="1"/>
  <c r="BG52" i="76" s="1"/>
  <c r="BH52" i="76" s="1"/>
  <c r="BI52" i="76" s="1"/>
  <c r="BJ52" i="76" s="1"/>
  <c r="BK52" i="76" s="1"/>
  <c r="BL52" i="76" s="1"/>
  <c r="BM52" i="76" s="1"/>
  <c r="BN52" i="76" s="1"/>
  <c r="BO52" i="76" s="1"/>
  <c r="BP52" i="76" s="1"/>
  <c r="BQ52" i="76" s="1"/>
  <c r="BR52" i="76" s="1"/>
  <c r="BS52" i="76" s="1"/>
  <c r="BT52" i="76" s="1"/>
  <c r="BU52" i="76" s="1"/>
  <c r="BV52" i="76" s="1"/>
  <c r="BW52" i="76" s="1"/>
  <c r="BX52" i="76" s="1"/>
  <c r="BY52" i="76" s="1"/>
  <c r="BZ52" i="76" s="1"/>
  <c r="CA52" i="76" s="1"/>
  <c r="CB52" i="76" s="1"/>
  <c r="AY54" i="76"/>
  <c r="AZ54" i="76" s="1"/>
  <c r="BA54" i="76" s="1"/>
  <c r="BB54" i="76" s="1"/>
  <c r="BC54" i="76" s="1"/>
  <c r="BD54" i="76" s="1"/>
  <c r="BE54" i="76" s="1"/>
  <c r="BF54" i="76" s="1"/>
  <c r="BG54" i="76" s="1"/>
  <c r="BH54" i="76" s="1"/>
  <c r="BI54" i="76" s="1"/>
  <c r="BJ54" i="76" s="1"/>
  <c r="BK54" i="76" s="1"/>
  <c r="BL54" i="76" s="1"/>
  <c r="BM54" i="76" s="1"/>
  <c r="BN54" i="76" s="1"/>
  <c r="BO54" i="76" s="1"/>
  <c r="BP54" i="76" s="1"/>
  <c r="BQ54" i="76" s="1"/>
  <c r="BR54" i="76" s="1"/>
  <c r="BS54" i="76" s="1"/>
  <c r="BT54" i="76" s="1"/>
  <c r="BU54" i="76" s="1"/>
  <c r="BV54" i="76" s="1"/>
  <c r="BW54" i="76" s="1"/>
  <c r="BX54" i="76" s="1"/>
  <c r="BY54" i="76" s="1"/>
  <c r="BZ54" i="76" s="1"/>
  <c r="CA54" i="76" s="1"/>
  <c r="CB54" i="76" s="1"/>
  <c r="AY56" i="76"/>
  <c r="AZ56" i="76" s="1"/>
  <c r="BA56" i="76" s="1"/>
  <c r="BB56" i="76" s="1"/>
  <c r="BC56" i="76" s="1"/>
  <c r="BD56" i="76" s="1"/>
  <c r="BE56" i="76" s="1"/>
  <c r="BF56" i="76" s="1"/>
  <c r="BG56" i="76" s="1"/>
  <c r="BH56" i="76" s="1"/>
  <c r="BI56" i="76" s="1"/>
  <c r="BJ56" i="76" s="1"/>
  <c r="BK56" i="76" s="1"/>
  <c r="BL56" i="76" s="1"/>
  <c r="BM56" i="76" s="1"/>
  <c r="BN56" i="76" s="1"/>
  <c r="BO56" i="76" s="1"/>
  <c r="BP56" i="76" s="1"/>
  <c r="BQ56" i="76" s="1"/>
  <c r="BR56" i="76" s="1"/>
  <c r="BS56" i="76" s="1"/>
  <c r="BT56" i="76" s="1"/>
  <c r="BU56" i="76" s="1"/>
  <c r="BV56" i="76" s="1"/>
  <c r="BW56" i="76" s="1"/>
  <c r="BX56" i="76" s="1"/>
  <c r="BY56" i="76" s="1"/>
  <c r="BZ56" i="76" s="1"/>
  <c r="CA56" i="76" s="1"/>
  <c r="CB56" i="76" s="1"/>
  <c r="AY58" i="76"/>
  <c r="AZ58" i="76" s="1"/>
  <c r="BA58" i="76" s="1"/>
  <c r="BB58" i="76" s="1"/>
  <c r="BC58" i="76" s="1"/>
  <c r="BD58" i="76" s="1"/>
  <c r="BE58" i="76" s="1"/>
  <c r="BF58" i="76" s="1"/>
  <c r="BG58" i="76" s="1"/>
  <c r="BH58" i="76" s="1"/>
  <c r="BI58" i="76" s="1"/>
  <c r="BJ58" i="76" s="1"/>
  <c r="BK58" i="76" s="1"/>
  <c r="BL58" i="76" s="1"/>
  <c r="BM58" i="76" s="1"/>
  <c r="BN58" i="76" s="1"/>
  <c r="BO58" i="76" s="1"/>
  <c r="BP58" i="76" s="1"/>
  <c r="BQ58" i="76" s="1"/>
  <c r="BR58" i="76" s="1"/>
  <c r="BS58" i="76" s="1"/>
  <c r="BT58" i="76" s="1"/>
  <c r="BU58" i="76" s="1"/>
  <c r="BV58" i="76" s="1"/>
  <c r="BW58" i="76" s="1"/>
  <c r="BX58" i="76" s="1"/>
  <c r="BY58" i="76" s="1"/>
  <c r="BZ58" i="76" s="1"/>
  <c r="CA58" i="76" s="1"/>
  <c r="CB58" i="76" s="1"/>
  <c r="AY61" i="76"/>
  <c r="AZ61" i="76" s="1"/>
  <c r="BA61" i="76" s="1"/>
  <c r="BB61" i="76" s="1"/>
  <c r="BC61" i="76" s="1"/>
  <c r="BD61" i="76" s="1"/>
  <c r="BE61" i="76" s="1"/>
  <c r="BF61" i="76" s="1"/>
  <c r="BG61" i="76" s="1"/>
  <c r="BH61" i="76" s="1"/>
  <c r="BI61" i="76" s="1"/>
  <c r="BJ61" i="76" s="1"/>
  <c r="BK61" i="76" s="1"/>
  <c r="BL61" i="76" s="1"/>
  <c r="BM61" i="76" s="1"/>
  <c r="BN61" i="76" s="1"/>
  <c r="BO61" i="76" s="1"/>
  <c r="BP61" i="76" s="1"/>
  <c r="BQ61" i="76" s="1"/>
  <c r="BR61" i="76" s="1"/>
  <c r="BS61" i="76" s="1"/>
  <c r="BT61" i="76" s="1"/>
  <c r="BU61" i="76" s="1"/>
  <c r="BV61" i="76" s="1"/>
  <c r="BW61" i="76" s="1"/>
  <c r="BX61" i="76" s="1"/>
  <c r="BY61" i="76" s="1"/>
  <c r="BZ61" i="76" s="1"/>
  <c r="CA61" i="76" s="1"/>
  <c r="CB61" i="76" s="1"/>
  <c r="AY65" i="76"/>
  <c r="AZ65" i="76" s="1"/>
  <c r="BA65" i="76" s="1"/>
  <c r="BB65" i="76" s="1"/>
  <c r="BC65" i="76" s="1"/>
  <c r="BD65" i="76" s="1"/>
  <c r="BE65" i="76" s="1"/>
  <c r="BF65" i="76" s="1"/>
  <c r="BG65" i="76" s="1"/>
  <c r="BH65" i="76" s="1"/>
  <c r="BI65" i="76" s="1"/>
  <c r="BJ65" i="76" s="1"/>
  <c r="BK65" i="76" s="1"/>
  <c r="BL65" i="76" s="1"/>
  <c r="BM65" i="76" s="1"/>
  <c r="BN65" i="76" s="1"/>
  <c r="BO65" i="76" s="1"/>
  <c r="BP65" i="76" s="1"/>
  <c r="BQ65" i="76" s="1"/>
  <c r="BR65" i="76" s="1"/>
  <c r="BS65" i="76" s="1"/>
  <c r="BT65" i="76" s="1"/>
  <c r="BU65" i="76" s="1"/>
  <c r="BV65" i="76" s="1"/>
  <c r="BW65" i="76" s="1"/>
  <c r="BX65" i="76" s="1"/>
  <c r="BY65" i="76" s="1"/>
  <c r="BZ65" i="76" s="1"/>
  <c r="CA65" i="76" s="1"/>
  <c r="CB65" i="76" s="1"/>
  <c r="AY70" i="76"/>
  <c r="AZ70" i="76" s="1"/>
  <c r="BA70" i="76" s="1"/>
  <c r="BB70" i="76" s="1"/>
  <c r="BC70" i="76" s="1"/>
  <c r="BD70" i="76" s="1"/>
  <c r="BE70" i="76" s="1"/>
  <c r="BF70" i="76" s="1"/>
  <c r="BG70" i="76" s="1"/>
  <c r="BH70" i="76" s="1"/>
  <c r="BI70" i="76" s="1"/>
  <c r="BJ70" i="76" s="1"/>
  <c r="BK70" i="76" s="1"/>
  <c r="BL70" i="76" s="1"/>
  <c r="BM70" i="76" s="1"/>
  <c r="BN70" i="76" s="1"/>
  <c r="BO70" i="76" s="1"/>
  <c r="BP70" i="76" s="1"/>
  <c r="BQ70" i="76" s="1"/>
  <c r="BR70" i="76" s="1"/>
  <c r="BS70" i="76" s="1"/>
  <c r="BT70" i="76" s="1"/>
  <c r="BU70" i="76" s="1"/>
  <c r="BV70" i="76" s="1"/>
  <c r="BW70" i="76" s="1"/>
  <c r="BX70" i="76" s="1"/>
  <c r="BY70" i="76" s="1"/>
  <c r="BZ70" i="76" s="1"/>
  <c r="CA70" i="76" s="1"/>
  <c r="CB70" i="76" s="1"/>
  <c r="AY72" i="76"/>
  <c r="AZ72" i="76" s="1"/>
  <c r="BA72" i="76" s="1"/>
  <c r="BB72" i="76" s="1"/>
  <c r="BC72" i="76" s="1"/>
  <c r="BD72" i="76" s="1"/>
  <c r="BE72" i="76" s="1"/>
  <c r="BF72" i="76" s="1"/>
  <c r="BG72" i="76" s="1"/>
  <c r="BH72" i="76" s="1"/>
  <c r="BI72" i="76" s="1"/>
  <c r="BJ72" i="76" s="1"/>
  <c r="BK72" i="76" s="1"/>
  <c r="BL72" i="76" s="1"/>
  <c r="BM72" i="76" s="1"/>
  <c r="BN72" i="76" s="1"/>
  <c r="BO72" i="76" s="1"/>
  <c r="BP72" i="76" s="1"/>
  <c r="BQ72" i="76" s="1"/>
  <c r="BR72" i="76" s="1"/>
  <c r="BS72" i="76" s="1"/>
  <c r="BT72" i="76" s="1"/>
  <c r="BU72" i="76" s="1"/>
  <c r="BV72" i="76" s="1"/>
  <c r="BW72" i="76" s="1"/>
  <c r="BX72" i="76" s="1"/>
  <c r="BY72" i="76" s="1"/>
  <c r="BZ72" i="76" s="1"/>
  <c r="CA72" i="76" s="1"/>
  <c r="CB72" i="76" s="1"/>
  <c r="AY120" i="76"/>
  <c r="AZ120" i="76" s="1"/>
  <c r="BA120" i="76" s="1"/>
  <c r="BB120" i="76" s="1"/>
  <c r="BC120" i="76" s="1"/>
  <c r="BD120" i="76" s="1"/>
  <c r="BE120" i="76" s="1"/>
  <c r="BF120" i="76" s="1"/>
  <c r="BG120" i="76" s="1"/>
  <c r="BH120" i="76" s="1"/>
  <c r="BI120" i="76" s="1"/>
  <c r="BJ120" i="76" s="1"/>
  <c r="BK120" i="76" s="1"/>
  <c r="BL120" i="76" s="1"/>
  <c r="BM120" i="76" s="1"/>
  <c r="BN120" i="76" s="1"/>
  <c r="BO120" i="76" s="1"/>
  <c r="BP120" i="76" s="1"/>
  <c r="BQ120" i="76" s="1"/>
  <c r="BR120" i="76" s="1"/>
  <c r="BS120" i="76" s="1"/>
  <c r="BT120" i="76" s="1"/>
  <c r="BU120" i="76" s="1"/>
  <c r="BV120" i="76" s="1"/>
  <c r="BW120" i="76" s="1"/>
  <c r="BX120" i="76" s="1"/>
  <c r="BY120" i="76" s="1"/>
  <c r="BZ120" i="76" s="1"/>
  <c r="CA120" i="76" s="1"/>
  <c r="CB120" i="76" s="1"/>
  <c r="AY122" i="76"/>
  <c r="AZ122" i="76" s="1"/>
  <c r="BA122" i="76" s="1"/>
  <c r="BB122" i="76" s="1"/>
  <c r="BC122" i="76" s="1"/>
  <c r="BD122" i="76" s="1"/>
  <c r="BE122" i="76" s="1"/>
  <c r="BF122" i="76" s="1"/>
  <c r="BG122" i="76" s="1"/>
  <c r="BH122" i="76" s="1"/>
  <c r="BI122" i="76" s="1"/>
  <c r="BJ122" i="76" s="1"/>
  <c r="BK122" i="76" s="1"/>
  <c r="BL122" i="76" s="1"/>
  <c r="BM122" i="76" s="1"/>
  <c r="BN122" i="76" s="1"/>
  <c r="BO122" i="76" s="1"/>
  <c r="BP122" i="76" s="1"/>
  <c r="BQ122" i="76" s="1"/>
  <c r="BR122" i="76" s="1"/>
  <c r="BS122" i="76" s="1"/>
  <c r="BT122" i="76" s="1"/>
  <c r="BU122" i="76" s="1"/>
  <c r="BV122" i="76" s="1"/>
  <c r="BW122" i="76" s="1"/>
  <c r="BX122" i="76" s="1"/>
  <c r="BY122" i="76" s="1"/>
  <c r="BZ122" i="76" s="1"/>
  <c r="CA122" i="76" s="1"/>
  <c r="CB122" i="76" s="1"/>
  <c r="AY124" i="76"/>
  <c r="AZ124" i="76" s="1"/>
  <c r="BA124" i="76" s="1"/>
  <c r="BB124" i="76" s="1"/>
  <c r="BC124" i="76" s="1"/>
  <c r="BD124" i="76" s="1"/>
  <c r="BE124" i="76" s="1"/>
  <c r="BF124" i="76" s="1"/>
  <c r="BG124" i="76" s="1"/>
  <c r="BH124" i="76" s="1"/>
  <c r="BI124" i="76" s="1"/>
  <c r="BJ124" i="76" s="1"/>
  <c r="BK124" i="76" s="1"/>
  <c r="BL124" i="76" s="1"/>
  <c r="BM124" i="76" s="1"/>
  <c r="BN124" i="76" s="1"/>
  <c r="BO124" i="76" s="1"/>
  <c r="BP124" i="76" s="1"/>
  <c r="BQ124" i="76" s="1"/>
  <c r="BR124" i="76" s="1"/>
  <c r="BS124" i="76" s="1"/>
  <c r="BT124" i="76" s="1"/>
  <c r="BU124" i="76" s="1"/>
  <c r="BV124" i="76" s="1"/>
  <c r="BW124" i="76" s="1"/>
  <c r="BX124" i="76" s="1"/>
  <c r="BY124" i="76" s="1"/>
  <c r="BZ124" i="76" s="1"/>
  <c r="CA124" i="76" s="1"/>
  <c r="CB124" i="76" s="1"/>
  <c r="AY140" i="76"/>
  <c r="AZ140" i="76" s="1"/>
  <c r="BA140" i="76" s="1"/>
  <c r="BB140" i="76" s="1"/>
  <c r="BC140" i="76" s="1"/>
  <c r="BD140" i="76" s="1"/>
  <c r="BE140" i="76" s="1"/>
  <c r="BF140" i="76" s="1"/>
  <c r="BG140" i="76" s="1"/>
  <c r="BH140" i="76" s="1"/>
  <c r="BI140" i="76" s="1"/>
  <c r="BJ140" i="76" s="1"/>
  <c r="BK140" i="76" s="1"/>
  <c r="BL140" i="76" s="1"/>
  <c r="BM140" i="76" s="1"/>
  <c r="BN140" i="76" s="1"/>
  <c r="BO140" i="76" s="1"/>
  <c r="BP140" i="76" s="1"/>
  <c r="BQ140" i="76" s="1"/>
  <c r="BR140" i="76" s="1"/>
  <c r="BS140" i="76" s="1"/>
  <c r="BT140" i="76" s="1"/>
  <c r="BU140" i="76" s="1"/>
  <c r="BV140" i="76" s="1"/>
  <c r="BW140" i="76" s="1"/>
  <c r="BX140" i="76" s="1"/>
  <c r="BY140" i="76" s="1"/>
  <c r="BZ140" i="76" s="1"/>
  <c r="CA140" i="76" s="1"/>
  <c r="CB140" i="76" s="1"/>
  <c r="AY174" i="76"/>
  <c r="AZ174" i="76" s="1"/>
  <c r="BA174" i="76" s="1"/>
  <c r="BB174" i="76" s="1"/>
  <c r="BC174" i="76" s="1"/>
  <c r="BD174" i="76" s="1"/>
  <c r="BE174" i="76" s="1"/>
  <c r="BF174" i="76" s="1"/>
  <c r="BG174" i="76" s="1"/>
  <c r="BH174" i="76" s="1"/>
  <c r="BI174" i="76" s="1"/>
  <c r="BJ174" i="76" s="1"/>
  <c r="BK174" i="76" s="1"/>
  <c r="BL174" i="76" s="1"/>
  <c r="BM174" i="76" s="1"/>
  <c r="BN174" i="76" s="1"/>
  <c r="BO174" i="76" s="1"/>
  <c r="BP174" i="76" s="1"/>
  <c r="BQ174" i="76" s="1"/>
  <c r="BR174" i="76" s="1"/>
  <c r="BS174" i="76" s="1"/>
  <c r="BT174" i="76" s="1"/>
  <c r="BU174" i="76" s="1"/>
  <c r="BV174" i="76" s="1"/>
  <c r="BW174" i="76" s="1"/>
  <c r="BX174" i="76" s="1"/>
  <c r="BY174" i="76" s="1"/>
  <c r="BZ174" i="76" s="1"/>
  <c r="CA174" i="76" s="1"/>
  <c r="CB174" i="76" s="1"/>
  <c r="AY184" i="76"/>
  <c r="AZ184" i="76" s="1"/>
  <c r="BA184" i="76" s="1"/>
  <c r="BB184" i="76" s="1"/>
  <c r="BC184" i="76" s="1"/>
  <c r="BD184" i="76" s="1"/>
  <c r="BE184" i="76" s="1"/>
  <c r="BF184" i="76" s="1"/>
  <c r="BG184" i="76" s="1"/>
  <c r="BH184" i="76" s="1"/>
  <c r="BI184" i="76" s="1"/>
  <c r="BJ184" i="76" s="1"/>
  <c r="BK184" i="76" s="1"/>
  <c r="BL184" i="76" s="1"/>
  <c r="BM184" i="76" s="1"/>
  <c r="BN184" i="76" s="1"/>
  <c r="BO184" i="76" s="1"/>
  <c r="BP184" i="76" s="1"/>
  <c r="BQ184" i="76" s="1"/>
  <c r="BR184" i="76" s="1"/>
  <c r="BS184" i="76" s="1"/>
  <c r="BT184" i="76" s="1"/>
  <c r="BU184" i="76" s="1"/>
  <c r="BV184" i="76" s="1"/>
  <c r="BW184" i="76" s="1"/>
  <c r="BX184" i="76" s="1"/>
  <c r="BY184" i="76" s="1"/>
  <c r="BZ184" i="76" s="1"/>
  <c r="CA184" i="76" s="1"/>
  <c r="CB184" i="76" s="1"/>
  <c r="AY154" i="75"/>
  <c r="AZ154" i="75" s="1"/>
  <c r="AY157" i="75"/>
  <c r="AZ157" i="75" s="1"/>
  <c r="AY165" i="75"/>
  <c r="AZ165" i="75" s="1"/>
  <c r="BA165" i="75" s="1"/>
  <c r="BB165" i="75" s="1"/>
  <c r="BC165" i="75" s="1"/>
  <c r="BD165" i="75" s="1"/>
  <c r="BE165" i="75" s="1"/>
  <c r="BF165" i="75" s="1"/>
  <c r="BG165" i="75" s="1"/>
  <c r="BH165" i="75" s="1"/>
  <c r="BI165" i="75" s="1"/>
  <c r="BJ165" i="75" s="1"/>
  <c r="BK165" i="75" s="1"/>
  <c r="BL165" i="75" s="1"/>
  <c r="BM165" i="75" s="1"/>
  <c r="BN165" i="75" s="1"/>
  <c r="BO165" i="75" s="1"/>
  <c r="BP165" i="75" s="1"/>
  <c r="BQ165" i="75" s="1"/>
  <c r="BR165" i="75" s="1"/>
  <c r="BS165" i="75" s="1"/>
  <c r="BT165" i="75" s="1"/>
  <c r="BU165" i="75" s="1"/>
  <c r="BV165" i="75" s="1"/>
  <c r="BW165" i="75" s="1"/>
  <c r="BX165" i="75" s="1"/>
  <c r="BY165" i="75" s="1"/>
  <c r="BZ165" i="75" s="1"/>
  <c r="CA165" i="75" s="1"/>
  <c r="CB165" i="75" s="1"/>
  <c r="AY99" i="75"/>
  <c r="AY101" i="75"/>
  <c r="AY103" i="75"/>
  <c r="AY123" i="75"/>
  <c r="AY153" i="75"/>
  <c r="AY156" i="75"/>
  <c r="AY177" i="75"/>
  <c r="AZ177" i="75" s="1"/>
  <c r="BA177" i="75" s="1"/>
  <c r="AY184" i="75"/>
  <c r="AZ184" i="75" s="1"/>
  <c r="BA184" i="75" s="1"/>
  <c r="BB184" i="75" s="1"/>
  <c r="BC184" i="75" s="1"/>
  <c r="BD184" i="75" s="1"/>
  <c r="BE184" i="75" s="1"/>
  <c r="BF184" i="75" s="1"/>
  <c r="BG184" i="75" s="1"/>
  <c r="BH184" i="75" s="1"/>
  <c r="BI184" i="75" s="1"/>
  <c r="BJ184" i="75" s="1"/>
  <c r="BK184" i="75" s="1"/>
  <c r="BL184" i="75" s="1"/>
  <c r="BM184" i="75" s="1"/>
  <c r="BN184" i="75" s="1"/>
  <c r="BO184" i="75" s="1"/>
  <c r="BP184" i="75" s="1"/>
  <c r="BQ184" i="75" s="1"/>
  <c r="BR184" i="75" s="1"/>
  <c r="BS184" i="75" s="1"/>
  <c r="BT184" i="75" s="1"/>
  <c r="BU184" i="75" s="1"/>
  <c r="BV184" i="75" s="1"/>
  <c r="BW184" i="75" s="1"/>
  <c r="BX184" i="75" s="1"/>
  <c r="BY184" i="75" s="1"/>
  <c r="BZ184" i="75" s="1"/>
  <c r="CA184" i="75" s="1"/>
  <c r="CB184" i="75" s="1"/>
  <c r="AY32" i="75"/>
  <c r="AZ32" i="75" s="1"/>
  <c r="AY57" i="75"/>
  <c r="AZ57" i="75" s="1"/>
  <c r="BA57" i="75" s="1"/>
  <c r="BB57" i="75" s="1"/>
  <c r="BC57" i="75" s="1"/>
  <c r="BD57" i="75" s="1"/>
  <c r="BE57" i="75" s="1"/>
  <c r="BF57" i="75" s="1"/>
  <c r="BG57" i="75" s="1"/>
  <c r="BH57" i="75" s="1"/>
  <c r="BI57" i="75" s="1"/>
  <c r="BJ57" i="75" s="1"/>
  <c r="BK57" i="75" s="1"/>
  <c r="BL57" i="75" s="1"/>
  <c r="BM57" i="75" s="1"/>
  <c r="BN57" i="75" s="1"/>
  <c r="BO57" i="75" s="1"/>
  <c r="BP57" i="75" s="1"/>
  <c r="BQ57" i="75" s="1"/>
  <c r="BR57" i="75" s="1"/>
  <c r="BS57" i="75" s="1"/>
  <c r="BT57" i="75" s="1"/>
  <c r="BU57" i="75" s="1"/>
  <c r="BV57" i="75" s="1"/>
  <c r="BW57" i="75" s="1"/>
  <c r="BX57" i="75" s="1"/>
  <c r="BY57" i="75" s="1"/>
  <c r="BZ57" i="75" s="1"/>
  <c r="CA57" i="75" s="1"/>
  <c r="CB57" i="75" s="1"/>
  <c r="AZ72" i="75"/>
  <c r="BA72" i="75" s="1"/>
  <c r="BB72" i="75" s="1"/>
  <c r="BC72" i="75" s="1"/>
  <c r="BD72" i="75" s="1"/>
  <c r="BE72" i="75" s="1"/>
  <c r="BF72" i="75" s="1"/>
  <c r="BG72" i="75" s="1"/>
  <c r="BH72" i="75" s="1"/>
  <c r="BI72" i="75" s="1"/>
  <c r="BJ72" i="75" s="1"/>
  <c r="BK72" i="75" s="1"/>
  <c r="BL72" i="75" s="1"/>
  <c r="BM72" i="75" s="1"/>
  <c r="BN72" i="75" s="1"/>
  <c r="BO72" i="75" s="1"/>
  <c r="BP72" i="75" s="1"/>
  <c r="BQ72" i="75" s="1"/>
  <c r="BR72" i="75" s="1"/>
  <c r="BS72" i="75" s="1"/>
  <c r="BT72" i="75" s="1"/>
  <c r="BU72" i="75" s="1"/>
  <c r="BV72" i="75" s="1"/>
  <c r="BW72" i="75" s="1"/>
  <c r="BX72" i="75" s="1"/>
  <c r="BY72" i="75" s="1"/>
  <c r="BZ72" i="75" s="1"/>
  <c r="CA72" i="75" s="1"/>
  <c r="CB72" i="75" s="1"/>
  <c r="AZ104" i="75"/>
  <c r="BA104" i="75" s="1"/>
  <c r="BB104" i="75" s="1"/>
  <c r="BC104" i="75" s="1"/>
  <c r="BD104" i="75" s="1"/>
  <c r="BE104" i="75" s="1"/>
  <c r="BF104" i="75" s="1"/>
  <c r="BG104" i="75" s="1"/>
  <c r="BH104" i="75" s="1"/>
  <c r="BI104" i="75" s="1"/>
  <c r="BJ104" i="75" s="1"/>
  <c r="BK104" i="75" s="1"/>
  <c r="BL104" i="75" s="1"/>
  <c r="BM104" i="75" s="1"/>
  <c r="BN104" i="75" s="1"/>
  <c r="BO104" i="75" s="1"/>
  <c r="BP104" i="75" s="1"/>
  <c r="BQ104" i="75" s="1"/>
  <c r="BR104" i="75" s="1"/>
  <c r="BS104" i="75" s="1"/>
  <c r="BT104" i="75" s="1"/>
  <c r="BU104" i="75" s="1"/>
  <c r="BV104" i="75" s="1"/>
  <c r="BW104" i="75" s="1"/>
  <c r="BX104" i="75" s="1"/>
  <c r="BY104" i="75" s="1"/>
  <c r="BZ104" i="75" s="1"/>
  <c r="CA104" i="75" s="1"/>
  <c r="CB104" i="75" s="1"/>
  <c r="AZ106" i="75"/>
  <c r="BA106" i="75" s="1"/>
  <c r="BB106" i="75" s="1"/>
  <c r="BC106" i="75" s="1"/>
  <c r="BD106" i="75" s="1"/>
  <c r="BE106" i="75" s="1"/>
  <c r="BF106" i="75" s="1"/>
  <c r="BG106" i="75" s="1"/>
  <c r="BH106" i="75" s="1"/>
  <c r="BI106" i="75" s="1"/>
  <c r="BJ106" i="75" s="1"/>
  <c r="BK106" i="75" s="1"/>
  <c r="BL106" i="75" s="1"/>
  <c r="BM106" i="75" s="1"/>
  <c r="BN106" i="75" s="1"/>
  <c r="BO106" i="75" s="1"/>
  <c r="BP106" i="75" s="1"/>
  <c r="BQ106" i="75" s="1"/>
  <c r="BR106" i="75" s="1"/>
  <c r="BS106" i="75" s="1"/>
  <c r="BT106" i="75" s="1"/>
  <c r="BU106" i="75" s="1"/>
  <c r="BV106" i="75" s="1"/>
  <c r="BW106" i="75" s="1"/>
  <c r="BX106" i="75" s="1"/>
  <c r="BY106" i="75" s="1"/>
  <c r="BZ106" i="75" s="1"/>
  <c r="CA106" i="75" s="1"/>
  <c r="CB106" i="75" s="1"/>
  <c r="AY109" i="75"/>
  <c r="AZ109" i="75" s="1"/>
  <c r="AZ114" i="75"/>
  <c r="BA114" i="75" s="1"/>
  <c r="BB114" i="75" s="1"/>
  <c r="BC114" i="75" s="1"/>
  <c r="BD114" i="75" s="1"/>
  <c r="BE114" i="75" s="1"/>
  <c r="BF114" i="75" s="1"/>
  <c r="BG114" i="75" s="1"/>
  <c r="BH114" i="75" s="1"/>
  <c r="BI114" i="75" s="1"/>
  <c r="BJ114" i="75" s="1"/>
  <c r="BK114" i="75" s="1"/>
  <c r="BL114" i="75" s="1"/>
  <c r="BM114" i="75" s="1"/>
  <c r="BN114" i="75" s="1"/>
  <c r="BO114" i="75" s="1"/>
  <c r="BP114" i="75" s="1"/>
  <c r="BQ114" i="75" s="1"/>
  <c r="BR114" i="75" s="1"/>
  <c r="BS114" i="75" s="1"/>
  <c r="BT114" i="75" s="1"/>
  <c r="BU114" i="75" s="1"/>
  <c r="BV114" i="75" s="1"/>
  <c r="BW114" i="75" s="1"/>
  <c r="BX114" i="75" s="1"/>
  <c r="BY114" i="75" s="1"/>
  <c r="BZ114" i="75" s="1"/>
  <c r="CA114" i="75" s="1"/>
  <c r="CB114" i="75" s="1"/>
  <c r="AZ116" i="75"/>
  <c r="BA116" i="75" s="1"/>
  <c r="BB116" i="75" s="1"/>
  <c r="BC116" i="75" s="1"/>
  <c r="BD116" i="75" s="1"/>
  <c r="BE116" i="75" s="1"/>
  <c r="BF116" i="75" s="1"/>
  <c r="BG116" i="75" s="1"/>
  <c r="BH116" i="75" s="1"/>
  <c r="BI116" i="75" s="1"/>
  <c r="BJ116" i="75" s="1"/>
  <c r="BK116" i="75" s="1"/>
  <c r="BL116" i="75" s="1"/>
  <c r="BM116" i="75" s="1"/>
  <c r="BN116" i="75" s="1"/>
  <c r="BO116" i="75" s="1"/>
  <c r="BP116" i="75" s="1"/>
  <c r="BQ116" i="75" s="1"/>
  <c r="BR116" i="75" s="1"/>
  <c r="BS116" i="75" s="1"/>
  <c r="BT116" i="75" s="1"/>
  <c r="BU116" i="75" s="1"/>
  <c r="BV116" i="75" s="1"/>
  <c r="BW116" i="75" s="1"/>
  <c r="BX116" i="75" s="1"/>
  <c r="BY116" i="75" s="1"/>
  <c r="BZ116" i="75" s="1"/>
  <c r="CA116" i="75" s="1"/>
  <c r="CB116" i="75" s="1"/>
  <c r="AZ118" i="75"/>
  <c r="BA118" i="75" s="1"/>
  <c r="BB118" i="75" s="1"/>
  <c r="BC118" i="75" s="1"/>
  <c r="BD118" i="75" s="1"/>
  <c r="BE118" i="75" s="1"/>
  <c r="BF118" i="75" s="1"/>
  <c r="BG118" i="75" s="1"/>
  <c r="BH118" i="75" s="1"/>
  <c r="BI118" i="75" s="1"/>
  <c r="BJ118" i="75" s="1"/>
  <c r="BK118" i="75" s="1"/>
  <c r="BL118" i="75" s="1"/>
  <c r="BM118" i="75" s="1"/>
  <c r="BN118" i="75" s="1"/>
  <c r="BO118" i="75" s="1"/>
  <c r="BP118" i="75" s="1"/>
  <c r="BQ118" i="75" s="1"/>
  <c r="BR118" i="75" s="1"/>
  <c r="BS118" i="75" s="1"/>
  <c r="BT118" i="75" s="1"/>
  <c r="BU118" i="75" s="1"/>
  <c r="BV118" i="75" s="1"/>
  <c r="BW118" i="75" s="1"/>
  <c r="BX118" i="75" s="1"/>
  <c r="BY118" i="75" s="1"/>
  <c r="BZ118" i="75" s="1"/>
  <c r="CA118" i="75" s="1"/>
  <c r="CB118" i="75" s="1"/>
  <c r="AY121" i="75"/>
  <c r="AZ121" i="75" s="1"/>
  <c r="AY124" i="75"/>
  <c r="AZ124" i="75" s="1"/>
  <c r="BA124" i="75" s="1"/>
  <c r="BB124" i="75" s="1"/>
  <c r="BC124" i="75" s="1"/>
  <c r="BD124" i="75" s="1"/>
  <c r="BE124" i="75" s="1"/>
  <c r="BF124" i="75" s="1"/>
  <c r="BG124" i="75" s="1"/>
  <c r="BH124" i="75" s="1"/>
  <c r="BI124" i="75" s="1"/>
  <c r="BJ124" i="75" s="1"/>
  <c r="BK124" i="75" s="1"/>
  <c r="BL124" i="75" s="1"/>
  <c r="BM124" i="75" s="1"/>
  <c r="BN124" i="75" s="1"/>
  <c r="BO124" i="75" s="1"/>
  <c r="BP124" i="75" s="1"/>
  <c r="BQ124" i="75" s="1"/>
  <c r="BR124" i="75" s="1"/>
  <c r="BS124" i="75" s="1"/>
  <c r="BT124" i="75" s="1"/>
  <c r="BU124" i="75" s="1"/>
  <c r="BV124" i="75" s="1"/>
  <c r="BW124" i="75" s="1"/>
  <c r="BX124" i="75" s="1"/>
  <c r="BY124" i="75" s="1"/>
  <c r="BZ124" i="75" s="1"/>
  <c r="CA124" i="75" s="1"/>
  <c r="CB124" i="75" s="1"/>
  <c r="AY140" i="75"/>
  <c r="AZ140" i="75" s="1"/>
  <c r="AY152" i="75"/>
  <c r="AZ152" i="75" s="1"/>
  <c r="BA152" i="75" s="1"/>
  <c r="BB152" i="75" s="1"/>
  <c r="BC152" i="75" s="1"/>
  <c r="BD152" i="75" s="1"/>
  <c r="BE152" i="75" s="1"/>
  <c r="BF152" i="75" s="1"/>
  <c r="BG152" i="75" s="1"/>
  <c r="BH152" i="75" s="1"/>
  <c r="BI152" i="75" s="1"/>
  <c r="BJ152" i="75" s="1"/>
  <c r="BK152" i="75" s="1"/>
  <c r="BL152" i="75" s="1"/>
  <c r="BM152" i="75" s="1"/>
  <c r="BN152" i="75" s="1"/>
  <c r="BO152" i="75" s="1"/>
  <c r="BP152" i="75" s="1"/>
  <c r="BQ152" i="75" s="1"/>
  <c r="BR152" i="75" s="1"/>
  <c r="BS152" i="75" s="1"/>
  <c r="BT152" i="75" s="1"/>
  <c r="BU152" i="75" s="1"/>
  <c r="BV152" i="75" s="1"/>
  <c r="BW152" i="75" s="1"/>
  <c r="BX152" i="75" s="1"/>
  <c r="BY152" i="75" s="1"/>
  <c r="BZ152" i="75" s="1"/>
  <c r="CA152" i="75" s="1"/>
  <c r="CB152" i="75" s="1"/>
  <c r="AY159" i="75"/>
  <c r="AZ159" i="75" s="1"/>
  <c r="BA159" i="75" s="1"/>
  <c r="BB159" i="75" s="1"/>
  <c r="BC159" i="75" s="1"/>
  <c r="BD159" i="75" s="1"/>
  <c r="BE159" i="75" s="1"/>
  <c r="BF159" i="75" s="1"/>
  <c r="BG159" i="75" s="1"/>
  <c r="BH159" i="75" s="1"/>
  <c r="BI159" i="75" s="1"/>
  <c r="BJ159" i="75" s="1"/>
  <c r="BK159" i="75" s="1"/>
  <c r="BL159" i="75" s="1"/>
  <c r="BM159" i="75" s="1"/>
  <c r="BN159" i="75" s="1"/>
  <c r="BO159" i="75" s="1"/>
  <c r="BP159" i="75" s="1"/>
  <c r="BQ159" i="75" s="1"/>
  <c r="BR159" i="75" s="1"/>
  <c r="BS159" i="75" s="1"/>
  <c r="BT159" i="75" s="1"/>
  <c r="BU159" i="75" s="1"/>
  <c r="BV159" i="75" s="1"/>
  <c r="BW159" i="75" s="1"/>
  <c r="BX159" i="75" s="1"/>
  <c r="BY159" i="75" s="1"/>
  <c r="BZ159" i="75" s="1"/>
  <c r="CA159" i="75" s="1"/>
  <c r="CB159" i="75" s="1"/>
  <c r="AY160" i="75"/>
  <c r="AZ160" i="75" s="1"/>
  <c r="BA160" i="75" s="1"/>
  <c r="BB160" i="75" s="1"/>
  <c r="BC160" i="75" s="1"/>
  <c r="BD160" i="75" s="1"/>
  <c r="BE160" i="75" s="1"/>
  <c r="BF160" i="75" s="1"/>
  <c r="BG160" i="75" s="1"/>
  <c r="BH160" i="75" s="1"/>
  <c r="BI160" i="75" s="1"/>
  <c r="BJ160" i="75" s="1"/>
  <c r="BK160" i="75" s="1"/>
  <c r="BL160" i="75" s="1"/>
  <c r="BM160" i="75" s="1"/>
  <c r="BN160" i="75" s="1"/>
  <c r="BO160" i="75" s="1"/>
  <c r="BP160" i="75" s="1"/>
  <c r="BQ160" i="75" s="1"/>
  <c r="BR160" i="75" s="1"/>
  <c r="BS160" i="75" s="1"/>
  <c r="BT160" i="75" s="1"/>
  <c r="BU160" i="75" s="1"/>
  <c r="BV160" i="75" s="1"/>
  <c r="BW160" i="75" s="1"/>
  <c r="BX160" i="75" s="1"/>
  <c r="BY160" i="75" s="1"/>
  <c r="BZ160" i="75" s="1"/>
  <c r="CA160" i="75" s="1"/>
  <c r="CB160" i="75" s="1"/>
  <c r="AY163" i="75"/>
  <c r="AZ163" i="75" s="1"/>
  <c r="BA163" i="75" s="1"/>
  <c r="BB163" i="75" s="1"/>
  <c r="BC163" i="75" s="1"/>
  <c r="BD163" i="75" s="1"/>
  <c r="BE163" i="75" s="1"/>
  <c r="BF163" i="75" s="1"/>
  <c r="BG163" i="75" s="1"/>
  <c r="BH163" i="75" s="1"/>
  <c r="BI163" i="75" s="1"/>
  <c r="BJ163" i="75" s="1"/>
  <c r="BK163" i="75" s="1"/>
  <c r="BL163" i="75" s="1"/>
  <c r="BM163" i="75" s="1"/>
  <c r="BN163" i="75" s="1"/>
  <c r="BO163" i="75" s="1"/>
  <c r="BP163" i="75" s="1"/>
  <c r="BQ163" i="75" s="1"/>
  <c r="BR163" i="75" s="1"/>
  <c r="BS163" i="75" s="1"/>
  <c r="BT163" i="75" s="1"/>
  <c r="BU163" i="75" s="1"/>
  <c r="BV163" i="75" s="1"/>
  <c r="BW163" i="75" s="1"/>
  <c r="BX163" i="75" s="1"/>
  <c r="BY163" i="75" s="1"/>
  <c r="BZ163" i="75" s="1"/>
  <c r="CA163" i="75" s="1"/>
  <c r="CB163" i="75" s="1"/>
  <c r="AY167" i="75"/>
  <c r="AY182" i="75"/>
  <c r="AY28" i="75"/>
  <c r="AZ28" i="75" s="1"/>
  <c r="AY58" i="75"/>
  <c r="AZ58" i="75" s="1"/>
  <c r="BA58" i="75" s="1"/>
  <c r="BB58" i="75" s="1"/>
  <c r="BC58" i="75" s="1"/>
  <c r="BD58" i="75" s="1"/>
  <c r="BE58" i="75" s="1"/>
  <c r="BF58" i="75" s="1"/>
  <c r="BG58" i="75" s="1"/>
  <c r="BH58" i="75" s="1"/>
  <c r="BI58" i="75" s="1"/>
  <c r="BJ58" i="75" s="1"/>
  <c r="BK58" i="75" s="1"/>
  <c r="BL58" i="75" s="1"/>
  <c r="BM58" i="75" s="1"/>
  <c r="BN58" i="75" s="1"/>
  <c r="BO58" i="75" s="1"/>
  <c r="BP58" i="75" s="1"/>
  <c r="BQ58" i="75" s="1"/>
  <c r="BR58" i="75" s="1"/>
  <c r="BS58" i="75" s="1"/>
  <c r="BT58" i="75" s="1"/>
  <c r="BU58" i="75" s="1"/>
  <c r="BV58" i="75" s="1"/>
  <c r="BW58" i="75" s="1"/>
  <c r="BX58" i="75" s="1"/>
  <c r="BY58" i="75" s="1"/>
  <c r="BZ58" i="75" s="1"/>
  <c r="CA58" i="75" s="1"/>
  <c r="CB58" i="75" s="1"/>
  <c r="AY100" i="75"/>
  <c r="AY102" i="75"/>
  <c r="AY125" i="75"/>
  <c r="AY151" i="75"/>
  <c r="AY158" i="75"/>
  <c r="AY162" i="75"/>
  <c r="AY179" i="75"/>
  <c r="AC265" i="75"/>
  <c r="AS265" i="75"/>
  <c r="AY86" i="74"/>
  <c r="AZ86" i="74" s="1"/>
  <c r="AY33" i="74"/>
  <c r="AY41" i="74"/>
  <c r="AY45" i="74"/>
  <c r="AY78" i="74"/>
  <c r="AY31" i="74"/>
  <c r="AY72" i="74"/>
  <c r="AY27" i="74"/>
  <c r="AY30" i="74"/>
  <c r="AY32" i="74"/>
  <c r="AY37" i="74"/>
  <c r="AY39" i="74"/>
  <c r="AY40" i="74"/>
  <c r="AZ40" i="74" s="1"/>
  <c r="AY44" i="74"/>
  <c r="AZ44" i="74" s="1"/>
  <c r="AY48" i="74"/>
  <c r="AZ48" i="74" s="1"/>
  <c r="AY51" i="74"/>
  <c r="AY61" i="74"/>
  <c r="AY71" i="74"/>
  <c r="AY73" i="74"/>
  <c r="AY77" i="74"/>
  <c r="AZ77" i="74" s="1"/>
  <c r="AY85" i="74"/>
  <c r="AY110" i="74"/>
  <c r="AY131" i="74"/>
  <c r="AY135" i="74"/>
  <c r="AY140" i="74"/>
  <c r="AY165" i="74"/>
  <c r="AZ165" i="74" s="1"/>
  <c r="AY182" i="74"/>
  <c r="AZ182" i="74" s="1"/>
  <c r="BA182" i="74" s="1"/>
  <c r="AV29" i="74"/>
  <c r="AV31" i="74"/>
  <c r="AV33" i="74"/>
  <c r="AY43" i="74"/>
  <c r="AY47" i="74"/>
  <c r="AV63" i="74"/>
  <c r="AV69" i="74"/>
  <c r="AV72" i="74"/>
  <c r="AY76" i="74"/>
  <c r="AV94" i="74"/>
  <c r="AV108" i="74"/>
  <c r="AV133" i="74"/>
  <c r="AY90" i="73"/>
  <c r="AY124" i="73"/>
  <c r="AY170" i="73"/>
  <c r="AY179" i="73"/>
  <c r="AY86" i="73"/>
  <c r="AY102" i="73"/>
  <c r="AZ102" i="73" s="1"/>
  <c r="BA102" i="73" s="1"/>
  <c r="AY109" i="73"/>
  <c r="AZ109" i="73" s="1"/>
  <c r="AY153" i="73"/>
  <c r="AY163" i="73"/>
  <c r="AZ163" i="73" s="1"/>
  <c r="BA163" i="73" s="1"/>
  <c r="AY167" i="73"/>
  <c r="AY171" i="73"/>
  <c r="AY178" i="73"/>
  <c r="AY84" i="73"/>
  <c r="AY88" i="73"/>
  <c r="AY120" i="73"/>
  <c r="AZ120" i="73" s="1"/>
  <c r="AY164" i="73"/>
  <c r="AY168" i="73"/>
  <c r="AY177" i="73"/>
  <c r="AY60" i="73"/>
  <c r="AY76" i="73"/>
  <c r="AY80" i="73"/>
  <c r="AY99" i="73"/>
  <c r="AY114" i="73"/>
  <c r="AZ114" i="73" s="1"/>
  <c r="BA114" i="73" s="1"/>
  <c r="AY116" i="73"/>
  <c r="AY122" i="73"/>
  <c r="AY165" i="73"/>
  <c r="AZ165" i="73" s="1"/>
  <c r="BA165" i="73" s="1"/>
  <c r="AY169" i="73"/>
  <c r="AZ169" i="73" s="1"/>
  <c r="BA169" i="73" s="1"/>
  <c r="BB169" i="73" s="1"/>
  <c r="BC169" i="73" s="1"/>
  <c r="BD169" i="73" s="1"/>
  <c r="BE169" i="73" s="1"/>
  <c r="BF169" i="73" s="1"/>
  <c r="BG169" i="73" s="1"/>
  <c r="BH169" i="73" s="1"/>
  <c r="BI169" i="73" s="1"/>
  <c r="BJ169" i="73" s="1"/>
  <c r="BK169" i="73" s="1"/>
  <c r="BL169" i="73" s="1"/>
  <c r="BM169" i="73" s="1"/>
  <c r="BN169" i="73" s="1"/>
  <c r="BO169" i="73" s="1"/>
  <c r="BP169" i="73" s="1"/>
  <c r="BQ169" i="73" s="1"/>
  <c r="BR169" i="73" s="1"/>
  <c r="BS169" i="73" s="1"/>
  <c r="BT169" i="73" s="1"/>
  <c r="BU169" i="73" s="1"/>
  <c r="BV169" i="73" s="1"/>
  <c r="BW169" i="73" s="1"/>
  <c r="BX169" i="73" s="1"/>
  <c r="BY169" i="73" s="1"/>
  <c r="BZ169" i="73" s="1"/>
  <c r="CA169" i="73" s="1"/>
  <c r="CB169" i="73" s="1"/>
  <c r="AY176" i="73"/>
  <c r="CT37" i="76"/>
  <c r="D8" i="76"/>
  <c r="CT43" i="76"/>
  <c r="B10" i="76"/>
  <c r="E10" i="76" s="1"/>
  <c r="CT41" i="76"/>
  <c r="B8" i="76"/>
  <c r="C11" i="76"/>
  <c r="C231" i="76" s="1"/>
  <c r="V265" i="76"/>
  <c r="Z265" i="76"/>
  <c r="AD265" i="76"/>
  <c r="AH265" i="76"/>
  <c r="AL265" i="76"/>
  <c r="AP265" i="76"/>
  <c r="AT265" i="76"/>
  <c r="CT36" i="76"/>
  <c r="CT38" i="76"/>
  <c r="CT40" i="76"/>
  <c r="CT42" i="76"/>
  <c r="CV42" i="76"/>
  <c r="T265" i="76"/>
  <c r="X265" i="76"/>
  <c r="AB265" i="76"/>
  <c r="AF265" i="76"/>
  <c r="AJ265" i="76"/>
  <c r="AN265" i="76"/>
  <c r="AR265" i="76"/>
  <c r="AZ116" i="73"/>
  <c r="BA116" i="73" s="1"/>
  <c r="AY132" i="73"/>
  <c r="AZ132" i="73" s="1"/>
  <c r="AY133" i="73"/>
  <c r="AY138" i="73"/>
  <c r="AY147" i="73"/>
  <c r="AZ176" i="73"/>
  <c r="AY182" i="73"/>
  <c r="AY29" i="75"/>
  <c r="AZ29" i="75" s="1"/>
  <c r="BA29" i="75" s="1"/>
  <c r="BB29" i="75" s="1"/>
  <c r="BC29" i="75" s="1"/>
  <c r="BD29" i="75" s="1"/>
  <c r="BE29" i="75" s="1"/>
  <c r="BF29" i="75" s="1"/>
  <c r="BG29" i="75" s="1"/>
  <c r="BH29" i="75" s="1"/>
  <c r="BI29" i="75" s="1"/>
  <c r="BJ29" i="75" s="1"/>
  <c r="BK29" i="75" s="1"/>
  <c r="BL29" i="75" s="1"/>
  <c r="BM29" i="75" s="1"/>
  <c r="BN29" i="75" s="1"/>
  <c r="BO29" i="75" s="1"/>
  <c r="BP29" i="75" s="1"/>
  <c r="BQ29" i="75" s="1"/>
  <c r="BR29" i="75" s="1"/>
  <c r="BS29" i="75" s="1"/>
  <c r="BT29" i="75" s="1"/>
  <c r="BU29" i="75" s="1"/>
  <c r="BV29" i="75" s="1"/>
  <c r="BW29" i="75" s="1"/>
  <c r="BX29" i="75" s="1"/>
  <c r="BY29" i="75" s="1"/>
  <c r="BZ29" i="75" s="1"/>
  <c r="CA29" i="75" s="1"/>
  <c r="CB29" i="75" s="1"/>
  <c r="AY33" i="75"/>
  <c r="AZ33" i="75" s="1"/>
  <c r="BA33" i="75" s="1"/>
  <c r="BB33" i="75" s="1"/>
  <c r="BC33" i="75" s="1"/>
  <c r="BD33" i="75" s="1"/>
  <c r="BE33" i="75" s="1"/>
  <c r="BF33" i="75" s="1"/>
  <c r="BG33" i="75" s="1"/>
  <c r="BH33" i="75" s="1"/>
  <c r="BI33" i="75" s="1"/>
  <c r="BJ33" i="75" s="1"/>
  <c r="BK33" i="75" s="1"/>
  <c r="BL33" i="75" s="1"/>
  <c r="BM33" i="75" s="1"/>
  <c r="BN33" i="75" s="1"/>
  <c r="BO33" i="75" s="1"/>
  <c r="BP33" i="75" s="1"/>
  <c r="BQ33" i="75" s="1"/>
  <c r="BR33" i="75" s="1"/>
  <c r="BS33" i="75" s="1"/>
  <c r="BT33" i="75" s="1"/>
  <c r="BU33" i="75" s="1"/>
  <c r="BV33" i="75" s="1"/>
  <c r="BW33" i="75" s="1"/>
  <c r="BX33" i="75" s="1"/>
  <c r="BY33" i="75" s="1"/>
  <c r="BZ33" i="75" s="1"/>
  <c r="CA33" i="75" s="1"/>
  <c r="CB33" i="75" s="1"/>
  <c r="AY38" i="75"/>
  <c r="AZ38" i="75" s="1"/>
  <c r="BA38" i="75" s="1"/>
  <c r="BB38" i="75" s="1"/>
  <c r="BC38" i="75" s="1"/>
  <c r="BD38" i="75" s="1"/>
  <c r="BE38" i="75" s="1"/>
  <c r="BF38" i="75" s="1"/>
  <c r="BG38" i="75" s="1"/>
  <c r="BH38" i="75" s="1"/>
  <c r="BI38" i="75" s="1"/>
  <c r="BJ38" i="75" s="1"/>
  <c r="BK38" i="75" s="1"/>
  <c r="BL38" i="75" s="1"/>
  <c r="BM38" i="75" s="1"/>
  <c r="BN38" i="75" s="1"/>
  <c r="BO38" i="75" s="1"/>
  <c r="BP38" i="75" s="1"/>
  <c r="BQ38" i="75" s="1"/>
  <c r="BR38" i="75" s="1"/>
  <c r="BS38" i="75" s="1"/>
  <c r="BT38" i="75" s="1"/>
  <c r="BU38" i="75" s="1"/>
  <c r="BV38" i="75" s="1"/>
  <c r="BW38" i="75" s="1"/>
  <c r="BX38" i="75" s="1"/>
  <c r="BY38" i="75" s="1"/>
  <c r="BZ38" i="75" s="1"/>
  <c r="CA38" i="75" s="1"/>
  <c r="CB38" i="75" s="1"/>
  <c r="AY40" i="75"/>
  <c r="AZ40" i="75" s="1"/>
  <c r="BA40" i="75" s="1"/>
  <c r="BB40" i="75" s="1"/>
  <c r="BC40" i="75" s="1"/>
  <c r="BD40" i="75" s="1"/>
  <c r="BE40" i="75" s="1"/>
  <c r="BF40" i="75" s="1"/>
  <c r="BG40" i="75" s="1"/>
  <c r="BH40" i="75" s="1"/>
  <c r="BI40" i="75" s="1"/>
  <c r="BJ40" i="75" s="1"/>
  <c r="BK40" i="75" s="1"/>
  <c r="BL40" i="75" s="1"/>
  <c r="BM40" i="75" s="1"/>
  <c r="BN40" i="75" s="1"/>
  <c r="BO40" i="75" s="1"/>
  <c r="BP40" i="75" s="1"/>
  <c r="BQ40" i="75" s="1"/>
  <c r="BR40" i="75" s="1"/>
  <c r="BS40" i="75" s="1"/>
  <c r="BT40" i="75" s="1"/>
  <c r="BU40" i="75" s="1"/>
  <c r="BV40" i="75" s="1"/>
  <c r="BW40" i="75" s="1"/>
  <c r="BX40" i="75" s="1"/>
  <c r="BY40" i="75" s="1"/>
  <c r="BZ40" i="75" s="1"/>
  <c r="CA40" i="75" s="1"/>
  <c r="CB40" i="75" s="1"/>
  <c r="AY42" i="75"/>
  <c r="AZ42" i="75" s="1"/>
  <c r="BA42" i="75" s="1"/>
  <c r="BB42" i="75" s="1"/>
  <c r="BC42" i="75" s="1"/>
  <c r="BD42" i="75" s="1"/>
  <c r="BE42" i="75" s="1"/>
  <c r="BF42" i="75" s="1"/>
  <c r="BG42" i="75" s="1"/>
  <c r="BH42" i="75" s="1"/>
  <c r="BI42" i="75" s="1"/>
  <c r="BJ42" i="75" s="1"/>
  <c r="BK42" i="75" s="1"/>
  <c r="BL42" i="75" s="1"/>
  <c r="BM42" i="75" s="1"/>
  <c r="BN42" i="75" s="1"/>
  <c r="BO42" i="75" s="1"/>
  <c r="BP42" i="75" s="1"/>
  <c r="BQ42" i="75" s="1"/>
  <c r="BR42" i="75" s="1"/>
  <c r="BS42" i="75" s="1"/>
  <c r="BT42" i="75" s="1"/>
  <c r="BU42" i="75" s="1"/>
  <c r="BV42" i="75" s="1"/>
  <c r="BW42" i="75" s="1"/>
  <c r="BX42" i="75" s="1"/>
  <c r="BY42" i="75" s="1"/>
  <c r="BZ42" i="75" s="1"/>
  <c r="CA42" i="75" s="1"/>
  <c r="CB42" i="75" s="1"/>
  <c r="AY44" i="75"/>
  <c r="AZ44" i="75" s="1"/>
  <c r="BA44" i="75" s="1"/>
  <c r="BB44" i="75" s="1"/>
  <c r="BC44" i="75" s="1"/>
  <c r="BD44" i="75" s="1"/>
  <c r="BE44" i="75" s="1"/>
  <c r="BF44" i="75" s="1"/>
  <c r="BG44" i="75" s="1"/>
  <c r="BH44" i="75" s="1"/>
  <c r="BI44" i="75" s="1"/>
  <c r="BJ44" i="75" s="1"/>
  <c r="BK44" i="75" s="1"/>
  <c r="BL44" i="75" s="1"/>
  <c r="BM44" i="75" s="1"/>
  <c r="BN44" i="75" s="1"/>
  <c r="BO44" i="75" s="1"/>
  <c r="BP44" i="75" s="1"/>
  <c r="BQ44" i="75" s="1"/>
  <c r="BR44" i="75" s="1"/>
  <c r="BS44" i="75" s="1"/>
  <c r="BT44" i="75" s="1"/>
  <c r="BU44" i="75" s="1"/>
  <c r="BV44" i="75" s="1"/>
  <c r="BW44" i="75" s="1"/>
  <c r="BX44" i="75" s="1"/>
  <c r="BY44" i="75" s="1"/>
  <c r="BZ44" i="75" s="1"/>
  <c r="CA44" i="75" s="1"/>
  <c r="CB44" i="75" s="1"/>
  <c r="AY46" i="75"/>
  <c r="AZ46" i="75" s="1"/>
  <c r="BA46" i="75" s="1"/>
  <c r="BB46" i="75" s="1"/>
  <c r="BC46" i="75" s="1"/>
  <c r="BD46" i="75" s="1"/>
  <c r="BE46" i="75" s="1"/>
  <c r="BF46" i="75" s="1"/>
  <c r="BG46" i="75" s="1"/>
  <c r="BH46" i="75" s="1"/>
  <c r="BI46" i="75" s="1"/>
  <c r="BJ46" i="75" s="1"/>
  <c r="BK46" i="75" s="1"/>
  <c r="BL46" i="75" s="1"/>
  <c r="BM46" i="75" s="1"/>
  <c r="BN46" i="75" s="1"/>
  <c r="BO46" i="75" s="1"/>
  <c r="BP46" i="75" s="1"/>
  <c r="BQ46" i="75" s="1"/>
  <c r="BR46" i="75" s="1"/>
  <c r="BS46" i="75" s="1"/>
  <c r="BT46" i="75" s="1"/>
  <c r="BU46" i="75" s="1"/>
  <c r="BV46" i="75" s="1"/>
  <c r="BW46" i="75" s="1"/>
  <c r="BX46" i="75" s="1"/>
  <c r="BY46" i="75" s="1"/>
  <c r="BZ46" i="75" s="1"/>
  <c r="CA46" i="75" s="1"/>
  <c r="CB46" i="75" s="1"/>
  <c r="AY48" i="75"/>
  <c r="AZ48" i="75" s="1"/>
  <c r="BA48" i="75" s="1"/>
  <c r="BB48" i="75" s="1"/>
  <c r="BC48" i="75" s="1"/>
  <c r="BD48" i="75" s="1"/>
  <c r="BE48" i="75" s="1"/>
  <c r="BF48" i="75" s="1"/>
  <c r="BG48" i="75" s="1"/>
  <c r="BH48" i="75" s="1"/>
  <c r="BI48" i="75" s="1"/>
  <c r="BJ48" i="75" s="1"/>
  <c r="BK48" i="75" s="1"/>
  <c r="BL48" i="75" s="1"/>
  <c r="BM48" i="75" s="1"/>
  <c r="BN48" i="75" s="1"/>
  <c r="BO48" i="75" s="1"/>
  <c r="BP48" i="75" s="1"/>
  <c r="BQ48" i="75" s="1"/>
  <c r="BR48" i="75" s="1"/>
  <c r="BS48" i="75" s="1"/>
  <c r="BT48" i="75" s="1"/>
  <c r="BU48" i="75" s="1"/>
  <c r="BV48" i="75" s="1"/>
  <c r="BW48" i="75" s="1"/>
  <c r="BX48" i="75" s="1"/>
  <c r="BY48" i="75" s="1"/>
  <c r="BZ48" i="75" s="1"/>
  <c r="CA48" i="75" s="1"/>
  <c r="CB48" i="75" s="1"/>
  <c r="AY66" i="75"/>
  <c r="AZ66" i="75" s="1"/>
  <c r="BA66" i="75" s="1"/>
  <c r="BB66" i="75" s="1"/>
  <c r="BC66" i="75" s="1"/>
  <c r="BD66" i="75" s="1"/>
  <c r="BE66" i="75" s="1"/>
  <c r="BF66" i="75" s="1"/>
  <c r="BG66" i="75" s="1"/>
  <c r="BH66" i="75" s="1"/>
  <c r="BI66" i="75" s="1"/>
  <c r="BJ66" i="75" s="1"/>
  <c r="BK66" i="75" s="1"/>
  <c r="BL66" i="75" s="1"/>
  <c r="BM66" i="75" s="1"/>
  <c r="BN66" i="75" s="1"/>
  <c r="BO66" i="75" s="1"/>
  <c r="BP66" i="75" s="1"/>
  <c r="BQ66" i="75" s="1"/>
  <c r="BR66" i="75" s="1"/>
  <c r="BS66" i="75" s="1"/>
  <c r="BT66" i="75" s="1"/>
  <c r="BU66" i="75" s="1"/>
  <c r="BV66" i="75" s="1"/>
  <c r="BW66" i="75" s="1"/>
  <c r="BX66" i="75" s="1"/>
  <c r="BY66" i="75" s="1"/>
  <c r="BZ66" i="75" s="1"/>
  <c r="CA66" i="75" s="1"/>
  <c r="CB66" i="75" s="1"/>
  <c r="AY84" i="75"/>
  <c r="AZ84" i="75" s="1"/>
  <c r="BA84" i="75" s="1"/>
  <c r="BB84" i="75" s="1"/>
  <c r="BC84" i="75" s="1"/>
  <c r="BD84" i="75" s="1"/>
  <c r="BE84" i="75" s="1"/>
  <c r="BF84" i="75" s="1"/>
  <c r="BG84" i="75" s="1"/>
  <c r="BH84" i="75" s="1"/>
  <c r="BI84" i="75" s="1"/>
  <c r="BJ84" i="75" s="1"/>
  <c r="BK84" i="75" s="1"/>
  <c r="BL84" i="75" s="1"/>
  <c r="BM84" i="75" s="1"/>
  <c r="BN84" i="75" s="1"/>
  <c r="BO84" i="75" s="1"/>
  <c r="BP84" i="75" s="1"/>
  <c r="BQ84" i="75" s="1"/>
  <c r="BR84" i="75" s="1"/>
  <c r="BS84" i="75" s="1"/>
  <c r="BT84" i="75" s="1"/>
  <c r="BU84" i="75" s="1"/>
  <c r="BV84" i="75" s="1"/>
  <c r="BW84" i="75" s="1"/>
  <c r="BX84" i="75" s="1"/>
  <c r="BY84" i="75" s="1"/>
  <c r="BZ84" i="75" s="1"/>
  <c r="CA84" i="75" s="1"/>
  <c r="CB84" i="75" s="1"/>
  <c r="AY86" i="75"/>
  <c r="AZ86" i="75" s="1"/>
  <c r="BA86" i="75" s="1"/>
  <c r="BB86" i="75" s="1"/>
  <c r="BC86" i="75" s="1"/>
  <c r="BD86" i="75" s="1"/>
  <c r="BE86" i="75" s="1"/>
  <c r="BF86" i="75" s="1"/>
  <c r="BG86" i="75" s="1"/>
  <c r="BH86" i="75" s="1"/>
  <c r="BI86" i="75" s="1"/>
  <c r="BJ86" i="75" s="1"/>
  <c r="BK86" i="75" s="1"/>
  <c r="BL86" i="75" s="1"/>
  <c r="BM86" i="75" s="1"/>
  <c r="BN86" i="75" s="1"/>
  <c r="BO86" i="75" s="1"/>
  <c r="BP86" i="75" s="1"/>
  <c r="BQ86" i="75" s="1"/>
  <c r="BR86" i="75" s="1"/>
  <c r="BS86" i="75" s="1"/>
  <c r="BT86" i="75" s="1"/>
  <c r="BU86" i="75" s="1"/>
  <c r="BV86" i="75" s="1"/>
  <c r="BW86" i="75" s="1"/>
  <c r="BX86" i="75" s="1"/>
  <c r="BY86" i="75" s="1"/>
  <c r="BZ86" i="75" s="1"/>
  <c r="CA86" i="75" s="1"/>
  <c r="CB86" i="75" s="1"/>
  <c r="AY88" i="75"/>
  <c r="AZ88" i="75" s="1"/>
  <c r="BA88" i="75" s="1"/>
  <c r="BB88" i="75" s="1"/>
  <c r="BC88" i="75" s="1"/>
  <c r="BD88" i="75" s="1"/>
  <c r="BE88" i="75" s="1"/>
  <c r="BF88" i="75" s="1"/>
  <c r="BG88" i="75" s="1"/>
  <c r="BH88" i="75" s="1"/>
  <c r="BI88" i="75" s="1"/>
  <c r="BJ88" i="75" s="1"/>
  <c r="BK88" i="75" s="1"/>
  <c r="BL88" i="75" s="1"/>
  <c r="BM88" i="75" s="1"/>
  <c r="BN88" i="75" s="1"/>
  <c r="BO88" i="75" s="1"/>
  <c r="BP88" i="75" s="1"/>
  <c r="BQ88" i="75" s="1"/>
  <c r="BR88" i="75" s="1"/>
  <c r="BS88" i="75" s="1"/>
  <c r="BT88" i="75" s="1"/>
  <c r="BU88" i="75" s="1"/>
  <c r="BV88" i="75" s="1"/>
  <c r="BW88" i="75" s="1"/>
  <c r="BX88" i="75" s="1"/>
  <c r="BY88" i="75" s="1"/>
  <c r="BZ88" i="75" s="1"/>
  <c r="CA88" i="75" s="1"/>
  <c r="CB88" i="75" s="1"/>
  <c r="AY90" i="75"/>
  <c r="AZ90" i="75" s="1"/>
  <c r="BA90" i="75" s="1"/>
  <c r="BB90" i="75" s="1"/>
  <c r="BC90" i="75" s="1"/>
  <c r="BD90" i="75" s="1"/>
  <c r="BE90" i="75" s="1"/>
  <c r="BF90" i="75" s="1"/>
  <c r="BG90" i="75" s="1"/>
  <c r="BH90" i="75" s="1"/>
  <c r="BI90" i="75" s="1"/>
  <c r="BJ90" i="75" s="1"/>
  <c r="BK90" i="75" s="1"/>
  <c r="BL90" i="75" s="1"/>
  <c r="BM90" i="75" s="1"/>
  <c r="BN90" i="75" s="1"/>
  <c r="BO90" i="75" s="1"/>
  <c r="BP90" i="75" s="1"/>
  <c r="BQ90" i="75" s="1"/>
  <c r="BR90" i="75" s="1"/>
  <c r="BS90" i="75" s="1"/>
  <c r="BT90" i="75" s="1"/>
  <c r="BU90" i="75" s="1"/>
  <c r="BV90" i="75" s="1"/>
  <c r="BW90" i="75" s="1"/>
  <c r="BX90" i="75" s="1"/>
  <c r="BY90" i="75" s="1"/>
  <c r="BZ90" i="75" s="1"/>
  <c r="CA90" i="75" s="1"/>
  <c r="CB90" i="75" s="1"/>
  <c r="AY93" i="75"/>
  <c r="AZ93" i="75" s="1"/>
  <c r="BA93" i="75" s="1"/>
  <c r="BB93" i="75" s="1"/>
  <c r="BC93" i="75" s="1"/>
  <c r="BD93" i="75" s="1"/>
  <c r="BE93" i="75" s="1"/>
  <c r="BF93" i="75" s="1"/>
  <c r="BG93" i="75" s="1"/>
  <c r="BH93" i="75" s="1"/>
  <c r="BI93" i="75" s="1"/>
  <c r="BJ93" i="75" s="1"/>
  <c r="BK93" i="75" s="1"/>
  <c r="BL93" i="75" s="1"/>
  <c r="BM93" i="75" s="1"/>
  <c r="BN93" i="75" s="1"/>
  <c r="BO93" i="75" s="1"/>
  <c r="BP93" i="75" s="1"/>
  <c r="BQ93" i="75" s="1"/>
  <c r="BR93" i="75" s="1"/>
  <c r="BS93" i="75" s="1"/>
  <c r="BT93" i="75" s="1"/>
  <c r="BU93" i="75" s="1"/>
  <c r="BV93" i="75" s="1"/>
  <c r="BW93" i="75" s="1"/>
  <c r="BX93" i="75" s="1"/>
  <c r="BY93" i="75" s="1"/>
  <c r="BZ93" i="75" s="1"/>
  <c r="CA93" i="75" s="1"/>
  <c r="CB93" i="75" s="1"/>
  <c r="AZ100" i="75"/>
  <c r="BA100" i="75" s="1"/>
  <c r="BB100" i="75" s="1"/>
  <c r="BC100" i="75" s="1"/>
  <c r="BD100" i="75" s="1"/>
  <c r="BE100" i="75" s="1"/>
  <c r="BF100" i="75" s="1"/>
  <c r="BG100" i="75" s="1"/>
  <c r="BH100" i="75" s="1"/>
  <c r="BI100" i="75" s="1"/>
  <c r="BJ100" i="75" s="1"/>
  <c r="BK100" i="75" s="1"/>
  <c r="BL100" i="75" s="1"/>
  <c r="BM100" i="75" s="1"/>
  <c r="BN100" i="75" s="1"/>
  <c r="BO100" i="75" s="1"/>
  <c r="BP100" i="75" s="1"/>
  <c r="BQ100" i="75" s="1"/>
  <c r="BR100" i="75" s="1"/>
  <c r="BS100" i="75" s="1"/>
  <c r="BT100" i="75" s="1"/>
  <c r="BU100" i="75" s="1"/>
  <c r="BV100" i="75" s="1"/>
  <c r="BW100" i="75" s="1"/>
  <c r="BX100" i="75" s="1"/>
  <c r="BY100" i="75" s="1"/>
  <c r="BZ100" i="75" s="1"/>
  <c r="CA100" i="75" s="1"/>
  <c r="CB100" i="75" s="1"/>
  <c r="AZ102" i="75"/>
  <c r="BA102" i="75" s="1"/>
  <c r="BB102" i="75" s="1"/>
  <c r="BC102" i="75" s="1"/>
  <c r="BD102" i="75" s="1"/>
  <c r="BE102" i="75" s="1"/>
  <c r="BF102" i="75" s="1"/>
  <c r="BG102" i="75" s="1"/>
  <c r="BH102" i="75" s="1"/>
  <c r="BI102" i="75" s="1"/>
  <c r="BJ102" i="75" s="1"/>
  <c r="BK102" i="75" s="1"/>
  <c r="BL102" i="75" s="1"/>
  <c r="BM102" i="75" s="1"/>
  <c r="BN102" i="75" s="1"/>
  <c r="BO102" i="75" s="1"/>
  <c r="BP102" i="75" s="1"/>
  <c r="BQ102" i="75" s="1"/>
  <c r="BR102" i="75" s="1"/>
  <c r="BS102" i="75" s="1"/>
  <c r="BT102" i="75" s="1"/>
  <c r="BU102" i="75" s="1"/>
  <c r="BV102" i="75" s="1"/>
  <c r="BW102" i="75" s="1"/>
  <c r="BX102" i="75" s="1"/>
  <c r="BY102" i="75" s="1"/>
  <c r="BZ102" i="75" s="1"/>
  <c r="CA102" i="75" s="1"/>
  <c r="CB102" i="75" s="1"/>
  <c r="AY110" i="75"/>
  <c r="AZ110" i="75" s="1"/>
  <c r="BA110" i="75" s="1"/>
  <c r="BB110" i="75" s="1"/>
  <c r="BC110" i="75" s="1"/>
  <c r="BD110" i="75" s="1"/>
  <c r="BE110" i="75" s="1"/>
  <c r="BF110" i="75" s="1"/>
  <c r="BG110" i="75" s="1"/>
  <c r="BH110" i="75" s="1"/>
  <c r="BI110" i="75" s="1"/>
  <c r="BJ110" i="75" s="1"/>
  <c r="BK110" i="75" s="1"/>
  <c r="BL110" i="75" s="1"/>
  <c r="BM110" i="75" s="1"/>
  <c r="BN110" i="75" s="1"/>
  <c r="BO110" i="75" s="1"/>
  <c r="BP110" i="75" s="1"/>
  <c r="BQ110" i="75" s="1"/>
  <c r="BR110" i="75" s="1"/>
  <c r="BS110" i="75" s="1"/>
  <c r="BT110" i="75" s="1"/>
  <c r="BU110" i="75" s="1"/>
  <c r="BV110" i="75" s="1"/>
  <c r="BW110" i="75" s="1"/>
  <c r="BX110" i="75" s="1"/>
  <c r="BY110" i="75" s="1"/>
  <c r="BZ110" i="75" s="1"/>
  <c r="CA110" i="75" s="1"/>
  <c r="CB110" i="75" s="1"/>
  <c r="AY122" i="75"/>
  <c r="AZ122" i="75" s="1"/>
  <c r="BA122" i="75" s="1"/>
  <c r="BB122" i="75" s="1"/>
  <c r="BC122" i="75" s="1"/>
  <c r="BD122" i="75" s="1"/>
  <c r="BE122" i="75" s="1"/>
  <c r="BF122" i="75" s="1"/>
  <c r="BG122" i="75" s="1"/>
  <c r="BH122" i="75" s="1"/>
  <c r="BI122" i="75" s="1"/>
  <c r="BJ122" i="75" s="1"/>
  <c r="BK122" i="75" s="1"/>
  <c r="BL122" i="75" s="1"/>
  <c r="BM122" i="75" s="1"/>
  <c r="BN122" i="75" s="1"/>
  <c r="BO122" i="75" s="1"/>
  <c r="BP122" i="75" s="1"/>
  <c r="BQ122" i="75" s="1"/>
  <c r="BR122" i="75" s="1"/>
  <c r="BS122" i="75" s="1"/>
  <c r="BT122" i="75" s="1"/>
  <c r="BU122" i="75" s="1"/>
  <c r="BV122" i="75" s="1"/>
  <c r="BW122" i="75" s="1"/>
  <c r="BX122" i="75" s="1"/>
  <c r="BY122" i="75" s="1"/>
  <c r="BZ122" i="75" s="1"/>
  <c r="CA122" i="75" s="1"/>
  <c r="CB122" i="75" s="1"/>
  <c r="AZ125" i="75"/>
  <c r="BA125" i="75" s="1"/>
  <c r="BB125" i="75" s="1"/>
  <c r="BC125" i="75" s="1"/>
  <c r="BD125" i="75" s="1"/>
  <c r="BE125" i="75" s="1"/>
  <c r="BF125" i="75" s="1"/>
  <c r="BG125" i="75" s="1"/>
  <c r="BH125" i="75" s="1"/>
  <c r="BI125" i="75" s="1"/>
  <c r="BJ125" i="75" s="1"/>
  <c r="BK125" i="75" s="1"/>
  <c r="BL125" i="75" s="1"/>
  <c r="BM125" i="75" s="1"/>
  <c r="BN125" i="75" s="1"/>
  <c r="BO125" i="75" s="1"/>
  <c r="BP125" i="75" s="1"/>
  <c r="BQ125" i="75" s="1"/>
  <c r="BR125" i="75" s="1"/>
  <c r="BS125" i="75" s="1"/>
  <c r="BT125" i="75" s="1"/>
  <c r="BU125" i="75" s="1"/>
  <c r="BV125" i="75" s="1"/>
  <c r="BW125" i="75" s="1"/>
  <c r="BX125" i="75" s="1"/>
  <c r="BY125" i="75" s="1"/>
  <c r="BZ125" i="75" s="1"/>
  <c r="CA125" i="75" s="1"/>
  <c r="CB125" i="75" s="1"/>
  <c r="AY132" i="75"/>
  <c r="AZ132" i="75" s="1"/>
  <c r="BA132" i="75" s="1"/>
  <c r="BB132" i="75" s="1"/>
  <c r="BC132" i="75" s="1"/>
  <c r="BD132" i="75" s="1"/>
  <c r="BE132" i="75" s="1"/>
  <c r="BF132" i="75" s="1"/>
  <c r="BG132" i="75" s="1"/>
  <c r="BH132" i="75" s="1"/>
  <c r="BI132" i="75" s="1"/>
  <c r="BJ132" i="75" s="1"/>
  <c r="BK132" i="75" s="1"/>
  <c r="BL132" i="75" s="1"/>
  <c r="BM132" i="75" s="1"/>
  <c r="BN132" i="75" s="1"/>
  <c r="BO132" i="75" s="1"/>
  <c r="BP132" i="75" s="1"/>
  <c r="BQ132" i="75" s="1"/>
  <c r="BR132" i="75" s="1"/>
  <c r="BS132" i="75" s="1"/>
  <c r="BT132" i="75" s="1"/>
  <c r="BU132" i="75" s="1"/>
  <c r="BV132" i="75" s="1"/>
  <c r="BW132" i="75" s="1"/>
  <c r="BX132" i="75" s="1"/>
  <c r="BY132" i="75" s="1"/>
  <c r="BZ132" i="75" s="1"/>
  <c r="CA132" i="75" s="1"/>
  <c r="CB132" i="75" s="1"/>
  <c r="AY134" i="75"/>
  <c r="AZ134" i="75" s="1"/>
  <c r="BA134" i="75" s="1"/>
  <c r="BB134" i="75" s="1"/>
  <c r="BC134" i="75" s="1"/>
  <c r="BD134" i="75" s="1"/>
  <c r="BE134" i="75" s="1"/>
  <c r="BF134" i="75" s="1"/>
  <c r="BG134" i="75" s="1"/>
  <c r="BH134" i="75" s="1"/>
  <c r="BI134" i="75" s="1"/>
  <c r="BJ134" i="75" s="1"/>
  <c r="BK134" i="75" s="1"/>
  <c r="BL134" i="75" s="1"/>
  <c r="BM134" i="75" s="1"/>
  <c r="BN134" i="75" s="1"/>
  <c r="BO134" i="75" s="1"/>
  <c r="BP134" i="75" s="1"/>
  <c r="BQ134" i="75" s="1"/>
  <c r="BR134" i="75" s="1"/>
  <c r="BS134" i="75" s="1"/>
  <c r="BT134" i="75" s="1"/>
  <c r="BU134" i="75" s="1"/>
  <c r="BV134" i="75" s="1"/>
  <c r="BW134" i="75" s="1"/>
  <c r="BX134" i="75" s="1"/>
  <c r="BY134" i="75" s="1"/>
  <c r="BZ134" i="75" s="1"/>
  <c r="CA134" i="75" s="1"/>
  <c r="CB134" i="75" s="1"/>
  <c r="AY136" i="75"/>
  <c r="AZ136" i="75" s="1"/>
  <c r="BA136" i="75" s="1"/>
  <c r="BB136" i="75" s="1"/>
  <c r="BC136" i="75" s="1"/>
  <c r="BD136" i="75" s="1"/>
  <c r="BE136" i="75" s="1"/>
  <c r="BF136" i="75" s="1"/>
  <c r="BG136" i="75" s="1"/>
  <c r="BH136" i="75" s="1"/>
  <c r="BI136" i="75" s="1"/>
  <c r="BJ136" i="75" s="1"/>
  <c r="BK136" i="75" s="1"/>
  <c r="BL136" i="75" s="1"/>
  <c r="BM136" i="75" s="1"/>
  <c r="BN136" i="75" s="1"/>
  <c r="BO136" i="75" s="1"/>
  <c r="BP136" i="75" s="1"/>
  <c r="BQ136" i="75" s="1"/>
  <c r="BR136" i="75" s="1"/>
  <c r="BS136" i="75" s="1"/>
  <c r="BT136" i="75" s="1"/>
  <c r="BU136" i="75" s="1"/>
  <c r="BV136" i="75" s="1"/>
  <c r="BW136" i="75" s="1"/>
  <c r="BX136" i="75" s="1"/>
  <c r="BY136" i="75" s="1"/>
  <c r="BZ136" i="75" s="1"/>
  <c r="CA136" i="75" s="1"/>
  <c r="CB136" i="75" s="1"/>
  <c r="AY138" i="75"/>
  <c r="AZ138" i="75" s="1"/>
  <c r="BA138" i="75" s="1"/>
  <c r="BB138" i="75" s="1"/>
  <c r="BC138" i="75" s="1"/>
  <c r="BD138" i="75" s="1"/>
  <c r="BE138" i="75" s="1"/>
  <c r="BF138" i="75" s="1"/>
  <c r="BG138" i="75" s="1"/>
  <c r="BH138" i="75" s="1"/>
  <c r="BI138" i="75" s="1"/>
  <c r="BJ138" i="75" s="1"/>
  <c r="BK138" i="75" s="1"/>
  <c r="BL138" i="75" s="1"/>
  <c r="BM138" i="75" s="1"/>
  <c r="BN138" i="75" s="1"/>
  <c r="BO138" i="75" s="1"/>
  <c r="BP138" i="75" s="1"/>
  <c r="BQ138" i="75" s="1"/>
  <c r="BR138" i="75" s="1"/>
  <c r="BS138" i="75" s="1"/>
  <c r="BT138" i="75" s="1"/>
  <c r="BU138" i="75" s="1"/>
  <c r="BV138" i="75" s="1"/>
  <c r="BW138" i="75" s="1"/>
  <c r="BX138" i="75" s="1"/>
  <c r="BY138" i="75" s="1"/>
  <c r="BZ138" i="75" s="1"/>
  <c r="CA138" i="75" s="1"/>
  <c r="CB138" i="75" s="1"/>
  <c r="AZ151" i="75"/>
  <c r="BA151" i="75" s="1"/>
  <c r="BB151" i="75" s="1"/>
  <c r="BC151" i="75" s="1"/>
  <c r="BD151" i="75" s="1"/>
  <c r="BE151" i="75" s="1"/>
  <c r="BF151" i="75" s="1"/>
  <c r="BG151" i="75" s="1"/>
  <c r="BH151" i="75" s="1"/>
  <c r="BI151" i="75" s="1"/>
  <c r="BJ151" i="75" s="1"/>
  <c r="BK151" i="75" s="1"/>
  <c r="BL151" i="75" s="1"/>
  <c r="BM151" i="75" s="1"/>
  <c r="BN151" i="75" s="1"/>
  <c r="BO151" i="75" s="1"/>
  <c r="BP151" i="75" s="1"/>
  <c r="BQ151" i="75" s="1"/>
  <c r="BR151" i="75" s="1"/>
  <c r="BS151" i="75" s="1"/>
  <c r="BT151" i="75" s="1"/>
  <c r="BU151" i="75" s="1"/>
  <c r="BV151" i="75" s="1"/>
  <c r="BW151" i="75" s="1"/>
  <c r="BX151" i="75" s="1"/>
  <c r="BY151" i="75" s="1"/>
  <c r="BZ151" i="75" s="1"/>
  <c r="CA151" i="75" s="1"/>
  <c r="CB151" i="75" s="1"/>
  <c r="AZ158" i="75"/>
  <c r="BA158" i="75" s="1"/>
  <c r="BB158" i="75" s="1"/>
  <c r="BC158" i="75" s="1"/>
  <c r="BD158" i="75" s="1"/>
  <c r="BE158" i="75" s="1"/>
  <c r="BF158" i="75" s="1"/>
  <c r="BG158" i="75" s="1"/>
  <c r="BH158" i="75" s="1"/>
  <c r="BI158" i="75" s="1"/>
  <c r="BJ158" i="75" s="1"/>
  <c r="BK158" i="75" s="1"/>
  <c r="BL158" i="75" s="1"/>
  <c r="BM158" i="75" s="1"/>
  <c r="BN158" i="75" s="1"/>
  <c r="BO158" i="75" s="1"/>
  <c r="BP158" i="75" s="1"/>
  <c r="BQ158" i="75" s="1"/>
  <c r="BR158" i="75" s="1"/>
  <c r="BS158" i="75" s="1"/>
  <c r="BT158" i="75" s="1"/>
  <c r="BU158" i="75" s="1"/>
  <c r="BV158" i="75" s="1"/>
  <c r="BW158" i="75" s="1"/>
  <c r="BX158" i="75" s="1"/>
  <c r="BY158" i="75" s="1"/>
  <c r="BZ158" i="75" s="1"/>
  <c r="CA158" i="75" s="1"/>
  <c r="CB158" i="75" s="1"/>
  <c r="AZ162" i="75"/>
  <c r="BA162" i="75" s="1"/>
  <c r="BB162" i="75" s="1"/>
  <c r="BC162" i="75" s="1"/>
  <c r="BD162" i="75" s="1"/>
  <c r="BE162" i="75" s="1"/>
  <c r="BF162" i="75" s="1"/>
  <c r="BG162" i="75" s="1"/>
  <c r="BH162" i="75" s="1"/>
  <c r="BI162" i="75" s="1"/>
  <c r="BJ162" i="75" s="1"/>
  <c r="BK162" i="75" s="1"/>
  <c r="BL162" i="75" s="1"/>
  <c r="BM162" i="75" s="1"/>
  <c r="BN162" i="75" s="1"/>
  <c r="BO162" i="75" s="1"/>
  <c r="BP162" i="75" s="1"/>
  <c r="BQ162" i="75" s="1"/>
  <c r="BR162" i="75" s="1"/>
  <c r="BS162" i="75" s="1"/>
  <c r="BT162" i="75" s="1"/>
  <c r="BU162" i="75" s="1"/>
  <c r="BV162" i="75" s="1"/>
  <c r="BW162" i="75" s="1"/>
  <c r="BX162" i="75" s="1"/>
  <c r="BY162" i="75" s="1"/>
  <c r="BZ162" i="75" s="1"/>
  <c r="CA162" i="75" s="1"/>
  <c r="CB162" i="75" s="1"/>
  <c r="AZ167" i="75"/>
  <c r="BA167" i="75" s="1"/>
  <c r="BB167" i="75" s="1"/>
  <c r="BC167" i="75" s="1"/>
  <c r="BD167" i="75" s="1"/>
  <c r="BE167" i="75" s="1"/>
  <c r="BF167" i="75" s="1"/>
  <c r="BG167" i="75" s="1"/>
  <c r="BH167" i="75" s="1"/>
  <c r="BI167" i="75" s="1"/>
  <c r="BJ167" i="75" s="1"/>
  <c r="BK167" i="75" s="1"/>
  <c r="BL167" i="75" s="1"/>
  <c r="BM167" i="75" s="1"/>
  <c r="BN167" i="75" s="1"/>
  <c r="BO167" i="75" s="1"/>
  <c r="BP167" i="75" s="1"/>
  <c r="BQ167" i="75" s="1"/>
  <c r="BR167" i="75" s="1"/>
  <c r="BS167" i="75" s="1"/>
  <c r="BT167" i="75" s="1"/>
  <c r="BU167" i="75" s="1"/>
  <c r="BV167" i="75" s="1"/>
  <c r="BW167" i="75" s="1"/>
  <c r="BX167" i="75" s="1"/>
  <c r="BY167" i="75" s="1"/>
  <c r="BZ167" i="75" s="1"/>
  <c r="CA167" i="75" s="1"/>
  <c r="CB167" i="75" s="1"/>
  <c r="AY178" i="75"/>
  <c r="AZ178" i="75" s="1"/>
  <c r="BA178" i="75" s="1"/>
  <c r="BB178" i="75" s="1"/>
  <c r="BC178" i="75" s="1"/>
  <c r="BD178" i="75" s="1"/>
  <c r="BE178" i="75" s="1"/>
  <c r="BF178" i="75" s="1"/>
  <c r="BG178" i="75" s="1"/>
  <c r="BH178" i="75" s="1"/>
  <c r="BI178" i="75" s="1"/>
  <c r="BJ178" i="75" s="1"/>
  <c r="BK178" i="75" s="1"/>
  <c r="BL178" i="75" s="1"/>
  <c r="BM178" i="75" s="1"/>
  <c r="BN178" i="75" s="1"/>
  <c r="BO178" i="75" s="1"/>
  <c r="BP178" i="75" s="1"/>
  <c r="BQ178" i="75" s="1"/>
  <c r="BR178" i="75" s="1"/>
  <c r="BS178" i="75" s="1"/>
  <c r="BT178" i="75" s="1"/>
  <c r="BU178" i="75" s="1"/>
  <c r="BV178" i="75" s="1"/>
  <c r="BW178" i="75" s="1"/>
  <c r="BX178" i="75" s="1"/>
  <c r="BY178" i="75" s="1"/>
  <c r="BZ178" i="75" s="1"/>
  <c r="CA178" i="75" s="1"/>
  <c r="CB178" i="75" s="1"/>
  <c r="AZ182" i="75"/>
  <c r="BA182" i="75" s="1"/>
  <c r="BB182" i="75" s="1"/>
  <c r="BC182" i="75" s="1"/>
  <c r="BD182" i="75" s="1"/>
  <c r="BE182" i="75" s="1"/>
  <c r="BF182" i="75" s="1"/>
  <c r="BG182" i="75" s="1"/>
  <c r="BH182" i="75" s="1"/>
  <c r="BI182" i="75" s="1"/>
  <c r="BJ182" i="75" s="1"/>
  <c r="BK182" i="75" s="1"/>
  <c r="BL182" i="75" s="1"/>
  <c r="BM182" i="75" s="1"/>
  <c r="BN182" i="75" s="1"/>
  <c r="BO182" i="75" s="1"/>
  <c r="BP182" i="75" s="1"/>
  <c r="BQ182" i="75" s="1"/>
  <c r="BR182" i="75" s="1"/>
  <c r="BS182" i="75" s="1"/>
  <c r="BT182" i="75" s="1"/>
  <c r="BU182" i="75" s="1"/>
  <c r="BV182" i="75" s="1"/>
  <c r="BW182" i="75" s="1"/>
  <c r="BX182" i="75" s="1"/>
  <c r="BY182" i="75" s="1"/>
  <c r="BZ182" i="75" s="1"/>
  <c r="CA182" i="75" s="1"/>
  <c r="CB182" i="75" s="1"/>
  <c r="D7" i="76"/>
  <c r="F297" i="76"/>
  <c r="C242" i="76"/>
  <c r="C243" i="76"/>
  <c r="G243" i="76" s="1"/>
  <c r="E269" i="76" s="1"/>
  <c r="H17" i="10" s="1"/>
  <c r="CT185" i="76"/>
  <c r="CT184" i="76"/>
  <c r="CT183" i="76"/>
  <c r="CT182" i="76"/>
  <c r="CT181" i="76"/>
  <c r="CT180" i="76"/>
  <c r="CT179" i="76"/>
  <c r="CT178" i="76"/>
  <c r="CT177" i="76"/>
  <c r="CT176" i="76"/>
  <c r="CT175" i="76"/>
  <c r="CT174" i="76"/>
  <c r="CT173" i="76"/>
  <c r="CT172" i="76"/>
  <c r="CT165" i="76"/>
  <c r="CT164" i="76"/>
  <c r="CT171" i="76"/>
  <c r="CT170" i="76"/>
  <c r="CT168" i="76"/>
  <c r="CT166" i="76"/>
  <c r="CT163" i="76"/>
  <c r="CT162" i="76"/>
  <c r="CT161" i="76"/>
  <c r="CT160" i="76"/>
  <c r="CT159" i="76"/>
  <c r="CT158" i="76"/>
  <c r="CT157" i="76"/>
  <c r="CT156" i="76"/>
  <c r="CT155" i="76"/>
  <c r="CT169" i="76"/>
  <c r="CT167" i="76"/>
  <c r="CT146" i="76"/>
  <c r="CT145" i="76"/>
  <c r="CT144" i="76"/>
  <c r="CT154" i="76"/>
  <c r="CT153" i="76"/>
  <c r="CT151" i="76"/>
  <c r="CT149" i="76"/>
  <c r="CT147" i="76"/>
  <c r="CT143" i="76"/>
  <c r="CT142" i="76"/>
  <c r="CT141" i="76"/>
  <c r="CT140" i="76"/>
  <c r="CT139" i="76"/>
  <c r="CT138" i="76"/>
  <c r="CT137" i="76"/>
  <c r="CT136" i="76"/>
  <c r="CT135" i="76"/>
  <c r="CT152" i="76"/>
  <c r="CT150" i="76"/>
  <c r="CT148" i="76"/>
  <c r="CT134" i="76"/>
  <c r="CT132" i="76"/>
  <c r="CT118" i="76"/>
  <c r="CT117" i="76"/>
  <c r="CT116" i="76"/>
  <c r="CT130" i="76"/>
  <c r="CT133" i="76"/>
  <c r="CT131" i="76"/>
  <c r="CT129" i="76"/>
  <c r="CT128" i="76"/>
  <c r="CT127" i="76"/>
  <c r="CT126" i="76"/>
  <c r="CT125" i="76"/>
  <c r="CT124" i="76"/>
  <c r="CT123" i="76"/>
  <c r="CT122" i="76"/>
  <c r="CT121" i="76"/>
  <c r="CT120" i="76"/>
  <c r="CT119" i="76"/>
  <c r="CT114" i="76"/>
  <c r="CT106" i="76"/>
  <c r="CT105" i="76"/>
  <c r="CT104" i="76"/>
  <c r="CT103" i="76"/>
  <c r="CT102" i="76"/>
  <c r="CT101" i="76"/>
  <c r="CT100" i="76"/>
  <c r="CT99" i="76"/>
  <c r="CT98" i="76"/>
  <c r="CT111" i="76"/>
  <c r="CT97" i="76"/>
  <c r="CT96" i="76"/>
  <c r="CT95" i="76"/>
  <c r="CT94" i="76"/>
  <c r="CT93" i="76"/>
  <c r="CT92" i="76"/>
  <c r="CT115" i="76"/>
  <c r="CT113" i="76"/>
  <c r="CT91" i="76"/>
  <c r="CT90" i="76"/>
  <c r="CT112" i="76"/>
  <c r="CT110" i="76"/>
  <c r="CT109" i="76"/>
  <c r="CT108" i="76"/>
  <c r="CT107" i="76"/>
  <c r="CT81" i="76"/>
  <c r="CT73" i="76"/>
  <c r="CT72" i="76"/>
  <c r="CT71" i="76"/>
  <c r="CT70" i="76"/>
  <c r="CT69" i="76"/>
  <c r="CT68" i="76"/>
  <c r="CT89" i="76"/>
  <c r="CT87" i="76"/>
  <c r="CT85" i="76"/>
  <c r="CT83" i="76"/>
  <c r="CT67" i="76"/>
  <c r="CT66" i="76"/>
  <c r="CT65" i="76"/>
  <c r="CT64" i="76"/>
  <c r="CT63" i="76"/>
  <c r="CT62" i="76"/>
  <c r="CT61" i="76"/>
  <c r="CT60" i="76"/>
  <c r="CT59" i="76"/>
  <c r="CT58" i="76"/>
  <c r="CT57" i="76"/>
  <c r="CT56" i="76"/>
  <c r="CT55" i="76"/>
  <c r="CT54" i="76"/>
  <c r="CT53" i="76"/>
  <c r="CT52" i="76"/>
  <c r="CT51" i="76"/>
  <c r="CT50" i="76"/>
  <c r="CT49" i="76"/>
  <c r="CT88" i="76"/>
  <c r="CT86" i="76"/>
  <c r="CT84" i="76"/>
  <c r="CT82" i="76"/>
  <c r="CT80" i="76"/>
  <c r="CT79" i="76"/>
  <c r="CT78" i="76"/>
  <c r="CT77" i="76"/>
  <c r="CT76" i="76"/>
  <c r="CT75" i="76"/>
  <c r="CT74" i="76"/>
  <c r="D16" i="76"/>
  <c r="B19" i="76"/>
  <c r="S210" i="76"/>
  <c r="S212" i="76" s="1"/>
  <c r="S213" i="76" s="1"/>
  <c r="S259" i="76" s="1"/>
  <c r="S265" i="76" s="1"/>
  <c r="W210" i="76"/>
  <c r="W212" i="76" s="1"/>
  <c r="W213" i="76" s="1"/>
  <c r="W259" i="76" s="1"/>
  <c r="W265" i="76" s="1"/>
  <c r="AA210" i="76"/>
  <c r="AA212" i="76" s="1"/>
  <c r="AA213" i="76" s="1"/>
  <c r="AA259" i="76" s="1"/>
  <c r="AA265" i="76" s="1"/>
  <c r="AE210" i="76"/>
  <c r="AE212" i="76" s="1"/>
  <c r="AE213" i="76" s="1"/>
  <c r="AE259" i="76" s="1"/>
  <c r="AE265" i="76" s="1"/>
  <c r="AI210" i="76"/>
  <c r="AI212" i="76" s="1"/>
  <c r="AI213" i="76" s="1"/>
  <c r="AI259" i="76" s="1"/>
  <c r="AI265" i="76" s="1"/>
  <c r="AM210" i="76"/>
  <c r="AM212" i="76" s="1"/>
  <c r="AM213" i="76" s="1"/>
  <c r="AM259" i="76" s="1"/>
  <c r="AM265" i="76" s="1"/>
  <c r="AQ210" i="76"/>
  <c r="AQ212" i="76" s="1"/>
  <c r="AQ213" i="76" s="1"/>
  <c r="AQ259" i="76" s="1"/>
  <c r="AQ265" i="76" s="1"/>
  <c r="AU210" i="76"/>
  <c r="AU212" i="76" s="1"/>
  <c r="AU213" i="76" s="1"/>
  <c r="AU259" i="76" s="1"/>
  <c r="AU265" i="76" s="1"/>
  <c r="CU36" i="76"/>
  <c r="CV36" i="76" s="1"/>
  <c r="AY37" i="76"/>
  <c r="AZ37" i="76" s="1"/>
  <c r="BA37" i="76" s="1"/>
  <c r="BB37" i="76" s="1"/>
  <c r="BC37" i="76" s="1"/>
  <c r="BD37" i="76" s="1"/>
  <c r="BE37" i="76" s="1"/>
  <c r="BF37" i="76" s="1"/>
  <c r="BG37" i="76" s="1"/>
  <c r="BH37" i="76" s="1"/>
  <c r="BI37" i="76" s="1"/>
  <c r="BJ37" i="76" s="1"/>
  <c r="BK37" i="76" s="1"/>
  <c r="BL37" i="76" s="1"/>
  <c r="BM37" i="76" s="1"/>
  <c r="BN37" i="76" s="1"/>
  <c r="BO37" i="76" s="1"/>
  <c r="BP37" i="76" s="1"/>
  <c r="BQ37" i="76" s="1"/>
  <c r="BR37" i="76" s="1"/>
  <c r="BS37" i="76" s="1"/>
  <c r="BT37" i="76" s="1"/>
  <c r="BU37" i="76" s="1"/>
  <c r="BV37" i="76" s="1"/>
  <c r="BW37" i="76" s="1"/>
  <c r="BX37" i="76" s="1"/>
  <c r="BY37" i="76" s="1"/>
  <c r="BZ37" i="76" s="1"/>
  <c r="CA37" i="76" s="1"/>
  <c r="CB37" i="76" s="1"/>
  <c r="CU37" i="76"/>
  <c r="CV37" i="76" s="1"/>
  <c r="AY38" i="76"/>
  <c r="AZ38" i="76" s="1"/>
  <c r="BA38" i="76" s="1"/>
  <c r="BB38" i="76" s="1"/>
  <c r="BC38" i="76" s="1"/>
  <c r="BD38" i="76" s="1"/>
  <c r="BE38" i="76" s="1"/>
  <c r="BF38" i="76" s="1"/>
  <c r="BG38" i="76" s="1"/>
  <c r="BH38" i="76" s="1"/>
  <c r="BI38" i="76" s="1"/>
  <c r="BJ38" i="76" s="1"/>
  <c r="BK38" i="76" s="1"/>
  <c r="BL38" i="76" s="1"/>
  <c r="BM38" i="76" s="1"/>
  <c r="BN38" i="76" s="1"/>
  <c r="BO38" i="76" s="1"/>
  <c r="BP38" i="76" s="1"/>
  <c r="BQ38" i="76" s="1"/>
  <c r="BR38" i="76" s="1"/>
  <c r="BS38" i="76" s="1"/>
  <c r="BT38" i="76" s="1"/>
  <c r="BU38" i="76" s="1"/>
  <c r="BV38" i="76" s="1"/>
  <c r="BW38" i="76" s="1"/>
  <c r="BX38" i="76" s="1"/>
  <c r="BY38" i="76" s="1"/>
  <c r="BZ38" i="76" s="1"/>
  <c r="CA38" i="76" s="1"/>
  <c r="CB38" i="76" s="1"/>
  <c r="CU38" i="76"/>
  <c r="CV38" i="76" s="1"/>
  <c r="AY39" i="76"/>
  <c r="AZ39" i="76" s="1"/>
  <c r="BA39" i="76" s="1"/>
  <c r="BB39" i="76" s="1"/>
  <c r="BC39" i="76" s="1"/>
  <c r="BD39" i="76" s="1"/>
  <c r="BE39" i="76" s="1"/>
  <c r="BF39" i="76" s="1"/>
  <c r="BG39" i="76" s="1"/>
  <c r="BH39" i="76" s="1"/>
  <c r="BI39" i="76" s="1"/>
  <c r="BJ39" i="76" s="1"/>
  <c r="BK39" i="76" s="1"/>
  <c r="BL39" i="76" s="1"/>
  <c r="BM39" i="76" s="1"/>
  <c r="BN39" i="76" s="1"/>
  <c r="BO39" i="76" s="1"/>
  <c r="BP39" i="76" s="1"/>
  <c r="BQ39" i="76" s="1"/>
  <c r="BR39" i="76" s="1"/>
  <c r="BS39" i="76" s="1"/>
  <c r="BT39" i="76" s="1"/>
  <c r="BU39" i="76" s="1"/>
  <c r="BV39" i="76" s="1"/>
  <c r="BW39" i="76" s="1"/>
  <c r="BX39" i="76" s="1"/>
  <c r="BY39" i="76" s="1"/>
  <c r="BZ39" i="76" s="1"/>
  <c r="CA39" i="76" s="1"/>
  <c r="CB39" i="76" s="1"/>
  <c r="CU39" i="76"/>
  <c r="CV39" i="76" s="1"/>
  <c r="AY40" i="76"/>
  <c r="AZ40" i="76" s="1"/>
  <c r="BA40" i="76" s="1"/>
  <c r="BB40" i="76" s="1"/>
  <c r="BC40" i="76" s="1"/>
  <c r="BD40" i="76" s="1"/>
  <c r="BE40" i="76" s="1"/>
  <c r="BF40" i="76" s="1"/>
  <c r="BG40" i="76" s="1"/>
  <c r="BH40" i="76" s="1"/>
  <c r="BI40" i="76" s="1"/>
  <c r="BJ40" i="76" s="1"/>
  <c r="BK40" i="76" s="1"/>
  <c r="BL40" i="76" s="1"/>
  <c r="BM40" i="76" s="1"/>
  <c r="BN40" i="76" s="1"/>
  <c r="BO40" i="76" s="1"/>
  <c r="BP40" i="76" s="1"/>
  <c r="BQ40" i="76" s="1"/>
  <c r="BR40" i="76" s="1"/>
  <c r="BS40" i="76" s="1"/>
  <c r="BT40" i="76" s="1"/>
  <c r="BU40" i="76" s="1"/>
  <c r="BV40" i="76" s="1"/>
  <c r="BW40" i="76" s="1"/>
  <c r="BX40" i="76" s="1"/>
  <c r="BY40" i="76" s="1"/>
  <c r="BZ40" i="76" s="1"/>
  <c r="CA40" i="76" s="1"/>
  <c r="CB40" i="76" s="1"/>
  <c r="CU40" i="76"/>
  <c r="CV40" i="76" s="1"/>
  <c r="AY41" i="76"/>
  <c r="AZ41" i="76" s="1"/>
  <c r="BA41" i="76" s="1"/>
  <c r="BB41" i="76" s="1"/>
  <c r="BC41" i="76" s="1"/>
  <c r="BD41" i="76" s="1"/>
  <c r="BE41" i="76" s="1"/>
  <c r="BF41" i="76" s="1"/>
  <c r="BG41" i="76" s="1"/>
  <c r="BH41" i="76" s="1"/>
  <c r="BI41" i="76" s="1"/>
  <c r="BJ41" i="76" s="1"/>
  <c r="BK41" i="76" s="1"/>
  <c r="BL41" i="76" s="1"/>
  <c r="BM41" i="76" s="1"/>
  <c r="BN41" i="76" s="1"/>
  <c r="BO41" i="76" s="1"/>
  <c r="BP41" i="76" s="1"/>
  <c r="BQ41" i="76" s="1"/>
  <c r="BR41" i="76" s="1"/>
  <c r="BS41" i="76" s="1"/>
  <c r="BT41" i="76" s="1"/>
  <c r="BU41" i="76" s="1"/>
  <c r="BV41" i="76" s="1"/>
  <c r="BW41" i="76" s="1"/>
  <c r="BX41" i="76" s="1"/>
  <c r="BY41" i="76" s="1"/>
  <c r="BZ41" i="76" s="1"/>
  <c r="CA41" i="76" s="1"/>
  <c r="CB41" i="76" s="1"/>
  <c r="CU41" i="76"/>
  <c r="CV41" i="76" s="1"/>
  <c r="AY42" i="76"/>
  <c r="AZ42" i="76" s="1"/>
  <c r="BA42" i="76" s="1"/>
  <c r="BB42" i="76" s="1"/>
  <c r="BC42" i="76" s="1"/>
  <c r="BD42" i="76" s="1"/>
  <c r="BE42" i="76" s="1"/>
  <c r="BF42" i="76" s="1"/>
  <c r="BG42" i="76" s="1"/>
  <c r="BH42" i="76" s="1"/>
  <c r="BI42" i="76" s="1"/>
  <c r="BJ42" i="76" s="1"/>
  <c r="BK42" i="76" s="1"/>
  <c r="BL42" i="76" s="1"/>
  <c r="BM42" i="76" s="1"/>
  <c r="BN42" i="76" s="1"/>
  <c r="BO42" i="76" s="1"/>
  <c r="BP42" i="76" s="1"/>
  <c r="BQ42" i="76" s="1"/>
  <c r="BR42" i="76" s="1"/>
  <c r="BS42" i="76" s="1"/>
  <c r="BT42" i="76" s="1"/>
  <c r="BU42" i="76" s="1"/>
  <c r="BV42" i="76" s="1"/>
  <c r="BW42" i="76" s="1"/>
  <c r="BX42" i="76" s="1"/>
  <c r="BY42" i="76" s="1"/>
  <c r="BZ42" i="76" s="1"/>
  <c r="CA42" i="76" s="1"/>
  <c r="CB42" i="76" s="1"/>
  <c r="AY43" i="76"/>
  <c r="AZ43" i="76" s="1"/>
  <c r="BA43" i="76" s="1"/>
  <c r="BB43" i="76" s="1"/>
  <c r="BC43" i="76" s="1"/>
  <c r="BD43" i="76" s="1"/>
  <c r="BE43" i="76" s="1"/>
  <c r="BF43" i="76" s="1"/>
  <c r="BG43" i="76" s="1"/>
  <c r="BH43" i="76" s="1"/>
  <c r="BI43" i="76" s="1"/>
  <c r="BJ43" i="76" s="1"/>
  <c r="BK43" i="76" s="1"/>
  <c r="BL43" i="76" s="1"/>
  <c r="BM43" i="76" s="1"/>
  <c r="BN43" i="76" s="1"/>
  <c r="BO43" i="76" s="1"/>
  <c r="BP43" i="76" s="1"/>
  <c r="BQ43" i="76" s="1"/>
  <c r="BR43" i="76" s="1"/>
  <c r="BS43" i="76" s="1"/>
  <c r="BT43" i="76" s="1"/>
  <c r="BU43" i="76" s="1"/>
  <c r="BV43" i="76" s="1"/>
  <c r="BW43" i="76" s="1"/>
  <c r="BX43" i="76" s="1"/>
  <c r="BY43" i="76" s="1"/>
  <c r="BZ43" i="76" s="1"/>
  <c r="CA43" i="76" s="1"/>
  <c r="CB43" i="76" s="1"/>
  <c r="AV45" i="76"/>
  <c r="AY45" i="76"/>
  <c r="AZ45" i="76" s="1"/>
  <c r="BA45" i="76" s="1"/>
  <c r="BB45" i="76" s="1"/>
  <c r="BC45" i="76" s="1"/>
  <c r="BD45" i="76" s="1"/>
  <c r="BE45" i="76" s="1"/>
  <c r="BF45" i="76" s="1"/>
  <c r="BG45" i="76" s="1"/>
  <c r="BH45" i="76" s="1"/>
  <c r="BI45" i="76" s="1"/>
  <c r="BJ45" i="76" s="1"/>
  <c r="BK45" i="76" s="1"/>
  <c r="BL45" i="76" s="1"/>
  <c r="BM45" i="76" s="1"/>
  <c r="BN45" i="76" s="1"/>
  <c r="BO45" i="76" s="1"/>
  <c r="BP45" i="76" s="1"/>
  <c r="BQ45" i="76" s="1"/>
  <c r="BR45" i="76" s="1"/>
  <c r="BS45" i="76" s="1"/>
  <c r="BT45" i="76" s="1"/>
  <c r="BU45" i="76" s="1"/>
  <c r="BV45" i="76" s="1"/>
  <c r="BW45" i="76" s="1"/>
  <c r="BX45" i="76" s="1"/>
  <c r="BY45" i="76" s="1"/>
  <c r="BZ45" i="76" s="1"/>
  <c r="CA45" i="76" s="1"/>
  <c r="CB45" i="76" s="1"/>
  <c r="AV47" i="76"/>
  <c r="AY47" i="76"/>
  <c r="AZ47" i="76" s="1"/>
  <c r="BA47" i="76" s="1"/>
  <c r="BB47" i="76" s="1"/>
  <c r="BC47" i="76" s="1"/>
  <c r="BD47" i="76" s="1"/>
  <c r="BE47" i="76" s="1"/>
  <c r="BF47" i="76" s="1"/>
  <c r="BG47" i="76" s="1"/>
  <c r="BH47" i="76" s="1"/>
  <c r="BI47" i="76" s="1"/>
  <c r="BJ47" i="76" s="1"/>
  <c r="BK47" i="76" s="1"/>
  <c r="BL47" i="76" s="1"/>
  <c r="BM47" i="76" s="1"/>
  <c r="BN47" i="76" s="1"/>
  <c r="BO47" i="76" s="1"/>
  <c r="BP47" i="76" s="1"/>
  <c r="BQ47" i="76" s="1"/>
  <c r="BR47" i="76" s="1"/>
  <c r="BS47" i="76" s="1"/>
  <c r="BT47" i="76" s="1"/>
  <c r="BU47" i="76" s="1"/>
  <c r="BV47" i="76" s="1"/>
  <c r="BW47" i="76" s="1"/>
  <c r="BX47" i="76" s="1"/>
  <c r="BY47" i="76" s="1"/>
  <c r="BZ47" i="76" s="1"/>
  <c r="CA47" i="76" s="1"/>
  <c r="CB47" i="76" s="1"/>
  <c r="AY50" i="76"/>
  <c r="AZ50" i="76" s="1"/>
  <c r="BA50" i="76" s="1"/>
  <c r="BB50" i="76" s="1"/>
  <c r="BC50" i="76" s="1"/>
  <c r="BD50" i="76" s="1"/>
  <c r="BE50" i="76" s="1"/>
  <c r="BF50" i="76" s="1"/>
  <c r="BG50" i="76" s="1"/>
  <c r="BH50" i="76" s="1"/>
  <c r="BI50" i="76" s="1"/>
  <c r="BJ50" i="76" s="1"/>
  <c r="BK50" i="76" s="1"/>
  <c r="BL50" i="76" s="1"/>
  <c r="BM50" i="76" s="1"/>
  <c r="BN50" i="76" s="1"/>
  <c r="BO50" i="76" s="1"/>
  <c r="BP50" i="76" s="1"/>
  <c r="BQ50" i="76" s="1"/>
  <c r="BR50" i="76" s="1"/>
  <c r="BS50" i="76" s="1"/>
  <c r="BT50" i="76" s="1"/>
  <c r="BU50" i="76" s="1"/>
  <c r="BV50" i="76" s="1"/>
  <c r="BW50" i="76" s="1"/>
  <c r="BX50" i="76" s="1"/>
  <c r="BY50" i="76" s="1"/>
  <c r="BZ50" i="76" s="1"/>
  <c r="CA50" i="76" s="1"/>
  <c r="CB50" i="76" s="1"/>
  <c r="BB102" i="73"/>
  <c r="BC102" i="73" s="1"/>
  <c r="BD102" i="73" s="1"/>
  <c r="BE102" i="73" s="1"/>
  <c r="BF102" i="73" s="1"/>
  <c r="BG102" i="73" s="1"/>
  <c r="BH102" i="73" s="1"/>
  <c r="BI102" i="73" s="1"/>
  <c r="BJ102" i="73" s="1"/>
  <c r="BK102" i="73" s="1"/>
  <c r="BL102" i="73" s="1"/>
  <c r="BM102" i="73" s="1"/>
  <c r="BN102" i="73" s="1"/>
  <c r="BO102" i="73" s="1"/>
  <c r="BP102" i="73" s="1"/>
  <c r="BQ102" i="73" s="1"/>
  <c r="BR102" i="73" s="1"/>
  <c r="BS102" i="73" s="1"/>
  <c r="BT102" i="73" s="1"/>
  <c r="BU102" i="73" s="1"/>
  <c r="BV102" i="73" s="1"/>
  <c r="BW102" i="73" s="1"/>
  <c r="BX102" i="73" s="1"/>
  <c r="BY102" i="73" s="1"/>
  <c r="BZ102" i="73" s="1"/>
  <c r="CA102" i="73" s="1"/>
  <c r="CB102" i="73" s="1"/>
  <c r="AZ103" i="73"/>
  <c r="BA103" i="73" s="1"/>
  <c r="BB103" i="73" s="1"/>
  <c r="BC103" i="73" s="1"/>
  <c r="BD103" i="73" s="1"/>
  <c r="BE103" i="73" s="1"/>
  <c r="BF103" i="73" s="1"/>
  <c r="BG103" i="73" s="1"/>
  <c r="BH103" i="73" s="1"/>
  <c r="BI103" i="73" s="1"/>
  <c r="BJ103" i="73" s="1"/>
  <c r="BK103" i="73" s="1"/>
  <c r="BL103" i="73" s="1"/>
  <c r="BM103" i="73" s="1"/>
  <c r="BN103" i="73" s="1"/>
  <c r="BO103" i="73" s="1"/>
  <c r="BP103" i="73" s="1"/>
  <c r="BQ103" i="73" s="1"/>
  <c r="BR103" i="73" s="1"/>
  <c r="BS103" i="73" s="1"/>
  <c r="BT103" i="73" s="1"/>
  <c r="BU103" i="73" s="1"/>
  <c r="BV103" i="73" s="1"/>
  <c r="BW103" i="73" s="1"/>
  <c r="BX103" i="73" s="1"/>
  <c r="BY103" i="73" s="1"/>
  <c r="BZ103" i="73" s="1"/>
  <c r="CA103" i="73" s="1"/>
  <c r="CB103" i="73" s="1"/>
  <c r="BA109" i="73"/>
  <c r="BB109" i="73" s="1"/>
  <c r="BC109" i="73" s="1"/>
  <c r="BD109" i="73" s="1"/>
  <c r="BE109" i="73" s="1"/>
  <c r="BF109" i="73" s="1"/>
  <c r="BG109" i="73" s="1"/>
  <c r="BH109" i="73" s="1"/>
  <c r="BI109" i="73" s="1"/>
  <c r="BJ109" i="73" s="1"/>
  <c r="BK109" i="73" s="1"/>
  <c r="BL109" i="73" s="1"/>
  <c r="BM109" i="73" s="1"/>
  <c r="BN109" i="73" s="1"/>
  <c r="BO109" i="73" s="1"/>
  <c r="BP109" i="73" s="1"/>
  <c r="BQ109" i="73" s="1"/>
  <c r="BR109" i="73" s="1"/>
  <c r="BS109" i="73" s="1"/>
  <c r="BT109" i="73" s="1"/>
  <c r="BU109" i="73" s="1"/>
  <c r="BV109" i="73" s="1"/>
  <c r="BW109" i="73" s="1"/>
  <c r="BX109" i="73" s="1"/>
  <c r="BY109" i="73" s="1"/>
  <c r="BZ109" i="73" s="1"/>
  <c r="CA109" i="73" s="1"/>
  <c r="CB109" i="73" s="1"/>
  <c r="BA118" i="73"/>
  <c r="S210" i="74"/>
  <c r="S212" i="74" s="1"/>
  <c r="S213" i="74" s="1"/>
  <c r="S259" i="74" s="1"/>
  <c r="S265" i="74" s="1"/>
  <c r="W210" i="74"/>
  <c r="W212" i="74" s="1"/>
  <c r="W213" i="74" s="1"/>
  <c r="W259" i="74" s="1"/>
  <c r="W265" i="74" s="1"/>
  <c r="AA210" i="74"/>
  <c r="AA212" i="74" s="1"/>
  <c r="AA213" i="74" s="1"/>
  <c r="AA259" i="74" s="1"/>
  <c r="AA265" i="74" s="1"/>
  <c r="AE210" i="74"/>
  <c r="AE212" i="74" s="1"/>
  <c r="AE213" i="74" s="1"/>
  <c r="AE259" i="74" s="1"/>
  <c r="AE265" i="74" s="1"/>
  <c r="AI210" i="74"/>
  <c r="AI212" i="74" s="1"/>
  <c r="AI213" i="74" s="1"/>
  <c r="AI259" i="74" s="1"/>
  <c r="AI265" i="74" s="1"/>
  <c r="AM210" i="74"/>
  <c r="AM212" i="74" s="1"/>
  <c r="AM213" i="74" s="1"/>
  <c r="AM259" i="74" s="1"/>
  <c r="AM265" i="74" s="1"/>
  <c r="AQ210" i="74"/>
  <c r="AQ212" i="74" s="1"/>
  <c r="AQ213" i="74" s="1"/>
  <c r="AQ259" i="74" s="1"/>
  <c r="AQ265" i="74" s="1"/>
  <c r="AU210" i="74"/>
  <c r="AU212" i="74" s="1"/>
  <c r="AU213" i="74" s="1"/>
  <c r="AU259" i="74" s="1"/>
  <c r="AU265" i="74" s="1"/>
  <c r="AZ29" i="74"/>
  <c r="BA29" i="74" s="1"/>
  <c r="AZ31" i="74"/>
  <c r="BA31" i="74" s="1"/>
  <c r="BB31" i="74" s="1"/>
  <c r="BC31" i="74" s="1"/>
  <c r="BD31" i="74" s="1"/>
  <c r="BE31" i="74" s="1"/>
  <c r="BF31" i="74" s="1"/>
  <c r="BG31" i="74" s="1"/>
  <c r="BH31" i="74" s="1"/>
  <c r="BI31" i="74" s="1"/>
  <c r="BJ31" i="74" s="1"/>
  <c r="BK31" i="74" s="1"/>
  <c r="BL31" i="74" s="1"/>
  <c r="BM31" i="74" s="1"/>
  <c r="BN31" i="74" s="1"/>
  <c r="BO31" i="74" s="1"/>
  <c r="BP31" i="74" s="1"/>
  <c r="BQ31" i="74" s="1"/>
  <c r="BR31" i="74" s="1"/>
  <c r="BS31" i="74" s="1"/>
  <c r="BT31" i="74" s="1"/>
  <c r="BU31" i="74" s="1"/>
  <c r="BV31" i="74" s="1"/>
  <c r="BW31" i="74" s="1"/>
  <c r="BX31" i="74" s="1"/>
  <c r="BY31" i="74" s="1"/>
  <c r="BZ31" i="74" s="1"/>
  <c r="CA31" i="74" s="1"/>
  <c r="CB31" i="74" s="1"/>
  <c r="AZ33" i="74"/>
  <c r="BA33" i="74" s="1"/>
  <c r="AZ38" i="74"/>
  <c r="BA38" i="74" s="1"/>
  <c r="BB38" i="74" s="1"/>
  <c r="BC38" i="74" s="1"/>
  <c r="BD38" i="74" s="1"/>
  <c r="BE38" i="74" s="1"/>
  <c r="BF38" i="74" s="1"/>
  <c r="BG38" i="74" s="1"/>
  <c r="BH38" i="74" s="1"/>
  <c r="BI38" i="74" s="1"/>
  <c r="BJ38" i="74" s="1"/>
  <c r="BK38" i="74" s="1"/>
  <c r="BL38" i="74" s="1"/>
  <c r="BM38" i="74" s="1"/>
  <c r="BN38" i="74" s="1"/>
  <c r="BO38" i="74" s="1"/>
  <c r="BP38" i="74" s="1"/>
  <c r="BQ38" i="74" s="1"/>
  <c r="BR38" i="74" s="1"/>
  <c r="BS38" i="74" s="1"/>
  <c r="BT38" i="74" s="1"/>
  <c r="BU38" i="74" s="1"/>
  <c r="BV38" i="74" s="1"/>
  <c r="BW38" i="74" s="1"/>
  <c r="BX38" i="74" s="1"/>
  <c r="BY38" i="74" s="1"/>
  <c r="BZ38" i="74" s="1"/>
  <c r="CA38" i="74" s="1"/>
  <c r="CB38" i="74" s="1"/>
  <c r="BA42" i="74"/>
  <c r="BB42" i="74" s="1"/>
  <c r="BC42" i="74" s="1"/>
  <c r="BD42" i="74" s="1"/>
  <c r="BE42" i="74" s="1"/>
  <c r="BF42" i="74" s="1"/>
  <c r="BG42" i="74" s="1"/>
  <c r="BH42" i="74" s="1"/>
  <c r="BI42" i="74" s="1"/>
  <c r="BJ42" i="74" s="1"/>
  <c r="BK42" i="74" s="1"/>
  <c r="BL42" i="74" s="1"/>
  <c r="BM42" i="74" s="1"/>
  <c r="BN42" i="74" s="1"/>
  <c r="BO42" i="74" s="1"/>
  <c r="BP42" i="74" s="1"/>
  <c r="BQ42" i="74" s="1"/>
  <c r="BR42" i="74" s="1"/>
  <c r="BS42" i="74" s="1"/>
  <c r="BT42" i="74" s="1"/>
  <c r="BU42" i="74" s="1"/>
  <c r="BV42" i="74" s="1"/>
  <c r="BW42" i="74" s="1"/>
  <c r="BX42" i="74" s="1"/>
  <c r="BY42" i="74" s="1"/>
  <c r="BZ42" i="74" s="1"/>
  <c r="CA42" i="74" s="1"/>
  <c r="CB42" i="74" s="1"/>
  <c r="BA46" i="74"/>
  <c r="BB46" i="74" s="1"/>
  <c r="BC46" i="74" s="1"/>
  <c r="BD46" i="74" s="1"/>
  <c r="BE46" i="74" s="1"/>
  <c r="BF46" i="74" s="1"/>
  <c r="BG46" i="74" s="1"/>
  <c r="BH46" i="74" s="1"/>
  <c r="BI46" i="74" s="1"/>
  <c r="BJ46" i="74" s="1"/>
  <c r="BK46" i="74" s="1"/>
  <c r="BL46" i="74" s="1"/>
  <c r="BM46" i="74" s="1"/>
  <c r="BN46" i="74" s="1"/>
  <c r="BO46" i="74" s="1"/>
  <c r="BP46" i="74" s="1"/>
  <c r="BQ46" i="74" s="1"/>
  <c r="BR46" i="74" s="1"/>
  <c r="BS46" i="74" s="1"/>
  <c r="BT46" i="74" s="1"/>
  <c r="BU46" i="74" s="1"/>
  <c r="BV46" i="74" s="1"/>
  <c r="BW46" i="74" s="1"/>
  <c r="BX46" i="74" s="1"/>
  <c r="BY46" i="74" s="1"/>
  <c r="BZ46" i="74" s="1"/>
  <c r="CA46" i="74" s="1"/>
  <c r="CB46" i="74" s="1"/>
  <c r="AY56" i="74"/>
  <c r="AZ56" i="74" s="1"/>
  <c r="AZ63" i="74"/>
  <c r="BA63" i="74" s="1"/>
  <c r="AZ69" i="74"/>
  <c r="BA69" i="74" s="1"/>
  <c r="AZ72" i="74"/>
  <c r="BA72" i="74" s="1"/>
  <c r="BB72" i="74" s="1"/>
  <c r="BC72" i="74" s="1"/>
  <c r="BD72" i="74" s="1"/>
  <c r="BE72" i="74" s="1"/>
  <c r="BF72" i="74" s="1"/>
  <c r="BG72" i="74" s="1"/>
  <c r="BH72" i="74" s="1"/>
  <c r="BI72" i="74" s="1"/>
  <c r="BJ72" i="74" s="1"/>
  <c r="BK72" i="74" s="1"/>
  <c r="BL72" i="74" s="1"/>
  <c r="BM72" i="74" s="1"/>
  <c r="BN72" i="74" s="1"/>
  <c r="BO72" i="74" s="1"/>
  <c r="BP72" i="74" s="1"/>
  <c r="BQ72" i="74" s="1"/>
  <c r="BR72" i="74" s="1"/>
  <c r="BS72" i="74" s="1"/>
  <c r="BT72" i="74" s="1"/>
  <c r="BU72" i="74" s="1"/>
  <c r="BV72" i="74" s="1"/>
  <c r="BW72" i="74" s="1"/>
  <c r="BX72" i="74" s="1"/>
  <c r="BY72" i="74" s="1"/>
  <c r="BZ72" i="74" s="1"/>
  <c r="CA72" i="74" s="1"/>
  <c r="CB72" i="74" s="1"/>
  <c r="BA75" i="74"/>
  <c r="BB75" i="74" s="1"/>
  <c r="BC75" i="74" s="1"/>
  <c r="BD75" i="74" s="1"/>
  <c r="BE75" i="74" s="1"/>
  <c r="BF75" i="74" s="1"/>
  <c r="BG75" i="74" s="1"/>
  <c r="BH75" i="74" s="1"/>
  <c r="BI75" i="74" s="1"/>
  <c r="BJ75" i="74" s="1"/>
  <c r="BK75" i="74" s="1"/>
  <c r="BL75" i="74" s="1"/>
  <c r="BM75" i="74" s="1"/>
  <c r="BN75" i="74" s="1"/>
  <c r="BO75" i="74" s="1"/>
  <c r="BP75" i="74" s="1"/>
  <c r="BQ75" i="74" s="1"/>
  <c r="BR75" i="74" s="1"/>
  <c r="BS75" i="74" s="1"/>
  <c r="BT75" i="74" s="1"/>
  <c r="BU75" i="74" s="1"/>
  <c r="BV75" i="74" s="1"/>
  <c r="BW75" i="74" s="1"/>
  <c r="BX75" i="74" s="1"/>
  <c r="BY75" i="74" s="1"/>
  <c r="BZ75" i="74" s="1"/>
  <c r="CA75" i="74" s="1"/>
  <c r="CB75" i="74" s="1"/>
  <c r="BB80" i="74"/>
  <c r="BC80" i="74" s="1"/>
  <c r="BD80" i="74" s="1"/>
  <c r="BE80" i="74" s="1"/>
  <c r="BF80" i="74" s="1"/>
  <c r="BG80" i="74" s="1"/>
  <c r="BH80" i="74" s="1"/>
  <c r="BI80" i="74" s="1"/>
  <c r="BJ80" i="74" s="1"/>
  <c r="BK80" i="74" s="1"/>
  <c r="BL80" i="74" s="1"/>
  <c r="BM80" i="74" s="1"/>
  <c r="BN80" i="74" s="1"/>
  <c r="BO80" i="74" s="1"/>
  <c r="BP80" i="74" s="1"/>
  <c r="BQ80" i="74" s="1"/>
  <c r="BR80" i="74" s="1"/>
  <c r="BS80" i="74" s="1"/>
  <c r="BT80" i="74" s="1"/>
  <c r="BU80" i="74" s="1"/>
  <c r="BV80" i="74" s="1"/>
  <c r="BW80" i="74" s="1"/>
  <c r="BX80" i="74" s="1"/>
  <c r="BY80" i="74" s="1"/>
  <c r="BZ80" i="74" s="1"/>
  <c r="CA80" i="74" s="1"/>
  <c r="CB80" i="74" s="1"/>
  <c r="AY83" i="74"/>
  <c r="AZ83" i="74" s="1"/>
  <c r="BA86" i="74"/>
  <c r="BB86" i="74" s="1"/>
  <c r="BC86" i="74" s="1"/>
  <c r="BD86" i="74" s="1"/>
  <c r="BE86" i="74" s="1"/>
  <c r="BF86" i="74" s="1"/>
  <c r="BG86" i="74" s="1"/>
  <c r="BH86" i="74" s="1"/>
  <c r="BI86" i="74" s="1"/>
  <c r="BJ86" i="74" s="1"/>
  <c r="BK86" i="74" s="1"/>
  <c r="BL86" i="74" s="1"/>
  <c r="BM86" i="74" s="1"/>
  <c r="BN86" i="74" s="1"/>
  <c r="BO86" i="74" s="1"/>
  <c r="BP86" i="74" s="1"/>
  <c r="BQ86" i="74" s="1"/>
  <c r="BR86" i="74" s="1"/>
  <c r="BS86" i="74" s="1"/>
  <c r="BT86" i="74" s="1"/>
  <c r="BU86" i="74" s="1"/>
  <c r="BV86" i="74" s="1"/>
  <c r="BW86" i="74" s="1"/>
  <c r="BX86" i="74" s="1"/>
  <c r="BY86" i="74" s="1"/>
  <c r="BZ86" i="74" s="1"/>
  <c r="CA86" i="74" s="1"/>
  <c r="CB86" i="74" s="1"/>
  <c r="AZ94" i="74"/>
  <c r="BA94" i="74" s="1"/>
  <c r="AZ103" i="74"/>
  <c r="BA103" i="74" s="1"/>
  <c r="BA104" i="74"/>
  <c r="BB104" i="74" s="1"/>
  <c r="BC104" i="74" s="1"/>
  <c r="BD104" i="74" s="1"/>
  <c r="BE104" i="74" s="1"/>
  <c r="BF104" i="74" s="1"/>
  <c r="BG104" i="74" s="1"/>
  <c r="BH104" i="74" s="1"/>
  <c r="BI104" i="74" s="1"/>
  <c r="BJ104" i="74" s="1"/>
  <c r="BK104" i="74" s="1"/>
  <c r="BL104" i="74" s="1"/>
  <c r="BM104" i="74" s="1"/>
  <c r="BN104" i="74" s="1"/>
  <c r="BO104" i="74" s="1"/>
  <c r="BP104" i="74" s="1"/>
  <c r="BQ104" i="74" s="1"/>
  <c r="BR104" i="74" s="1"/>
  <c r="BS104" i="74" s="1"/>
  <c r="BT104" i="74" s="1"/>
  <c r="BU104" i="74" s="1"/>
  <c r="BV104" i="74" s="1"/>
  <c r="BW104" i="74" s="1"/>
  <c r="BX104" i="74" s="1"/>
  <c r="BY104" i="74" s="1"/>
  <c r="BZ104" i="74" s="1"/>
  <c r="CA104" i="74" s="1"/>
  <c r="CB104" i="74" s="1"/>
  <c r="AZ108" i="74"/>
  <c r="BA108" i="74" s="1"/>
  <c r="BB108" i="74" s="1"/>
  <c r="BC108" i="74" s="1"/>
  <c r="BD108" i="74" s="1"/>
  <c r="BE108" i="74" s="1"/>
  <c r="BF108" i="74" s="1"/>
  <c r="BG108" i="74" s="1"/>
  <c r="BH108" i="74" s="1"/>
  <c r="BI108" i="74" s="1"/>
  <c r="BJ108" i="74" s="1"/>
  <c r="BK108" i="74" s="1"/>
  <c r="BL108" i="74" s="1"/>
  <c r="BM108" i="74" s="1"/>
  <c r="BN108" i="74" s="1"/>
  <c r="BO108" i="74" s="1"/>
  <c r="BP108" i="74" s="1"/>
  <c r="BQ108" i="74" s="1"/>
  <c r="BR108" i="74" s="1"/>
  <c r="BS108" i="74" s="1"/>
  <c r="BT108" i="74" s="1"/>
  <c r="BU108" i="74" s="1"/>
  <c r="BV108" i="74" s="1"/>
  <c r="BW108" i="74" s="1"/>
  <c r="BX108" i="74" s="1"/>
  <c r="BY108" i="74" s="1"/>
  <c r="BZ108" i="74" s="1"/>
  <c r="CA108" i="74" s="1"/>
  <c r="CB108" i="74" s="1"/>
  <c r="AZ133" i="74"/>
  <c r="BA133" i="74" s="1"/>
  <c r="AZ141" i="74"/>
  <c r="BA141" i="74" s="1"/>
  <c r="BB141" i="74" s="1"/>
  <c r="BC141" i="74" s="1"/>
  <c r="BD141" i="74" s="1"/>
  <c r="BE141" i="74" s="1"/>
  <c r="BF141" i="74" s="1"/>
  <c r="BG141" i="74" s="1"/>
  <c r="BH141" i="74" s="1"/>
  <c r="BI141" i="74" s="1"/>
  <c r="BJ141" i="74" s="1"/>
  <c r="BK141" i="74" s="1"/>
  <c r="BL141" i="74" s="1"/>
  <c r="BM141" i="74" s="1"/>
  <c r="BN141" i="74" s="1"/>
  <c r="BO141" i="74" s="1"/>
  <c r="BP141" i="74" s="1"/>
  <c r="BQ141" i="74" s="1"/>
  <c r="BR141" i="74" s="1"/>
  <c r="BS141" i="74" s="1"/>
  <c r="BT141" i="74" s="1"/>
  <c r="BU141" i="74" s="1"/>
  <c r="BV141" i="74" s="1"/>
  <c r="BW141" i="74" s="1"/>
  <c r="BX141" i="74" s="1"/>
  <c r="BY141" i="74" s="1"/>
  <c r="BZ141" i="74" s="1"/>
  <c r="CA141" i="74" s="1"/>
  <c r="CB141" i="74" s="1"/>
  <c r="AZ143" i="74"/>
  <c r="BA143" i="74" s="1"/>
  <c r="BB143" i="74" s="1"/>
  <c r="BC143" i="74" s="1"/>
  <c r="BD143" i="74" s="1"/>
  <c r="BE143" i="74" s="1"/>
  <c r="BF143" i="74" s="1"/>
  <c r="BG143" i="74" s="1"/>
  <c r="BH143" i="74" s="1"/>
  <c r="BI143" i="74" s="1"/>
  <c r="BJ143" i="74" s="1"/>
  <c r="BK143" i="74" s="1"/>
  <c r="BL143" i="74" s="1"/>
  <c r="BM143" i="74" s="1"/>
  <c r="BN143" i="74" s="1"/>
  <c r="BO143" i="74" s="1"/>
  <c r="BP143" i="74" s="1"/>
  <c r="BQ143" i="74" s="1"/>
  <c r="BR143" i="74" s="1"/>
  <c r="BS143" i="74" s="1"/>
  <c r="BT143" i="74" s="1"/>
  <c r="BU143" i="74" s="1"/>
  <c r="BV143" i="74" s="1"/>
  <c r="BW143" i="74" s="1"/>
  <c r="BX143" i="74" s="1"/>
  <c r="BY143" i="74" s="1"/>
  <c r="BZ143" i="74" s="1"/>
  <c r="CA143" i="74" s="1"/>
  <c r="CB143" i="74" s="1"/>
  <c r="BA164" i="74"/>
  <c r="BB164" i="74" s="1"/>
  <c r="BC164" i="74" s="1"/>
  <c r="BD164" i="74" s="1"/>
  <c r="BE164" i="74" s="1"/>
  <c r="BF164" i="74" s="1"/>
  <c r="BG164" i="74" s="1"/>
  <c r="BH164" i="74" s="1"/>
  <c r="BI164" i="74" s="1"/>
  <c r="BJ164" i="74" s="1"/>
  <c r="BK164" i="74" s="1"/>
  <c r="BL164" i="74" s="1"/>
  <c r="BM164" i="74" s="1"/>
  <c r="BN164" i="74" s="1"/>
  <c r="BO164" i="74" s="1"/>
  <c r="BP164" i="74" s="1"/>
  <c r="BQ164" i="74" s="1"/>
  <c r="BR164" i="74" s="1"/>
  <c r="BS164" i="74" s="1"/>
  <c r="BT164" i="74" s="1"/>
  <c r="BU164" i="74" s="1"/>
  <c r="BV164" i="74" s="1"/>
  <c r="BW164" i="74" s="1"/>
  <c r="BX164" i="74" s="1"/>
  <c r="BY164" i="74" s="1"/>
  <c r="BZ164" i="74" s="1"/>
  <c r="CA164" i="74" s="1"/>
  <c r="CB164" i="74" s="1"/>
  <c r="BB180" i="74"/>
  <c r="BC180" i="74" s="1"/>
  <c r="BD180" i="74" s="1"/>
  <c r="BE180" i="74" s="1"/>
  <c r="BF180" i="74" s="1"/>
  <c r="BG180" i="74" s="1"/>
  <c r="BH180" i="74" s="1"/>
  <c r="BI180" i="74" s="1"/>
  <c r="BJ180" i="74" s="1"/>
  <c r="BK180" i="74" s="1"/>
  <c r="BL180" i="74" s="1"/>
  <c r="BM180" i="74" s="1"/>
  <c r="BN180" i="74" s="1"/>
  <c r="BO180" i="74" s="1"/>
  <c r="BP180" i="74" s="1"/>
  <c r="BQ180" i="74" s="1"/>
  <c r="BR180" i="74" s="1"/>
  <c r="BS180" i="74" s="1"/>
  <c r="BT180" i="74" s="1"/>
  <c r="BU180" i="74" s="1"/>
  <c r="BV180" i="74" s="1"/>
  <c r="BW180" i="74" s="1"/>
  <c r="BX180" i="74" s="1"/>
  <c r="BY180" i="74" s="1"/>
  <c r="BZ180" i="74" s="1"/>
  <c r="CA180" i="74" s="1"/>
  <c r="CB180" i="74" s="1"/>
  <c r="BB184" i="74"/>
  <c r="BC184" i="74" s="1"/>
  <c r="BD184" i="74" s="1"/>
  <c r="BE184" i="74" s="1"/>
  <c r="BF184" i="74" s="1"/>
  <c r="BG184" i="74" s="1"/>
  <c r="BH184" i="74" s="1"/>
  <c r="BI184" i="74" s="1"/>
  <c r="BJ184" i="74" s="1"/>
  <c r="BK184" i="74" s="1"/>
  <c r="BL184" i="74" s="1"/>
  <c r="BM184" i="74" s="1"/>
  <c r="BN184" i="74" s="1"/>
  <c r="BO184" i="74" s="1"/>
  <c r="BP184" i="74" s="1"/>
  <c r="BQ184" i="74" s="1"/>
  <c r="BR184" i="74" s="1"/>
  <c r="BS184" i="74" s="1"/>
  <c r="BT184" i="74" s="1"/>
  <c r="BU184" i="74" s="1"/>
  <c r="BV184" i="74" s="1"/>
  <c r="BW184" i="74" s="1"/>
  <c r="BX184" i="74" s="1"/>
  <c r="BY184" i="74" s="1"/>
  <c r="BZ184" i="74" s="1"/>
  <c r="CA184" i="74" s="1"/>
  <c r="CB184" i="74" s="1"/>
  <c r="S210" i="75"/>
  <c r="S212" i="75" s="1"/>
  <c r="S213" i="75" s="1"/>
  <c r="S259" i="75" s="1"/>
  <c r="S265" i="75" s="1"/>
  <c r="W210" i="75"/>
  <c r="W212" i="75" s="1"/>
  <c r="W213" i="75" s="1"/>
  <c r="W259" i="75" s="1"/>
  <c r="W265" i="75" s="1"/>
  <c r="AA210" i="75"/>
  <c r="AA212" i="75" s="1"/>
  <c r="AA213" i="75" s="1"/>
  <c r="AA259" i="75" s="1"/>
  <c r="AA265" i="75" s="1"/>
  <c r="AE210" i="75"/>
  <c r="AE212" i="75" s="1"/>
  <c r="AE213" i="75" s="1"/>
  <c r="AE259" i="75" s="1"/>
  <c r="AE265" i="75" s="1"/>
  <c r="AI210" i="75"/>
  <c r="AI212" i="75" s="1"/>
  <c r="AI213" i="75" s="1"/>
  <c r="AI259" i="75" s="1"/>
  <c r="AI265" i="75" s="1"/>
  <c r="AM210" i="75"/>
  <c r="AM212" i="75" s="1"/>
  <c r="AM213" i="75" s="1"/>
  <c r="AM259" i="75" s="1"/>
  <c r="AM265" i="75" s="1"/>
  <c r="AQ210" i="75"/>
  <c r="AQ212" i="75" s="1"/>
  <c r="AQ213" i="75" s="1"/>
  <c r="AQ259" i="75" s="1"/>
  <c r="AQ265" i="75" s="1"/>
  <c r="AU210" i="75"/>
  <c r="AU212" i="75" s="1"/>
  <c r="AU213" i="75" s="1"/>
  <c r="AU259" i="75" s="1"/>
  <c r="AU265" i="75" s="1"/>
  <c r="AY30" i="75"/>
  <c r="AZ30" i="75" s="1"/>
  <c r="BA30" i="75" s="1"/>
  <c r="BB30" i="75" s="1"/>
  <c r="BC30" i="75" s="1"/>
  <c r="BD30" i="75" s="1"/>
  <c r="BE30" i="75" s="1"/>
  <c r="BF30" i="75" s="1"/>
  <c r="BG30" i="75" s="1"/>
  <c r="BH30" i="75" s="1"/>
  <c r="BI30" i="75" s="1"/>
  <c r="BJ30" i="75" s="1"/>
  <c r="BK30" i="75" s="1"/>
  <c r="BL30" i="75" s="1"/>
  <c r="BM30" i="75" s="1"/>
  <c r="BN30" i="75" s="1"/>
  <c r="BO30" i="75" s="1"/>
  <c r="BP30" i="75" s="1"/>
  <c r="BQ30" i="75" s="1"/>
  <c r="BR30" i="75" s="1"/>
  <c r="BS30" i="75" s="1"/>
  <c r="BT30" i="75" s="1"/>
  <c r="BU30" i="75" s="1"/>
  <c r="BV30" i="75" s="1"/>
  <c r="BW30" i="75" s="1"/>
  <c r="BX30" i="75" s="1"/>
  <c r="BY30" i="75" s="1"/>
  <c r="BZ30" i="75" s="1"/>
  <c r="CA30" i="75" s="1"/>
  <c r="CB30" i="75" s="1"/>
  <c r="AY34" i="75"/>
  <c r="AZ34" i="75" s="1"/>
  <c r="BA34" i="75" s="1"/>
  <c r="BB34" i="75" s="1"/>
  <c r="BC34" i="75" s="1"/>
  <c r="BD34" i="75" s="1"/>
  <c r="BE34" i="75" s="1"/>
  <c r="BF34" i="75" s="1"/>
  <c r="BG34" i="75" s="1"/>
  <c r="BH34" i="75" s="1"/>
  <c r="BI34" i="75" s="1"/>
  <c r="BJ34" i="75" s="1"/>
  <c r="BK34" i="75" s="1"/>
  <c r="BL34" i="75" s="1"/>
  <c r="BM34" i="75" s="1"/>
  <c r="BN34" i="75" s="1"/>
  <c r="BO34" i="75" s="1"/>
  <c r="BP34" i="75" s="1"/>
  <c r="BQ34" i="75" s="1"/>
  <c r="BR34" i="75" s="1"/>
  <c r="BS34" i="75" s="1"/>
  <c r="BT34" i="75" s="1"/>
  <c r="BU34" i="75" s="1"/>
  <c r="BV34" i="75" s="1"/>
  <c r="BW34" i="75" s="1"/>
  <c r="BX34" i="75" s="1"/>
  <c r="BY34" i="75" s="1"/>
  <c r="BZ34" i="75" s="1"/>
  <c r="CA34" i="75" s="1"/>
  <c r="CB34" i="75" s="1"/>
  <c r="AY67" i="75"/>
  <c r="AZ67" i="75" s="1"/>
  <c r="BA67" i="75" s="1"/>
  <c r="BB67" i="75" s="1"/>
  <c r="BC67" i="75" s="1"/>
  <c r="BD67" i="75" s="1"/>
  <c r="BE67" i="75" s="1"/>
  <c r="BF67" i="75" s="1"/>
  <c r="BG67" i="75" s="1"/>
  <c r="BH67" i="75" s="1"/>
  <c r="BI67" i="75" s="1"/>
  <c r="BJ67" i="75" s="1"/>
  <c r="BK67" i="75" s="1"/>
  <c r="BL67" i="75" s="1"/>
  <c r="BM67" i="75" s="1"/>
  <c r="BN67" i="75" s="1"/>
  <c r="BO67" i="75" s="1"/>
  <c r="BP67" i="75" s="1"/>
  <c r="BQ67" i="75" s="1"/>
  <c r="BR67" i="75" s="1"/>
  <c r="BS67" i="75" s="1"/>
  <c r="BT67" i="75" s="1"/>
  <c r="BU67" i="75" s="1"/>
  <c r="BV67" i="75" s="1"/>
  <c r="BW67" i="75" s="1"/>
  <c r="BX67" i="75" s="1"/>
  <c r="BY67" i="75" s="1"/>
  <c r="BZ67" i="75" s="1"/>
  <c r="CA67" i="75" s="1"/>
  <c r="CB67" i="75" s="1"/>
  <c r="AZ69" i="75"/>
  <c r="BA69" i="75" s="1"/>
  <c r="BB69" i="75" s="1"/>
  <c r="BC69" i="75" s="1"/>
  <c r="BD69" i="75" s="1"/>
  <c r="BE69" i="75" s="1"/>
  <c r="BF69" i="75" s="1"/>
  <c r="BG69" i="75" s="1"/>
  <c r="BH69" i="75" s="1"/>
  <c r="BI69" i="75" s="1"/>
  <c r="BJ69" i="75" s="1"/>
  <c r="BK69" i="75" s="1"/>
  <c r="BL69" i="75" s="1"/>
  <c r="BM69" i="75" s="1"/>
  <c r="BN69" i="75" s="1"/>
  <c r="BO69" i="75" s="1"/>
  <c r="BP69" i="75" s="1"/>
  <c r="BQ69" i="75" s="1"/>
  <c r="BR69" i="75" s="1"/>
  <c r="BS69" i="75" s="1"/>
  <c r="BT69" i="75" s="1"/>
  <c r="BU69" i="75" s="1"/>
  <c r="BV69" i="75" s="1"/>
  <c r="BW69" i="75" s="1"/>
  <c r="BX69" i="75" s="1"/>
  <c r="BY69" i="75" s="1"/>
  <c r="BZ69" i="75" s="1"/>
  <c r="CA69" i="75" s="1"/>
  <c r="CB69" i="75" s="1"/>
  <c r="AZ71" i="75"/>
  <c r="BA71" i="75" s="1"/>
  <c r="BB71" i="75" s="1"/>
  <c r="BC71" i="75" s="1"/>
  <c r="BD71" i="75" s="1"/>
  <c r="BE71" i="75" s="1"/>
  <c r="BF71" i="75" s="1"/>
  <c r="BG71" i="75" s="1"/>
  <c r="BH71" i="75" s="1"/>
  <c r="BI71" i="75" s="1"/>
  <c r="BJ71" i="75" s="1"/>
  <c r="BK71" i="75" s="1"/>
  <c r="BL71" i="75" s="1"/>
  <c r="BM71" i="75" s="1"/>
  <c r="BN71" i="75" s="1"/>
  <c r="BO71" i="75" s="1"/>
  <c r="BP71" i="75" s="1"/>
  <c r="BQ71" i="75" s="1"/>
  <c r="BR71" i="75" s="1"/>
  <c r="BS71" i="75" s="1"/>
  <c r="BT71" i="75" s="1"/>
  <c r="BU71" i="75" s="1"/>
  <c r="BV71" i="75" s="1"/>
  <c r="BW71" i="75" s="1"/>
  <c r="BX71" i="75" s="1"/>
  <c r="BY71" i="75" s="1"/>
  <c r="BZ71" i="75" s="1"/>
  <c r="CA71" i="75" s="1"/>
  <c r="CB71" i="75" s="1"/>
  <c r="AZ73" i="75"/>
  <c r="BA73" i="75" s="1"/>
  <c r="BB73" i="75" s="1"/>
  <c r="BC73" i="75" s="1"/>
  <c r="BD73" i="75" s="1"/>
  <c r="BE73" i="75" s="1"/>
  <c r="BF73" i="75" s="1"/>
  <c r="BG73" i="75" s="1"/>
  <c r="BH73" i="75" s="1"/>
  <c r="BI73" i="75" s="1"/>
  <c r="BJ73" i="75" s="1"/>
  <c r="BK73" i="75" s="1"/>
  <c r="BL73" i="75" s="1"/>
  <c r="BM73" i="75" s="1"/>
  <c r="BN73" i="75" s="1"/>
  <c r="BO73" i="75" s="1"/>
  <c r="BP73" i="75" s="1"/>
  <c r="BQ73" i="75" s="1"/>
  <c r="BR73" i="75" s="1"/>
  <c r="BS73" i="75" s="1"/>
  <c r="BT73" i="75" s="1"/>
  <c r="BU73" i="75" s="1"/>
  <c r="BV73" i="75" s="1"/>
  <c r="BW73" i="75" s="1"/>
  <c r="BX73" i="75" s="1"/>
  <c r="BY73" i="75" s="1"/>
  <c r="BZ73" i="75" s="1"/>
  <c r="CA73" i="75" s="1"/>
  <c r="CB73" i="75" s="1"/>
  <c r="BB94" i="75"/>
  <c r="BC94" i="75" s="1"/>
  <c r="BD94" i="75" s="1"/>
  <c r="BE94" i="75" s="1"/>
  <c r="BF94" i="75" s="1"/>
  <c r="BG94" i="75" s="1"/>
  <c r="BH94" i="75" s="1"/>
  <c r="BI94" i="75" s="1"/>
  <c r="BJ94" i="75" s="1"/>
  <c r="BK94" i="75" s="1"/>
  <c r="BL94" i="75" s="1"/>
  <c r="BM94" i="75" s="1"/>
  <c r="BN94" i="75" s="1"/>
  <c r="BO94" i="75" s="1"/>
  <c r="BP94" i="75" s="1"/>
  <c r="BQ94" i="75" s="1"/>
  <c r="BR94" i="75" s="1"/>
  <c r="BS94" i="75" s="1"/>
  <c r="BT94" i="75" s="1"/>
  <c r="BU94" i="75" s="1"/>
  <c r="BV94" i="75" s="1"/>
  <c r="BW94" i="75" s="1"/>
  <c r="BX94" i="75" s="1"/>
  <c r="BY94" i="75" s="1"/>
  <c r="BZ94" i="75" s="1"/>
  <c r="CA94" i="75" s="1"/>
  <c r="CB94" i="75" s="1"/>
  <c r="AZ105" i="75"/>
  <c r="BA105" i="75" s="1"/>
  <c r="BB105" i="75" s="1"/>
  <c r="BC105" i="75" s="1"/>
  <c r="BD105" i="75" s="1"/>
  <c r="BE105" i="75" s="1"/>
  <c r="BF105" i="75" s="1"/>
  <c r="BG105" i="75" s="1"/>
  <c r="BH105" i="75" s="1"/>
  <c r="BI105" i="75" s="1"/>
  <c r="BJ105" i="75" s="1"/>
  <c r="BK105" i="75" s="1"/>
  <c r="BL105" i="75" s="1"/>
  <c r="BM105" i="75" s="1"/>
  <c r="BN105" i="75" s="1"/>
  <c r="BO105" i="75" s="1"/>
  <c r="BP105" i="75" s="1"/>
  <c r="BQ105" i="75" s="1"/>
  <c r="BR105" i="75" s="1"/>
  <c r="BS105" i="75" s="1"/>
  <c r="BT105" i="75" s="1"/>
  <c r="BU105" i="75" s="1"/>
  <c r="BV105" i="75" s="1"/>
  <c r="BW105" i="75" s="1"/>
  <c r="BX105" i="75" s="1"/>
  <c r="BY105" i="75" s="1"/>
  <c r="BZ105" i="75" s="1"/>
  <c r="CA105" i="75" s="1"/>
  <c r="CB105" i="75" s="1"/>
  <c r="AY111" i="75"/>
  <c r="AZ111" i="75" s="1"/>
  <c r="BA111" i="75" s="1"/>
  <c r="BB111" i="75" s="1"/>
  <c r="BC111" i="75" s="1"/>
  <c r="BD111" i="75" s="1"/>
  <c r="BE111" i="75" s="1"/>
  <c r="BF111" i="75" s="1"/>
  <c r="BG111" i="75" s="1"/>
  <c r="BH111" i="75" s="1"/>
  <c r="BI111" i="75" s="1"/>
  <c r="BJ111" i="75" s="1"/>
  <c r="BK111" i="75" s="1"/>
  <c r="BL111" i="75" s="1"/>
  <c r="BM111" i="75" s="1"/>
  <c r="BN111" i="75" s="1"/>
  <c r="BO111" i="75" s="1"/>
  <c r="BP111" i="75" s="1"/>
  <c r="BQ111" i="75" s="1"/>
  <c r="BR111" i="75" s="1"/>
  <c r="BS111" i="75" s="1"/>
  <c r="BT111" i="75" s="1"/>
  <c r="BU111" i="75" s="1"/>
  <c r="BV111" i="75" s="1"/>
  <c r="BW111" i="75" s="1"/>
  <c r="BX111" i="75" s="1"/>
  <c r="BY111" i="75" s="1"/>
  <c r="BZ111" i="75" s="1"/>
  <c r="CA111" i="75" s="1"/>
  <c r="CB111" i="75" s="1"/>
  <c r="AZ115" i="75"/>
  <c r="BA115" i="75" s="1"/>
  <c r="BB115" i="75" s="1"/>
  <c r="BC115" i="75" s="1"/>
  <c r="BD115" i="75" s="1"/>
  <c r="BE115" i="75" s="1"/>
  <c r="BF115" i="75" s="1"/>
  <c r="BG115" i="75" s="1"/>
  <c r="BH115" i="75" s="1"/>
  <c r="BI115" i="75" s="1"/>
  <c r="BJ115" i="75" s="1"/>
  <c r="BK115" i="75" s="1"/>
  <c r="BL115" i="75" s="1"/>
  <c r="BM115" i="75" s="1"/>
  <c r="BN115" i="75" s="1"/>
  <c r="BO115" i="75" s="1"/>
  <c r="BP115" i="75" s="1"/>
  <c r="BQ115" i="75" s="1"/>
  <c r="BR115" i="75" s="1"/>
  <c r="BS115" i="75" s="1"/>
  <c r="BT115" i="75" s="1"/>
  <c r="BU115" i="75" s="1"/>
  <c r="BV115" i="75" s="1"/>
  <c r="BW115" i="75" s="1"/>
  <c r="BX115" i="75" s="1"/>
  <c r="BY115" i="75" s="1"/>
  <c r="BZ115" i="75" s="1"/>
  <c r="CA115" i="75" s="1"/>
  <c r="CB115" i="75" s="1"/>
  <c r="AZ117" i="75"/>
  <c r="BA117" i="75" s="1"/>
  <c r="BB117" i="75" s="1"/>
  <c r="BC117" i="75" s="1"/>
  <c r="BD117" i="75" s="1"/>
  <c r="BE117" i="75" s="1"/>
  <c r="BF117" i="75" s="1"/>
  <c r="BG117" i="75" s="1"/>
  <c r="BH117" i="75" s="1"/>
  <c r="BI117" i="75" s="1"/>
  <c r="BJ117" i="75" s="1"/>
  <c r="BK117" i="75" s="1"/>
  <c r="BL117" i="75" s="1"/>
  <c r="BM117" i="75" s="1"/>
  <c r="BN117" i="75" s="1"/>
  <c r="BO117" i="75" s="1"/>
  <c r="BP117" i="75" s="1"/>
  <c r="BQ117" i="75" s="1"/>
  <c r="BR117" i="75" s="1"/>
  <c r="BS117" i="75" s="1"/>
  <c r="BT117" i="75" s="1"/>
  <c r="BU117" i="75" s="1"/>
  <c r="BV117" i="75" s="1"/>
  <c r="BW117" i="75" s="1"/>
  <c r="BX117" i="75" s="1"/>
  <c r="BY117" i="75" s="1"/>
  <c r="BZ117" i="75" s="1"/>
  <c r="CA117" i="75" s="1"/>
  <c r="CB117" i="75" s="1"/>
  <c r="BA146" i="75"/>
  <c r="BB146" i="75" s="1"/>
  <c r="BC146" i="75" s="1"/>
  <c r="BD146" i="75" s="1"/>
  <c r="BE146" i="75" s="1"/>
  <c r="BF146" i="75" s="1"/>
  <c r="BG146" i="75" s="1"/>
  <c r="BH146" i="75" s="1"/>
  <c r="BI146" i="75" s="1"/>
  <c r="BJ146" i="75" s="1"/>
  <c r="BK146" i="75" s="1"/>
  <c r="BL146" i="75" s="1"/>
  <c r="BM146" i="75" s="1"/>
  <c r="BN146" i="75" s="1"/>
  <c r="BO146" i="75" s="1"/>
  <c r="BP146" i="75" s="1"/>
  <c r="BQ146" i="75" s="1"/>
  <c r="BR146" i="75" s="1"/>
  <c r="BS146" i="75" s="1"/>
  <c r="BT146" i="75" s="1"/>
  <c r="BU146" i="75" s="1"/>
  <c r="BV146" i="75" s="1"/>
  <c r="BW146" i="75" s="1"/>
  <c r="BX146" i="75" s="1"/>
  <c r="BY146" i="75" s="1"/>
  <c r="BZ146" i="75" s="1"/>
  <c r="CA146" i="75" s="1"/>
  <c r="CB146" i="75" s="1"/>
  <c r="BA148" i="75"/>
  <c r="BB148" i="75" s="1"/>
  <c r="BC148" i="75" s="1"/>
  <c r="BD148" i="75" s="1"/>
  <c r="BE148" i="75" s="1"/>
  <c r="BF148" i="75" s="1"/>
  <c r="BG148" i="75" s="1"/>
  <c r="BH148" i="75" s="1"/>
  <c r="BI148" i="75" s="1"/>
  <c r="BJ148" i="75" s="1"/>
  <c r="BK148" i="75" s="1"/>
  <c r="BL148" i="75" s="1"/>
  <c r="BM148" i="75" s="1"/>
  <c r="BN148" i="75" s="1"/>
  <c r="BO148" i="75" s="1"/>
  <c r="BP148" i="75" s="1"/>
  <c r="BQ148" i="75" s="1"/>
  <c r="BR148" i="75" s="1"/>
  <c r="BS148" i="75" s="1"/>
  <c r="BT148" i="75" s="1"/>
  <c r="BU148" i="75" s="1"/>
  <c r="BV148" i="75" s="1"/>
  <c r="BW148" i="75" s="1"/>
  <c r="BX148" i="75" s="1"/>
  <c r="BY148" i="75" s="1"/>
  <c r="BZ148" i="75" s="1"/>
  <c r="CA148" i="75" s="1"/>
  <c r="CB148" i="75" s="1"/>
  <c r="BA150" i="75"/>
  <c r="BB150" i="75" s="1"/>
  <c r="BC150" i="75" s="1"/>
  <c r="BD150" i="75" s="1"/>
  <c r="BE150" i="75" s="1"/>
  <c r="BF150" i="75" s="1"/>
  <c r="BG150" i="75" s="1"/>
  <c r="BH150" i="75" s="1"/>
  <c r="BI150" i="75" s="1"/>
  <c r="BJ150" i="75" s="1"/>
  <c r="BK150" i="75" s="1"/>
  <c r="BL150" i="75" s="1"/>
  <c r="BM150" i="75" s="1"/>
  <c r="BN150" i="75" s="1"/>
  <c r="BO150" i="75" s="1"/>
  <c r="BP150" i="75" s="1"/>
  <c r="BQ150" i="75" s="1"/>
  <c r="BR150" i="75" s="1"/>
  <c r="BS150" i="75" s="1"/>
  <c r="BT150" i="75" s="1"/>
  <c r="BU150" i="75" s="1"/>
  <c r="BV150" i="75" s="1"/>
  <c r="BW150" i="75" s="1"/>
  <c r="BX150" i="75" s="1"/>
  <c r="BY150" i="75" s="1"/>
  <c r="BZ150" i="75" s="1"/>
  <c r="CA150" i="75" s="1"/>
  <c r="CB150" i="75" s="1"/>
  <c r="BA154" i="75"/>
  <c r="BB154" i="75" s="1"/>
  <c r="BC154" i="75" s="1"/>
  <c r="BD154" i="75" s="1"/>
  <c r="BE154" i="75" s="1"/>
  <c r="BF154" i="75" s="1"/>
  <c r="BG154" i="75" s="1"/>
  <c r="BH154" i="75" s="1"/>
  <c r="BI154" i="75" s="1"/>
  <c r="BJ154" i="75" s="1"/>
  <c r="BK154" i="75" s="1"/>
  <c r="BL154" i="75" s="1"/>
  <c r="BM154" i="75" s="1"/>
  <c r="BN154" i="75" s="1"/>
  <c r="BO154" i="75" s="1"/>
  <c r="BP154" i="75" s="1"/>
  <c r="BQ154" i="75" s="1"/>
  <c r="BR154" i="75" s="1"/>
  <c r="BS154" i="75" s="1"/>
  <c r="BT154" i="75" s="1"/>
  <c r="BU154" i="75" s="1"/>
  <c r="BV154" i="75" s="1"/>
  <c r="BW154" i="75" s="1"/>
  <c r="BX154" i="75" s="1"/>
  <c r="BY154" i="75" s="1"/>
  <c r="BZ154" i="75" s="1"/>
  <c r="CA154" i="75" s="1"/>
  <c r="CB154" i="75" s="1"/>
  <c r="BA157" i="75"/>
  <c r="BB157" i="75" s="1"/>
  <c r="BC157" i="75" s="1"/>
  <c r="BD157" i="75" s="1"/>
  <c r="BE157" i="75" s="1"/>
  <c r="BF157" i="75" s="1"/>
  <c r="BG157" i="75" s="1"/>
  <c r="BH157" i="75" s="1"/>
  <c r="BI157" i="75" s="1"/>
  <c r="BJ157" i="75" s="1"/>
  <c r="BK157" i="75" s="1"/>
  <c r="BL157" i="75" s="1"/>
  <c r="BM157" i="75" s="1"/>
  <c r="BN157" i="75" s="1"/>
  <c r="BO157" i="75" s="1"/>
  <c r="BP157" i="75" s="1"/>
  <c r="BQ157" i="75" s="1"/>
  <c r="BR157" i="75" s="1"/>
  <c r="BS157" i="75" s="1"/>
  <c r="BT157" i="75" s="1"/>
  <c r="BU157" i="75" s="1"/>
  <c r="BV157" i="75" s="1"/>
  <c r="BW157" i="75" s="1"/>
  <c r="BX157" i="75" s="1"/>
  <c r="BY157" i="75" s="1"/>
  <c r="BZ157" i="75" s="1"/>
  <c r="CA157" i="75" s="1"/>
  <c r="CB157" i="75" s="1"/>
  <c r="AZ164" i="75"/>
  <c r="BA164" i="75" s="1"/>
  <c r="BB164" i="75" s="1"/>
  <c r="BC164" i="75" s="1"/>
  <c r="BD164" i="75" s="1"/>
  <c r="BE164" i="75" s="1"/>
  <c r="BF164" i="75" s="1"/>
  <c r="BG164" i="75" s="1"/>
  <c r="BH164" i="75" s="1"/>
  <c r="BI164" i="75" s="1"/>
  <c r="BJ164" i="75" s="1"/>
  <c r="BK164" i="75" s="1"/>
  <c r="BL164" i="75" s="1"/>
  <c r="BM164" i="75" s="1"/>
  <c r="BN164" i="75" s="1"/>
  <c r="BO164" i="75" s="1"/>
  <c r="BP164" i="75" s="1"/>
  <c r="BQ164" i="75" s="1"/>
  <c r="BR164" i="75" s="1"/>
  <c r="BS164" i="75" s="1"/>
  <c r="BT164" i="75" s="1"/>
  <c r="BU164" i="75" s="1"/>
  <c r="BV164" i="75" s="1"/>
  <c r="BW164" i="75" s="1"/>
  <c r="BX164" i="75" s="1"/>
  <c r="BY164" i="75" s="1"/>
  <c r="BZ164" i="75" s="1"/>
  <c r="CA164" i="75" s="1"/>
  <c r="CB164" i="75" s="1"/>
  <c r="AZ179" i="75"/>
  <c r="BA179" i="75" s="1"/>
  <c r="BB179" i="75" s="1"/>
  <c r="BC179" i="75" s="1"/>
  <c r="BD179" i="75" s="1"/>
  <c r="BE179" i="75" s="1"/>
  <c r="BF179" i="75" s="1"/>
  <c r="BG179" i="75" s="1"/>
  <c r="BH179" i="75" s="1"/>
  <c r="BI179" i="75" s="1"/>
  <c r="BJ179" i="75" s="1"/>
  <c r="BK179" i="75" s="1"/>
  <c r="BL179" i="75" s="1"/>
  <c r="BM179" i="75" s="1"/>
  <c r="BN179" i="75" s="1"/>
  <c r="BO179" i="75" s="1"/>
  <c r="BP179" i="75" s="1"/>
  <c r="BQ179" i="75" s="1"/>
  <c r="BR179" i="75" s="1"/>
  <c r="BS179" i="75" s="1"/>
  <c r="BT179" i="75" s="1"/>
  <c r="BU179" i="75" s="1"/>
  <c r="BV179" i="75" s="1"/>
  <c r="BW179" i="75" s="1"/>
  <c r="BX179" i="75" s="1"/>
  <c r="BY179" i="75" s="1"/>
  <c r="BZ179" i="75" s="1"/>
  <c r="CA179" i="75" s="1"/>
  <c r="CB179" i="75" s="1"/>
  <c r="AY180" i="75"/>
  <c r="AZ180" i="75" s="1"/>
  <c r="BA180" i="75" s="1"/>
  <c r="BB180" i="75" s="1"/>
  <c r="BC180" i="75" s="1"/>
  <c r="BD180" i="75" s="1"/>
  <c r="BE180" i="75" s="1"/>
  <c r="BF180" i="75" s="1"/>
  <c r="BG180" i="75" s="1"/>
  <c r="BH180" i="75" s="1"/>
  <c r="BI180" i="75" s="1"/>
  <c r="BJ180" i="75" s="1"/>
  <c r="BK180" i="75" s="1"/>
  <c r="BL180" i="75" s="1"/>
  <c r="BM180" i="75" s="1"/>
  <c r="BN180" i="75" s="1"/>
  <c r="BO180" i="75" s="1"/>
  <c r="BP180" i="75" s="1"/>
  <c r="BQ180" i="75" s="1"/>
  <c r="BR180" i="75" s="1"/>
  <c r="BS180" i="75" s="1"/>
  <c r="BT180" i="75" s="1"/>
  <c r="BU180" i="75" s="1"/>
  <c r="BV180" i="75" s="1"/>
  <c r="BW180" i="75" s="1"/>
  <c r="BX180" i="75" s="1"/>
  <c r="BY180" i="75" s="1"/>
  <c r="BZ180" i="75" s="1"/>
  <c r="CA180" i="75" s="1"/>
  <c r="CB180" i="75" s="1"/>
  <c r="AY181" i="75"/>
  <c r="AZ181" i="75" s="1"/>
  <c r="BA181" i="75" s="1"/>
  <c r="BB181" i="75" s="1"/>
  <c r="BC181" i="75" s="1"/>
  <c r="BD181" i="75" s="1"/>
  <c r="BE181" i="75" s="1"/>
  <c r="BF181" i="75" s="1"/>
  <c r="BG181" i="75" s="1"/>
  <c r="BH181" i="75" s="1"/>
  <c r="BI181" i="75" s="1"/>
  <c r="BJ181" i="75" s="1"/>
  <c r="BK181" i="75" s="1"/>
  <c r="BL181" i="75" s="1"/>
  <c r="BM181" i="75" s="1"/>
  <c r="BN181" i="75" s="1"/>
  <c r="BO181" i="75" s="1"/>
  <c r="BP181" i="75" s="1"/>
  <c r="BQ181" i="75" s="1"/>
  <c r="BR181" i="75" s="1"/>
  <c r="BS181" i="75" s="1"/>
  <c r="BT181" i="75" s="1"/>
  <c r="BU181" i="75" s="1"/>
  <c r="BV181" i="75" s="1"/>
  <c r="BW181" i="75" s="1"/>
  <c r="BX181" i="75" s="1"/>
  <c r="BY181" i="75" s="1"/>
  <c r="BZ181" i="75" s="1"/>
  <c r="CA181" i="75" s="1"/>
  <c r="CB181" i="75" s="1"/>
  <c r="C226" i="76"/>
  <c r="C230" i="76"/>
  <c r="C225" i="76"/>
  <c r="C19" i="76"/>
  <c r="D230" i="76" s="1"/>
  <c r="D232" i="76" s="1"/>
  <c r="CT45" i="76"/>
  <c r="CT47" i="76"/>
  <c r="AZ124" i="73"/>
  <c r="BA124" i="73" s="1"/>
  <c r="AY149" i="73"/>
  <c r="AZ149" i="73" s="1"/>
  <c r="BA149" i="73" s="1"/>
  <c r="AY161" i="73"/>
  <c r="AZ161" i="73" s="1"/>
  <c r="BA161" i="73" s="1"/>
  <c r="BB161" i="73" s="1"/>
  <c r="BC161" i="73" s="1"/>
  <c r="BD161" i="73" s="1"/>
  <c r="BE161" i="73" s="1"/>
  <c r="BF161" i="73" s="1"/>
  <c r="BG161" i="73" s="1"/>
  <c r="BH161" i="73" s="1"/>
  <c r="BI161" i="73" s="1"/>
  <c r="BJ161" i="73" s="1"/>
  <c r="BK161" i="73" s="1"/>
  <c r="BL161" i="73" s="1"/>
  <c r="BM161" i="73" s="1"/>
  <c r="BN161" i="73" s="1"/>
  <c r="BO161" i="73" s="1"/>
  <c r="BP161" i="73" s="1"/>
  <c r="BQ161" i="73" s="1"/>
  <c r="BR161" i="73" s="1"/>
  <c r="BS161" i="73" s="1"/>
  <c r="BT161" i="73" s="1"/>
  <c r="BU161" i="73" s="1"/>
  <c r="BV161" i="73" s="1"/>
  <c r="BW161" i="73" s="1"/>
  <c r="BX161" i="73" s="1"/>
  <c r="BY161" i="73" s="1"/>
  <c r="BZ161" i="73" s="1"/>
  <c r="CA161" i="73" s="1"/>
  <c r="CB161" i="73" s="1"/>
  <c r="AZ167" i="73"/>
  <c r="BA167" i="73" s="1"/>
  <c r="BB167" i="73" s="1"/>
  <c r="BC167" i="73" s="1"/>
  <c r="BD167" i="73" s="1"/>
  <c r="BE167" i="73" s="1"/>
  <c r="BF167" i="73" s="1"/>
  <c r="BG167" i="73" s="1"/>
  <c r="BH167" i="73" s="1"/>
  <c r="BI167" i="73" s="1"/>
  <c r="BJ167" i="73" s="1"/>
  <c r="BK167" i="73" s="1"/>
  <c r="BL167" i="73" s="1"/>
  <c r="BM167" i="73" s="1"/>
  <c r="BN167" i="73" s="1"/>
  <c r="BO167" i="73" s="1"/>
  <c r="BP167" i="73" s="1"/>
  <c r="BQ167" i="73" s="1"/>
  <c r="BR167" i="73" s="1"/>
  <c r="BS167" i="73" s="1"/>
  <c r="BT167" i="73" s="1"/>
  <c r="BU167" i="73" s="1"/>
  <c r="BV167" i="73" s="1"/>
  <c r="BW167" i="73" s="1"/>
  <c r="BX167" i="73" s="1"/>
  <c r="BY167" i="73" s="1"/>
  <c r="BZ167" i="73" s="1"/>
  <c r="CA167" i="73" s="1"/>
  <c r="CB167" i="73" s="1"/>
  <c r="AZ171" i="73"/>
  <c r="BA171" i="73" s="1"/>
  <c r="BB171" i="73" s="1"/>
  <c r="BC171" i="73" s="1"/>
  <c r="BD171" i="73" s="1"/>
  <c r="BE171" i="73" s="1"/>
  <c r="BF171" i="73" s="1"/>
  <c r="BG171" i="73" s="1"/>
  <c r="BH171" i="73" s="1"/>
  <c r="BI171" i="73" s="1"/>
  <c r="BJ171" i="73" s="1"/>
  <c r="BK171" i="73" s="1"/>
  <c r="BL171" i="73" s="1"/>
  <c r="BM171" i="73" s="1"/>
  <c r="BN171" i="73" s="1"/>
  <c r="BO171" i="73" s="1"/>
  <c r="BP171" i="73" s="1"/>
  <c r="BQ171" i="73" s="1"/>
  <c r="BR171" i="73" s="1"/>
  <c r="BS171" i="73" s="1"/>
  <c r="BT171" i="73" s="1"/>
  <c r="BU171" i="73" s="1"/>
  <c r="BV171" i="73" s="1"/>
  <c r="BW171" i="73" s="1"/>
  <c r="BX171" i="73" s="1"/>
  <c r="BY171" i="73" s="1"/>
  <c r="BZ171" i="73" s="1"/>
  <c r="CA171" i="73" s="1"/>
  <c r="CB171" i="73" s="1"/>
  <c r="AZ178" i="73"/>
  <c r="BA178" i="73" s="1"/>
  <c r="BB178" i="73" s="1"/>
  <c r="BC178" i="73" s="1"/>
  <c r="BD178" i="73" s="1"/>
  <c r="BE178" i="73" s="1"/>
  <c r="BF178" i="73" s="1"/>
  <c r="BG178" i="73" s="1"/>
  <c r="BH178" i="73" s="1"/>
  <c r="BI178" i="73" s="1"/>
  <c r="BJ178" i="73" s="1"/>
  <c r="BK178" i="73" s="1"/>
  <c r="BL178" i="73" s="1"/>
  <c r="BM178" i="73" s="1"/>
  <c r="BN178" i="73" s="1"/>
  <c r="BO178" i="73" s="1"/>
  <c r="BP178" i="73" s="1"/>
  <c r="BQ178" i="73" s="1"/>
  <c r="BR178" i="73" s="1"/>
  <c r="BS178" i="73" s="1"/>
  <c r="BT178" i="73" s="1"/>
  <c r="BU178" i="73" s="1"/>
  <c r="BV178" i="73" s="1"/>
  <c r="BW178" i="73" s="1"/>
  <c r="BX178" i="73" s="1"/>
  <c r="BY178" i="73" s="1"/>
  <c r="BZ178" i="73" s="1"/>
  <c r="CA178" i="73" s="1"/>
  <c r="CB178" i="73" s="1"/>
  <c r="AY184" i="73"/>
  <c r="AZ184" i="73" s="1"/>
  <c r="BA184" i="73" s="1"/>
  <c r="AY57" i="74"/>
  <c r="AY27" i="75"/>
  <c r="AZ27" i="75" s="1"/>
  <c r="BA27" i="75" s="1"/>
  <c r="BB27" i="75" s="1"/>
  <c r="BC27" i="75" s="1"/>
  <c r="BD27" i="75" s="1"/>
  <c r="BE27" i="75" s="1"/>
  <c r="BF27" i="75" s="1"/>
  <c r="BG27" i="75" s="1"/>
  <c r="BH27" i="75" s="1"/>
  <c r="BI27" i="75" s="1"/>
  <c r="BJ27" i="75" s="1"/>
  <c r="BK27" i="75" s="1"/>
  <c r="BL27" i="75" s="1"/>
  <c r="BM27" i="75" s="1"/>
  <c r="BN27" i="75" s="1"/>
  <c r="BO27" i="75" s="1"/>
  <c r="BP27" i="75" s="1"/>
  <c r="BQ27" i="75" s="1"/>
  <c r="BR27" i="75" s="1"/>
  <c r="BS27" i="75" s="1"/>
  <c r="BT27" i="75" s="1"/>
  <c r="BU27" i="75" s="1"/>
  <c r="BV27" i="75" s="1"/>
  <c r="BW27" i="75" s="1"/>
  <c r="BX27" i="75" s="1"/>
  <c r="BY27" i="75" s="1"/>
  <c r="BZ27" i="75" s="1"/>
  <c r="CA27" i="75" s="1"/>
  <c r="CB27" i="75" s="1"/>
  <c r="AY31" i="75"/>
  <c r="AZ31" i="75" s="1"/>
  <c r="BA31" i="75" s="1"/>
  <c r="BB31" i="75" s="1"/>
  <c r="BC31" i="75" s="1"/>
  <c r="BD31" i="75" s="1"/>
  <c r="BE31" i="75" s="1"/>
  <c r="BF31" i="75" s="1"/>
  <c r="BG31" i="75" s="1"/>
  <c r="BH31" i="75" s="1"/>
  <c r="BI31" i="75" s="1"/>
  <c r="BJ31" i="75" s="1"/>
  <c r="BK31" i="75" s="1"/>
  <c r="BL31" i="75" s="1"/>
  <c r="BM31" i="75" s="1"/>
  <c r="BN31" i="75" s="1"/>
  <c r="BO31" i="75" s="1"/>
  <c r="BP31" i="75" s="1"/>
  <c r="BQ31" i="75" s="1"/>
  <c r="BR31" i="75" s="1"/>
  <c r="BS31" i="75" s="1"/>
  <c r="BT31" i="75" s="1"/>
  <c r="BU31" i="75" s="1"/>
  <c r="BV31" i="75" s="1"/>
  <c r="BW31" i="75" s="1"/>
  <c r="BX31" i="75" s="1"/>
  <c r="BY31" i="75" s="1"/>
  <c r="BZ31" i="75" s="1"/>
  <c r="CA31" i="75" s="1"/>
  <c r="CB31" i="75" s="1"/>
  <c r="AY35" i="75"/>
  <c r="AZ35" i="75" s="1"/>
  <c r="BA35" i="75" s="1"/>
  <c r="BB35" i="75" s="1"/>
  <c r="BC35" i="75" s="1"/>
  <c r="BD35" i="75" s="1"/>
  <c r="BE35" i="75" s="1"/>
  <c r="BF35" i="75" s="1"/>
  <c r="BG35" i="75" s="1"/>
  <c r="BH35" i="75" s="1"/>
  <c r="BI35" i="75" s="1"/>
  <c r="BJ35" i="75" s="1"/>
  <c r="BK35" i="75" s="1"/>
  <c r="BL35" i="75" s="1"/>
  <c r="BM35" i="75" s="1"/>
  <c r="BN35" i="75" s="1"/>
  <c r="BO35" i="75" s="1"/>
  <c r="BP35" i="75" s="1"/>
  <c r="BQ35" i="75" s="1"/>
  <c r="BR35" i="75" s="1"/>
  <c r="BS35" i="75" s="1"/>
  <c r="BT35" i="75" s="1"/>
  <c r="BU35" i="75" s="1"/>
  <c r="BV35" i="75" s="1"/>
  <c r="BW35" i="75" s="1"/>
  <c r="BX35" i="75" s="1"/>
  <c r="BY35" i="75" s="1"/>
  <c r="BZ35" i="75" s="1"/>
  <c r="CA35" i="75" s="1"/>
  <c r="CB35" i="75" s="1"/>
  <c r="AY37" i="75"/>
  <c r="AZ37" i="75" s="1"/>
  <c r="BA37" i="75" s="1"/>
  <c r="BB37" i="75" s="1"/>
  <c r="BC37" i="75" s="1"/>
  <c r="BD37" i="75" s="1"/>
  <c r="BE37" i="75" s="1"/>
  <c r="BF37" i="75" s="1"/>
  <c r="BG37" i="75" s="1"/>
  <c r="BH37" i="75" s="1"/>
  <c r="BI37" i="75" s="1"/>
  <c r="BJ37" i="75" s="1"/>
  <c r="BK37" i="75" s="1"/>
  <c r="BL37" i="75" s="1"/>
  <c r="BM37" i="75" s="1"/>
  <c r="BN37" i="75" s="1"/>
  <c r="BO37" i="75" s="1"/>
  <c r="BP37" i="75" s="1"/>
  <c r="BQ37" i="75" s="1"/>
  <c r="BR37" i="75" s="1"/>
  <c r="BS37" i="75" s="1"/>
  <c r="BT37" i="75" s="1"/>
  <c r="BU37" i="75" s="1"/>
  <c r="BV37" i="75" s="1"/>
  <c r="BW37" i="75" s="1"/>
  <c r="BX37" i="75" s="1"/>
  <c r="BY37" i="75" s="1"/>
  <c r="BZ37" i="75" s="1"/>
  <c r="CA37" i="75" s="1"/>
  <c r="CB37" i="75" s="1"/>
  <c r="AY39" i="75"/>
  <c r="AZ39" i="75" s="1"/>
  <c r="BA39" i="75" s="1"/>
  <c r="BB39" i="75" s="1"/>
  <c r="BC39" i="75" s="1"/>
  <c r="BD39" i="75" s="1"/>
  <c r="BE39" i="75" s="1"/>
  <c r="BF39" i="75" s="1"/>
  <c r="BG39" i="75" s="1"/>
  <c r="BH39" i="75" s="1"/>
  <c r="BI39" i="75" s="1"/>
  <c r="BJ39" i="75" s="1"/>
  <c r="BK39" i="75" s="1"/>
  <c r="BL39" i="75" s="1"/>
  <c r="BM39" i="75" s="1"/>
  <c r="BN39" i="75" s="1"/>
  <c r="BO39" i="75" s="1"/>
  <c r="BP39" i="75" s="1"/>
  <c r="BQ39" i="75" s="1"/>
  <c r="BR39" i="75" s="1"/>
  <c r="BS39" i="75" s="1"/>
  <c r="BT39" i="75" s="1"/>
  <c r="BU39" i="75" s="1"/>
  <c r="BV39" i="75" s="1"/>
  <c r="BW39" i="75" s="1"/>
  <c r="BX39" i="75" s="1"/>
  <c r="BY39" i="75" s="1"/>
  <c r="BZ39" i="75" s="1"/>
  <c r="CA39" i="75" s="1"/>
  <c r="CB39" i="75" s="1"/>
  <c r="AY41" i="75"/>
  <c r="AZ41" i="75" s="1"/>
  <c r="BA41" i="75" s="1"/>
  <c r="BB41" i="75" s="1"/>
  <c r="BC41" i="75" s="1"/>
  <c r="BD41" i="75" s="1"/>
  <c r="BE41" i="75" s="1"/>
  <c r="BF41" i="75" s="1"/>
  <c r="BG41" i="75" s="1"/>
  <c r="BH41" i="75" s="1"/>
  <c r="BI41" i="75" s="1"/>
  <c r="BJ41" i="75" s="1"/>
  <c r="BK41" i="75" s="1"/>
  <c r="BL41" i="75" s="1"/>
  <c r="BM41" i="75" s="1"/>
  <c r="BN41" i="75" s="1"/>
  <c r="BO41" i="75" s="1"/>
  <c r="BP41" i="75" s="1"/>
  <c r="BQ41" i="75" s="1"/>
  <c r="BR41" i="75" s="1"/>
  <c r="BS41" i="75" s="1"/>
  <c r="BT41" i="75" s="1"/>
  <c r="BU41" i="75" s="1"/>
  <c r="BV41" i="75" s="1"/>
  <c r="BW41" i="75" s="1"/>
  <c r="BX41" i="75" s="1"/>
  <c r="BY41" i="75" s="1"/>
  <c r="BZ41" i="75" s="1"/>
  <c r="CA41" i="75" s="1"/>
  <c r="CB41" i="75" s="1"/>
  <c r="AY43" i="75"/>
  <c r="AZ43" i="75" s="1"/>
  <c r="BA43" i="75" s="1"/>
  <c r="BB43" i="75" s="1"/>
  <c r="BC43" i="75" s="1"/>
  <c r="BD43" i="75" s="1"/>
  <c r="BE43" i="75" s="1"/>
  <c r="BF43" i="75" s="1"/>
  <c r="BG43" i="75" s="1"/>
  <c r="BH43" i="75" s="1"/>
  <c r="BI43" i="75" s="1"/>
  <c r="BJ43" i="75" s="1"/>
  <c r="BK43" i="75" s="1"/>
  <c r="BL43" i="75" s="1"/>
  <c r="BM43" i="75" s="1"/>
  <c r="BN43" i="75" s="1"/>
  <c r="BO43" i="75" s="1"/>
  <c r="BP43" i="75" s="1"/>
  <c r="BQ43" i="75" s="1"/>
  <c r="BR43" i="75" s="1"/>
  <c r="BS43" i="75" s="1"/>
  <c r="BT43" i="75" s="1"/>
  <c r="BU43" i="75" s="1"/>
  <c r="BV43" i="75" s="1"/>
  <c r="BW43" i="75" s="1"/>
  <c r="BX43" i="75" s="1"/>
  <c r="BY43" i="75" s="1"/>
  <c r="BZ43" i="75" s="1"/>
  <c r="CA43" i="75" s="1"/>
  <c r="CB43" i="75" s="1"/>
  <c r="AY45" i="75"/>
  <c r="AZ45" i="75" s="1"/>
  <c r="BA45" i="75" s="1"/>
  <c r="BB45" i="75" s="1"/>
  <c r="BC45" i="75" s="1"/>
  <c r="BD45" i="75" s="1"/>
  <c r="BE45" i="75" s="1"/>
  <c r="BF45" i="75" s="1"/>
  <c r="BG45" i="75" s="1"/>
  <c r="BH45" i="75" s="1"/>
  <c r="BI45" i="75" s="1"/>
  <c r="BJ45" i="75" s="1"/>
  <c r="BK45" i="75" s="1"/>
  <c r="BL45" i="75" s="1"/>
  <c r="BM45" i="75" s="1"/>
  <c r="BN45" i="75" s="1"/>
  <c r="BO45" i="75" s="1"/>
  <c r="BP45" i="75" s="1"/>
  <c r="BQ45" i="75" s="1"/>
  <c r="BR45" i="75" s="1"/>
  <c r="BS45" i="75" s="1"/>
  <c r="BT45" i="75" s="1"/>
  <c r="BU45" i="75" s="1"/>
  <c r="BV45" i="75" s="1"/>
  <c r="BW45" i="75" s="1"/>
  <c r="BX45" i="75" s="1"/>
  <c r="BY45" i="75" s="1"/>
  <c r="BZ45" i="75" s="1"/>
  <c r="CA45" i="75" s="1"/>
  <c r="CB45" i="75" s="1"/>
  <c r="AY47" i="75"/>
  <c r="AZ47" i="75" s="1"/>
  <c r="BA47" i="75" s="1"/>
  <c r="BB47" i="75" s="1"/>
  <c r="BC47" i="75" s="1"/>
  <c r="BD47" i="75" s="1"/>
  <c r="BE47" i="75" s="1"/>
  <c r="BF47" i="75" s="1"/>
  <c r="BG47" i="75" s="1"/>
  <c r="BH47" i="75" s="1"/>
  <c r="BI47" i="75" s="1"/>
  <c r="BJ47" i="75" s="1"/>
  <c r="BK47" i="75" s="1"/>
  <c r="BL47" i="75" s="1"/>
  <c r="BM47" i="75" s="1"/>
  <c r="BN47" i="75" s="1"/>
  <c r="BO47" i="75" s="1"/>
  <c r="BP47" i="75" s="1"/>
  <c r="BQ47" i="75" s="1"/>
  <c r="BR47" i="75" s="1"/>
  <c r="BS47" i="75" s="1"/>
  <c r="BT47" i="75" s="1"/>
  <c r="BU47" i="75" s="1"/>
  <c r="BV47" i="75" s="1"/>
  <c r="BW47" i="75" s="1"/>
  <c r="BX47" i="75" s="1"/>
  <c r="BY47" i="75" s="1"/>
  <c r="BZ47" i="75" s="1"/>
  <c r="CA47" i="75" s="1"/>
  <c r="CB47" i="75" s="1"/>
  <c r="AY83" i="75"/>
  <c r="AZ83" i="75" s="1"/>
  <c r="BA83" i="75" s="1"/>
  <c r="BB83" i="75" s="1"/>
  <c r="BC83" i="75" s="1"/>
  <c r="BD83" i="75" s="1"/>
  <c r="BE83" i="75" s="1"/>
  <c r="BF83" i="75" s="1"/>
  <c r="BG83" i="75" s="1"/>
  <c r="BH83" i="75" s="1"/>
  <c r="BI83" i="75" s="1"/>
  <c r="BJ83" i="75" s="1"/>
  <c r="BK83" i="75" s="1"/>
  <c r="BL83" i="75" s="1"/>
  <c r="BM83" i="75" s="1"/>
  <c r="BN83" i="75" s="1"/>
  <c r="BO83" i="75" s="1"/>
  <c r="BP83" i="75" s="1"/>
  <c r="BQ83" i="75" s="1"/>
  <c r="BR83" i="75" s="1"/>
  <c r="BS83" i="75" s="1"/>
  <c r="BT83" i="75" s="1"/>
  <c r="BU83" i="75" s="1"/>
  <c r="BV83" i="75" s="1"/>
  <c r="BW83" i="75" s="1"/>
  <c r="BX83" i="75" s="1"/>
  <c r="BY83" i="75" s="1"/>
  <c r="BZ83" i="75" s="1"/>
  <c r="CA83" i="75" s="1"/>
  <c r="CB83" i="75" s="1"/>
  <c r="AY85" i="75"/>
  <c r="AZ85" i="75" s="1"/>
  <c r="BA85" i="75" s="1"/>
  <c r="BB85" i="75" s="1"/>
  <c r="BC85" i="75" s="1"/>
  <c r="BD85" i="75" s="1"/>
  <c r="BE85" i="75" s="1"/>
  <c r="BF85" i="75" s="1"/>
  <c r="BG85" i="75" s="1"/>
  <c r="BH85" i="75" s="1"/>
  <c r="BI85" i="75" s="1"/>
  <c r="BJ85" i="75" s="1"/>
  <c r="BK85" i="75" s="1"/>
  <c r="BL85" i="75" s="1"/>
  <c r="BM85" i="75" s="1"/>
  <c r="BN85" i="75" s="1"/>
  <c r="BO85" i="75" s="1"/>
  <c r="BP85" i="75" s="1"/>
  <c r="BQ85" i="75" s="1"/>
  <c r="BR85" i="75" s="1"/>
  <c r="BS85" i="75" s="1"/>
  <c r="BT85" i="75" s="1"/>
  <c r="BU85" i="75" s="1"/>
  <c r="BV85" i="75" s="1"/>
  <c r="BW85" i="75" s="1"/>
  <c r="BX85" i="75" s="1"/>
  <c r="BY85" i="75" s="1"/>
  <c r="BZ85" i="75" s="1"/>
  <c r="CA85" i="75" s="1"/>
  <c r="CB85" i="75" s="1"/>
  <c r="AY87" i="75"/>
  <c r="AZ87" i="75" s="1"/>
  <c r="BA87" i="75" s="1"/>
  <c r="BB87" i="75" s="1"/>
  <c r="BC87" i="75" s="1"/>
  <c r="BD87" i="75" s="1"/>
  <c r="BE87" i="75" s="1"/>
  <c r="BF87" i="75" s="1"/>
  <c r="BG87" i="75" s="1"/>
  <c r="BH87" i="75" s="1"/>
  <c r="BI87" i="75" s="1"/>
  <c r="BJ87" i="75" s="1"/>
  <c r="BK87" i="75" s="1"/>
  <c r="BL87" i="75" s="1"/>
  <c r="BM87" i="75" s="1"/>
  <c r="BN87" i="75" s="1"/>
  <c r="BO87" i="75" s="1"/>
  <c r="BP87" i="75" s="1"/>
  <c r="BQ87" i="75" s="1"/>
  <c r="BR87" i="75" s="1"/>
  <c r="BS87" i="75" s="1"/>
  <c r="BT87" i="75" s="1"/>
  <c r="BU87" i="75" s="1"/>
  <c r="BV87" i="75" s="1"/>
  <c r="BW87" i="75" s="1"/>
  <c r="BX87" i="75" s="1"/>
  <c r="BY87" i="75" s="1"/>
  <c r="BZ87" i="75" s="1"/>
  <c r="CA87" i="75" s="1"/>
  <c r="CB87" i="75" s="1"/>
  <c r="AY89" i="75"/>
  <c r="AZ89" i="75" s="1"/>
  <c r="BA89" i="75" s="1"/>
  <c r="BB89" i="75" s="1"/>
  <c r="BC89" i="75" s="1"/>
  <c r="BD89" i="75" s="1"/>
  <c r="BE89" i="75" s="1"/>
  <c r="BF89" i="75" s="1"/>
  <c r="BG89" i="75" s="1"/>
  <c r="BH89" i="75" s="1"/>
  <c r="BI89" i="75" s="1"/>
  <c r="BJ89" i="75" s="1"/>
  <c r="BK89" i="75" s="1"/>
  <c r="BL89" i="75" s="1"/>
  <c r="BM89" i="75" s="1"/>
  <c r="BN89" i="75" s="1"/>
  <c r="BO89" i="75" s="1"/>
  <c r="BP89" i="75" s="1"/>
  <c r="BQ89" i="75" s="1"/>
  <c r="BR89" i="75" s="1"/>
  <c r="BS89" i="75" s="1"/>
  <c r="BT89" i="75" s="1"/>
  <c r="BU89" i="75" s="1"/>
  <c r="BV89" i="75" s="1"/>
  <c r="BW89" i="75" s="1"/>
  <c r="BX89" i="75" s="1"/>
  <c r="BY89" i="75" s="1"/>
  <c r="BZ89" i="75" s="1"/>
  <c r="CA89" i="75" s="1"/>
  <c r="CB89" i="75" s="1"/>
  <c r="AY91" i="75"/>
  <c r="AZ91" i="75" s="1"/>
  <c r="BA91" i="75" s="1"/>
  <c r="BB91" i="75" s="1"/>
  <c r="BC91" i="75" s="1"/>
  <c r="BD91" i="75" s="1"/>
  <c r="BE91" i="75" s="1"/>
  <c r="BF91" i="75" s="1"/>
  <c r="BG91" i="75" s="1"/>
  <c r="BH91" i="75" s="1"/>
  <c r="BI91" i="75" s="1"/>
  <c r="BJ91" i="75" s="1"/>
  <c r="BK91" i="75" s="1"/>
  <c r="BL91" i="75" s="1"/>
  <c r="BM91" i="75" s="1"/>
  <c r="BN91" i="75" s="1"/>
  <c r="BO91" i="75" s="1"/>
  <c r="BP91" i="75" s="1"/>
  <c r="BQ91" i="75" s="1"/>
  <c r="BR91" i="75" s="1"/>
  <c r="BS91" i="75" s="1"/>
  <c r="BT91" i="75" s="1"/>
  <c r="BU91" i="75" s="1"/>
  <c r="BV91" i="75" s="1"/>
  <c r="BW91" i="75" s="1"/>
  <c r="BX91" i="75" s="1"/>
  <c r="BY91" i="75" s="1"/>
  <c r="BZ91" i="75" s="1"/>
  <c r="CA91" i="75" s="1"/>
  <c r="CB91" i="75" s="1"/>
  <c r="AZ99" i="75"/>
  <c r="BA99" i="75" s="1"/>
  <c r="BB99" i="75" s="1"/>
  <c r="BC99" i="75" s="1"/>
  <c r="BD99" i="75" s="1"/>
  <c r="BE99" i="75" s="1"/>
  <c r="BF99" i="75" s="1"/>
  <c r="BG99" i="75" s="1"/>
  <c r="BH99" i="75" s="1"/>
  <c r="BI99" i="75" s="1"/>
  <c r="BJ99" i="75" s="1"/>
  <c r="BK99" i="75" s="1"/>
  <c r="BL99" i="75" s="1"/>
  <c r="BM99" i="75" s="1"/>
  <c r="BN99" i="75" s="1"/>
  <c r="BO99" i="75" s="1"/>
  <c r="BP99" i="75" s="1"/>
  <c r="BQ99" i="75" s="1"/>
  <c r="BR99" i="75" s="1"/>
  <c r="BS99" i="75" s="1"/>
  <c r="BT99" i="75" s="1"/>
  <c r="BU99" i="75" s="1"/>
  <c r="BV99" i="75" s="1"/>
  <c r="BW99" i="75" s="1"/>
  <c r="BX99" i="75" s="1"/>
  <c r="BY99" i="75" s="1"/>
  <c r="BZ99" i="75" s="1"/>
  <c r="CA99" i="75" s="1"/>
  <c r="CB99" i="75" s="1"/>
  <c r="AZ101" i="75"/>
  <c r="BA101" i="75" s="1"/>
  <c r="BB101" i="75" s="1"/>
  <c r="BC101" i="75" s="1"/>
  <c r="BD101" i="75" s="1"/>
  <c r="BE101" i="75" s="1"/>
  <c r="BF101" i="75" s="1"/>
  <c r="BG101" i="75" s="1"/>
  <c r="BH101" i="75" s="1"/>
  <c r="BI101" i="75" s="1"/>
  <c r="BJ101" i="75" s="1"/>
  <c r="BK101" i="75" s="1"/>
  <c r="BL101" i="75" s="1"/>
  <c r="BM101" i="75" s="1"/>
  <c r="BN101" i="75" s="1"/>
  <c r="BO101" i="75" s="1"/>
  <c r="BP101" i="75" s="1"/>
  <c r="BQ101" i="75" s="1"/>
  <c r="BR101" i="75" s="1"/>
  <c r="BS101" i="75" s="1"/>
  <c r="BT101" i="75" s="1"/>
  <c r="BU101" i="75" s="1"/>
  <c r="BV101" i="75" s="1"/>
  <c r="BW101" i="75" s="1"/>
  <c r="BX101" i="75" s="1"/>
  <c r="BY101" i="75" s="1"/>
  <c r="BZ101" i="75" s="1"/>
  <c r="CA101" i="75" s="1"/>
  <c r="CB101" i="75" s="1"/>
  <c r="AZ103" i="75"/>
  <c r="BA103" i="75" s="1"/>
  <c r="BB103" i="75" s="1"/>
  <c r="BC103" i="75" s="1"/>
  <c r="BD103" i="75" s="1"/>
  <c r="BE103" i="75" s="1"/>
  <c r="BF103" i="75" s="1"/>
  <c r="BG103" i="75" s="1"/>
  <c r="BH103" i="75" s="1"/>
  <c r="BI103" i="75" s="1"/>
  <c r="BJ103" i="75" s="1"/>
  <c r="BK103" i="75" s="1"/>
  <c r="BL103" i="75" s="1"/>
  <c r="BM103" i="75" s="1"/>
  <c r="BN103" i="75" s="1"/>
  <c r="BO103" i="75" s="1"/>
  <c r="BP103" i="75" s="1"/>
  <c r="BQ103" i="75" s="1"/>
  <c r="BR103" i="75" s="1"/>
  <c r="BS103" i="75" s="1"/>
  <c r="BT103" i="75" s="1"/>
  <c r="BU103" i="75" s="1"/>
  <c r="BV103" i="75" s="1"/>
  <c r="BW103" i="75" s="1"/>
  <c r="BX103" i="75" s="1"/>
  <c r="BY103" i="75" s="1"/>
  <c r="BZ103" i="75" s="1"/>
  <c r="CA103" i="75" s="1"/>
  <c r="CB103" i="75" s="1"/>
  <c r="AY108" i="75"/>
  <c r="AZ108" i="75" s="1"/>
  <c r="BA108" i="75" s="1"/>
  <c r="BB108" i="75" s="1"/>
  <c r="BC108" i="75" s="1"/>
  <c r="BD108" i="75" s="1"/>
  <c r="BE108" i="75" s="1"/>
  <c r="BF108" i="75" s="1"/>
  <c r="BG108" i="75" s="1"/>
  <c r="BH108" i="75" s="1"/>
  <c r="BI108" i="75" s="1"/>
  <c r="BJ108" i="75" s="1"/>
  <c r="BK108" i="75" s="1"/>
  <c r="BL108" i="75" s="1"/>
  <c r="BM108" i="75" s="1"/>
  <c r="BN108" i="75" s="1"/>
  <c r="BO108" i="75" s="1"/>
  <c r="BP108" i="75" s="1"/>
  <c r="BQ108" i="75" s="1"/>
  <c r="BR108" i="75" s="1"/>
  <c r="BS108" i="75" s="1"/>
  <c r="BT108" i="75" s="1"/>
  <c r="BU108" i="75" s="1"/>
  <c r="BV108" i="75" s="1"/>
  <c r="BW108" i="75" s="1"/>
  <c r="BX108" i="75" s="1"/>
  <c r="BY108" i="75" s="1"/>
  <c r="BZ108" i="75" s="1"/>
  <c r="CA108" i="75" s="1"/>
  <c r="CB108" i="75" s="1"/>
  <c r="AY112" i="75"/>
  <c r="AZ112" i="75" s="1"/>
  <c r="BA112" i="75" s="1"/>
  <c r="BB112" i="75" s="1"/>
  <c r="BC112" i="75" s="1"/>
  <c r="BD112" i="75" s="1"/>
  <c r="BE112" i="75" s="1"/>
  <c r="BF112" i="75" s="1"/>
  <c r="BG112" i="75" s="1"/>
  <c r="BH112" i="75" s="1"/>
  <c r="BI112" i="75" s="1"/>
  <c r="BJ112" i="75" s="1"/>
  <c r="BK112" i="75" s="1"/>
  <c r="BL112" i="75" s="1"/>
  <c r="BM112" i="75" s="1"/>
  <c r="BN112" i="75" s="1"/>
  <c r="BO112" i="75" s="1"/>
  <c r="BP112" i="75" s="1"/>
  <c r="BQ112" i="75" s="1"/>
  <c r="BR112" i="75" s="1"/>
  <c r="BS112" i="75" s="1"/>
  <c r="BT112" i="75" s="1"/>
  <c r="BU112" i="75" s="1"/>
  <c r="BV112" i="75" s="1"/>
  <c r="BW112" i="75" s="1"/>
  <c r="BX112" i="75" s="1"/>
  <c r="BY112" i="75" s="1"/>
  <c r="BZ112" i="75" s="1"/>
  <c r="CA112" i="75" s="1"/>
  <c r="CB112" i="75" s="1"/>
  <c r="AY120" i="75"/>
  <c r="AZ120" i="75" s="1"/>
  <c r="BA120" i="75" s="1"/>
  <c r="BB120" i="75" s="1"/>
  <c r="BC120" i="75" s="1"/>
  <c r="BD120" i="75" s="1"/>
  <c r="BE120" i="75" s="1"/>
  <c r="BF120" i="75" s="1"/>
  <c r="BG120" i="75" s="1"/>
  <c r="BH120" i="75" s="1"/>
  <c r="BI120" i="75" s="1"/>
  <c r="BJ120" i="75" s="1"/>
  <c r="BK120" i="75" s="1"/>
  <c r="BL120" i="75" s="1"/>
  <c r="BM120" i="75" s="1"/>
  <c r="BN120" i="75" s="1"/>
  <c r="BO120" i="75" s="1"/>
  <c r="BP120" i="75" s="1"/>
  <c r="BQ120" i="75" s="1"/>
  <c r="BR120" i="75" s="1"/>
  <c r="BS120" i="75" s="1"/>
  <c r="BT120" i="75" s="1"/>
  <c r="BU120" i="75" s="1"/>
  <c r="BV120" i="75" s="1"/>
  <c r="BW120" i="75" s="1"/>
  <c r="BX120" i="75" s="1"/>
  <c r="BY120" i="75" s="1"/>
  <c r="BZ120" i="75" s="1"/>
  <c r="CA120" i="75" s="1"/>
  <c r="CB120" i="75" s="1"/>
  <c r="AZ123" i="75"/>
  <c r="BA123" i="75" s="1"/>
  <c r="BB123" i="75" s="1"/>
  <c r="BC123" i="75" s="1"/>
  <c r="BD123" i="75" s="1"/>
  <c r="BE123" i="75" s="1"/>
  <c r="BF123" i="75" s="1"/>
  <c r="BG123" i="75" s="1"/>
  <c r="BH123" i="75" s="1"/>
  <c r="BI123" i="75" s="1"/>
  <c r="BJ123" i="75" s="1"/>
  <c r="BK123" i="75" s="1"/>
  <c r="BL123" i="75" s="1"/>
  <c r="BM123" i="75" s="1"/>
  <c r="BN123" i="75" s="1"/>
  <c r="BO123" i="75" s="1"/>
  <c r="BP123" i="75" s="1"/>
  <c r="BQ123" i="75" s="1"/>
  <c r="BR123" i="75" s="1"/>
  <c r="BS123" i="75" s="1"/>
  <c r="BT123" i="75" s="1"/>
  <c r="BU123" i="75" s="1"/>
  <c r="BV123" i="75" s="1"/>
  <c r="BW123" i="75" s="1"/>
  <c r="BX123" i="75" s="1"/>
  <c r="BY123" i="75" s="1"/>
  <c r="BZ123" i="75" s="1"/>
  <c r="CA123" i="75" s="1"/>
  <c r="CB123" i="75" s="1"/>
  <c r="AY131" i="75"/>
  <c r="AZ131" i="75" s="1"/>
  <c r="BA131" i="75" s="1"/>
  <c r="BB131" i="75" s="1"/>
  <c r="BC131" i="75" s="1"/>
  <c r="BD131" i="75" s="1"/>
  <c r="BE131" i="75" s="1"/>
  <c r="BF131" i="75" s="1"/>
  <c r="BG131" i="75" s="1"/>
  <c r="BH131" i="75" s="1"/>
  <c r="BI131" i="75" s="1"/>
  <c r="BJ131" i="75" s="1"/>
  <c r="BK131" i="75" s="1"/>
  <c r="BL131" i="75" s="1"/>
  <c r="BM131" i="75" s="1"/>
  <c r="BN131" i="75" s="1"/>
  <c r="BO131" i="75" s="1"/>
  <c r="BP131" i="75" s="1"/>
  <c r="BQ131" i="75" s="1"/>
  <c r="BR131" i="75" s="1"/>
  <c r="BS131" i="75" s="1"/>
  <c r="BT131" i="75" s="1"/>
  <c r="BU131" i="75" s="1"/>
  <c r="BV131" i="75" s="1"/>
  <c r="BW131" i="75" s="1"/>
  <c r="BX131" i="75" s="1"/>
  <c r="BY131" i="75" s="1"/>
  <c r="BZ131" i="75" s="1"/>
  <c r="CA131" i="75" s="1"/>
  <c r="CB131" i="75" s="1"/>
  <c r="AY133" i="75"/>
  <c r="AZ133" i="75" s="1"/>
  <c r="BA133" i="75" s="1"/>
  <c r="BB133" i="75" s="1"/>
  <c r="BC133" i="75" s="1"/>
  <c r="BD133" i="75" s="1"/>
  <c r="BE133" i="75" s="1"/>
  <c r="BF133" i="75" s="1"/>
  <c r="BG133" i="75" s="1"/>
  <c r="BH133" i="75" s="1"/>
  <c r="BI133" i="75" s="1"/>
  <c r="BJ133" i="75" s="1"/>
  <c r="BK133" i="75" s="1"/>
  <c r="BL133" i="75" s="1"/>
  <c r="BM133" i="75" s="1"/>
  <c r="BN133" i="75" s="1"/>
  <c r="BO133" i="75" s="1"/>
  <c r="BP133" i="75" s="1"/>
  <c r="BQ133" i="75" s="1"/>
  <c r="BR133" i="75" s="1"/>
  <c r="BS133" i="75" s="1"/>
  <c r="BT133" i="75" s="1"/>
  <c r="BU133" i="75" s="1"/>
  <c r="BV133" i="75" s="1"/>
  <c r="BW133" i="75" s="1"/>
  <c r="BX133" i="75" s="1"/>
  <c r="BY133" i="75" s="1"/>
  <c r="BZ133" i="75" s="1"/>
  <c r="CA133" i="75" s="1"/>
  <c r="CB133" i="75" s="1"/>
  <c r="AY135" i="75"/>
  <c r="AZ135" i="75" s="1"/>
  <c r="BA135" i="75" s="1"/>
  <c r="BB135" i="75" s="1"/>
  <c r="BC135" i="75" s="1"/>
  <c r="BD135" i="75" s="1"/>
  <c r="BE135" i="75" s="1"/>
  <c r="BF135" i="75" s="1"/>
  <c r="BG135" i="75" s="1"/>
  <c r="BH135" i="75" s="1"/>
  <c r="BI135" i="75" s="1"/>
  <c r="BJ135" i="75" s="1"/>
  <c r="BK135" i="75" s="1"/>
  <c r="BL135" i="75" s="1"/>
  <c r="BM135" i="75" s="1"/>
  <c r="BN135" i="75" s="1"/>
  <c r="BO135" i="75" s="1"/>
  <c r="BP135" i="75" s="1"/>
  <c r="BQ135" i="75" s="1"/>
  <c r="BR135" i="75" s="1"/>
  <c r="BS135" i="75" s="1"/>
  <c r="BT135" i="75" s="1"/>
  <c r="BU135" i="75" s="1"/>
  <c r="BV135" i="75" s="1"/>
  <c r="BW135" i="75" s="1"/>
  <c r="BX135" i="75" s="1"/>
  <c r="BY135" i="75" s="1"/>
  <c r="BZ135" i="75" s="1"/>
  <c r="CA135" i="75" s="1"/>
  <c r="CB135" i="75" s="1"/>
  <c r="AY137" i="75"/>
  <c r="AZ137" i="75" s="1"/>
  <c r="BA137" i="75" s="1"/>
  <c r="BB137" i="75" s="1"/>
  <c r="BC137" i="75" s="1"/>
  <c r="BD137" i="75" s="1"/>
  <c r="BE137" i="75" s="1"/>
  <c r="BF137" i="75" s="1"/>
  <c r="BG137" i="75" s="1"/>
  <c r="BH137" i="75" s="1"/>
  <c r="BI137" i="75" s="1"/>
  <c r="BJ137" i="75" s="1"/>
  <c r="BK137" i="75" s="1"/>
  <c r="BL137" i="75" s="1"/>
  <c r="BM137" i="75" s="1"/>
  <c r="BN137" i="75" s="1"/>
  <c r="BO137" i="75" s="1"/>
  <c r="BP137" i="75" s="1"/>
  <c r="BQ137" i="75" s="1"/>
  <c r="BR137" i="75" s="1"/>
  <c r="BS137" i="75" s="1"/>
  <c r="BT137" i="75" s="1"/>
  <c r="BU137" i="75" s="1"/>
  <c r="BV137" i="75" s="1"/>
  <c r="BW137" i="75" s="1"/>
  <c r="BX137" i="75" s="1"/>
  <c r="BY137" i="75" s="1"/>
  <c r="BZ137" i="75" s="1"/>
  <c r="CA137" i="75" s="1"/>
  <c r="CB137" i="75" s="1"/>
  <c r="AY145" i="75"/>
  <c r="AZ145" i="75" s="1"/>
  <c r="BA145" i="75" s="1"/>
  <c r="BB145" i="75" s="1"/>
  <c r="BC145" i="75" s="1"/>
  <c r="BD145" i="75" s="1"/>
  <c r="BE145" i="75" s="1"/>
  <c r="BF145" i="75" s="1"/>
  <c r="BG145" i="75" s="1"/>
  <c r="BH145" i="75" s="1"/>
  <c r="BI145" i="75" s="1"/>
  <c r="BJ145" i="75" s="1"/>
  <c r="BK145" i="75" s="1"/>
  <c r="BL145" i="75" s="1"/>
  <c r="BM145" i="75" s="1"/>
  <c r="BN145" i="75" s="1"/>
  <c r="BO145" i="75" s="1"/>
  <c r="BP145" i="75" s="1"/>
  <c r="BQ145" i="75" s="1"/>
  <c r="BR145" i="75" s="1"/>
  <c r="BS145" i="75" s="1"/>
  <c r="BT145" i="75" s="1"/>
  <c r="BU145" i="75" s="1"/>
  <c r="BV145" i="75" s="1"/>
  <c r="BW145" i="75" s="1"/>
  <c r="BX145" i="75" s="1"/>
  <c r="BY145" i="75" s="1"/>
  <c r="BZ145" i="75" s="1"/>
  <c r="CA145" i="75" s="1"/>
  <c r="CB145" i="75" s="1"/>
  <c r="AY147" i="75"/>
  <c r="AZ147" i="75" s="1"/>
  <c r="BA147" i="75" s="1"/>
  <c r="BB147" i="75" s="1"/>
  <c r="BC147" i="75" s="1"/>
  <c r="BD147" i="75" s="1"/>
  <c r="BE147" i="75" s="1"/>
  <c r="BF147" i="75" s="1"/>
  <c r="BG147" i="75" s="1"/>
  <c r="BH147" i="75" s="1"/>
  <c r="BI147" i="75" s="1"/>
  <c r="BJ147" i="75" s="1"/>
  <c r="BK147" i="75" s="1"/>
  <c r="BL147" i="75" s="1"/>
  <c r="BM147" i="75" s="1"/>
  <c r="BN147" i="75" s="1"/>
  <c r="BO147" i="75" s="1"/>
  <c r="BP147" i="75" s="1"/>
  <c r="BQ147" i="75" s="1"/>
  <c r="BR147" i="75" s="1"/>
  <c r="BS147" i="75" s="1"/>
  <c r="BT147" i="75" s="1"/>
  <c r="BU147" i="75" s="1"/>
  <c r="BV147" i="75" s="1"/>
  <c r="BW147" i="75" s="1"/>
  <c r="BX147" i="75" s="1"/>
  <c r="BY147" i="75" s="1"/>
  <c r="BZ147" i="75" s="1"/>
  <c r="CA147" i="75" s="1"/>
  <c r="CB147" i="75" s="1"/>
  <c r="AY149" i="75"/>
  <c r="AZ149" i="75" s="1"/>
  <c r="BA149" i="75" s="1"/>
  <c r="BB149" i="75" s="1"/>
  <c r="BC149" i="75" s="1"/>
  <c r="BD149" i="75" s="1"/>
  <c r="BE149" i="75" s="1"/>
  <c r="BF149" i="75" s="1"/>
  <c r="BG149" i="75" s="1"/>
  <c r="BH149" i="75" s="1"/>
  <c r="BI149" i="75" s="1"/>
  <c r="BJ149" i="75" s="1"/>
  <c r="BK149" i="75" s="1"/>
  <c r="BL149" i="75" s="1"/>
  <c r="BM149" i="75" s="1"/>
  <c r="BN149" i="75" s="1"/>
  <c r="BO149" i="75" s="1"/>
  <c r="BP149" i="75" s="1"/>
  <c r="BQ149" i="75" s="1"/>
  <c r="BR149" i="75" s="1"/>
  <c r="BS149" i="75" s="1"/>
  <c r="BT149" i="75" s="1"/>
  <c r="BU149" i="75" s="1"/>
  <c r="BV149" i="75" s="1"/>
  <c r="BW149" i="75" s="1"/>
  <c r="BX149" i="75" s="1"/>
  <c r="BY149" i="75" s="1"/>
  <c r="BZ149" i="75" s="1"/>
  <c r="CA149" i="75" s="1"/>
  <c r="CB149" i="75" s="1"/>
  <c r="AZ153" i="75"/>
  <c r="BA153" i="75" s="1"/>
  <c r="BB153" i="75" s="1"/>
  <c r="BC153" i="75" s="1"/>
  <c r="BD153" i="75" s="1"/>
  <c r="BE153" i="75" s="1"/>
  <c r="BF153" i="75" s="1"/>
  <c r="BG153" i="75" s="1"/>
  <c r="BH153" i="75" s="1"/>
  <c r="BI153" i="75" s="1"/>
  <c r="BJ153" i="75" s="1"/>
  <c r="BK153" i="75" s="1"/>
  <c r="BL153" i="75" s="1"/>
  <c r="BM153" i="75" s="1"/>
  <c r="BN153" i="75" s="1"/>
  <c r="BO153" i="75" s="1"/>
  <c r="BP153" i="75" s="1"/>
  <c r="BQ153" i="75" s="1"/>
  <c r="BR153" i="75" s="1"/>
  <c r="BS153" i="75" s="1"/>
  <c r="BT153" i="75" s="1"/>
  <c r="BU153" i="75" s="1"/>
  <c r="BV153" i="75" s="1"/>
  <c r="BW153" i="75" s="1"/>
  <c r="BX153" i="75" s="1"/>
  <c r="BY153" i="75" s="1"/>
  <c r="BZ153" i="75" s="1"/>
  <c r="CA153" i="75" s="1"/>
  <c r="CB153" i="75" s="1"/>
  <c r="AZ156" i="75"/>
  <c r="BA156" i="75" s="1"/>
  <c r="BB156" i="75" s="1"/>
  <c r="BC156" i="75" s="1"/>
  <c r="BD156" i="75" s="1"/>
  <c r="BE156" i="75" s="1"/>
  <c r="BF156" i="75" s="1"/>
  <c r="BG156" i="75" s="1"/>
  <c r="BH156" i="75" s="1"/>
  <c r="BI156" i="75" s="1"/>
  <c r="BJ156" i="75" s="1"/>
  <c r="BK156" i="75" s="1"/>
  <c r="BL156" i="75" s="1"/>
  <c r="BM156" i="75" s="1"/>
  <c r="BN156" i="75" s="1"/>
  <c r="BO156" i="75" s="1"/>
  <c r="BP156" i="75" s="1"/>
  <c r="BQ156" i="75" s="1"/>
  <c r="BR156" i="75" s="1"/>
  <c r="BS156" i="75" s="1"/>
  <c r="BT156" i="75" s="1"/>
  <c r="BU156" i="75" s="1"/>
  <c r="BV156" i="75" s="1"/>
  <c r="BW156" i="75" s="1"/>
  <c r="BX156" i="75" s="1"/>
  <c r="BY156" i="75" s="1"/>
  <c r="BZ156" i="75" s="1"/>
  <c r="CA156" i="75" s="1"/>
  <c r="CB156" i="75" s="1"/>
  <c r="AY161" i="75"/>
  <c r="AZ161" i="75" s="1"/>
  <c r="BA161" i="75" s="1"/>
  <c r="BB161" i="75" s="1"/>
  <c r="BC161" i="75" s="1"/>
  <c r="BD161" i="75" s="1"/>
  <c r="BE161" i="75" s="1"/>
  <c r="BF161" i="75" s="1"/>
  <c r="BG161" i="75" s="1"/>
  <c r="BH161" i="75" s="1"/>
  <c r="BI161" i="75" s="1"/>
  <c r="BJ161" i="75" s="1"/>
  <c r="BK161" i="75" s="1"/>
  <c r="BL161" i="75" s="1"/>
  <c r="BM161" i="75" s="1"/>
  <c r="BN161" i="75" s="1"/>
  <c r="BO161" i="75" s="1"/>
  <c r="BP161" i="75" s="1"/>
  <c r="BQ161" i="75" s="1"/>
  <c r="BR161" i="75" s="1"/>
  <c r="BS161" i="75" s="1"/>
  <c r="BT161" i="75" s="1"/>
  <c r="BU161" i="75" s="1"/>
  <c r="BV161" i="75" s="1"/>
  <c r="BW161" i="75" s="1"/>
  <c r="BX161" i="75" s="1"/>
  <c r="BY161" i="75" s="1"/>
  <c r="BZ161" i="75" s="1"/>
  <c r="CA161" i="75" s="1"/>
  <c r="CB161" i="75" s="1"/>
  <c r="AY185" i="75"/>
  <c r="AZ185" i="75" s="1"/>
  <c r="BA185" i="75" s="1"/>
  <c r="BB185" i="75" s="1"/>
  <c r="BC185" i="75" s="1"/>
  <c r="BD185" i="75" s="1"/>
  <c r="BE185" i="75" s="1"/>
  <c r="BF185" i="75" s="1"/>
  <c r="BG185" i="75" s="1"/>
  <c r="BH185" i="75" s="1"/>
  <c r="BI185" i="75" s="1"/>
  <c r="BJ185" i="75" s="1"/>
  <c r="BK185" i="75" s="1"/>
  <c r="BL185" i="75" s="1"/>
  <c r="BM185" i="75" s="1"/>
  <c r="BN185" i="75" s="1"/>
  <c r="BO185" i="75" s="1"/>
  <c r="BP185" i="75" s="1"/>
  <c r="BQ185" i="75" s="1"/>
  <c r="BR185" i="75" s="1"/>
  <c r="BS185" i="75" s="1"/>
  <c r="BT185" i="75" s="1"/>
  <c r="BU185" i="75" s="1"/>
  <c r="BV185" i="75" s="1"/>
  <c r="BW185" i="75" s="1"/>
  <c r="BX185" i="75" s="1"/>
  <c r="BY185" i="75" s="1"/>
  <c r="BZ185" i="75" s="1"/>
  <c r="CA185" i="75" s="1"/>
  <c r="CB185" i="75" s="1"/>
  <c r="D15" i="76"/>
  <c r="F298" i="76"/>
  <c r="G298" i="76" s="1"/>
  <c r="E242" i="76"/>
  <c r="E244" i="76" s="1"/>
  <c r="E243" i="76"/>
  <c r="CU185" i="76"/>
  <c r="CU184" i="76"/>
  <c r="CU183" i="76"/>
  <c r="CU182" i="76"/>
  <c r="CU181" i="76"/>
  <c r="CU174" i="76"/>
  <c r="CU173" i="76"/>
  <c r="CU172" i="76"/>
  <c r="CU171" i="76"/>
  <c r="CU170" i="76"/>
  <c r="CU169" i="76"/>
  <c r="CU168" i="76"/>
  <c r="CU167" i="76"/>
  <c r="CU166" i="76"/>
  <c r="CU180" i="76"/>
  <c r="CU179" i="76"/>
  <c r="CU178" i="76"/>
  <c r="CU177" i="76"/>
  <c r="CU176" i="76"/>
  <c r="CU175" i="76"/>
  <c r="CU165" i="76"/>
  <c r="CU163" i="76"/>
  <c r="CU162" i="76"/>
  <c r="CU161" i="76"/>
  <c r="CU160" i="76"/>
  <c r="CU159" i="76"/>
  <c r="CU158" i="76"/>
  <c r="CU157" i="76"/>
  <c r="CU156" i="76"/>
  <c r="CU155" i="76"/>
  <c r="CU154" i="76"/>
  <c r="CU153" i="76"/>
  <c r="CU152" i="76"/>
  <c r="CU151" i="76"/>
  <c r="CU150" i="76"/>
  <c r="CU149" i="76"/>
  <c r="CU148" i="76"/>
  <c r="CU147" i="76"/>
  <c r="CU164" i="76"/>
  <c r="CU143" i="76"/>
  <c r="CU142" i="76"/>
  <c r="CU141" i="76"/>
  <c r="CU140" i="76"/>
  <c r="CU139" i="76"/>
  <c r="CU138" i="76"/>
  <c r="CU137" i="76"/>
  <c r="CU146" i="76"/>
  <c r="CU145" i="76"/>
  <c r="CU144" i="76"/>
  <c r="CU130" i="76"/>
  <c r="CU136" i="76"/>
  <c r="CU133" i="76"/>
  <c r="CU131" i="76"/>
  <c r="CU129" i="76"/>
  <c r="CU128" i="76"/>
  <c r="CU127" i="76"/>
  <c r="CU126" i="76"/>
  <c r="CU125" i="76"/>
  <c r="CU124" i="76"/>
  <c r="CU123" i="76"/>
  <c r="CU122" i="76"/>
  <c r="CU121" i="76"/>
  <c r="CU120" i="76"/>
  <c r="CU119" i="76"/>
  <c r="CU135" i="76"/>
  <c r="CU134" i="76"/>
  <c r="CU132" i="76"/>
  <c r="CU118" i="76"/>
  <c r="CU117" i="76"/>
  <c r="CU116" i="76"/>
  <c r="CU115" i="76"/>
  <c r="CU114" i="76"/>
  <c r="CU113" i="76"/>
  <c r="CU111" i="76"/>
  <c r="CU97" i="76"/>
  <c r="CU96" i="76"/>
  <c r="CU95" i="76"/>
  <c r="CU94" i="76"/>
  <c r="CU93" i="76"/>
  <c r="CU92" i="76"/>
  <c r="CU91" i="76"/>
  <c r="CU90" i="76"/>
  <c r="CU89" i="76"/>
  <c r="CU88" i="76"/>
  <c r="CU87" i="76"/>
  <c r="CU86" i="76"/>
  <c r="CU85" i="76"/>
  <c r="CU84" i="76"/>
  <c r="CU83" i="76"/>
  <c r="CU82" i="76"/>
  <c r="CU112" i="76"/>
  <c r="CU110" i="76"/>
  <c r="CU109" i="76"/>
  <c r="CU108" i="76"/>
  <c r="CU107" i="76"/>
  <c r="CU106" i="76"/>
  <c r="CU105" i="76"/>
  <c r="CU104" i="76"/>
  <c r="CU103" i="76"/>
  <c r="CU102" i="76"/>
  <c r="CU101" i="76"/>
  <c r="CU100" i="76"/>
  <c r="CU99" i="76"/>
  <c r="CU98" i="76"/>
  <c r="CU67" i="76"/>
  <c r="CU66" i="76"/>
  <c r="CU65" i="76"/>
  <c r="CU64" i="76"/>
  <c r="CU63" i="76"/>
  <c r="CU62" i="76"/>
  <c r="CU61" i="76"/>
  <c r="CU60" i="76"/>
  <c r="CU59" i="76"/>
  <c r="CU58" i="76"/>
  <c r="CU57" i="76"/>
  <c r="CU56" i="76"/>
  <c r="CU55" i="76"/>
  <c r="CU54" i="76"/>
  <c r="CU53" i="76"/>
  <c r="CU52" i="76"/>
  <c r="CU51" i="76"/>
  <c r="CU50" i="76"/>
  <c r="CU81" i="76"/>
  <c r="CU80" i="76"/>
  <c r="CU79" i="76"/>
  <c r="CU78" i="76"/>
  <c r="CU77" i="76"/>
  <c r="CU76" i="76"/>
  <c r="CU75" i="76"/>
  <c r="CU74" i="76"/>
  <c r="CU48" i="76"/>
  <c r="CU47" i="76"/>
  <c r="CU46" i="76"/>
  <c r="CU45" i="76"/>
  <c r="CU44" i="76"/>
  <c r="CU43" i="76"/>
  <c r="CV43" i="76" s="1"/>
  <c r="CU73" i="76"/>
  <c r="CU72" i="76"/>
  <c r="CU71" i="76"/>
  <c r="CU70" i="76"/>
  <c r="CU69" i="76"/>
  <c r="CU68" i="76"/>
  <c r="CT26" i="76"/>
  <c r="CV26" i="76" s="1"/>
  <c r="U210" i="76"/>
  <c r="U212" i="76" s="1"/>
  <c r="U213" i="76" s="1"/>
  <c r="U259" i="76" s="1"/>
  <c r="U265" i="76" s="1"/>
  <c r="Y210" i="76"/>
  <c r="Y212" i="76" s="1"/>
  <c r="Y213" i="76" s="1"/>
  <c r="Y259" i="76" s="1"/>
  <c r="Y265" i="76" s="1"/>
  <c r="AC210" i="76"/>
  <c r="AC212" i="76" s="1"/>
  <c r="AC213" i="76" s="1"/>
  <c r="AC259" i="76" s="1"/>
  <c r="AC265" i="76" s="1"/>
  <c r="AG210" i="76"/>
  <c r="AG212" i="76" s="1"/>
  <c r="AG213" i="76" s="1"/>
  <c r="AG259" i="76" s="1"/>
  <c r="AG265" i="76" s="1"/>
  <c r="AK210" i="76"/>
  <c r="AK212" i="76" s="1"/>
  <c r="AK213" i="76" s="1"/>
  <c r="AK259" i="76" s="1"/>
  <c r="AK265" i="76" s="1"/>
  <c r="AO210" i="76"/>
  <c r="AO212" i="76" s="1"/>
  <c r="AO213" i="76" s="1"/>
  <c r="AO259" i="76" s="1"/>
  <c r="AO265" i="76" s="1"/>
  <c r="AS210" i="76"/>
  <c r="AS212" i="76" s="1"/>
  <c r="AS213" i="76" s="1"/>
  <c r="AS259" i="76" s="1"/>
  <c r="AS265" i="76" s="1"/>
  <c r="CT27" i="76"/>
  <c r="CV27" i="76" s="1"/>
  <c r="CT28" i="76"/>
  <c r="CV28" i="76" s="1"/>
  <c r="CT29" i="76"/>
  <c r="CV29" i="76" s="1"/>
  <c r="CT30" i="76"/>
  <c r="CV30" i="76" s="1"/>
  <c r="CT31" i="76"/>
  <c r="CV31" i="76" s="1"/>
  <c r="CT32" i="76"/>
  <c r="CV32" i="76" s="1"/>
  <c r="CT33" i="76"/>
  <c r="CV33" i="76" s="1"/>
  <c r="CT34" i="76"/>
  <c r="CV34" i="76" s="1"/>
  <c r="CT35" i="76"/>
  <c r="CV35" i="76" s="1"/>
  <c r="AV44" i="76"/>
  <c r="D210" i="76" s="1"/>
  <c r="Q211" i="76" s="1"/>
  <c r="Q212" i="76" s="1"/>
  <c r="Q213" i="76" s="1"/>
  <c r="AY44" i="76"/>
  <c r="AZ44" i="76" s="1"/>
  <c r="BA44" i="76" s="1"/>
  <c r="BB44" i="76" s="1"/>
  <c r="BC44" i="76" s="1"/>
  <c r="BD44" i="76" s="1"/>
  <c r="BE44" i="76" s="1"/>
  <c r="BF44" i="76" s="1"/>
  <c r="BG44" i="76" s="1"/>
  <c r="BH44" i="76" s="1"/>
  <c r="BI44" i="76" s="1"/>
  <c r="BJ44" i="76" s="1"/>
  <c r="BK44" i="76" s="1"/>
  <c r="BL44" i="76" s="1"/>
  <c r="BM44" i="76" s="1"/>
  <c r="BN44" i="76" s="1"/>
  <c r="BO44" i="76" s="1"/>
  <c r="BP44" i="76" s="1"/>
  <c r="BQ44" i="76" s="1"/>
  <c r="BR44" i="76" s="1"/>
  <c r="BS44" i="76" s="1"/>
  <c r="BT44" i="76" s="1"/>
  <c r="BU44" i="76" s="1"/>
  <c r="BV44" i="76" s="1"/>
  <c r="BW44" i="76" s="1"/>
  <c r="BX44" i="76" s="1"/>
  <c r="BY44" i="76" s="1"/>
  <c r="BZ44" i="76" s="1"/>
  <c r="CA44" i="76" s="1"/>
  <c r="CB44" i="76" s="1"/>
  <c r="AV46" i="76"/>
  <c r="AY46" i="76"/>
  <c r="AZ46" i="76" s="1"/>
  <c r="BA46" i="76" s="1"/>
  <c r="BB46" i="76" s="1"/>
  <c r="BC46" i="76" s="1"/>
  <c r="BD46" i="76" s="1"/>
  <c r="BE46" i="76" s="1"/>
  <c r="BF46" i="76" s="1"/>
  <c r="BG46" i="76" s="1"/>
  <c r="BH46" i="76" s="1"/>
  <c r="BI46" i="76" s="1"/>
  <c r="BJ46" i="76" s="1"/>
  <c r="BK46" i="76" s="1"/>
  <c r="BL46" i="76" s="1"/>
  <c r="BM46" i="76" s="1"/>
  <c r="BN46" i="76" s="1"/>
  <c r="BO46" i="76" s="1"/>
  <c r="BP46" i="76" s="1"/>
  <c r="BQ46" i="76" s="1"/>
  <c r="BR46" i="76" s="1"/>
  <c r="BS46" i="76" s="1"/>
  <c r="BT46" i="76" s="1"/>
  <c r="BU46" i="76" s="1"/>
  <c r="BV46" i="76" s="1"/>
  <c r="BW46" i="76" s="1"/>
  <c r="BX46" i="76" s="1"/>
  <c r="BY46" i="76" s="1"/>
  <c r="BZ46" i="76" s="1"/>
  <c r="CA46" i="76" s="1"/>
  <c r="CB46" i="76" s="1"/>
  <c r="AV48" i="76"/>
  <c r="AY48" i="76"/>
  <c r="AZ48" i="76" s="1"/>
  <c r="BA48" i="76" s="1"/>
  <c r="BB48" i="76" s="1"/>
  <c r="BC48" i="76" s="1"/>
  <c r="BD48" i="76" s="1"/>
  <c r="BE48" i="76" s="1"/>
  <c r="BF48" i="76" s="1"/>
  <c r="BG48" i="76" s="1"/>
  <c r="BH48" i="76" s="1"/>
  <c r="BI48" i="76" s="1"/>
  <c r="BJ48" i="76" s="1"/>
  <c r="BK48" i="76" s="1"/>
  <c r="BL48" i="76" s="1"/>
  <c r="BM48" i="76" s="1"/>
  <c r="BN48" i="76" s="1"/>
  <c r="BO48" i="76" s="1"/>
  <c r="BP48" i="76" s="1"/>
  <c r="BQ48" i="76" s="1"/>
  <c r="BR48" i="76" s="1"/>
  <c r="BS48" i="76" s="1"/>
  <c r="BT48" i="76" s="1"/>
  <c r="BU48" i="76" s="1"/>
  <c r="BV48" i="76" s="1"/>
  <c r="BW48" i="76" s="1"/>
  <c r="BX48" i="76" s="1"/>
  <c r="BY48" i="76" s="1"/>
  <c r="BZ48" i="76" s="1"/>
  <c r="CA48" i="76" s="1"/>
  <c r="CB48" i="76" s="1"/>
  <c r="U265" i="75"/>
  <c r="Y265" i="75"/>
  <c r="AG265" i="75"/>
  <c r="AK265" i="75"/>
  <c r="AO265" i="75"/>
  <c r="BA28" i="75"/>
  <c r="BB28" i="75" s="1"/>
  <c r="BC28" i="75" s="1"/>
  <c r="BD28" i="75" s="1"/>
  <c r="BE28" i="75" s="1"/>
  <c r="BF28" i="75" s="1"/>
  <c r="BG28" i="75" s="1"/>
  <c r="BH28" i="75" s="1"/>
  <c r="BI28" i="75" s="1"/>
  <c r="BJ28" i="75" s="1"/>
  <c r="BK28" i="75" s="1"/>
  <c r="BL28" i="75" s="1"/>
  <c r="BM28" i="75" s="1"/>
  <c r="BN28" i="75" s="1"/>
  <c r="BO28" i="75" s="1"/>
  <c r="BP28" i="75" s="1"/>
  <c r="BQ28" i="75" s="1"/>
  <c r="BR28" i="75" s="1"/>
  <c r="BS28" i="75" s="1"/>
  <c r="BT28" i="75" s="1"/>
  <c r="BU28" i="75" s="1"/>
  <c r="BV28" i="75" s="1"/>
  <c r="BW28" i="75" s="1"/>
  <c r="BX28" i="75" s="1"/>
  <c r="BY28" i="75" s="1"/>
  <c r="BZ28" i="75" s="1"/>
  <c r="CA28" i="75" s="1"/>
  <c r="CB28" i="75" s="1"/>
  <c r="BA32" i="75"/>
  <c r="BB32" i="75" s="1"/>
  <c r="BC32" i="75" s="1"/>
  <c r="BD32" i="75" s="1"/>
  <c r="BE32" i="75" s="1"/>
  <c r="BF32" i="75" s="1"/>
  <c r="BG32" i="75" s="1"/>
  <c r="BH32" i="75" s="1"/>
  <c r="BI32" i="75" s="1"/>
  <c r="BJ32" i="75" s="1"/>
  <c r="BK32" i="75" s="1"/>
  <c r="BL32" i="75" s="1"/>
  <c r="BM32" i="75" s="1"/>
  <c r="BN32" i="75" s="1"/>
  <c r="BO32" i="75" s="1"/>
  <c r="BP32" i="75" s="1"/>
  <c r="BQ32" i="75" s="1"/>
  <c r="BR32" i="75" s="1"/>
  <c r="BS32" i="75" s="1"/>
  <c r="BT32" i="75" s="1"/>
  <c r="BU32" i="75" s="1"/>
  <c r="BV32" i="75" s="1"/>
  <c r="BW32" i="75" s="1"/>
  <c r="BX32" i="75" s="1"/>
  <c r="BY32" i="75" s="1"/>
  <c r="BZ32" i="75" s="1"/>
  <c r="CA32" i="75" s="1"/>
  <c r="CB32" i="75" s="1"/>
  <c r="BA109" i="75"/>
  <c r="BB109" i="75" s="1"/>
  <c r="BC109" i="75" s="1"/>
  <c r="BD109" i="75" s="1"/>
  <c r="BE109" i="75" s="1"/>
  <c r="BF109" i="75" s="1"/>
  <c r="BG109" i="75" s="1"/>
  <c r="BH109" i="75" s="1"/>
  <c r="BI109" i="75" s="1"/>
  <c r="BJ109" i="75" s="1"/>
  <c r="BK109" i="75" s="1"/>
  <c r="BL109" i="75" s="1"/>
  <c r="BM109" i="75" s="1"/>
  <c r="BN109" i="75" s="1"/>
  <c r="BO109" i="75" s="1"/>
  <c r="BP109" i="75" s="1"/>
  <c r="BQ109" i="75" s="1"/>
  <c r="BR109" i="75" s="1"/>
  <c r="BS109" i="75" s="1"/>
  <c r="BT109" i="75" s="1"/>
  <c r="BU109" i="75" s="1"/>
  <c r="BV109" i="75" s="1"/>
  <c r="BW109" i="75" s="1"/>
  <c r="BX109" i="75" s="1"/>
  <c r="BY109" i="75" s="1"/>
  <c r="BZ109" i="75" s="1"/>
  <c r="CA109" i="75" s="1"/>
  <c r="CB109" i="75" s="1"/>
  <c r="BA121" i="75"/>
  <c r="BB121" i="75" s="1"/>
  <c r="BC121" i="75" s="1"/>
  <c r="BD121" i="75" s="1"/>
  <c r="BE121" i="75" s="1"/>
  <c r="BF121" i="75" s="1"/>
  <c r="BG121" i="75" s="1"/>
  <c r="BH121" i="75" s="1"/>
  <c r="BI121" i="75" s="1"/>
  <c r="BJ121" i="75" s="1"/>
  <c r="BK121" i="75" s="1"/>
  <c r="BL121" i="75" s="1"/>
  <c r="BM121" i="75" s="1"/>
  <c r="BN121" i="75" s="1"/>
  <c r="BO121" i="75" s="1"/>
  <c r="BP121" i="75" s="1"/>
  <c r="BQ121" i="75" s="1"/>
  <c r="BR121" i="75" s="1"/>
  <c r="BS121" i="75" s="1"/>
  <c r="BT121" i="75" s="1"/>
  <c r="BU121" i="75" s="1"/>
  <c r="BV121" i="75" s="1"/>
  <c r="BW121" i="75" s="1"/>
  <c r="BX121" i="75" s="1"/>
  <c r="BY121" i="75" s="1"/>
  <c r="BZ121" i="75" s="1"/>
  <c r="CA121" i="75" s="1"/>
  <c r="CB121" i="75" s="1"/>
  <c r="BA140" i="75"/>
  <c r="BB140" i="75" s="1"/>
  <c r="BC140" i="75" s="1"/>
  <c r="BD140" i="75" s="1"/>
  <c r="BE140" i="75" s="1"/>
  <c r="BF140" i="75" s="1"/>
  <c r="BG140" i="75" s="1"/>
  <c r="BH140" i="75" s="1"/>
  <c r="BI140" i="75" s="1"/>
  <c r="BJ140" i="75" s="1"/>
  <c r="BK140" i="75" s="1"/>
  <c r="BL140" i="75" s="1"/>
  <c r="BM140" i="75" s="1"/>
  <c r="BN140" i="75" s="1"/>
  <c r="BO140" i="75" s="1"/>
  <c r="BP140" i="75" s="1"/>
  <c r="BQ140" i="75" s="1"/>
  <c r="BR140" i="75" s="1"/>
  <c r="BS140" i="75" s="1"/>
  <c r="BT140" i="75" s="1"/>
  <c r="BU140" i="75" s="1"/>
  <c r="BV140" i="75" s="1"/>
  <c r="BW140" i="75" s="1"/>
  <c r="BX140" i="75" s="1"/>
  <c r="BY140" i="75" s="1"/>
  <c r="BZ140" i="75" s="1"/>
  <c r="CA140" i="75" s="1"/>
  <c r="CB140" i="75" s="1"/>
  <c r="BB177" i="75"/>
  <c r="BC177" i="75" s="1"/>
  <c r="BD177" i="75" s="1"/>
  <c r="BE177" i="75" s="1"/>
  <c r="BF177" i="75" s="1"/>
  <c r="BG177" i="75" s="1"/>
  <c r="BH177" i="75" s="1"/>
  <c r="BI177" i="75" s="1"/>
  <c r="BJ177" i="75" s="1"/>
  <c r="BK177" i="75" s="1"/>
  <c r="BL177" i="75" s="1"/>
  <c r="BM177" i="75" s="1"/>
  <c r="BN177" i="75" s="1"/>
  <c r="BO177" i="75" s="1"/>
  <c r="BP177" i="75" s="1"/>
  <c r="BQ177" i="75" s="1"/>
  <c r="BR177" i="75" s="1"/>
  <c r="BS177" i="75" s="1"/>
  <c r="BT177" i="75" s="1"/>
  <c r="BU177" i="75" s="1"/>
  <c r="BV177" i="75" s="1"/>
  <c r="BW177" i="75" s="1"/>
  <c r="BX177" i="75" s="1"/>
  <c r="BY177" i="75" s="1"/>
  <c r="BZ177" i="75" s="1"/>
  <c r="CA177" i="75" s="1"/>
  <c r="CB177" i="75" s="1"/>
  <c r="D226" i="76"/>
  <c r="D225" i="76"/>
  <c r="CT44" i="76"/>
  <c r="CV44" i="76" s="1"/>
  <c r="CT46" i="76"/>
  <c r="CT48" i="76"/>
  <c r="CV48" i="76" s="1"/>
  <c r="CU49" i="76"/>
  <c r="AV60" i="76"/>
  <c r="AV61" i="76"/>
  <c r="AV62" i="76"/>
  <c r="AV63" i="76"/>
  <c r="AV64" i="76"/>
  <c r="AV65" i="76"/>
  <c r="AV66" i="76"/>
  <c r="AV67" i="76"/>
  <c r="AY75" i="76"/>
  <c r="AZ75" i="76" s="1"/>
  <c r="BA75" i="76" s="1"/>
  <c r="BB75" i="76" s="1"/>
  <c r="BC75" i="76" s="1"/>
  <c r="BD75" i="76" s="1"/>
  <c r="BE75" i="76" s="1"/>
  <c r="BF75" i="76" s="1"/>
  <c r="BG75" i="76" s="1"/>
  <c r="BH75" i="76" s="1"/>
  <c r="BI75" i="76" s="1"/>
  <c r="BJ75" i="76" s="1"/>
  <c r="BK75" i="76" s="1"/>
  <c r="BL75" i="76" s="1"/>
  <c r="BM75" i="76" s="1"/>
  <c r="BN75" i="76" s="1"/>
  <c r="BO75" i="76" s="1"/>
  <c r="BP75" i="76" s="1"/>
  <c r="BQ75" i="76" s="1"/>
  <c r="BR75" i="76" s="1"/>
  <c r="BS75" i="76" s="1"/>
  <c r="BT75" i="76" s="1"/>
  <c r="BU75" i="76" s="1"/>
  <c r="BV75" i="76" s="1"/>
  <c r="BW75" i="76" s="1"/>
  <c r="BX75" i="76" s="1"/>
  <c r="BY75" i="76" s="1"/>
  <c r="BZ75" i="76" s="1"/>
  <c r="CA75" i="76" s="1"/>
  <c r="CB75" i="76" s="1"/>
  <c r="AY76" i="76"/>
  <c r="AZ76" i="76" s="1"/>
  <c r="BA76" i="76" s="1"/>
  <c r="BB76" i="76" s="1"/>
  <c r="BC76" i="76" s="1"/>
  <c r="BD76" i="76" s="1"/>
  <c r="BE76" i="76" s="1"/>
  <c r="BF76" i="76" s="1"/>
  <c r="BG76" i="76" s="1"/>
  <c r="BH76" i="76" s="1"/>
  <c r="BI76" i="76" s="1"/>
  <c r="BJ76" i="76" s="1"/>
  <c r="BK76" i="76" s="1"/>
  <c r="BL76" i="76" s="1"/>
  <c r="BM76" i="76" s="1"/>
  <c r="BN76" i="76" s="1"/>
  <c r="BO76" i="76" s="1"/>
  <c r="BP76" i="76" s="1"/>
  <c r="BQ76" i="76" s="1"/>
  <c r="BR76" i="76" s="1"/>
  <c r="BS76" i="76" s="1"/>
  <c r="BT76" i="76" s="1"/>
  <c r="BU76" i="76" s="1"/>
  <c r="BV76" i="76" s="1"/>
  <c r="BW76" i="76" s="1"/>
  <c r="BX76" i="76" s="1"/>
  <c r="BY76" i="76" s="1"/>
  <c r="BZ76" i="76" s="1"/>
  <c r="CA76" i="76" s="1"/>
  <c r="CB76" i="76" s="1"/>
  <c r="AY77" i="76"/>
  <c r="AZ77" i="76" s="1"/>
  <c r="BA77" i="76" s="1"/>
  <c r="BB77" i="76" s="1"/>
  <c r="BC77" i="76" s="1"/>
  <c r="BD77" i="76" s="1"/>
  <c r="BE77" i="76" s="1"/>
  <c r="BF77" i="76" s="1"/>
  <c r="BG77" i="76" s="1"/>
  <c r="BH77" i="76" s="1"/>
  <c r="BI77" i="76" s="1"/>
  <c r="BJ77" i="76" s="1"/>
  <c r="BK77" i="76" s="1"/>
  <c r="BL77" i="76" s="1"/>
  <c r="BM77" i="76" s="1"/>
  <c r="BN77" i="76" s="1"/>
  <c r="BO77" i="76" s="1"/>
  <c r="BP77" i="76" s="1"/>
  <c r="BQ77" i="76" s="1"/>
  <c r="BR77" i="76" s="1"/>
  <c r="BS77" i="76" s="1"/>
  <c r="BT77" i="76" s="1"/>
  <c r="BU77" i="76" s="1"/>
  <c r="BV77" i="76" s="1"/>
  <c r="BW77" i="76" s="1"/>
  <c r="BX77" i="76" s="1"/>
  <c r="BY77" i="76" s="1"/>
  <c r="BZ77" i="76" s="1"/>
  <c r="CA77" i="76" s="1"/>
  <c r="CB77" i="76" s="1"/>
  <c r="AY78" i="76"/>
  <c r="AZ78" i="76" s="1"/>
  <c r="BA78" i="76" s="1"/>
  <c r="BB78" i="76" s="1"/>
  <c r="BC78" i="76" s="1"/>
  <c r="BD78" i="76" s="1"/>
  <c r="BE78" i="76" s="1"/>
  <c r="BF78" i="76" s="1"/>
  <c r="BG78" i="76" s="1"/>
  <c r="BH78" i="76" s="1"/>
  <c r="BI78" i="76" s="1"/>
  <c r="BJ78" i="76" s="1"/>
  <c r="BK78" i="76" s="1"/>
  <c r="BL78" i="76" s="1"/>
  <c r="BM78" i="76" s="1"/>
  <c r="BN78" i="76" s="1"/>
  <c r="BO78" i="76" s="1"/>
  <c r="BP78" i="76" s="1"/>
  <c r="BQ78" i="76" s="1"/>
  <c r="BR78" i="76" s="1"/>
  <c r="BS78" i="76" s="1"/>
  <c r="BT78" i="76" s="1"/>
  <c r="BU78" i="76" s="1"/>
  <c r="BV78" i="76" s="1"/>
  <c r="BW78" i="76" s="1"/>
  <c r="BX78" i="76" s="1"/>
  <c r="BY78" i="76" s="1"/>
  <c r="BZ78" i="76" s="1"/>
  <c r="CA78" i="76" s="1"/>
  <c r="CB78" i="76" s="1"/>
  <c r="AY79" i="76"/>
  <c r="AZ79" i="76" s="1"/>
  <c r="BA79" i="76" s="1"/>
  <c r="BB79" i="76" s="1"/>
  <c r="BC79" i="76" s="1"/>
  <c r="BD79" i="76" s="1"/>
  <c r="BE79" i="76" s="1"/>
  <c r="BF79" i="76" s="1"/>
  <c r="BG79" i="76" s="1"/>
  <c r="BH79" i="76" s="1"/>
  <c r="BI79" i="76" s="1"/>
  <c r="BJ79" i="76" s="1"/>
  <c r="BK79" i="76" s="1"/>
  <c r="BL79" i="76" s="1"/>
  <c r="BM79" i="76" s="1"/>
  <c r="BN79" i="76" s="1"/>
  <c r="BO79" i="76" s="1"/>
  <c r="BP79" i="76" s="1"/>
  <c r="BQ79" i="76" s="1"/>
  <c r="BR79" i="76" s="1"/>
  <c r="BS79" i="76" s="1"/>
  <c r="BT79" i="76" s="1"/>
  <c r="BU79" i="76" s="1"/>
  <c r="BV79" i="76" s="1"/>
  <c r="BW79" i="76" s="1"/>
  <c r="BX79" i="76" s="1"/>
  <c r="BY79" i="76" s="1"/>
  <c r="BZ79" i="76" s="1"/>
  <c r="CA79" i="76" s="1"/>
  <c r="CB79" i="76" s="1"/>
  <c r="AY80" i="76"/>
  <c r="AZ80" i="76" s="1"/>
  <c r="BA80" i="76" s="1"/>
  <c r="BB80" i="76" s="1"/>
  <c r="BC80" i="76" s="1"/>
  <c r="BD80" i="76" s="1"/>
  <c r="BE80" i="76" s="1"/>
  <c r="BF80" i="76" s="1"/>
  <c r="BG80" i="76" s="1"/>
  <c r="BH80" i="76" s="1"/>
  <c r="BI80" i="76" s="1"/>
  <c r="BJ80" i="76" s="1"/>
  <c r="BK80" i="76" s="1"/>
  <c r="BL80" i="76" s="1"/>
  <c r="BM80" i="76" s="1"/>
  <c r="BN80" i="76" s="1"/>
  <c r="BO80" i="76" s="1"/>
  <c r="BP80" i="76" s="1"/>
  <c r="BQ80" i="76" s="1"/>
  <c r="BR80" i="76" s="1"/>
  <c r="BS80" i="76" s="1"/>
  <c r="BT80" i="76" s="1"/>
  <c r="BU80" i="76" s="1"/>
  <c r="BV80" i="76" s="1"/>
  <c r="BW80" i="76" s="1"/>
  <c r="BX80" i="76" s="1"/>
  <c r="BY80" i="76" s="1"/>
  <c r="BZ80" i="76" s="1"/>
  <c r="CA80" i="76" s="1"/>
  <c r="CB80" i="76" s="1"/>
  <c r="AY83" i="76"/>
  <c r="AZ83" i="76" s="1"/>
  <c r="BA83" i="76" s="1"/>
  <c r="BB83" i="76" s="1"/>
  <c r="BC83" i="76" s="1"/>
  <c r="BD83" i="76" s="1"/>
  <c r="BE83" i="76" s="1"/>
  <c r="BF83" i="76" s="1"/>
  <c r="BG83" i="76" s="1"/>
  <c r="BH83" i="76" s="1"/>
  <c r="BI83" i="76" s="1"/>
  <c r="BJ83" i="76" s="1"/>
  <c r="BK83" i="76" s="1"/>
  <c r="BL83" i="76" s="1"/>
  <c r="BM83" i="76" s="1"/>
  <c r="BN83" i="76" s="1"/>
  <c r="BO83" i="76" s="1"/>
  <c r="BP83" i="76" s="1"/>
  <c r="BQ83" i="76" s="1"/>
  <c r="BR83" i="76" s="1"/>
  <c r="BS83" i="76" s="1"/>
  <c r="BT83" i="76" s="1"/>
  <c r="BU83" i="76" s="1"/>
  <c r="BV83" i="76" s="1"/>
  <c r="BW83" i="76" s="1"/>
  <c r="BX83" i="76" s="1"/>
  <c r="BY83" i="76" s="1"/>
  <c r="BZ83" i="76" s="1"/>
  <c r="CA83" i="76" s="1"/>
  <c r="CB83" i="76" s="1"/>
  <c r="AV83" i="76"/>
  <c r="AY85" i="76"/>
  <c r="AZ85" i="76" s="1"/>
  <c r="BA85" i="76" s="1"/>
  <c r="BB85" i="76" s="1"/>
  <c r="BC85" i="76" s="1"/>
  <c r="BD85" i="76" s="1"/>
  <c r="BE85" i="76" s="1"/>
  <c r="BF85" i="76" s="1"/>
  <c r="BG85" i="76" s="1"/>
  <c r="BH85" i="76" s="1"/>
  <c r="BI85" i="76" s="1"/>
  <c r="BJ85" i="76" s="1"/>
  <c r="BK85" i="76" s="1"/>
  <c r="BL85" i="76" s="1"/>
  <c r="BM85" i="76" s="1"/>
  <c r="BN85" i="76" s="1"/>
  <c r="BO85" i="76" s="1"/>
  <c r="BP85" i="76" s="1"/>
  <c r="BQ85" i="76" s="1"/>
  <c r="BR85" i="76" s="1"/>
  <c r="BS85" i="76" s="1"/>
  <c r="BT85" i="76" s="1"/>
  <c r="BU85" i="76" s="1"/>
  <c r="BV85" i="76" s="1"/>
  <c r="BW85" i="76" s="1"/>
  <c r="BX85" i="76" s="1"/>
  <c r="BY85" i="76" s="1"/>
  <c r="BZ85" i="76" s="1"/>
  <c r="CA85" i="76" s="1"/>
  <c r="CB85" i="76" s="1"/>
  <c r="AV85" i="76"/>
  <c r="AY87" i="76"/>
  <c r="AZ87" i="76" s="1"/>
  <c r="BA87" i="76" s="1"/>
  <c r="BB87" i="76" s="1"/>
  <c r="BC87" i="76" s="1"/>
  <c r="BD87" i="76" s="1"/>
  <c r="BE87" i="76" s="1"/>
  <c r="BF87" i="76" s="1"/>
  <c r="BG87" i="76" s="1"/>
  <c r="BH87" i="76" s="1"/>
  <c r="BI87" i="76" s="1"/>
  <c r="BJ87" i="76" s="1"/>
  <c r="BK87" i="76" s="1"/>
  <c r="BL87" i="76" s="1"/>
  <c r="BM87" i="76" s="1"/>
  <c r="BN87" i="76" s="1"/>
  <c r="BO87" i="76" s="1"/>
  <c r="BP87" i="76" s="1"/>
  <c r="BQ87" i="76" s="1"/>
  <c r="BR87" i="76" s="1"/>
  <c r="BS87" i="76" s="1"/>
  <c r="BT87" i="76" s="1"/>
  <c r="BU87" i="76" s="1"/>
  <c r="BV87" i="76" s="1"/>
  <c r="BW87" i="76" s="1"/>
  <c r="BX87" i="76" s="1"/>
  <c r="BY87" i="76" s="1"/>
  <c r="BZ87" i="76" s="1"/>
  <c r="CA87" i="76" s="1"/>
  <c r="CB87" i="76" s="1"/>
  <c r="AV87" i="76"/>
  <c r="AY89" i="76"/>
  <c r="AZ89" i="76" s="1"/>
  <c r="BA89" i="76" s="1"/>
  <c r="BB89" i="76" s="1"/>
  <c r="BC89" i="76" s="1"/>
  <c r="BD89" i="76" s="1"/>
  <c r="BE89" i="76" s="1"/>
  <c r="BF89" i="76" s="1"/>
  <c r="BG89" i="76" s="1"/>
  <c r="BH89" i="76" s="1"/>
  <c r="BI89" i="76" s="1"/>
  <c r="BJ89" i="76" s="1"/>
  <c r="BK89" i="76" s="1"/>
  <c r="BL89" i="76" s="1"/>
  <c r="BM89" i="76" s="1"/>
  <c r="BN89" i="76" s="1"/>
  <c r="BO89" i="76" s="1"/>
  <c r="BP89" i="76" s="1"/>
  <c r="BQ89" i="76" s="1"/>
  <c r="BR89" i="76" s="1"/>
  <c r="BS89" i="76" s="1"/>
  <c r="BT89" i="76" s="1"/>
  <c r="BU89" i="76" s="1"/>
  <c r="BV89" i="76" s="1"/>
  <c r="BW89" i="76" s="1"/>
  <c r="BX89" i="76" s="1"/>
  <c r="BY89" i="76" s="1"/>
  <c r="BZ89" i="76" s="1"/>
  <c r="CA89" i="76" s="1"/>
  <c r="CB89" i="76" s="1"/>
  <c r="AV89" i="76"/>
  <c r="AY90" i="76"/>
  <c r="AZ90" i="76" s="1"/>
  <c r="BA90" i="76" s="1"/>
  <c r="BB90" i="76" s="1"/>
  <c r="BC90" i="76" s="1"/>
  <c r="BD90" i="76" s="1"/>
  <c r="BE90" i="76" s="1"/>
  <c r="BF90" i="76" s="1"/>
  <c r="BG90" i="76" s="1"/>
  <c r="BH90" i="76" s="1"/>
  <c r="BI90" i="76" s="1"/>
  <c r="BJ90" i="76" s="1"/>
  <c r="BK90" i="76" s="1"/>
  <c r="BL90" i="76" s="1"/>
  <c r="BM90" i="76" s="1"/>
  <c r="BN90" i="76" s="1"/>
  <c r="BO90" i="76" s="1"/>
  <c r="BP90" i="76" s="1"/>
  <c r="BQ90" i="76" s="1"/>
  <c r="BR90" i="76" s="1"/>
  <c r="BS90" i="76" s="1"/>
  <c r="BT90" i="76" s="1"/>
  <c r="BU90" i="76" s="1"/>
  <c r="BV90" i="76" s="1"/>
  <c r="BW90" i="76" s="1"/>
  <c r="BX90" i="76" s="1"/>
  <c r="BY90" i="76" s="1"/>
  <c r="BZ90" i="76" s="1"/>
  <c r="CA90" i="76" s="1"/>
  <c r="CB90" i="76" s="1"/>
  <c r="AV90" i="76"/>
  <c r="AY84" i="76"/>
  <c r="AZ84" i="76" s="1"/>
  <c r="BA84" i="76" s="1"/>
  <c r="BB84" i="76" s="1"/>
  <c r="BC84" i="76" s="1"/>
  <c r="BD84" i="76" s="1"/>
  <c r="BE84" i="76" s="1"/>
  <c r="BF84" i="76" s="1"/>
  <c r="BG84" i="76" s="1"/>
  <c r="BH84" i="76" s="1"/>
  <c r="BI84" i="76" s="1"/>
  <c r="BJ84" i="76" s="1"/>
  <c r="BK84" i="76" s="1"/>
  <c r="BL84" i="76" s="1"/>
  <c r="BM84" i="76" s="1"/>
  <c r="BN84" i="76" s="1"/>
  <c r="BO84" i="76" s="1"/>
  <c r="BP84" i="76" s="1"/>
  <c r="BQ84" i="76" s="1"/>
  <c r="BR84" i="76" s="1"/>
  <c r="BS84" i="76" s="1"/>
  <c r="BT84" i="76" s="1"/>
  <c r="BU84" i="76" s="1"/>
  <c r="BV84" i="76" s="1"/>
  <c r="BW84" i="76" s="1"/>
  <c r="BX84" i="76" s="1"/>
  <c r="BY84" i="76" s="1"/>
  <c r="BZ84" i="76" s="1"/>
  <c r="CA84" i="76" s="1"/>
  <c r="CB84" i="76" s="1"/>
  <c r="AV84" i="76"/>
  <c r="AY86" i="76"/>
  <c r="AZ86" i="76" s="1"/>
  <c r="BA86" i="76" s="1"/>
  <c r="BB86" i="76" s="1"/>
  <c r="BC86" i="76" s="1"/>
  <c r="BD86" i="76" s="1"/>
  <c r="BE86" i="76" s="1"/>
  <c r="BF86" i="76" s="1"/>
  <c r="BG86" i="76" s="1"/>
  <c r="BH86" i="76" s="1"/>
  <c r="BI86" i="76" s="1"/>
  <c r="BJ86" i="76" s="1"/>
  <c r="BK86" i="76" s="1"/>
  <c r="BL86" i="76" s="1"/>
  <c r="BM86" i="76" s="1"/>
  <c r="BN86" i="76" s="1"/>
  <c r="BO86" i="76" s="1"/>
  <c r="BP86" i="76" s="1"/>
  <c r="BQ86" i="76" s="1"/>
  <c r="BR86" i="76" s="1"/>
  <c r="BS86" i="76" s="1"/>
  <c r="BT86" i="76" s="1"/>
  <c r="BU86" i="76" s="1"/>
  <c r="BV86" i="76" s="1"/>
  <c r="BW86" i="76" s="1"/>
  <c r="BX86" i="76" s="1"/>
  <c r="BY86" i="76" s="1"/>
  <c r="BZ86" i="76" s="1"/>
  <c r="CA86" i="76" s="1"/>
  <c r="CB86" i="76" s="1"/>
  <c r="AV86" i="76"/>
  <c r="AY88" i="76"/>
  <c r="AZ88" i="76" s="1"/>
  <c r="BA88" i="76" s="1"/>
  <c r="BB88" i="76" s="1"/>
  <c r="BC88" i="76" s="1"/>
  <c r="BD88" i="76" s="1"/>
  <c r="BE88" i="76" s="1"/>
  <c r="BF88" i="76" s="1"/>
  <c r="BG88" i="76" s="1"/>
  <c r="BH88" i="76" s="1"/>
  <c r="BI88" i="76" s="1"/>
  <c r="BJ88" i="76" s="1"/>
  <c r="BK88" i="76" s="1"/>
  <c r="BL88" i="76" s="1"/>
  <c r="BM88" i="76" s="1"/>
  <c r="BN88" i="76" s="1"/>
  <c r="BO88" i="76" s="1"/>
  <c r="BP88" i="76" s="1"/>
  <c r="BQ88" i="76" s="1"/>
  <c r="BR88" i="76" s="1"/>
  <c r="BS88" i="76" s="1"/>
  <c r="BT88" i="76" s="1"/>
  <c r="BU88" i="76" s="1"/>
  <c r="BV88" i="76" s="1"/>
  <c r="BW88" i="76" s="1"/>
  <c r="BX88" i="76" s="1"/>
  <c r="BY88" i="76" s="1"/>
  <c r="BZ88" i="76" s="1"/>
  <c r="CA88" i="76" s="1"/>
  <c r="CB88" i="76" s="1"/>
  <c r="AV88" i="76"/>
  <c r="AV91" i="76"/>
  <c r="AY99" i="76"/>
  <c r="AZ99" i="76" s="1"/>
  <c r="BA99" i="76" s="1"/>
  <c r="BB99" i="76" s="1"/>
  <c r="BC99" i="76" s="1"/>
  <c r="BD99" i="76" s="1"/>
  <c r="BE99" i="76" s="1"/>
  <c r="BF99" i="76" s="1"/>
  <c r="BG99" i="76" s="1"/>
  <c r="BH99" i="76" s="1"/>
  <c r="BI99" i="76" s="1"/>
  <c r="BJ99" i="76" s="1"/>
  <c r="BK99" i="76" s="1"/>
  <c r="BL99" i="76" s="1"/>
  <c r="BM99" i="76" s="1"/>
  <c r="BN99" i="76" s="1"/>
  <c r="BO99" i="76" s="1"/>
  <c r="BP99" i="76" s="1"/>
  <c r="BQ99" i="76" s="1"/>
  <c r="BR99" i="76" s="1"/>
  <c r="BS99" i="76" s="1"/>
  <c r="BT99" i="76" s="1"/>
  <c r="BU99" i="76" s="1"/>
  <c r="BV99" i="76" s="1"/>
  <c r="BW99" i="76" s="1"/>
  <c r="BX99" i="76" s="1"/>
  <c r="BY99" i="76" s="1"/>
  <c r="BZ99" i="76" s="1"/>
  <c r="CA99" i="76" s="1"/>
  <c r="CB99" i="76" s="1"/>
  <c r="AY100" i="76"/>
  <c r="AZ100" i="76" s="1"/>
  <c r="BA100" i="76" s="1"/>
  <c r="BB100" i="76" s="1"/>
  <c r="BC100" i="76" s="1"/>
  <c r="BD100" i="76" s="1"/>
  <c r="BE100" i="76" s="1"/>
  <c r="BF100" i="76" s="1"/>
  <c r="BG100" i="76" s="1"/>
  <c r="BH100" i="76" s="1"/>
  <c r="BI100" i="76" s="1"/>
  <c r="BJ100" i="76" s="1"/>
  <c r="BK100" i="76" s="1"/>
  <c r="BL100" i="76" s="1"/>
  <c r="BM100" i="76" s="1"/>
  <c r="BN100" i="76" s="1"/>
  <c r="BO100" i="76" s="1"/>
  <c r="BP100" i="76" s="1"/>
  <c r="BQ100" i="76" s="1"/>
  <c r="BR100" i="76" s="1"/>
  <c r="BS100" i="76" s="1"/>
  <c r="BT100" i="76" s="1"/>
  <c r="BU100" i="76" s="1"/>
  <c r="BV100" i="76" s="1"/>
  <c r="BW100" i="76" s="1"/>
  <c r="BX100" i="76" s="1"/>
  <c r="BY100" i="76" s="1"/>
  <c r="BZ100" i="76" s="1"/>
  <c r="CA100" i="76" s="1"/>
  <c r="CB100" i="76" s="1"/>
  <c r="AY101" i="76"/>
  <c r="AZ101" i="76" s="1"/>
  <c r="BA101" i="76" s="1"/>
  <c r="BB101" i="76" s="1"/>
  <c r="BC101" i="76" s="1"/>
  <c r="BD101" i="76" s="1"/>
  <c r="BE101" i="76" s="1"/>
  <c r="BF101" i="76" s="1"/>
  <c r="BG101" i="76" s="1"/>
  <c r="BH101" i="76" s="1"/>
  <c r="BI101" i="76" s="1"/>
  <c r="BJ101" i="76" s="1"/>
  <c r="BK101" i="76" s="1"/>
  <c r="BL101" i="76" s="1"/>
  <c r="BM101" i="76" s="1"/>
  <c r="BN101" i="76" s="1"/>
  <c r="BO101" i="76" s="1"/>
  <c r="BP101" i="76" s="1"/>
  <c r="BQ101" i="76" s="1"/>
  <c r="BR101" i="76" s="1"/>
  <c r="BS101" i="76" s="1"/>
  <c r="BT101" i="76" s="1"/>
  <c r="BU101" i="76" s="1"/>
  <c r="BV101" i="76" s="1"/>
  <c r="BW101" i="76" s="1"/>
  <c r="BX101" i="76" s="1"/>
  <c r="BY101" i="76" s="1"/>
  <c r="BZ101" i="76" s="1"/>
  <c r="CA101" i="76" s="1"/>
  <c r="CB101" i="76" s="1"/>
  <c r="AY102" i="76"/>
  <c r="AZ102" i="76" s="1"/>
  <c r="BA102" i="76" s="1"/>
  <c r="BB102" i="76" s="1"/>
  <c r="BC102" i="76" s="1"/>
  <c r="BD102" i="76" s="1"/>
  <c r="BE102" i="76" s="1"/>
  <c r="BF102" i="76" s="1"/>
  <c r="BG102" i="76" s="1"/>
  <c r="BH102" i="76" s="1"/>
  <c r="BI102" i="76" s="1"/>
  <c r="BJ102" i="76" s="1"/>
  <c r="BK102" i="76" s="1"/>
  <c r="BL102" i="76" s="1"/>
  <c r="BM102" i="76" s="1"/>
  <c r="BN102" i="76" s="1"/>
  <c r="BO102" i="76" s="1"/>
  <c r="BP102" i="76" s="1"/>
  <c r="BQ102" i="76" s="1"/>
  <c r="BR102" i="76" s="1"/>
  <c r="BS102" i="76" s="1"/>
  <c r="BT102" i="76" s="1"/>
  <c r="BU102" i="76" s="1"/>
  <c r="BV102" i="76" s="1"/>
  <c r="BW102" i="76" s="1"/>
  <c r="BX102" i="76" s="1"/>
  <c r="BY102" i="76" s="1"/>
  <c r="BZ102" i="76" s="1"/>
  <c r="CA102" i="76" s="1"/>
  <c r="CB102" i="76" s="1"/>
  <c r="AY103" i="76"/>
  <c r="AZ103" i="76" s="1"/>
  <c r="BA103" i="76" s="1"/>
  <c r="BB103" i="76" s="1"/>
  <c r="BC103" i="76" s="1"/>
  <c r="BD103" i="76" s="1"/>
  <c r="BE103" i="76" s="1"/>
  <c r="BF103" i="76" s="1"/>
  <c r="BG103" i="76" s="1"/>
  <c r="BH103" i="76" s="1"/>
  <c r="BI103" i="76" s="1"/>
  <c r="BJ103" i="76" s="1"/>
  <c r="BK103" i="76" s="1"/>
  <c r="BL103" i="76" s="1"/>
  <c r="BM103" i="76" s="1"/>
  <c r="BN103" i="76" s="1"/>
  <c r="BO103" i="76" s="1"/>
  <c r="BP103" i="76" s="1"/>
  <c r="BQ103" i="76" s="1"/>
  <c r="BR103" i="76" s="1"/>
  <c r="BS103" i="76" s="1"/>
  <c r="BT103" i="76" s="1"/>
  <c r="BU103" i="76" s="1"/>
  <c r="BV103" i="76" s="1"/>
  <c r="BW103" i="76" s="1"/>
  <c r="BX103" i="76" s="1"/>
  <c r="BY103" i="76" s="1"/>
  <c r="BZ103" i="76" s="1"/>
  <c r="CA103" i="76" s="1"/>
  <c r="CB103" i="76" s="1"/>
  <c r="AY104" i="76"/>
  <c r="AZ104" i="76" s="1"/>
  <c r="BA104" i="76" s="1"/>
  <c r="BB104" i="76" s="1"/>
  <c r="BC104" i="76" s="1"/>
  <c r="BD104" i="76" s="1"/>
  <c r="BE104" i="76" s="1"/>
  <c r="BF104" i="76" s="1"/>
  <c r="BG104" i="76" s="1"/>
  <c r="BH104" i="76" s="1"/>
  <c r="BI104" i="76" s="1"/>
  <c r="BJ104" i="76" s="1"/>
  <c r="BK104" i="76" s="1"/>
  <c r="BL104" i="76" s="1"/>
  <c r="BM104" i="76" s="1"/>
  <c r="BN104" i="76" s="1"/>
  <c r="BO104" i="76" s="1"/>
  <c r="BP104" i="76" s="1"/>
  <c r="BQ104" i="76" s="1"/>
  <c r="BR104" i="76" s="1"/>
  <c r="BS104" i="76" s="1"/>
  <c r="BT104" i="76" s="1"/>
  <c r="BU104" i="76" s="1"/>
  <c r="BV104" i="76" s="1"/>
  <c r="BW104" i="76" s="1"/>
  <c r="BX104" i="76" s="1"/>
  <c r="BY104" i="76" s="1"/>
  <c r="BZ104" i="76" s="1"/>
  <c r="CA104" i="76" s="1"/>
  <c r="CB104" i="76" s="1"/>
  <c r="AY105" i="76"/>
  <c r="AZ105" i="76" s="1"/>
  <c r="BA105" i="76" s="1"/>
  <c r="BB105" i="76" s="1"/>
  <c r="BC105" i="76" s="1"/>
  <c r="BD105" i="76" s="1"/>
  <c r="BE105" i="76" s="1"/>
  <c r="BF105" i="76" s="1"/>
  <c r="BG105" i="76" s="1"/>
  <c r="BH105" i="76" s="1"/>
  <c r="BI105" i="76" s="1"/>
  <c r="BJ105" i="76" s="1"/>
  <c r="BK105" i="76" s="1"/>
  <c r="BL105" i="76" s="1"/>
  <c r="BM105" i="76" s="1"/>
  <c r="BN105" i="76" s="1"/>
  <c r="BO105" i="76" s="1"/>
  <c r="BP105" i="76" s="1"/>
  <c r="BQ105" i="76" s="1"/>
  <c r="BR105" i="76" s="1"/>
  <c r="BS105" i="76" s="1"/>
  <c r="BT105" i="76" s="1"/>
  <c r="BU105" i="76" s="1"/>
  <c r="BV105" i="76" s="1"/>
  <c r="BW105" i="76" s="1"/>
  <c r="BX105" i="76" s="1"/>
  <c r="BY105" i="76" s="1"/>
  <c r="BZ105" i="76" s="1"/>
  <c r="CA105" i="76" s="1"/>
  <c r="CB105" i="76" s="1"/>
  <c r="AY106" i="76"/>
  <c r="AZ106" i="76" s="1"/>
  <c r="BA106" i="76" s="1"/>
  <c r="BB106" i="76" s="1"/>
  <c r="BC106" i="76" s="1"/>
  <c r="BD106" i="76" s="1"/>
  <c r="BE106" i="76" s="1"/>
  <c r="BF106" i="76" s="1"/>
  <c r="BG106" i="76" s="1"/>
  <c r="BH106" i="76" s="1"/>
  <c r="BI106" i="76" s="1"/>
  <c r="BJ106" i="76" s="1"/>
  <c r="BK106" i="76" s="1"/>
  <c r="BL106" i="76" s="1"/>
  <c r="BM106" i="76" s="1"/>
  <c r="BN106" i="76" s="1"/>
  <c r="BO106" i="76" s="1"/>
  <c r="BP106" i="76" s="1"/>
  <c r="BQ106" i="76" s="1"/>
  <c r="BR106" i="76" s="1"/>
  <c r="BS106" i="76" s="1"/>
  <c r="BT106" i="76" s="1"/>
  <c r="BU106" i="76" s="1"/>
  <c r="BV106" i="76" s="1"/>
  <c r="BW106" i="76" s="1"/>
  <c r="BX106" i="76" s="1"/>
  <c r="BY106" i="76" s="1"/>
  <c r="BZ106" i="76" s="1"/>
  <c r="CA106" i="76" s="1"/>
  <c r="CB106" i="76" s="1"/>
  <c r="AV115" i="76"/>
  <c r="AY115" i="76"/>
  <c r="AZ115" i="76" s="1"/>
  <c r="BA115" i="76" s="1"/>
  <c r="BB115" i="76" s="1"/>
  <c r="BC115" i="76" s="1"/>
  <c r="BD115" i="76" s="1"/>
  <c r="BE115" i="76" s="1"/>
  <c r="BF115" i="76" s="1"/>
  <c r="BG115" i="76" s="1"/>
  <c r="BH115" i="76" s="1"/>
  <c r="BI115" i="76" s="1"/>
  <c r="BJ115" i="76" s="1"/>
  <c r="BK115" i="76" s="1"/>
  <c r="BL115" i="76" s="1"/>
  <c r="BM115" i="76" s="1"/>
  <c r="BN115" i="76" s="1"/>
  <c r="BO115" i="76" s="1"/>
  <c r="BP115" i="76" s="1"/>
  <c r="BQ115" i="76" s="1"/>
  <c r="BR115" i="76" s="1"/>
  <c r="BS115" i="76" s="1"/>
  <c r="BT115" i="76" s="1"/>
  <c r="BU115" i="76" s="1"/>
  <c r="BV115" i="76" s="1"/>
  <c r="BW115" i="76" s="1"/>
  <c r="BX115" i="76" s="1"/>
  <c r="BY115" i="76" s="1"/>
  <c r="BZ115" i="76" s="1"/>
  <c r="CA115" i="76" s="1"/>
  <c r="CB115" i="76" s="1"/>
  <c r="AV114" i="76"/>
  <c r="AY114" i="76"/>
  <c r="AZ114" i="76" s="1"/>
  <c r="BA114" i="76" s="1"/>
  <c r="BB114" i="76" s="1"/>
  <c r="BC114" i="76" s="1"/>
  <c r="BD114" i="76" s="1"/>
  <c r="BE114" i="76" s="1"/>
  <c r="BF114" i="76" s="1"/>
  <c r="BG114" i="76" s="1"/>
  <c r="BH114" i="76" s="1"/>
  <c r="BI114" i="76" s="1"/>
  <c r="BJ114" i="76" s="1"/>
  <c r="BK114" i="76" s="1"/>
  <c r="BL114" i="76" s="1"/>
  <c r="BM114" i="76" s="1"/>
  <c r="BN114" i="76" s="1"/>
  <c r="BO114" i="76" s="1"/>
  <c r="BP114" i="76" s="1"/>
  <c r="BQ114" i="76" s="1"/>
  <c r="BR114" i="76" s="1"/>
  <c r="BS114" i="76" s="1"/>
  <c r="BT114" i="76" s="1"/>
  <c r="BU114" i="76" s="1"/>
  <c r="BV114" i="76" s="1"/>
  <c r="BW114" i="76" s="1"/>
  <c r="BX114" i="76" s="1"/>
  <c r="BY114" i="76" s="1"/>
  <c r="BZ114" i="76" s="1"/>
  <c r="CA114" i="76" s="1"/>
  <c r="CB114" i="76" s="1"/>
  <c r="AY116" i="76"/>
  <c r="AZ116" i="76" s="1"/>
  <c r="BA116" i="76" s="1"/>
  <c r="BB116" i="76" s="1"/>
  <c r="BC116" i="76" s="1"/>
  <c r="BD116" i="76" s="1"/>
  <c r="BE116" i="76" s="1"/>
  <c r="BF116" i="76" s="1"/>
  <c r="BG116" i="76" s="1"/>
  <c r="BH116" i="76" s="1"/>
  <c r="BI116" i="76" s="1"/>
  <c r="BJ116" i="76" s="1"/>
  <c r="BK116" i="76" s="1"/>
  <c r="BL116" i="76" s="1"/>
  <c r="BM116" i="76" s="1"/>
  <c r="BN116" i="76" s="1"/>
  <c r="BO116" i="76" s="1"/>
  <c r="BP116" i="76" s="1"/>
  <c r="BQ116" i="76" s="1"/>
  <c r="BR116" i="76" s="1"/>
  <c r="BS116" i="76" s="1"/>
  <c r="BT116" i="76" s="1"/>
  <c r="BU116" i="76" s="1"/>
  <c r="BV116" i="76" s="1"/>
  <c r="BW116" i="76" s="1"/>
  <c r="BX116" i="76" s="1"/>
  <c r="BY116" i="76" s="1"/>
  <c r="BZ116" i="76" s="1"/>
  <c r="CA116" i="76" s="1"/>
  <c r="CB116" i="76" s="1"/>
  <c r="AY117" i="76"/>
  <c r="AZ117" i="76" s="1"/>
  <c r="BA117" i="76" s="1"/>
  <c r="BB117" i="76" s="1"/>
  <c r="BC117" i="76" s="1"/>
  <c r="BD117" i="76" s="1"/>
  <c r="BE117" i="76" s="1"/>
  <c r="BF117" i="76" s="1"/>
  <c r="BG117" i="76" s="1"/>
  <c r="BH117" i="76" s="1"/>
  <c r="BI117" i="76" s="1"/>
  <c r="BJ117" i="76" s="1"/>
  <c r="BK117" i="76" s="1"/>
  <c r="BL117" i="76" s="1"/>
  <c r="BM117" i="76" s="1"/>
  <c r="BN117" i="76" s="1"/>
  <c r="BO117" i="76" s="1"/>
  <c r="BP117" i="76" s="1"/>
  <c r="BQ117" i="76" s="1"/>
  <c r="BR117" i="76" s="1"/>
  <c r="BS117" i="76" s="1"/>
  <c r="BT117" i="76" s="1"/>
  <c r="BU117" i="76" s="1"/>
  <c r="BV117" i="76" s="1"/>
  <c r="BW117" i="76" s="1"/>
  <c r="BX117" i="76" s="1"/>
  <c r="BY117" i="76" s="1"/>
  <c r="BZ117" i="76" s="1"/>
  <c r="CA117" i="76" s="1"/>
  <c r="CB117" i="76" s="1"/>
  <c r="AY118" i="76"/>
  <c r="AZ118" i="76" s="1"/>
  <c r="BA118" i="76" s="1"/>
  <c r="BB118" i="76" s="1"/>
  <c r="BC118" i="76" s="1"/>
  <c r="BD118" i="76" s="1"/>
  <c r="BE118" i="76" s="1"/>
  <c r="BF118" i="76" s="1"/>
  <c r="BG118" i="76" s="1"/>
  <c r="BH118" i="76" s="1"/>
  <c r="BI118" i="76" s="1"/>
  <c r="BJ118" i="76" s="1"/>
  <c r="BK118" i="76" s="1"/>
  <c r="BL118" i="76" s="1"/>
  <c r="BM118" i="76" s="1"/>
  <c r="BN118" i="76" s="1"/>
  <c r="BO118" i="76" s="1"/>
  <c r="BP118" i="76" s="1"/>
  <c r="BQ118" i="76" s="1"/>
  <c r="BR118" i="76" s="1"/>
  <c r="BS118" i="76" s="1"/>
  <c r="BT118" i="76" s="1"/>
  <c r="BU118" i="76" s="1"/>
  <c r="BV118" i="76" s="1"/>
  <c r="BW118" i="76" s="1"/>
  <c r="BX118" i="76" s="1"/>
  <c r="BY118" i="76" s="1"/>
  <c r="BZ118" i="76" s="1"/>
  <c r="CA118" i="76" s="1"/>
  <c r="CB118" i="76" s="1"/>
  <c r="AV127" i="76"/>
  <c r="AV128" i="76"/>
  <c r="AV129" i="76"/>
  <c r="AY132" i="76"/>
  <c r="AZ132" i="76" s="1"/>
  <c r="BA132" i="76" s="1"/>
  <c r="BB132" i="76" s="1"/>
  <c r="BC132" i="76" s="1"/>
  <c r="BD132" i="76" s="1"/>
  <c r="BE132" i="76" s="1"/>
  <c r="BF132" i="76" s="1"/>
  <c r="BG132" i="76" s="1"/>
  <c r="BH132" i="76" s="1"/>
  <c r="BI132" i="76" s="1"/>
  <c r="BJ132" i="76" s="1"/>
  <c r="BK132" i="76" s="1"/>
  <c r="BL132" i="76" s="1"/>
  <c r="BM132" i="76" s="1"/>
  <c r="BN132" i="76" s="1"/>
  <c r="BO132" i="76" s="1"/>
  <c r="BP132" i="76" s="1"/>
  <c r="BQ132" i="76" s="1"/>
  <c r="BR132" i="76" s="1"/>
  <c r="BS132" i="76" s="1"/>
  <c r="BT132" i="76" s="1"/>
  <c r="BU132" i="76" s="1"/>
  <c r="BV132" i="76" s="1"/>
  <c r="BW132" i="76" s="1"/>
  <c r="BX132" i="76" s="1"/>
  <c r="BY132" i="76" s="1"/>
  <c r="BZ132" i="76" s="1"/>
  <c r="CA132" i="76" s="1"/>
  <c r="CB132" i="76" s="1"/>
  <c r="AV133" i="76"/>
  <c r="AY134" i="76"/>
  <c r="AZ134" i="76" s="1"/>
  <c r="BA134" i="76" s="1"/>
  <c r="BB134" i="76" s="1"/>
  <c r="BC134" i="76" s="1"/>
  <c r="BD134" i="76" s="1"/>
  <c r="BE134" i="76" s="1"/>
  <c r="BF134" i="76" s="1"/>
  <c r="BG134" i="76" s="1"/>
  <c r="BH134" i="76" s="1"/>
  <c r="BI134" i="76" s="1"/>
  <c r="BJ134" i="76" s="1"/>
  <c r="BK134" i="76" s="1"/>
  <c r="BL134" i="76" s="1"/>
  <c r="BM134" i="76" s="1"/>
  <c r="BN134" i="76" s="1"/>
  <c r="BO134" i="76" s="1"/>
  <c r="BP134" i="76" s="1"/>
  <c r="BQ134" i="76" s="1"/>
  <c r="BR134" i="76" s="1"/>
  <c r="BS134" i="76" s="1"/>
  <c r="BT134" i="76" s="1"/>
  <c r="BU134" i="76" s="1"/>
  <c r="BV134" i="76" s="1"/>
  <c r="BW134" i="76" s="1"/>
  <c r="BX134" i="76" s="1"/>
  <c r="BY134" i="76" s="1"/>
  <c r="BZ134" i="76" s="1"/>
  <c r="CA134" i="76" s="1"/>
  <c r="CB134" i="76" s="1"/>
  <c r="AV135" i="76"/>
  <c r="AV140" i="76"/>
  <c r="AV141" i="76"/>
  <c r="AV142" i="76"/>
  <c r="AV143" i="76"/>
  <c r="AY149" i="76"/>
  <c r="AZ149" i="76" s="1"/>
  <c r="BA149" i="76" s="1"/>
  <c r="BB149" i="76" s="1"/>
  <c r="BC149" i="76" s="1"/>
  <c r="BD149" i="76" s="1"/>
  <c r="BE149" i="76" s="1"/>
  <c r="BF149" i="76" s="1"/>
  <c r="BG149" i="76" s="1"/>
  <c r="BH149" i="76" s="1"/>
  <c r="BI149" i="76" s="1"/>
  <c r="BJ149" i="76" s="1"/>
  <c r="BK149" i="76" s="1"/>
  <c r="BL149" i="76" s="1"/>
  <c r="BM149" i="76" s="1"/>
  <c r="BN149" i="76" s="1"/>
  <c r="BO149" i="76" s="1"/>
  <c r="BP149" i="76" s="1"/>
  <c r="BQ149" i="76" s="1"/>
  <c r="BR149" i="76" s="1"/>
  <c r="BS149" i="76" s="1"/>
  <c r="BT149" i="76" s="1"/>
  <c r="BU149" i="76" s="1"/>
  <c r="BV149" i="76" s="1"/>
  <c r="BW149" i="76" s="1"/>
  <c r="BX149" i="76" s="1"/>
  <c r="BY149" i="76" s="1"/>
  <c r="BZ149" i="76" s="1"/>
  <c r="CA149" i="76" s="1"/>
  <c r="CB149" i="76" s="1"/>
  <c r="AV149" i="76"/>
  <c r="AY151" i="76"/>
  <c r="AZ151" i="76" s="1"/>
  <c r="BA151" i="76" s="1"/>
  <c r="BB151" i="76" s="1"/>
  <c r="BC151" i="76" s="1"/>
  <c r="BD151" i="76" s="1"/>
  <c r="BE151" i="76" s="1"/>
  <c r="BF151" i="76" s="1"/>
  <c r="BG151" i="76" s="1"/>
  <c r="BH151" i="76" s="1"/>
  <c r="BI151" i="76" s="1"/>
  <c r="BJ151" i="76" s="1"/>
  <c r="BK151" i="76" s="1"/>
  <c r="BL151" i="76" s="1"/>
  <c r="BM151" i="76" s="1"/>
  <c r="BN151" i="76" s="1"/>
  <c r="BO151" i="76" s="1"/>
  <c r="BP151" i="76" s="1"/>
  <c r="BQ151" i="76" s="1"/>
  <c r="BR151" i="76" s="1"/>
  <c r="BS151" i="76" s="1"/>
  <c r="BT151" i="76" s="1"/>
  <c r="BU151" i="76" s="1"/>
  <c r="BV151" i="76" s="1"/>
  <c r="BW151" i="76" s="1"/>
  <c r="BX151" i="76" s="1"/>
  <c r="BY151" i="76" s="1"/>
  <c r="BZ151" i="76" s="1"/>
  <c r="CA151" i="76" s="1"/>
  <c r="CB151" i="76" s="1"/>
  <c r="AV151" i="76"/>
  <c r="AY153" i="76"/>
  <c r="AZ153" i="76" s="1"/>
  <c r="BA153" i="76" s="1"/>
  <c r="BB153" i="76" s="1"/>
  <c r="BC153" i="76" s="1"/>
  <c r="BD153" i="76" s="1"/>
  <c r="BE153" i="76" s="1"/>
  <c r="BF153" i="76" s="1"/>
  <c r="BG153" i="76" s="1"/>
  <c r="BH153" i="76" s="1"/>
  <c r="BI153" i="76" s="1"/>
  <c r="BJ153" i="76" s="1"/>
  <c r="BK153" i="76" s="1"/>
  <c r="BL153" i="76" s="1"/>
  <c r="BM153" i="76" s="1"/>
  <c r="BN153" i="76" s="1"/>
  <c r="BO153" i="76" s="1"/>
  <c r="BP153" i="76" s="1"/>
  <c r="BQ153" i="76" s="1"/>
  <c r="BR153" i="76" s="1"/>
  <c r="BS153" i="76" s="1"/>
  <c r="BT153" i="76" s="1"/>
  <c r="BU153" i="76" s="1"/>
  <c r="BV153" i="76" s="1"/>
  <c r="BW153" i="76" s="1"/>
  <c r="BX153" i="76" s="1"/>
  <c r="BY153" i="76" s="1"/>
  <c r="BZ153" i="76" s="1"/>
  <c r="CA153" i="76" s="1"/>
  <c r="CB153" i="76" s="1"/>
  <c r="AV153" i="76"/>
  <c r="AY147" i="76"/>
  <c r="AZ147" i="76" s="1"/>
  <c r="BA147" i="76" s="1"/>
  <c r="BB147" i="76" s="1"/>
  <c r="BC147" i="76" s="1"/>
  <c r="BD147" i="76" s="1"/>
  <c r="BE147" i="76" s="1"/>
  <c r="BF147" i="76" s="1"/>
  <c r="BG147" i="76" s="1"/>
  <c r="BH147" i="76" s="1"/>
  <c r="BI147" i="76" s="1"/>
  <c r="BJ147" i="76" s="1"/>
  <c r="BK147" i="76" s="1"/>
  <c r="BL147" i="76" s="1"/>
  <c r="BM147" i="76" s="1"/>
  <c r="BN147" i="76" s="1"/>
  <c r="BO147" i="76" s="1"/>
  <c r="BP147" i="76" s="1"/>
  <c r="BQ147" i="76" s="1"/>
  <c r="BR147" i="76" s="1"/>
  <c r="BS147" i="76" s="1"/>
  <c r="BT147" i="76" s="1"/>
  <c r="BU147" i="76" s="1"/>
  <c r="BV147" i="76" s="1"/>
  <c r="BW147" i="76" s="1"/>
  <c r="BX147" i="76" s="1"/>
  <c r="BY147" i="76" s="1"/>
  <c r="BZ147" i="76" s="1"/>
  <c r="CA147" i="76" s="1"/>
  <c r="CB147" i="76" s="1"/>
  <c r="BA157" i="76"/>
  <c r="BB157" i="76" s="1"/>
  <c r="BC157" i="76" s="1"/>
  <c r="BD157" i="76" s="1"/>
  <c r="BE157" i="76" s="1"/>
  <c r="BF157" i="76" s="1"/>
  <c r="BG157" i="76" s="1"/>
  <c r="BH157" i="76" s="1"/>
  <c r="BI157" i="76" s="1"/>
  <c r="BJ157" i="76" s="1"/>
  <c r="BK157" i="76" s="1"/>
  <c r="BL157" i="76" s="1"/>
  <c r="BM157" i="76" s="1"/>
  <c r="BN157" i="76" s="1"/>
  <c r="BO157" i="76" s="1"/>
  <c r="BP157" i="76" s="1"/>
  <c r="BQ157" i="76" s="1"/>
  <c r="BR157" i="76" s="1"/>
  <c r="BS157" i="76" s="1"/>
  <c r="BT157" i="76" s="1"/>
  <c r="BU157" i="76" s="1"/>
  <c r="BV157" i="76" s="1"/>
  <c r="BW157" i="76" s="1"/>
  <c r="BX157" i="76" s="1"/>
  <c r="BY157" i="76" s="1"/>
  <c r="BZ157" i="76" s="1"/>
  <c r="CA157" i="76" s="1"/>
  <c r="CB157" i="76" s="1"/>
  <c r="AY148" i="76"/>
  <c r="AZ148" i="76" s="1"/>
  <c r="BA148" i="76" s="1"/>
  <c r="BB148" i="76" s="1"/>
  <c r="BC148" i="76" s="1"/>
  <c r="BD148" i="76" s="1"/>
  <c r="BE148" i="76" s="1"/>
  <c r="BF148" i="76" s="1"/>
  <c r="BG148" i="76" s="1"/>
  <c r="BH148" i="76" s="1"/>
  <c r="BI148" i="76" s="1"/>
  <c r="BJ148" i="76" s="1"/>
  <c r="BK148" i="76" s="1"/>
  <c r="BL148" i="76" s="1"/>
  <c r="BM148" i="76" s="1"/>
  <c r="BN148" i="76" s="1"/>
  <c r="BO148" i="76" s="1"/>
  <c r="BP148" i="76" s="1"/>
  <c r="BQ148" i="76" s="1"/>
  <c r="BR148" i="76" s="1"/>
  <c r="BS148" i="76" s="1"/>
  <c r="BT148" i="76" s="1"/>
  <c r="BU148" i="76" s="1"/>
  <c r="BV148" i="76" s="1"/>
  <c r="BW148" i="76" s="1"/>
  <c r="BX148" i="76" s="1"/>
  <c r="BY148" i="76" s="1"/>
  <c r="BZ148" i="76" s="1"/>
  <c r="CA148" i="76" s="1"/>
  <c r="CB148" i="76" s="1"/>
  <c r="AV148" i="76"/>
  <c r="AY150" i="76"/>
  <c r="AZ150" i="76" s="1"/>
  <c r="BA150" i="76" s="1"/>
  <c r="BB150" i="76" s="1"/>
  <c r="BC150" i="76" s="1"/>
  <c r="BD150" i="76" s="1"/>
  <c r="BE150" i="76" s="1"/>
  <c r="BF150" i="76" s="1"/>
  <c r="BG150" i="76" s="1"/>
  <c r="BH150" i="76" s="1"/>
  <c r="BI150" i="76" s="1"/>
  <c r="BJ150" i="76" s="1"/>
  <c r="BK150" i="76" s="1"/>
  <c r="BL150" i="76" s="1"/>
  <c r="BM150" i="76" s="1"/>
  <c r="BN150" i="76" s="1"/>
  <c r="BO150" i="76" s="1"/>
  <c r="BP150" i="76" s="1"/>
  <c r="BQ150" i="76" s="1"/>
  <c r="BR150" i="76" s="1"/>
  <c r="BS150" i="76" s="1"/>
  <c r="BT150" i="76" s="1"/>
  <c r="BU150" i="76" s="1"/>
  <c r="BV150" i="76" s="1"/>
  <c r="BW150" i="76" s="1"/>
  <c r="BX150" i="76" s="1"/>
  <c r="BY150" i="76" s="1"/>
  <c r="BZ150" i="76" s="1"/>
  <c r="CA150" i="76" s="1"/>
  <c r="CB150" i="76" s="1"/>
  <c r="AV150" i="76"/>
  <c r="AY152" i="76"/>
  <c r="AZ152" i="76" s="1"/>
  <c r="BA152" i="76" s="1"/>
  <c r="BB152" i="76" s="1"/>
  <c r="BC152" i="76" s="1"/>
  <c r="BD152" i="76" s="1"/>
  <c r="BE152" i="76" s="1"/>
  <c r="BF152" i="76" s="1"/>
  <c r="BG152" i="76" s="1"/>
  <c r="BH152" i="76" s="1"/>
  <c r="BI152" i="76" s="1"/>
  <c r="BJ152" i="76" s="1"/>
  <c r="BK152" i="76" s="1"/>
  <c r="BL152" i="76" s="1"/>
  <c r="BM152" i="76" s="1"/>
  <c r="BN152" i="76" s="1"/>
  <c r="BO152" i="76" s="1"/>
  <c r="BP152" i="76" s="1"/>
  <c r="BQ152" i="76" s="1"/>
  <c r="BR152" i="76" s="1"/>
  <c r="BS152" i="76" s="1"/>
  <c r="BT152" i="76" s="1"/>
  <c r="BU152" i="76" s="1"/>
  <c r="BV152" i="76" s="1"/>
  <c r="BW152" i="76" s="1"/>
  <c r="BX152" i="76" s="1"/>
  <c r="BY152" i="76" s="1"/>
  <c r="BZ152" i="76" s="1"/>
  <c r="CA152" i="76" s="1"/>
  <c r="CB152" i="76" s="1"/>
  <c r="AV152" i="76"/>
  <c r="AY154" i="76"/>
  <c r="AZ154" i="76" s="1"/>
  <c r="BA154" i="76" s="1"/>
  <c r="BB154" i="76" s="1"/>
  <c r="BC154" i="76" s="1"/>
  <c r="BD154" i="76" s="1"/>
  <c r="BE154" i="76" s="1"/>
  <c r="BF154" i="76" s="1"/>
  <c r="BG154" i="76" s="1"/>
  <c r="BH154" i="76" s="1"/>
  <c r="BI154" i="76" s="1"/>
  <c r="BJ154" i="76" s="1"/>
  <c r="BK154" i="76" s="1"/>
  <c r="BL154" i="76" s="1"/>
  <c r="BM154" i="76" s="1"/>
  <c r="BN154" i="76" s="1"/>
  <c r="BO154" i="76" s="1"/>
  <c r="BP154" i="76" s="1"/>
  <c r="BQ154" i="76" s="1"/>
  <c r="BR154" i="76" s="1"/>
  <c r="BS154" i="76" s="1"/>
  <c r="BT154" i="76" s="1"/>
  <c r="BU154" i="76" s="1"/>
  <c r="BV154" i="76" s="1"/>
  <c r="BW154" i="76" s="1"/>
  <c r="BX154" i="76" s="1"/>
  <c r="BY154" i="76" s="1"/>
  <c r="BZ154" i="76" s="1"/>
  <c r="CA154" i="76" s="1"/>
  <c r="CB154" i="76" s="1"/>
  <c r="AV154" i="76"/>
  <c r="AY168" i="76"/>
  <c r="AZ168" i="76" s="1"/>
  <c r="BA168" i="76" s="1"/>
  <c r="BB168" i="76" s="1"/>
  <c r="BC168" i="76" s="1"/>
  <c r="BD168" i="76" s="1"/>
  <c r="BE168" i="76" s="1"/>
  <c r="BF168" i="76" s="1"/>
  <c r="BG168" i="76" s="1"/>
  <c r="BH168" i="76" s="1"/>
  <c r="BI168" i="76" s="1"/>
  <c r="BJ168" i="76" s="1"/>
  <c r="BK168" i="76" s="1"/>
  <c r="BL168" i="76" s="1"/>
  <c r="BM168" i="76" s="1"/>
  <c r="BN168" i="76" s="1"/>
  <c r="BO168" i="76" s="1"/>
  <c r="BP168" i="76" s="1"/>
  <c r="BQ168" i="76" s="1"/>
  <c r="BR168" i="76" s="1"/>
  <c r="BS168" i="76" s="1"/>
  <c r="BT168" i="76" s="1"/>
  <c r="BU168" i="76" s="1"/>
  <c r="BV168" i="76" s="1"/>
  <c r="BW168" i="76" s="1"/>
  <c r="BX168" i="76" s="1"/>
  <c r="BY168" i="76" s="1"/>
  <c r="BZ168" i="76" s="1"/>
  <c r="CA168" i="76" s="1"/>
  <c r="CB168" i="76" s="1"/>
  <c r="AV168" i="76"/>
  <c r="AY170" i="76"/>
  <c r="AZ170" i="76" s="1"/>
  <c r="BA170" i="76" s="1"/>
  <c r="BB170" i="76" s="1"/>
  <c r="BC170" i="76" s="1"/>
  <c r="BD170" i="76" s="1"/>
  <c r="BE170" i="76" s="1"/>
  <c r="BF170" i="76" s="1"/>
  <c r="BG170" i="76" s="1"/>
  <c r="BH170" i="76" s="1"/>
  <c r="BI170" i="76" s="1"/>
  <c r="BJ170" i="76" s="1"/>
  <c r="BK170" i="76" s="1"/>
  <c r="BL170" i="76" s="1"/>
  <c r="BM170" i="76" s="1"/>
  <c r="BN170" i="76" s="1"/>
  <c r="BO170" i="76" s="1"/>
  <c r="BP170" i="76" s="1"/>
  <c r="BQ170" i="76" s="1"/>
  <c r="BR170" i="76" s="1"/>
  <c r="BS170" i="76" s="1"/>
  <c r="BT170" i="76" s="1"/>
  <c r="BU170" i="76" s="1"/>
  <c r="BV170" i="76" s="1"/>
  <c r="BW170" i="76" s="1"/>
  <c r="BX170" i="76" s="1"/>
  <c r="BY170" i="76" s="1"/>
  <c r="BZ170" i="76" s="1"/>
  <c r="CA170" i="76" s="1"/>
  <c r="CB170" i="76" s="1"/>
  <c r="AV170" i="76"/>
  <c r="AY171" i="76"/>
  <c r="AZ171" i="76" s="1"/>
  <c r="BA171" i="76" s="1"/>
  <c r="BB171" i="76" s="1"/>
  <c r="BC171" i="76" s="1"/>
  <c r="BD171" i="76" s="1"/>
  <c r="BE171" i="76" s="1"/>
  <c r="BF171" i="76" s="1"/>
  <c r="BG171" i="76" s="1"/>
  <c r="BH171" i="76" s="1"/>
  <c r="BI171" i="76" s="1"/>
  <c r="BJ171" i="76" s="1"/>
  <c r="BK171" i="76" s="1"/>
  <c r="BL171" i="76" s="1"/>
  <c r="BM171" i="76" s="1"/>
  <c r="BN171" i="76" s="1"/>
  <c r="BO171" i="76" s="1"/>
  <c r="BP171" i="76" s="1"/>
  <c r="BQ171" i="76" s="1"/>
  <c r="BR171" i="76" s="1"/>
  <c r="BS171" i="76" s="1"/>
  <c r="BT171" i="76" s="1"/>
  <c r="BU171" i="76" s="1"/>
  <c r="BV171" i="76" s="1"/>
  <c r="BW171" i="76" s="1"/>
  <c r="BX171" i="76" s="1"/>
  <c r="BY171" i="76" s="1"/>
  <c r="BZ171" i="76" s="1"/>
  <c r="CA171" i="76" s="1"/>
  <c r="CB171" i="76" s="1"/>
  <c r="AV171" i="76"/>
  <c r="AY167" i="76"/>
  <c r="AZ167" i="76" s="1"/>
  <c r="BA167" i="76" s="1"/>
  <c r="BB167" i="76" s="1"/>
  <c r="BC167" i="76" s="1"/>
  <c r="BD167" i="76" s="1"/>
  <c r="BE167" i="76" s="1"/>
  <c r="BF167" i="76" s="1"/>
  <c r="BG167" i="76" s="1"/>
  <c r="BH167" i="76" s="1"/>
  <c r="BI167" i="76" s="1"/>
  <c r="BJ167" i="76" s="1"/>
  <c r="BK167" i="76" s="1"/>
  <c r="BL167" i="76" s="1"/>
  <c r="BM167" i="76" s="1"/>
  <c r="BN167" i="76" s="1"/>
  <c r="BO167" i="76" s="1"/>
  <c r="BP167" i="76" s="1"/>
  <c r="BQ167" i="76" s="1"/>
  <c r="BR167" i="76" s="1"/>
  <c r="BS167" i="76" s="1"/>
  <c r="BT167" i="76" s="1"/>
  <c r="BU167" i="76" s="1"/>
  <c r="BV167" i="76" s="1"/>
  <c r="BW167" i="76" s="1"/>
  <c r="BX167" i="76" s="1"/>
  <c r="BY167" i="76" s="1"/>
  <c r="BZ167" i="76" s="1"/>
  <c r="CA167" i="76" s="1"/>
  <c r="CB167" i="76" s="1"/>
  <c r="AV167" i="76"/>
  <c r="AY169" i="76"/>
  <c r="AZ169" i="76" s="1"/>
  <c r="BA169" i="76" s="1"/>
  <c r="BB169" i="76" s="1"/>
  <c r="BC169" i="76" s="1"/>
  <c r="BD169" i="76" s="1"/>
  <c r="BE169" i="76" s="1"/>
  <c r="BF169" i="76" s="1"/>
  <c r="BG169" i="76" s="1"/>
  <c r="BH169" i="76" s="1"/>
  <c r="BI169" i="76" s="1"/>
  <c r="BJ169" i="76" s="1"/>
  <c r="BK169" i="76" s="1"/>
  <c r="BL169" i="76" s="1"/>
  <c r="BM169" i="76" s="1"/>
  <c r="BN169" i="76" s="1"/>
  <c r="BO169" i="76" s="1"/>
  <c r="BP169" i="76" s="1"/>
  <c r="BQ169" i="76" s="1"/>
  <c r="BR169" i="76" s="1"/>
  <c r="BS169" i="76" s="1"/>
  <c r="BT169" i="76" s="1"/>
  <c r="BU169" i="76" s="1"/>
  <c r="BV169" i="76" s="1"/>
  <c r="BW169" i="76" s="1"/>
  <c r="BX169" i="76" s="1"/>
  <c r="BY169" i="76" s="1"/>
  <c r="BZ169" i="76" s="1"/>
  <c r="CA169" i="76" s="1"/>
  <c r="CB169" i="76" s="1"/>
  <c r="AV169" i="76"/>
  <c r="AY176" i="76"/>
  <c r="AZ176" i="76" s="1"/>
  <c r="BA176" i="76" s="1"/>
  <c r="BB176" i="76" s="1"/>
  <c r="BC176" i="76" s="1"/>
  <c r="BD176" i="76" s="1"/>
  <c r="BE176" i="76" s="1"/>
  <c r="BF176" i="76" s="1"/>
  <c r="BG176" i="76" s="1"/>
  <c r="BH176" i="76" s="1"/>
  <c r="BI176" i="76" s="1"/>
  <c r="BJ176" i="76" s="1"/>
  <c r="BK176" i="76" s="1"/>
  <c r="BL176" i="76" s="1"/>
  <c r="BM176" i="76" s="1"/>
  <c r="BN176" i="76" s="1"/>
  <c r="BO176" i="76" s="1"/>
  <c r="BP176" i="76" s="1"/>
  <c r="BQ176" i="76" s="1"/>
  <c r="BR176" i="76" s="1"/>
  <c r="BS176" i="76" s="1"/>
  <c r="BT176" i="76" s="1"/>
  <c r="BU176" i="76" s="1"/>
  <c r="BV176" i="76" s="1"/>
  <c r="BW176" i="76" s="1"/>
  <c r="BX176" i="76" s="1"/>
  <c r="BY176" i="76" s="1"/>
  <c r="BZ176" i="76" s="1"/>
  <c r="CA176" i="76" s="1"/>
  <c r="CB176" i="76" s="1"/>
  <c r="AY177" i="76"/>
  <c r="AZ177" i="76" s="1"/>
  <c r="BA177" i="76" s="1"/>
  <c r="BB177" i="76" s="1"/>
  <c r="BC177" i="76" s="1"/>
  <c r="BD177" i="76" s="1"/>
  <c r="BE177" i="76" s="1"/>
  <c r="BF177" i="76" s="1"/>
  <c r="BG177" i="76" s="1"/>
  <c r="BH177" i="76" s="1"/>
  <c r="BI177" i="76" s="1"/>
  <c r="BJ177" i="76" s="1"/>
  <c r="BK177" i="76" s="1"/>
  <c r="BL177" i="76" s="1"/>
  <c r="BM177" i="76" s="1"/>
  <c r="BN177" i="76" s="1"/>
  <c r="BO177" i="76" s="1"/>
  <c r="BP177" i="76" s="1"/>
  <c r="BQ177" i="76" s="1"/>
  <c r="BR177" i="76" s="1"/>
  <c r="BS177" i="76" s="1"/>
  <c r="BT177" i="76" s="1"/>
  <c r="BU177" i="76" s="1"/>
  <c r="BV177" i="76" s="1"/>
  <c r="BW177" i="76" s="1"/>
  <c r="BX177" i="76" s="1"/>
  <c r="BY177" i="76" s="1"/>
  <c r="BZ177" i="76" s="1"/>
  <c r="CA177" i="76" s="1"/>
  <c r="CB177" i="76" s="1"/>
  <c r="AY178" i="76"/>
  <c r="AZ178" i="76" s="1"/>
  <c r="BA178" i="76" s="1"/>
  <c r="BB178" i="76" s="1"/>
  <c r="BC178" i="76" s="1"/>
  <c r="BD178" i="76" s="1"/>
  <c r="BE178" i="76" s="1"/>
  <c r="BF178" i="76" s="1"/>
  <c r="BG178" i="76" s="1"/>
  <c r="BH178" i="76" s="1"/>
  <c r="BI178" i="76" s="1"/>
  <c r="BJ178" i="76" s="1"/>
  <c r="BK178" i="76" s="1"/>
  <c r="BL178" i="76" s="1"/>
  <c r="BM178" i="76" s="1"/>
  <c r="BN178" i="76" s="1"/>
  <c r="BO178" i="76" s="1"/>
  <c r="BP178" i="76" s="1"/>
  <c r="BQ178" i="76" s="1"/>
  <c r="BR178" i="76" s="1"/>
  <c r="BS178" i="76" s="1"/>
  <c r="BT178" i="76" s="1"/>
  <c r="BU178" i="76" s="1"/>
  <c r="BV178" i="76" s="1"/>
  <c r="BW178" i="76" s="1"/>
  <c r="BX178" i="76" s="1"/>
  <c r="BY178" i="76" s="1"/>
  <c r="BZ178" i="76" s="1"/>
  <c r="CA178" i="76" s="1"/>
  <c r="CB178" i="76" s="1"/>
  <c r="AY179" i="76"/>
  <c r="AZ179" i="76" s="1"/>
  <c r="BA179" i="76" s="1"/>
  <c r="BB179" i="76" s="1"/>
  <c r="BC179" i="76" s="1"/>
  <c r="BD179" i="76" s="1"/>
  <c r="BE179" i="76" s="1"/>
  <c r="BF179" i="76" s="1"/>
  <c r="BG179" i="76" s="1"/>
  <c r="BH179" i="76" s="1"/>
  <c r="BI179" i="76" s="1"/>
  <c r="BJ179" i="76" s="1"/>
  <c r="BK179" i="76" s="1"/>
  <c r="BL179" i="76" s="1"/>
  <c r="BM179" i="76" s="1"/>
  <c r="BN179" i="76" s="1"/>
  <c r="BO179" i="76" s="1"/>
  <c r="BP179" i="76" s="1"/>
  <c r="BQ179" i="76" s="1"/>
  <c r="BR179" i="76" s="1"/>
  <c r="BS179" i="76" s="1"/>
  <c r="BT179" i="76" s="1"/>
  <c r="BU179" i="76" s="1"/>
  <c r="BV179" i="76" s="1"/>
  <c r="BW179" i="76" s="1"/>
  <c r="BX179" i="76" s="1"/>
  <c r="BY179" i="76" s="1"/>
  <c r="BZ179" i="76" s="1"/>
  <c r="CA179" i="76" s="1"/>
  <c r="CB179" i="76" s="1"/>
  <c r="AY180" i="76"/>
  <c r="AZ180" i="76" s="1"/>
  <c r="BA180" i="76" s="1"/>
  <c r="BB180" i="76" s="1"/>
  <c r="BC180" i="76" s="1"/>
  <c r="BD180" i="76" s="1"/>
  <c r="BE180" i="76" s="1"/>
  <c r="BF180" i="76" s="1"/>
  <c r="BG180" i="76" s="1"/>
  <c r="BH180" i="76" s="1"/>
  <c r="BI180" i="76" s="1"/>
  <c r="BJ180" i="76" s="1"/>
  <c r="BK180" i="76" s="1"/>
  <c r="BL180" i="76" s="1"/>
  <c r="BM180" i="76" s="1"/>
  <c r="BN180" i="76" s="1"/>
  <c r="BO180" i="76" s="1"/>
  <c r="BP180" i="76" s="1"/>
  <c r="BQ180" i="76" s="1"/>
  <c r="BR180" i="76" s="1"/>
  <c r="BS180" i="76" s="1"/>
  <c r="BT180" i="76" s="1"/>
  <c r="BU180" i="76" s="1"/>
  <c r="BV180" i="76" s="1"/>
  <c r="BW180" i="76" s="1"/>
  <c r="BX180" i="76" s="1"/>
  <c r="BY180" i="76" s="1"/>
  <c r="BZ180" i="76" s="1"/>
  <c r="CA180" i="76" s="1"/>
  <c r="CB180" i="76" s="1"/>
  <c r="R262" i="76"/>
  <c r="AV226" i="76"/>
  <c r="AV262" i="76" s="1"/>
  <c r="E262" i="76" s="1"/>
  <c r="H10" i="10" s="1"/>
  <c r="AY181" i="76"/>
  <c r="AZ181" i="76" s="1"/>
  <c r="BA181" i="76" s="1"/>
  <c r="BB181" i="76" s="1"/>
  <c r="BC181" i="76" s="1"/>
  <c r="BD181" i="76" s="1"/>
  <c r="BE181" i="76" s="1"/>
  <c r="BF181" i="76" s="1"/>
  <c r="BG181" i="76" s="1"/>
  <c r="BH181" i="76" s="1"/>
  <c r="BI181" i="76" s="1"/>
  <c r="BJ181" i="76" s="1"/>
  <c r="BK181" i="76" s="1"/>
  <c r="BL181" i="76" s="1"/>
  <c r="BM181" i="76" s="1"/>
  <c r="BN181" i="76" s="1"/>
  <c r="BO181" i="76" s="1"/>
  <c r="BP181" i="76" s="1"/>
  <c r="BQ181" i="76" s="1"/>
  <c r="BR181" i="76" s="1"/>
  <c r="BS181" i="76" s="1"/>
  <c r="BT181" i="76" s="1"/>
  <c r="BU181" i="76" s="1"/>
  <c r="BV181" i="76" s="1"/>
  <c r="BW181" i="76" s="1"/>
  <c r="BX181" i="76" s="1"/>
  <c r="BY181" i="76" s="1"/>
  <c r="BZ181" i="76" s="1"/>
  <c r="CA181" i="76" s="1"/>
  <c r="CB181" i="76" s="1"/>
  <c r="E253" i="76"/>
  <c r="C252" i="76"/>
  <c r="AV221" i="76"/>
  <c r="AV261" i="76" s="1"/>
  <c r="E261" i="76" s="1"/>
  <c r="H9" i="10" s="1"/>
  <c r="AV217" i="76"/>
  <c r="AV260" i="76" s="1"/>
  <c r="E260" i="76" s="1"/>
  <c r="H8" i="10" s="1"/>
  <c r="R263" i="76"/>
  <c r="AV232" i="76"/>
  <c r="AV236" i="76"/>
  <c r="AV264" i="76" s="1"/>
  <c r="E264" i="76" s="1"/>
  <c r="H12" i="10" s="1"/>
  <c r="R264" i="76"/>
  <c r="D252" i="76"/>
  <c r="D254" i="76" s="1"/>
  <c r="F250" i="76"/>
  <c r="AY40" i="73"/>
  <c r="AZ40" i="73" s="1"/>
  <c r="BA40" i="73" s="1"/>
  <c r="BB40" i="73" s="1"/>
  <c r="BC40" i="73" s="1"/>
  <c r="BD40" i="73" s="1"/>
  <c r="BE40" i="73" s="1"/>
  <c r="BF40" i="73" s="1"/>
  <c r="BG40" i="73" s="1"/>
  <c r="BH40" i="73" s="1"/>
  <c r="BI40" i="73" s="1"/>
  <c r="BJ40" i="73" s="1"/>
  <c r="BK40" i="73" s="1"/>
  <c r="BL40" i="73" s="1"/>
  <c r="BM40" i="73" s="1"/>
  <c r="BN40" i="73" s="1"/>
  <c r="BO40" i="73" s="1"/>
  <c r="BP40" i="73" s="1"/>
  <c r="BQ40" i="73" s="1"/>
  <c r="BR40" i="73" s="1"/>
  <c r="BS40" i="73" s="1"/>
  <c r="BT40" i="73" s="1"/>
  <c r="BU40" i="73" s="1"/>
  <c r="BV40" i="73" s="1"/>
  <c r="BW40" i="73" s="1"/>
  <c r="BX40" i="73" s="1"/>
  <c r="BY40" i="73" s="1"/>
  <c r="BZ40" i="73" s="1"/>
  <c r="CA40" i="73" s="1"/>
  <c r="CB40" i="73" s="1"/>
  <c r="AY44" i="73"/>
  <c r="AZ44" i="73" s="1"/>
  <c r="AY66" i="73"/>
  <c r="AZ66" i="73" s="1"/>
  <c r="BA66" i="73" s="1"/>
  <c r="BB66" i="73" s="1"/>
  <c r="BC66" i="73" s="1"/>
  <c r="BD66" i="73" s="1"/>
  <c r="BE66" i="73" s="1"/>
  <c r="BF66" i="73" s="1"/>
  <c r="BG66" i="73" s="1"/>
  <c r="BH66" i="73" s="1"/>
  <c r="BI66" i="73" s="1"/>
  <c r="BJ66" i="73" s="1"/>
  <c r="BK66" i="73" s="1"/>
  <c r="BL66" i="73" s="1"/>
  <c r="BM66" i="73" s="1"/>
  <c r="BN66" i="73" s="1"/>
  <c r="BO66" i="73" s="1"/>
  <c r="BP66" i="73" s="1"/>
  <c r="BQ66" i="73" s="1"/>
  <c r="BR66" i="73" s="1"/>
  <c r="BS66" i="73" s="1"/>
  <c r="BT66" i="73" s="1"/>
  <c r="BU66" i="73" s="1"/>
  <c r="BV66" i="73" s="1"/>
  <c r="BW66" i="73" s="1"/>
  <c r="BX66" i="73" s="1"/>
  <c r="BY66" i="73" s="1"/>
  <c r="BZ66" i="73" s="1"/>
  <c r="CA66" i="73" s="1"/>
  <c r="CB66" i="73" s="1"/>
  <c r="AY75" i="73"/>
  <c r="AZ75" i="73" s="1"/>
  <c r="AY79" i="73"/>
  <c r="AZ79" i="73" s="1"/>
  <c r="AZ84" i="73"/>
  <c r="BA84" i="73" s="1"/>
  <c r="BB84" i="73" s="1"/>
  <c r="BC84" i="73" s="1"/>
  <c r="BD84" i="73" s="1"/>
  <c r="BE84" i="73" s="1"/>
  <c r="BF84" i="73" s="1"/>
  <c r="BG84" i="73" s="1"/>
  <c r="BH84" i="73" s="1"/>
  <c r="BI84" i="73" s="1"/>
  <c r="BJ84" i="73" s="1"/>
  <c r="BK84" i="73" s="1"/>
  <c r="BL84" i="73" s="1"/>
  <c r="BM84" i="73" s="1"/>
  <c r="BN84" i="73" s="1"/>
  <c r="BO84" i="73" s="1"/>
  <c r="BP84" i="73" s="1"/>
  <c r="BQ84" i="73" s="1"/>
  <c r="BR84" i="73" s="1"/>
  <c r="BS84" i="73" s="1"/>
  <c r="BT84" i="73" s="1"/>
  <c r="BU84" i="73" s="1"/>
  <c r="BV84" i="73" s="1"/>
  <c r="BW84" i="73" s="1"/>
  <c r="BX84" i="73" s="1"/>
  <c r="BY84" i="73" s="1"/>
  <c r="BZ84" i="73" s="1"/>
  <c r="CA84" i="73" s="1"/>
  <c r="CB84" i="73" s="1"/>
  <c r="AY85" i="73"/>
  <c r="AZ85" i="73" s="1"/>
  <c r="AZ88" i="73"/>
  <c r="BA88" i="73" s="1"/>
  <c r="BB88" i="73" s="1"/>
  <c r="BC88" i="73" s="1"/>
  <c r="BD88" i="73" s="1"/>
  <c r="BE88" i="73" s="1"/>
  <c r="BF88" i="73" s="1"/>
  <c r="BG88" i="73" s="1"/>
  <c r="BH88" i="73" s="1"/>
  <c r="BI88" i="73" s="1"/>
  <c r="BJ88" i="73" s="1"/>
  <c r="BK88" i="73" s="1"/>
  <c r="BL88" i="73" s="1"/>
  <c r="BM88" i="73" s="1"/>
  <c r="BN88" i="73" s="1"/>
  <c r="BO88" i="73" s="1"/>
  <c r="BP88" i="73" s="1"/>
  <c r="BQ88" i="73" s="1"/>
  <c r="BR88" i="73" s="1"/>
  <c r="BS88" i="73" s="1"/>
  <c r="BT88" i="73" s="1"/>
  <c r="BU88" i="73" s="1"/>
  <c r="BV88" i="73" s="1"/>
  <c r="BW88" i="73" s="1"/>
  <c r="BX88" i="73" s="1"/>
  <c r="BY88" i="73" s="1"/>
  <c r="BZ88" i="73" s="1"/>
  <c r="CA88" i="73" s="1"/>
  <c r="CB88" i="73" s="1"/>
  <c r="AY93" i="73"/>
  <c r="AZ93" i="73" s="1"/>
  <c r="BA93" i="73" s="1"/>
  <c r="BB93" i="73" s="1"/>
  <c r="BC93" i="73" s="1"/>
  <c r="BD93" i="73" s="1"/>
  <c r="BE93" i="73" s="1"/>
  <c r="BF93" i="73" s="1"/>
  <c r="BG93" i="73" s="1"/>
  <c r="BH93" i="73" s="1"/>
  <c r="BI93" i="73" s="1"/>
  <c r="BJ93" i="73" s="1"/>
  <c r="BK93" i="73" s="1"/>
  <c r="BL93" i="73" s="1"/>
  <c r="BM93" i="73" s="1"/>
  <c r="BN93" i="73" s="1"/>
  <c r="BO93" i="73" s="1"/>
  <c r="BP93" i="73" s="1"/>
  <c r="BQ93" i="73" s="1"/>
  <c r="BR93" i="73" s="1"/>
  <c r="BS93" i="73" s="1"/>
  <c r="BT93" i="73" s="1"/>
  <c r="BU93" i="73" s="1"/>
  <c r="BV93" i="73" s="1"/>
  <c r="BW93" i="73" s="1"/>
  <c r="BX93" i="73" s="1"/>
  <c r="BY93" i="73" s="1"/>
  <c r="BZ93" i="73" s="1"/>
  <c r="CA93" i="73" s="1"/>
  <c r="CB93" i="73" s="1"/>
  <c r="AY97" i="73"/>
  <c r="AZ97" i="73" s="1"/>
  <c r="AY146" i="73"/>
  <c r="AZ146" i="73" s="1"/>
  <c r="BA146" i="73" s="1"/>
  <c r="BB146" i="73" s="1"/>
  <c r="BC146" i="73" s="1"/>
  <c r="BD146" i="73" s="1"/>
  <c r="BE146" i="73" s="1"/>
  <c r="BF146" i="73" s="1"/>
  <c r="BG146" i="73" s="1"/>
  <c r="BH146" i="73" s="1"/>
  <c r="BI146" i="73" s="1"/>
  <c r="BJ146" i="73" s="1"/>
  <c r="BK146" i="73" s="1"/>
  <c r="BL146" i="73" s="1"/>
  <c r="BM146" i="73" s="1"/>
  <c r="BN146" i="73" s="1"/>
  <c r="BO146" i="73" s="1"/>
  <c r="BP146" i="73" s="1"/>
  <c r="BQ146" i="73" s="1"/>
  <c r="BR146" i="73" s="1"/>
  <c r="BS146" i="73" s="1"/>
  <c r="BT146" i="73" s="1"/>
  <c r="BU146" i="73" s="1"/>
  <c r="BV146" i="73" s="1"/>
  <c r="BW146" i="73" s="1"/>
  <c r="BX146" i="73" s="1"/>
  <c r="BY146" i="73" s="1"/>
  <c r="BZ146" i="73" s="1"/>
  <c r="CA146" i="73" s="1"/>
  <c r="CB146" i="73" s="1"/>
  <c r="AY150" i="73"/>
  <c r="AZ150" i="73" s="1"/>
  <c r="AZ153" i="73"/>
  <c r="BA153" i="73" s="1"/>
  <c r="BB153" i="73" s="1"/>
  <c r="BC153" i="73" s="1"/>
  <c r="BD153" i="73" s="1"/>
  <c r="BE153" i="73" s="1"/>
  <c r="BF153" i="73" s="1"/>
  <c r="BG153" i="73" s="1"/>
  <c r="BH153" i="73" s="1"/>
  <c r="BI153" i="73" s="1"/>
  <c r="BJ153" i="73" s="1"/>
  <c r="BK153" i="73" s="1"/>
  <c r="BL153" i="73" s="1"/>
  <c r="BM153" i="73" s="1"/>
  <c r="BN153" i="73" s="1"/>
  <c r="BO153" i="73" s="1"/>
  <c r="BP153" i="73" s="1"/>
  <c r="BQ153" i="73" s="1"/>
  <c r="BR153" i="73" s="1"/>
  <c r="BS153" i="73" s="1"/>
  <c r="BT153" i="73" s="1"/>
  <c r="BU153" i="73" s="1"/>
  <c r="BV153" i="73" s="1"/>
  <c r="BW153" i="73" s="1"/>
  <c r="BX153" i="73" s="1"/>
  <c r="BY153" i="73" s="1"/>
  <c r="BZ153" i="73" s="1"/>
  <c r="CA153" i="73" s="1"/>
  <c r="CB153" i="73" s="1"/>
  <c r="AY154" i="73"/>
  <c r="AZ154" i="73" s="1"/>
  <c r="BA154" i="73" s="1"/>
  <c r="AZ168" i="73"/>
  <c r="AZ177" i="73"/>
  <c r="BA177" i="73" s="1"/>
  <c r="AY181" i="73"/>
  <c r="AZ181" i="73" s="1"/>
  <c r="AY185" i="73"/>
  <c r="AZ185" i="73" s="1"/>
  <c r="T210" i="74"/>
  <c r="T212" i="74" s="1"/>
  <c r="T213" i="74" s="1"/>
  <c r="T259" i="74" s="1"/>
  <c r="T265" i="74" s="1"/>
  <c r="X210" i="74"/>
  <c r="X212" i="74" s="1"/>
  <c r="X213" i="74" s="1"/>
  <c r="X259" i="74" s="1"/>
  <c r="X265" i="74" s="1"/>
  <c r="AB210" i="74"/>
  <c r="AB212" i="74" s="1"/>
  <c r="AB213" i="74" s="1"/>
  <c r="AB259" i="74" s="1"/>
  <c r="AB265" i="74" s="1"/>
  <c r="AF210" i="74"/>
  <c r="AF212" i="74" s="1"/>
  <c r="AF213" i="74" s="1"/>
  <c r="AF259" i="74" s="1"/>
  <c r="AF265" i="74" s="1"/>
  <c r="AJ210" i="74"/>
  <c r="AJ212" i="74" s="1"/>
  <c r="AJ213" i="74" s="1"/>
  <c r="AJ259" i="74" s="1"/>
  <c r="AJ265" i="74" s="1"/>
  <c r="AN210" i="74"/>
  <c r="AN212" i="74" s="1"/>
  <c r="AN213" i="74" s="1"/>
  <c r="AN259" i="74" s="1"/>
  <c r="AN265" i="74" s="1"/>
  <c r="AR210" i="74"/>
  <c r="AR212" i="74" s="1"/>
  <c r="AR213" i="74" s="1"/>
  <c r="AR259" i="74" s="1"/>
  <c r="AR265" i="74" s="1"/>
  <c r="AZ41" i="74"/>
  <c r="BA41" i="74" s="1"/>
  <c r="BB41" i="74" s="1"/>
  <c r="BC41" i="74" s="1"/>
  <c r="BD41" i="74" s="1"/>
  <c r="BE41" i="74" s="1"/>
  <c r="BF41" i="74" s="1"/>
  <c r="BG41" i="74" s="1"/>
  <c r="BH41" i="74" s="1"/>
  <c r="BI41" i="74" s="1"/>
  <c r="BJ41" i="74" s="1"/>
  <c r="BK41" i="74" s="1"/>
  <c r="BL41" i="74" s="1"/>
  <c r="BM41" i="74" s="1"/>
  <c r="BN41" i="74" s="1"/>
  <c r="BO41" i="74" s="1"/>
  <c r="BP41" i="74" s="1"/>
  <c r="BQ41" i="74" s="1"/>
  <c r="BR41" i="74" s="1"/>
  <c r="BS41" i="74" s="1"/>
  <c r="BT41" i="74" s="1"/>
  <c r="BU41" i="74" s="1"/>
  <c r="BV41" i="74" s="1"/>
  <c r="BW41" i="74" s="1"/>
  <c r="BX41" i="74" s="1"/>
  <c r="BY41" i="74" s="1"/>
  <c r="BZ41" i="74" s="1"/>
  <c r="CA41" i="74" s="1"/>
  <c r="CB41" i="74" s="1"/>
  <c r="AZ45" i="74"/>
  <c r="BA45" i="74" s="1"/>
  <c r="BB45" i="74" s="1"/>
  <c r="BC45" i="74" s="1"/>
  <c r="BD45" i="74" s="1"/>
  <c r="BE45" i="74" s="1"/>
  <c r="BF45" i="74" s="1"/>
  <c r="BG45" i="74" s="1"/>
  <c r="BH45" i="74" s="1"/>
  <c r="BI45" i="74" s="1"/>
  <c r="BJ45" i="74" s="1"/>
  <c r="BK45" i="74" s="1"/>
  <c r="BL45" i="74" s="1"/>
  <c r="BM45" i="74" s="1"/>
  <c r="BN45" i="74" s="1"/>
  <c r="BO45" i="74" s="1"/>
  <c r="BP45" i="74" s="1"/>
  <c r="BQ45" i="74" s="1"/>
  <c r="BR45" i="74" s="1"/>
  <c r="BS45" i="74" s="1"/>
  <c r="BT45" i="74" s="1"/>
  <c r="BU45" i="74" s="1"/>
  <c r="BV45" i="74" s="1"/>
  <c r="BW45" i="74" s="1"/>
  <c r="BX45" i="74" s="1"/>
  <c r="BY45" i="74" s="1"/>
  <c r="BZ45" i="74" s="1"/>
  <c r="CA45" i="74" s="1"/>
  <c r="CB45" i="74" s="1"/>
  <c r="AZ57" i="74"/>
  <c r="BA57" i="74" s="1"/>
  <c r="BB57" i="74" s="1"/>
  <c r="BC57" i="74" s="1"/>
  <c r="BD57" i="74" s="1"/>
  <c r="BE57" i="74" s="1"/>
  <c r="BF57" i="74" s="1"/>
  <c r="BG57" i="74" s="1"/>
  <c r="BH57" i="74" s="1"/>
  <c r="BI57" i="74" s="1"/>
  <c r="BJ57" i="74" s="1"/>
  <c r="BK57" i="74" s="1"/>
  <c r="BL57" i="74" s="1"/>
  <c r="BM57" i="74" s="1"/>
  <c r="BN57" i="74" s="1"/>
  <c r="BO57" i="74" s="1"/>
  <c r="BP57" i="74" s="1"/>
  <c r="BQ57" i="74" s="1"/>
  <c r="BR57" i="74" s="1"/>
  <c r="BS57" i="74" s="1"/>
  <c r="BT57" i="74" s="1"/>
  <c r="BU57" i="74" s="1"/>
  <c r="BV57" i="74" s="1"/>
  <c r="BW57" i="74" s="1"/>
  <c r="BX57" i="74" s="1"/>
  <c r="BY57" i="74" s="1"/>
  <c r="BZ57" i="74" s="1"/>
  <c r="CA57" i="74" s="1"/>
  <c r="CB57" i="74" s="1"/>
  <c r="AZ78" i="74"/>
  <c r="BA78" i="74" s="1"/>
  <c r="BB78" i="74" s="1"/>
  <c r="BC78" i="74" s="1"/>
  <c r="BD78" i="74" s="1"/>
  <c r="BE78" i="74" s="1"/>
  <c r="BF78" i="74" s="1"/>
  <c r="BG78" i="74" s="1"/>
  <c r="BH78" i="74" s="1"/>
  <c r="BI78" i="74" s="1"/>
  <c r="BJ78" i="74" s="1"/>
  <c r="BK78" i="74" s="1"/>
  <c r="BL78" i="74" s="1"/>
  <c r="BM78" i="74" s="1"/>
  <c r="BN78" i="74" s="1"/>
  <c r="BO78" i="74" s="1"/>
  <c r="BP78" i="74" s="1"/>
  <c r="BQ78" i="74" s="1"/>
  <c r="BR78" i="74" s="1"/>
  <c r="BS78" i="74" s="1"/>
  <c r="BT78" i="74" s="1"/>
  <c r="BU78" i="74" s="1"/>
  <c r="BV78" i="74" s="1"/>
  <c r="BW78" i="74" s="1"/>
  <c r="BX78" i="74" s="1"/>
  <c r="BY78" i="74" s="1"/>
  <c r="BZ78" i="74" s="1"/>
  <c r="CA78" i="74" s="1"/>
  <c r="CB78" i="74" s="1"/>
  <c r="AY79" i="74"/>
  <c r="AZ79" i="74" s="1"/>
  <c r="BA79" i="74" s="1"/>
  <c r="BB79" i="74" s="1"/>
  <c r="BC79" i="74" s="1"/>
  <c r="BD79" i="74" s="1"/>
  <c r="BE79" i="74" s="1"/>
  <c r="BF79" i="74" s="1"/>
  <c r="BG79" i="74" s="1"/>
  <c r="BH79" i="74" s="1"/>
  <c r="BI79" i="74" s="1"/>
  <c r="BJ79" i="74" s="1"/>
  <c r="BK79" i="74" s="1"/>
  <c r="BL79" i="74" s="1"/>
  <c r="BM79" i="74" s="1"/>
  <c r="BN79" i="74" s="1"/>
  <c r="BO79" i="74" s="1"/>
  <c r="BP79" i="74" s="1"/>
  <c r="BQ79" i="74" s="1"/>
  <c r="BR79" i="74" s="1"/>
  <c r="BS79" i="74" s="1"/>
  <c r="BT79" i="74" s="1"/>
  <c r="BU79" i="74" s="1"/>
  <c r="BV79" i="74" s="1"/>
  <c r="BW79" i="74" s="1"/>
  <c r="BX79" i="74" s="1"/>
  <c r="BY79" i="74" s="1"/>
  <c r="BZ79" i="74" s="1"/>
  <c r="CA79" i="74" s="1"/>
  <c r="CB79" i="74" s="1"/>
  <c r="AY84" i="74"/>
  <c r="AZ84" i="74" s="1"/>
  <c r="BA84" i="74" s="1"/>
  <c r="BB84" i="74" s="1"/>
  <c r="BC84" i="74" s="1"/>
  <c r="BD84" i="74" s="1"/>
  <c r="BE84" i="74" s="1"/>
  <c r="BF84" i="74" s="1"/>
  <c r="BG84" i="74" s="1"/>
  <c r="BH84" i="74" s="1"/>
  <c r="BI84" i="74" s="1"/>
  <c r="BJ84" i="74" s="1"/>
  <c r="BK84" i="74" s="1"/>
  <c r="BL84" i="74" s="1"/>
  <c r="BM84" i="74" s="1"/>
  <c r="BN84" i="74" s="1"/>
  <c r="BO84" i="74" s="1"/>
  <c r="BP84" i="74" s="1"/>
  <c r="BQ84" i="74" s="1"/>
  <c r="BR84" i="74" s="1"/>
  <c r="BS84" i="74" s="1"/>
  <c r="BT84" i="74" s="1"/>
  <c r="BU84" i="74" s="1"/>
  <c r="BV84" i="74" s="1"/>
  <c r="BW84" i="74" s="1"/>
  <c r="BX84" i="74" s="1"/>
  <c r="BY84" i="74" s="1"/>
  <c r="BZ84" i="74" s="1"/>
  <c r="CA84" i="74" s="1"/>
  <c r="CB84" i="74" s="1"/>
  <c r="AY100" i="74"/>
  <c r="AZ100" i="74" s="1"/>
  <c r="BA100" i="74" s="1"/>
  <c r="BB100" i="74" s="1"/>
  <c r="BC100" i="74" s="1"/>
  <c r="BD100" i="74" s="1"/>
  <c r="BE100" i="74" s="1"/>
  <c r="BF100" i="74" s="1"/>
  <c r="BG100" i="74" s="1"/>
  <c r="BH100" i="74" s="1"/>
  <c r="BI100" i="74" s="1"/>
  <c r="BJ100" i="74" s="1"/>
  <c r="BK100" i="74" s="1"/>
  <c r="BL100" i="74" s="1"/>
  <c r="BM100" i="74" s="1"/>
  <c r="BN100" i="74" s="1"/>
  <c r="BO100" i="74" s="1"/>
  <c r="BP100" i="74" s="1"/>
  <c r="BQ100" i="74" s="1"/>
  <c r="BR100" i="74" s="1"/>
  <c r="BS100" i="74" s="1"/>
  <c r="BT100" i="74" s="1"/>
  <c r="BU100" i="74" s="1"/>
  <c r="BV100" i="74" s="1"/>
  <c r="BW100" i="74" s="1"/>
  <c r="BX100" i="74" s="1"/>
  <c r="BY100" i="74" s="1"/>
  <c r="BZ100" i="74" s="1"/>
  <c r="CA100" i="74" s="1"/>
  <c r="CB100" i="74" s="1"/>
  <c r="BB39" i="73"/>
  <c r="BC39" i="73" s="1"/>
  <c r="BD39" i="73" s="1"/>
  <c r="BE39" i="73" s="1"/>
  <c r="BF39" i="73" s="1"/>
  <c r="BG39" i="73" s="1"/>
  <c r="BH39" i="73" s="1"/>
  <c r="BI39" i="73" s="1"/>
  <c r="BJ39" i="73" s="1"/>
  <c r="BK39" i="73" s="1"/>
  <c r="BL39" i="73" s="1"/>
  <c r="BM39" i="73" s="1"/>
  <c r="BN39" i="73" s="1"/>
  <c r="BO39" i="73" s="1"/>
  <c r="BP39" i="73" s="1"/>
  <c r="BQ39" i="73" s="1"/>
  <c r="BR39" i="73" s="1"/>
  <c r="BS39" i="73" s="1"/>
  <c r="BT39" i="73" s="1"/>
  <c r="BU39" i="73" s="1"/>
  <c r="BV39" i="73" s="1"/>
  <c r="BW39" i="73" s="1"/>
  <c r="BX39" i="73" s="1"/>
  <c r="BY39" i="73" s="1"/>
  <c r="BZ39" i="73" s="1"/>
  <c r="CA39" i="73" s="1"/>
  <c r="CB39" i="73" s="1"/>
  <c r="BB43" i="73"/>
  <c r="BC43" i="73" s="1"/>
  <c r="BD43" i="73" s="1"/>
  <c r="BE43" i="73" s="1"/>
  <c r="BF43" i="73" s="1"/>
  <c r="BG43" i="73" s="1"/>
  <c r="BH43" i="73" s="1"/>
  <c r="BI43" i="73" s="1"/>
  <c r="BJ43" i="73" s="1"/>
  <c r="BK43" i="73" s="1"/>
  <c r="BL43" i="73" s="1"/>
  <c r="BM43" i="73" s="1"/>
  <c r="BN43" i="73" s="1"/>
  <c r="BO43" i="73" s="1"/>
  <c r="BP43" i="73" s="1"/>
  <c r="BQ43" i="73" s="1"/>
  <c r="BR43" i="73" s="1"/>
  <c r="BS43" i="73" s="1"/>
  <c r="BT43" i="73" s="1"/>
  <c r="BU43" i="73" s="1"/>
  <c r="BV43" i="73" s="1"/>
  <c r="BW43" i="73" s="1"/>
  <c r="BX43" i="73" s="1"/>
  <c r="BY43" i="73" s="1"/>
  <c r="BZ43" i="73" s="1"/>
  <c r="CA43" i="73" s="1"/>
  <c r="CB43" i="73" s="1"/>
  <c r="BB47" i="73"/>
  <c r="BC47" i="73" s="1"/>
  <c r="BD47" i="73" s="1"/>
  <c r="BE47" i="73" s="1"/>
  <c r="BF47" i="73" s="1"/>
  <c r="BG47" i="73" s="1"/>
  <c r="BH47" i="73" s="1"/>
  <c r="BI47" i="73" s="1"/>
  <c r="BJ47" i="73" s="1"/>
  <c r="BK47" i="73" s="1"/>
  <c r="BL47" i="73" s="1"/>
  <c r="BM47" i="73" s="1"/>
  <c r="BN47" i="73" s="1"/>
  <c r="BO47" i="73" s="1"/>
  <c r="BP47" i="73" s="1"/>
  <c r="BQ47" i="73" s="1"/>
  <c r="BR47" i="73" s="1"/>
  <c r="BS47" i="73" s="1"/>
  <c r="BT47" i="73" s="1"/>
  <c r="BU47" i="73" s="1"/>
  <c r="BV47" i="73" s="1"/>
  <c r="BW47" i="73" s="1"/>
  <c r="BX47" i="73" s="1"/>
  <c r="BY47" i="73" s="1"/>
  <c r="BZ47" i="73" s="1"/>
  <c r="CA47" i="73" s="1"/>
  <c r="CB47" i="73" s="1"/>
  <c r="AZ60" i="73"/>
  <c r="BA60" i="73" s="1"/>
  <c r="BB60" i="73" s="1"/>
  <c r="BC60" i="73" s="1"/>
  <c r="BD60" i="73" s="1"/>
  <c r="BE60" i="73" s="1"/>
  <c r="BF60" i="73" s="1"/>
  <c r="BG60" i="73" s="1"/>
  <c r="BH60" i="73" s="1"/>
  <c r="BI60" i="73" s="1"/>
  <c r="BJ60" i="73" s="1"/>
  <c r="BK60" i="73" s="1"/>
  <c r="BL60" i="73" s="1"/>
  <c r="BM60" i="73" s="1"/>
  <c r="BN60" i="73" s="1"/>
  <c r="BO60" i="73" s="1"/>
  <c r="BP60" i="73" s="1"/>
  <c r="BQ60" i="73" s="1"/>
  <c r="BR60" i="73" s="1"/>
  <c r="BS60" i="73" s="1"/>
  <c r="BT60" i="73" s="1"/>
  <c r="BU60" i="73" s="1"/>
  <c r="BV60" i="73" s="1"/>
  <c r="BW60" i="73" s="1"/>
  <c r="BX60" i="73" s="1"/>
  <c r="BY60" i="73" s="1"/>
  <c r="BZ60" i="73" s="1"/>
  <c r="CA60" i="73" s="1"/>
  <c r="CB60" i="73" s="1"/>
  <c r="AZ76" i="73"/>
  <c r="AZ80" i="73"/>
  <c r="BA80" i="73" s="1"/>
  <c r="BB80" i="73" s="1"/>
  <c r="BC80" i="73" s="1"/>
  <c r="BD80" i="73" s="1"/>
  <c r="BE80" i="73" s="1"/>
  <c r="BF80" i="73" s="1"/>
  <c r="BG80" i="73" s="1"/>
  <c r="BH80" i="73" s="1"/>
  <c r="BI80" i="73" s="1"/>
  <c r="BJ80" i="73" s="1"/>
  <c r="BK80" i="73" s="1"/>
  <c r="BL80" i="73" s="1"/>
  <c r="BM80" i="73" s="1"/>
  <c r="BN80" i="73" s="1"/>
  <c r="BO80" i="73" s="1"/>
  <c r="BP80" i="73" s="1"/>
  <c r="BQ80" i="73" s="1"/>
  <c r="BR80" i="73" s="1"/>
  <c r="BS80" i="73" s="1"/>
  <c r="BT80" i="73" s="1"/>
  <c r="BU80" i="73" s="1"/>
  <c r="BV80" i="73" s="1"/>
  <c r="BW80" i="73" s="1"/>
  <c r="BX80" i="73" s="1"/>
  <c r="BY80" i="73" s="1"/>
  <c r="BZ80" i="73" s="1"/>
  <c r="CA80" i="73" s="1"/>
  <c r="CB80" i="73" s="1"/>
  <c r="AY94" i="73"/>
  <c r="AZ99" i="73"/>
  <c r="BA99" i="73" s="1"/>
  <c r="BB99" i="73" s="1"/>
  <c r="BC99" i="73" s="1"/>
  <c r="BD99" i="73" s="1"/>
  <c r="BE99" i="73" s="1"/>
  <c r="BF99" i="73" s="1"/>
  <c r="BG99" i="73" s="1"/>
  <c r="BH99" i="73" s="1"/>
  <c r="BI99" i="73" s="1"/>
  <c r="BJ99" i="73" s="1"/>
  <c r="BK99" i="73" s="1"/>
  <c r="BL99" i="73" s="1"/>
  <c r="BM99" i="73" s="1"/>
  <c r="BN99" i="73" s="1"/>
  <c r="BO99" i="73" s="1"/>
  <c r="BP99" i="73" s="1"/>
  <c r="BQ99" i="73" s="1"/>
  <c r="BR99" i="73" s="1"/>
  <c r="BS99" i="73" s="1"/>
  <c r="BT99" i="73" s="1"/>
  <c r="BU99" i="73" s="1"/>
  <c r="BV99" i="73" s="1"/>
  <c r="BW99" i="73" s="1"/>
  <c r="BX99" i="73" s="1"/>
  <c r="BY99" i="73" s="1"/>
  <c r="BZ99" i="73" s="1"/>
  <c r="CA99" i="73" s="1"/>
  <c r="CB99" i="73" s="1"/>
  <c r="AZ117" i="73"/>
  <c r="AZ133" i="73"/>
  <c r="BA133" i="73" s="1"/>
  <c r="BB133" i="73" s="1"/>
  <c r="BC133" i="73" s="1"/>
  <c r="BD133" i="73" s="1"/>
  <c r="BE133" i="73" s="1"/>
  <c r="BF133" i="73" s="1"/>
  <c r="BG133" i="73" s="1"/>
  <c r="BH133" i="73" s="1"/>
  <c r="BI133" i="73" s="1"/>
  <c r="BJ133" i="73" s="1"/>
  <c r="BK133" i="73" s="1"/>
  <c r="BL133" i="73" s="1"/>
  <c r="BM133" i="73" s="1"/>
  <c r="BN133" i="73" s="1"/>
  <c r="BO133" i="73" s="1"/>
  <c r="BP133" i="73" s="1"/>
  <c r="BQ133" i="73" s="1"/>
  <c r="BR133" i="73" s="1"/>
  <c r="BS133" i="73" s="1"/>
  <c r="BT133" i="73" s="1"/>
  <c r="BU133" i="73" s="1"/>
  <c r="BV133" i="73" s="1"/>
  <c r="BW133" i="73" s="1"/>
  <c r="BX133" i="73" s="1"/>
  <c r="BY133" i="73" s="1"/>
  <c r="BZ133" i="73" s="1"/>
  <c r="CA133" i="73" s="1"/>
  <c r="CB133" i="73" s="1"/>
  <c r="AZ138" i="73"/>
  <c r="BA138" i="73" s="1"/>
  <c r="BB138" i="73" s="1"/>
  <c r="BC138" i="73" s="1"/>
  <c r="BD138" i="73" s="1"/>
  <c r="BE138" i="73" s="1"/>
  <c r="BF138" i="73" s="1"/>
  <c r="BG138" i="73" s="1"/>
  <c r="BH138" i="73" s="1"/>
  <c r="BI138" i="73" s="1"/>
  <c r="BJ138" i="73" s="1"/>
  <c r="BK138" i="73" s="1"/>
  <c r="BL138" i="73" s="1"/>
  <c r="BM138" i="73" s="1"/>
  <c r="BN138" i="73" s="1"/>
  <c r="BO138" i="73" s="1"/>
  <c r="BP138" i="73" s="1"/>
  <c r="BQ138" i="73" s="1"/>
  <c r="BR138" i="73" s="1"/>
  <c r="BS138" i="73" s="1"/>
  <c r="BT138" i="73" s="1"/>
  <c r="BU138" i="73" s="1"/>
  <c r="BV138" i="73" s="1"/>
  <c r="BW138" i="73" s="1"/>
  <c r="BX138" i="73" s="1"/>
  <c r="BY138" i="73" s="1"/>
  <c r="BZ138" i="73" s="1"/>
  <c r="CA138" i="73" s="1"/>
  <c r="CB138" i="73" s="1"/>
  <c r="AZ147" i="73"/>
  <c r="BA147" i="73" s="1"/>
  <c r="BB147" i="73" s="1"/>
  <c r="BC147" i="73" s="1"/>
  <c r="BD147" i="73" s="1"/>
  <c r="BE147" i="73" s="1"/>
  <c r="BF147" i="73" s="1"/>
  <c r="BG147" i="73" s="1"/>
  <c r="BH147" i="73" s="1"/>
  <c r="BI147" i="73" s="1"/>
  <c r="BJ147" i="73" s="1"/>
  <c r="BK147" i="73" s="1"/>
  <c r="BL147" i="73" s="1"/>
  <c r="BM147" i="73" s="1"/>
  <c r="BN147" i="73" s="1"/>
  <c r="BO147" i="73" s="1"/>
  <c r="BP147" i="73" s="1"/>
  <c r="BQ147" i="73" s="1"/>
  <c r="BR147" i="73" s="1"/>
  <c r="BS147" i="73" s="1"/>
  <c r="BT147" i="73" s="1"/>
  <c r="BU147" i="73" s="1"/>
  <c r="BV147" i="73" s="1"/>
  <c r="BW147" i="73" s="1"/>
  <c r="BX147" i="73" s="1"/>
  <c r="BY147" i="73" s="1"/>
  <c r="BZ147" i="73" s="1"/>
  <c r="CA147" i="73" s="1"/>
  <c r="CB147" i="73" s="1"/>
  <c r="U210" i="74"/>
  <c r="U212" i="74" s="1"/>
  <c r="U213" i="74" s="1"/>
  <c r="U259" i="74" s="1"/>
  <c r="U265" i="74" s="1"/>
  <c r="Y210" i="74"/>
  <c r="Y212" i="74" s="1"/>
  <c r="Y213" i="74" s="1"/>
  <c r="Y259" i="74" s="1"/>
  <c r="Y265" i="74" s="1"/>
  <c r="AC210" i="74"/>
  <c r="AC212" i="74" s="1"/>
  <c r="AC213" i="74" s="1"/>
  <c r="AC259" i="74" s="1"/>
  <c r="AC265" i="74" s="1"/>
  <c r="AG210" i="74"/>
  <c r="AG212" i="74" s="1"/>
  <c r="AG213" i="74" s="1"/>
  <c r="AG259" i="74" s="1"/>
  <c r="AG265" i="74" s="1"/>
  <c r="AK210" i="74"/>
  <c r="AK212" i="74" s="1"/>
  <c r="AK213" i="74" s="1"/>
  <c r="AK259" i="74" s="1"/>
  <c r="AK265" i="74" s="1"/>
  <c r="AO210" i="74"/>
  <c r="AO212" i="74" s="1"/>
  <c r="AO213" i="74" s="1"/>
  <c r="AO259" i="74" s="1"/>
  <c r="AO265" i="74" s="1"/>
  <c r="AS210" i="74"/>
  <c r="AS212" i="74" s="1"/>
  <c r="AS213" i="74" s="1"/>
  <c r="AS259" i="74" s="1"/>
  <c r="AS265" i="74" s="1"/>
  <c r="AZ27" i="74"/>
  <c r="BA27" i="74" s="1"/>
  <c r="BB27" i="74" s="1"/>
  <c r="BC27" i="74" s="1"/>
  <c r="BD27" i="74" s="1"/>
  <c r="BE27" i="74" s="1"/>
  <c r="BF27" i="74" s="1"/>
  <c r="BG27" i="74" s="1"/>
  <c r="BH27" i="74" s="1"/>
  <c r="BI27" i="74" s="1"/>
  <c r="BJ27" i="74" s="1"/>
  <c r="BK27" i="74" s="1"/>
  <c r="BL27" i="74" s="1"/>
  <c r="BM27" i="74" s="1"/>
  <c r="BN27" i="74" s="1"/>
  <c r="BO27" i="74" s="1"/>
  <c r="BP27" i="74" s="1"/>
  <c r="BQ27" i="74" s="1"/>
  <c r="BR27" i="74" s="1"/>
  <c r="BS27" i="74" s="1"/>
  <c r="BT27" i="74" s="1"/>
  <c r="BU27" i="74" s="1"/>
  <c r="BV27" i="74" s="1"/>
  <c r="BW27" i="74" s="1"/>
  <c r="BX27" i="74" s="1"/>
  <c r="BY27" i="74" s="1"/>
  <c r="BZ27" i="74" s="1"/>
  <c r="CA27" i="74" s="1"/>
  <c r="CB27" i="74" s="1"/>
  <c r="AZ30" i="74"/>
  <c r="BA30" i="74" s="1"/>
  <c r="BB30" i="74" s="1"/>
  <c r="BC30" i="74" s="1"/>
  <c r="BD30" i="74" s="1"/>
  <c r="BE30" i="74" s="1"/>
  <c r="BF30" i="74" s="1"/>
  <c r="BG30" i="74" s="1"/>
  <c r="BH30" i="74" s="1"/>
  <c r="BI30" i="74" s="1"/>
  <c r="BJ30" i="74" s="1"/>
  <c r="BK30" i="74" s="1"/>
  <c r="BL30" i="74" s="1"/>
  <c r="BM30" i="74" s="1"/>
  <c r="BN30" i="74" s="1"/>
  <c r="BO30" i="74" s="1"/>
  <c r="BP30" i="74" s="1"/>
  <c r="BQ30" i="74" s="1"/>
  <c r="BR30" i="74" s="1"/>
  <c r="BS30" i="74" s="1"/>
  <c r="BT30" i="74" s="1"/>
  <c r="BU30" i="74" s="1"/>
  <c r="BV30" i="74" s="1"/>
  <c r="BW30" i="74" s="1"/>
  <c r="BX30" i="74" s="1"/>
  <c r="BY30" i="74" s="1"/>
  <c r="BZ30" i="74" s="1"/>
  <c r="CA30" i="74" s="1"/>
  <c r="CB30" i="74" s="1"/>
  <c r="AZ32" i="74"/>
  <c r="BA32" i="74" s="1"/>
  <c r="BB32" i="74" s="1"/>
  <c r="BC32" i="74" s="1"/>
  <c r="BD32" i="74" s="1"/>
  <c r="BE32" i="74" s="1"/>
  <c r="BF32" i="74" s="1"/>
  <c r="BG32" i="74" s="1"/>
  <c r="BH32" i="74" s="1"/>
  <c r="BI32" i="74" s="1"/>
  <c r="BJ32" i="74" s="1"/>
  <c r="BK32" i="74" s="1"/>
  <c r="BL32" i="74" s="1"/>
  <c r="BM32" i="74" s="1"/>
  <c r="BN32" i="74" s="1"/>
  <c r="BO32" i="74" s="1"/>
  <c r="BP32" i="74" s="1"/>
  <c r="BQ32" i="74" s="1"/>
  <c r="BR32" i="74" s="1"/>
  <c r="BS32" i="74" s="1"/>
  <c r="BT32" i="74" s="1"/>
  <c r="BU32" i="74" s="1"/>
  <c r="BV32" i="74" s="1"/>
  <c r="BW32" i="74" s="1"/>
  <c r="BX32" i="74" s="1"/>
  <c r="BY32" i="74" s="1"/>
  <c r="BZ32" i="74" s="1"/>
  <c r="CA32" i="74" s="1"/>
  <c r="CB32" i="74" s="1"/>
  <c r="AZ37" i="74"/>
  <c r="BA37" i="74" s="1"/>
  <c r="BB37" i="74" s="1"/>
  <c r="BC37" i="74" s="1"/>
  <c r="BD37" i="74" s="1"/>
  <c r="BE37" i="74" s="1"/>
  <c r="BF37" i="74" s="1"/>
  <c r="BG37" i="74" s="1"/>
  <c r="BH37" i="74" s="1"/>
  <c r="BI37" i="74" s="1"/>
  <c r="BJ37" i="74" s="1"/>
  <c r="BK37" i="74" s="1"/>
  <c r="BL37" i="74" s="1"/>
  <c r="BM37" i="74" s="1"/>
  <c r="BN37" i="74" s="1"/>
  <c r="BO37" i="74" s="1"/>
  <c r="BP37" i="74" s="1"/>
  <c r="BQ37" i="74" s="1"/>
  <c r="BR37" i="74" s="1"/>
  <c r="BS37" i="74" s="1"/>
  <c r="BT37" i="74" s="1"/>
  <c r="BU37" i="74" s="1"/>
  <c r="BV37" i="74" s="1"/>
  <c r="BW37" i="74" s="1"/>
  <c r="BX37" i="74" s="1"/>
  <c r="BY37" i="74" s="1"/>
  <c r="BZ37" i="74" s="1"/>
  <c r="CA37" i="74" s="1"/>
  <c r="CB37" i="74" s="1"/>
  <c r="AZ39" i="74"/>
  <c r="BA39" i="74" s="1"/>
  <c r="BB39" i="74" s="1"/>
  <c r="BC39" i="74" s="1"/>
  <c r="BD39" i="74" s="1"/>
  <c r="BE39" i="74" s="1"/>
  <c r="BF39" i="74" s="1"/>
  <c r="BG39" i="74" s="1"/>
  <c r="BH39" i="74" s="1"/>
  <c r="BI39" i="74" s="1"/>
  <c r="BJ39" i="74" s="1"/>
  <c r="BK39" i="74" s="1"/>
  <c r="BL39" i="74" s="1"/>
  <c r="BM39" i="74" s="1"/>
  <c r="BN39" i="74" s="1"/>
  <c r="BO39" i="74" s="1"/>
  <c r="BP39" i="74" s="1"/>
  <c r="BQ39" i="74" s="1"/>
  <c r="BR39" i="74" s="1"/>
  <c r="BS39" i="74" s="1"/>
  <c r="BT39" i="74" s="1"/>
  <c r="BU39" i="74" s="1"/>
  <c r="BV39" i="74" s="1"/>
  <c r="BW39" i="74" s="1"/>
  <c r="BX39" i="74" s="1"/>
  <c r="BY39" i="74" s="1"/>
  <c r="BZ39" i="74" s="1"/>
  <c r="CA39" i="74" s="1"/>
  <c r="CB39" i="74" s="1"/>
  <c r="BA40" i="74"/>
  <c r="BB40" i="74" s="1"/>
  <c r="BC40" i="74" s="1"/>
  <c r="BD40" i="74" s="1"/>
  <c r="BE40" i="74" s="1"/>
  <c r="BF40" i="74" s="1"/>
  <c r="BG40" i="74" s="1"/>
  <c r="BH40" i="74" s="1"/>
  <c r="BI40" i="74" s="1"/>
  <c r="BJ40" i="74" s="1"/>
  <c r="BK40" i="74" s="1"/>
  <c r="BL40" i="74" s="1"/>
  <c r="BM40" i="74" s="1"/>
  <c r="BN40" i="74" s="1"/>
  <c r="BO40" i="74" s="1"/>
  <c r="BP40" i="74" s="1"/>
  <c r="BQ40" i="74" s="1"/>
  <c r="BR40" i="74" s="1"/>
  <c r="BS40" i="74" s="1"/>
  <c r="BT40" i="74" s="1"/>
  <c r="BU40" i="74" s="1"/>
  <c r="BV40" i="74" s="1"/>
  <c r="BW40" i="74" s="1"/>
  <c r="BX40" i="74" s="1"/>
  <c r="BY40" i="74" s="1"/>
  <c r="BZ40" i="74" s="1"/>
  <c r="CA40" i="74" s="1"/>
  <c r="CB40" i="74" s="1"/>
  <c r="BA44" i="74"/>
  <c r="BB44" i="74" s="1"/>
  <c r="BC44" i="74" s="1"/>
  <c r="BD44" i="74" s="1"/>
  <c r="BE44" i="74" s="1"/>
  <c r="BF44" i="74" s="1"/>
  <c r="BG44" i="74" s="1"/>
  <c r="BH44" i="74" s="1"/>
  <c r="BI44" i="74" s="1"/>
  <c r="BJ44" i="74" s="1"/>
  <c r="BK44" i="74" s="1"/>
  <c r="BL44" i="74" s="1"/>
  <c r="BM44" i="74" s="1"/>
  <c r="BN44" i="74" s="1"/>
  <c r="BO44" i="74" s="1"/>
  <c r="BP44" i="74" s="1"/>
  <c r="BQ44" i="74" s="1"/>
  <c r="BR44" i="74" s="1"/>
  <c r="BS44" i="74" s="1"/>
  <c r="BT44" i="74" s="1"/>
  <c r="BU44" i="74" s="1"/>
  <c r="BV44" i="74" s="1"/>
  <c r="BW44" i="74" s="1"/>
  <c r="BX44" i="74" s="1"/>
  <c r="BY44" i="74" s="1"/>
  <c r="BZ44" i="74" s="1"/>
  <c r="CA44" i="74" s="1"/>
  <c r="CB44" i="74" s="1"/>
  <c r="BA48" i="74"/>
  <c r="BB48" i="74" s="1"/>
  <c r="BC48" i="74" s="1"/>
  <c r="BD48" i="74" s="1"/>
  <c r="BE48" i="74" s="1"/>
  <c r="BF48" i="74" s="1"/>
  <c r="BG48" i="74" s="1"/>
  <c r="BH48" i="74" s="1"/>
  <c r="BI48" i="74" s="1"/>
  <c r="BJ48" i="74" s="1"/>
  <c r="BK48" i="74" s="1"/>
  <c r="BL48" i="74" s="1"/>
  <c r="BM48" i="74" s="1"/>
  <c r="BN48" i="74" s="1"/>
  <c r="BO48" i="74" s="1"/>
  <c r="BP48" i="74" s="1"/>
  <c r="BQ48" i="74" s="1"/>
  <c r="BR48" i="74" s="1"/>
  <c r="BS48" i="74" s="1"/>
  <c r="BT48" i="74" s="1"/>
  <c r="BU48" i="74" s="1"/>
  <c r="BV48" i="74" s="1"/>
  <c r="BW48" i="74" s="1"/>
  <c r="BX48" i="74" s="1"/>
  <c r="BY48" i="74" s="1"/>
  <c r="BZ48" i="74" s="1"/>
  <c r="CA48" i="74" s="1"/>
  <c r="CB48" i="74" s="1"/>
  <c r="AZ51" i="74"/>
  <c r="BA51" i="74" s="1"/>
  <c r="BB51" i="74" s="1"/>
  <c r="BC51" i="74" s="1"/>
  <c r="BD51" i="74" s="1"/>
  <c r="BE51" i="74" s="1"/>
  <c r="BF51" i="74" s="1"/>
  <c r="BG51" i="74" s="1"/>
  <c r="BH51" i="74" s="1"/>
  <c r="BI51" i="74" s="1"/>
  <c r="BJ51" i="74" s="1"/>
  <c r="BK51" i="74" s="1"/>
  <c r="BL51" i="74" s="1"/>
  <c r="BM51" i="74" s="1"/>
  <c r="BN51" i="74" s="1"/>
  <c r="BO51" i="74" s="1"/>
  <c r="BP51" i="74" s="1"/>
  <c r="BQ51" i="74" s="1"/>
  <c r="BR51" i="74" s="1"/>
  <c r="BS51" i="74" s="1"/>
  <c r="BT51" i="74" s="1"/>
  <c r="BU51" i="74" s="1"/>
  <c r="BV51" i="74" s="1"/>
  <c r="BW51" i="74" s="1"/>
  <c r="BX51" i="74" s="1"/>
  <c r="BY51" i="74" s="1"/>
  <c r="BZ51" i="74" s="1"/>
  <c r="CA51" i="74" s="1"/>
  <c r="CB51" i="74" s="1"/>
  <c r="AY54" i="74"/>
  <c r="AZ54" i="74" s="1"/>
  <c r="BA54" i="74" s="1"/>
  <c r="BB54" i="74" s="1"/>
  <c r="BC54" i="74" s="1"/>
  <c r="BD54" i="74" s="1"/>
  <c r="BE54" i="74" s="1"/>
  <c r="BF54" i="74" s="1"/>
  <c r="BG54" i="74" s="1"/>
  <c r="BH54" i="74" s="1"/>
  <c r="BI54" i="74" s="1"/>
  <c r="BJ54" i="74" s="1"/>
  <c r="BK54" i="74" s="1"/>
  <c r="BL54" i="74" s="1"/>
  <c r="BM54" i="74" s="1"/>
  <c r="BN54" i="74" s="1"/>
  <c r="BO54" i="74" s="1"/>
  <c r="BP54" i="74" s="1"/>
  <c r="BQ54" i="74" s="1"/>
  <c r="BR54" i="74" s="1"/>
  <c r="BS54" i="74" s="1"/>
  <c r="BT54" i="74" s="1"/>
  <c r="BU54" i="74" s="1"/>
  <c r="BV54" i="74" s="1"/>
  <c r="BW54" i="74" s="1"/>
  <c r="BX54" i="74" s="1"/>
  <c r="BY54" i="74" s="1"/>
  <c r="BZ54" i="74" s="1"/>
  <c r="CA54" i="74" s="1"/>
  <c r="CB54" i="74" s="1"/>
  <c r="AY58" i="74"/>
  <c r="AZ58" i="74" s="1"/>
  <c r="BA58" i="74" s="1"/>
  <c r="BB58" i="74" s="1"/>
  <c r="BC58" i="74" s="1"/>
  <c r="BD58" i="74" s="1"/>
  <c r="BE58" i="74" s="1"/>
  <c r="BF58" i="74" s="1"/>
  <c r="BG58" i="74" s="1"/>
  <c r="BH58" i="74" s="1"/>
  <c r="BI58" i="74" s="1"/>
  <c r="BJ58" i="74" s="1"/>
  <c r="BK58" i="74" s="1"/>
  <c r="BL58" i="74" s="1"/>
  <c r="BM58" i="74" s="1"/>
  <c r="BN58" i="74" s="1"/>
  <c r="BO58" i="74" s="1"/>
  <c r="BP58" i="74" s="1"/>
  <c r="BQ58" i="74" s="1"/>
  <c r="BR58" i="74" s="1"/>
  <c r="BS58" i="74" s="1"/>
  <c r="BT58" i="74" s="1"/>
  <c r="BU58" i="74" s="1"/>
  <c r="BV58" i="74" s="1"/>
  <c r="BW58" i="74" s="1"/>
  <c r="BX58" i="74" s="1"/>
  <c r="BY58" i="74" s="1"/>
  <c r="BZ58" i="74" s="1"/>
  <c r="CA58" i="74" s="1"/>
  <c r="CB58" i="74" s="1"/>
  <c r="AZ61" i="74"/>
  <c r="BA61" i="74" s="1"/>
  <c r="BB61" i="74" s="1"/>
  <c r="BC61" i="74" s="1"/>
  <c r="BD61" i="74" s="1"/>
  <c r="BE61" i="74" s="1"/>
  <c r="BF61" i="74" s="1"/>
  <c r="BG61" i="74" s="1"/>
  <c r="BH61" i="74" s="1"/>
  <c r="BI61" i="74" s="1"/>
  <c r="BJ61" i="74" s="1"/>
  <c r="BK61" i="74" s="1"/>
  <c r="BL61" i="74" s="1"/>
  <c r="BM61" i="74" s="1"/>
  <c r="BN61" i="74" s="1"/>
  <c r="BO61" i="74" s="1"/>
  <c r="BP61" i="74" s="1"/>
  <c r="BQ61" i="74" s="1"/>
  <c r="BR61" i="74" s="1"/>
  <c r="BS61" i="74" s="1"/>
  <c r="BT61" i="74" s="1"/>
  <c r="BU61" i="74" s="1"/>
  <c r="BV61" i="74" s="1"/>
  <c r="BW61" i="74" s="1"/>
  <c r="BX61" i="74" s="1"/>
  <c r="BY61" i="74" s="1"/>
  <c r="BZ61" i="74" s="1"/>
  <c r="CA61" i="74" s="1"/>
  <c r="CB61" i="74" s="1"/>
  <c r="AZ71" i="74"/>
  <c r="BA71" i="74" s="1"/>
  <c r="BB71" i="74" s="1"/>
  <c r="BC71" i="74" s="1"/>
  <c r="BD71" i="74" s="1"/>
  <c r="BE71" i="74" s="1"/>
  <c r="BF71" i="74" s="1"/>
  <c r="BG71" i="74" s="1"/>
  <c r="BH71" i="74" s="1"/>
  <c r="BI71" i="74" s="1"/>
  <c r="BJ71" i="74" s="1"/>
  <c r="BK71" i="74" s="1"/>
  <c r="BL71" i="74" s="1"/>
  <c r="BM71" i="74" s="1"/>
  <c r="BN71" i="74" s="1"/>
  <c r="BO71" i="74" s="1"/>
  <c r="BP71" i="74" s="1"/>
  <c r="BQ71" i="74" s="1"/>
  <c r="BR71" i="74" s="1"/>
  <c r="BS71" i="74" s="1"/>
  <c r="BT71" i="74" s="1"/>
  <c r="BU71" i="74" s="1"/>
  <c r="BV71" i="74" s="1"/>
  <c r="BW71" i="74" s="1"/>
  <c r="BX71" i="74" s="1"/>
  <c r="BY71" i="74" s="1"/>
  <c r="BZ71" i="74" s="1"/>
  <c r="CA71" i="74" s="1"/>
  <c r="CB71" i="74" s="1"/>
  <c r="AZ73" i="74"/>
  <c r="BA73" i="74" s="1"/>
  <c r="BB73" i="74" s="1"/>
  <c r="BC73" i="74" s="1"/>
  <c r="BD73" i="74" s="1"/>
  <c r="BE73" i="74" s="1"/>
  <c r="BF73" i="74" s="1"/>
  <c r="BG73" i="74" s="1"/>
  <c r="BH73" i="74" s="1"/>
  <c r="BI73" i="74" s="1"/>
  <c r="BJ73" i="74" s="1"/>
  <c r="BK73" i="74" s="1"/>
  <c r="BL73" i="74" s="1"/>
  <c r="BM73" i="74" s="1"/>
  <c r="BN73" i="74" s="1"/>
  <c r="BO73" i="74" s="1"/>
  <c r="BP73" i="74" s="1"/>
  <c r="BQ73" i="74" s="1"/>
  <c r="BR73" i="74" s="1"/>
  <c r="BS73" i="74" s="1"/>
  <c r="BT73" i="74" s="1"/>
  <c r="BU73" i="74" s="1"/>
  <c r="BV73" i="74" s="1"/>
  <c r="BW73" i="74" s="1"/>
  <c r="BX73" i="74" s="1"/>
  <c r="BY73" i="74" s="1"/>
  <c r="BZ73" i="74" s="1"/>
  <c r="CA73" i="74" s="1"/>
  <c r="CB73" i="74" s="1"/>
  <c r="BA77" i="74"/>
  <c r="BB77" i="74" s="1"/>
  <c r="BC77" i="74" s="1"/>
  <c r="BD77" i="74" s="1"/>
  <c r="BE77" i="74" s="1"/>
  <c r="BF77" i="74" s="1"/>
  <c r="BG77" i="74" s="1"/>
  <c r="BH77" i="74" s="1"/>
  <c r="BI77" i="74" s="1"/>
  <c r="BJ77" i="74" s="1"/>
  <c r="BK77" i="74" s="1"/>
  <c r="BL77" i="74" s="1"/>
  <c r="BM77" i="74" s="1"/>
  <c r="BN77" i="74" s="1"/>
  <c r="BO77" i="74" s="1"/>
  <c r="BP77" i="74" s="1"/>
  <c r="BQ77" i="74" s="1"/>
  <c r="BR77" i="74" s="1"/>
  <c r="BS77" i="74" s="1"/>
  <c r="BT77" i="74" s="1"/>
  <c r="BU77" i="74" s="1"/>
  <c r="BV77" i="74" s="1"/>
  <c r="BW77" i="74" s="1"/>
  <c r="BX77" i="74" s="1"/>
  <c r="BY77" i="74" s="1"/>
  <c r="BZ77" i="74" s="1"/>
  <c r="CA77" i="74" s="1"/>
  <c r="CB77" i="74" s="1"/>
  <c r="AZ85" i="74"/>
  <c r="BA85" i="74" s="1"/>
  <c r="BB85" i="74" s="1"/>
  <c r="BC85" i="74" s="1"/>
  <c r="BD85" i="74" s="1"/>
  <c r="BE85" i="74" s="1"/>
  <c r="BF85" i="74" s="1"/>
  <c r="BG85" i="74" s="1"/>
  <c r="BH85" i="74" s="1"/>
  <c r="BI85" i="74" s="1"/>
  <c r="BJ85" i="74" s="1"/>
  <c r="BK85" i="74" s="1"/>
  <c r="BL85" i="74" s="1"/>
  <c r="BM85" i="74" s="1"/>
  <c r="BN85" i="74" s="1"/>
  <c r="BO85" i="74" s="1"/>
  <c r="BP85" i="74" s="1"/>
  <c r="BQ85" i="74" s="1"/>
  <c r="BR85" i="74" s="1"/>
  <c r="BS85" i="74" s="1"/>
  <c r="BT85" i="74" s="1"/>
  <c r="BU85" i="74" s="1"/>
  <c r="BV85" i="74" s="1"/>
  <c r="BW85" i="74" s="1"/>
  <c r="BX85" i="74" s="1"/>
  <c r="BY85" i="74" s="1"/>
  <c r="BZ85" i="74" s="1"/>
  <c r="CA85" i="74" s="1"/>
  <c r="CB85" i="74" s="1"/>
  <c r="BB99" i="74"/>
  <c r="BC99" i="74" s="1"/>
  <c r="BD99" i="74" s="1"/>
  <c r="BE99" i="74" s="1"/>
  <c r="BF99" i="74" s="1"/>
  <c r="BG99" i="74" s="1"/>
  <c r="BH99" i="74" s="1"/>
  <c r="BI99" i="74" s="1"/>
  <c r="BJ99" i="74" s="1"/>
  <c r="BK99" i="74" s="1"/>
  <c r="BL99" i="74" s="1"/>
  <c r="BM99" i="74" s="1"/>
  <c r="BN99" i="74" s="1"/>
  <c r="BO99" i="74" s="1"/>
  <c r="BP99" i="74" s="1"/>
  <c r="BQ99" i="74" s="1"/>
  <c r="BR99" i="74" s="1"/>
  <c r="BS99" i="74" s="1"/>
  <c r="BT99" i="74" s="1"/>
  <c r="BU99" i="74" s="1"/>
  <c r="BV99" i="74" s="1"/>
  <c r="BW99" i="74" s="1"/>
  <c r="BX99" i="74" s="1"/>
  <c r="BY99" i="74" s="1"/>
  <c r="BZ99" i="74" s="1"/>
  <c r="CA99" i="74" s="1"/>
  <c r="CB99" i="74" s="1"/>
  <c r="AZ110" i="74"/>
  <c r="BA110" i="74" s="1"/>
  <c r="BB110" i="74" s="1"/>
  <c r="BC110" i="74" s="1"/>
  <c r="BD110" i="74" s="1"/>
  <c r="BE110" i="74" s="1"/>
  <c r="BF110" i="74" s="1"/>
  <c r="BG110" i="74" s="1"/>
  <c r="BH110" i="74" s="1"/>
  <c r="BI110" i="74" s="1"/>
  <c r="BJ110" i="74" s="1"/>
  <c r="BK110" i="74" s="1"/>
  <c r="BL110" i="74" s="1"/>
  <c r="BM110" i="74" s="1"/>
  <c r="BN110" i="74" s="1"/>
  <c r="BO110" i="74" s="1"/>
  <c r="BP110" i="74" s="1"/>
  <c r="BQ110" i="74" s="1"/>
  <c r="BR110" i="74" s="1"/>
  <c r="BS110" i="74" s="1"/>
  <c r="BT110" i="74" s="1"/>
  <c r="BU110" i="74" s="1"/>
  <c r="BV110" i="74" s="1"/>
  <c r="BW110" i="74" s="1"/>
  <c r="BX110" i="74" s="1"/>
  <c r="BY110" i="74" s="1"/>
  <c r="BZ110" i="74" s="1"/>
  <c r="CA110" i="74" s="1"/>
  <c r="CB110" i="74" s="1"/>
  <c r="AZ131" i="74"/>
  <c r="BA131" i="74" s="1"/>
  <c r="BB131" i="74" s="1"/>
  <c r="BC131" i="74" s="1"/>
  <c r="BD131" i="74" s="1"/>
  <c r="BE131" i="74" s="1"/>
  <c r="BF131" i="74" s="1"/>
  <c r="BG131" i="74" s="1"/>
  <c r="BH131" i="74" s="1"/>
  <c r="BI131" i="74" s="1"/>
  <c r="BJ131" i="74" s="1"/>
  <c r="BK131" i="74" s="1"/>
  <c r="BL131" i="74" s="1"/>
  <c r="BM131" i="74" s="1"/>
  <c r="BN131" i="74" s="1"/>
  <c r="BO131" i="74" s="1"/>
  <c r="BP131" i="74" s="1"/>
  <c r="BQ131" i="74" s="1"/>
  <c r="BR131" i="74" s="1"/>
  <c r="BS131" i="74" s="1"/>
  <c r="BT131" i="74" s="1"/>
  <c r="BU131" i="74" s="1"/>
  <c r="BV131" i="74" s="1"/>
  <c r="BW131" i="74" s="1"/>
  <c r="BX131" i="74" s="1"/>
  <c r="BY131" i="74" s="1"/>
  <c r="BZ131" i="74" s="1"/>
  <c r="CA131" i="74" s="1"/>
  <c r="CB131" i="74" s="1"/>
  <c r="AZ135" i="74"/>
  <c r="BA135" i="74" s="1"/>
  <c r="BB135" i="74" s="1"/>
  <c r="BC135" i="74" s="1"/>
  <c r="BD135" i="74" s="1"/>
  <c r="BE135" i="74" s="1"/>
  <c r="BF135" i="74" s="1"/>
  <c r="BG135" i="74" s="1"/>
  <c r="BH135" i="74" s="1"/>
  <c r="BI135" i="74" s="1"/>
  <c r="BJ135" i="74" s="1"/>
  <c r="BK135" i="74" s="1"/>
  <c r="BL135" i="74" s="1"/>
  <c r="BM135" i="74" s="1"/>
  <c r="BN135" i="74" s="1"/>
  <c r="BO135" i="74" s="1"/>
  <c r="BP135" i="74" s="1"/>
  <c r="BQ135" i="74" s="1"/>
  <c r="BR135" i="74" s="1"/>
  <c r="BS135" i="74" s="1"/>
  <c r="BT135" i="74" s="1"/>
  <c r="BU135" i="74" s="1"/>
  <c r="BV135" i="74" s="1"/>
  <c r="BW135" i="74" s="1"/>
  <c r="BX135" i="74" s="1"/>
  <c r="BY135" i="74" s="1"/>
  <c r="BZ135" i="74" s="1"/>
  <c r="CA135" i="74" s="1"/>
  <c r="CB135" i="74" s="1"/>
  <c r="AZ140" i="74"/>
  <c r="BA140" i="74" s="1"/>
  <c r="BB140" i="74" s="1"/>
  <c r="BC140" i="74" s="1"/>
  <c r="BD140" i="74" s="1"/>
  <c r="BE140" i="74" s="1"/>
  <c r="BF140" i="74" s="1"/>
  <c r="BG140" i="74" s="1"/>
  <c r="BH140" i="74" s="1"/>
  <c r="BI140" i="74" s="1"/>
  <c r="BJ140" i="74" s="1"/>
  <c r="BK140" i="74" s="1"/>
  <c r="BL140" i="74" s="1"/>
  <c r="BM140" i="74" s="1"/>
  <c r="BN140" i="74" s="1"/>
  <c r="BO140" i="74" s="1"/>
  <c r="BP140" i="74" s="1"/>
  <c r="BQ140" i="74" s="1"/>
  <c r="BR140" i="74" s="1"/>
  <c r="BS140" i="74" s="1"/>
  <c r="BT140" i="74" s="1"/>
  <c r="BU140" i="74" s="1"/>
  <c r="BV140" i="74" s="1"/>
  <c r="BW140" i="74" s="1"/>
  <c r="BX140" i="74" s="1"/>
  <c r="BY140" i="74" s="1"/>
  <c r="BZ140" i="74" s="1"/>
  <c r="CA140" i="74" s="1"/>
  <c r="CB140" i="74" s="1"/>
  <c r="AZ142" i="74"/>
  <c r="BA142" i="74" s="1"/>
  <c r="BB142" i="74" s="1"/>
  <c r="BC142" i="74" s="1"/>
  <c r="BD142" i="74" s="1"/>
  <c r="BE142" i="74" s="1"/>
  <c r="BF142" i="74" s="1"/>
  <c r="BG142" i="74" s="1"/>
  <c r="BH142" i="74" s="1"/>
  <c r="BI142" i="74" s="1"/>
  <c r="BJ142" i="74" s="1"/>
  <c r="BK142" i="74" s="1"/>
  <c r="BL142" i="74" s="1"/>
  <c r="BM142" i="74" s="1"/>
  <c r="BN142" i="74" s="1"/>
  <c r="BO142" i="74" s="1"/>
  <c r="BP142" i="74" s="1"/>
  <c r="BQ142" i="74" s="1"/>
  <c r="BR142" i="74" s="1"/>
  <c r="BS142" i="74" s="1"/>
  <c r="BT142" i="74" s="1"/>
  <c r="BU142" i="74" s="1"/>
  <c r="BV142" i="74" s="1"/>
  <c r="BW142" i="74" s="1"/>
  <c r="BX142" i="74" s="1"/>
  <c r="BY142" i="74" s="1"/>
  <c r="BZ142" i="74" s="1"/>
  <c r="CA142" i="74" s="1"/>
  <c r="CB142" i="74" s="1"/>
  <c r="BA165" i="74"/>
  <c r="BB165" i="74" s="1"/>
  <c r="BC165" i="74" s="1"/>
  <c r="BD165" i="74" s="1"/>
  <c r="BE165" i="74" s="1"/>
  <c r="BF165" i="74" s="1"/>
  <c r="BG165" i="74" s="1"/>
  <c r="BH165" i="74" s="1"/>
  <c r="BI165" i="74" s="1"/>
  <c r="BJ165" i="74" s="1"/>
  <c r="BK165" i="74" s="1"/>
  <c r="BL165" i="74" s="1"/>
  <c r="BM165" i="74" s="1"/>
  <c r="BN165" i="74" s="1"/>
  <c r="BO165" i="74" s="1"/>
  <c r="BP165" i="74" s="1"/>
  <c r="BQ165" i="74" s="1"/>
  <c r="BR165" i="74" s="1"/>
  <c r="BS165" i="74" s="1"/>
  <c r="BT165" i="74" s="1"/>
  <c r="BU165" i="74" s="1"/>
  <c r="BV165" i="74" s="1"/>
  <c r="BW165" i="74" s="1"/>
  <c r="BX165" i="74" s="1"/>
  <c r="BY165" i="74" s="1"/>
  <c r="BZ165" i="74" s="1"/>
  <c r="CA165" i="74" s="1"/>
  <c r="CB165" i="74" s="1"/>
  <c r="AZ176" i="74"/>
  <c r="BA176" i="74" s="1"/>
  <c r="BB176" i="74" s="1"/>
  <c r="BC176" i="74" s="1"/>
  <c r="BD176" i="74" s="1"/>
  <c r="BE176" i="74" s="1"/>
  <c r="BF176" i="74" s="1"/>
  <c r="BG176" i="74" s="1"/>
  <c r="BH176" i="74" s="1"/>
  <c r="BI176" i="74" s="1"/>
  <c r="BJ176" i="74" s="1"/>
  <c r="BK176" i="74" s="1"/>
  <c r="BL176" i="74" s="1"/>
  <c r="BM176" i="74" s="1"/>
  <c r="BN176" i="74" s="1"/>
  <c r="BO176" i="74" s="1"/>
  <c r="BP176" i="74" s="1"/>
  <c r="BQ176" i="74" s="1"/>
  <c r="BR176" i="74" s="1"/>
  <c r="BS176" i="74" s="1"/>
  <c r="BT176" i="74" s="1"/>
  <c r="BU176" i="74" s="1"/>
  <c r="BV176" i="74" s="1"/>
  <c r="BW176" i="74" s="1"/>
  <c r="BX176" i="74" s="1"/>
  <c r="BY176" i="74" s="1"/>
  <c r="BZ176" i="74" s="1"/>
  <c r="CA176" i="74" s="1"/>
  <c r="CB176" i="74" s="1"/>
  <c r="AY63" i="73"/>
  <c r="AZ63" i="73" s="1"/>
  <c r="BA63" i="73" s="1"/>
  <c r="BB63" i="73" s="1"/>
  <c r="BC63" i="73" s="1"/>
  <c r="BD63" i="73" s="1"/>
  <c r="BE63" i="73" s="1"/>
  <c r="BF63" i="73" s="1"/>
  <c r="BG63" i="73" s="1"/>
  <c r="BH63" i="73" s="1"/>
  <c r="BI63" i="73" s="1"/>
  <c r="BJ63" i="73" s="1"/>
  <c r="BK63" i="73" s="1"/>
  <c r="BL63" i="73" s="1"/>
  <c r="BM63" i="73" s="1"/>
  <c r="BN63" i="73" s="1"/>
  <c r="BO63" i="73" s="1"/>
  <c r="BP63" i="73" s="1"/>
  <c r="BQ63" i="73" s="1"/>
  <c r="BR63" i="73" s="1"/>
  <c r="BS63" i="73" s="1"/>
  <c r="BT63" i="73" s="1"/>
  <c r="BU63" i="73" s="1"/>
  <c r="BV63" i="73" s="1"/>
  <c r="BW63" i="73" s="1"/>
  <c r="BX63" i="73" s="1"/>
  <c r="BY63" i="73" s="1"/>
  <c r="BZ63" i="73" s="1"/>
  <c r="CA63" i="73" s="1"/>
  <c r="CB63" i="73" s="1"/>
  <c r="AY65" i="73"/>
  <c r="AZ65" i="73" s="1"/>
  <c r="BA65" i="73" s="1"/>
  <c r="BB65" i="73" s="1"/>
  <c r="BC65" i="73" s="1"/>
  <c r="BD65" i="73" s="1"/>
  <c r="BE65" i="73" s="1"/>
  <c r="BF65" i="73" s="1"/>
  <c r="BG65" i="73" s="1"/>
  <c r="BH65" i="73" s="1"/>
  <c r="BI65" i="73" s="1"/>
  <c r="BJ65" i="73" s="1"/>
  <c r="BK65" i="73" s="1"/>
  <c r="BL65" i="73" s="1"/>
  <c r="BM65" i="73" s="1"/>
  <c r="BN65" i="73" s="1"/>
  <c r="BO65" i="73" s="1"/>
  <c r="BP65" i="73" s="1"/>
  <c r="BQ65" i="73" s="1"/>
  <c r="BR65" i="73" s="1"/>
  <c r="BS65" i="73" s="1"/>
  <c r="BT65" i="73" s="1"/>
  <c r="BU65" i="73" s="1"/>
  <c r="BV65" i="73" s="1"/>
  <c r="BW65" i="73" s="1"/>
  <c r="BX65" i="73" s="1"/>
  <c r="BY65" i="73" s="1"/>
  <c r="BZ65" i="73" s="1"/>
  <c r="CA65" i="73" s="1"/>
  <c r="CB65" i="73" s="1"/>
  <c r="AY67" i="73"/>
  <c r="AZ67" i="73" s="1"/>
  <c r="BA67" i="73" s="1"/>
  <c r="BB67" i="73" s="1"/>
  <c r="BC67" i="73" s="1"/>
  <c r="BD67" i="73" s="1"/>
  <c r="BE67" i="73" s="1"/>
  <c r="BF67" i="73" s="1"/>
  <c r="BG67" i="73" s="1"/>
  <c r="BH67" i="73" s="1"/>
  <c r="BI67" i="73" s="1"/>
  <c r="BJ67" i="73" s="1"/>
  <c r="BK67" i="73" s="1"/>
  <c r="BL67" i="73" s="1"/>
  <c r="BM67" i="73" s="1"/>
  <c r="BN67" i="73" s="1"/>
  <c r="BO67" i="73" s="1"/>
  <c r="BP67" i="73" s="1"/>
  <c r="BQ67" i="73" s="1"/>
  <c r="BR67" i="73" s="1"/>
  <c r="BS67" i="73" s="1"/>
  <c r="BT67" i="73" s="1"/>
  <c r="BU67" i="73" s="1"/>
  <c r="BV67" i="73" s="1"/>
  <c r="BW67" i="73" s="1"/>
  <c r="BX67" i="73" s="1"/>
  <c r="BY67" i="73" s="1"/>
  <c r="BZ67" i="73" s="1"/>
  <c r="CA67" i="73" s="1"/>
  <c r="CB67" i="73" s="1"/>
  <c r="AZ90" i="73"/>
  <c r="AZ111" i="73"/>
  <c r="BA111" i="73" s="1"/>
  <c r="BB111" i="73" s="1"/>
  <c r="BC111" i="73" s="1"/>
  <c r="BD111" i="73" s="1"/>
  <c r="BE111" i="73" s="1"/>
  <c r="BF111" i="73" s="1"/>
  <c r="BG111" i="73" s="1"/>
  <c r="BH111" i="73" s="1"/>
  <c r="BI111" i="73" s="1"/>
  <c r="BJ111" i="73" s="1"/>
  <c r="BK111" i="73" s="1"/>
  <c r="BL111" i="73" s="1"/>
  <c r="BM111" i="73" s="1"/>
  <c r="BN111" i="73" s="1"/>
  <c r="BO111" i="73" s="1"/>
  <c r="BP111" i="73" s="1"/>
  <c r="BQ111" i="73" s="1"/>
  <c r="BR111" i="73" s="1"/>
  <c r="BS111" i="73" s="1"/>
  <c r="BT111" i="73" s="1"/>
  <c r="BU111" i="73" s="1"/>
  <c r="BV111" i="73" s="1"/>
  <c r="BW111" i="73" s="1"/>
  <c r="BX111" i="73" s="1"/>
  <c r="BY111" i="73" s="1"/>
  <c r="BZ111" i="73" s="1"/>
  <c r="CA111" i="73" s="1"/>
  <c r="CB111" i="73" s="1"/>
  <c r="AZ122" i="73"/>
  <c r="BA122" i="73" s="1"/>
  <c r="BB122" i="73" s="1"/>
  <c r="BC122" i="73" s="1"/>
  <c r="BD122" i="73" s="1"/>
  <c r="BE122" i="73" s="1"/>
  <c r="BF122" i="73" s="1"/>
  <c r="BG122" i="73" s="1"/>
  <c r="BH122" i="73" s="1"/>
  <c r="BI122" i="73" s="1"/>
  <c r="BJ122" i="73" s="1"/>
  <c r="BK122" i="73" s="1"/>
  <c r="BL122" i="73" s="1"/>
  <c r="BM122" i="73" s="1"/>
  <c r="BN122" i="73" s="1"/>
  <c r="BO122" i="73" s="1"/>
  <c r="BP122" i="73" s="1"/>
  <c r="BQ122" i="73" s="1"/>
  <c r="BR122" i="73" s="1"/>
  <c r="BS122" i="73" s="1"/>
  <c r="BT122" i="73" s="1"/>
  <c r="BU122" i="73" s="1"/>
  <c r="BV122" i="73" s="1"/>
  <c r="BW122" i="73" s="1"/>
  <c r="BX122" i="73" s="1"/>
  <c r="BY122" i="73" s="1"/>
  <c r="BZ122" i="73" s="1"/>
  <c r="CA122" i="73" s="1"/>
  <c r="CB122" i="73" s="1"/>
  <c r="AY131" i="73"/>
  <c r="AZ131" i="73" s="1"/>
  <c r="BA131" i="73" s="1"/>
  <c r="BB131" i="73" s="1"/>
  <c r="BC131" i="73" s="1"/>
  <c r="BD131" i="73" s="1"/>
  <c r="BE131" i="73" s="1"/>
  <c r="BF131" i="73" s="1"/>
  <c r="BG131" i="73" s="1"/>
  <c r="BH131" i="73" s="1"/>
  <c r="BI131" i="73" s="1"/>
  <c r="BJ131" i="73" s="1"/>
  <c r="BK131" i="73" s="1"/>
  <c r="BL131" i="73" s="1"/>
  <c r="BM131" i="73" s="1"/>
  <c r="BN131" i="73" s="1"/>
  <c r="BO131" i="73" s="1"/>
  <c r="BP131" i="73" s="1"/>
  <c r="BQ131" i="73" s="1"/>
  <c r="BR131" i="73" s="1"/>
  <c r="BS131" i="73" s="1"/>
  <c r="BT131" i="73" s="1"/>
  <c r="BU131" i="73" s="1"/>
  <c r="BV131" i="73" s="1"/>
  <c r="BW131" i="73" s="1"/>
  <c r="BX131" i="73" s="1"/>
  <c r="BY131" i="73" s="1"/>
  <c r="BZ131" i="73" s="1"/>
  <c r="CA131" i="73" s="1"/>
  <c r="CB131" i="73" s="1"/>
  <c r="AY143" i="73"/>
  <c r="AY152" i="73"/>
  <c r="AZ152" i="73" s="1"/>
  <c r="BA152" i="73" s="1"/>
  <c r="BB152" i="73" s="1"/>
  <c r="BC152" i="73" s="1"/>
  <c r="BD152" i="73" s="1"/>
  <c r="BE152" i="73" s="1"/>
  <c r="BF152" i="73" s="1"/>
  <c r="BG152" i="73" s="1"/>
  <c r="BH152" i="73" s="1"/>
  <c r="BI152" i="73" s="1"/>
  <c r="BJ152" i="73" s="1"/>
  <c r="BK152" i="73" s="1"/>
  <c r="BL152" i="73" s="1"/>
  <c r="BM152" i="73" s="1"/>
  <c r="BN152" i="73" s="1"/>
  <c r="BO152" i="73" s="1"/>
  <c r="BP152" i="73" s="1"/>
  <c r="BQ152" i="73" s="1"/>
  <c r="BR152" i="73" s="1"/>
  <c r="BS152" i="73" s="1"/>
  <c r="BT152" i="73" s="1"/>
  <c r="BU152" i="73" s="1"/>
  <c r="BV152" i="73" s="1"/>
  <c r="BW152" i="73" s="1"/>
  <c r="BX152" i="73" s="1"/>
  <c r="BY152" i="73" s="1"/>
  <c r="BZ152" i="73" s="1"/>
  <c r="CA152" i="73" s="1"/>
  <c r="CB152" i="73" s="1"/>
  <c r="R210" i="74"/>
  <c r="R212" i="74" s="1"/>
  <c r="R213" i="74" s="1"/>
  <c r="R259" i="74" s="1"/>
  <c r="V210" i="74"/>
  <c r="V212" i="74" s="1"/>
  <c r="V213" i="74" s="1"/>
  <c r="V259" i="74" s="1"/>
  <c r="V265" i="74" s="1"/>
  <c r="Z210" i="74"/>
  <c r="Z212" i="74" s="1"/>
  <c r="Z213" i="74" s="1"/>
  <c r="Z259" i="74" s="1"/>
  <c r="Z265" i="74" s="1"/>
  <c r="AD210" i="74"/>
  <c r="AD212" i="74" s="1"/>
  <c r="AD213" i="74" s="1"/>
  <c r="AD259" i="74" s="1"/>
  <c r="AD265" i="74" s="1"/>
  <c r="AH210" i="74"/>
  <c r="AH212" i="74" s="1"/>
  <c r="AH213" i="74" s="1"/>
  <c r="AH259" i="74" s="1"/>
  <c r="AH265" i="74" s="1"/>
  <c r="AL210" i="74"/>
  <c r="AL212" i="74" s="1"/>
  <c r="AL213" i="74" s="1"/>
  <c r="AL259" i="74" s="1"/>
  <c r="AL265" i="74" s="1"/>
  <c r="AP210" i="74"/>
  <c r="AP212" i="74" s="1"/>
  <c r="AP213" i="74" s="1"/>
  <c r="AP259" i="74" s="1"/>
  <c r="AP265" i="74" s="1"/>
  <c r="AT210" i="74"/>
  <c r="AT212" i="74" s="1"/>
  <c r="AT213" i="74" s="1"/>
  <c r="AT259" i="74" s="1"/>
  <c r="AT265" i="74" s="1"/>
  <c r="AY28" i="74"/>
  <c r="AZ28" i="74" s="1"/>
  <c r="BA28" i="74" s="1"/>
  <c r="BB28" i="74" s="1"/>
  <c r="BC28" i="74" s="1"/>
  <c r="BD28" i="74" s="1"/>
  <c r="BE28" i="74" s="1"/>
  <c r="BF28" i="74" s="1"/>
  <c r="BG28" i="74" s="1"/>
  <c r="BH28" i="74" s="1"/>
  <c r="BI28" i="74" s="1"/>
  <c r="BJ28" i="74" s="1"/>
  <c r="BK28" i="74" s="1"/>
  <c r="BL28" i="74" s="1"/>
  <c r="BM28" i="74" s="1"/>
  <c r="BN28" i="74" s="1"/>
  <c r="BO28" i="74" s="1"/>
  <c r="BP28" i="74" s="1"/>
  <c r="BQ28" i="74" s="1"/>
  <c r="BR28" i="74" s="1"/>
  <c r="BS28" i="74" s="1"/>
  <c r="BT28" i="74" s="1"/>
  <c r="BU28" i="74" s="1"/>
  <c r="BV28" i="74" s="1"/>
  <c r="BW28" i="74" s="1"/>
  <c r="BX28" i="74" s="1"/>
  <c r="BY28" i="74" s="1"/>
  <c r="BZ28" i="74" s="1"/>
  <c r="CA28" i="74" s="1"/>
  <c r="CB28" i="74" s="1"/>
  <c r="AZ43" i="74"/>
  <c r="BA43" i="74" s="1"/>
  <c r="BB43" i="74" s="1"/>
  <c r="BC43" i="74" s="1"/>
  <c r="BD43" i="74" s="1"/>
  <c r="BE43" i="74" s="1"/>
  <c r="BF43" i="74" s="1"/>
  <c r="BG43" i="74" s="1"/>
  <c r="BH43" i="74" s="1"/>
  <c r="BI43" i="74" s="1"/>
  <c r="BJ43" i="74" s="1"/>
  <c r="BK43" i="74" s="1"/>
  <c r="BL43" i="74" s="1"/>
  <c r="BM43" i="74" s="1"/>
  <c r="BN43" i="74" s="1"/>
  <c r="BO43" i="74" s="1"/>
  <c r="BP43" i="74" s="1"/>
  <c r="BQ43" i="74" s="1"/>
  <c r="BR43" i="74" s="1"/>
  <c r="BS43" i="74" s="1"/>
  <c r="BT43" i="74" s="1"/>
  <c r="BU43" i="74" s="1"/>
  <c r="BV43" i="74" s="1"/>
  <c r="BW43" i="74" s="1"/>
  <c r="BX43" i="74" s="1"/>
  <c r="BY43" i="74" s="1"/>
  <c r="BZ43" i="74" s="1"/>
  <c r="CA43" i="74" s="1"/>
  <c r="CB43" i="74" s="1"/>
  <c r="AZ47" i="74"/>
  <c r="BA47" i="74" s="1"/>
  <c r="BB47" i="74" s="1"/>
  <c r="BC47" i="74" s="1"/>
  <c r="BD47" i="74" s="1"/>
  <c r="BE47" i="74" s="1"/>
  <c r="BF47" i="74" s="1"/>
  <c r="BG47" i="74" s="1"/>
  <c r="BH47" i="74" s="1"/>
  <c r="BI47" i="74" s="1"/>
  <c r="BJ47" i="74" s="1"/>
  <c r="BK47" i="74" s="1"/>
  <c r="BL47" i="74" s="1"/>
  <c r="BM47" i="74" s="1"/>
  <c r="BN47" i="74" s="1"/>
  <c r="BO47" i="74" s="1"/>
  <c r="BP47" i="74" s="1"/>
  <c r="BQ47" i="74" s="1"/>
  <c r="BR47" i="74" s="1"/>
  <c r="BS47" i="74" s="1"/>
  <c r="BT47" i="74" s="1"/>
  <c r="BU47" i="74" s="1"/>
  <c r="BV47" i="74" s="1"/>
  <c r="BW47" i="74" s="1"/>
  <c r="BX47" i="74" s="1"/>
  <c r="BY47" i="74" s="1"/>
  <c r="BZ47" i="74" s="1"/>
  <c r="CA47" i="74" s="1"/>
  <c r="CB47" i="74" s="1"/>
  <c r="AY55" i="74"/>
  <c r="AZ55" i="74" s="1"/>
  <c r="BA55" i="74" s="1"/>
  <c r="BB55" i="74" s="1"/>
  <c r="BC55" i="74" s="1"/>
  <c r="BD55" i="74" s="1"/>
  <c r="BE55" i="74" s="1"/>
  <c r="BF55" i="74" s="1"/>
  <c r="BG55" i="74" s="1"/>
  <c r="BH55" i="74" s="1"/>
  <c r="BI55" i="74" s="1"/>
  <c r="BJ55" i="74" s="1"/>
  <c r="BK55" i="74" s="1"/>
  <c r="BL55" i="74" s="1"/>
  <c r="BM55" i="74" s="1"/>
  <c r="BN55" i="74" s="1"/>
  <c r="BO55" i="74" s="1"/>
  <c r="BP55" i="74" s="1"/>
  <c r="BQ55" i="74" s="1"/>
  <c r="BR55" i="74" s="1"/>
  <c r="BS55" i="74" s="1"/>
  <c r="BT55" i="74" s="1"/>
  <c r="BU55" i="74" s="1"/>
  <c r="BV55" i="74" s="1"/>
  <c r="BW55" i="74" s="1"/>
  <c r="BX55" i="74" s="1"/>
  <c r="BY55" i="74" s="1"/>
  <c r="BZ55" i="74" s="1"/>
  <c r="CA55" i="74" s="1"/>
  <c r="CB55" i="74" s="1"/>
  <c r="AZ76" i="74"/>
  <c r="BA76" i="74" s="1"/>
  <c r="BB76" i="74" s="1"/>
  <c r="BC76" i="74" s="1"/>
  <c r="BD76" i="74" s="1"/>
  <c r="BE76" i="74" s="1"/>
  <c r="BF76" i="74" s="1"/>
  <c r="BG76" i="74" s="1"/>
  <c r="BH76" i="74" s="1"/>
  <c r="BI76" i="74" s="1"/>
  <c r="BJ76" i="74" s="1"/>
  <c r="BK76" i="74" s="1"/>
  <c r="BL76" i="74" s="1"/>
  <c r="BM76" i="74" s="1"/>
  <c r="BN76" i="74" s="1"/>
  <c r="BO76" i="74" s="1"/>
  <c r="BP76" i="74" s="1"/>
  <c r="BQ76" i="74" s="1"/>
  <c r="BR76" i="74" s="1"/>
  <c r="BS76" i="74" s="1"/>
  <c r="BT76" i="74" s="1"/>
  <c r="BU76" i="74" s="1"/>
  <c r="BV76" i="74" s="1"/>
  <c r="BW76" i="74" s="1"/>
  <c r="BX76" i="74" s="1"/>
  <c r="BY76" i="74" s="1"/>
  <c r="BZ76" i="74" s="1"/>
  <c r="CA76" i="74" s="1"/>
  <c r="CB76" i="74" s="1"/>
  <c r="AY81" i="74"/>
  <c r="AZ81" i="74" s="1"/>
  <c r="BA81" i="74" s="1"/>
  <c r="BB81" i="74" s="1"/>
  <c r="BC81" i="74" s="1"/>
  <c r="BD81" i="74" s="1"/>
  <c r="BE81" i="74" s="1"/>
  <c r="BF81" i="74" s="1"/>
  <c r="BG81" i="74" s="1"/>
  <c r="BH81" i="74" s="1"/>
  <c r="BI81" i="74" s="1"/>
  <c r="BJ81" i="74" s="1"/>
  <c r="BK81" i="74" s="1"/>
  <c r="BL81" i="74" s="1"/>
  <c r="BM81" i="74" s="1"/>
  <c r="BN81" i="74" s="1"/>
  <c r="BO81" i="74" s="1"/>
  <c r="BP81" i="74" s="1"/>
  <c r="BQ81" i="74" s="1"/>
  <c r="BR81" i="74" s="1"/>
  <c r="BS81" i="74" s="1"/>
  <c r="BT81" i="74" s="1"/>
  <c r="BU81" i="74" s="1"/>
  <c r="BV81" i="74" s="1"/>
  <c r="BW81" i="74" s="1"/>
  <c r="BX81" i="74" s="1"/>
  <c r="BY81" i="74" s="1"/>
  <c r="BZ81" i="74" s="1"/>
  <c r="CA81" i="74" s="1"/>
  <c r="CB81" i="74" s="1"/>
  <c r="AY93" i="74"/>
  <c r="AZ93" i="74" s="1"/>
  <c r="BA93" i="74" s="1"/>
  <c r="BB93" i="74" s="1"/>
  <c r="BC93" i="74" s="1"/>
  <c r="BD93" i="74" s="1"/>
  <c r="BE93" i="74" s="1"/>
  <c r="BF93" i="74" s="1"/>
  <c r="BG93" i="74" s="1"/>
  <c r="BH93" i="74" s="1"/>
  <c r="BI93" i="74" s="1"/>
  <c r="BJ93" i="74" s="1"/>
  <c r="BK93" i="74" s="1"/>
  <c r="BL93" i="74" s="1"/>
  <c r="BM93" i="74" s="1"/>
  <c r="BN93" i="74" s="1"/>
  <c r="BO93" i="74" s="1"/>
  <c r="BP93" i="74" s="1"/>
  <c r="BQ93" i="74" s="1"/>
  <c r="BR93" i="74" s="1"/>
  <c r="BS93" i="74" s="1"/>
  <c r="BT93" i="74" s="1"/>
  <c r="BU93" i="74" s="1"/>
  <c r="BV93" i="74" s="1"/>
  <c r="BW93" i="74" s="1"/>
  <c r="BX93" i="74" s="1"/>
  <c r="BY93" i="74" s="1"/>
  <c r="BZ93" i="74" s="1"/>
  <c r="CA93" i="74" s="1"/>
  <c r="CB93" i="74" s="1"/>
  <c r="AY97" i="74"/>
  <c r="AZ97" i="74" s="1"/>
  <c r="BA97" i="74" s="1"/>
  <c r="BB97" i="74" s="1"/>
  <c r="BC97" i="74" s="1"/>
  <c r="BD97" i="74" s="1"/>
  <c r="BE97" i="74" s="1"/>
  <c r="BF97" i="74" s="1"/>
  <c r="BG97" i="74" s="1"/>
  <c r="BH97" i="74" s="1"/>
  <c r="BI97" i="74" s="1"/>
  <c r="BJ97" i="74" s="1"/>
  <c r="BK97" i="74" s="1"/>
  <c r="BL97" i="74" s="1"/>
  <c r="BM97" i="74" s="1"/>
  <c r="BN97" i="74" s="1"/>
  <c r="BO97" i="74" s="1"/>
  <c r="BP97" i="74" s="1"/>
  <c r="BQ97" i="74" s="1"/>
  <c r="BR97" i="74" s="1"/>
  <c r="BS97" i="74" s="1"/>
  <c r="BT97" i="74" s="1"/>
  <c r="BU97" i="74" s="1"/>
  <c r="BV97" i="74" s="1"/>
  <c r="BW97" i="74" s="1"/>
  <c r="BX97" i="74" s="1"/>
  <c r="BY97" i="74" s="1"/>
  <c r="BZ97" i="74" s="1"/>
  <c r="CA97" i="74" s="1"/>
  <c r="CB97" i="74" s="1"/>
  <c r="BB29" i="74"/>
  <c r="BC29" i="74" s="1"/>
  <c r="BD29" i="74" s="1"/>
  <c r="BE29" i="74" s="1"/>
  <c r="BF29" i="74" s="1"/>
  <c r="BG29" i="74" s="1"/>
  <c r="BH29" i="74" s="1"/>
  <c r="BI29" i="74" s="1"/>
  <c r="BJ29" i="74" s="1"/>
  <c r="BK29" i="74" s="1"/>
  <c r="BL29" i="74" s="1"/>
  <c r="BM29" i="74" s="1"/>
  <c r="BN29" i="74" s="1"/>
  <c r="BO29" i="74" s="1"/>
  <c r="BP29" i="74" s="1"/>
  <c r="BQ29" i="74" s="1"/>
  <c r="BR29" i="74" s="1"/>
  <c r="BS29" i="74" s="1"/>
  <c r="BT29" i="74" s="1"/>
  <c r="BU29" i="74" s="1"/>
  <c r="BV29" i="74" s="1"/>
  <c r="BW29" i="74" s="1"/>
  <c r="BX29" i="74" s="1"/>
  <c r="BY29" i="74" s="1"/>
  <c r="BZ29" i="74" s="1"/>
  <c r="CA29" i="74" s="1"/>
  <c r="CB29" i="74" s="1"/>
  <c r="BB33" i="74"/>
  <c r="BC33" i="74" s="1"/>
  <c r="BD33" i="74" s="1"/>
  <c r="BE33" i="74" s="1"/>
  <c r="BF33" i="74" s="1"/>
  <c r="BG33" i="74" s="1"/>
  <c r="BH33" i="74" s="1"/>
  <c r="BI33" i="74" s="1"/>
  <c r="BJ33" i="74" s="1"/>
  <c r="BK33" i="74" s="1"/>
  <c r="BL33" i="74" s="1"/>
  <c r="BM33" i="74" s="1"/>
  <c r="BN33" i="74" s="1"/>
  <c r="BO33" i="74" s="1"/>
  <c r="BP33" i="74" s="1"/>
  <c r="BQ33" i="74" s="1"/>
  <c r="BR33" i="74" s="1"/>
  <c r="BS33" i="74" s="1"/>
  <c r="BT33" i="74" s="1"/>
  <c r="BU33" i="74" s="1"/>
  <c r="BV33" i="74" s="1"/>
  <c r="BW33" i="74" s="1"/>
  <c r="BX33" i="74" s="1"/>
  <c r="BY33" i="74" s="1"/>
  <c r="BZ33" i="74" s="1"/>
  <c r="CA33" i="74" s="1"/>
  <c r="CB33" i="74" s="1"/>
  <c r="BA56" i="74"/>
  <c r="BB56" i="74" s="1"/>
  <c r="BC56" i="74" s="1"/>
  <c r="BD56" i="74" s="1"/>
  <c r="BE56" i="74" s="1"/>
  <c r="BF56" i="74" s="1"/>
  <c r="BG56" i="74" s="1"/>
  <c r="BH56" i="74" s="1"/>
  <c r="BI56" i="74" s="1"/>
  <c r="BJ56" i="74" s="1"/>
  <c r="BK56" i="74" s="1"/>
  <c r="BL56" i="74" s="1"/>
  <c r="BM56" i="74" s="1"/>
  <c r="BN56" i="74" s="1"/>
  <c r="BO56" i="74" s="1"/>
  <c r="BP56" i="74" s="1"/>
  <c r="BQ56" i="74" s="1"/>
  <c r="BR56" i="74" s="1"/>
  <c r="BS56" i="74" s="1"/>
  <c r="BT56" i="74" s="1"/>
  <c r="BU56" i="74" s="1"/>
  <c r="BV56" i="74" s="1"/>
  <c r="BW56" i="74" s="1"/>
  <c r="BX56" i="74" s="1"/>
  <c r="BY56" i="74" s="1"/>
  <c r="BZ56" i="74" s="1"/>
  <c r="CA56" i="74" s="1"/>
  <c r="CB56" i="74" s="1"/>
  <c r="BB63" i="74"/>
  <c r="BC63" i="74" s="1"/>
  <c r="BD63" i="74" s="1"/>
  <c r="BE63" i="74" s="1"/>
  <c r="BF63" i="74" s="1"/>
  <c r="BG63" i="74" s="1"/>
  <c r="BH63" i="74" s="1"/>
  <c r="BI63" i="74" s="1"/>
  <c r="BJ63" i="74" s="1"/>
  <c r="BK63" i="74" s="1"/>
  <c r="BL63" i="74" s="1"/>
  <c r="BM63" i="74" s="1"/>
  <c r="BN63" i="74" s="1"/>
  <c r="BO63" i="74" s="1"/>
  <c r="BP63" i="74" s="1"/>
  <c r="BQ63" i="74" s="1"/>
  <c r="BR63" i="74" s="1"/>
  <c r="BS63" i="74" s="1"/>
  <c r="BT63" i="74" s="1"/>
  <c r="BU63" i="74" s="1"/>
  <c r="BV63" i="74" s="1"/>
  <c r="BW63" i="74" s="1"/>
  <c r="BX63" i="74" s="1"/>
  <c r="BY63" i="74" s="1"/>
  <c r="BZ63" i="74" s="1"/>
  <c r="CA63" i="74" s="1"/>
  <c r="CB63" i="74" s="1"/>
  <c r="BB69" i="74"/>
  <c r="BC69" i="74" s="1"/>
  <c r="BD69" i="74" s="1"/>
  <c r="BE69" i="74" s="1"/>
  <c r="BF69" i="74" s="1"/>
  <c r="BG69" i="74" s="1"/>
  <c r="BH69" i="74" s="1"/>
  <c r="BI69" i="74" s="1"/>
  <c r="BJ69" i="74" s="1"/>
  <c r="BK69" i="74" s="1"/>
  <c r="BL69" i="74" s="1"/>
  <c r="BM69" i="74" s="1"/>
  <c r="BN69" i="74" s="1"/>
  <c r="BO69" i="74" s="1"/>
  <c r="BP69" i="74" s="1"/>
  <c r="BQ69" i="74" s="1"/>
  <c r="BR69" i="74" s="1"/>
  <c r="BS69" i="74" s="1"/>
  <c r="BT69" i="74" s="1"/>
  <c r="BU69" i="74" s="1"/>
  <c r="BV69" i="74" s="1"/>
  <c r="BW69" i="74" s="1"/>
  <c r="BX69" i="74" s="1"/>
  <c r="BY69" i="74" s="1"/>
  <c r="BZ69" i="74" s="1"/>
  <c r="CA69" i="74" s="1"/>
  <c r="CB69" i="74" s="1"/>
  <c r="BA83" i="74"/>
  <c r="BB83" i="74" s="1"/>
  <c r="BC83" i="74" s="1"/>
  <c r="BD83" i="74" s="1"/>
  <c r="BE83" i="74" s="1"/>
  <c r="BF83" i="74" s="1"/>
  <c r="BG83" i="74" s="1"/>
  <c r="BH83" i="74" s="1"/>
  <c r="BI83" i="74" s="1"/>
  <c r="BJ83" i="74" s="1"/>
  <c r="BK83" i="74" s="1"/>
  <c r="BL83" i="74" s="1"/>
  <c r="BM83" i="74" s="1"/>
  <c r="BN83" i="74" s="1"/>
  <c r="BO83" i="74" s="1"/>
  <c r="BP83" i="74" s="1"/>
  <c r="BQ83" i="74" s="1"/>
  <c r="BR83" i="74" s="1"/>
  <c r="BS83" i="74" s="1"/>
  <c r="BT83" i="74" s="1"/>
  <c r="BU83" i="74" s="1"/>
  <c r="BV83" i="74" s="1"/>
  <c r="BW83" i="74" s="1"/>
  <c r="BX83" i="74" s="1"/>
  <c r="BY83" i="74" s="1"/>
  <c r="BZ83" i="74" s="1"/>
  <c r="CA83" i="74" s="1"/>
  <c r="CB83" i="74" s="1"/>
  <c r="BB94" i="74"/>
  <c r="BC94" i="74" s="1"/>
  <c r="BD94" i="74" s="1"/>
  <c r="BE94" i="74" s="1"/>
  <c r="BF94" i="74" s="1"/>
  <c r="BG94" i="74" s="1"/>
  <c r="BH94" i="74" s="1"/>
  <c r="BI94" i="74" s="1"/>
  <c r="BJ94" i="74" s="1"/>
  <c r="BK94" i="74" s="1"/>
  <c r="BL94" i="74" s="1"/>
  <c r="BM94" i="74" s="1"/>
  <c r="BN94" i="74" s="1"/>
  <c r="BO94" i="74" s="1"/>
  <c r="BP94" i="74" s="1"/>
  <c r="BQ94" i="74" s="1"/>
  <c r="BR94" i="74" s="1"/>
  <c r="BS94" i="74" s="1"/>
  <c r="BT94" i="74" s="1"/>
  <c r="BU94" i="74" s="1"/>
  <c r="BV94" i="74" s="1"/>
  <c r="BW94" i="74" s="1"/>
  <c r="BX94" i="74" s="1"/>
  <c r="BY94" i="74" s="1"/>
  <c r="BZ94" i="74" s="1"/>
  <c r="CA94" i="74" s="1"/>
  <c r="CB94" i="74" s="1"/>
  <c r="BB103" i="74"/>
  <c r="BC103" i="74" s="1"/>
  <c r="BD103" i="74" s="1"/>
  <c r="BE103" i="74" s="1"/>
  <c r="BF103" i="74" s="1"/>
  <c r="BG103" i="74" s="1"/>
  <c r="BH103" i="74" s="1"/>
  <c r="BI103" i="74" s="1"/>
  <c r="BJ103" i="74" s="1"/>
  <c r="BK103" i="74" s="1"/>
  <c r="BL103" i="74" s="1"/>
  <c r="BM103" i="74" s="1"/>
  <c r="BN103" i="74" s="1"/>
  <c r="BO103" i="74" s="1"/>
  <c r="BP103" i="74" s="1"/>
  <c r="BQ103" i="74" s="1"/>
  <c r="BR103" i="74" s="1"/>
  <c r="BS103" i="74" s="1"/>
  <c r="BT103" i="74" s="1"/>
  <c r="BU103" i="74" s="1"/>
  <c r="BV103" i="74" s="1"/>
  <c r="BW103" i="74" s="1"/>
  <c r="BX103" i="74" s="1"/>
  <c r="BY103" i="74" s="1"/>
  <c r="BZ103" i="74" s="1"/>
  <c r="CA103" i="74" s="1"/>
  <c r="CB103" i="74" s="1"/>
  <c r="BB133" i="74"/>
  <c r="BC133" i="74" s="1"/>
  <c r="BD133" i="74" s="1"/>
  <c r="BE133" i="74" s="1"/>
  <c r="BF133" i="74" s="1"/>
  <c r="BG133" i="74" s="1"/>
  <c r="BH133" i="74" s="1"/>
  <c r="BI133" i="74" s="1"/>
  <c r="BJ133" i="74" s="1"/>
  <c r="BK133" i="74" s="1"/>
  <c r="BL133" i="74" s="1"/>
  <c r="BM133" i="74" s="1"/>
  <c r="BN133" i="74" s="1"/>
  <c r="BO133" i="74" s="1"/>
  <c r="BP133" i="74" s="1"/>
  <c r="BQ133" i="74" s="1"/>
  <c r="BR133" i="74" s="1"/>
  <c r="BS133" i="74" s="1"/>
  <c r="BT133" i="74" s="1"/>
  <c r="BU133" i="74" s="1"/>
  <c r="BV133" i="74" s="1"/>
  <c r="BW133" i="74" s="1"/>
  <c r="BX133" i="74" s="1"/>
  <c r="BY133" i="74" s="1"/>
  <c r="BZ133" i="74" s="1"/>
  <c r="CA133" i="74" s="1"/>
  <c r="CB133" i="74" s="1"/>
  <c r="BB182" i="74"/>
  <c r="BC182" i="74" s="1"/>
  <c r="BD182" i="74" s="1"/>
  <c r="BE182" i="74" s="1"/>
  <c r="BF182" i="74" s="1"/>
  <c r="BG182" i="74" s="1"/>
  <c r="BH182" i="74" s="1"/>
  <c r="BI182" i="74" s="1"/>
  <c r="BJ182" i="74" s="1"/>
  <c r="BK182" i="74" s="1"/>
  <c r="BL182" i="74" s="1"/>
  <c r="BM182" i="74" s="1"/>
  <c r="BN182" i="74" s="1"/>
  <c r="BO182" i="74" s="1"/>
  <c r="BP182" i="74" s="1"/>
  <c r="BQ182" i="74" s="1"/>
  <c r="BR182" i="74" s="1"/>
  <c r="BS182" i="74" s="1"/>
  <c r="BT182" i="74" s="1"/>
  <c r="BU182" i="74" s="1"/>
  <c r="BV182" i="74" s="1"/>
  <c r="BW182" i="74" s="1"/>
  <c r="BX182" i="74" s="1"/>
  <c r="BY182" i="74" s="1"/>
  <c r="BZ182" i="74" s="1"/>
  <c r="CA182" i="74" s="1"/>
  <c r="CB182" i="74" s="1"/>
  <c r="F297" i="75"/>
  <c r="C243" i="75"/>
  <c r="C242" i="75"/>
  <c r="CT185" i="75"/>
  <c r="CT184" i="75"/>
  <c r="CT183" i="75"/>
  <c r="CT182" i="75"/>
  <c r="CT181" i="75"/>
  <c r="CT180" i="75"/>
  <c r="CT179" i="75"/>
  <c r="CT178" i="75"/>
  <c r="CT177" i="75"/>
  <c r="CT176" i="75"/>
  <c r="CT174" i="75"/>
  <c r="CT173" i="75"/>
  <c r="CT172" i="75"/>
  <c r="CT171" i="75"/>
  <c r="CT165" i="75"/>
  <c r="CT164" i="75"/>
  <c r="CT163" i="75"/>
  <c r="CT162" i="75"/>
  <c r="CT161" i="75"/>
  <c r="CT160" i="75"/>
  <c r="CT159" i="75"/>
  <c r="CT158" i="75"/>
  <c r="CT157" i="75"/>
  <c r="CT156" i="75"/>
  <c r="CT155" i="75"/>
  <c r="CT175" i="75"/>
  <c r="CT154" i="75"/>
  <c r="CT153" i="75"/>
  <c r="CT152" i="75"/>
  <c r="CT151" i="75"/>
  <c r="CT150" i="75"/>
  <c r="CT149" i="75"/>
  <c r="CT148" i="75"/>
  <c r="CT147" i="75"/>
  <c r="CT146" i="75"/>
  <c r="CT145" i="75"/>
  <c r="CT144" i="75"/>
  <c r="CT168" i="75"/>
  <c r="CT166" i="75"/>
  <c r="CT143" i="75"/>
  <c r="CT170" i="75"/>
  <c r="CT169" i="75"/>
  <c r="CT167" i="75"/>
  <c r="CT142" i="75"/>
  <c r="CT141" i="75"/>
  <c r="CT140" i="75"/>
  <c r="CT139" i="75"/>
  <c r="CT138" i="75"/>
  <c r="CT137" i="75"/>
  <c r="CT136" i="75"/>
  <c r="CT135" i="75"/>
  <c r="CT134" i="75"/>
  <c r="CT133" i="75"/>
  <c r="CT132" i="75"/>
  <c r="CT131" i="75"/>
  <c r="CT130" i="75"/>
  <c r="CT128" i="75"/>
  <c r="CT127" i="75"/>
  <c r="CT126" i="75"/>
  <c r="CT125" i="75"/>
  <c r="CT123" i="75"/>
  <c r="CT121" i="75"/>
  <c r="CT120" i="75"/>
  <c r="CT119" i="75"/>
  <c r="CT112" i="75"/>
  <c r="CT111" i="75"/>
  <c r="CT110" i="75"/>
  <c r="CT109" i="75"/>
  <c r="CT108" i="75"/>
  <c r="CT107" i="75"/>
  <c r="CT124" i="75"/>
  <c r="CT122" i="75"/>
  <c r="CT118" i="75"/>
  <c r="CT117" i="75"/>
  <c r="CT116" i="75"/>
  <c r="CT115" i="75"/>
  <c r="CT114" i="75"/>
  <c r="CT113" i="75"/>
  <c r="CT106" i="75"/>
  <c r="CT105" i="75"/>
  <c r="CT104" i="75"/>
  <c r="CT103" i="75"/>
  <c r="CT102" i="75"/>
  <c r="CT101" i="75"/>
  <c r="CT100" i="75"/>
  <c r="CT99" i="75"/>
  <c r="CT98" i="75"/>
  <c r="CT129" i="75"/>
  <c r="CT96" i="75"/>
  <c r="CT81" i="75"/>
  <c r="CT80" i="75"/>
  <c r="CT79" i="75"/>
  <c r="CT78" i="75"/>
  <c r="CT77" i="75"/>
  <c r="CT76" i="75"/>
  <c r="CT75" i="75"/>
  <c r="CT74" i="75"/>
  <c r="CT73" i="75"/>
  <c r="CT72" i="75"/>
  <c r="CT71" i="75"/>
  <c r="CT70" i="75"/>
  <c r="CT69" i="75"/>
  <c r="CT68" i="75"/>
  <c r="CT97" i="75"/>
  <c r="CT95" i="75"/>
  <c r="CT94" i="75"/>
  <c r="CT93" i="75"/>
  <c r="CT92" i="75"/>
  <c r="CT67" i="75"/>
  <c r="CT66" i="75"/>
  <c r="CT91" i="75"/>
  <c r="CT90" i="75"/>
  <c r="CT89" i="75"/>
  <c r="CT88" i="75"/>
  <c r="CT87" i="75"/>
  <c r="CT86" i="75"/>
  <c r="CT85" i="75"/>
  <c r="CT84" i="75"/>
  <c r="CT83" i="75"/>
  <c r="CT82" i="75"/>
  <c r="CT58" i="75"/>
  <c r="D16" i="75"/>
  <c r="B19" i="75"/>
  <c r="CU36" i="75"/>
  <c r="CU37" i="75"/>
  <c r="CU38" i="75"/>
  <c r="CU39" i="75"/>
  <c r="CU40" i="75"/>
  <c r="CU41" i="75"/>
  <c r="CU42" i="75"/>
  <c r="CU43" i="75"/>
  <c r="CU44" i="75"/>
  <c r="CU45" i="75"/>
  <c r="CU46" i="75"/>
  <c r="CU47" i="75"/>
  <c r="CU48" i="75"/>
  <c r="CT49" i="75"/>
  <c r="CT50" i="75"/>
  <c r="CT51" i="75"/>
  <c r="CT52" i="75"/>
  <c r="CT53" i="75"/>
  <c r="CT54" i="75"/>
  <c r="CT55" i="75"/>
  <c r="CV55" i="75" s="1"/>
  <c r="CU56" i="75"/>
  <c r="CU58" i="75"/>
  <c r="AY60" i="75"/>
  <c r="AZ60" i="75" s="1"/>
  <c r="BA60" i="75" s="1"/>
  <c r="BB60" i="75" s="1"/>
  <c r="BC60" i="75" s="1"/>
  <c r="BD60" i="75" s="1"/>
  <c r="BE60" i="75" s="1"/>
  <c r="BF60" i="75" s="1"/>
  <c r="BG60" i="75" s="1"/>
  <c r="BH60" i="75" s="1"/>
  <c r="BI60" i="75" s="1"/>
  <c r="BJ60" i="75" s="1"/>
  <c r="BK60" i="75" s="1"/>
  <c r="BL60" i="75" s="1"/>
  <c r="BM60" i="75" s="1"/>
  <c r="BN60" i="75" s="1"/>
  <c r="BO60" i="75" s="1"/>
  <c r="BP60" i="75" s="1"/>
  <c r="BQ60" i="75" s="1"/>
  <c r="BR60" i="75" s="1"/>
  <c r="BS60" i="75" s="1"/>
  <c r="BT60" i="75" s="1"/>
  <c r="BU60" i="75" s="1"/>
  <c r="BV60" i="75" s="1"/>
  <c r="BW60" i="75" s="1"/>
  <c r="BX60" i="75" s="1"/>
  <c r="BY60" i="75" s="1"/>
  <c r="BZ60" i="75" s="1"/>
  <c r="CA60" i="75" s="1"/>
  <c r="CB60" i="75" s="1"/>
  <c r="AV60" i="75"/>
  <c r="AY62" i="75"/>
  <c r="AZ62" i="75" s="1"/>
  <c r="BA62" i="75" s="1"/>
  <c r="BB62" i="75" s="1"/>
  <c r="BC62" i="75" s="1"/>
  <c r="BD62" i="75" s="1"/>
  <c r="BE62" i="75" s="1"/>
  <c r="BF62" i="75" s="1"/>
  <c r="BG62" i="75" s="1"/>
  <c r="BH62" i="75" s="1"/>
  <c r="BI62" i="75" s="1"/>
  <c r="BJ62" i="75" s="1"/>
  <c r="BK62" i="75" s="1"/>
  <c r="BL62" i="75" s="1"/>
  <c r="BM62" i="75" s="1"/>
  <c r="BN62" i="75" s="1"/>
  <c r="BO62" i="75" s="1"/>
  <c r="BP62" i="75" s="1"/>
  <c r="BQ62" i="75" s="1"/>
  <c r="BR62" i="75" s="1"/>
  <c r="BS62" i="75" s="1"/>
  <c r="BT62" i="75" s="1"/>
  <c r="BU62" i="75" s="1"/>
  <c r="BV62" i="75" s="1"/>
  <c r="BW62" i="75" s="1"/>
  <c r="BX62" i="75" s="1"/>
  <c r="BY62" i="75" s="1"/>
  <c r="BZ62" i="75" s="1"/>
  <c r="CA62" i="75" s="1"/>
  <c r="CB62" i="75" s="1"/>
  <c r="AV62" i="75"/>
  <c r="AY64" i="75"/>
  <c r="AZ64" i="75" s="1"/>
  <c r="BA64" i="75" s="1"/>
  <c r="BB64" i="75" s="1"/>
  <c r="BC64" i="75" s="1"/>
  <c r="BD64" i="75" s="1"/>
  <c r="BE64" i="75" s="1"/>
  <c r="BF64" i="75" s="1"/>
  <c r="BG64" i="75" s="1"/>
  <c r="BH64" i="75" s="1"/>
  <c r="BI64" i="75" s="1"/>
  <c r="BJ64" i="75" s="1"/>
  <c r="BK64" i="75" s="1"/>
  <c r="BL64" i="75" s="1"/>
  <c r="BM64" i="75" s="1"/>
  <c r="BN64" i="75" s="1"/>
  <c r="BO64" i="75" s="1"/>
  <c r="BP64" i="75" s="1"/>
  <c r="BQ64" i="75" s="1"/>
  <c r="BR64" i="75" s="1"/>
  <c r="BS64" i="75" s="1"/>
  <c r="BT64" i="75" s="1"/>
  <c r="BU64" i="75" s="1"/>
  <c r="BV64" i="75" s="1"/>
  <c r="BW64" i="75" s="1"/>
  <c r="BX64" i="75" s="1"/>
  <c r="BY64" i="75" s="1"/>
  <c r="BZ64" i="75" s="1"/>
  <c r="CA64" i="75" s="1"/>
  <c r="CB64" i="75" s="1"/>
  <c r="AV64" i="75"/>
  <c r="AY109" i="74"/>
  <c r="AZ109" i="74" s="1"/>
  <c r="BA109" i="74" s="1"/>
  <c r="BB109" i="74" s="1"/>
  <c r="BC109" i="74" s="1"/>
  <c r="BD109" i="74" s="1"/>
  <c r="BE109" i="74" s="1"/>
  <c r="BF109" i="74" s="1"/>
  <c r="BG109" i="74" s="1"/>
  <c r="BH109" i="74" s="1"/>
  <c r="BI109" i="74" s="1"/>
  <c r="BJ109" i="74" s="1"/>
  <c r="BK109" i="74" s="1"/>
  <c r="BL109" i="74" s="1"/>
  <c r="BM109" i="74" s="1"/>
  <c r="BN109" i="74" s="1"/>
  <c r="BO109" i="74" s="1"/>
  <c r="BP109" i="74" s="1"/>
  <c r="BQ109" i="74" s="1"/>
  <c r="BR109" i="74" s="1"/>
  <c r="BS109" i="74" s="1"/>
  <c r="BT109" i="74" s="1"/>
  <c r="BU109" i="74" s="1"/>
  <c r="BV109" i="74" s="1"/>
  <c r="BW109" i="74" s="1"/>
  <c r="BX109" i="74" s="1"/>
  <c r="BY109" i="74" s="1"/>
  <c r="BZ109" i="74" s="1"/>
  <c r="CA109" i="74" s="1"/>
  <c r="CB109" i="74" s="1"/>
  <c r="AY134" i="74"/>
  <c r="AZ134" i="74" s="1"/>
  <c r="BA134" i="74" s="1"/>
  <c r="BB134" i="74" s="1"/>
  <c r="BC134" i="74" s="1"/>
  <c r="BD134" i="74" s="1"/>
  <c r="BE134" i="74" s="1"/>
  <c r="BF134" i="74" s="1"/>
  <c r="BG134" i="74" s="1"/>
  <c r="BH134" i="74" s="1"/>
  <c r="BI134" i="74" s="1"/>
  <c r="BJ134" i="74" s="1"/>
  <c r="BK134" i="74" s="1"/>
  <c r="BL134" i="74" s="1"/>
  <c r="BM134" i="74" s="1"/>
  <c r="BN134" i="74" s="1"/>
  <c r="BO134" i="74" s="1"/>
  <c r="BP134" i="74" s="1"/>
  <c r="BQ134" i="74" s="1"/>
  <c r="BR134" i="74" s="1"/>
  <c r="BS134" i="74" s="1"/>
  <c r="BT134" i="74" s="1"/>
  <c r="BU134" i="74" s="1"/>
  <c r="BV134" i="74" s="1"/>
  <c r="BW134" i="74" s="1"/>
  <c r="BX134" i="74" s="1"/>
  <c r="BY134" i="74" s="1"/>
  <c r="BZ134" i="74" s="1"/>
  <c r="CA134" i="74" s="1"/>
  <c r="CB134" i="74" s="1"/>
  <c r="AY157" i="74"/>
  <c r="AZ157" i="74" s="1"/>
  <c r="BA157" i="74" s="1"/>
  <c r="BB157" i="74" s="1"/>
  <c r="BC157" i="74" s="1"/>
  <c r="BD157" i="74" s="1"/>
  <c r="BE157" i="74" s="1"/>
  <c r="BF157" i="74" s="1"/>
  <c r="BG157" i="74" s="1"/>
  <c r="BH157" i="74" s="1"/>
  <c r="BI157" i="74" s="1"/>
  <c r="BJ157" i="74" s="1"/>
  <c r="BK157" i="74" s="1"/>
  <c r="BL157" i="74" s="1"/>
  <c r="BM157" i="74" s="1"/>
  <c r="BN157" i="74" s="1"/>
  <c r="BO157" i="74" s="1"/>
  <c r="BP157" i="74" s="1"/>
  <c r="BQ157" i="74" s="1"/>
  <c r="BR157" i="74" s="1"/>
  <c r="BS157" i="74" s="1"/>
  <c r="BT157" i="74" s="1"/>
  <c r="BU157" i="74" s="1"/>
  <c r="BV157" i="74" s="1"/>
  <c r="BW157" i="74" s="1"/>
  <c r="BX157" i="74" s="1"/>
  <c r="BY157" i="74" s="1"/>
  <c r="BZ157" i="74" s="1"/>
  <c r="CA157" i="74" s="1"/>
  <c r="CB157" i="74" s="1"/>
  <c r="AY159" i="74"/>
  <c r="AZ159" i="74" s="1"/>
  <c r="BA159" i="74" s="1"/>
  <c r="BB159" i="74" s="1"/>
  <c r="BC159" i="74" s="1"/>
  <c r="BD159" i="74" s="1"/>
  <c r="BE159" i="74" s="1"/>
  <c r="BF159" i="74" s="1"/>
  <c r="BG159" i="74" s="1"/>
  <c r="BH159" i="74" s="1"/>
  <c r="BI159" i="74" s="1"/>
  <c r="BJ159" i="74" s="1"/>
  <c r="BK159" i="74" s="1"/>
  <c r="BL159" i="74" s="1"/>
  <c r="BM159" i="74" s="1"/>
  <c r="BN159" i="74" s="1"/>
  <c r="BO159" i="74" s="1"/>
  <c r="BP159" i="74" s="1"/>
  <c r="BQ159" i="74" s="1"/>
  <c r="BR159" i="74" s="1"/>
  <c r="BS159" i="74" s="1"/>
  <c r="BT159" i="74" s="1"/>
  <c r="BU159" i="74" s="1"/>
  <c r="BV159" i="74" s="1"/>
  <c r="BW159" i="74" s="1"/>
  <c r="BX159" i="74" s="1"/>
  <c r="BY159" i="74" s="1"/>
  <c r="BZ159" i="74" s="1"/>
  <c r="CA159" i="74" s="1"/>
  <c r="CB159" i="74" s="1"/>
  <c r="AY161" i="74"/>
  <c r="AZ161" i="74" s="1"/>
  <c r="BA161" i="74" s="1"/>
  <c r="BB161" i="74" s="1"/>
  <c r="BC161" i="74" s="1"/>
  <c r="BD161" i="74" s="1"/>
  <c r="BE161" i="74" s="1"/>
  <c r="BF161" i="74" s="1"/>
  <c r="BG161" i="74" s="1"/>
  <c r="BH161" i="74" s="1"/>
  <c r="BI161" i="74" s="1"/>
  <c r="BJ161" i="74" s="1"/>
  <c r="BK161" i="74" s="1"/>
  <c r="BL161" i="74" s="1"/>
  <c r="BM161" i="74" s="1"/>
  <c r="BN161" i="74" s="1"/>
  <c r="BO161" i="74" s="1"/>
  <c r="BP161" i="74" s="1"/>
  <c r="BQ161" i="74" s="1"/>
  <c r="BR161" i="74" s="1"/>
  <c r="BS161" i="74" s="1"/>
  <c r="BT161" i="74" s="1"/>
  <c r="BU161" i="74" s="1"/>
  <c r="BV161" i="74" s="1"/>
  <c r="BW161" i="74" s="1"/>
  <c r="BX161" i="74" s="1"/>
  <c r="BY161" i="74" s="1"/>
  <c r="BZ161" i="74" s="1"/>
  <c r="CA161" i="74" s="1"/>
  <c r="CB161" i="74" s="1"/>
  <c r="AY163" i="74"/>
  <c r="AZ163" i="74" s="1"/>
  <c r="BA163" i="74" s="1"/>
  <c r="BB163" i="74" s="1"/>
  <c r="BC163" i="74" s="1"/>
  <c r="BD163" i="74" s="1"/>
  <c r="BE163" i="74" s="1"/>
  <c r="BF163" i="74" s="1"/>
  <c r="BG163" i="74" s="1"/>
  <c r="BH163" i="74" s="1"/>
  <c r="BI163" i="74" s="1"/>
  <c r="BJ163" i="74" s="1"/>
  <c r="BK163" i="74" s="1"/>
  <c r="BL163" i="74" s="1"/>
  <c r="BM163" i="74" s="1"/>
  <c r="BN163" i="74" s="1"/>
  <c r="BO163" i="74" s="1"/>
  <c r="BP163" i="74" s="1"/>
  <c r="BQ163" i="74" s="1"/>
  <c r="BR163" i="74" s="1"/>
  <c r="BS163" i="74" s="1"/>
  <c r="BT163" i="74" s="1"/>
  <c r="BU163" i="74" s="1"/>
  <c r="BV163" i="74" s="1"/>
  <c r="BW163" i="74" s="1"/>
  <c r="BX163" i="74" s="1"/>
  <c r="BY163" i="74" s="1"/>
  <c r="BZ163" i="74" s="1"/>
  <c r="CA163" i="74" s="1"/>
  <c r="CB163" i="74" s="1"/>
  <c r="AY181" i="74"/>
  <c r="AZ181" i="74" s="1"/>
  <c r="BA181" i="74" s="1"/>
  <c r="BB181" i="74" s="1"/>
  <c r="BC181" i="74" s="1"/>
  <c r="BD181" i="74" s="1"/>
  <c r="BE181" i="74" s="1"/>
  <c r="BF181" i="74" s="1"/>
  <c r="BG181" i="74" s="1"/>
  <c r="BH181" i="74" s="1"/>
  <c r="BI181" i="74" s="1"/>
  <c r="BJ181" i="74" s="1"/>
  <c r="BK181" i="74" s="1"/>
  <c r="BL181" i="74" s="1"/>
  <c r="BM181" i="74" s="1"/>
  <c r="BN181" i="74" s="1"/>
  <c r="BO181" i="74" s="1"/>
  <c r="BP181" i="74" s="1"/>
  <c r="BQ181" i="74" s="1"/>
  <c r="BR181" i="74" s="1"/>
  <c r="BS181" i="74" s="1"/>
  <c r="BT181" i="74" s="1"/>
  <c r="BU181" i="74" s="1"/>
  <c r="BV181" i="74" s="1"/>
  <c r="BW181" i="74" s="1"/>
  <c r="BX181" i="74" s="1"/>
  <c r="BY181" i="74" s="1"/>
  <c r="BZ181" i="74" s="1"/>
  <c r="CA181" i="74" s="1"/>
  <c r="CB181" i="74" s="1"/>
  <c r="AY185" i="74"/>
  <c r="AZ185" i="74" s="1"/>
  <c r="BA185" i="74" s="1"/>
  <c r="BB185" i="74" s="1"/>
  <c r="BC185" i="74" s="1"/>
  <c r="BD185" i="74" s="1"/>
  <c r="BE185" i="74" s="1"/>
  <c r="BF185" i="74" s="1"/>
  <c r="BG185" i="74" s="1"/>
  <c r="BH185" i="74" s="1"/>
  <c r="BI185" i="74" s="1"/>
  <c r="BJ185" i="74" s="1"/>
  <c r="BK185" i="74" s="1"/>
  <c r="BL185" i="74" s="1"/>
  <c r="BM185" i="74" s="1"/>
  <c r="BN185" i="74" s="1"/>
  <c r="BO185" i="74" s="1"/>
  <c r="BP185" i="74" s="1"/>
  <c r="BQ185" i="74" s="1"/>
  <c r="BR185" i="74" s="1"/>
  <c r="BS185" i="74" s="1"/>
  <c r="BT185" i="74" s="1"/>
  <c r="BU185" i="74" s="1"/>
  <c r="BV185" i="74" s="1"/>
  <c r="BW185" i="74" s="1"/>
  <c r="BX185" i="74" s="1"/>
  <c r="BY185" i="74" s="1"/>
  <c r="BZ185" i="74" s="1"/>
  <c r="CA185" i="74" s="1"/>
  <c r="CB185" i="74" s="1"/>
  <c r="B8" i="75"/>
  <c r="C226" i="75"/>
  <c r="C231" i="75"/>
  <c r="C230" i="75"/>
  <c r="C225" i="75"/>
  <c r="B18" i="75"/>
  <c r="E18" i="75" s="1"/>
  <c r="T210" i="75"/>
  <c r="T212" i="75" s="1"/>
  <c r="T213" i="75" s="1"/>
  <c r="T259" i="75" s="1"/>
  <c r="X210" i="75"/>
  <c r="X212" i="75" s="1"/>
  <c r="X213" i="75" s="1"/>
  <c r="X259" i="75" s="1"/>
  <c r="X265" i="75" s="1"/>
  <c r="AB210" i="75"/>
  <c r="AB212" i="75" s="1"/>
  <c r="AB213" i="75" s="1"/>
  <c r="AB259" i="75" s="1"/>
  <c r="AB265" i="75" s="1"/>
  <c r="AF210" i="75"/>
  <c r="AF212" i="75" s="1"/>
  <c r="AF213" i="75" s="1"/>
  <c r="AF259" i="75" s="1"/>
  <c r="AF265" i="75" s="1"/>
  <c r="AJ210" i="75"/>
  <c r="AJ212" i="75" s="1"/>
  <c r="AJ213" i="75" s="1"/>
  <c r="AJ259" i="75" s="1"/>
  <c r="AJ265" i="75" s="1"/>
  <c r="AN210" i="75"/>
  <c r="AN212" i="75" s="1"/>
  <c r="AN213" i="75" s="1"/>
  <c r="AN259" i="75" s="1"/>
  <c r="AN265" i="75" s="1"/>
  <c r="AR210" i="75"/>
  <c r="AR212" i="75" s="1"/>
  <c r="AR213" i="75" s="1"/>
  <c r="AR259" i="75" s="1"/>
  <c r="AR265" i="75" s="1"/>
  <c r="AV27" i="75"/>
  <c r="AV28" i="75"/>
  <c r="AV29" i="75"/>
  <c r="AV30" i="75"/>
  <c r="AV31" i="75"/>
  <c r="AV32" i="75"/>
  <c r="AV33" i="75"/>
  <c r="AV34" i="75"/>
  <c r="AV35" i="75"/>
  <c r="CU49" i="75"/>
  <c r="AY50" i="75"/>
  <c r="AZ50" i="75" s="1"/>
  <c r="BA50" i="75" s="1"/>
  <c r="BB50" i="75" s="1"/>
  <c r="BC50" i="75" s="1"/>
  <c r="BD50" i="75" s="1"/>
  <c r="BE50" i="75" s="1"/>
  <c r="BF50" i="75" s="1"/>
  <c r="BG50" i="75" s="1"/>
  <c r="BH50" i="75" s="1"/>
  <c r="BI50" i="75" s="1"/>
  <c r="BJ50" i="75" s="1"/>
  <c r="BK50" i="75" s="1"/>
  <c r="BL50" i="75" s="1"/>
  <c r="BM50" i="75" s="1"/>
  <c r="BN50" i="75" s="1"/>
  <c r="BO50" i="75" s="1"/>
  <c r="BP50" i="75" s="1"/>
  <c r="BQ50" i="75" s="1"/>
  <c r="BR50" i="75" s="1"/>
  <c r="BS50" i="75" s="1"/>
  <c r="BT50" i="75" s="1"/>
  <c r="BU50" i="75" s="1"/>
  <c r="BV50" i="75" s="1"/>
  <c r="BW50" i="75" s="1"/>
  <c r="BX50" i="75" s="1"/>
  <c r="BY50" i="75" s="1"/>
  <c r="BZ50" i="75" s="1"/>
  <c r="CA50" i="75" s="1"/>
  <c r="CB50" i="75" s="1"/>
  <c r="CU50" i="75"/>
  <c r="AY51" i="75"/>
  <c r="AZ51" i="75" s="1"/>
  <c r="BA51" i="75" s="1"/>
  <c r="BB51" i="75" s="1"/>
  <c r="BC51" i="75" s="1"/>
  <c r="BD51" i="75" s="1"/>
  <c r="BE51" i="75" s="1"/>
  <c r="BF51" i="75" s="1"/>
  <c r="BG51" i="75" s="1"/>
  <c r="BH51" i="75" s="1"/>
  <c r="BI51" i="75" s="1"/>
  <c r="BJ51" i="75" s="1"/>
  <c r="BK51" i="75" s="1"/>
  <c r="BL51" i="75" s="1"/>
  <c r="BM51" i="75" s="1"/>
  <c r="BN51" i="75" s="1"/>
  <c r="BO51" i="75" s="1"/>
  <c r="BP51" i="75" s="1"/>
  <c r="BQ51" i="75" s="1"/>
  <c r="BR51" i="75" s="1"/>
  <c r="BS51" i="75" s="1"/>
  <c r="BT51" i="75" s="1"/>
  <c r="BU51" i="75" s="1"/>
  <c r="BV51" i="75" s="1"/>
  <c r="BW51" i="75" s="1"/>
  <c r="BX51" i="75" s="1"/>
  <c r="BY51" i="75" s="1"/>
  <c r="BZ51" i="75" s="1"/>
  <c r="CA51" i="75" s="1"/>
  <c r="CB51" i="75" s="1"/>
  <c r="CU51" i="75"/>
  <c r="AY52" i="75"/>
  <c r="AZ52" i="75" s="1"/>
  <c r="BA52" i="75" s="1"/>
  <c r="BB52" i="75" s="1"/>
  <c r="BC52" i="75" s="1"/>
  <c r="BD52" i="75" s="1"/>
  <c r="BE52" i="75" s="1"/>
  <c r="BF52" i="75" s="1"/>
  <c r="BG52" i="75" s="1"/>
  <c r="BH52" i="75" s="1"/>
  <c r="BI52" i="75" s="1"/>
  <c r="BJ52" i="75" s="1"/>
  <c r="BK52" i="75" s="1"/>
  <c r="BL52" i="75" s="1"/>
  <c r="BM52" i="75" s="1"/>
  <c r="BN52" i="75" s="1"/>
  <c r="BO52" i="75" s="1"/>
  <c r="BP52" i="75" s="1"/>
  <c r="BQ52" i="75" s="1"/>
  <c r="BR52" i="75" s="1"/>
  <c r="BS52" i="75" s="1"/>
  <c r="BT52" i="75" s="1"/>
  <c r="BU52" i="75" s="1"/>
  <c r="BV52" i="75" s="1"/>
  <c r="BW52" i="75" s="1"/>
  <c r="BX52" i="75" s="1"/>
  <c r="BY52" i="75" s="1"/>
  <c r="BZ52" i="75" s="1"/>
  <c r="CA52" i="75" s="1"/>
  <c r="CB52" i="75" s="1"/>
  <c r="CU52" i="75"/>
  <c r="AY53" i="75"/>
  <c r="AZ53" i="75" s="1"/>
  <c r="BA53" i="75" s="1"/>
  <c r="BB53" i="75" s="1"/>
  <c r="BC53" i="75" s="1"/>
  <c r="BD53" i="75" s="1"/>
  <c r="BE53" i="75" s="1"/>
  <c r="BF53" i="75" s="1"/>
  <c r="BG53" i="75" s="1"/>
  <c r="BH53" i="75" s="1"/>
  <c r="BI53" i="75" s="1"/>
  <c r="BJ53" i="75" s="1"/>
  <c r="BK53" i="75" s="1"/>
  <c r="BL53" i="75" s="1"/>
  <c r="BM53" i="75" s="1"/>
  <c r="BN53" i="75" s="1"/>
  <c r="BO53" i="75" s="1"/>
  <c r="BP53" i="75" s="1"/>
  <c r="BQ53" i="75" s="1"/>
  <c r="BR53" i="75" s="1"/>
  <c r="BS53" i="75" s="1"/>
  <c r="BT53" i="75" s="1"/>
  <c r="BU53" i="75" s="1"/>
  <c r="BV53" i="75" s="1"/>
  <c r="BW53" i="75" s="1"/>
  <c r="BX53" i="75" s="1"/>
  <c r="BY53" i="75" s="1"/>
  <c r="BZ53" i="75" s="1"/>
  <c r="CA53" i="75" s="1"/>
  <c r="CB53" i="75" s="1"/>
  <c r="CU53" i="75"/>
  <c r="AY54" i="75"/>
  <c r="AZ54" i="75" s="1"/>
  <c r="BA54" i="75" s="1"/>
  <c r="BB54" i="75" s="1"/>
  <c r="BC54" i="75" s="1"/>
  <c r="BD54" i="75" s="1"/>
  <c r="BE54" i="75" s="1"/>
  <c r="BF54" i="75" s="1"/>
  <c r="BG54" i="75" s="1"/>
  <c r="BH54" i="75" s="1"/>
  <c r="BI54" i="75" s="1"/>
  <c r="BJ54" i="75" s="1"/>
  <c r="BK54" i="75" s="1"/>
  <c r="BL54" i="75" s="1"/>
  <c r="BM54" i="75" s="1"/>
  <c r="BN54" i="75" s="1"/>
  <c r="BO54" i="75" s="1"/>
  <c r="BP54" i="75" s="1"/>
  <c r="BQ54" i="75" s="1"/>
  <c r="BR54" i="75" s="1"/>
  <c r="BS54" i="75" s="1"/>
  <c r="BT54" i="75" s="1"/>
  <c r="BU54" i="75" s="1"/>
  <c r="BV54" i="75" s="1"/>
  <c r="BW54" i="75" s="1"/>
  <c r="BX54" i="75" s="1"/>
  <c r="BY54" i="75" s="1"/>
  <c r="BZ54" i="75" s="1"/>
  <c r="CA54" i="75" s="1"/>
  <c r="CB54" i="75" s="1"/>
  <c r="CU54" i="75"/>
  <c r="AY55" i="75"/>
  <c r="AZ55" i="75" s="1"/>
  <c r="BA55" i="75" s="1"/>
  <c r="BB55" i="75" s="1"/>
  <c r="BC55" i="75" s="1"/>
  <c r="BD55" i="75" s="1"/>
  <c r="BE55" i="75" s="1"/>
  <c r="BF55" i="75" s="1"/>
  <c r="BG55" i="75" s="1"/>
  <c r="BH55" i="75" s="1"/>
  <c r="BI55" i="75" s="1"/>
  <c r="BJ55" i="75" s="1"/>
  <c r="BK55" i="75" s="1"/>
  <c r="BL55" i="75" s="1"/>
  <c r="BM55" i="75" s="1"/>
  <c r="BN55" i="75" s="1"/>
  <c r="BO55" i="75" s="1"/>
  <c r="BP55" i="75" s="1"/>
  <c r="BQ55" i="75" s="1"/>
  <c r="BR55" i="75" s="1"/>
  <c r="BS55" i="75" s="1"/>
  <c r="BT55" i="75" s="1"/>
  <c r="BU55" i="75" s="1"/>
  <c r="BV55" i="75" s="1"/>
  <c r="BW55" i="75" s="1"/>
  <c r="BX55" i="75" s="1"/>
  <c r="BY55" i="75" s="1"/>
  <c r="BZ55" i="75" s="1"/>
  <c r="CA55" i="75" s="1"/>
  <c r="CB55" i="75" s="1"/>
  <c r="AY56" i="75"/>
  <c r="AZ56" i="75" s="1"/>
  <c r="BA56" i="75" s="1"/>
  <c r="BB56" i="75" s="1"/>
  <c r="BC56" i="75" s="1"/>
  <c r="BD56" i="75" s="1"/>
  <c r="BE56" i="75" s="1"/>
  <c r="BF56" i="75" s="1"/>
  <c r="BG56" i="75" s="1"/>
  <c r="BH56" i="75" s="1"/>
  <c r="BI56" i="75" s="1"/>
  <c r="BJ56" i="75" s="1"/>
  <c r="BK56" i="75" s="1"/>
  <c r="BL56" i="75" s="1"/>
  <c r="BM56" i="75" s="1"/>
  <c r="BN56" i="75" s="1"/>
  <c r="BO56" i="75" s="1"/>
  <c r="BP56" i="75" s="1"/>
  <c r="BQ56" i="75" s="1"/>
  <c r="BR56" i="75" s="1"/>
  <c r="BS56" i="75" s="1"/>
  <c r="BT56" i="75" s="1"/>
  <c r="BU56" i="75" s="1"/>
  <c r="BV56" i="75" s="1"/>
  <c r="BW56" i="75" s="1"/>
  <c r="BX56" i="75" s="1"/>
  <c r="BY56" i="75" s="1"/>
  <c r="BZ56" i="75" s="1"/>
  <c r="CA56" i="75" s="1"/>
  <c r="CB56" i="75" s="1"/>
  <c r="CT57" i="75"/>
  <c r="CT60" i="75"/>
  <c r="CT62" i="75"/>
  <c r="CV62" i="75" s="1"/>
  <c r="CT64" i="75"/>
  <c r="AY208" i="74"/>
  <c r="AZ208" i="74" s="1"/>
  <c r="BA208" i="74" s="1"/>
  <c r="BB208" i="74" s="1"/>
  <c r="BC208" i="74" s="1"/>
  <c r="BD208" i="74" s="1"/>
  <c r="BE208" i="74" s="1"/>
  <c r="BF208" i="74" s="1"/>
  <c r="BG208" i="74" s="1"/>
  <c r="BH208" i="74" s="1"/>
  <c r="BI208" i="74" s="1"/>
  <c r="BJ208" i="74" s="1"/>
  <c r="BK208" i="74" s="1"/>
  <c r="BL208" i="74" s="1"/>
  <c r="BM208" i="74" s="1"/>
  <c r="BN208" i="74" s="1"/>
  <c r="BO208" i="74" s="1"/>
  <c r="BP208" i="74" s="1"/>
  <c r="BQ208" i="74" s="1"/>
  <c r="BR208" i="74" s="1"/>
  <c r="BS208" i="74" s="1"/>
  <c r="BT208" i="74" s="1"/>
  <c r="BU208" i="74" s="1"/>
  <c r="BV208" i="74" s="1"/>
  <c r="BW208" i="74" s="1"/>
  <c r="BX208" i="74" s="1"/>
  <c r="BY208" i="74" s="1"/>
  <c r="BZ208" i="74" s="1"/>
  <c r="CA208" i="74" s="1"/>
  <c r="CB208" i="74" s="1"/>
  <c r="F298" i="75"/>
  <c r="G298" i="75" s="1"/>
  <c r="E242" i="75"/>
  <c r="E244" i="75" s="1"/>
  <c r="E243" i="75"/>
  <c r="CU185" i="75"/>
  <c r="CU184" i="75"/>
  <c r="CU183" i="75"/>
  <c r="CU180" i="75"/>
  <c r="CU179" i="75"/>
  <c r="CU178" i="75"/>
  <c r="CU177" i="75"/>
  <c r="CU176" i="75"/>
  <c r="CU171" i="75"/>
  <c r="CU170" i="75"/>
  <c r="CU169" i="75"/>
  <c r="CU181" i="75"/>
  <c r="CU175" i="75"/>
  <c r="CU182" i="75"/>
  <c r="CU174" i="75"/>
  <c r="CU173" i="75"/>
  <c r="CU172" i="75"/>
  <c r="CU168" i="75"/>
  <c r="CU166" i="75"/>
  <c r="CU160" i="75"/>
  <c r="CU143" i="75"/>
  <c r="CU142" i="75"/>
  <c r="CU141" i="75"/>
  <c r="CU165" i="75"/>
  <c r="CU164" i="75"/>
  <c r="CU163" i="75"/>
  <c r="CU159" i="75"/>
  <c r="CU167" i="75"/>
  <c r="CU162" i="75"/>
  <c r="CU158" i="75"/>
  <c r="CU161" i="75"/>
  <c r="CU157" i="75"/>
  <c r="CU156" i="75"/>
  <c r="CU155" i="75"/>
  <c r="CU154" i="75"/>
  <c r="CU149" i="75"/>
  <c r="CU145" i="75"/>
  <c r="CU153" i="75"/>
  <c r="CU152" i="75"/>
  <c r="CU151" i="75"/>
  <c r="CU150" i="75"/>
  <c r="CU146" i="75"/>
  <c r="CU140" i="75"/>
  <c r="CU139" i="75"/>
  <c r="CU147" i="75"/>
  <c r="CU138" i="75"/>
  <c r="CU137" i="75"/>
  <c r="CU136" i="75"/>
  <c r="CU135" i="75"/>
  <c r="CU134" i="75"/>
  <c r="CU133" i="75"/>
  <c r="CU132" i="75"/>
  <c r="CU131" i="75"/>
  <c r="CU130" i="75"/>
  <c r="CU148" i="75"/>
  <c r="CU144" i="75"/>
  <c r="CU129" i="75"/>
  <c r="CU128" i="75"/>
  <c r="CU127" i="75"/>
  <c r="CU126" i="75"/>
  <c r="CU121" i="75"/>
  <c r="CU120" i="75"/>
  <c r="CU119" i="75"/>
  <c r="CU112" i="75"/>
  <c r="CU111" i="75"/>
  <c r="CU110" i="75"/>
  <c r="CU109" i="75"/>
  <c r="CU108" i="75"/>
  <c r="CU107" i="75"/>
  <c r="CU124" i="75"/>
  <c r="CU122" i="75"/>
  <c r="CU118" i="75"/>
  <c r="CU117" i="75"/>
  <c r="CU116" i="75"/>
  <c r="CU115" i="75"/>
  <c r="CU114" i="75"/>
  <c r="CU113" i="75"/>
  <c r="CU106" i="75"/>
  <c r="CU105" i="75"/>
  <c r="CU104" i="75"/>
  <c r="CU103" i="75"/>
  <c r="CU97" i="75"/>
  <c r="CU96" i="75"/>
  <c r="CU95" i="75"/>
  <c r="CU125" i="75"/>
  <c r="CU123" i="75"/>
  <c r="CU101" i="75"/>
  <c r="CU99" i="75"/>
  <c r="CU73" i="75"/>
  <c r="CU72" i="75"/>
  <c r="CU71" i="75"/>
  <c r="CU70" i="75"/>
  <c r="CU94" i="75"/>
  <c r="CU93" i="75"/>
  <c r="CU92" i="75"/>
  <c r="CU67" i="75"/>
  <c r="CU66" i="75"/>
  <c r="CU65" i="75"/>
  <c r="CU64" i="75"/>
  <c r="CU63" i="75"/>
  <c r="CU62" i="75"/>
  <c r="CU61" i="75"/>
  <c r="CU60" i="75"/>
  <c r="CU59" i="75"/>
  <c r="CU102" i="75"/>
  <c r="CU100" i="75"/>
  <c r="CU98" i="75"/>
  <c r="CU91" i="75"/>
  <c r="CU90" i="75"/>
  <c r="CU89" i="75"/>
  <c r="CU88" i="75"/>
  <c r="CU87" i="75"/>
  <c r="CU86" i="75"/>
  <c r="CU85" i="75"/>
  <c r="CU84" i="75"/>
  <c r="CU83" i="75"/>
  <c r="CU82" i="75"/>
  <c r="CU81" i="75"/>
  <c r="CU80" i="75"/>
  <c r="CU79" i="75"/>
  <c r="CU78" i="75"/>
  <c r="CU77" i="75"/>
  <c r="CU76" i="75"/>
  <c r="CU75" i="75"/>
  <c r="CU74" i="75"/>
  <c r="CT26" i="75"/>
  <c r="CT27" i="75"/>
  <c r="CT28" i="75"/>
  <c r="CT29" i="75"/>
  <c r="CT30" i="75"/>
  <c r="CT31" i="75"/>
  <c r="CT32" i="75"/>
  <c r="CT33" i="75"/>
  <c r="CT34" i="75"/>
  <c r="CT35" i="75"/>
  <c r="CU57" i="75"/>
  <c r="AY61" i="75"/>
  <c r="AZ61" i="75" s="1"/>
  <c r="BA61" i="75" s="1"/>
  <c r="BB61" i="75" s="1"/>
  <c r="BC61" i="75" s="1"/>
  <c r="BD61" i="75" s="1"/>
  <c r="BE61" i="75" s="1"/>
  <c r="BF61" i="75" s="1"/>
  <c r="BG61" i="75" s="1"/>
  <c r="BH61" i="75" s="1"/>
  <c r="BI61" i="75" s="1"/>
  <c r="BJ61" i="75" s="1"/>
  <c r="BK61" i="75" s="1"/>
  <c r="BL61" i="75" s="1"/>
  <c r="BM61" i="75" s="1"/>
  <c r="BN61" i="75" s="1"/>
  <c r="BO61" i="75" s="1"/>
  <c r="BP61" i="75" s="1"/>
  <c r="BQ61" i="75" s="1"/>
  <c r="BR61" i="75" s="1"/>
  <c r="BS61" i="75" s="1"/>
  <c r="BT61" i="75" s="1"/>
  <c r="BU61" i="75" s="1"/>
  <c r="BV61" i="75" s="1"/>
  <c r="BW61" i="75" s="1"/>
  <c r="BX61" i="75" s="1"/>
  <c r="BY61" i="75" s="1"/>
  <c r="BZ61" i="75" s="1"/>
  <c r="CA61" i="75" s="1"/>
  <c r="CB61" i="75" s="1"/>
  <c r="AV61" i="75"/>
  <c r="AY63" i="75"/>
  <c r="AZ63" i="75" s="1"/>
  <c r="BA63" i="75" s="1"/>
  <c r="BB63" i="75" s="1"/>
  <c r="BC63" i="75" s="1"/>
  <c r="BD63" i="75" s="1"/>
  <c r="BE63" i="75" s="1"/>
  <c r="BF63" i="75" s="1"/>
  <c r="BG63" i="75" s="1"/>
  <c r="BH63" i="75" s="1"/>
  <c r="BI63" i="75" s="1"/>
  <c r="BJ63" i="75" s="1"/>
  <c r="BK63" i="75" s="1"/>
  <c r="BL63" i="75" s="1"/>
  <c r="BM63" i="75" s="1"/>
  <c r="BN63" i="75" s="1"/>
  <c r="BO63" i="75" s="1"/>
  <c r="BP63" i="75" s="1"/>
  <c r="BQ63" i="75" s="1"/>
  <c r="BR63" i="75" s="1"/>
  <c r="BS63" i="75" s="1"/>
  <c r="BT63" i="75" s="1"/>
  <c r="BU63" i="75" s="1"/>
  <c r="BV63" i="75" s="1"/>
  <c r="BW63" i="75" s="1"/>
  <c r="BX63" i="75" s="1"/>
  <c r="BY63" i="75" s="1"/>
  <c r="BZ63" i="75" s="1"/>
  <c r="CA63" i="75" s="1"/>
  <c r="CB63" i="75" s="1"/>
  <c r="AV63" i="75"/>
  <c r="AY65" i="75"/>
  <c r="AZ65" i="75" s="1"/>
  <c r="BA65" i="75" s="1"/>
  <c r="BB65" i="75" s="1"/>
  <c r="BC65" i="75" s="1"/>
  <c r="BD65" i="75" s="1"/>
  <c r="BE65" i="75" s="1"/>
  <c r="BF65" i="75" s="1"/>
  <c r="BG65" i="75" s="1"/>
  <c r="BH65" i="75" s="1"/>
  <c r="BI65" i="75" s="1"/>
  <c r="BJ65" i="75" s="1"/>
  <c r="BK65" i="75" s="1"/>
  <c r="BL65" i="75" s="1"/>
  <c r="BM65" i="75" s="1"/>
  <c r="BN65" i="75" s="1"/>
  <c r="BO65" i="75" s="1"/>
  <c r="BP65" i="75" s="1"/>
  <c r="BQ65" i="75" s="1"/>
  <c r="BR65" i="75" s="1"/>
  <c r="BS65" i="75" s="1"/>
  <c r="BT65" i="75" s="1"/>
  <c r="BU65" i="75" s="1"/>
  <c r="BV65" i="75" s="1"/>
  <c r="BW65" i="75" s="1"/>
  <c r="BX65" i="75" s="1"/>
  <c r="BY65" i="75" s="1"/>
  <c r="BZ65" i="75" s="1"/>
  <c r="CA65" i="75" s="1"/>
  <c r="CB65" i="75" s="1"/>
  <c r="AV65" i="75"/>
  <c r="CU69" i="75"/>
  <c r="AY120" i="74"/>
  <c r="AZ120" i="74" s="1"/>
  <c r="BA120" i="74" s="1"/>
  <c r="BB120" i="74" s="1"/>
  <c r="BC120" i="74" s="1"/>
  <c r="BD120" i="74" s="1"/>
  <c r="BE120" i="74" s="1"/>
  <c r="BF120" i="74" s="1"/>
  <c r="BG120" i="74" s="1"/>
  <c r="BH120" i="74" s="1"/>
  <c r="BI120" i="74" s="1"/>
  <c r="BJ120" i="74" s="1"/>
  <c r="BK120" i="74" s="1"/>
  <c r="BL120" i="74" s="1"/>
  <c r="BM120" i="74" s="1"/>
  <c r="BN120" i="74" s="1"/>
  <c r="BO120" i="74" s="1"/>
  <c r="BP120" i="74" s="1"/>
  <c r="BQ120" i="74" s="1"/>
  <c r="BR120" i="74" s="1"/>
  <c r="BS120" i="74" s="1"/>
  <c r="BT120" i="74" s="1"/>
  <c r="BU120" i="74" s="1"/>
  <c r="BV120" i="74" s="1"/>
  <c r="BW120" i="74" s="1"/>
  <c r="BX120" i="74" s="1"/>
  <c r="BY120" i="74" s="1"/>
  <c r="BZ120" i="74" s="1"/>
  <c r="CA120" i="74" s="1"/>
  <c r="CB120" i="74" s="1"/>
  <c r="AY124" i="74"/>
  <c r="AZ124" i="74" s="1"/>
  <c r="BA124" i="74" s="1"/>
  <c r="BB124" i="74" s="1"/>
  <c r="BC124" i="74" s="1"/>
  <c r="BD124" i="74" s="1"/>
  <c r="BE124" i="74" s="1"/>
  <c r="BF124" i="74" s="1"/>
  <c r="BG124" i="74" s="1"/>
  <c r="BH124" i="74" s="1"/>
  <c r="BI124" i="74" s="1"/>
  <c r="BJ124" i="74" s="1"/>
  <c r="BK124" i="74" s="1"/>
  <c r="BL124" i="74" s="1"/>
  <c r="BM124" i="74" s="1"/>
  <c r="BN124" i="74" s="1"/>
  <c r="BO124" i="74" s="1"/>
  <c r="BP124" i="74" s="1"/>
  <c r="BQ124" i="74" s="1"/>
  <c r="BR124" i="74" s="1"/>
  <c r="BS124" i="74" s="1"/>
  <c r="BT124" i="74" s="1"/>
  <c r="BU124" i="74" s="1"/>
  <c r="BV124" i="74" s="1"/>
  <c r="BW124" i="74" s="1"/>
  <c r="BX124" i="74" s="1"/>
  <c r="BY124" i="74" s="1"/>
  <c r="BZ124" i="74" s="1"/>
  <c r="CA124" i="74" s="1"/>
  <c r="CB124" i="74" s="1"/>
  <c r="AY127" i="74"/>
  <c r="AZ127" i="74" s="1"/>
  <c r="BA127" i="74" s="1"/>
  <c r="BB127" i="74" s="1"/>
  <c r="BC127" i="74" s="1"/>
  <c r="BD127" i="74" s="1"/>
  <c r="BE127" i="74" s="1"/>
  <c r="BF127" i="74" s="1"/>
  <c r="BG127" i="74" s="1"/>
  <c r="BH127" i="74" s="1"/>
  <c r="BI127" i="74" s="1"/>
  <c r="BJ127" i="74" s="1"/>
  <c r="BK127" i="74" s="1"/>
  <c r="BL127" i="74" s="1"/>
  <c r="BM127" i="74" s="1"/>
  <c r="BN127" i="74" s="1"/>
  <c r="BO127" i="74" s="1"/>
  <c r="BP127" i="74" s="1"/>
  <c r="BQ127" i="74" s="1"/>
  <c r="BR127" i="74" s="1"/>
  <c r="BS127" i="74" s="1"/>
  <c r="BT127" i="74" s="1"/>
  <c r="BU127" i="74" s="1"/>
  <c r="BV127" i="74" s="1"/>
  <c r="BW127" i="74" s="1"/>
  <c r="BX127" i="74" s="1"/>
  <c r="BY127" i="74" s="1"/>
  <c r="BZ127" i="74" s="1"/>
  <c r="CA127" i="74" s="1"/>
  <c r="CB127" i="74" s="1"/>
  <c r="AY132" i="74"/>
  <c r="AZ132" i="74" s="1"/>
  <c r="BA132" i="74" s="1"/>
  <c r="BB132" i="74" s="1"/>
  <c r="BC132" i="74" s="1"/>
  <c r="BD132" i="74" s="1"/>
  <c r="BE132" i="74" s="1"/>
  <c r="BF132" i="74" s="1"/>
  <c r="BG132" i="74" s="1"/>
  <c r="BH132" i="74" s="1"/>
  <c r="BI132" i="74" s="1"/>
  <c r="BJ132" i="74" s="1"/>
  <c r="BK132" i="74" s="1"/>
  <c r="BL132" i="74" s="1"/>
  <c r="BM132" i="74" s="1"/>
  <c r="BN132" i="74" s="1"/>
  <c r="BO132" i="74" s="1"/>
  <c r="BP132" i="74" s="1"/>
  <c r="BQ132" i="74" s="1"/>
  <c r="BR132" i="74" s="1"/>
  <c r="BS132" i="74" s="1"/>
  <c r="BT132" i="74" s="1"/>
  <c r="BU132" i="74" s="1"/>
  <c r="BV132" i="74" s="1"/>
  <c r="BW132" i="74" s="1"/>
  <c r="BX132" i="74" s="1"/>
  <c r="BY132" i="74" s="1"/>
  <c r="BZ132" i="74" s="1"/>
  <c r="CA132" i="74" s="1"/>
  <c r="CB132" i="74" s="1"/>
  <c r="AY156" i="74"/>
  <c r="AZ156" i="74" s="1"/>
  <c r="BA156" i="74" s="1"/>
  <c r="BB156" i="74" s="1"/>
  <c r="BC156" i="74" s="1"/>
  <c r="BD156" i="74" s="1"/>
  <c r="BE156" i="74" s="1"/>
  <c r="BF156" i="74" s="1"/>
  <c r="BG156" i="74" s="1"/>
  <c r="BH156" i="74" s="1"/>
  <c r="BI156" i="74" s="1"/>
  <c r="BJ156" i="74" s="1"/>
  <c r="BK156" i="74" s="1"/>
  <c r="BL156" i="74" s="1"/>
  <c r="BM156" i="74" s="1"/>
  <c r="BN156" i="74" s="1"/>
  <c r="BO156" i="74" s="1"/>
  <c r="BP156" i="74" s="1"/>
  <c r="BQ156" i="74" s="1"/>
  <c r="BR156" i="74" s="1"/>
  <c r="BS156" i="74" s="1"/>
  <c r="BT156" i="74" s="1"/>
  <c r="BU156" i="74" s="1"/>
  <c r="BV156" i="74" s="1"/>
  <c r="BW156" i="74" s="1"/>
  <c r="BX156" i="74" s="1"/>
  <c r="BY156" i="74" s="1"/>
  <c r="BZ156" i="74" s="1"/>
  <c r="CA156" i="74" s="1"/>
  <c r="CB156" i="74" s="1"/>
  <c r="AY158" i="74"/>
  <c r="AZ158" i="74" s="1"/>
  <c r="BA158" i="74" s="1"/>
  <c r="BB158" i="74" s="1"/>
  <c r="BC158" i="74" s="1"/>
  <c r="BD158" i="74" s="1"/>
  <c r="BE158" i="74" s="1"/>
  <c r="BF158" i="74" s="1"/>
  <c r="BG158" i="74" s="1"/>
  <c r="BH158" i="74" s="1"/>
  <c r="BI158" i="74" s="1"/>
  <c r="BJ158" i="74" s="1"/>
  <c r="BK158" i="74" s="1"/>
  <c r="BL158" i="74" s="1"/>
  <c r="BM158" i="74" s="1"/>
  <c r="BN158" i="74" s="1"/>
  <c r="BO158" i="74" s="1"/>
  <c r="BP158" i="74" s="1"/>
  <c r="BQ158" i="74" s="1"/>
  <c r="BR158" i="74" s="1"/>
  <c r="BS158" i="74" s="1"/>
  <c r="BT158" i="74" s="1"/>
  <c r="BU158" i="74" s="1"/>
  <c r="BV158" i="74" s="1"/>
  <c r="BW158" i="74" s="1"/>
  <c r="BX158" i="74" s="1"/>
  <c r="BY158" i="74" s="1"/>
  <c r="BZ158" i="74" s="1"/>
  <c r="CA158" i="74" s="1"/>
  <c r="CB158" i="74" s="1"/>
  <c r="AY160" i="74"/>
  <c r="AZ160" i="74" s="1"/>
  <c r="BA160" i="74" s="1"/>
  <c r="BB160" i="74" s="1"/>
  <c r="BC160" i="74" s="1"/>
  <c r="BD160" i="74" s="1"/>
  <c r="BE160" i="74" s="1"/>
  <c r="BF160" i="74" s="1"/>
  <c r="BG160" i="74" s="1"/>
  <c r="BH160" i="74" s="1"/>
  <c r="BI160" i="74" s="1"/>
  <c r="BJ160" i="74" s="1"/>
  <c r="BK160" i="74" s="1"/>
  <c r="BL160" i="74" s="1"/>
  <c r="BM160" i="74" s="1"/>
  <c r="BN160" i="74" s="1"/>
  <c r="BO160" i="74" s="1"/>
  <c r="BP160" i="74" s="1"/>
  <c r="BQ160" i="74" s="1"/>
  <c r="BR160" i="74" s="1"/>
  <c r="BS160" i="74" s="1"/>
  <c r="BT160" i="74" s="1"/>
  <c r="BU160" i="74" s="1"/>
  <c r="BV160" i="74" s="1"/>
  <c r="BW160" i="74" s="1"/>
  <c r="BX160" i="74" s="1"/>
  <c r="BY160" i="74" s="1"/>
  <c r="BZ160" i="74" s="1"/>
  <c r="CA160" i="74" s="1"/>
  <c r="CB160" i="74" s="1"/>
  <c r="AY162" i="74"/>
  <c r="AZ162" i="74" s="1"/>
  <c r="BA162" i="74" s="1"/>
  <c r="BB162" i="74" s="1"/>
  <c r="BC162" i="74" s="1"/>
  <c r="BD162" i="74" s="1"/>
  <c r="BE162" i="74" s="1"/>
  <c r="BF162" i="74" s="1"/>
  <c r="BG162" i="74" s="1"/>
  <c r="BH162" i="74" s="1"/>
  <c r="BI162" i="74" s="1"/>
  <c r="BJ162" i="74" s="1"/>
  <c r="BK162" i="74" s="1"/>
  <c r="BL162" i="74" s="1"/>
  <c r="BM162" i="74" s="1"/>
  <c r="BN162" i="74" s="1"/>
  <c r="BO162" i="74" s="1"/>
  <c r="BP162" i="74" s="1"/>
  <c r="BQ162" i="74" s="1"/>
  <c r="BR162" i="74" s="1"/>
  <c r="BS162" i="74" s="1"/>
  <c r="BT162" i="74" s="1"/>
  <c r="BU162" i="74" s="1"/>
  <c r="BV162" i="74" s="1"/>
  <c r="BW162" i="74" s="1"/>
  <c r="BX162" i="74" s="1"/>
  <c r="BY162" i="74" s="1"/>
  <c r="BZ162" i="74" s="1"/>
  <c r="CA162" i="74" s="1"/>
  <c r="CB162" i="74" s="1"/>
  <c r="AY177" i="74"/>
  <c r="AZ177" i="74" s="1"/>
  <c r="BA177" i="74" s="1"/>
  <c r="BB177" i="74" s="1"/>
  <c r="BC177" i="74" s="1"/>
  <c r="BD177" i="74" s="1"/>
  <c r="BE177" i="74" s="1"/>
  <c r="BF177" i="74" s="1"/>
  <c r="BG177" i="74" s="1"/>
  <c r="BH177" i="74" s="1"/>
  <c r="BI177" i="74" s="1"/>
  <c r="BJ177" i="74" s="1"/>
  <c r="BK177" i="74" s="1"/>
  <c r="BL177" i="74" s="1"/>
  <c r="BM177" i="74" s="1"/>
  <c r="BN177" i="74" s="1"/>
  <c r="BO177" i="74" s="1"/>
  <c r="BP177" i="74" s="1"/>
  <c r="BQ177" i="74" s="1"/>
  <c r="BR177" i="74" s="1"/>
  <c r="BS177" i="74" s="1"/>
  <c r="BT177" i="74" s="1"/>
  <c r="BU177" i="74" s="1"/>
  <c r="BV177" i="74" s="1"/>
  <c r="BW177" i="74" s="1"/>
  <c r="BX177" i="74" s="1"/>
  <c r="BY177" i="74" s="1"/>
  <c r="BZ177" i="74" s="1"/>
  <c r="CA177" i="74" s="1"/>
  <c r="CB177" i="74" s="1"/>
  <c r="AY178" i="74"/>
  <c r="AZ178" i="74" s="1"/>
  <c r="BA178" i="74" s="1"/>
  <c r="BB178" i="74" s="1"/>
  <c r="BC178" i="74" s="1"/>
  <c r="BD178" i="74" s="1"/>
  <c r="BE178" i="74" s="1"/>
  <c r="BF178" i="74" s="1"/>
  <c r="BG178" i="74" s="1"/>
  <c r="BH178" i="74" s="1"/>
  <c r="BI178" i="74" s="1"/>
  <c r="BJ178" i="74" s="1"/>
  <c r="BK178" i="74" s="1"/>
  <c r="BL178" i="74" s="1"/>
  <c r="BM178" i="74" s="1"/>
  <c r="BN178" i="74" s="1"/>
  <c r="BO178" i="74" s="1"/>
  <c r="BP178" i="74" s="1"/>
  <c r="BQ178" i="74" s="1"/>
  <c r="BR178" i="74" s="1"/>
  <c r="BS178" i="74" s="1"/>
  <c r="BT178" i="74" s="1"/>
  <c r="BU178" i="74" s="1"/>
  <c r="BV178" i="74" s="1"/>
  <c r="BW178" i="74" s="1"/>
  <c r="BX178" i="74" s="1"/>
  <c r="BY178" i="74" s="1"/>
  <c r="BZ178" i="74" s="1"/>
  <c r="CA178" i="74" s="1"/>
  <c r="CB178" i="74" s="1"/>
  <c r="AY179" i="74"/>
  <c r="AZ179" i="74" s="1"/>
  <c r="BA179" i="74" s="1"/>
  <c r="BB179" i="74" s="1"/>
  <c r="BC179" i="74" s="1"/>
  <c r="BD179" i="74" s="1"/>
  <c r="BE179" i="74" s="1"/>
  <c r="BF179" i="74" s="1"/>
  <c r="BG179" i="74" s="1"/>
  <c r="BH179" i="74" s="1"/>
  <c r="BI179" i="74" s="1"/>
  <c r="BJ179" i="74" s="1"/>
  <c r="BK179" i="74" s="1"/>
  <c r="BL179" i="74" s="1"/>
  <c r="BM179" i="74" s="1"/>
  <c r="BN179" i="74" s="1"/>
  <c r="BO179" i="74" s="1"/>
  <c r="BP179" i="74" s="1"/>
  <c r="BQ179" i="74" s="1"/>
  <c r="BR179" i="74" s="1"/>
  <c r="BS179" i="74" s="1"/>
  <c r="BT179" i="74" s="1"/>
  <c r="BU179" i="74" s="1"/>
  <c r="BV179" i="74" s="1"/>
  <c r="BW179" i="74" s="1"/>
  <c r="BX179" i="74" s="1"/>
  <c r="BY179" i="74" s="1"/>
  <c r="BZ179" i="74" s="1"/>
  <c r="CA179" i="74" s="1"/>
  <c r="CB179" i="74" s="1"/>
  <c r="AY183" i="74"/>
  <c r="AZ183" i="74" s="1"/>
  <c r="BA183" i="74" s="1"/>
  <c r="BB183" i="74" s="1"/>
  <c r="BC183" i="74" s="1"/>
  <c r="BD183" i="74" s="1"/>
  <c r="BE183" i="74" s="1"/>
  <c r="BF183" i="74" s="1"/>
  <c r="BG183" i="74" s="1"/>
  <c r="BH183" i="74" s="1"/>
  <c r="BI183" i="74" s="1"/>
  <c r="BJ183" i="74" s="1"/>
  <c r="BK183" i="74" s="1"/>
  <c r="BL183" i="74" s="1"/>
  <c r="BM183" i="74" s="1"/>
  <c r="BN183" i="74" s="1"/>
  <c r="BO183" i="74" s="1"/>
  <c r="BP183" i="74" s="1"/>
  <c r="BQ183" i="74" s="1"/>
  <c r="BR183" i="74" s="1"/>
  <c r="BS183" i="74" s="1"/>
  <c r="BT183" i="74" s="1"/>
  <c r="BU183" i="74" s="1"/>
  <c r="BV183" i="74" s="1"/>
  <c r="BW183" i="74" s="1"/>
  <c r="BX183" i="74" s="1"/>
  <c r="BY183" i="74" s="1"/>
  <c r="BZ183" i="74" s="1"/>
  <c r="CA183" i="74" s="1"/>
  <c r="CB183" i="74" s="1"/>
  <c r="B10" i="75"/>
  <c r="E10" i="75" s="1"/>
  <c r="B16" i="75"/>
  <c r="D230" i="75"/>
  <c r="D232" i="75" s="1"/>
  <c r="D225" i="75"/>
  <c r="D227" i="75" s="1"/>
  <c r="D226" i="75"/>
  <c r="D231" i="75"/>
  <c r="CU26" i="75"/>
  <c r="R210" i="75"/>
  <c r="R212" i="75" s="1"/>
  <c r="R213" i="75" s="1"/>
  <c r="R259" i="75" s="1"/>
  <c r="V210" i="75"/>
  <c r="V212" i="75" s="1"/>
  <c r="V213" i="75" s="1"/>
  <c r="V259" i="75" s="1"/>
  <c r="V265" i="75" s="1"/>
  <c r="Z210" i="75"/>
  <c r="Z212" i="75" s="1"/>
  <c r="Z213" i="75" s="1"/>
  <c r="Z259" i="75" s="1"/>
  <c r="Z265" i="75" s="1"/>
  <c r="AD210" i="75"/>
  <c r="AD212" i="75" s="1"/>
  <c r="AD213" i="75" s="1"/>
  <c r="AD259" i="75" s="1"/>
  <c r="AD265" i="75" s="1"/>
  <c r="AH210" i="75"/>
  <c r="AH212" i="75" s="1"/>
  <c r="AH213" i="75" s="1"/>
  <c r="AH259" i="75" s="1"/>
  <c r="AH265" i="75" s="1"/>
  <c r="AL210" i="75"/>
  <c r="AL212" i="75" s="1"/>
  <c r="AL213" i="75" s="1"/>
  <c r="AL259" i="75" s="1"/>
  <c r="AL265" i="75" s="1"/>
  <c r="AP210" i="75"/>
  <c r="AP212" i="75" s="1"/>
  <c r="AP213" i="75" s="1"/>
  <c r="AP259" i="75" s="1"/>
  <c r="AP265" i="75" s="1"/>
  <c r="AT210" i="75"/>
  <c r="AT212" i="75" s="1"/>
  <c r="AT213" i="75" s="1"/>
  <c r="AT259" i="75" s="1"/>
  <c r="AT265" i="75" s="1"/>
  <c r="CU27" i="75"/>
  <c r="CU28" i="75"/>
  <c r="CU29" i="75"/>
  <c r="CU30" i="75"/>
  <c r="CU31" i="75"/>
  <c r="CU32" i="75"/>
  <c r="CU33" i="75"/>
  <c r="CU34" i="75"/>
  <c r="CU35" i="75"/>
  <c r="CT36" i="75"/>
  <c r="CV36" i="75" s="1"/>
  <c r="CT37" i="75"/>
  <c r="CT38" i="75"/>
  <c r="CV38" i="75" s="1"/>
  <c r="CT39" i="75"/>
  <c r="CV39" i="75" s="1"/>
  <c r="CT40" i="75"/>
  <c r="CV40" i="75" s="1"/>
  <c r="CT41" i="75"/>
  <c r="CT42" i="75"/>
  <c r="CV42" i="75" s="1"/>
  <c r="CT43" i="75"/>
  <c r="CV43" i="75" s="1"/>
  <c r="CT44" i="75"/>
  <c r="CV44" i="75" s="1"/>
  <c r="CT45" i="75"/>
  <c r="CT46" i="75"/>
  <c r="CV46" i="75" s="1"/>
  <c r="CT47" i="75"/>
  <c r="CV47" i="75" s="1"/>
  <c r="CT48" i="75"/>
  <c r="CV48" i="75" s="1"/>
  <c r="CT56" i="75"/>
  <c r="CV56" i="75" s="1"/>
  <c r="CT59" i="75"/>
  <c r="CT61" i="75"/>
  <c r="CV61" i="75" s="1"/>
  <c r="CT63" i="75"/>
  <c r="CV63" i="75" s="1"/>
  <c r="CT65" i="75"/>
  <c r="CV65" i="75" s="1"/>
  <c r="CU68" i="75"/>
  <c r="AY70" i="75"/>
  <c r="AZ70" i="75" s="1"/>
  <c r="BA70" i="75" s="1"/>
  <c r="BB70" i="75" s="1"/>
  <c r="BC70" i="75" s="1"/>
  <c r="BD70" i="75" s="1"/>
  <c r="BE70" i="75" s="1"/>
  <c r="BF70" i="75" s="1"/>
  <c r="BG70" i="75" s="1"/>
  <c r="BH70" i="75" s="1"/>
  <c r="BI70" i="75" s="1"/>
  <c r="BJ70" i="75" s="1"/>
  <c r="BK70" i="75" s="1"/>
  <c r="BL70" i="75" s="1"/>
  <c r="BM70" i="75" s="1"/>
  <c r="BN70" i="75" s="1"/>
  <c r="BO70" i="75" s="1"/>
  <c r="BP70" i="75" s="1"/>
  <c r="BQ70" i="75" s="1"/>
  <c r="BR70" i="75" s="1"/>
  <c r="BS70" i="75" s="1"/>
  <c r="BT70" i="75" s="1"/>
  <c r="BU70" i="75" s="1"/>
  <c r="BV70" i="75" s="1"/>
  <c r="BW70" i="75" s="1"/>
  <c r="BX70" i="75" s="1"/>
  <c r="BY70" i="75" s="1"/>
  <c r="BZ70" i="75" s="1"/>
  <c r="CA70" i="75" s="1"/>
  <c r="CB70" i="75" s="1"/>
  <c r="AV66" i="75"/>
  <c r="AV67" i="75"/>
  <c r="AY75" i="75"/>
  <c r="AZ75" i="75" s="1"/>
  <c r="BA75" i="75" s="1"/>
  <c r="BB75" i="75" s="1"/>
  <c r="BC75" i="75" s="1"/>
  <c r="BD75" i="75" s="1"/>
  <c r="BE75" i="75" s="1"/>
  <c r="BF75" i="75" s="1"/>
  <c r="BG75" i="75" s="1"/>
  <c r="BH75" i="75" s="1"/>
  <c r="BI75" i="75" s="1"/>
  <c r="BJ75" i="75" s="1"/>
  <c r="BK75" i="75" s="1"/>
  <c r="BL75" i="75" s="1"/>
  <c r="BM75" i="75" s="1"/>
  <c r="BN75" i="75" s="1"/>
  <c r="BO75" i="75" s="1"/>
  <c r="BP75" i="75" s="1"/>
  <c r="BQ75" i="75" s="1"/>
  <c r="BR75" i="75" s="1"/>
  <c r="BS75" i="75" s="1"/>
  <c r="BT75" i="75" s="1"/>
  <c r="BU75" i="75" s="1"/>
  <c r="BV75" i="75" s="1"/>
  <c r="BW75" i="75" s="1"/>
  <c r="BX75" i="75" s="1"/>
  <c r="BY75" i="75" s="1"/>
  <c r="BZ75" i="75" s="1"/>
  <c r="CA75" i="75" s="1"/>
  <c r="CB75" i="75" s="1"/>
  <c r="AY76" i="75"/>
  <c r="AZ76" i="75" s="1"/>
  <c r="BA76" i="75" s="1"/>
  <c r="BB76" i="75" s="1"/>
  <c r="BC76" i="75" s="1"/>
  <c r="BD76" i="75" s="1"/>
  <c r="BE76" i="75" s="1"/>
  <c r="BF76" i="75" s="1"/>
  <c r="BG76" i="75" s="1"/>
  <c r="BH76" i="75" s="1"/>
  <c r="BI76" i="75" s="1"/>
  <c r="BJ76" i="75" s="1"/>
  <c r="BK76" i="75" s="1"/>
  <c r="BL76" i="75" s="1"/>
  <c r="BM76" i="75" s="1"/>
  <c r="BN76" i="75" s="1"/>
  <c r="BO76" i="75" s="1"/>
  <c r="BP76" i="75" s="1"/>
  <c r="BQ76" i="75" s="1"/>
  <c r="BR76" i="75" s="1"/>
  <c r="BS76" i="75" s="1"/>
  <c r="BT76" i="75" s="1"/>
  <c r="BU76" i="75" s="1"/>
  <c r="BV76" i="75" s="1"/>
  <c r="BW76" i="75" s="1"/>
  <c r="BX76" i="75" s="1"/>
  <c r="BY76" i="75" s="1"/>
  <c r="BZ76" i="75" s="1"/>
  <c r="CA76" i="75" s="1"/>
  <c r="CB76" i="75" s="1"/>
  <c r="AY77" i="75"/>
  <c r="AZ77" i="75" s="1"/>
  <c r="BA77" i="75" s="1"/>
  <c r="BB77" i="75" s="1"/>
  <c r="BC77" i="75" s="1"/>
  <c r="BD77" i="75" s="1"/>
  <c r="BE77" i="75" s="1"/>
  <c r="BF77" i="75" s="1"/>
  <c r="BG77" i="75" s="1"/>
  <c r="BH77" i="75" s="1"/>
  <c r="BI77" i="75" s="1"/>
  <c r="BJ77" i="75" s="1"/>
  <c r="BK77" i="75" s="1"/>
  <c r="BL77" i="75" s="1"/>
  <c r="BM77" i="75" s="1"/>
  <c r="BN77" i="75" s="1"/>
  <c r="BO77" i="75" s="1"/>
  <c r="BP77" i="75" s="1"/>
  <c r="BQ77" i="75" s="1"/>
  <c r="BR77" i="75" s="1"/>
  <c r="BS77" i="75" s="1"/>
  <c r="BT77" i="75" s="1"/>
  <c r="BU77" i="75" s="1"/>
  <c r="BV77" i="75" s="1"/>
  <c r="BW77" i="75" s="1"/>
  <c r="BX77" i="75" s="1"/>
  <c r="BY77" i="75" s="1"/>
  <c r="BZ77" i="75" s="1"/>
  <c r="CA77" i="75" s="1"/>
  <c r="CB77" i="75" s="1"/>
  <c r="AY78" i="75"/>
  <c r="AZ78" i="75" s="1"/>
  <c r="BA78" i="75" s="1"/>
  <c r="BB78" i="75" s="1"/>
  <c r="BC78" i="75" s="1"/>
  <c r="BD78" i="75" s="1"/>
  <c r="BE78" i="75" s="1"/>
  <c r="BF78" i="75" s="1"/>
  <c r="BG78" i="75" s="1"/>
  <c r="BH78" i="75" s="1"/>
  <c r="BI78" i="75" s="1"/>
  <c r="BJ78" i="75" s="1"/>
  <c r="BK78" i="75" s="1"/>
  <c r="BL78" i="75" s="1"/>
  <c r="BM78" i="75" s="1"/>
  <c r="BN78" i="75" s="1"/>
  <c r="BO78" i="75" s="1"/>
  <c r="BP78" i="75" s="1"/>
  <c r="BQ78" i="75" s="1"/>
  <c r="BR78" i="75" s="1"/>
  <c r="BS78" i="75" s="1"/>
  <c r="BT78" i="75" s="1"/>
  <c r="BU78" i="75" s="1"/>
  <c r="BV78" i="75" s="1"/>
  <c r="BW78" i="75" s="1"/>
  <c r="BX78" i="75" s="1"/>
  <c r="BY78" i="75" s="1"/>
  <c r="BZ78" i="75" s="1"/>
  <c r="CA78" i="75" s="1"/>
  <c r="CB78" i="75" s="1"/>
  <c r="AY79" i="75"/>
  <c r="AZ79" i="75" s="1"/>
  <c r="BA79" i="75" s="1"/>
  <c r="BB79" i="75" s="1"/>
  <c r="BC79" i="75" s="1"/>
  <c r="BD79" i="75" s="1"/>
  <c r="BE79" i="75" s="1"/>
  <c r="BF79" i="75" s="1"/>
  <c r="BG79" i="75" s="1"/>
  <c r="BH79" i="75" s="1"/>
  <c r="BI79" i="75" s="1"/>
  <c r="BJ79" i="75" s="1"/>
  <c r="BK79" i="75" s="1"/>
  <c r="BL79" i="75" s="1"/>
  <c r="BM79" i="75" s="1"/>
  <c r="BN79" i="75" s="1"/>
  <c r="BO79" i="75" s="1"/>
  <c r="BP79" i="75" s="1"/>
  <c r="BQ79" i="75" s="1"/>
  <c r="BR79" i="75" s="1"/>
  <c r="BS79" i="75" s="1"/>
  <c r="BT79" i="75" s="1"/>
  <c r="BU79" i="75" s="1"/>
  <c r="BV79" i="75" s="1"/>
  <c r="BW79" i="75" s="1"/>
  <c r="BX79" i="75" s="1"/>
  <c r="BY79" i="75" s="1"/>
  <c r="BZ79" i="75" s="1"/>
  <c r="CA79" i="75" s="1"/>
  <c r="CB79" i="75" s="1"/>
  <c r="AY80" i="75"/>
  <c r="AZ80" i="75" s="1"/>
  <c r="BA80" i="75" s="1"/>
  <c r="BB80" i="75" s="1"/>
  <c r="BC80" i="75" s="1"/>
  <c r="BD80" i="75" s="1"/>
  <c r="BE80" i="75" s="1"/>
  <c r="BF80" i="75" s="1"/>
  <c r="BG80" i="75" s="1"/>
  <c r="BH80" i="75" s="1"/>
  <c r="BI80" i="75" s="1"/>
  <c r="BJ80" i="75" s="1"/>
  <c r="BK80" i="75" s="1"/>
  <c r="BL80" i="75" s="1"/>
  <c r="BM80" i="75" s="1"/>
  <c r="BN80" i="75" s="1"/>
  <c r="BO80" i="75" s="1"/>
  <c r="BP80" i="75" s="1"/>
  <c r="BQ80" i="75" s="1"/>
  <c r="BR80" i="75" s="1"/>
  <c r="BS80" i="75" s="1"/>
  <c r="BT80" i="75" s="1"/>
  <c r="BU80" i="75" s="1"/>
  <c r="BV80" i="75" s="1"/>
  <c r="BW80" i="75" s="1"/>
  <c r="BX80" i="75" s="1"/>
  <c r="BY80" i="75" s="1"/>
  <c r="BZ80" i="75" s="1"/>
  <c r="CA80" i="75" s="1"/>
  <c r="CB80" i="75" s="1"/>
  <c r="AY81" i="75"/>
  <c r="AZ81" i="75" s="1"/>
  <c r="BA81" i="75" s="1"/>
  <c r="BB81" i="75" s="1"/>
  <c r="BC81" i="75" s="1"/>
  <c r="BD81" i="75" s="1"/>
  <c r="BE81" i="75" s="1"/>
  <c r="BF81" i="75" s="1"/>
  <c r="BG81" i="75" s="1"/>
  <c r="BH81" i="75" s="1"/>
  <c r="BI81" i="75" s="1"/>
  <c r="BJ81" i="75" s="1"/>
  <c r="BK81" i="75" s="1"/>
  <c r="BL81" i="75" s="1"/>
  <c r="BM81" i="75" s="1"/>
  <c r="BN81" i="75" s="1"/>
  <c r="BO81" i="75" s="1"/>
  <c r="BP81" i="75" s="1"/>
  <c r="BQ81" i="75" s="1"/>
  <c r="BR81" i="75" s="1"/>
  <c r="BS81" i="75" s="1"/>
  <c r="BT81" i="75" s="1"/>
  <c r="BU81" i="75" s="1"/>
  <c r="BV81" i="75" s="1"/>
  <c r="BW81" i="75" s="1"/>
  <c r="BX81" i="75" s="1"/>
  <c r="BY81" i="75" s="1"/>
  <c r="BZ81" i="75" s="1"/>
  <c r="CA81" i="75" s="1"/>
  <c r="CB81" i="75" s="1"/>
  <c r="AV95" i="75"/>
  <c r="AY95" i="75"/>
  <c r="AZ95" i="75" s="1"/>
  <c r="BA95" i="75" s="1"/>
  <c r="BB95" i="75" s="1"/>
  <c r="BC95" i="75" s="1"/>
  <c r="BD95" i="75" s="1"/>
  <c r="BE95" i="75" s="1"/>
  <c r="BF95" i="75" s="1"/>
  <c r="BG95" i="75" s="1"/>
  <c r="BH95" i="75" s="1"/>
  <c r="BI95" i="75" s="1"/>
  <c r="BJ95" i="75" s="1"/>
  <c r="BK95" i="75" s="1"/>
  <c r="BL95" i="75" s="1"/>
  <c r="BM95" i="75" s="1"/>
  <c r="BN95" i="75" s="1"/>
  <c r="BO95" i="75" s="1"/>
  <c r="BP95" i="75" s="1"/>
  <c r="BQ95" i="75" s="1"/>
  <c r="BR95" i="75" s="1"/>
  <c r="BS95" i="75" s="1"/>
  <c r="BT95" i="75" s="1"/>
  <c r="BU95" i="75" s="1"/>
  <c r="BV95" i="75" s="1"/>
  <c r="BW95" i="75" s="1"/>
  <c r="BX95" i="75" s="1"/>
  <c r="BY95" i="75" s="1"/>
  <c r="BZ95" i="75" s="1"/>
  <c r="CA95" i="75" s="1"/>
  <c r="CB95" i="75" s="1"/>
  <c r="AV97" i="75"/>
  <c r="AY97" i="75"/>
  <c r="AZ97" i="75" s="1"/>
  <c r="BA97" i="75" s="1"/>
  <c r="BB97" i="75" s="1"/>
  <c r="BC97" i="75" s="1"/>
  <c r="BD97" i="75" s="1"/>
  <c r="BE97" i="75" s="1"/>
  <c r="BF97" i="75" s="1"/>
  <c r="BG97" i="75" s="1"/>
  <c r="BH97" i="75" s="1"/>
  <c r="BI97" i="75" s="1"/>
  <c r="BJ97" i="75" s="1"/>
  <c r="BK97" i="75" s="1"/>
  <c r="BL97" i="75" s="1"/>
  <c r="BM97" i="75" s="1"/>
  <c r="BN97" i="75" s="1"/>
  <c r="BO97" i="75" s="1"/>
  <c r="BP97" i="75" s="1"/>
  <c r="BQ97" i="75" s="1"/>
  <c r="BR97" i="75" s="1"/>
  <c r="BS97" i="75" s="1"/>
  <c r="BT97" i="75" s="1"/>
  <c r="BU97" i="75" s="1"/>
  <c r="BV97" i="75" s="1"/>
  <c r="BW97" i="75" s="1"/>
  <c r="BX97" i="75" s="1"/>
  <c r="BY97" i="75" s="1"/>
  <c r="BZ97" i="75" s="1"/>
  <c r="CA97" i="75" s="1"/>
  <c r="CB97" i="75" s="1"/>
  <c r="AV96" i="75"/>
  <c r="AY96" i="75"/>
  <c r="AZ96" i="75" s="1"/>
  <c r="BA96" i="75" s="1"/>
  <c r="BB96" i="75" s="1"/>
  <c r="BC96" i="75" s="1"/>
  <c r="BD96" i="75" s="1"/>
  <c r="BE96" i="75" s="1"/>
  <c r="BF96" i="75" s="1"/>
  <c r="BG96" i="75" s="1"/>
  <c r="BH96" i="75" s="1"/>
  <c r="BI96" i="75" s="1"/>
  <c r="BJ96" i="75" s="1"/>
  <c r="BK96" i="75" s="1"/>
  <c r="BL96" i="75" s="1"/>
  <c r="BM96" i="75" s="1"/>
  <c r="BN96" i="75" s="1"/>
  <c r="BO96" i="75" s="1"/>
  <c r="BP96" i="75" s="1"/>
  <c r="BQ96" i="75" s="1"/>
  <c r="BR96" i="75" s="1"/>
  <c r="BS96" i="75" s="1"/>
  <c r="BT96" i="75" s="1"/>
  <c r="BU96" i="75" s="1"/>
  <c r="BV96" i="75" s="1"/>
  <c r="BW96" i="75" s="1"/>
  <c r="BX96" i="75" s="1"/>
  <c r="BY96" i="75" s="1"/>
  <c r="BZ96" i="75" s="1"/>
  <c r="CA96" i="75" s="1"/>
  <c r="CB96" i="75" s="1"/>
  <c r="AV108" i="75"/>
  <c r="AV109" i="75"/>
  <c r="AV110" i="75"/>
  <c r="AV111" i="75"/>
  <c r="AV112" i="75"/>
  <c r="AV120" i="75"/>
  <c r="AV121" i="75"/>
  <c r="AV122" i="75"/>
  <c r="AV127" i="75"/>
  <c r="AY127" i="75"/>
  <c r="AZ127" i="75" s="1"/>
  <c r="BA127" i="75" s="1"/>
  <c r="BB127" i="75" s="1"/>
  <c r="BC127" i="75" s="1"/>
  <c r="BD127" i="75" s="1"/>
  <c r="BE127" i="75" s="1"/>
  <c r="BF127" i="75" s="1"/>
  <c r="BG127" i="75" s="1"/>
  <c r="BH127" i="75" s="1"/>
  <c r="BI127" i="75" s="1"/>
  <c r="BJ127" i="75" s="1"/>
  <c r="BK127" i="75" s="1"/>
  <c r="BL127" i="75" s="1"/>
  <c r="BM127" i="75" s="1"/>
  <c r="BN127" i="75" s="1"/>
  <c r="BO127" i="75" s="1"/>
  <c r="BP127" i="75" s="1"/>
  <c r="BQ127" i="75" s="1"/>
  <c r="BR127" i="75" s="1"/>
  <c r="BS127" i="75" s="1"/>
  <c r="BT127" i="75" s="1"/>
  <c r="BU127" i="75" s="1"/>
  <c r="BV127" i="75" s="1"/>
  <c r="BW127" i="75" s="1"/>
  <c r="BX127" i="75" s="1"/>
  <c r="BY127" i="75" s="1"/>
  <c r="BZ127" i="75" s="1"/>
  <c r="CA127" i="75" s="1"/>
  <c r="CB127" i="75" s="1"/>
  <c r="AV128" i="75"/>
  <c r="AY128" i="75"/>
  <c r="AZ128" i="75" s="1"/>
  <c r="BA128" i="75" s="1"/>
  <c r="BB128" i="75" s="1"/>
  <c r="BC128" i="75" s="1"/>
  <c r="BD128" i="75" s="1"/>
  <c r="BE128" i="75" s="1"/>
  <c r="BF128" i="75" s="1"/>
  <c r="BG128" i="75" s="1"/>
  <c r="BH128" i="75" s="1"/>
  <c r="BI128" i="75" s="1"/>
  <c r="BJ128" i="75" s="1"/>
  <c r="BK128" i="75" s="1"/>
  <c r="BL128" i="75" s="1"/>
  <c r="BM128" i="75" s="1"/>
  <c r="BN128" i="75" s="1"/>
  <c r="BO128" i="75" s="1"/>
  <c r="BP128" i="75" s="1"/>
  <c r="BQ128" i="75" s="1"/>
  <c r="BR128" i="75" s="1"/>
  <c r="BS128" i="75" s="1"/>
  <c r="BT128" i="75" s="1"/>
  <c r="BU128" i="75" s="1"/>
  <c r="BV128" i="75" s="1"/>
  <c r="BW128" i="75" s="1"/>
  <c r="BX128" i="75" s="1"/>
  <c r="BY128" i="75" s="1"/>
  <c r="BZ128" i="75" s="1"/>
  <c r="CA128" i="75" s="1"/>
  <c r="CB128" i="75" s="1"/>
  <c r="AV129" i="75"/>
  <c r="AY129" i="75"/>
  <c r="AZ129" i="75" s="1"/>
  <c r="BA129" i="75" s="1"/>
  <c r="BB129" i="75" s="1"/>
  <c r="BC129" i="75" s="1"/>
  <c r="BD129" i="75" s="1"/>
  <c r="BE129" i="75" s="1"/>
  <c r="BF129" i="75" s="1"/>
  <c r="BG129" i="75" s="1"/>
  <c r="BH129" i="75" s="1"/>
  <c r="BI129" i="75" s="1"/>
  <c r="BJ129" i="75" s="1"/>
  <c r="BK129" i="75" s="1"/>
  <c r="BL129" i="75" s="1"/>
  <c r="BM129" i="75" s="1"/>
  <c r="BN129" i="75" s="1"/>
  <c r="BO129" i="75" s="1"/>
  <c r="BP129" i="75" s="1"/>
  <c r="BQ129" i="75" s="1"/>
  <c r="BR129" i="75" s="1"/>
  <c r="BS129" i="75" s="1"/>
  <c r="BT129" i="75" s="1"/>
  <c r="BU129" i="75" s="1"/>
  <c r="BV129" i="75" s="1"/>
  <c r="BW129" i="75" s="1"/>
  <c r="BX129" i="75" s="1"/>
  <c r="BY129" i="75" s="1"/>
  <c r="BZ129" i="75" s="1"/>
  <c r="CA129" i="75" s="1"/>
  <c r="CB129" i="75" s="1"/>
  <c r="AV140" i="75"/>
  <c r="AY143" i="75"/>
  <c r="AZ143" i="75" s="1"/>
  <c r="BA143" i="75" s="1"/>
  <c r="BB143" i="75" s="1"/>
  <c r="BC143" i="75" s="1"/>
  <c r="BD143" i="75" s="1"/>
  <c r="BE143" i="75" s="1"/>
  <c r="BF143" i="75" s="1"/>
  <c r="BG143" i="75" s="1"/>
  <c r="BH143" i="75" s="1"/>
  <c r="BI143" i="75" s="1"/>
  <c r="BJ143" i="75" s="1"/>
  <c r="BK143" i="75" s="1"/>
  <c r="BL143" i="75" s="1"/>
  <c r="BM143" i="75" s="1"/>
  <c r="BN143" i="75" s="1"/>
  <c r="BO143" i="75" s="1"/>
  <c r="BP143" i="75" s="1"/>
  <c r="BQ143" i="75" s="1"/>
  <c r="BR143" i="75" s="1"/>
  <c r="BS143" i="75" s="1"/>
  <c r="BT143" i="75" s="1"/>
  <c r="BU143" i="75" s="1"/>
  <c r="BV143" i="75" s="1"/>
  <c r="BW143" i="75" s="1"/>
  <c r="BX143" i="75" s="1"/>
  <c r="BY143" i="75" s="1"/>
  <c r="BZ143" i="75" s="1"/>
  <c r="CA143" i="75" s="1"/>
  <c r="CB143" i="75" s="1"/>
  <c r="AV143" i="75"/>
  <c r="AY141" i="75"/>
  <c r="AZ141" i="75" s="1"/>
  <c r="BA141" i="75" s="1"/>
  <c r="BB141" i="75" s="1"/>
  <c r="BC141" i="75" s="1"/>
  <c r="BD141" i="75" s="1"/>
  <c r="BE141" i="75" s="1"/>
  <c r="BF141" i="75" s="1"/>
  <c r="BG141" i="75" s="1"/>
  <c r="BH141" i="75" s="1"/>
  <c r="BI141" i="75" s="1"/>
  <c r="BJ141" i="75" s="1"/>
  <c r="BK141" i="75" s="1"/>
  <c r="BL141" i="75" s="1"/>
  <c r="BM141" i="75" s="1"/>
  <c r="BN141" i="75" s="1"/>
  <c r="BO141" i="75" s="1"/>
  <c r="BP141" i="75" s="1"/>
  <c r="BQ141" i="75" s="1"/>
  <c r="BR141" i="75" s="1"/>
  <c r="BS141" i="75" s="1"/>
  <c r="BT141" i="75" s="1"/>
  <c r="BU141" i="75" s="1"/>
  <c r="BV141" i="75" s="1"/>
  <c r="BW141" i="75" s="1"/>
  <c r="BX141" i="75" s="1"/>
  <c r="BY141" i="75" s="1"/>
  <c r="BZ141" i="75" s="1"/>
  <c r="CA141" i="75" s="1"/>
  <c r="CB141" i="75" s="1"/>
  <c r="AY142" i="75"/>
  <c r="AZ142" i="75" s="1"/>
  <c r="BA142" i="75" s="1"/>
  <c r="BB142" i="75" s="1"/>
  <c r="BC142" i="75" s="1"/>
  <c r="BD142" i="75" s="1"/>
  <c r="BE142" i="75" s="1"/>
  <c r="BF142" i="75" s="1"/>
  <c r="BG142" i="75" s="1"/>
  <c r="BH142" i="75" s="1"/>
  <c r="BI142" i="75" s="1"/>
  <c r="BJ142" i="75" s="1"/>
  <c r="BK142" i="75" s="1"/>
  <c r="BL142" i="75" s="1"/>
  <c r="BM142" i="75" s="1"/>
  <c r="BN142" i="75" s="1"/>
  <c r="BO142" i="75" s="1"/>
  <c r="BP142" i="75" s="1"/>
  <c r="BQ142" i="75" s="1"/>
  <c r="BR142" i="75" s="1"/>
  <c r="BS142" i="75" s="1"/>
  <c r="BT142" i="75" s="1"/>
  <c r="BU142" i="75" s="1"/>
  <c r="BV142" i="75" s="1"/>
  <c r="BW142" i="75" s="1"/>
  <c r="BX142" i="75" s="1"/>
  <c r="BY142" i="75" s="1"/>
  <c r="BZ142" i="75" s="1"/>
  <c r="CA142" i="75" s="1"/>
  <c r="CB142" i="75" s="1"/>
  <c r="AV142" i="75"/>
  <c r="AY168" i="75"/>
  <c r="AZ168" i="75" s="1"/>
  <c r="BA168" i="75" s="1"/>
  <c r="BB168" i="75" s="1"/>
  <c r="BC168" i="75" s="1"/>
  <c r="BD168" i="75" s="1"/>
  <c r="BE168" i="75" s="1"/>
  <c r="BF168" i="75" s="1"/>
  <c r="BG168" i="75" s="1"/>
  <c r="BH168" i="75" s="1"/>
  <c r="BI168" i="75" s="1"/>
  <c r="BJ168" i="75" s="1"/>
  <c r="BK168" i="75" s="1"/>
  <c r="BL168" i="75" s="1"/>
  <c r="BM168" i="75" s="1"/>
  <c r="BN168" i="75" s="1"/>
  <c r="BO168" i="75" s="1"/>
  <c r="BP168" i="75" s="1"/>
  <c r="BQ168" i="75" s="1"/>
  <c r="BR168" i="75" s="1"/>
  <c r="BS168" i="75" s="1"/>
  <c r="BT168" i="75" s="1"/>
  <c r="BU168" i="75" s="1"/>
  <c r="BV168" i="75" s="1"/>
  <c r="BW168" i="75" s="1"/>
  <c r="BX168" i="75" s="1"/>
  <c r="BY168" i="75" s="1"/>
  <c r="BZ168" i="75" s="1"/>
  <c r="CA168" i="75" s="1"/>
  <c r="CB168" i="75" s="1"/>
  <c r="AY173" i="75"/>
  <c r="AZ173" i="75" s="1"/>
  <c r="BA173" i="75" s="1"/>
  <c r="BB173" i="75" s="1"/>
  <c r="BC173" i="75" s="1"/>
  <c r="BD173" i="75" s="1"/>
  <c r="BE173" i="75" s="1"/>
  <c r="BF173" i="75" s="1"/>
  <c r="BG173" i="75" s="1"/>
  <c r="BH173" i="75" s="1"/>
  <c r="BI173" i="75" s="1"/>
  <c r="BJ173" i="75" s="1"/>
  <c r="BK173" i="75" s="1"/>
  <c r="BL173" i="75" s="1"/>
  <c r="BM173" i="75" s="1"/>
  <c r="BN173" i="75" s="1"/>
  <c r="BO173" i="75" s="1"/>
  <c r="BP173" i="75" s="1"/>
  <c r="BQ173" i="75" s="1"/>
  <c r="BR173" i="75" s="1"/>
  <c r="BS173" i="75" s="1"/>
  <c r="BT173" i="75" s="1"/>
  <c r="BU173" i="75" s="1"/>
  <c r="BV173" i="75" s="1"/>
  <c r="BW173" i="75" s="1"/>
  <c r="BX173" i="75" s="1"/>
  <c r="BY173" i="75" s="1"/>
  <c r="BZ173" i="75" s="1"/>
  <c r="CA173" i="75" s="1"/>
  <c r="CB173" i="75" s="1"/>
  <c r="AY169" i="75"/>
  <c r="AZ169" i="75" s="1"/>
  <c r="BA169" i="75" s="1"/>
  <c r="BB169" i="75" s="1"/>
  <c r="BC169" i="75" s="1"/>
  <c r="BD169" i="75" s="1"/>
  <c r="BE169" i="75" s="1"/>
  <c r="BF169" i="75" s="1"/>
  <c r="BG169" i="75" s="1"/>
  <c r="BH169" i="75" s="1"/>
  <c r="BI169" i="75" s="1"/>
  <c r="BJ169" i="75" s="1"/>
  <c r="BK169" i="75" s="1"/>
  <c r="BL169" i="75" s="1"/>
  <c r="BM169" i="75" s="1"/>
  <c r="BN169" i="75" s="1"/>
  <c r="BO169" i="75" s="1"/>
  <c r="BP169" i="75" s="1"/>
  <c r="BQ169" i="75" s="1"/>
  <c r="BR169" i="75" s="1"/>
  <c r="BS169" i="75" s="1"/>
  <c r="BT169" i="75" s="1"/>
  <c r="BU169" i="75" s="1"/>
  <c r="BV169" i="75" s="1"/>
  <c r="BW169" i="75" s="1"/>
  <c r="BX169" i="75" s="1"/>
  <c r="BY169" i="75" s="1"/>
  <c r="BZ169" i="75" s="1"/>
  <c r="CA169" i="75" s="1"/>
  <c r="CB169" i="75" s="1"/>
  <c r="AV169" i="75"/>
  <c r="AY170" i="75"/>
  <c r="AZ170" i="75" s="1"/>
  <c r="BA170" i="75" s="1"/>
  <c r="BB170" i="75" s="1"/>
  <c r="BC170" i="75" s="1"/>
  <c r="BD170" i="75" s="1"/>
  <c r="BE170" i="75" s="1"/>
  <c r="BF170" i="75" s="1"/>
  <c r="BG170" i="75" s="1"/>
  <c r="BH170" i="75" s="1"/>
  <c r="BI170" i="75" s="1"/>
  <c r="BJ170" i="75" s="1"/>
  <c r="BK170" i="75" s="1"/>
  <c r="BL170" i="75" s="1"/>
  <c r="BM170" i="75" s="1"/>
  <c r="BN170" i="75" s="1"/>
  <c r="BO170" i="75" s="1"/>
  <c r="BP170" i="75" s="1"/>
  <c r="BQ170" i="75" s="1"/>
  <c r="BR170" i="75" s="1"/>
  <c r="BS170" i="75" s="1"/>
  <c r="BT170" i="75" s="1"/>
  <c r="BU170" i="75" s="1"/>
  <c r="BV170" i="75" s="1"/>
  <c r="BW170" i="75" s="1"/>
  <c r="BX170" i="75" s="1"/>
  <c r="BY170" i="75" s="1"/>
  <c r="BZ170" i="75" s="1"/>
  <c r="CA170" i="75" s="1"/>
  <c r="CB170" i="75" s="1"/>
  <c r="AV170" i="75"/>
  <c r="AY171" i="75"/>
  <c r="AZ171" i="75" s="1"/>
  <c r="BA171" i="75" s="1"/>
  <c r="BB171" i="75" s="1"/>
  <c r="BC171" i="75" s="1"/>
  <c r="BD171" i="75" s="1"/>
  <c r="BE171" i="75" s="1"/>
  <c r="BF171" i="75" s="1"/>
  <c r="BG171" i="75" s="1"/>
  <c r="BH171" i="75" s="1"/>
  <c r="BI171" i="75" s="1"/>
  <c r="BJ171" i="75" s="1"/>
  <c r="BK171" i="75" s="1"/>
  <c r="BL171" i="75" s="1"/>
  <c r="BM171" i="75" s="1"/>
  <c r="BN171" i="75" s="1"/>
  <c r="BO171" i="75" s="1"/>
  <c r="BP171" i="75" s="1"/>
  <c r="BQ171" i="75" s="1"/>
  <c r="BR171" i="75" s="1"/>
  <c r="BS171" i="75" s="1"/>
  <c r="BT171" i="75" s="1"/>
  <c r="BU171" i="75" s="1"/>
  <c r="BV171" i="75" s="1"/>
  <c r="BW171" i="75" s="1"/>
  <c r="BX171" i="75" s="1"/>
  <c r="BY171" i="75" s="1"/>
  <c r="BZ171" i="75" s="1"/>
  <c r="CA171" i="75" s="1"/>
  <c r="CB171" i="75" s="1"/>
  <c r="AY174" i="75"/>
  <c r="AZ174" i="75" s="1"/>
  <c r="BA174" i="75" s="1"/>
  <c r="BB174" i="75" s="1"/>
  <c r="BC174" i="75" s="1"/>
  <c r="BD174" i="75" s="1"/>
  <c r="BE174" i="75" s="1"/>
  <c r="BF174" i="75" s="1"/>
  <c r="BG174" i="75" s="1"/>
  <c r="BH174" i="75" s="1"/>
  <c r="BI174" i="75" s="1"/>
  <c r="BJ174" i="75" s="1"/>
  <c r="BK174" i="75" s="1"/>
  <c r="BL174" i="75" s="1"/>
  <c r="BM174" i="75" s="1"/>
  <c r="BN174" i="75" s="1"/>
  <c r="BO174" i="75" s="1"/>
  <c r="BP174" i="75" s="1"/>
  <c r="BQ174" i="75" s="1"/>
  <c r="BR174" i="75" s="1"/>
  <c r="BS174" i="75" s="1"/>
  <c r="BT174" i="75" s="1"/>
  <c r="BU174" i="75" s="1"/>
  <c r="BV174" i="75" s="1"/>
  <c r="BW174" i="75" s="1"/>
  <c r="BX174" i="75" s="1"/>
  <c r="BY174" i="75" s="1"/>
  <c r="BZ174" i="75" s="1"/>
  <c r="CA174" i="75" s="1"/>
  <c r="CB174" i="75" s="1"/>
  <c r="AV171" i="75"/>
  <c r="AV180" i="75"/>
  <c r="AV181" i="75"/>
  <c r="AY176" i="75"/>
  <c r="AZ176" i="75" s="1"/>
  <c r="BA176" i="75" s="1"/>
  <c r="BB176" i="75" s="1"/>
  <c r="BC176" i="75" s="1"/>
  <c r="BD176" i="75" s="1"/>
  <c r="BE176" i="75" s="1"/>
  <c r="BF176" i="75" s="1"/>
  <c r="BG176" i="75" s="1"/>
  <c r="BH176" i="75" s="1"/>
  <c r="BI176" i="75" s="1"/>
  <c r="BJ176" i="75" s="1"/>
  <c r="BK176" i="75" s="1"/>
  <c r="BL176" i="75" s="1"/>
  <c r="BM176" i="75" s="1"/>
  <c r="BN176" i="75" s="1"/>
  <c r="BO176" i="75" s="1"/>
  <c r="BP176" i="75" s="1"/>
  <c r="BQ176" i="75" s="1"/>
  <c r="BR176" i="75" s="1"/>
  <c r="BS176" i="75" s="1"/>
  <c r="BT176" i="75" s="1"/>
  <c r="BU176" i="75" s="1"/>
  <c r="BV176" i="75" s="1"/>
  <c r="BW176" i="75" s="1"/>
  <c r="BX176" i="75" s="1"/>
  <c r="BY176" i="75" s="1"/>
  <c r="BZ176" i="75" s="1"/>
  <c r="CA176" i="75" s="1"/>
  <c r="CB176" i="75" s="1"/>
  <c r="AY183" i="75"/>
  <c r="AZ183" i="75" s="1"/>
  <c r="BA183" i="75" s="1"/>
  <c r="BB183" i="75" s="1"/>
  <c r="BC183" i="75" s="1"/>
  <c r="BD183" i="75" s="1"/>
  <c r="BE183" i="75" s="1"/>
  <c r="BF183" i="75" s="1"/>
  <c r="BG183" i="75" s="1"/>
  <c r="BH183" i="75" s="1"/>
  <c r="BI183" i="75" s="1"/>
  <c r="BJ183" i="75" s="1"/>
  <c r="BK183" i="75" s="1"/>
  <c r="BL183" i="75" s="1"/>
  <c r="BM183" i="75" s="1"/>
  <c r="BN183" i="75" s="1"/>
  <c r="BO183" i="75" s="1"/>
  <c r="BP183" i="75" s="1"/>
  <c r="BQ183" i="75" s="1"/>
  <c r="BR183" i="75" s="1"/>
  <c r="BS183" i="75" s="1"/>
  <c r="BT183" i="75" s="1"/>
  <c r="BU183" i="75" s="1"/>
  <c r="BV183" i="75" s="1"/>
  <c r="BW183" i="75" s="1"/>
  <c r="BX183" i="75" s="1"/>
  <c r="BY183" i="75" s="1"/>
  <c r="BZ183" i="75" s="1"/>
  <c r="CA183" i="75" s="1"/>
  <c r="CB183" i="75" s="1"/>
  <c r="R260" i="75"/>
  <c r="AV217" i="75"/>
  <c r="AV260" i="75" s="1"/>
  <c r="E260" i="75" s="1"/>
  <c r="G8" i="10" s="1"/>
  <c r="T261" i="75"/>
  <c r="AV221" i="75"/>
  <c r="AV261" i="75" s="1"/>
  <c r="E261" i="75" s="1"/>
  <c r="G9" i="10" s="1"/>
  <c r="R262" i="75"/>
  <c r="AV226" i="75"/>
  <c r="AV262" i="75" s="1"/>
  <c r="E262" i="75" s="1"/>
  <c r="G10" i="10" s="1"/>
  <c r="R263" i="75"/>
  <c r="AV232" i="75"/>
  <c r="AV236" i="75"/>
  <c r="AV264" i="75" s="1"/>
  <c r="E264" i="75" s="1"/>
  <c r="G12" i="10" s="1"/>
  <c r="R264" i="75"/>
  <c r="C253" i="75"/>
  <c r="E253" i="75" s="1"/>
  <c r="C252" i="75"/>
  <c r="D253" i="75"/>
  <c r="AY37" i="73"/>
  <c r="AZ37" i="73" s="1"/>
  <c r="BA37" i="73" s="1"/>
  <c r="BB37" i="73" s="1"/>
  <c r="BC37" i="73" s="1"/>
  <c r="BD37" i="73" s="1"/>
  <c r="BE37" i="73" s="1"/>
  <c r="BF37" i="73" s="1"/>
  <c r="BG37" i="73" s="1"/>
  <c r="BH37" i="73" s="1"/>
  <c r="BI37" i="73" s="1"/>
  <c r="BJ37" i="73" s="1"/>
  <c r="BK37" i="73" s="1"/>
  <c r="BL37" i="73" s="1"/>
  <c r="BM37" i="73" s="1"/>
  <c r="BN37" i="73" s="1"/>
  <c r="BO37" i="73" s="1"/>
  <c r="BP37" i="73" s="1"/>
  <c r="BQ37" i="73" s="1"/>
  <c r="BR37" i="73" s="1"/>
  <c r="BS37" i="73" s="1"/>
  <c r="BT37" i="73" s="1"/>
  <c r="BU37" i="73" s="1"/>
  <c r="BV37" i="73" s="1"/>
  <c r="BW37" i="73" s="1"/>
  <c r="BX37" i="73" s="1"/>
  <c r="BY37" i="73" s="1"/>
  <c r="BZ37" i="73" s="1"/>
  <c r="CA37" i="73" s="1"/>
  <c r="CB37" i="73" s="1"/>
  <c r="AY41" i="73"/>
  <c r="AZ41" i="73" s="1"/>
  <c r="BA41" i="73" s="1"/>
  <c r="BB41" i="73" s="1"/>
  <c r="BC41" i="73" s="1"/>
  <c r="BD41" i="73" s="1"/>
  <c r="BE41" i="73" s="1"/>
  <c r="BF41" i="73" s="1"/>
  <c r="BG41" i="73" s="1"/>
  <c r="BH41" i="73" s="1"/>
  <c r="BI41" i="73" s="1"/>
  <c r="BJ41" i="73" s="1"/>
  <c r="BK41" i="73" s="1"/>
  <c r="BL41" i="73" s="1"/>
  <c r="BM41" i="73" s="1"/>
  <c r="BN41" i="73" s="1"/>
  <c r="BO41" i="73" s="1"/>
  <c r="BP41" i="73" s="1"/>
  <c r="BQ41" i="73" s="1"/>
  <c r="BR41" i="73" s="1"/>
  <c r="BS41" i="73" s="1"/>
  <c r="BT41" i="73" s="1"/>
  <c r="BU41" i="73" s="1"/>
  <c r="BV41" i="73" s="1"/>
  <c r="BW41" i="73" s="1"/>
  <c r="BX41" i="73" s="1"/>
  <c r="BY41" i="73" s="1"/>
  <c r="BZ41" i="73" s="1"/>
  <c r="CA41" i="73" s="1"/>
  <c r="CB41" i="73" s="1"/>
  <c r="AY45" i="73"/>
  <c r="AZ45" i="73" s="1"/>
  <c r="BA45" i="73" s="1"/>
  <c r="BB45" i="73" s="1"/>
  <c r="BC45" i="73" s="1"/>
  <c r="BD45" i="73" s="1"/>
  <c r="BE45" i="73" s="1"/>
  <c r="BF45" i="73" s="1"/>
  <c r="BG45" i="73" s="1"/>
  <c r="BH45" i="73" s="1"/>
  <c r="BI45" i="73" s="1"/>
  <c r="BJ45" i="73" s="1"/>
  <c r="BK45" i="73" s="1"/>
  <c r="BL45" i="73" s="1"/>
  <c r="BM45" i="73" s="1"/>
  <c r="BN45" i="73" s="1"/>
  <c r="BO45" i="73" s="1"/>
  <c r="BP45" i="73" s="1"/>
  <c r="BQ45" i="73" s="1"/>
  <c r="BR45" i="73" s="1"/>
  <c r="BS45" i="73" s="1"/>
  <c r="BT45" i="73" s="1"/>
  <c r="BU45" i="73" s="1"/>
  <c r="BV45" i="73" s="1"/>
  <c r="BW45" i="73" s="1"/>
  <c r="BX45" i="73" s="1"/>
  <c r="BY45" i="73" s="1"/>
  <c r="BZ45" i="73" s="1"/>
  <c r="CA45" i="73" s="1"/>
  <c r="CB45" i="73" s="1"/>
  <c r="AY77" i="73"/>
  <c r="AZ77" i="73" s="1"/>
  <c r="BA77" i="73" s="1"/>
  <c r="BB77" i="73" s="1"/>
  <c r="BC77" i="73" s="1"/>
  <c r="BD77" i="73" s="1"/>
  <c r="BE77" i="73" s="1"/>
  <c r="BF77" i="73" s="1"/>
  <c r="BG77" i="73" s="1"/>
  <c r="BH77" i="73" s="1"/>
  <c r="BI77" i="73" s="1"/>
  <c r="BJ77" i="73" s="1"/>
  <c r="BK77" i="73" s="1"/>
  <c r="BL77" i="73" s="1"/>
  <c r="BM77" i="73" s="1"/>
  <c r="BN77" i="73" s="1"/>
  <c r="BO77" i="73" s="1"/>
  <c r="BP77" i="73" s="1"/>
  <c r="BQ77" i="73" s="1"/>
  <c r="BR77" i="73" s="1"/>
  <c r="BS77" i="73" s="1"/>
  <c r="BT77" i="73" s="1"/>
  <c r="BU77" i="73" s="1"/>
  <c r="BV77" i="73" s="1"/>
  <c r="BW77" i="73" s="1"/>
  <c r="BX77" i="73" s="1"/>
  <c r="BY77" i="73" s="1"/>
  <c r="BZ77" i="73" s="1"/>
  <c r="CA77" i="73" s="1"/>
  <c r="CB77" i="73" s="1"/>
  <c r="AY81" i="73"/>
  <c r="AZ81" i="73" s="1"/>
  <c r="BA81" i="73" s="1"/>
  <c r="BB81" i="73" s="1"/>
  <c r="BC81" i="73" s="1"/>
  <c r="BD81" i="73" s="1"/>
  <c r="BE81" i="73" s="1"/>
  <c r="BF81" i="73" s="1"/>
  <c r="BG81" i="73" s="1"/>
  <c r="BH81" i="73" s="1"/>
  <c r="BI81" i="73" s="1"/>
  <c r="BJ81" i="73" s="1"/>
  <c r="BK81" i="73" s="1"/>
  <c r="BL81" i="73" s="1"/>
  <c r="BM81" i="73" s="1"/>
  <c r="BN81" i="73" s="1"/>
  <c r="BO81" i="73" s="1"/>
  <c r="BP81" i="73" s="1"/>
  <c r="BQ81" i="73" s="1"/>
  <c r="BR81" i="73" s="1"/>
  <c r="BS81" i="73" s="1"/>
  <c r="BT81" i="73" s="1"/>
  <c r="BU81" i="73" s="1"/>
  <c r="BV81" i="73" s="1"/>
  <c r="BW81" i="73" s="1"/>
  <c r="BX81" i="73" s="1"/>
  <c r="BY81" i="73" s="1"/>
  <c r="BZ81" i="73" s="1"/>
  <c r="CA81" i="73" s="1"/>
  <c r="CB81" i="73" s="1"/>
  <c r="BA90" i="73"/>
  <c r="BB90" i="73" s="1"/>
  <c r="BC90" i="73" s="1"/>
  <c r="BD90" i="73" s="1"/>
  <c r="BE90" i="73" s="1"/>
  <c r="BF90" i="73" s="1"/>
  <c r="BG90" i="73" s="1"/>
  <c r="BH90" i="73" s="1"/>
  <c r="BI90" i="73" s="1"/>
  <c r="BJ90" i="73" s="1"/>
  <c r="BK90" i="73" s="1"/>
  <c r="BL90" i="73" s="1"/>
  <c r="BM90" i="73" s="1"/>
  <c r="BN90" i="73" s="1"/>
  <c r="BO90" i="73" s="1"/>
  <c r="BP90" i="73" s="1"/>
  <c r="BQ90" i="73" s="1"/>
  <c r="BR90" i="73" s="1"/>
  <c r="BS90" i="73" s="1"/>
  <c r="BT90" i="73" s="1"/>
  <c r="BU90" i="73" s="1"/>
  <c r="BV90" i="73" s="1"/>
  <c r="BW90" i="73" s="1"/>
  <c r="BX90" i="73" s="1"/>
  <c r="BY90" i="73" s="1"/>
  <c r="BZ90" i="73" s="1"/>
  <c r="CA90" i="73" s="1"/>
  <c r="CB90" i="73" s="1"/>
  <c r="AY95" i="73"/>
  <c r="AZ95" i="73" s="1"/>
  <c r="BA95" i="73" s="1"/>
  <c r="AY135" i="73"/>
  <c r="AZ135" i="73" s="1"/>
  <c r="BA135" i="73" s="1"/>
  <c r="BB135" i="73" s="1"/>
  <c r="BC135" i="73" s="1"/>
  <c r="BD135" i="73" s="1"/>
  <c r="BE135" i="73" s="1"/>
  <c r="BF135" i="73" s="1"/>
  <c r="BG135" i="73" s="1"/>
  <c r="BH135" i="73" s="1"/>
  <c r="BI135" i="73" s="1"/>
  <c r="BJ135" i="73" s="1"/>
  <c r="BK135" i="73" s="1"/>
  <c r="BL135" i="73" s="1"/>
  <c r="BM135" i="73" s="1"/>
  <c r="BN135" i="73" s="1"/>
  <c r="BO135" i="73" s="1"/>
  <c r="BP135" i="73" s="1"/>
  <c r="BQ135" i="73" s="1"/>
  <c r="BR135" i="73" s="1"/>
  <c r="BS135" i="73" s="1"/>
  <c r="BT135" i="73" s="1"/>
  <c r="BU135" i="73" s="1"/>
  <c r="BV135" i="73" s="1"/>
  <c r="BW135" i="73" s="1"/>
  <c r="BX135" i="73" s="1"/>
  <c r="BY135" i="73" s="1"/>
  <c r="BZ135" i="73" s="1"/>
  <c r="CA135" i="73" s="1"/>
  <c r="CB135" i="73" s="1"/>
  <c r="AY136" i="73"/>
  <c r="AZ136" i="73" s="1"/>
  <c r="BA136" i="73" s="1"/>
  <c r="BB136" i="73" s="1"/>
  <c r="BC136" i="73" s="1"/>
  <c r="BD136" i="73" s="1"/>
  <c r="BE136" i="73" s="1"/>
  <c r="BF136" i="73" s="1"/>
  <c r="BG136" i="73" s="1"/>
  <c r="BH136" i="73" s="1"/>
  <c r="BI136" i="73" s="1"/>
  <c r="BJ136" i="73" s="1"/>
  <c r="BK136" i="73" s="1"/>
  <c r="BL136" i="73" s="1"/>
  <c r="BM136" i="73" s="1"/>
  <c r="BN136" i="73" s="1"/>
  <c r="BO136" i="73" s="1"/>
  <c r="BP136" i="73" s="1"/>
  <c r="BQ136" i="73" s="1"/>
  <c r="BR136" i="73" s="1"/>
  <c r="BS136" i="73" s="1"/>
  <c r="BT136" i="73" s="1"/>
  <c r="BU136" i="73" s="1"/>
  <c r="BV136" i="73" s="1"/>
  <c r="BW136" i="73" s="1"/>
  <c r="BX136" i="73" s="1"/>
  <c r="BY136" i="73" s="1"/>
  <c r="BZ136" i="73" s="1"/>
  <c r="CA136" i="73" s="1"/>
  <c r="CB136" i="73" s="1"/>
  <c r="AY140" i="73"/>
  <c r="AZ140" i="73" s="1"/>
  <c r="BA140" i="73" s="1"/>
  <c r="BB140" i="73" s="1"/>
  <c r="BC140" i="73" s="1"/>
  <c r="BD140" i="73" s="1"/>
  <c r="BE140" i="73" s="1"/>
  <c r="BF140" i="73" s="1"/>
  <c r="BG140" i="73" s="1"/>
  <c r="BH140" i="73" s="1"/>
  <c r="BI140" i="73" s="1"/>
  <c r="BJ140" i="73" s="1"/>
  <c r="BK140" i="73" s="1"/>
  <c r="BL140" i="73" s="1"/>
  <c r="BM140" i="73" s="1"/>
  <c r="BN140" i="73" s="1"/>
  <c r="BO140" i="73" s="1"/>
  <c r="BP140" i="73" s="1"/>
  <c r="BQ140" i="73" s="1"/>
  <c r="BR140" i="73" s="1"/>
  <c r="BS140" i="73" s="1"/>
  <c r="BT140" i="73" s="1"/>
  <c r="BU140" i="73" s="1"/>
  <c r="BV140" i="73" s="1"/>
  <c r="BW140" i="73" s="1"/>
  <c r="BX140" i="73" s="1"/>
  <c r="BY140" i="73" s="1"/>
  <c r="BZ140" i="73" s="1"/>
  <c r="CA140" i="73" s="1"/>
  <c r="CB140" i="73" s="1"/>
  <c r="AZ143" i="73"/>
  <c r="BA143" i="73" s="1"/>
  <c r="BB143" i="73" s="1"/>
  <c r="BC143" i="73" s="1"/>
  <c r="BD143" i="73" s="1"/>
  <c r="BE143" i="73" s="1"/>
  <c r="BF143" i="73" s="1"/>
  <c r="BG143" i="73" s="1"/>
  <c r="BH143" i="73" s="1"/>
  <c r="BI143" i="73" s="1"/>
  <c r="BJ143" i="73" s="1"/>
  <c r="BK143" i="73" s="1"/>
  <c r="BL143" i="73" s="1"/>
  <c r="BM143" i="73" s="1"/>
  <c r="BN143" i="73" s="1"/>
  <c r="BO143" i="73" s="1"/>
  <c r="BP143" i="73" s="1"/>
  <c r="BQ143" i="73" s="1"/>
  <c r="BR143" i="73" s="1"/>
  <c r="BS143" i="73" s="1"/>
  <c r="BT143" i="73" s="1"/>
  <c r="BU143" i="73" s="1"/>
  <c r="BV143" i="73" s="1"/>
  <c r="BW143" i="73" s="1"/>
  <c r="BX143" i="73" s="1"/>
  <c r="BY143" i="73" s="1"/>
  <c r="BZ143" i="73" s="1"/>
  <c r="CA143" i="73" s="1"/>
  <c r="CB143" i="73" s="1"/>
  <c r="AY148" i="73"/>
  <c r="AZ148" i="73" s="1"/>
  <c r="BA148" i="73" s="1"/>
  <c r="BB148" i="73" s="1"/>
  <c r="BC148" i="73" s="1"/>
  <c r="BD148" i="73" s="1"/>
  <c r="BE148" i="73" s="1"/>
  <c r="BF148" i="73" s="1"/>
  <c r="BG148" i="73" s="1"/>
  <c r="BH148" i="73" s="1"/>
  <c r="BI148" i="73" s="1"/>
  <c r="BJ148" i="73" s="1"/>
  <c r="BK148" i="73" s="1"/>
  <c r="BL148" i="73" s="1"/>
  <c r="BM148" i="73" s="1"/>
  <c r="BN148" i="73" s="1"/>
  <c r="BO148" i="73" s="1"/>
  <c r="BP148" i="73" s="1"/>
  <c r="BQ148" i="73" s="1"/>
  <c r="BR148" i="73" s="1"/>
  <c r="BS148" i="73" s="1"/>
  <c r="BT148" i="73" s="1"/>
  <c r="BU148" i="73" s="1"/>
  <c r="BV148" i="73" s="1"/>
  <c r="BW148" i="73" s="1"/>
  <c r="BX148" i="73" s="1"/>
  <c r="BY148" i="73" s="1"/>
  <c r="BZ148" i="73" s="1"/>
  <c r="CA148" i="73" s="1"/>
  <c r="CB148" i="73" s="1"/>
  <c r="AZ164" i="73"/>
  <c r="BA164" i="73" s="1"/>
  <c r="BB164" i="73" s="1"/>
  <c r="BC164" i="73" s="1"/>
  <c r="BD164" i="73" s="1"/>
  <c r="BE164" i="73" s="1"/>
  <c r="BF164" i="73" s="1"/>
  <c r="BG164" i="73" s="1"/>
  <c r="BH164" i="73" s="1"/>
  <c r="BI164" i="73" s="1"/>
  <c r="BJ164" i="73" s="1"/>
  <c r="BK164" i="73" s="1"/>
  <c r="BL164" i="73" s="1"/>
  <c r="BM164" i="73" s="1"/>
  <c r="BN164" i="73" s="1"/>
  <c r="BO164" i="73" s="1"/>
  <c r="BP164" i="73" s="1"/>
  <c r="BQ164" i="73" s="1"/>
  <c r="BR164" i="73" s="1"/>
  <c r="BS164" i="73" s="1"/>
  <c r="BT164" i="73" s="1"/>
  <c r="BU164" i="73" s="1"/>
  <c r="BV164" i="73" s="1"/>
  <c r="BW164" i="73" s="1"/>
  <c r="BX164" i="73" s="1"/>
  <c r="BY164" i="73" s="1"/>
  <c r="BZ164" i="73" s="1"/>
  <c r="CA164" i="73" s="1"/>
  <c r="CB164" i="73" s="1"/>
  <c r="BA176" i="73"/>
  <c r="BB176" i="73" s="1"/>
  <c r="BC176" i="73" s="1"/>
  <c r="BD176" i="73" s="1"/>
  <c r="BE176" i="73" s="1"/>
  <c r="BF176" i="73" s="1"/>
  <c r="BG176" i="73" s="1"/>
  <c r="BH176" i="73" s="1"/>
  <c r="BI176" i="73" s="1"/>
  <c r="BJ176" i="73" s="1"/>
  <c r="BK176" i="73" s="1"/>
  <c r="BL176" i="73" s="1"/>
  <c r="BM176" i="73" s="1"/>
  <c r="BN176" i="73" s="1"/>
  <c r="BO176" i="73" s="1"/>
  <c r="BP176" i="73" s="1"/>
  <c r="BQ176" i="73" s="1"/>
  <c r="BR176" i="73" s="1"/>
  <c r="BS176" i="73" s="1"/>
  <c r="BT176" i="73" s="1"/>
  <c r="BU176" i="73" s="1"/>
  <c r="BV176" i="73" s="1"/>
  <c r="BW176" i="73" s="1"/>
  <c r="BX176" i="73" s="1"/>
  <c r="BY176" i="73" s="1"/>
  <c r="BZ176" i="73" s="1"/>
  <c r="CA176" i="73" s="1"/>
  <c r="CB176" i="73" s="1"/>
  <c r="AZ182" i="73"/>
  <c r="BA182" i="73" s="1"/>
  <c r="BB182" i="73" s="1"/>
  <c r="BC182" i="73" s="1"/>
  <c r="BD182" i="73" s="1"/>
  <c r="BE182" i="73" s="1"/>
  <c r="BF182" i="73" s="1"/>
  <c r="BG182" i="73" s="1"/>
  <c r="BH182" i="73" s="1"/>
  <c r="BI182" i="73" s="1"/>
  <c r="BJ182" i="73" s="1"/>
  <c r="BK182" i="73" s="1"/>
  <c r="BL182" i="73" s="1"/>
  <c r="BM182" i="73" s="1"/>
  <c r="BN182" i="73" s="1"/>
  <c r="BO182" i="73" s="1"/>
  <c r="BP182" i="73" s="1"/>
  <c r="BQ182" i="73" s="1"/>
  <c r="BR182" i="73" s="1"/>
  <c r="BS182" i="73" s="1"/>
  <c r="BT182" i="73" s="1"/>
  <c r="BU182" i="73" s="1"/>
  <c r="BV182" i="73" s="1"/>
  <c r="BW182" i="73" s="1"/>
  <c r="BX182" i="73" s="1"/>
  <c r="BY182" i="73" s="1"/>
  <c r="BZ182" i="73" s="1"/>
  <c r="CA182" i="73" s="1"/>
  <c r="CB182" i="73" s="1"/>
  <c r="D8" i="74"/>
  <c r="B11" i="74"/>
  <c r="F298" i="74"/>
  <c r="G298" i="74" s="1"/>
  <c r="E242" i="74"/>
  <c r="E244" i="74" s="1"/>
  <c r="CU185" i="74"/>
  <c r="CU184" i="74"/>
  <c r="CU183" i="74"/>
  <c r="CU182" i="74"/>
  <c r="CU181" i="74"/>
  <c r="CU180" i="74"/>
  <c r="CU179" i="74"/>
  <c r="CU178" i="74"/>
  <c r="CU177" i="74"/>
  <c r="CU176" i="74"/>
  <c r="CU175" i="74"/>
  <c r="CU174" i="74"/>
  <c r="CU173" i="74"/>
  <c r="CU172" i="74"/>
  <c r="E243" i="74"/>
  <c r="CU171" i="74"/>
  <c r="CU170" i="74"/>
  <c r="CU169" i="74"/>
  <c r="CU168" i="74"/>
  <c r="CU167" i="74"/>
  <c r="CU166" i="74"/>
  <c r="CU163" i="74"/>
  <c r="CU164" i="74"/>
  <c r="CU162" i="74"/>
  <c r="CU161" i="74"/>
  <c r="CU160" i="74"/>
  <c r="CU159" i="74"/>
  <c r="CU158" i="74"/>
  <c r="CU157" i="74"/>
  <c r="CU156" i="74"/>
  <c r="CU155" i="74"/>
  <c r="CU165" i="74"/>
  <c r="CU154" i="74"/>
  <c r="CU153" i="74"/>
  <c r="CU152" i="74"/>
  <c r="CU151" i="74"/>
  <c r="CU150" i="74"/>
  <c r="CU149" i="74"/>
  <c r="CU148" i="74"/>
  <c r="CU147" i="74"/>
  <c r="CU146" i="74"/>
  <c r="CU145" i="74"/>
  <c r="CU144" i="74"/>
  <c r="CU143" i="74"/>
  <c r="CU142" i="74"/>
  <c r="CU141" i="74"/>
  <c r="CU140" i="74"/>
  <c r="CU139" i="74"/>
  <c r="CU138" i="74"/>
  <c r="CU137" i="74"/>
  <c r="CU136" i="74"/>
  <c r="CU135" i="74"/>
  <c r="CU134" i="74"/>
  <c r="CU133" i="74"/>
  <c r="CU132" i="74"/>
  <c r="CU131" i="74"/>
  <c r="CU130" i="74"/>
  <c r="CU118" i="74"/>
  <c r="CU117" i="74"/>
  <c r="CU116" i="74"/>
  <c r="CU115" i="74"/>
  <c r="CU114" i="74"/>
  <c r="CU113" i="74"/>
  <c r="CU128" i="74"/>
  <c r="CU126" i="74"/>
  <c r="CU125" i="74"/>
  <c r="CU129" i="74"/>
  <c r="CU127" i="74"/>
  <c r="CU124" i="74"/>
  <c r="CU123" i="74"/>
  <c r="CU122" i="74"/>
  <c r="CU121" i="74"/>
  <c r="CU120" i="74"/>
  <c r="CU119" i="74"/>
  <c r="CU112" i="74"/>
  <c r="CU111" i="74"/>
  <c r="CU110" i="74"/>
  <c r="CU109" i="74"/>
  <c r="CU108" i="74"/>
  <c r="CU107" i="74"/>
  <c r="CU104" i="74"/>
  <c r="CU105" i="74"/>
  <c r="CU101" i="74"/>
  <c r="CU100" i="74"/>
  <c r="CU99" i="74"/>
  <c r="CU98" i="74"/>
  <c r="CU106" i="74"/>
  <c r="CU102" i="74"/>
  <c r="CU97" i="74"/>
  <c r="CU96" i="74"/>
  <c r="CU95" i="74"/>
  <c r="CU94" i="74"/>
  <c r="CU93" i="74"/>
  <c r="CU92" i="74"/>
  <c r="CU103" i="74"/>
  <c r="CU91" i="74"/>
  <c r="CU90" i="74"/>
  <c r="CU89" i="74"/>
  <c r="CU88" i="74"/>
  <c r="CU86" i="74"/>
  <c r="CU83" i="74"/>
  <c r="CU82" i="74"/>
  <c r="CU58" i="74"/>
  <c r="CU57" i="74"/>
  <c r="CU56" i="74"/>
  <c r="CU55" i="74"/>
  <c r="CU54" i="74"/>
  <c r="CU53" i="74"/>
  <c r="CU52" i="74"/>
  <c r="CV52" i="74" s="1"/>
  <c r="CU84" i="74"/>
  <c r="CU81" i="74"/>
  <c r="CU80" i="74"/>
  <c r="CU79" i="74"/>
  <c r="CU78" i="74"/>
  <c r="CU77" i="74"/>
  <c r="CU76" i="74"/>
  <c r="CU75" i="74"/>
  <c r="CU74" i="74"/>
  <c r="CU87" i="74"/>
  <c r="CU73" i="74"/>
  <c r="CU72" i="74"/>
  <c r="CU71" i="74"/>
  <c r="CU70" i="74"/>
  <c r="CU69" i="74"/>
  <c r="CU68" i="74"/>
  <c r="CU85" i="74"/>
  <c r="CU67" i="74"/>
  <c r="CU66" i="74"/>
  <c r="CU65" i="74"/>
  <c r="CU64" i="74"/>
  <c r="CU63" i="74"/>
  <c r="CU62" i="74"/>
  <c r="CU61" i="74"/>
  <c r="CU60" i="74"/>
  <c r="CU59" i="74"/>
  <c r="CT26" i="74"/>
  <c r="CT27" i="74"/>
  <c r="CT28" i="74"/>
  <c r="CT29" i="74"/>
  <c r="CT30" i="74"/>
  <c r="CT31" i="74"/>
  <c r="CT32" i="74"/>
  <c r="CT33" i="74"/>
  <c r="CT34" i="74"/>
  <c r="CT35" i="74"/>
  <c r="CU48" i="74"/>
  <c r="CT49" i="74"/>
  <c r="CU50" i="74"/>
  <c r="AY52" i="74"/>
  <c r="AZ52" i="74" s="1"/>
  <c r="BA52" i="74" s="1"/>
  <c r="BB52" i="74" s="1"/>
  <c r="BC52" i="74" s="1"/>
  <c r="BD52" i="74" s="1"/>
  <c r="BE52" i="74" s="1"/>
  <c r="BF52" i="74" s="1"/>
  <c r="BG52" i="74" s="1"/>
  <c r="BH52" i="74" s="1"/>
  <c r="BI52" i="74" s="1"/>
  <c r="BJ52" i="74" s="1"/>
  <c r="BK52" i="74" s="1"/>
  <c r="BL52" i="74" s="1"/>
  <c r="BM52" i="74" s="1"/>
  <c r="BN52" i="74" s="1"/>
  <c r="BO52" i="74" s="1"/>
  <c r="BP52" i="74" s="1"/>
  <c r="BQ52" i="74" s="1"/>
  <c r="BR52" i="74" s="1"/>
  <c r="BS52" i="74" s="1"/>
  <c r="BT52" i="74" s="1"/>
  <c r="BU52" i="74" s="1"/>
  <c r="BV52" i="74" s="1"/>
  <c r="BW52" i="74" s="1"/>
  <c r="BX52" i="74" s="1"/>
  <c r="BY52" i="74" s="1"/>
  <c r="BZ52" i="74" s="1"/>
  <c r="CA52" i="74" s="1"/>
  <c r="CB52" i="74" s="1"/>
  <c r="AV52" i="74"/>
  <c r="BA44" i="73"/>
  <c r="BB44" i="73" s="1"/>
  <c r="BC44" i="73" s="1"/>
  <c r="BD44" i="73" s="1"/>
  <c r="BE44" i="73" s="1"/>
  <c r="BF44" i="73" s="1"/>
  <c r="BG44" i="73" s="1"/>
  <c r="BH44" i="73" s="1"/>
  <c r="BI44" i="73" s="1"/>
  <c r="BJ44" i="73" s="1"/>
  <c r="BK44" i="73" s="1"/>
  <c r="BL44" i="73" s="1"/>
  <c r="BM44" i="73" s="1"/>
  <c r="BN44" i="73" s="1"/>
  <c r="BO44" i="73" s="1"/>
  <c r="BP44" i="73" s="1"/>
  <c r="BQ44" i="73" s="1"/>
  <c r="BR44" i="73" s="1"/>
  <c r="BS44" i="73" s="1"/>
  <c r="BT44" i="73" s="1"/>
  <c r="BU44" i="73" s="1"/>
  <c r="BV44" i="73" s="1"/>
  <c r="BW44" i="73" s="1"/>
  <c r="BX44" i="73" s="1"/>
  <c r="BY44" i="73" s="1"/>
  <c r="BZ44" i="73" s="1"/>
  <c r="CA44" i="73" s="1"/>
  <c r="CB44" i="73" s="1"/>
  <c r="AY48" i="73"/>
  <c r="AZ48" i="73" s="1"/>
  <c r="BA48" i="73" s="1"/>
  <c r="BB48" i="73" s="1"/>
  <c r="BC48" i="73" s="1"/>
  <c r="BD48" i="73" s="1"/>
  <c r="BE48" i="73" s="1"/>
  <c r="BF48" i="73" s="1"/>
  <c r="BG48" i="73" s="1"/>
  <c r="BH48" i="73" s="1"/>
  <c r="BI48" i="73" s="1"/>
  <c r="BJ48" i="73" s="1"/>
  <c r="BK48" i="73" s="1"/>
  <c r="BL48" i="73" s="1"/>
  <c r="BM48" i="73" s="1"/>
  <c r="BN48" i="73" s="1"/>
  <c r="BO48" i="73" s="1"/>
  <c r="BP48" i="73" s="1"/>
  <c r="BQ48" i="73" s="1"/>
  <c r="BR48" i="73" s="1"/>
  <c r="BS48" i="73" s="1"/>
  <c r="BT48" i="73" s="1"/>
  <c r="BU48" i="73" s="1"/>
  <c r="BV48" i="73" s="1"/>
  <c r="BW48" i="73" s="1"/>
  <c r="BX48" i="73" s="1"/>
  <c r="BY48" i="73" s="1"/>
  <c r="BZ48" i="73" s="1"/>
  <c r="CA48" i="73" s="1"/>
  <c r="CB48" i="73" s="1"/>
  <c r="AY62" i="73"/>
  <c r="AZ62" i="73" s="1"/>
  <c r="BA62" i="73" s="1"/>
  <c r="BB62" i="73" s="1"/>
  <c r="BC62" i="73" s="1"/>
  <c r="BD62" i="73" s="1"/>
  <c r="BE62" i="73" s="1"/>
  <c r="BF62" i="73" s="1"/>
  <c r="BG62" i="73" s="1"/>
  <c r="BH62" i="73" s="1"/>
  <c r="BI62" i="73" s="1"/>
  <c r="BJ62" i="73" s="1"/>
  <c r="BK62" i="73" s="1"/>
  <c r="BL62" i="73" s="1"/>
  <c r="BM62" i="73" s="1"/>
  <c r="BN62" i="73" s="1"/>
  <c r="BO62" i="73" s="1"/>
  <c r="BP62" i="73" s="1"/>
  <c r="BQ62" i="73" s="1"/>
  <c r="BR62" i="73" s="1"/>
  <c r="BS62" i="73" s="1"/>
  <c r="BT62" i="73" s="1"/>
  <c r="BU62" i="73" s="1"/>
  <c r="BV62" i="73" s="1"/>
  <c r="BW62" i="73" s="1"/>
  <c r="BX62" i="73" s="1"/>
  <c r="BY62" i="73" s="1"/>
  <c r="BZ62" i="73" s="1"/>
  <c r="CA62" i="73" s="1"/>
  <c r="CB62" i="73" s="1"/>
  <c r="AY64" i="73"/>
  <c r="AZ64" i="73" s="1"/>
  <c r="BA64" i="73" s="1"/>
  <c r="BB64" i="73" s="1"/>
  <c r="BC64" i="73" s="1"/>
  <c r="BD64" i="73" s="1"/>
  <c r="BE64" i="73" s="1"/>
  <c r="BF64" i="73" s="1"/>
  <c r="BG64" i="73" s="1"/>
  <c r="BH64" i="73" s="1"/>
  <c r="BI64" i="73" s="1"/>
  <c r="BJ64" i="73" s="1"/>
  <c r="BK64" i="73" s="1"/>
  <c r="BL64" i="73" s="1"/>
  <c r="BM64" i="73" s="1"/>
  <c r="BN64" i="73" s="1"/>
  <c r="BO64" i="73" s="1"/>
  <c r="BP64" i="73" s="1"/>
  <c r="BQ64" i="73" s="1"/>
  <c r="BR64" i="73" s="1"/>
  <c r="BS64" i="73" s="1"/>
  <c r="BT64" i="73" s="1"/>
  <c r="BU64" i="73" s="1"/>
  <c r="BV64" i="73" s="1"/>
  <c r="BW64" i="73" s="1"/>
  <c r="BX64" i="73" s="1"/>
  <c r="BY64" i="73" s="1"/>
  <c r="BZ64" i="73" s="1"/>
  <c r="CA64" i="73" s="1"/>
  <c r="CB64" i="73" s="1"/>
  <c r="AY78" i="73"/>
  <c r="AZ78" i="73" s="1"/>
  <c r="AZ86" i="73"/>
  <c r="BA86" i="73" s="1"/>
  <c r="BB86" i="73" s="1"/>
  <c r="BC86" i="73" s="1"/>
  <c r="BD86" i="73" s="1"/>
  <c r="BE86" i="73" s="1"/>
  <c r="BF86" i="73" s="1"/>
  <c r="BG86" i="73" s="1"/>
  <c r="BH86" i="73" s="1"/>
  <c r="BI86" i="73" s="1"/>
  <c r="BJ86" i="73" s="1"/>
  <c r="BK86" i="73" s="1"/>
  <c r="BL86" i="73" s="1"/>
  <c r="BM86" i="73" s="1"/>
  <c r="BN86" i="73" s="1"/>
  <c r="BO86" i="73" s="1"/>
  <c r="BP86" i="73" s="1"/>
  <c r="BQ86" i="73" s="1"/>
  <c r="BR86" i="73" s="1"/>
  <c r="BS86" i="73" s="1"/>
  <c r="BT86" i="73" s="1"/>
  <c r="BU86" i="73" s="1"/>
  <c r="BV86" i="73" s="1"/>
  <c r="BW86" i="73" s="1"/>
  <c r="BX86" i="73" s="1"/>
  <c r="BY86" i="73" s="1"/>
  <c r="BZ86" i="73" s="1"/>
  <c r="CA86" i="73" s="1"/>
  <c r="CB86" i="73" s="1"/>
  <c r="AY96" i="73"/>
  <c r="AZ96" i="73" s="1"/>
  <c r="BA96" i="73" s="1"/>
  <c r="AY100" i="73"/>
  <c r="AZ100" i="73" s="1"/>
  <c r="BA100" i="73" s="1"/>
  <c r="BB100" i="73" s="1"/>
  <c r="BC100" i="73" s="1"/>
  <c r="BD100" i="73" s="1"/>
  <c r="BE100" i="73" s="1"/>
  <c r="BF100" i="73" s="1"/>
  <c r="BG100" i="73" s="1"/>
  <c r="BH100" i="73" s="1"/>
  <c r="BI100" i="73" s="1"/>
  <c r="BJ100" i="73" s="1"/>
  <c r="BK100" i="73" s="1"/>
  <c r="BL100" i="73" s="1"/>
  <c r="BM100" i="73" s="1"/>
  <c r="BN100" i="73" s="1"/>
  <c r="BO100" i="73" s="1"/>
  <c r="BP100" i="73" s="1"/>
  <c r="BQ100" i="73" s="1"/>
  <c r="BR100" i="73" s="1"/>
  <c r="BS100" i="73" s="1"/>
  <c r="BT100" i="73" s="1"/>
  <c r="BU100" i="73" s="1"/>
  <c r="BV100" i="73" s="1"/>
  <c r="BW100" i="73" s="1"/>
  <c r="BX100" i="73" s="1"/>
  <c r="BY100" i="73" s="1"/>
  <c r="BZ100" i="73" s="1"/>
  <c r="CA100" i="73" s="1"/>
  <c r="CB100" i="73" s="1"/>
  <c r="BA132" i="73"/>
  <c r="BB132" i="73" s="1"/>
  <c r="BC132" i="73" s="1"/>
  <c r="BD132" i="73" s="1"/>
  <c r="BE132" i="73" s="1"/>
  <c r="BF132" i="73" s="1"/>
  <c r="BG132" i="73" s="1"/>
  <c r="BH132" i="73" s="1"/>
  <c r="BI132" i="73" s="1"/>
  <c r="BJ132" i="73" s="1"/>
  <c r="BK132" i="73" s="1"/>
  <c r="BL132" i="73" s="1"/>
  <c r="BM132" i="73" s="1"/>
  <c r="BN132" i="73" s="1"/>
  <c r="BO132" i="73" s="1"/>
  <c r="BP132" i="73" s="1"/>
  <c r="BQ132" i="73" s="1"/>
  <c r="BR132" i="73" s="1"/>
  <c r="BS132" i="73" s="1"/>
  <c r="BT132" i="73" s="1"/>
  <c r="BU132" i="73" s="1"/>
  <c r="BV132" i="73" s="1"/>
  <c r="BW132" i="73" s="1"/>
  <c r="BX132" i="73" s="1"/>
  <c r="BY132" i="73" s="1"/>
  <c r="BZ132" i="73" s="1"/>
  <c r="CA132" i="73" s="1"/>
  <c r="CB132" i="73" s="1"/>
  <c r="AY134" i="73"/>
  <c r="AZ134" i="73" s="1"/>
  <c r="BA134" i="73" s="1"/>
  <c r="BB134" i="73" s="1"/>
  <c r="BC134" i="73" s="1"/>
  <c r="BD134" i="73" s="1"/>
  <c r="BE134" i="73" s="1"/>
  <c r="BF134" i="73" s="1"/>
  <c r="BG134" i="73" s="1"/>
  <c r="BH134" i="73" s="1"/>
  <c r="BI134" i="73" s="1"/>
  <c r="BJ134" i="73" s="1"/>
  <c r="BK134" i="73" s="1"/>
  <c r="BL134" i="73" s="1"/>
  <c r="BM134" i="73" s="1"/>
  <c r="BN134" i="73" s="1"/>
  <c r="BO134" i="73" s="1"/>
  <c r="BP134" i="73" s="1"/>
  <c r="BQ134" i="73" s="1"/>
  <c r="BR134" i="73" s="1"/>
  <c r="BS134" i="73" s="1"/>
  <c r="BT134" i="73" s="1"/>
  <c r="BU134" i="73" s="1"/>
  <c r="BV134" i="73" s="1"/>
  <c r="BW134" i="73" s="1"/>
  <c r="BX134" i="73" s="1"/>
  <c r="BY134" i="73" s="1"/>
  <c r="BZ134" i="73" s="1"/>
  <c r="CA134" i="73" s="1"/>
  <c r="CB134" i="73" s="1"/>
  <c r="AY137" i="73"/>
  <c r="AZ137" i="73" s="1"/>
  <c r="AY151" i="73"/>
  <c r="AZ151" i="73" s="1"/>
  <c r="BA151" i="73" s="1"/>
  <c r="BB151" i="73" s="1"/>
  <c r="BC151" i="73" s="1"/>
  <c r="BD151" i="73" s="1"/>
  <c r="BE151" i="73" s="1"/>
  <c r="BF151" i="73" s="1"/>
  <c r="BG151" i="73" s="1"/>
  <c r="BH151" i="73" s="1"/>
  <c r="BI151" i="73" s="1"/>
  <c r="BJ151" i="73" s="1"/>
  <c r="BK151" i="73" s="1"/>
  <c r="BL151" i="73" s="1"/>
  <c r="BM151" i="73" s="1"/>
  <c r="BN151" i="73" s="1"/>
  <c r="BO151" i="73" s="1"/>
  <c r="BP151" i="73" s="1"/>
  <c r="BQ151" i="73" s="1"/>
  <c r="BR151" i="73" s="1"/>
  <c r="BS151" i="73" s="1"/>
  <c r="BT151" i="73" s="1"/>
  <c r="BU151" i="73" s="1"/>
  <c r="BV151" i="73" s="1"/>
  <c r="BW151" i="73" s="1"/>
  <c r="BX151" i="73" s="1"/>
  <c r="BY151" i="73" s="1"/>
  <c r="BZ151" i="73" s="1"/>
  <c r="CA151" i="73" s="1"/>
  <c r="CB151" i="73" s="1"/>
  <c r="AZ170" i="73"/>
  <c r="BA170" i="73" s="1"/>
  <c r="BB170" i="73" s="1"/>
  <c r="BC170" i="73" s="1"/>
  <c r="BD170" i="73" s="1"/>
  <c r="BE170" i="73" s="1"/>
  <c r="BF170" i="73" s="1"/>
  <c r="BG170" i="73" s="1"/>
  <c r="BH170" i="73" s="1"/>
  <c r="BI170" i="73" s="1"/>
  <c r="BJ170" i="73" s="1"/>
  <c r="BK170" i="73" s="1"/>
  <c r="BL170" i="73" s="1"/>
  <c r="BM170" i="73" s="1"/>
  <c r="BN170" i="73" s="1"/>
  <c r="BO170" i="73" s="1"/>
  <c r="BP170" i="73" s="1"/>
  <c r="BQ170" i="73" s="1"/>
  <c r="BR170" i="73" s="1"/>
  <c r="BS170" i="73" s="1"/>
  <c r="BT170" i="73" s="1"/>
  <c r="BU170" i="73" s="1"/>
  <c r="BV170" i="73" s="1"/>
  <c r="BW170" i="73" s="1"/>
  <c r="BX170" i="73" s="1"/>
  <c r="BY170" i="73" s="1"/>
  <c r="BZ170" i="73" s="1"/>
  <c r="CA170" i="73" s="1"/>
  <c r="CB170" i="73" s="1"/>
  <c r="AZ179" i="73"/>
  <c r="BA179" i="73" s="1"/>
  <c r="BB179" i="73" s="1"/>
  <c r="BC179" i="73" s="1"/>
  <c r="BD179" i="73" s="1"/>
  <c r="BE179" i="73" s="1"/>
  <c r="BF179" i="73" s="1"/>
  <c r="BG179" i="73" s="1"/>
  <c r="BH179" i="73" s="1"/>
  <c r="BI179" i="73" s="1"/>
  <c r="BJ179" i="73" s="1"/>
  <c r="BK179" i="73" s="1"/>
  <c r="BL179" i="73" s="1"/>
  <c r="BM179" i="73" s="1"/>
  <c r="BN179" i="73" s="1"/>
  <c r="BO179" i="73" s="1"/>
  <c r="BP179" i="73" s="1"/>
  <c r="BQ179" i="73" s="1"/>
  <c r="BR179" i="73" s="1"/>
  <c r="BS179" i="73" s="1"/>
  <c r="BT179" i="73" s="1"/>
  <c r="BU179" i="73" s="1"/>
  <c r="BV179" i="73" s="1"/>
  <c r="BW179" i="73" s="1"/>
  <c r="BX179" i="73" s="1"/>
  <c r="BY179" i="73" s="1"/>
  <c r="BZ179" i="73" s="1"/>
  <c r="CA179" i="73" s="1"/>
  <c r="CB179" i="73" s="1"/>
  <c r="AY183" i="73"/>
  <c r="AZ183" i="73" s="1"/>
  <c r="B10" i="74"/>
  <c r="E10" i="74" s="1"/>
  <c r="B16" i="74"/>
  <c r="D230" i="74"/>
  <c r="D232" i="74" s="1"/>
  <c r="D225" i="74"/>
  <c r="D231" i="74"/>
  <c r="D226" i="74"/>
  <c r="CU26" i="74"/>
  <c r="CU27" i="74"/>
  <c r="CU28" i="74"/>
  <c r="CU29" i="74"/>
  <c r="CU30" i="74"/>
  <c r="CU31" i="74"/>
  <c r="CU32" i="74"/>
  <c r="CU33" i="74"/>
  <c r="AY34" i="74"/>
  <c r="AZ34" i="74" s="1"/>
  <c r="BA34" i="74" s="1"/>
  <c r="BB34" i="74" s="1"/>
  <c r="BC34" i="74" s="1"/>
  <c r="BD34" i="74" s="1"/>
  <c r="BE34" i="74" s="1"/>
  <c r="BF34" i="74" s="1"/>
  <c r="BG34" i="74" s="1"/>
  <c r="BH34" i="74" s="1"/>
  <c r="BI34" i="74" s="1"/>
  <c r="BJ34" i="74" s="1"/>
  <c r="BK34" i="74" s="1"/>
  <c r="BL34" i="74" s="1"/>
  <c r="BM34" i="74" s="1"/>
  <c r="BN34" i="74" s="1"/>
  <c r="BO34" i="74" s="1"/>
  <c r="BP34" i="74" s="1"/>
  <c r="BQ34" i="74" s="1"/>
  <c r="BR34" i="74" s="1"/>
  <c r="BS34" i="74" s="1"/>
  <c r="BT34" i="74" s="1"/>
  <c r="BU34" i="74" s="1"/>
  <c r="BV34" i="74" s="1"/>
  <c r="BW34" i="74" s="1"/>
  <c r="BX34" i="74" s="1"/>
  <c r="BY34" i="74" s="1"/>
  <c r="BZ34" i="74" s="1"/>
  <c r="CA34" i="74" s="1"/>
  <c r="CB34" i="74" s="1"/>
  <c r="CU34" i="74"/>
  <c r="AY35" i="74"/>
  <c r="AZ35" i="74" s="1"/>
  <c r="BA35" i="74" s="1"/>
  <c r="BB35" i="74" s="1"/>
  <c r="BC35" i="74" s="1"/>
  <c r="BD35" i="74" s="1"/>
  <c r="BE35" i="74" s="1"/>
  <c r="BF35" i="74" s="1"/>
  <c r="BG35" i="74" s="1"/>
  <c r="BH35" i="74" s="1"/>
  <c r="BI35" i="74" s="1"/>
  <c r="BJ35" i="74" s="1"/>
  <c r="BK35" i="74" s="1"/>
  <c r="BL35" i="74" s="1"/>
  <c r="BM35" i="74" s="1"/>
  <c r="BN35" i="74" s="1"/>
  <c r="BO35" i="74" s="1"/>
  <c r="BP35" i="74" s="1"/>
  <c r="BQ35" i="74" s="1"/>
  <c r="BR35" i="74" s="1"/>
  <c r="BS35" i="74" s="1"/>
  <c r="BT35" i="74" s="1"/>
  <c r="BU35" i="74" s="1"/>
  <c r="BV35" i="74" s="1"/>
  <c r="BW35" i="74" s="1"/>
  <c r="BX35" i="74" s="1"/>
  <c r="BY35" i="74" s="1"/>
  <c r="BZ35" i="74" s="1"/>
  <c r="CA35" i="74" s="1"/>
  <c r="CB35" i="74" s="1"/>
  <c r="CU35" i="74"/>
  <c r="CT36" i="74"/>
  <c r="CT37" i="74"/>
  <c r="CT38" i="74"/>
  <c r="CT39" i="74"/>
  <c r="CT40" i="74"/>
  <c r="CT41" i="74"/>
  <c r="CT42" i="74"/>
  <c r="CU49" i="74"/>
  <c r="AY53" i="74"/>
  <c r="AZ53" i="74" s="1"/>
  <c r="BA53" i="74" s="1"/>
  <c r="BB53" i="74" s="1"/>
  <c r="BC53" i="74" s="1"/>
  <c r="BD53" i="74" s="1"/>
  <c r="BE53" i="74" s="1"/>
  <c r="BF53" i="74" s="1"/>
  <c r="BG53" i="74" s="1"/>
  <c r="BH53" i="74" s="1"/>
  <c r="BI53" i="74" s="1"/>
  <c r="BJ53" i="74" s="1"/>
  <c r="BK53" i="74" s="1"/>
  <c r="BL53" i="74" s="1"/>
  <c r="BM53" i="74" s="1"/>
  <c r="BN53" i="74" s="1"/>
  <c r="BO53" i="74" s="1"/>
  <c r="BP53" i="74" s="1"/>
  <c r="BQ53" i="74" s="1"/>
  <c r="BR53" i="74" s="1"/>
  <c r="BS53" i="74" s="1"/>
  <c r="BT53" i="74" s="1"/>
  <c r="BU53" i="74" s="1"/>
  <c r="BV53" i="74" s="1"/>
  <c r="BW53" i="74" s="1"/>
  <c r="BX53" i="74" s="1"/>
  <c r="BY53" i="74" s="1"/>
  <c r="BZ53" i="74" s="1"/>
  <c r="CA53" i="74" s="1"/>
  <c r="CB53" i="74" s="1"/>
  <c r="AV53" i="74"/>
  <c r="AY60" i="74"/>
  <c r="AZ60" i="74" s="1"/>
  <c r="BA60" i="74" s="1"/>
  <c r="BB60" i="74" s="1"/>
  <c r="BC60" i="74" s="1"/>
  <c r="BD60" i="74" s="1"/>
  <c r="BE60" i="74" s="1"/>
  <c r="BF60" i="74" s="1"/>
  <c r="BG60" i="74" s="1"/>
  <c r="BH60" i="74" s="1"/>
  <c r="BI60" i="74" s="1"/>
  <c r="BJ60" i="74" s="1"/>
  <c r="BK60" i="74" s="1"/>
  <c r="BL60" i="74" s="1"/>
  <c r="BM60" i="74" s="1"/>
  <c r="BN60" i="74" s="1"/>
  <c r="BO60" i="74" s="1"/>
  <c r="BP60" i="74" s="1"/>
  <c r="BQ60" i="74" s="1"/>
  <c r="BR60" i="74" s="1"/>
  <c r="BS60" i="74" s="1"/>
  <c r="BT60" i="74" s="1"/>
  <c r="BU60" i="74" s="1"/>
  <c r="BV60" i="74" s="1"/>
  <c r="BW60" i="74" s="1"/>
  <c r="BX60" i="74" s="1"/>
  <c r="BY60" i="74" s="1"/>
  <c r="BZ60" i="74" s="1"/>
  <c r="CA60" i="74" s="1"/>
  <c r="CB60" i="74" s="1"/>
  <c r="AY64" i="74"/>
  <c r="AZ64" i="74" s="1"/>
  <c r="BA64" i="74" s="1"/>
  <c r="BB64" i="74" s="1"/>
  <c r="BC64" i="74" s="1"/>
  <c r="BD64" i="74" s="1"/>
  <c r="BE64" i="74" s="1"/>
  <c r="BF64" i="74" s="1"/>
  <c r="BG64" i="74" s="1"/>
  <c r="BH64" i="74" s="1"/>
  <c r="BI64" i="74" s="1"/>
  <c r="BJ64" i="74" s="1"/>
  <c r="BK64" i="74" s="1"/>
  <c r="BL64" i="74" s="1"/>
  <c r="BM64" i="74" s="1"/>
  <c r="BN64" i="74" s="1"/>
  <c r="BO64" i="74" s="1"/>
  <c r="BP64" i="74" s="1"/>
  <c r="BQ64" i="74" s="1"/>
  <c r="BR64" i="74" s="1"/>
  <c r="BS64" i="74" s="1"/>
  <c r="BT64" i="74" s="1"/>
  <c r="BU64" i="74" s="1"/>
  <c r="BV64" i="74" s="1"/>
  <c r="BW64" i="74" s="1"/>
  <c r="BX64" i="74" s="1"/>
  <c r="BY64" i="74" s="1"/>
  <c r="BZ64" i="74" s="1"/>
  <c r="CA64" i="74" s="1"/>
  <c r="CB64" i="74" s="1"/>
  <c r="AY70" i="74"/>
  <c r="AZ70" i="74" s="1"/>
  <c r="BA70" i="74" s="1"/>
  <c r="BB70" i="74" s="1"/>
  <c r="BC70" i="74" s="1"/>
  <c r="BD70" i="74" s="1"/>
  <c r="BE70" i="74" s="1"/>
  <c r="BF70" i="74" s="1"/>
  <c r="BG70" i="74" s="1"/>
  <c r="BH70" i="74" s="1"/>
  <c r="BI70" i="74" s="1"/>
  <c r="BJ70" i="74" s="1"/>
  <c r="BK70" i="74" s="1"/>
  <c r="BL70" i="74" s="1"/>
  <c r="BM70" i="74" s="1"/>
  <c r="BN70" i="74" s="1"/>
  <c r="BO70" i="74" s="1"/>
  <c r="BP70" i="74" s="1"/>
  <c r="BQ70" i="74" s="1"/>
  <c r="BR70" i="74" s="1"/>
  <c r="BS70" i="74" s="1"/>
  <c r="BT70" i="74" s="1"/>
  <c r="BU70" i="74" s="1"/>
  <c r="BV70" i="74" s="1"/>
  <c r="BW70" i="74" s="1"/>
  <c r="BX70" i="74" s="1"/>
  <c r="BY70" i="74" s="1"/>
  <c r="BZ70" i="74" s="1"/>
  <c r="CA70" i="74" s="1"/>
  <c r="CB70" i="74" s="1"/>
  <c r="BA85" i="73"/>
  <c r="BA97" i="73"/>
  <c r="BB97" i="73" s="1"/>
  <c r="BC97" i="73" s="1"/>
  <c r="BD97" i="73" s="1"/>
  <c r="BE97" i="73" s="1"/>
  <c r="BF97" i="73" s="1"/>
  <c r="BG97" i="73" s="1"/>
  <c r="BH97" i="73" s="1"/>
  <c r="BI97" i="73" s="1"/>
  <c r="BJ97" i="73" s="1"/>
  <c r="BK97" i="73" s="1"/>
  <c r="BL97" i="73" s="1"/>
  <c r="BM97" i="73" s="1"/>
  <c r="BN97" i="73" s="1"/>
  <c r="BO97" i="73" s="1"/>
  <c r="BP97" i="73" s="1"/>
  <c r="BQ97" i="73" s="1"/>
  <c r="BR97" i="73" s="1"/>
  <c r="BS97" i="73" s="1"/>
  <c r="BT97" i="73" s="1"/>
  <c r="BU97" i="73" s="1"/>
  <c r="BV97" i="73" s="1"/>
  <c r="BW97" i="73" s="1"/>
  <c r="BX97" i="73" s="1"/>
  <c r="BY97" i="73" s="1"/>
  <c r="BZ97" i="73" s="1"/>
  <c r="CA97" i="73" s="1"/>
  <c r="CB97" i="73" s="1"/>
  <c r="BB114" i="73"/>
  <c r="BC114" i="73" s="1"/>
  <c r="BD114" i="73" s="1"/>
  <c r="BE114" i="73" s="1"/>
  <c r="BF114" i="73" s="1"/>
  <c r="BG114" i="73" s="1"/>
  <c r="BH114" i="73" s="1"/>
  <c r="BI114" i="73" s="1"/>
  <c r="BJ114" i="73" s="1"/>
  <c r="BK114" i="73" s="1"/>
  <c r="BL114" i="73" s="1"/>
  <c r="BM114" i="73" s="1"/>
  <c r="BN114" i="73" s="1"/>
  <c r="BO114" i="73" s="1"/>
  <c r="BP114" i="73" s="1"/>
  <c r="BQ114" i="73" s="1"/>
  <c r="BR114" i="73" s="1"/>
  <c r="BS114" i="73" s="1"/>
  <c r="BT114" i="73" s="1"/>
  <c r="BU114" i="73" s="1"/>
  <c r="BV114" i="73" s="1"/>
  <c r="BW114" i="73" s="1"/>
  <c r="BX114" i="73" s="1"/>
  <c r="BY114" i="73" s="1"/>
  <c r="BZ114" i="73" s="1"/>
  <c r="CA114" i="73" s="1"/>
  <c r="CB114" i="73" s="1"/>
  <c r="BB115" i="73"/>
  <c r="BC115" i="73" s="1"/>
  <c r="BD115" i="73" s="1"/>
  <c r="BE115" i="73" s="1"/>
  <c r="BF115" i="73" s="1"/>
  <c r="BG115" i="73" s="1"/>
  <c r="BH115" i="73" s="1"/>
  <c r="BI115" i="73" s="1"/>
  <c r="BJ115" i="73" s="1"/>
  <c r="BK115" i="73" s="1"/>
  <c r="BL115" i="73" s="1"/>
  <c r="BM115" i="73" s="1"/>
  <c r="BN115" i="73" s="1"/>
  <c r="BO115" i="73" s="1"/>
  <c r="BP115" i="73" s="1"/>
  <c r="BQ115" i="73" s="1"/>
  <c r="BR115" i="73" s="1"/>
  <c r="BS115" i="73" s="1"/>
  <c r="BT115" i="73" s="1"/>
  <c r="BU115" i="73" s="1"/>
  <c r="BV115" i="73" s="1"/>
  <c r="BW115" i="73" s="1"/>
  <c r="BX115" i="73" s="1"/>
  <c r="BY115" i="73" s="1"/>
  <c r="BZ115" i="73" s="1"/>
  <c r="CA115" i="73" s="1"/>
  <c r="CB115" i="73" s="1"/>
  <c r="BB116" i="73"/>
  <c r="BC116" i="73" s="1"/>
  <c r="BD116" i="73" s="1"/>
  <c r="BE116" i="73" s="1"/>
  <c r="BF116" i="73" s="1"/>
  <c r="BG116" i="73" s="1"/>
  <c r="BH116" i="73" s="1"/>
  <c r="BI116" i="73" s="1"/>
  <c r="BJ116" i="73" s="1"/>
  <c r="BK116" i="73" s="1"/>
  <c r="BL116" i="73" s="1"/>
  <c r="BM116" i="73" s="1"/>
  <c r="BN116" i="73" s="1"/>
  <c r="BO116" i="73" s="1"/>
  <c r="BP116" i="73" s="1"/>
  <c r="BQ116" i="73" s="1"/>
  <c r="BR116" i="73" s="1"/>
  <c r="BS116" i="73" s="1"/>
  <c r="BT116" i="73" s="1"/>
  <c r="BU116" i="73" s="1"/>
  <c r="BV116" i="73" s="1"/>
  <c r="BW116" i="73" s="1"/>
  <c r="BX116" i="73" s="1"/>
  <c r="BY116" i="73" s="1"/>
  <c r="BZ116" i="73" s="1"/>
  <c r="CA116" i="73" s="1"/>
  <c r="CB116" i="73" s="1"/>
  <c r="BB118" i="73"/>
  <c r="BC118" i="73" s="1"/>
  <c r="BD118" i="73" s="1"/>
  <c r="BE118" i="73" s="1"/>
  <c r="BF118" i="73" s="1"/>
  <c r="BG118" i="73" s="1"/>
  <c r="BH118" i="73" s="1"/>
  <c r="BI118" i="73" s="1"/>
  <c r="BJ118" i="73" s="1"/>
  <c r="BK118" i="73" s="1"/>
  <c r="BL118" i="73" s="1"/>
  <c r="BM118" i="73" s="1"/>
  <c r="BN118" i="73" s="1"/>
  <c r="BO118" i="73" s="1"/>
  <c r="BP118" i="73" s="1"/>
  <c r="BQ118" i="73" s="1"/>
  <c r="BR118" i="73" s="1"/>
  <c r="BS118" i="73" s="1"/>
  <c r="BT118" i="73" s="1"/>
  <c r="BU118" i="73" s="1"/>
  <c r="BV118" i="73" s="1"/>
  <c r="BW118" i="73" s="1"/>
  <c r="BX118" i="73" s="1"/>
  <c r="BY118" i="73" s="1"/>
  <c r="BZ118" i="73" s="1"/>
  <c r="CA118" i="73" s="1"/>
  <c r="CB118" i="73" s="1"/>
  <c r="BB149" i="73"/>
  <c r="BC149" i="73" s="1"/>
  <c r="BD149" i="73" s="1"/>
  <c r="BE149" i="73" s="1"/>
  <c r="BF149" i="73" s="1"/>
  <c r="BG149" i="73" s="1"/>
  <c r="BH149" i="73" s="1"/>
  <c r="BI149" i="73" s="1"/>
  <c r="BJ149" i="73" s="1"/>
  <c r="BK149" i="73" s="1"/>
  <c r="BL149" i="73" s="1"/>
  <c r="BM149" i="73" s="1"/>
  <c r="BN149" i="73" s="1"/>
  <c r="BO149" i="73" s="1"/>
  <c r="BP149" i="73" s="1"/>
  <c r="BQ149" i="73" s="1"/>
  <c r="BR149" i="73" s="1"/>
  <c r="BS149" i="73" s="1"/>
  <c r="BT149" i="73" s="1"/>
  <c r="BU149" i="73" s="1"/>
  <c r="BV149" i="73" s="1"/>
  <c r="BW149" i="73" s="1"/>
  <c r="BX149" i="73" s="1"/>
  <c r="BY149" i="73" s="1"/>
  <c r="BZ149" i="73" s="1"/>
  <c r="CA149" i="73" s="1"/>
  <c r="CB149" i="73" s="1"/>
  <c r="BB154" i="73"/>
  <c r="BC154" i="73" s="1"/>
  <c r="BD154" i="73" s="1"/>
  <c r="BE154" i="73" s="1"/>
  <c r="BF154" i="73" s="1"/>
  <c r="BG154" i="73" s="1"/>
  <c r="BH154" i="73" s="1"/>
  <c r="BI154" i="73" s="1"/>
  <c r="BJ154" i="73" s="1"/>
  <c r="BK154" i="73" s="1"/>
  <c r="BL154" i="73" s="1"/>
  <c r="BM154" i="73" s="1"/>
  <c r="BN154" i="73" s="1"/>
  <c r="BO154" i="73" s="1"/>
  <c r="BP154" i="73" s="1"/>
  <c r="BQ154" i="73" s="1"/>
  <c r="BR154" i="73" s="1"/>
  <c r="BS154" i="73" s="1"/>
  <c r="BT154" i="73" s="1"/>
  <c r="BU154" i="73" s="1"/>
  <c r="BV154" i="73" s="1"/>
  <c r="BW154" i="73" s="1"/>
  <c r="BX154" i="73" s="1"/>
  <c r="BY154" i="73" s="1"/>
  <c r="BZ154" i="73" s="1"/>
  <c r="CA154" i="73" s="1"/>
  <c r="CB154" i="73" s="1"/>
  <c r="BB184" i="73"/>
  <c r="BC184" i="73" s="1"/>
  <c r="BD184" i="73" s="1"/>
  <c r="BE184" i="73" s="1"/>
  <c r="BF184" i="73" s="1"/>
  <c r="BG184" i="73" s="1"/>
  <c r="BH184" i="73" s="1"/>
  <c r="BI184" i="73" s="1"/>
  <c r="BJ184" i="73" s="1"/>
  <c r="BK184" i="73" s="1"/>
  <c r="BL184" i="73" s="1"/>
  <c r="BM184" i="73" s="1"/>
  <c r="BN184" i="73" s="1"/>
  <c r="BO184" i="73" s="1"/>
  <c r="BP184" i="73" s="1"/>
  <c r="BQ184" i="73" s="1"/>
  <c r="BR184" i="73" s="1"/>
  <c r="BS184" i="73" s="1"/>
  <c r="BT184" i="73" s="1"/>
  <c r="BU184" i="73" s="1"/>
  <c r="BV184" i="73" s="1"/>
  <c r="BW184" i="73" s="1"/>
  <c r="BX184" i="73" s="1"/>
  <c r="BY184" i="73" s="1"/>
  <c r="BZ184" i="73" s="1"/>
  <c r="CA184" i="73" s="1"/>
  <c r="CB184" i="73" s="1"/>
  <c r="F297" i="74"/>
  <c r="C243" i="74"/>
  <c r="G243" i="74" s="1"/>
  <c r="C242" i="74"/>
  <c r="CT185" i="74"/>
  <c r="CV185" i="74" s="1"/>
  <c r="CT184" i="74"/>
  <c r="CV184" i="74" s="1"/>
  <c r="CT183" i="74"/>
  <c r="CV183" i="74" s="1"/>
  <c r="CT182" i="74"/>
  <c r="CV182" i="74" s="1"/>
  <c r="CT181" i="74"/>
  <c r="CV181" i="74" s="1"/>
  <c r="CT180" i="74"/>
  <c r="CV180" i="74" s="1"/>
  <c r="CT179" i="74"/>
  <c r="CV179" i="74" s="1"/>
  <c r="CT178" i="74"/>
  <c r="CV178" i="74" s="1"/>
  <c r="CT177" i="74"/>
  <c r="CV177" i="74" s="1"/>
  <c r="CT176" i="74"/>
  <c r="CV176" i="74" s="1"/>
  <c r="CT175" i="74"/>
  <c r="CV175" i="74" s="1"/>
  <c r="CT165" i="74"/>
  <c r="CV165" i="74" s="1"/>
  <c r="CT164" i="74"/>
  <c r="CT173" i="74"/>
  <c r="CV173" i="74" s="1"/>
  <c r="CT174" i="74"/>
  <c r="CV174" i="74" s="1"/>
  <c r="CT172" i="74"/>
  <c r="CV172" i="74" s="1"/>
  <c r="CT171" i="74"/>
  <c r="CT170" i="74"/>
  <c r="CV170" i="74" s="1"/>
  <c r="CT169" i="74"/>
  <c r="CV169" i="74" s="1"/>
  <c r="CT168" i="74"/>
  <c r="CV168" i="74" s="1"/>
  <c r="CT167" i="74"/>
  <c r="CT163" i="74"/>
  <c r="CV163" i="74" s="1"/>
  <c r="CT162" i="74"/>
  <c r="CV162" i="74" s="1"/>
  <c r="CT161" i="74"/>
  <c r="CV161" i="74" s="1"/>
  <c r="CT160" i="74"/>
  <c r="CV160" i="74" s="1"/>
  <c r="CT159" i="74"/>
  <c r="CV159" i="74" s="1"/>
  <c r="CT158" i="74"/>
  <c r="CV158" i="74" s="1"/>
  <c r="CT157" i="74"/>
  <c r="CV157" i="74" s="1"/>
  <c r="CT156" i="74"/>
  <c r="CV156" i="74" s="1"/>
  <c r="CT155" i="74"/>
  <c r="CV155" i="74" s="1"/>
  <c r="CT166" i="74"/>
  <c r="CV166" i="74" s="1"/>
  <c r="CT154" i="74"/>
  <c r="CV154" i="74" s="1"/>
  <c r="CT153" i="74"/>
  <c r="CV153" i="74" s="1"/>
  <c r="CT152" i="74"/>
  <c r="CV152" i="74" s="1"/>
  <c r="CT151" i="74"/>
  <c r="CV151" i="74" s="1"/>
  <c r="CT150" i="74"/>
  <c r="CV150" i="74" s="1"/>
  <c r="CT149" i="74"/>
  <c r="CV149" i="74" s="1"/>
  <c r="CT148" i="74"/>
  <c r="CV148" i="74" s="1"/>
  <c r="CT147" i="74"/>
  <c r="CV147" i="74" s="1"/>
  <c r="CT138" i="74"/>
  <c r="CV138" i="74" s="1"/>
  <c r="CT145" i="74"/>
  <c r="CV145" i="74" s="1"/>
  <c r="CT146" i="74"/>
  <c r="CV146" i="74" s="1"/>
  <c r="CT144" i="74"/>
  <c r="CV144" i="74" s="1"/>
  <c r="CT143" i="74"/>
  <c r="CV143" i="74" s="1"/>
  <c r="CT142" i="74"/>
  <c r="CV142" i="74" s="1"/>
  <c r="CT141" i="74"/>
  <c r="CV141" i="74" s="1"/>
  <c r="CT140" i="74"/>
  <c r="CV140" i="74" s="1"/>
  <c r="CT139" i="74"/>
  <c r="CV139" i="74" s="1"/>
  <c r="CT137" i="74"/>
  <c r="CV137" i="74" s="1"/>
  <c r="CT136" i="74"/>
  <c r="CV136" i="74" s="1"/>
  <c r="CT135" i="74"/>
  <c r="CV135" i="74" s="1"/>
  <c r="CT134" i="74"/>
  <c r="CV134" i="74" s="1"/>
  <c r="CT133" i="74"/>
  <c r="CV133" i="74" s="1"/>
  <c r="CT132" i="74"/>
  <c r="CV132" i="74" s="1"/>
  <c r="CT131" i="74"/>
  <c r="CV131" i="74" s="1"/>
  <c r="CT130" i="74"/>
  <c r="CV130" i="74" s="1"/>
  <c r="CT129" i="74"/>
  <c r="CT127" i="74"/>
  <c r="CT124" i="74"/>
  <c r="CV124" i="74" s="1"/>
  <c r="CT123" i="74"/>
  <c r="CV123" i="74" s="1"/>
  <c r="CT122" i="74"/>
  <c r="CT121" i="74"/>
  <c r="CT120" i="74"/>
  <c r="CV120" i="74" s="1"/>
  <c r="CT119" i="74"/>
  <c r="CV119" i="74" s="1"/>
  <c r="CT112" i="74"/>
  <c r="CT111" i="74"/>
  <c r="CT110" i="74"/>
  <c r="CV110" i="74" s="1"/>
  <c r="CT128" i="74"/>
  <c r="CV128" i="74" s="1"/>
  <c r="CT126" i="74"/>
  <c r="CV126" i="74" s="1"/>
  <c r="CT125" i="74"/>
  <c r="CV125" i="74" s="1"/>
  <c r="CT116" i="74"/>
  <c r="CV116" i="74" s="1"/>
  <c r="CT103" i="74"/>
  <c r="CV103" i="74" s="1"/>
  <c r="CT91" i="74"/>
  <c r="CT115" i="74"/>
  <c r="CV115" i="74" s="1"/>
  <c r="CT104" i="74"/>
  <c r="CV104" i="74" s="1"/>
  <c r="CT118" i="74"/>
  <c r="CV118" i="74" s="1"/>
  <c r="CT114" i="74"/>
  <c r="CV114" i="74" s="1"/>
  <c r="CT105" i="74"/>
  <c r="CV105" i="74" s="1"/>
  <c r="CT101" i="74"/>
  <c r="CV101" i="74" s="1"/>
  <c r="CT100" i="74"/>
  <c r="CV100" i="74" s="1"/>
  <c r="CT99" i="74"/>
  <c r="CV99" i="74" s="1"/>
  <c r="CT98" i="74"/>
  <c r="CV98" i="74" s="1"/>
  <c r="CT117" i="74"/>
  <c r="CV117" i="74" s="1"/>
  <c r="CT113" i="74"/>
  <c r="CV113" i="74" s="1"/>
  <c r="CT109" i="74"/>
  <c r="CV109" i="74" s="1"/>
  <c r="CT108" i="74"/>
  <c r="CV108" i="74" s="1"/>
  <c r="CT107" i="74"/>
  <c r="CV107" i="74" s="1"/>
  <c r="CT106" i="74"/>
  <c r="CV106" i="74" s="1"/>
  <c r="CT102" i="74"/>
  <c r="CT97" i="74"/>
  <c r="CV97" i="74" s="1"/>
  <c r="CT96" i="74"/>
  <c r="CV96" i="74" s="1"/>
  <c r="CT95" i="74"/>
  <c r="CV95" i="74" s="1"/>
  <c r="CT94" i="74"/>
  <c r="CT93" i="74"/>
  <c r="CV93" i="74" s="1"/>
  <c r="CT92" i="74"/>
  <c r="CV92" i="74" s="1"/>
  <c r="CT85" i="74"/>
  <c r="CV85" i="74" s="1"/>
  <c r="CT67" i="74"/>
  <c r="CT66" i="74"/>
  <c r="CT65" i="74"/>
  <c r="CV65" i="74" s="1"/>
  <c r="CT64" i="74"/>
  <c r="CV64" i="74" s="1"/>
  <c r="CT63" i="74"/>
  <c r="CT62" i="74"/>
  <c r="CT61" i="74"/>
  <c r="CV61" i="74" s="1"/>
  <c r="CT60" i="74"/>
  <c r="CV60" i="74" s="1"/>
  <c r="CT59" i="74"/>
  <c r="CT90" i="74"/>
  <c r="CV90" i="74" s="1"/>
  <c r="CT89" i="74"/>
  <c r="CV89" i="74" s="1"/>
  <c r="CT88" i="74"/>
  <c r="CV88" i="74" s="1"/>
  <c r="CT86" i="74"/>
  <c r="CT83" i="74"/>
  <c r="CV83" i="74" s="1"/>
  <c r="CT82" i="74"/>
  <c r="CV82" i="74" s="1"/>
  <c r="CT58" i="74"/>
  <c r="CV58" i="74" s="1"/>
  <c r="CT57" i="74"/>
  <c r="CT56" i="74"/>
  <c r="CV56" i="74" s="1"/>
  <c r="CT55" i="74"/>
  <c r="CV55" i="74" s="1"/>
  <c r="CT54" i="74"/>
  <c r="CV54" i="74" s="1"/>
  <c r="CT84" i="74"/>
  <c r="CV84" i="74" s="1"/>
  <c r="CT81" i="74"/>
  <c r="CV81" i="74" s="1"/>
  <c r="CT80" i="74"/>
  <c r="CV80" i="74" s="1"/>
  <c r="CT79" i="74"/>
  <c r="CV79" i="74" s="1"/>
  <c r="CT78" i="74"/>
  <c r="CV78" i="74" s="1"/>
  <c r="CT77" i="74"/>
  <c r="CV77" i="74" s="1"/>
  <c r="CT76" i="74"/>
  <c r="CV76" i="74" s="1"/>
  <c r="CT75" i="74"/>
  <c r="CV75" i="74" s="1"/>
  <c r="CT74" i="74"/>
  <c r="CV74" i="74" s="1"/>
  <c r="CT48" i="74"/>
  <c r="CV48" i="74" s="1"/>
  <c r="CT47" i="74"/>
  <c r="CT46" i="74"/>
  <c r="CV46" i="74" s="1"/>
  <c r="CT45" i="74"/>
  <c r="CT44" i="74"/>
  <c r="CT43" i="74"/>
  <c r="CT87" i="74"/>
  <c r="CV87" i="74" s="1"/>
  <c r="CT73" i="74"/>
  <c r="CT72" i="74"/>
  <c r="CV72" i="74" s="1"/>
  <c r="CT71" i="74"/>
  <c r="CV71" i="74" s="1"/>
  <c r="CT70" i="74"/>
  <c r="CV70" i="74" s="1"/>
  <c r="CT69" i="74"/>
  <c r="CT68" i="74"/>
  <c r="CV68" i="74" s="1"/>
  <c r="CU36" i="74"/>
  <c r="CU37" i="74"/>
  <c r="CU38" i="74"/>
  <c r="CU39" i="74"/>
  <c r="CU40" i="74"/>
  <c r="CU41" i="74"/>
  <c r="CU42" i="74"/>
  <c r="CU46" i="74"/>
  <c r="CT51" i="74"/>
  <c r="CT53" i="74"/>
  <c r="CV53" i="74" s="1"/>
  <c r="AY38" i="73"/>
  <c r="AZ38" i="73" s="1"/>
  <c r="BA38" i="73" s="1"/>
  <c r="BB38" i="73" s="1"/>
  <c r="BC38" i="73" s="1"/>
  <c r="BD38" i="73" s="1"/>
  <c r="BE38" i="73" s="1"/>
  <c r="BF38" i="73" s="1"/>
  <c r="BG38" i="73" s="1"/>
  <c r="BH38" i="73" s="1"/>
  <c r="BI38" i="73" s="1"/>
  <c r="BJ38" i="73" s="1"/>
  <c r="BK38" i="73" s="1"/>
  <c r="BL38" i="73" s="1"/>
  <c r="BM38" i="73" s="1"/>
  <c r="BN38" i="73" s="1"/>
  <c r="BO38" i="73" s="1"/>
  <c r="BP38" i="73" s="1"/>
  <c r="BQ38" i="73" s="1"/>
  <c r="BR38" i="73" s="1"/>
  <c r="BS38" i="73" s="1"/>
  <c r="BT38" i="73" s="1"/>
  <c r="BU38" i="73" s="1"/>
  <c r="BV38" i="73" s="1"/>
  <c r="BW38" i="73" s="1"/>
  <c r="BX38" i="73" s="1"/>
  <c r="BY38" i="73" s="1"/>
  <c r="BZ38" i="73" s="1"/>
  <c r="CA38" i="73" s="1"/>
  <c r="CB38" i="73" s="1"/>
  <c r="AY42" i="73"/>
  <c r="AZ42" i="73" s="1"/>
  <c r="BA42" i="73" s="1"/>
  <c r="BB42" i="73" s="1"/>
  <c r="BC42" i="73" s="1"/>
  <c r="BD42" i="73" s="1"/>
  <c r="BE42" i="73" s="1"/>
  <c r="BF42" i="73" s="1"/>
  <c r="BG42" i="73" s="1"/>
  <c r="BH42" i="73" s="1"/>
  <c r="BI42" i="73" s="1"/>
  <c r="BJ42" i="73" s="1"/>
  <c r="BK42" i="73" s="1"/>
  <c r="BL42" i="73" s="1"/>
  <c r="BM42" i="73" s="1"/>
  <c r="BN42" i="73" s="1"/>
  <c r="BO42" i="73" s="1"/>
  <c r="BP42" i="73" s="1"/>
  <c r="BQ42" i="73" s="1"/>
  <c r="BR42" i="73" s="1"/>
  <c r="BS42" i="73" s="1"/>
  <c r="BT42" i="73" s="1"/>
  <c r="BU42" i="73" s="1"/>
  <c r="BV42" i="73" s="1"/>
  <c r="BW42" i="73" s="1"/>
  <c r="BX42" i="73" s="1"/>
  <c r="BY42" i="73" s="1"/>
  <c r="BZ42" i="73" s="1"/>
  <c r="CA42" i="73" s="1"/>
  <c r="CB42" i="73" s="1"/>
  <c r="AY46" i="73"/>
  <c r="AZ46" i="73" s="1"/>
  <c r="BA46" i="73" s="1"/>
  <c r="BB46" i="73" s="1"/>
  <c r="BC46" i="73" s="1"/>
  <c r="BD46" i="73" s="1"/>
  <c r="BE46" i="73" s="1"/>
  <c r="BF46" i="73" s="1"/>
  <c r="BG46" i="73" s="1"/>
  <c r="BH46" i="73" s="1"/>
  <c r="BI46" i="73" s="1"/>
  <c r="BJ46" i="73" s="1"/>
  <c r="BK46" i="73" s="1"/>
  <c r="BL46" i="73" s="1"/>
  <c r="BM46" i="73" s="1"/>
  <c r="BN46" i="73" s="1"/>
  <c r="BO46" i="73" s="1"/>
  <c r="BP46" i="73" s="1"/>
  <c r="BQ46" i="73" s="1"/>
  <c r="BR46" i="73" s="1"/>
  <c r="BS46" i="73" s="1"/>
  <c r="BT46" i="73" s="1"/>
  <c r="BU46" i="73" s="1"/>
  <c r="BV46" i="73" s="1"/>
  <c r="BW46" i="73" s="1"/>
  <c r="BX46" i="73" s="1"/>
  <c r="BY46" i="73" s="1"/>
  <c r="BZ46" i="73" s="1"/>
  <c r="CA46" i="73" s="1"/>
  <c r="CB46" i="73" s="1"/>
  <c r="AZ94" i="73"/>
  <c r="BA94" i="73" s="1"/>
  <c r="BB94" i="73" s="1"/>
  <c r="BC94" i="73" s="1"/>
  <c r="BD94" i="73" s="1"/>
  <c r="BE94" i="73" s="1"/>
  <c r="BF94" i="73" s="1"/>
  <c r="BG94" i="73" s="1"/>
  <c r="BH94" i="73" s="1"/>
  <c r="BI94" i="73" s="1"/>
  <c r="BJ94" i="73" s="1"/>
  <c r="BK94" i="73" s="1"/>
  <c r="BL94" i="73" s="1"/>
  <c r="BM94" i="73" s="1"/>
  <c r="BN94" i="73" s="1"/>
  <c r="BO94" i="73" s="1"/>
  <c r="BP94" i="73" s="1"/>
  <c r="BQ94" i="73" s="1"/>
  <c r="BR94" i="73" s="1"/>
  <c r="BS94" i="73" s="1"/>
  <c r="BT94" i="73" s="1"/>
  <c r="BU94" i="73" s="1"/>
  <c r="BV94" i="73" s="1"/>
  <c r="BW94" i="73" s="1"/>
  <c r="BX94" i="73" s="1"/>
  <c r="BY94" i="73" s="1"/>
  <c r="BZ94" i="73" s="1"/>
  <c r="CA94" i="73" s="1"/>
  <c r="CB94" i="73" s="1"/>
  <c r="AY101" i="73"/>
  <c r="AZ101" i="73" s="1"/>
  <c r="BA101" i="73" s="1"/>
  <c r="BB101" i="73" s="1"/>
  <c r="BC101" i="73" s="1"/>
  <c r="BD101" i="73" s="1"/>
  <c r="BE101" i="73" s="1"/>
  <c r="BF101" i="73" s="1"/>
  <c r="BG101" i="73" s="1"/>
  <c r="BH101" i="73" s="1"/>
  <c r="BI101" i="73" s="1"/>
  <c r="BJ101" i="73" s="1"/>
  <c r="BK101" i="73" s="1"/>
  <c r="BL101" i="73" s="1"/>
  <c r="BM101" i="73" s="1"/>
  <c r="BN101" i="73" s="1"/>
  <c r="BO101" i="73" s="1"/>
  <c r="BP101" i="73" s="1"/>
  <c r="BQ101" i="73" s="1"/>
  <c r="BR101" i="73" s="1"/>
  <c r="BS101" i="73" s="1"/>
  <c r="BT101" i="73" s="1"/>
  <c r="BU101" i="73" s="1"/>
  <c r="BV101" i="73" s="1"/>
  <c r="BW101" i="73" s="1"/>
  <c r="BX101" i="73" s="1"/>
  <c r="BY101" i="73" s="1"/>
  <c r="BZ101" i="73" s="1"/>
  <c r="CA101" i="73" s="1"/>
  <c r="CB101" i="73" s="1"/>
  <c r="BA117" i="73"/>
  <c r="BB117" i="73" s="1"/>
  <c r="BC117" i="73" s="1"/>
  <c r="BD117" i="73" s="1"/>
  <c r="BE117" i="73" s="1"/>
  <c r="BF117" i="73" s="1"/>
  <c r="BG117" i="73" s="1"/>
  <c r="BH117" i="73" s="1"/>
  <c r="BI117" i="73" s="1"/>
  <c r="BJ117" i="73" s="1"/>
  <c r="BK117" i="73" s="1"/>
  <c r="BL117" i="73" s="1"/>
  <c r="BM117" i="73" s="1"/>
  <c r="BN117" i="73" s="1"/>
  <c r="BO117" i="73" s="1"/>
  <c r="BP117" i="73" s="1"/>
  <c r="BQ117" i="73" s="1"/>
  <c r="BR117" i="73" s="1"/>
  <c r="BS117" i="73" s="1"/>
  <c r="BT117" i="73" s="1"/>
  <c r="BU117" i="73" s="1"/>
  <c r="BV117" i="73" s="1"/>
  <c r="BW117" i="73" s="1"/>
  <c r="BX117" i="73" s="1"/>
  <c r="BY117" i="73" s="1"/>
  <c r="BZ117" i="73" s="1"/>
  <c r="CA117" i="73" s="1"/>
  <c r="CB117" i="73" s="1"/>
  <c r="BA120" i="73"/>
  <c r="BB120" i="73" s="1"/>
  <c r="BC120" i="73" s="1"/>
  <c r="BD120" i="73" s="1"/>
  <c r="BE120" i="73" s="1"/>
  <c r="BF120" i="73" s="1"/>
  <c r="BG120" i="73" s="1"/>
  <c r="BH120" i="73" s="1"/>
  <c r="BI120" i="73" s="1"/>
  <c r="BJ120" i="73" s="1"/>
  <c r="BK120" i="73" s="1"/>
  <c r="BL120" i="73" s="1"/>
  <c r="BM120" i="73" s="1"/>
  <c r="BN120" i="73" s="1"/>
  <c r="BO120" i="73" s="1"/>
  <c r="BP120" i="73" s="1"/>
  <c r="BQ120" i="73" s="1"/>
  <c r="BR120" i="73" s="1"/>
  <c r="BS120" i="73" s="1"/>
  <c r="BT120" i="73" s="1"/>
  <c r="BU120" i="73" s="1"/>
  <c r="BV120" i="73" s="1"/>
  <c r="BW120" i="73" s="1"/>
  <c r="BX120" i="73" s="1"/>
  <c r="BY120" i="73" s="1"/>
  <c r="BZ120" i="73" s="1"/>
  <c r="CA120" i="73" s="1"/>
  <c r="CB120" i="73" s="1"/>
  <c r="AY141" i="73"/>
  <c r="AZ141" i="73" s="1"/>
  <c r="BA141" i="73" s="1"/>
  <c r="BB141" i="73" s="1"/>
  <c r="BC141" i="73" s="1"/>
  <c r="BD141" i="73" s="1"/>
  <c r="BE141" i="73" s="1"/>
  <c r="BF141" i="73" s="1"/>
  <c r="BG141" i="73" s="1"/>
  <c r="BH141" i="73" s="1"/>
  <c r="BI141" i="73" s="1"/>
  <c r="BJ141" i="73" s="1"/>
  <c r="BK141" i="73" s="1"/>
  <c r="BL141" i="73" s="1"/>
  <c r="BM141" i="73" s="1"/>
  <c r="BN141" i="73" s="1"/>
  <c r="BO141" i="73" s="1"/>
  <c r="BP141" i="73" s="1"/>
  <c r="BQ141" i="73" s="1"/>
  <c r="BR141" i="73" s="1"/>
  <c r="BS141" i="73" s="1"/>
  <c r="BT141" i="73" s="1"/>
  <c r="BU141" i="73" s="1"/>
  <c r="BV141" i="73" s="1"/>
  <c r="BW141" i="73" s="1"/>
  <c r="BX141" i="73" s="1"/>
  <c r="BY141" i="73" s="1"/>
  <c r="BZ141" i="73" s="1"/>
  <c r="CA141" i="73" s="1"/>
  <c r="CB141" i="73" s="1"/>
  <c r="BA150" i="73"/>
  <c r="BB150" i="73" s="1"/>
  <c r="BC150" i="73" s="1"/>
  <c r="BD150" i="73" s="1"/>
  <c r="BE150" i="73" s="1"/>
  <c r="BF150" i="73" s="1"/>
  <c r="BG150" i="73" s="1"/>
  <c r="BH150" i="73" s="1"/>
  <c r="BI150" i="73" s="1"/>
  <c r="BJ150" i="73" s="1"/>
  <c r="BK150" i="73" s="1"/>
  <c r="BL150" i="73" s="1"/>
  <c r="BM150" i="73" s="1"/>
  <c r="BN150" i="73" s="1"/>
  <c r="BO150" i="73" s="1"/>
  <c r="BP150" i="73" s="1"/>
  <c r="BQ150" i="73" s="1"/>
  <c r="BR150" i="73" s="1"/>
  <c r="BS150" i="73" s="1"/>
  <c r="BT150" i="73" s="1"/>
  <c r="BU150" i="73" s="1"/>
  <c r="BV150" i="73" s="1"/>
  <c r="BW150" i="73" s="1"/>
  <c r="BX150" i="73" s="1"/>
  <c r="BY150" i="73" s="1"/>
  <c r="BZ150" i="73" s="1"/>
  <c r="CA150" i="73" s="1"/>
  <c r="CB150" i="73" s="1"/>
  <c r="AY162" i="73"/>
  <c r="AZ162" i="73" s="1"/>
  <c r="BA162" i="73" s="1"/>
  <c r="BB162" i="73" s="1"/>
  <c r="BC162" i="73" s="1"/>
  <c r="BD162" i="73" s="1"/>
  <c r="BE162" i="73" s="1"/>
  <c r="BF162" i="73" s="1"/>
  <c r="BG162" i="73" s="1"/>
  <c r="BH162" i="73" s="1"/>
  <c r="BI162" i="73" s="1"/>
  <c r="BJ162" i="73" s="1"/>
  <c r="BK162" i="73" s="1"/>
  <c r="BL162" i="73" s="1"/>
  <c r="BM162" i="73" s="1"/>
  <c r="BN162" i="73" s="1"/>
  <c r="BO162" i="73" s="1"/>
  <c r="BP162" i="73" s="1"/>
  <c r="BQ162" i="73" s="1"/>
  <c r="BR162" i="73" s="1"/>
  <c r="BS162" i="73" s="1"/>
  <c r="BT162" i="73" s="1"/>
  <c r="BU162" i="73" s="1"/>
  <c r="BV162" i="73" s="1"/>
  <c r="BW162" i="73" s="1"/>
  <c r="BX162" i="73" s="1"/>
  <c r="BY162" i="73" s="1"/>
  <c r="BZ162" i="73" s="1"/>
  <c r="CA162" i="73" s="1"/>
  <c r="CB162" i="73" s="1"/>
  <c r="BB177" i="73"/>
  <c r="BC177" i="73" s="1"/>
  <c r="BD177" i="73" s="1"/>
  <c r="BE177" i="73" s="1"/>
  <c r="BF177" i="73" s="1"/>
  <c r="BG177" i="73" s="1"/>
  <c r="BH177" i="73" s="1"/>
  <c r="BI177" i="73" s="1"/>
  <c r="BJ177" i="73" s="1"/>
  <c r="BK177" i="73" s="1"/>
  <c r="BL177" i="73" s="1"/>
  <c r="BM177" i="73" s="1"/>
  <c r="BN177" i="73" s="1"/>
  <c r="BO177" i="73" s="1"/>
  <c r="BP177" i="73" s="1"/>
  <c r="BQ177" i="73" s="1"/>
  <c r="BR177" i="73" s="1"/>
  <c r="BS177" i="73" s="1"/>
  <c r="BT177" i="73" s="1"/>
  <c r="BU177" i="73" s="1"/>
  <c r="BV177" i="73" s="1"/>
  <c r="BW177" i="73" s="1"/>
  <c r="BX177" i="73" s="1"/>
  <c r="BY177" i="73" s="1"/>
  <c r="BZ177" i="73" s="1"/>
  <c r="CA177" i="73" s="1"/>
  <c r="CB177" i="73" s="1"/>
  <c r="C226" i="74"/>
  <c r="E226" i="74" s="1"/>
  <c r="C230" i="74"/>
  <c r="C225" i="74"/>
  <c r="C231" i="74"/>
  <c r="E231" i="74" s="1"/>
  <c r="E270" i="74" s="1"/>
  <c r="CU43" i="74"/>
  <c r="CU44" i="74"/>
  <c r="CU45" i="74"/>
  <c r="CU47" i="74"/>
  <c r="AY50" i="74"/>
  <c r="AZ50" i="74" s="1"/>
  <c r="BA50" i="74" s="1"/>
  <c r="BB50" i="74" s="1"/>
  <c r="BC50" i="74" s="1"/>
  <c r="BD50" i="74" s="1"/>
  <c r="BE50" i="74" s="1"/>
  <c r="BF50" i="74" s="1"/>
  <c r="BG50" i="74" s="1"/>
  <c r="BH50" i="74" s="1"/>
  <c r="BI50" i="74" s="1"/>
  <c r="BJ50" i="74" s="1"/>
  <c r="BK50" i="74" s="1"/>
  <c r="BL50" i="74" s="1"/>
  <c r="BM50" i="74" s="1"/>
  <c r="BN50" i="74" s="1"/>
  <c r="BO50" i="74" s="1"/>
  <c r="BP50" i="74" s="1"/>
  <c r="BQ50" i="74" s="1"/>
  <c r="BR50" i="74" s="1"/>
  <c r="BS50" i="74" s="1"/>
  <c r="BT50" i="74" s="1"/>
  <c r="BU50" i="74" s="1"/>
  <c r="BV50" i="74" s="1"/>
  <c r="BW50" i="74" s="1"/>
  <c r="BX50" i="74" s="1"/>
  <c r="BY50" i="74" s="1"/>
  <c r="BZ50" i="74" s="1"/>
  <c r="CA50" i="74" s="1"/>
  <c r="CB50" i="74" s="1"/>
  <c r="CT50" i="74"/>
  <c r="CU51" i="74"/>
  <c r="AY62" i="74"/>
  <c r="AZ62" i="74" s="1"/>
  <c r="BA62" i="74" s="1"/>
  <c r="BB62" i="74" s="1"/>
  <c r="BC62" i="74" s="1"/>
  <c r="BD62" i="74" s="1"/>
  <c r="BE62" i="74" s="1"/>
  <c r="BF62" i="74" s="1"/>
  <c r="BG62" i="74" s="1"/>
  <c r="BH62" i="74" s="1"/>
  <c r="BI62" i="74" s="1"/>
  <c r="BJ62" i="74" s="1"/>
  <c r="BK62" i="74" s="1"/>
  <c r="BL62" i="74" s="1"/>
  <c r="BM62" i="74" s="1"/>
  <c r="BN62" i="74" s="1"/>
  <c r="BO62" i="74" s="1"/>
  <c r="BP62" i="74" s="1"/>
  <c r="BQ62" i="74" s="1"/>
  <c r="BR62" i="74" s="1"/>
  <c r="BS62" i="74" s="1"/>
  <c r="BT62" i="74" s="1"/>
  <c r="BU62" i="74" s="1"/>
  <c r="BV62" i="74" s="1"/>
  <c r="BW62" i="74" s="1"/>
  <c r="BX62" i="74" s="1"/>
  <c r="BY62" i="74" s="1"/>
  <c r="BZ62" i="74" s="1"/>
  <c r="CA62" i="74" s="1"/>
  <c r="CB62" i="74" s="1"/>
  <c r="AY65" i="74"/>
  <c r="AZ65" i="74" s="1"/>
  <c r="BA65" i="74" s="1"/>
  <c r="BB65" i="74" s="1"/>
  <c r="BC65" i="74" s="1"/>
  <c r="BD65" i="74" s="1"/>
  <c r="BE65" i="74" s="1"/>
  <c r="BF65" i="74" s="1"/>
  <c r="BG65" i="74" s="1"/>
  <c r="BH65" i="74" s="1"/>
  <c r="BI65" i="74" s="1"/>
  <c r="BJ65" i="74" s="1"/>
  <c r="BK65" i="74" s="1"/>
  <c r="BL65" i="74" s="1"/>
  <c r="BM65" i="74" s="1"/>
  <c r="BN65" i="74" s="1"/>
  <c r="BO65" i="74" s="1"/>
  <c r="BP65" i="74" s="1"/>
  <c r="BQ65" i="74" s="1"/>
  <c r="BR65" i="74" s="1"/>
  <c r="BS65" i="74" s="1"/>
  <c r="BT65" i="74" s="1"/>
  <c r="BU65" i="74" s="1"/>
  <c r="BV65" i="74" s="1"/>
  <c r="BW65" i="74" s="1"/>
  <c r="BX65" i="74" s="1"/>
  <c r="BY65" i="74" s="1"/>
  <c r="BZ65" i="74" s="1"/>
  <c r="CA65" i="74" s="1"/>
  <c r="CB65" i="74" s="1"/>
  <c r="AY66" i="74"/>
  <c r="AZ66" i="74" s="1"/>
  <c r="BA66" i="74" s="1"/>
  <c r="BB66" i="74" s="1"/>
  <c r="BC66" i="74" s="1"/>
  <c r="BD66" i="74" s="1"/>
  <c r="BE66" i="74" s="1"/>
  <c r="BF66" i="74" s="1"/>
  <c r="BG66" i="74" s="1"/>
  <c r="BH66" i="74" s="1"/>
  <c r="BI66" i="74" s="1"/>
  <c r="BJ66" i="74" s="1"/>
  <c r="BK66" i="74" s="1"/>
  <c r="BL66" i="74" s="1"/>
  <c r="BM66" i="74" s="1"/>
  <c r="BN66" i="74" s="1"/>
  <c r="BO66" i="74" s="1"/>
  <c r="BP66" i="74" s="1"/>
  <c r="BQ66" i="74" s="1"/>
  <c r="BR66" i="74" s="1"/>
  <c r="BS66" i="74" s="1"/>
  <c r="BT66" i="74" s="1"/>
  <c r="BU66" i="74" s="1"/>
  <c r="BV66" i="74" s="1"/>
  <c r="BW66" i="74" s="1"/>
  <c r="BX66" i="74" s="1"/>
  <c r="BY66" i="74" s="1"/>
  <c r="BZ66" i="74" s="1"/>
  <c r="CA66" i="74" s="1"/>
  <c r="CB66" i="74" s="1"/>
  <c r="AY67" i="74"/>
  <c r="AZ67" i="74" s="1"/>
  <c r="BA67" i="74" s="1"/>
  <c r="BB67" i="74" s="1"/>
  <c r="BC67" i="74" s="1"/>
  <c r="BD67" i="74" s="1"/>
  <c r="BE67" i="74" s="1"/>
  <c r="BF67" i="74" s="1"/>
  <c r="BG67" i="74" s="1"/>
  <c r="BH67" i="74" s="1"/>
  <c r="BI67" i="74" s="1"/>
  <c r="BJ67" i="74" s="1"/>
  <c r="BK67" i="74" s="1"/>
  <c r="BL67" i="74" s="1"/>
  <c r="BM67" i="74" s="1"/>
  <c r="BN67" i="74" s="1"/>
  <c r="BO67" i="74" s="1"/>
  <c r="BP67" i="74" s="1"/>
  <c r="BQ67" i="74" s="1"/>
  <c r="BR67" i="74" s="1"/>
  <c r="BS67" i="74" s="1"/>
  <c r="BT67" i="74" s="1"/>
  <c r="BU67" i="74" s="1"/>
  <c r="BV67" i="74" s="1"/>
  <c r="BW67" i="74" s="1"/>
  <c r="BX67" i="74" s="1"/>
  <c r="BY67" i="74" s="1"/>
  <c r="BZ67" i="74" s="1"/>
  <c r="CA67" i="74" s="1"/>
  <c r="CB67" i="74" s="1"/>
  <c r="AY87" i="74"/>
  <c r="AZ87" i="74" s="1"/>
  <c r="BA87" i="74" s="1"/>
  <c r="BB87" i="74" s="1"/>
  <c r="BC87" i="74" s="1"/>
  <c r="BD87" i="74" s="1"/>
  <c r="BE87" i="74" s="1"/>
  <c r="BF87" i="74" s="1"/>
  <c r="BG87" i="74" s="1"/>
  <c r="BH87" i="74" s="1"/>
  <c r="BI87" i="74" s="1"/>
  <c r="BJ87" i="74" s="1"/>
  <c r="BK87" i="74" s="1"/>
  <c r="BL87" i="74" s="1"/>
  <c r="BM87" i="74" s="1"/>
  <c r="BN87" i="74" s="1"/>
  <c r="BO87" i="74" s="1"/>
  <c r="BP87" i="74" s="1"/>
  <c r="BQ87" i="74" s="1"/>
  <c r="BR87" i="74" s="1"/>
  <c r="BS87" i="74" s="1"/>
  <c r="BT87" i="74" s="1"/>
  <c r="BU87" i="74" s="1"/>
  <c r="BV87" i="74" s="1"/>
  <c r="BW87" i="74" s="1"/>
  <c r="BX87" i="74" s="1"/>
  <c r="BY87" i="74" s="1"/>
  <c r="BZ87" i="74" s="1"/>
  <c r="CA87" i="74" s="1"/>
  <c r="CB87" i="74" s="1"/>
  <c r="AV54" i="74"/>
  <c r="AV55" i="74"/>
  <c r="AV56" i="74"/>
  <c r="AV57" i="74"/>
  <c r="AV58" i="74"/>
  <c r="AV83" i="74"/>
  <c r="AV84" i="74"/>
  <c r="AV88" i="74"/>
  <c r="AY88" i="74"/>
  <c r="AZ88" i="74" s="1"/>
  <c r="BA88" i="74" s="1"/>
  <c r="BB88" i="74" s="1"/>
  <c r="BC88" i="74" s="1"/>
  <c r="BD88" i="74" s="1"/>
  <c r="BE88" i="74" s="1"/>
  <c r="BF88" i="74" s="1"/>
  <c r="BG88" i="74" s="1"/>
  <c r="BH88" i="74" s="1"/>
  <c r="BI88" i="74" s="1"/>
  <c r="BJ88" i="74" s="1"/>
  <c r="BK88" i="74" s="1"/>
  <c r="BL88" i="74" s="1"/>
  <c r="BM88" i="74" s="1"/>
  <c r="BN88" i="74" s="1"/>
  <c r="BO88" i="74" s="1"/>
  <c r="BP88" i="74" s="1"/>
  <c r="BQ88" i="74" s="1"/>
  <c r="BR88" i="74" s="1"/>
  <c r="BS88" i="74" s="1"/>
  <c r="BT88" i="74" s="1"/>
  <c r="BU88" i="74" s="1"/>
  <c r="BV88" i="74" s="1"/>
  <c r="BW88" i="74" s="1"/>
  <c r="BX88" i="74" s="1"/>
  <c r="BY88" i="74" s="1"/>
  <c r="BZ88" i="74" s="1"/>
  <c r="CA88" i="74" s="1"/>
  <c r="CB88" i="74" s="1"/>
  <c r="AV89" i="74"/>
  <c r="AY89" i="74"/>
  <c r="AZ89" i="74" s="1"/>
  <c r="BA89" i="74" s="1"/>
  <c r="BB89" i="74" s="1"/>
  <c r="BC89" i="74" s="1"/>
  <c r="BD89" i="74" s="1"/>
  <c r="BE89" i="74" s="1"/>
  <c r="BF89" i="74" s="1"/>
  <c r="BG89" i="74" s="1"/>
  <c r="BH89" i="74" s="1"/>
  <c r="BI89" i="74" s="1"/>
  <c r="BJ89" i="74" s="1"/>
  <c r="BK89" i="74" s="1"/>
  <c r="BL89" i="74" s="1"/>
  <c r="BM89" i="74" s="1"/>
  <c r="BN89" i="74" s="1"/>
  <c r="BO89" i="74" s="1"/>
  <c r="BP89" i="74" s="1"/>
  <c r="BQ89" i="74" s="1"/>
  <c r="BR89" i="74" s="1"/>
  <c r="BS89" i="74" s="1"/>
  <c r="BT89" i="74" s="1"/>
  <c r="BU89" i="74" s="1"/>
  <c r="BV89" i="74" s="1"/>
  <c r="BW89" i="74" s="1"/>
  <c r="BX89" i="74" s="1"/>
  <c r="BY89" i="74" s="1"/>
  <c r="BZ89" i="74" s="1"/>
  <c r="CA89" i="74" s="1"/>
  <c r="CB89" i="74" s="1"/>
  <c r="AV90" i="74"/>
  <c r="AY90" i="74"/>
  <c r="AZ90" i="74" s="1"/>
  <c r="BA90" i="74" s="1"/>
  <c r="BB90" i="74" s="1"/>
  <c r="BC90" i="74" s="1"/>
  <c r="BD90" i="74" s="1"/>
  <c r="BE90" i="74" s="1"/>
  <c r="BF90" i="74" s="1"/>
  <c r="BG90" i="74" s="1"/>
  <c r="BH90" i="74" s="1"/>
  <c r="BI90" i="74" s="1"/>
  <c r="BJ90" i="74" s="1"/>
  <c r="BK90" i="74" s="1"/>
  <c r="BL90" i="74" s="1"/>
  <c r="BM90" i="74" s="1"/>
  <c r="BN90" i="74" s="1"/>
  <c r="BO90" i="74" s="1"/>
  <c r="BP90" i="74" s="1"/>
  <c r="BQ90" i="74" s="1"/>
  <c r="BR90" i="74" s="1"/>
  <c r="BS90" i="74" s="1"/>
  <c r="BT90" i="74" s="1"/>
  <c r="BU90" i="74" s="1"/>
  <c r="BV90" i="74" s="1"/>
  <c r="BW90" i="74" s="1"/>
  <c r="BX90" i="74" s="1"/>
  <c r="BY90" i="74" s="1"/>
  <c r="BZ90" i="74" s="1"/>
  <c r="CA90" i="74" s="1"/>
  <c r="CB90" i="74" s="1"/>
  <c r="AV91" i="74"/>
  <c r="AY91" i="74"/>
  <c r="AZ91" i="74" s="1"/>
  <c r="BA91" i="74" s="1"/>
  <c r="BB91" i="74" s="1"/>
  <c r="BC91" i="74" s="1"/>
  <c r="BD91" i="74" s="1"/>
  <c r="BE91" i="74" s="1"/>
  <c r="BF91" i="74" s="1"/>
  <c r="BG91" i="74" s="1"/>
  <c r="BH91" i="74" s="1"/>
  <c r="BI91" i="74" s="1"/>
  <c r="BJ91" i="74" s="1"/>
  <c r="BK91" i="74" s="1"/>
  <c r="BL91" i="74" s="1"/>
  <c r="BM91" i="74" s="1"/>
  <c r="BN91" i="74" s="1"/>
  <c r="BO91" i="74" s="1"/>
  <c r="BP91" i="74" s="1"/>
  <c r="BQ91" i="74" s="1"/>
  <c r="BR91" i="74" s="1"/>
  <c r="BS91" i="74" s="1"/>
  <c r="BT91" i="74" s="1"/>
  <c r="BU91" i="74" s="1"/>
  <c r="BV91" i="74" s="1"/>
  <c r="BW91" i="74" s="1"/>
  <c r="BX91" i="74" s="1"/>
  <c r="BY91" i="74" s="1"/>
  <c r="BZ91" i="74" s="1"/>
  <c r="CA91" i="74" s="1"/>
  <c r="CB91" i="74" s="1"/>
  <c r="AY95" i="74"/>
  <c r="AZ95" i="74" s="1"/>
  <c r="BA95" i="74" s="1"/>
  <c r="BB95" i="74" s="1"/>
  <c r="BC95" i="74" s="1"/>
  <c r="BD95" i="74" s="1"/>
  <c r="BE95" i="74" s="1"/>
  <c r="BF95" i="74" s="1"/>
  <c r="BG95" i="74" s="1"/>
  <c r="BH95" i="74" s="1"/>
  <c r="BI95" i="74" s="1"/>
  <c r="BJ95" i="74" s="1"/>
  <c r="BK95" i="74" s="1"/>
  <c r="BL95" i="74" s="1"/>
  <c r="BM95" i="74" s="1"/>
  <c r="BN95" i="74" s="1"/>
  <c r="BO95" i="74" s="1"/>
  <c r="BP95" i="74" s="1"/>
  <c r="BQ95" i="74" s="1"/>
  <c r="BR95" i="74" s="1"/>
  <c r="BS95" i="74" s="1"/>
  <c r="BT95" i="74" s="1"/>
  <c r="BU95" i="74" s="1"/>
  <c r="BV95" i="74" s="1"/>
  <c r="BW95" i="74" s="1"/>
  <c r="BX95" i="74" s="1"/>
  <c r="BY95" i="74" s="1"/>
  <c r="BZ95" i="74" s="1"/>
  <c r="CA95" i="74" s="1"/>
  <c r="CB95" i="74" s="1"/>
  <c r="AY96" i="74"/>
  <c r="AZ96" i="74" s="1"/>
  <c r="BA96" i="74" s="1"/>
  <c r="BB96" i="74" s="1"/>
  <c r="BC96" i="74" s="1"/>
  <c r="BD96" i="74" s="1"/>
  <c r="BE96" i="74" s="1"/>
  <c r="BF96" i="74" s="1"/>
  <c r="BG96" i="74" s="1"/>
  <c r="BH96" i="74" s="1"/>
  <c r="BI96" i="74" s="1"/>
  <c r="BJ96" i="74" s="1"/>
  <c r="BK96" i="74" s="1"/>
  <c r="BL96" i="74" s="1"/>
  <c r="BM96" i="74" s="1"/>
  <c r="BN96" i="74" s="1"/>
  <c r="BO96" i="74" s="1"/>
  <c r="BP96" i="74" s="1"/>
  <c r="BQ96" i="74" s="1"/>
  <c r="BR96" i="74" s="1"/>
  <c r="BS96" i="74" s="1"/>
  <c r="BT96" i="74" s="1"/>
  <c r="BU96" i="74" s="1"/>
  <c r="BV96" i="74" s="1"/>
  <c r="BW96" i="74" s="1"/>
  <c r="BX96" i="74" s="1"/>
  <c r="BY96" i="74" s="1"/>
  <c r="BZ96" i="74" s="1"/>
  <c r="CA96" i="74" s="1"/>
  <c r="CB96" i="74" s="1"/>
  <c r="AY102" i="74"/>
  <c r="AZ102" i="74" s="1"/>
  <c r="BA102" i="74" s="1"/>
  <c r="BB102" i="74" s="1"/>
  <c r="BC102" i="74" s="1"/>
  <c r="BD102" i="74" s="1"/>
  <c r="BE102" i="74" s="1"/>
  <c r="BF102" i="74" s="1"/>
  <c r="BG102" i="74" s="1"/>
  <c r="BH102" i="74" s="1"/>
  <c r="BI102" i="74" s="1"/>
  <c r="BJ102" i="74" s="1"/>
  <c r="BK102" i="74" s="1"/>
  <c r="BL102" i="74" s="1"/>
  <c r="BM102" i="74" s="1"/>
  <c r="BN102" i="74" s="1"/>
  <c r="BO102" i="74" s="1"/>
  <c r="BP102" i="74" s="1"/>
  <c r="BQ102" i="74" s="1"/>
  <c r="BR102" i="74" s="1"/>
  <c r="BS102" i="74" s="1"/>
  <c r="BT102" i="74" s="1"/>
  <c r="BU102" i="74" s="1"/>
  <c r="BV102" i="74" s="1"/>
  <c r="BW102" i="74" s="1"/>
  <c r="BX102" i="74" s="1"/>
  <c r="BY102" i="74" s="1"/>
  <c r="BZ102" i="74" s="1"/>
  <c r="CA102" i="74" s="1"/>
  <c r="CB102" i="74" s="1"/>
  <c r="AY106" i="74"/>
  <c r="AZ106" i="74" s="1"/>
  <c r="BA106" i="74" s="1"/>
  <c r="BB106" i="74" s="1"/>
  <c r="BC106" i="74" s="1"/>
  <c r="BD106" i="74" s="1"/>
  <c r="BE106" i="74" s="1"/>
  <c r="BF106" i="74" s="1"/>
  <c r="BG106" i="74" s="1"/>
  <c r="BH106" i="74" s="1"/>
  <c r="BI106" i="74" s="1"/>
  <c r="BJ106" i="74" s="1"/>
  <c r="BK106" i="74" s="1"/>
  <c r="BL106" i="74" s="1"/>
  <c r="BM106" i="74" s="1"/>
  <c r="BN106" i="74" s="1"/>
  <c r="BO106" i="74" s="1"/>
  <c r="BP106" i="74" s="1"/>
  <c r="BQ106" i="74" s="1"/>
  <c r="BR106" i="74" s="1"/>
  <c r="BS106" i="74" s="1"/>
  <c r="BT106" i="74" s="1"/>
  <c r="BU106" i="74" s="1"/>
  <c r="BV106" i="74" s="1"/>
  <c r="BW106" i="74" s="1"/>
  <c r="BX106" i="74" s="1"/>
  <c r="BY106" i="74" s="1"/>
  <c r="BZ106" i="74" s="1"/>
  <c r="CA106" i="74" s="1"/>
  <c r="CB106" i="74" s="1"/>
  <c r="AY114" i="74"/>
  <c r="AZ114" i="74" s="1"/>
  <c r="BA114" i="74" s="1"/>
  <c r="BB114" i="74" s="1"/>
  <c r="BC114" i="74" s="1"/>
  <c r="BD114" i="74" s="1"/>
  <c r="BE114" i="74" s="1"/>
  <c r="BF114" i="74" s="1"/>
  <c r="BG114" i="74" s="1"/>
  <c r="BH114" i="74" s="1"/>
  <c r="BI114" i="74" s="1"/>
  <c r="BJ114" i="74" s="1"/>
  <c r="BK114" i="74" s="1"/>
  <c r="BL114" i="74" s="1"/>
  <c r="BM114" i="74" s="1"/>
  <c r="BN114" i="74" s="1"/>
  <c r="BO114" i="74" s="1"/>
  <c r="BP114" i="74" s="1"/>
  <c r="BQ114" i="74" s="1"/>
  <c r="BR114" i="74" s="1"/>
  <c r="BS114" i="74" s="1"/>
  <c r="BT114" i="74" s="1"/>
  <c r="BU114" i="74" s="1"/>
  <c r="BV114" i="74" s="1"/>
  <c r="BW114" i="74" s="1"/>
  <c r="BX114" i="74" s="1"/>
  <c r="BY114" i="74" s="1"/>
  <c r="BZ114" i="74" s="1"/>
  <c r="CA114" i="74" s="1"/>
  <c r="CB114" i="74" s="1"/>
  <c r="AV114" i="74"/>
  <c r="AY118" i="74"/>
  <c r="AZ118" i="74" s="1"/>
  <c r="BA118" i="74" s="1"/>
  <c r="BB118" i="74" s="1"/>
  <c r="BC118" i="74" s="1"/>
  <c r="BD118" i="74" s="1"/>
  <c r="BE118" i="74" s="1"/>
  <c r="BF118" i="74" s="1"/>
  <c r="BG118" i="74" s="1"/>
  <c r="BH118" i="74" s="1"/>
  <c r="BI118" i="74" s="1"/>
  <c r="BJ118" i="74" s="1"/>
  <c r="BK118" i="74" s="1"/>
  <c r="BL118" i="74" s="1"/>
  <c r="BM118" i="74" s="1"/>
  <c r="BN118" i="74" s="1"/>
  <c r="BO118" i="74" s="1"/>
  <c r="BP118" i="74" s="1"/>
  <c r="BQ118" i="74" s="1"/>
  <c r="BR118" i="74" s="1"/>
  <c r="BS118" i="74" s="1"/>
  <c r="BT118" i="74" s="1"/>
  <c r="BU118" i="74" s="1"/>
  <c r="BV118" i="74" s="1"/>
  <c r="BW118" i="74" s="1"/>
  <c r="BX118" i="74" s="1"/>
  <c r="BY118" i="74" s="1"/>
  <c r="BZ118" i="74" s="1"/>
  <c r="CA118" i="74" s="1"/>
  <c r="CB118" i="74" s="1"/>
  <c r="AV118" i="74"/>
  <c r="AY121" i="74"/>
  <c r="AZ121" i="74" s="1"/>
  <c r="BA121" i="74" s="1"/>
  <c r="BB121" i="74" s="1"/>
  <c r="BC121" i="74" s="1"/>
  <c r="BD121" i="74" s="1"/>
  <c r="BE121" i="74" s="1"/>
  <c r="BF121" i="74" s="1"/>
  <c r="BG121" i="74" s="1"/>
  <c r="BH121" i="74" s="1"/>
  <c r="BI121" i="74" s="1"/>
  <c r="BJ121" i="74" s="1"/>
  <c r="BK121" i="74" s="1"/>
  <c r="BL121" i="74" s="1"/>
  <c r="BM121" i="74" s="1"/>
  <c r="BN121" i="74" s="1"/>
  <c r="BO121" i="74" s="1"/>
  <c r="BP121" i="74" s="1"/>
  <c r="BQ121" i="74" s="1"/>
  <c r="BR121" i="74" s="1"/>
  <c r="BS121" i="74" s="1"/>
  <c r="BT121" i="74" s="1"/>
  <c r="BU121" i="74" s="1"/>
  <c r="BV121" i="74" s="1"/>
  <c r="BW121" i="74" s="1"/>
  <c r="BX121" i="74" s="1"/>
  <c r="BY121" i="74" s="1"/>
  <c r="BZ121" i="74" s="1"/>
  <c r="CA121" i="74" s="1"/>
  <c r="CB121" i="74" s="1"/>
  <c r="AY125" i="74"/>
  <c r="AZ125" i="74" s="1"/>
  <c r="BA125" i="74" s="1"/>
  <c r="BB125" i="74" s="1"/>
  <c r="BC125" i="74" s="1"/>
  <c r="BD125" i="74" s="1"/>
  <c r="BE125" i="74" s="1"/>
  <c r="BF125" i="74" s="1"/>
  <c r="BG125" i="74" s="1"/>
  <c r="BH125" i="74" s="1"/>
  <c r="BI125" i="74" s="1"/>
  <c r="BJ125" i="74" s="1"/>
  <c r="BK125" i="74" s="1"/>
  <c r="BL125" i="74" s="1"/>
  <c r="BM125" i="74" s="1"/>
  <c r="BN125" i="74" s="1"/>
  <c r="BO125" i="74" s="1"/>
  <c r="BP125" i="74" s="1"/>
  <c r="BQ125" i="74" s="1"/>
  <c r="BR125" i="74" s="1"/>
  <c r="BS125" i="74" s="1"/>
  <c r="BT125" i="74" s="1"/>
  <c r="BU125" i="74" s="1"/>
  <c r="BV125" i="74" s="1"/>
  <c r="BW125" i="74" s="1"/>
  <c r="BX125" i="74" s="1"/>
  <c r="BY125" i="74" s="1"/>
  <c r="BZ125" i="74" s="1"/>
  <c r="CA125" i="74" s="1"/>
  <c r="CB125" i="74" s="1"/>
  <c r="AY101" i="74"/>
  <c r="AZ101" i="74" s="1"/>
  <c r="BA101" i="74" s="1"/>
  <c r="BB101" i="74" s="1"/>
  <c r="BC101" i="74" s="1"/>
  <c r="BD101" i="74" s="1"/>
  <c r="BE101" i="74" s="1"/>
  <c r="BF101" i="74" s="1"/>
  <c r="BG101" i="74" s="1"/>
  <c r="BH101" i="74" s="1"/>
  <c r="BI101" i="74" s="1"/>
  <c r="BJ101" i="74" s="1"/>
  <c r="BK101" i="74" s="1"/>
  <c r="BL101" i="74" s="1"/>
  <c r="BM101" i="74" s="1"/>
  <c r="BN101" i="74" s="1"/>
  <c r="BO101" i="74" s="1"/>
  <c r="BP101" i="74" s="1"/>
  <c r="BQ101" i="74" s="1"/>
  <c r="BR101" i="74" s="1"/>
  <c r="BS101" i="74" s="1"/>
  <c r="BT101" i="74" s="1"/>
  <c r="BU101" i="74" s="1"/>
  <c r="BV101" i="74" s="1"/>
  <c r="BW101" i="74" s="1"/>
  <c r="BX101" i="74" s="1"/>
  <c r="BY101" i="74" s="1"/>
  <c r="BZ101" i="74" s="1"/>
  <c r="CA101" i="74" s="1"/>
  <c r="CB101" i="74" s="1"/>
  <c r="AY105" i="74"/>
  <c r="AZ105" i="74" s="1"/>
  <c r="BA105" i="74" s="1"/>
  <c r="BB105" i="74" s="1"/>
  <c r="BC105" i="74" s="1"/>
  <c r="BD105" i="74" s="1"/>
  <c r="BE105" i="74" s="1"/>
  <c r="BF105" i="74" s="1"/>
  <c r="BG105" i="74" s="1"/>
  <c r="BH105" i="74" s="1"/>
  <c r="BI105" i="74" s="1"/>
  <c r="BJ105" i="74" s="1"/>
  <c r="BK105" i="74" s="1"/>
  <c r="BL105" i="74" s="1"/>
  <c r="BM105" i="74" s="1"/>
  <c r="BN105" i="74" s="1"/>
  <c r="BO105" i="74" s="1"/>
  <c r="BP105" i="74" s="1"/>
  <c r="BQ105" i="74" s="1"/>
  <c r="BR105" i="74" s="1"/>
  <c r="BS105" i="74" s="1"/>
  <c r="BT105" i="74" s="1"/>
  <c r="BU105" i="74" s="1"/>
  <c r="BV105" i="74" s="1"/>
  <c r="BW105" i="74" s="1"/>
  <c r="BX105" i="74" s="1"/>
  <c r="BY105" i="74" s="1"/>
  <c r="BZ105" i="74" s="1"/>
  <c r="CA105" i="74" s="1"/>
  <c r="CB105" i="74" s="1"/>
  <c r="AY111" i="74"/>
  <c r="AZ111" i="74" s="1"/>
  <c r="BA111" i="74" s="1"/>
  <c r="BB111" i="74" s="1"/>
  <c r="BC111" i="74" s="1"/>
  <c r="BD111" i="74" s="1"/>
  <c r="BE111" i="74" s="1"/>
  <c r="BF111" i="74" s="1"/>
  <c r="BG111" i="74" s="1"/>
  <c r="BH111" i="74" s="1"/>
  <c r="BI111" i="74" s="1"/>
  <c r="BJ111" i="74" s="1"/>
  <c r="BK111" i="74" s="1"/>
  <c r="BL111" i="74" s="1"/>
  <c r="BM111" i="74" s="1"/>
  <c r="BN111" i="74" s="1"/>
  <c r="BO111" i="74" s="1"/>
  <c r="BP111" i="74" s="1"/>
  <c r="BQ111" i="74" s="1"/>
  <c r="BR111" i="74" s="1"/>
  <c r="BS111" i="74" s="1"/>
  <c r="BT111" i="74" s="1"/>
  <c r="BU111" i="74" s="1"/>
  <c r="BV111" i="74" s="1"/>
  <c r="BW111" i="74" s="1"/>
  <c r="BX111" i="74" s="1"/>
  <c r="BY111" i="74" s="1"/>
  <c r="BZ111" i="74" s="1"/>
  <c r="CA111" i="74" s="1"/>
  <c r="CB111" i="74" s="1"/>
  <c r="AY112" i="74"/>
  <c r="AZ112" i="74" s="1"/>
  <c r="BA112" i="74" s="1"/>
  <c r="BB112" i="74" s="1"/>
  <c r="BC112" i="74" s="1"/>
  <c r="BD112" i="74" s="1"/>
  <c r="BE112" i="74" s="1"/>
  <c r="BF112" i="74" s="1"/>
  <c r="BG112" i="74" s="1"/>
  <c r="BH112" i="74" s="1"/>
  <c r="BI112" i="74" s="1"/>
  <c r="BJ112" i="74" s="1"/>
  <c r="BK112" i="74" s="1"/>
  <c r="BL112" i="74" s="1"/>
  <c r="BM112" i="74" s="1"/>
  <c r="BN112" i="74" s="1"/>
  <c r="BO112" i="74" s="1"/>
  <c r="BP112" i="74" s="1"/>
  <c r="BQ112" i="74" s="1"/>
  <c r="BR112" i="74" s="1"/>
  <c r="BS112" i="74" s="1"/>
  <c r="BT112" i="74" s="1"/>
  <c r="BU112" i="74" s="1"/>
  <c r="BV112" i="74" s="1"/>
  <c r="BW112" i="74" s="1"/>
  <c r="BX112" i="74" s="1"/>
  <c r="BY112" i="74" s="1"/>
  <c r="BZ112" i="74" s="1"/>
  <c r="CA112" i="74" s="1"/>
  <c r="CB112" i="74" s="1"/>
  <c r="AY115" i="74"/>
  <c r="AZ115" i="74" s="1"/>
  <c r="BA115" i="74" s="1"/>
  <c r="BB115" i="74" s="1"/>
  <c r="BC115" i="74" s="1"/>
  <c r="BD115" i="74" s="1"/>
  <c r="BE115" i="74" s="1"/>
  <c r="BF115" i="74" s="1"/>
  <c r="BG115" i="74" s="1"/>
  <c r="BH115" i="74" s="1"/>
  <c r="BI115" i="74" s="1"/>
  <c r="BJ115" i="74" s="1"/>
  <c r="BK115" i="74" s="1"/>
  <c r="BL115" i="74" s="1"/>
  <c r="BM115" i="74" s="1"/>
  <c r="BN115" i="74" s="1"/>
  <c r="BO115" i="74" s="1"/>
  <c r="BP115" i="74" s="1"/>
  <c r="BQ115" i="74" s="1"/>
  <c r="BR115" i="74" s="1"/>
  <c r="BS115" i="74" s="1"/>
  <c r="BT115" i="74" s="1"/>
  <c r="BU115" i="74" s="1"/>
  <c r="BV115" i="74" s="1"/>
  <c r="BW115" i="74" s="1"/>
  <c r="BX115" i="74" s="1"/>
  <c r="BY115" i="74" s="1"/>
  <c r="BZ115" i="74" s="1"/>
  <c r="CA115" i="74" s="1"/>
  <c r="CB115" i="74" s="1"/>
  <c r="AV115" i="74"/>
  <c r="AY122" i="74"/>
  <c r="AZ122" i="74" s="1"/>
  <c r="BA122" i="74" s="1"/>
  <c r="BB122" i="74" s="1"/>
  <c r="BC122" i="74" s="1"/>
  <c r="BD122" i="74" s="1"/>
  <c r="BE122" i="74" s="1"/>
  <c r="BF122" i="74" s="1"/>
  <c r="BG122" i="74" s="1"/>
  <c r="BH122" i="74" s="1"/>
  <c r="BI122" i="74" s="1"/>
  <c r="BJ122" i="74" s="1"/>
  <c r="BK122" i="74" s="1"/>
  <c r="BL122" i="74" s="1"/>
  <c r="BM122" i="74" s="1"/>
  <c r="BN122" i="74" s="1"/>
  <c r="BO122" i="74" s="1"/>
  <c r="BP122" i="74" s="1"/>
  <c r="BQ122" i="74" s="1"/>
  <c r="BR122" i="74" s="1"/>
  <c r="BS122" i="74" s="1"/>
  <c r="BT122" i="74" s="1"/>
  <c r="BU122" i="74" s="1"/>
  <c r="BV122" i="74" s="1"/>
  <c r="BW122" i="74" s="1"/>
  <c r="BX122" i="74" s="1"/>
  <c r="BY122" i="74" s="1"/>
  <c r="BZ122" i="74" s="1"/>
  <c r="CA122" i="74" s="1"/>
  <c r="CB122" i="74" s="1"/>
  <c r="AY116" i="74"/>
  <c r="AZ116" i="74" s="1"/>
  <c r="BA116" i="74" s="1"/>
  <c r="BB116" i="74" s="1"/>
  <c r="BC116" i="74" s="1"/>
  <c r="BD116" i="74" s="1"/>
  <c r="BE116" i="74" s="1"/>
  <c r="BF116" i="74" s="1"/>
  <c r="BG116" i="74" s="1"/>
  <c r="BH116" i="74" s="1"/>
  <c r="BI116" i="74" s="1"/>
  <c r="BJ116" i="74" s="1"/>
  <c r="BK116" i="74" s="1"/>
  <c r="BL116" i="74" s="1"/>
  <c r="BM116" i="74" s="1"/>
  <c r="BN116" i="74" s="1"/>
  <c r="BO116" i="74" s="1"/>
  <c r="BP116" i="74" s="1"/>
  <c r="BQ116" i="74" s="1"/>
  <c r="BR116" i="74" s="1"/>
  <c r="BS116" i="74" s="1"/>
  <c r="BT116" i="74" s="1"/>
  <c r="BU116" i="74" s="1"/>
  <c r="BV116" i="74" s="1"/>
  <c r="BW116" i="74" s="1"/>
  <c r="BX116" i="74" s="1"/>
  <c r="BY116" i="74" s="1"/>
  <c r="BZ116" i="74" s="1"/>
  <c r="CA116" i="74" s="1"/>
  <c r="CB116" i="74" s="1"/>
  <c r="AV116" i="74"/>
  <c r="AY123" i="74"/>
  <c r="AZ123" i="74" s="1"/>
  <c r="BA123" i="74" s="1"/>
  <c r="BB123" i="74" s="1"/>
  <c r="BC123" i="74" s="1"/>
  <c r="BD123" i="74" s="1"/>
  <c r="BE123" i="74" s="1"/>
  <c r="BF123" i="74" s="1"/>
  <c r="BG123" i="74" s="1"/>
  <c r="BH123" i="74" s="1"/>
  <c r="BI123" i="74" s="1"/>
  <c r="BJ123" i="74" s="1"/>
  <c r="BK123" i="74" s="1"/>
  <c r="BL123" i="74" s="1"/>
  <c r="BM123" i="74" s="1"/>
  <c r="BN123" i="74" s="1"/>
  <c r="BO123" i="74" s="1"/>
  <c r="BP123" i="74" s="1"/>
  <c r="BQ123" i="74" s="1"/>
  <c r="BR123" i="74" s="1"/>
  <c r="BS123" i="74" s="1"/>
  <c r="BT123" i="74" s="1"/>
  <c r="BU123" i="74" s="1"/>
  <c r="BV123" i="74" s="1"/>
  <c r="BW123" i="74" s="1"/>
  <c r="BX123" i="74" s="1"/>
  <c r="BY123" i="74" s="1"/>
  <c r="BZ123" i="74" s="1"/>
  <c r="CA123" i="74" s="1"/>
  <c r="CB123" i="74" s="1"/>
  <c r="AY117" i="74"/>
  <c r="AZ117" i="74" s="1"/>
  <c r="BA117" i="74" s="1"/>
  <c r="BB117" i="74" s="1"/>
  <c r="BC117" i="74" s="1"/>
  <c r="BD117" i="74" s="1"/>
  <c r="BE117" i="74" s="1"/>
  <c r="BF117" i="74" s="1"/>
  <c r="BG117" i="74" s="1"/>
  <c r="BH117" i="74" s="1"/>
  <c r="BI117" i="74" s="1"/>
  <c r="BJ117" i="74" s="1"/>
  <c r="BK117" i="74" s="1"/>
  <c r="BL117" i="74" s="1"/>
  <c r="BM117" i="74" s="1"/>
  <c r="BN117" i="74" s="1"/>
  <c r="BO117" i="74" s="1"/>
  <c r="BP117" i="74" s="1"/>
  <c r="BQ117" i="74" s="1"/>
  <c r="BR117" i="74" s="1"/>
  <c r="BS117" i="74" s="1"/>
  <c r="BT117" i="74" s="1"/>
  <c r="BU117" i="74" s="1"/>
  <c r="BV117" i="74" s="1"/>
  <c r="BW117" i="74" s="1"/>
  <c r="BX117" i="74" s="1"/>
  <c r="BY117" i="74" s="1"/>
  <c r="BZ117" i="74" s="1"/>
  <c r="CA117" i="74" s="1"/>
  <c r="CB117" i="74" s="1"/>
  <c r="AV117" i="74"/>
  <c r="AY128" i="74"/>
  <c r="AZ128" i="74" s="1"/>
  <c r="BA128" i="74" s="1"/>
  <c r="BB128" i="74" s="1"/>
  <c r="BC128" i="74" s="1"/>
  <c r="BD128" i="74" s="1"/>
  <c r="BE128" i="74" s="1"/>
  <c r="BF128" i="74" s="1"/>
  <c r="BG128" i="74" s="1"/>
  <c r="BH128" i="74" s="1"/>
  <c r="BI128" i="74" s="1"/>
  <c r="BJ128" i="74" s="1"/>
  <c r="BK128" i="74" s="1"/>
  <c r="BL128" i="74" s="1"/>
  <c r="BM128" i="74" s="1"/>
  <c r="BN128" i="74" s="1"/>
  <c r="BO128" i="74" s="1"/>
  <c r="BP128" i="74" s="1"/>
  <c r="BQ128" i="74" s="1"/>
  <c r="BR128" i="74" s="1"/>
  <c r="BS128" i="74" s="1"/>
  <c r="BT128" i="74" s="1"/>
  <c r="BU128" i="74" s="1"/>
  <c r="BV128" i="74" s="1"/>
  <c r="BW128" i="74" s="1"/>
  <c r="BX128" i="74" s="1"/>
  <c r="BY128" i="74" s="1"/>
  <c r="BZ128" i="74" s="1"/>
  <c r="CA128" i="74" s="1"/>
  <c r="CB128" i="74" s="1"/>
  <c r="AV136" i="74"/>
  <c r="AY136" i="74"/>
  <c r="AZ136" i="74" s="1"/>
  <c r="BA136" i="74" s="1"/>
  <c r="BB136" i="74" s="1"/>
  <c r="BC136" i="74" s="1"/>
  <c r="BD136" i="74" s="1"/>
  <c r="BE136" i="74" s="1"/>
  <c r="BF136" i="74" s="1"/>
  <c r="BG136" i="74" s="1"/>
  <c r="BH136" i="74" s="1"/>
  <c r="BI136" i="74" s="1"/>
  <c r="BJ136" i="74" s="1"/>
  <c r="BK136" i="74" s="1"/>
  <c r="BL136" i="74" s="1"/>
  <c r="BM136" i="74" s="1"/>
  <c r="BN136" i="74" s="1"/>
  <c r="BO136" i="74" s="1"/>
  <c r="BP136" i="74" s="1"/>
  <c r="BQ136" i="74" s="1"/>
  <c r="BR136" i="74" s="1"/>
  <c r="BS136" i="74" s="1"/>
  <c r="BT136" i="74" s="1"/>
  <c r="BU136" i="74" s="1"/>
  <c r="BV136" i="74" s="1"/>
  <c r="BW136" i="74" s="1"/>
  <c r="BX136" i="74" s="1"/>
  <c r="BY136" i="74" s="1"/>
  <c r="BZ136" i="74" s="1"/>
  <c r="CA136" i="74" s="1"/>
  <c r="CB136" i="74" s="1"/>
  <c r="AV137" i="74"/>
  <c r="AY137" i="74"/>
  <c r="AZ137" i="74" s="1"/>
  <c r="BA137" i="74" s="1"/>
  <c r="BB137" i="74" s="1"/>
  <c r="BC137" i="74" s="1"/>
  <c r="BD137" i="74" s="1"/>
  <c r="BE137" i="74" s="1"/>
  <c r="BF137" i="74" s="1"/>
  <c r="BG137" i="74" s="1"/>
  <c r="BH137" i="74" s="1"/>
  <c r="BI137" i="74" s="1"/>
  <c r="BJ137" i="74" s="1"/>
  <c r="BK137" i="74" s="1"/>
  <c r="BL137" i="74" s="1"/>
  <c r="BM137" i="74" s="1"/>
  <c r="BN137" i="74" s="1"/>
  <c r="BO137" i="74" s="1"/>
  <c r="BP137" i="74" s="1"/>
  <c r="BQ137" i="74" s="1"/>
  <c r="BR137" i="74" s="1"/>
  <c r="BS137" i="74" s="1"/>
  <c r="BT137" i="74" s="1"/>
  <c r="BU137" i="74" s="1"/>
  <c r="BV137" i="74" s="1"/>
  <c r="BW137" i="74" s="1"/>
  <c r="BX137" i="74" s="1"/>
  <c r="BY137" i="74" s="1"/>
  <c r="BZ137" i="74" s="1"/>
  <c r="CA137" i="74" s="1"/>
  <c r="CB137" i="74" s="1"/>
  <c r="AY129" i="74"/>
  <c r="AZ129" i="74" s="1"/>
  <c r="BA129" i="74" s="1"/>
  <c r="BB129" i="74" s="1"/>
  <c r="BC129" i="74" s="1"/>
  <c r="BD129" i="74" s="1"/>
  <c r="BE129" i="74" s="1"/>
  <c r="BF129" i="74" s="1"/>
  <c r="BG129" i="74" s="1"/>
  <c r="BH129" i="74" s="1"/>
  <c r="BI129" i="74" s="1"/>
  <c r="BJ129" i="74" s="1"/>
  <c r="BK129" i="74" s="1"/>
  <c r="BL129" i="74" s="1"/>
  <c r="BM129" i="74" s="1"/>
  <c r="BN129" i="74" s="1"/>
  <c r="BO129" i="74" s="1"/>
  <c r="BP129" i="74" s="1"/>
  <c r="BQ129" i="74" s="1"/>
  <c r="BR129" i="74" s="1"/>
  <c r="BS129" i="74" s="1"/>
  <c r="BT129" i="74" s="1"/>
  <c r="BU129" i="74" s="1"/>
  <c r="BV129" i="74" s="1"/>
  <c r="BW129" i="74" s="1"/>
  <c r="BX129" i="74" s="1"/>
  <c r="BY129" i="74" s="1"/>
  <c r="BZ129" i="74" s="1"/>
  <c r="CA129" i="74" s="1"/>
  <c r="CB129" i="74" s="1"/>
  <c r="AY138" i="74"/>
  <c r="AZ138" i="74" s="1"/>
  <c r="BA138" i="74" s="1"/>
  <c r="BB138" i="74" s="1"/>
  <c r="BC138" i="74" s="1"/>
  <c r="BD138" i="74" s="1"/>
  <c r="BE138" i="74" s="1"/>
  <c r="BF138" i="74" s="1"/>
  <c r="BG138" i="74" s="1"/>
  <c r="BH138" i="74" s="1"/>
  <c r="BI138" i="74" s="1"/>
  <c r="BJ138" i="74" s="1"/>
  <c r="BK138" i="74" s="1"/>
  <c r="BL138" i="74" s="1"/>
  <c r="BM138" i="74" s="1"/>
  <c r="BN138" i="74" s="1"/>
  <c r="BO138" i="74" s="1"/>
  <c r="BP138" i="74" s="1"/>
  <c r="BQ138" i="74" s="1"/>
  <c r="BR138" i="74" s="1"/>
  <c r="BS138" i="74" s="1"/>
  <c r="BT138" i="74" s="1"/>
  <c r="BU138" i="74" s="1"/>
  <c r="BV138" i="74" s="1"/>
  <c r="BW138" i="74" s="1"/>
  <c r="BX138" i="74" s="1"/>
  <c r="BY138" i="74" s="1"/>
  <c r="BZ138" i="74" s="1"/>
  <c r="CA138" i="74" s="1"/>
  <c r="CB138" i="74" s="1"/>
  <c r="AV145" i="74"/>
  <c r="AY145" i="74"/>
  <c r="AZ145" i="74" s="1"/>
  <c r="BA145" i="74" s="1"/>
  <c r="BB145" i="74" s="1"/>
  <c r="BC145" i="74" s="1"/>
  <c r="BD145" i="74" s="1"/>
  <c r="BE145" i="74" s="1"/>
  <c r="BF145" i="74" s="1"/>
  <c r="BG145" i="74" s="1"/>
  <c r="BH145" i="74" s="1"/>
  <c r="BI145" i="74" s="1"/>
  <c r="BJ145" i="74" s="1"/>
  <c r="BK145" i="74" s="1"/>
  <c r="BL145" i="74" s="1"/>
  <c r="BM145" i="74" s="1"/>
  <c r="BN145" i="74" s="1"/>
  <c r="BO145" i="74" s="1"/>
  <c r="BP145" i="74" s="1"/>
  <c r="BQ145" i="74" s="1"/>
  <c r="BR145" i="74" s="1"/>
  <c r="BS145" i="74" s="1"/>
  <c r="BT145" i="74" s="1"/>
  <c r="BU145" i="74" s="1"/>
  <c r="BV145" i="74" s="1"/>
  <c r="BW145" i="74" s="1"/>
  <c r="BX145" i="74" s="1"/>
  <c r="BY145" i="74" s="1"/>
  <c r="BZ145" i="74" s="1"/>
  <c r="CA145" i="74" s="1"/>
  <c r="CB145" i="74" s="1"/>
  <c r="AV147" i="74"/>
  <c r="AY147" i="74"/>
  <c r="AZ147" i="74" s="1"/>
  <c r="BA147" i="74" s="1"/>
  <c r="BB147" i="74" s="1"/>
  <c r="BC147" i="74" s="1"/>
  <c r="BD147" i="74" s="1"/>
  <c r="BE147" i="74" s="1"/>
  <c r="BF147" i="74" s="1"/>
  <c r="BG147" i="74" s="1"/>
  <c r="BH147" i="74" s="1"/>
  <c r="BI147" i="74" s="1"/>
  <c r="BJ147" i="74" s="1"/>
  <c r="BK147" i="74" s="1"/>
  <c r="BL147" i="74" s="1"/>
  <c r="BM147" i="74" s="1"/>
  <c r="BN147" i="74" s="1"/>
  <c r="BO147" i="74" s="1"/>
  <c r="BP147" i="74" s="1"/>
  <c r="BQ147" i="74" s="1"/>
  <c r="BR147" i="74" s="1"/>
  <c r="BS147" i="74" s="1"/>
  <c r="BT147" i="74" s="1"/>
  <c r="BU147" i="74" s="1"/>
  <c r="BV147" i="74" s="1"/>
  <c r="BW147" i="74" s="1"/>
  <c r="BX147" i="74" s="1"/>
  <c r="BY147" i="74" s="1"/>
  <c r="BZ147" i="74" s="1"/>
  <c r="CA147" i="74" s="1"/>
  <c r="CB147" i="74" s="1"/>
  <c r="AV146" i="74"/>
  <c r="AY146" i="74"/>
  <c r="AZ146" i="74" s="1"/>
  <c r="BA146" i="74" s="1"/>
  <c r="BB146" i="74" s="1"/>
  <c r="BC146" i="74" s="1"/>
  <c r="BD146" i="74" s="1"/>
  <c r="BE146" i="74" s="1"/>
  <c r="BF146" i="74" s="1"/>
  <c r="BG146" i="74" s="1"/>
  <c r="BH146" i="74" s="1"/>
  <c r="BI146" i="74" s="1"/>
  <c r="BJ146" i="74" s="1"/>
  <c r="BK146" i="74" s="1"/>
  <c r="BL146" i="74" s="1"/>
  <c r="BM146" i="74" s="1"/>
  <c r="BN146" i="74" s="1"/>
  <c r="BO146" i="74" s="1"/>
  <c r="BP146" i="74" s="1"/>
  <c r="BQ146" i="74" s="1"/>
  <c r="BR146" i="74" s="1"/>
  <c r="BS146" i="74" s="1"/>
  <c r="BT146" i="74" s="1"/>
  <c r="BU146" i="74" s="1"/>
  <c r="BV146" i="74" s="1"/>
  <c r="BW146" i="74" s="1"/>
  <c r="BX146" i="74" s="1"/>
  <c r="BY146" i="74" s="1"/>
  <c r="BZ146" i="74" s="1"/>
  <c r="CA146" i="74" s="1"/>
  <c r="CB146" i="74" s="1"/>
  <c r="AY148" i="74"/>
  <c r="AZ148" i="74" s="1"/>
  <c r="BA148" i="74" s="1"/>
  <c r="BB148" i="74" s="1"/>
  <c r="BC148" i="74" s="1"/>
  <c r="BD148" i="74" s="1"/>
  <c r="BE148" i="74" s="1"/>
  <c r="BF148" i="74" s="1"/>
  <c r="BG148" i="74" s="1"/>
  <c r="BH148" i="74" s="1"/>
  <c r="BI148" i="74" s="1"/>
  <c r="BJ148" i="74" s="1"/>
  <c r="BK148" i="74" s="1"/>
  <c r="BL148" i="74" s="1"/>
  <c r="BM148" i="74" s="1"/>
  <c r="BN148" i="74" s="1"/>
  <c r="BO148" i="74" s="1"/>
  <c r="BP148" i="74" s="1"/>
  <c r="BQ148" i="74" s="1"/>
  <c r="BR148" i="74" s="1"/>
  <c r="BS148" i="74" s="1"/>
  <c r="BT148" i="74" s="1"/>
  <c r="BU148" i="74" s="1"/>
  <c r="BV148" i="74" s="1"/>
  <c r="BW148" i="74" s="1"/>
  <c r="BX148" i="74" s="1"/>
  <c r="BY148" i="74" s="1"/>
  <c r="BZ148" i="74" s="1"/>
  <c r="CA148" i="74" s="1"/>
  <c r="CB148" i="74" s="1"/>
  <c r="AY149" i="74"/>
  <c r="AZ149" i="74" s="1"/>
  <c r="BA149" i="74" s="1"/>
  <c r="BB149" i="74" s="1"/>
  <c r="BC149" i="74" s="1"/>
  <c r="BD149" i="74" s="1"/>
  <c r="BE149" i="74" s="1"/>
  <c r="BF149" i="74" s="1"/>
  <c r="BG149" i="74" s="1"/>
  <c r="BH149" i="74" s="1"/>
  <c r="BI149" i="74" s="1"/>
  <c r="BJ149" i="74" s="1"/>
  <c r="BK149" i="74" s="1"/>
  <c r="BL149" i="74" s="1"/>
  <c r="BM149" i="74" s="1"/>
  <c r="BN149" i="74" s="1"/>
  <c r="BO149" i="74" s="1"/>
  <c r="BP149" i="74" s="1"/>
  <c r="BQ149" i="74" s="1"/>
  <c r="BR149" i="74" s="1"/>
  <c r="BS149" i="74" s="1"/>
  <c r="BT149" i="74" s="1"/>
  <c r="BU149" i="74" s="1"/>
  <c r="BV149" i="74" s="1"/>
  <c r="BW149" i="74" s="1"/>
  <c r="BX149" i="74" s="1"/>
  <c r="BY149" i="74" s="1"/>
  <c r="BZ149" i="74" s="1"/>
  <c r="CA149" i="74" s="1"/>
  <c r="CB149" i="74" s="1"/>
  <c r="AY150" i="74"/>
  <c r="AZ150" i="74" s="1"/>
  <c r="BA150" i="74" s="1"/>
  <c r="BB150" i="74" s="1"/>
  <c r="BC150" i="74" s="1"/>
  <c r="BD150" i="74" s="1"/>
  <c r="BE150" i="74" s="1"/>
  <c r="BF150" i="74" s="1"/>
  <c r="BG150" i="74" s="1"/>
  <c r="BH150" i="74" s="1"/>
  <c r="BI150" i="74" s="1"/>
  <c r="BJ150" i="74" s="1"/>
  <c r="BK150" i="74" s="1"/>
  <c r="BL150" i="74" s="1"/>
  <c r="BM150" i="74" s="1"/>
  <c r="BN150" i="74" s="1"/>
  <c r="BO150" i="74" s="1"/>
  <c r="BP150" i="74" s="1"/>
  <c r="BQ150" i="74" s="1"/>
  <c r="BR150" i="74" s="1"/>
  <c r="BS150" i="74" s="1"/>
  <c r="BT150" i="74" s="1"/>
  <c r="BU150" i="74" s="1"/>
  <c r="BV150" i="74" s="1"/>
  <c r="BW150" i="74" s="1"/>
  <c r="BX150" i="74" s="1"/>
  <c r="BY150" i="74" s="1"/>
  <c r="BZ150" i="74" s="1"/>
  <c r="CA150" i="74" s="1"/>
  <c r="CB150" i="74" s="1"/>
  <c r="AY151" i="74"/>
  <c r="AZ151" i="74" s="1"/>
  <c r="BA151" i="74" s="1"/>
  <c r="BB151" i="74" s="1"/>
  <c r="BC151" i="74" s="1"/>
  <c r="BD151" i="74" s="1"/>
  <c r="BE151" i="74" s="1"/>
  <c r="BF151" i="74" s="1"/>
  <c r="BG151" i="74" s="1"/>
  <c r="BH151" i="74" s="1"/>
  <c r="BI151" i="74" s="1"/>
  <c r="BJ151" i="74" s="1"/>
  <c r="BK151" i="74" s="1"/>
  <c r="BL151" i="74" s="1"/>
  <c r="BM151" i="74" s="1"/>
  <c r="BN151" i="74" s="1"/>
  <c r="BO151" i="74" s="1"/>
  <c r="BP151" i="74" s="1"/>
  <c r="BQ151" i="74" s="1"/>
  <c r="BR151" i="74" s="1"/>
  <c r="BS151" i="74" s="1"/>
  <c r="BT151" i="74" s="1"/>
  <c r="BU151" i="74" s="1"/>
  <c r="BV151" i="74" s="1"/>
  <c r="BW151" i="74" s="1"/>
  <c r="BX151" i="74" s="1"/>
  <c r="BY151" i="74" s="1"/>
  <c r="BZ151" i="74" s="1"/>
  <c r="CA151" i="74" s="1"/>
  <c r="CB151" i="74" s="1"/>
  <c r="AY152" i="74"/>
  <c r="AZ152" i="74" s="1"/>
  <c r="BA152" i="74" s="1"/>
  <c r="BB152" i="74" s="1"/>
  <c r="BC152" i="74" s="1"/>
  <c r="BD152" i="74" s="1"/>
  <c r="BE152" i="74" s="1"/>
  <c r="BF152" i="74" s="1"/>
  <c r="BG152" i="74" s="1"/>
  <c r="BH152" i="74" s="1"/>
  <c r="BI152" i="74" s="1"/>
  <c r="BJ152" i="74" s="1"/>
  <c r="BK152" i="74" s="1"/>
  <c r="BL152" i="74" s="1"/>
  <c r="BM152" i="74" s="1"/>
  <c r="BN152" i="74" s="1"/>
  <c r="BO152" i="74" s="1"/>
  <c r="BP152" i="74" s="1"/>
  <c r="BQ152" i="74" s="1"/>
  <c r="BR152" i="74" s="1"/>
  <c r="BS152" i="74" s="1"/>
  <c r="BT152" i="74" s="1"/>
  <c r="BU152" i="74" s="1"/>
  <c r="BV152" i="74" s="1"/>
  <c r="BW152" i="74" s="1"/>
  <c r="BX152" i="74" s="1"/>
  <c r="BY152" i="74" s="1"/>
  <c r="BZ152" i="74" s="1"/>
  <c r="CA152" i="74" s="1"/>
  <c r="CB152" i="74" s="1"/>
  <c r="AY153" i="74"/>
  <c r="AZ153" i="74" s="1"/>
  <c r="BA153" i="74" s="1"/>
  <c r="BB153" i="74" s="1"/>
  <c r="BC153" i="74" s="1"/>
  <c r="BD153" i="74" s="1"/>
  <c r="BE153" i="74" s="1"/>
  <c r="BF153" i="74" s="1"/>
  <c r="BG153" i="74" s="1"/>
  <c r="BH153" i="74" s="1"/>
  <c r="BI153" i="74" s="1"/>
  <c r="BJ153" i="74" s="1"/>
  <c r="BK153" i="74" s="1"/>
  <c r="BL153" i="74" s="1"/>
  <c r="BM153" i="74" s="1"/>
  <c r="BN153" i="74" s="1"/>
  <c r="BO153" i="74" s="1"/>
  <c r="BP153" i="74" s="1"/>
  <c r="BQ153" i="74" s="1"/>
  <c r="BR153" i="74" s="1"/>
  <c r="BS153" i="74" s="1"/>
  <c r="BT153" i="74" s="1"/>
  <c r="BU153" i="74" s="1"/>
  <c r="BV153" i="74" s="1"/>
  <c r="BW153" i="74" s="1"/>
  <c r="BX153" i="74" s="1"/>
  <c r="BY153" i="74" s="1"/>
  <c r="BZ153" i="74" s="1"/>
  <c r="CA153" i="74" s="1"/>
  <c r="CB153" i="74" s="1"/>
  <c r="AY154" i="74"/>
  <c r="AZ154" i="74" s="1"/>
  <c r="BA154" i="74" s="1"/>
  <c r="BB154" i="74" s="1"/>
  <c r="BC154" i="74" s="1"/>
  <c r="BD154" i="74" s="1"/>
  <c r="BE154" i="74" s="1"/>
  <c r="BF154" i="74" s="1"/>
  <c r="BG154" i="74" s="1"/>
  <c r="BH154" i="74" s="1"/>
  <c r="BI154" i="74" s="1"/>
  <c r="BJ154" i="74" s="1"/>
  <c r="BK154" i="74" s="1"/>
  <c r="BL154" i="74" s="1"/>
  <c r="BM154" i="74" s="1"/>
  <c r="BN154" i="74" s="1"/>
  <c r="BO154" i="74" s="1"/>
  <c r="BP154" i="74" s="1"/>
  <c r="BQ154" i="74" s="1"/>
  <c r="BR154" i="74" s="1"/>
  <c r="BS154" i="74" s="1"/>
  <c r="BT154" i="74" s="1"/>
  <c r="BU154" i="74" s="1"/>
  <c r="BV154" i="74" s="1"/>
  <c r="BW154" i="74" s="1"/>
  <c r="BX154" i="74" s="1"/>
  <c r="BY154" i="74" s="1"/>
  <c r="BZ154" i="74" s="1"/>
  <c r="CA154" i="74" s="1"/>
  <c r="CB154" i="74" s="1"/>
  <c r="AV167" i="74"/>
  <c r="AY167" i="74"/>
  <c r="AZ167" i="74" s="1"/>
  <c r="BA167" i="74" s="1"/>
  <c r="BB167" i="74" s="1"/>
  <c r="BC167" i="74" s="1"/>
  <c r="BD167" i="74" s="1"/>
  <c r="BE167" i="74" s="1"/>
  <c r="BF167" i="74" s="1"/>
  <c r="BG167" i="74" s="1"/>
  <c r="BH167" i="74" s="1"/>
  <c r="BI167" i="74" s="1"/>
  <c r="BJ167" i="74" s="1"/>
  <c r="BK167" i="74" s="1"/>
  <c r="BL167" i="74" s="1"/>
  <c r="BM167" i="74" s="1"/>
  <c r="BN167" i="74" s="1"/>
  <c r="BO167" i="74" s="1"/>
  <c r="BP167" i="74" s="1"/>
  <c r="BQ167" i="74" s="1"/>
  <c r="BR167" i="74" s="1"/>
  <c r="BS167" i="74" s="1"/>
  <c r="BT167" i="74" s="1"/>
  <c r="BU167" i="74" s="1"/>
  <c r="BV167" i="74" s="1"/>
  <c r="BW167" i="74" s="1"/>
  <c r="BX167" i="74" s="1"/>
  <c r="BY167" i="74" s="1"/>
  <c r="BZ167" i="74" s="1"/>
  <c r="CA167" i="74" s="1"/>
  <c r="CB167" i="74" s="1"/>
  <c r="AY174" i="74"/>
  <c r="AZ174" i="74" s="1"/>
  <c r="BA174" i="74" s="1"/>
  <c r="BB174" i="74" s="1"/>
  <c r="BC174" i="74" s="1"/>
  <c r="BD174" i="74" s="1"/>
  <c r="BE174" i="74" s="1"/>
  <c r="BF174" i="74" s="1"/>
  <c r="BG174" i="74" s="1"/>
  <c r="BH174" i="74" s="1"/>
  <c r="BI174" i="74" s="1"/>
  <c r="BJ174" i="74" s="1"/>
  <c r="BK174" i="74" s="1"/>
  <c r="BL174" i="74" s="1"/>
  <c r="BM174" i="74" s="1"/>
  <c r="BN174" i="74" s="1"/>
  <c r="BO174" i="74" s="1"/>
  <c r="BP174" i="74" s="1"/>
  <c r="BQ174" i="74" s="1"/>
  <c r="BR174" i="74" s="1"/>
  <c r="BS174" i="74" s="1"/>
  <c r="BT174" i="74" s="1"/>
  <c r="BU174" i="74" s="1"/>
  <c r="BV174" i="74" s="1"/>
  <c r="BW174" i="74" s="1"/>
  <c r="BX174" i="74" s="1"/>
  <c r="BY174" i="74" s="1"/>
  <c r="BZ174" i="74" s="1"/>
  <c r="CA174" i="74" s="1"/>
  <c r="CB174" i="74" s="1"/>
  <c r="AY168" i="74"/>
  <c r="AZ168" i="74" s="1"/>
  <c r="BA168" i="74" s="1"/>
  <c r="BB168" i="74" s="1"/>
  <c r="BC168" i="74" s="1"/>
  <c r="BD168" i="74" s="1"/>
  <c r="BE168" i="74" s="1"/>
  <c r="BF168" i="74" s="1"/>
  <c r="BG168" i="74" s="1"/>
  <c r="BH168" i="74" s="1"/>
  <c r="BI168" i="74" s="1"/>
  <c r="BJ168" i="74" s="1"/>
  <c r="BK168" i="74" s="1"/>
  <c r="BL168" i="74" s="1"/>
  <c r="BM168" i="74" s="1"/>
  <c r="BN168" i="74" s="1"/>
  <c r="BO168" i="74" s="1"/>
  <c r="BP168" i="74" s="1"/>
  <c r="BQ168" i="74" s="1"/>
  <c r="BR168" i="74" s="1"/>
  <c r="BS168" i="74" s="1"/>
  <c r="BT168" i="74" s="1"/>
  <c r="BU168" i="74" s="1"/>
  <c r="BV168" i="74" s="1"/>
  <c r="BW168" i="74" s="1"/>
  <c r="BX168" i="74" s="1"/>
  <c r="BY168" i="74" s="1"/>
  <c r="BZ168" i="74" s="1"/>
  <c r="CA168" i="74" s="1"/>
  <c r="CB168" i="74" s="1"/>
  <c r="AY169" i="74"/>
  <c r="AZ169" i="74" s="1"/>
  <c r="BA169" i="74" s="1"/>
  <c r="BB169" i="74" s="1"/>
  <c r="BC169" i="74" s="1"/>
  <c r="BD169" i="74" s="1"/>
  <c r="BE169" i="74" s="1"/>
  <c r="BF169" i="74" s="1"/>
  <c r="BG169" i="74" s="1"/>
  <c r="BH169" i="74" s="1"/>
  <c r="BI169" i="74" s="1"/>
  <c r="BJ169" i="74" s="1"/>
  <c r="BK169" i="74" s="1"/>
  <c r="BL169" i="74" s="1"/>
  <c r="BM169" i="74" s="1"/>
  <c r="BN169" i="74" s="1"/>
  <c r="BO169" i="74" s="1"/>
  <c r="BP169" i="74" s="1"/>
  <c r="BQ169" i="74" s="1"/>
  <c r="BR169" i="74" s="1"/>
  <c r="BS169" i="74" s="1"/>
  <c r="BT169" i="74" s="1"/>
  <c r="BU169" i="74" s="1"/>
  <c r="BV169" i="74" s="1"/>
  <c r="BW169" i="74" s="1"/>
  <c r="BX169" i="74" s="1"/>
  <c r="BY169" i="74" s="1"/>
  <c r="BZ169" i="74" s="1"/>
  <c r="CA169" i="74" s="1"/>
  <c r="CB169" i="74" s="1"/>
  <c r="AY170" i="74"/>
  <c r="AZ170" i="74" s="1"/>
  <c r="BA170" i="74" s="1"/>
  <c r="BB170" i="74" s="1"/>
  <c r="BC170" i="74" s="1"/>
  <c r="BD170" i="74" s="1"/>
  <c r="BE170" i="74" s="1"/>
  <c r="BF170" i="74" s="1"/>
  <c r="BG170" i="74" s="1"/>
  <c r="BH170" i="74" s="1"/>
  <c r="BI170" i="74" s="1"/>
  <c r="BJ170" i="74" s="1"/>
  <c r="BK170" i="74" s="1"/>
  <c r="BL170" i="74" s="1"/>
  <c r="BM170" i="74" s="1"/>
  <c r="BN170" i="74" s="1"/>
  <c r="BO170" i="74" s="1"/>
  <c r="BP170" i="74" s="1"/>
  <c r="BQ170" i="74" s="1"/>
  <c r="BR170" i="74" s="1"/>
  <c r="BS170" i="74" s="1"/>
  <c r="BT170" i="74" s="1"/>
  <c r="BU170" i="74" s="1"/>
  <c r="BV170" i="74" s="1"/>
  <c r="BW170" i="74" s="1"/>
  <c r="BX170" i="74" s="1"/>
  <c r="BY170" i="74" s="1"/>
  <c r="BZ170" i="74" s="1"/>
  <c r="CA170" i="74" s="1"/>
  <c r="CB170" i="74" s="1"/>
  <c r="AY171" i="74"/>
  <c r="AZ171" i="74" s="1"/>
  <c r="BA171" i="74" s="1"/>
  <c r="BB171" i="74" s="1"/>
  <c r="BC171" i="74" s="1"/>
  <c r="BD171" i="74" s="1"/>
  <c r="BE171" i="74" s="1"/>
  <c r="BF171" i="74" s="1"/>
  <c r="BG171" i="74" s="1"/>
  <c r="BH171" i="74" s="1"/>
  <c r="BI171" i="74" s="1"/>
  <c r="BJ171" i="74" s="1"/>
  <c r="BK171" i="74" s="1"/>
  <c r="BL171" i="74" s="1"/>
  <c r="BM171" i="74" s="1"/>
  <c r="BN171" i="74" s="1"/>
  <c r="BO171" i="74" s="1"/>
  <c r="BP171" i="74" s="1"/>
  <c r="BQ171" i="74" s="1"/>
  <c r="BR171" i="74" s="1"/>
  <c r="BS171" i="74" s="1"/>
  <c r="BT171" i="74" s="1"/>
  <c r="BU171" i="74" s="1"/>
  <c r="BV171" i="74" s="1"/>
  <c r="BW171" i="74" s="1"/>
  <c r="BX171" i="74" s="1"/>
  <c r="BY171" i="74" s="1"/>
  <c r="BZ171" i="74" s="1"/>
  <c r="CA171" i="74" s="1"/>
  <c r="CB171" i="74" s="1"/>
  <c r="R260" i="74"/>
  <c r="AV217" i="74"/>
  <c r="AV260" i="74" s="1"/>
  <c r="E260" i="74" s="1"/>
  <c r="F8" i="10" s="1"/>
  <c r="AY173" i="74"/>
  <c r="AZ173" i="74" s="1"/>
  <c r="BA173" i="74" s="1"/>
  <c r="BB173" i="74" s="1"/>
  <c r="BC173" i="74" s="1"/>
  <c r="BD173" i="74" s="1"/>
  <c r="BE173" i="74" s="1"/>
  <c r="BF173" i="74" s="1"/>
  <c r="BG173" i="74" s="1"/>
  <c r="BH173" i="74" s="1"/>
  <c r="BI173" i="74" s="1"/>
  <c r="BJ173" i="74" s="1"/>
  <c r="BK173" i="74" s="1"/>
  <c r="BL173" i="74" s="1"/>
  <c r="BM173" i="74" s="1"/>
  <c r="BN173" i="74" s="1"/>
  <c r="BO173" i="74" s="1"/>
  <c r="BP173" i="74" s="1"/>
  <c r="BQ173" i="74" s="1"/>
  <c r="BR173" i="74" s="1"/>
  <c r="BS173" i="74" s="1"/>
  <c r="BT173" i="74" s="1"/>
  <c r="BU173" i="74" s="1"/>
  <c r="BV173" i="74" s="1"/>
  <c r="BW173" i="74" s="1"/>
  <c r="BX173" i="74" s="1"/>
  <c r="BY173" i="74" s="1"/>
  <c r="BZ173" i="74" s="1"/>
  <c r="CA173" i="74" s="1"/>
  <c r="CB173" i="74" s="1"/>
  <c r="AV174" i="74"/>
  <c r="R261" i="74"/>
  <c r="AV221" i="74"/>
  <c r="AV261" i="74" s="1"/>
  <c r="E261" i="74" s="1"/>
  <c r="F9" i="10" s="1"/>
  <c r="AV232" i="74"/>
  <c r="AV236" i="74"/>
  <c r="AV264" i="74" s="1"/>
  <c r="E264" i="74" s="1"/>
  <c r="F12" i="10" s="1"/>
  <c r="R264" i="74"/>
  <c r="C252" i="74"/>
  <c r="F250" i="74"/>
  <c r="AV226" i="74"/>
  <c r="AV262" i="74" s="1"/>
  <c r="E262" i="74" s="1"/>
  <c r="F10" i="10" s="1"/>
  <c r="G250" i="74"/>
  <c r="C253" i="74" s="1"/>
  <c r="E253" i="74" s="1"/>
  <c r="AV72" i="73"/>
  <c r="AY72" i="73"/>
  <c r="AZ72" i="73" s="1"/>
  <c r="BA72" i="73" s="1"/>
  <c r="BB72" i="73" s="1"/>
  <c r="BC72" i="73" s="1"/>
  <c r="BD72" i="73" s="1"/>
  <c r="BE72" i="73" s="1"/>
  <c r="BF72" i="73" s="1"/>
  <c r="BG72" i="73" s="1"/>
  <c r="BH72" i="73" s="1"/>
  <c r="BI72" i="73" s="1"/>
  <c r="BJ72" i="73" s="1"/>
  <c r="BK72" i="73" s="1"/>
  <c r="BL72" i="73" s="1"/>
  <c r="BM72" i="73" s="1"/>
  <c r="BN72" i="73" s="1"/>
  <c r="BO72" i="73" s="1"/>
  <c r="BP72" i="73" s="1"/>
  <c r="BQ72" i="73" s="1"/>
  <c r="BR72" i="73" s="1"/>
  <c r="BS72" i="73" s="1"/>
  <c r="BT72" i="73" s="1"/>
  <c r="BU72" i="73" s="1"/>
  <c r="BV72" i="73" s="1"/>
  <c r="BW72" i="73" s="1"/>
  <c r="BX72" i="73" s="1"/>
  <c r="BY72" i="73" s="1"/>
  <c r="BZ72" i="73" s="1"/>
  <c r="CA72" i="73" s="1"/>
  <c r="CB72" i="73" s="1"/>
  <c r="BB85" i="73"/>
  <c r="BC85" i="73" s="1"/>
  <c r="BD85" i="73" s="1"/>
  <c r="BE85" i="73" s="1"/>
  <c r="BF85" i="73" s="1"/>
  <c r="BG85" i="73" s="1"/>
  <c r="BH85" i="73" s="1"/>
  <c r="BI85" i="73" s="1"/>
  <c r="BJ85" i="73" s="1"/>
  <c r="BK85" i="73" s="1"/>
  <c r="BL85" i="73" s="1"/>
  <c r="BM85" i="73" s="1"/>
  <c r="BN85" i="73" s="1"/>
  <c r="BO85" i="73" s="1"/>
  <c r="BP85" i="73" s="1"/>
  <c r="BQ85" i="73" s="1"/>
  <c r="BR85" i="73" s="1"/>
  <c r="BS85" i="73" s="1"/>
  <c r="BT85" i="73" s="1"/>
  <c r="BU85" i="73" s="1"/>
  <c r="BV85" i="73" s="1"/>
  <c r="BW85" i="73" s="1"/>
  <c r="BX85" i="73" s="1"/>
  <c r="BY85" i="73" s="1"/>
  <c r="BZ85" i="73" s="1"/>
  <c r="CA85" i="73" s="1"/>
  <c r="CB85" i="73" s="1"/>
  <c r="BB95" i="73"/>
  <c r="BC95" i="73" s="1"/>
  <c r="BD95" i="73" s="1"/>
  <c r="BE95" i="73" s="1"/>
  <c r="BF95" i="73" s="1"/>
  <c r="BG95" i="73" s="1"/>
  <c r="BH95" i="73" s="1"/>
  <c r="BI95" i="73" s="1"/>
  <c r="BJ95" i="73" s="1"/>
  <c r="BK95" i="73" s="1"/>
  <c r="BL95" i="73" s="1"/>
  <c r="BM95" i="73" s="1"/>
  <c r="BN95" i="73" s="1"/>
  <c r="BO95" i="73" s="1"/>
  <c r="BP95" i="73" s="1"/>
  <c r="BQ95" i="73" s="1"/>
  <c r="BR95" i="73" s="1"/>
  <c r="BS95" i="73" s="1"/>
  <c r="BT95" i="73" s="1"/>
  <c r="BU95" i="73" s="1"/>
  <c r="BV95" i="73" s="1"/>
  <c r="BW95" i="73" s="1"/>
  <c r="BX95" i="73" s="1"/>
  <c r="BY95" i="73" s="1"/>
  <c r="BZ95" i="73" s="1"/>
  <c r="CA95" i="73" s="1"/>
  <c r="CB95" i="73" s="1"/>
  <c r="D8" i="73"/>
  <c r="F298" i="73"/>
  <c r="G298" i="73" s="1"/>
  <c r="E242" i="73"/>
  <c r="E244" i="73" s="1"/>
  <c r="CU185" i="73"/>
  <c r="CU184" i="73"/>
  <c r="CU183" i="73"/>
  <c r="CU182" i="73"/>
  <c r="CU181" i="73"/>
  <c r="CU180" i="73"/>
  <c r="CU179" i="73"/>
  <c r="CU174" i="73"/>
  <c r="CU173" i="73"/>
  <c r="CU172" i="73"/>
  <c r="E243" i="73"/>
  <c r="CU178" i="73"/>
  <c r="CU177" i="73"/>
  <c r="CU176" i="73"/>
  <c r="CU175" i="73"/>
  <c r="CU170" i="73"/>
  <c r="CU168" i="73"/>
  <c r="CU166" i="73"/>
  <c r="CU165" i="73"/>
  <c r="CU164" i="73"/>
  <c r="CU163" i="73"/>
  <c r="CU162" i="73"/>
  <c r="CU161" i="73"/>
  <c r="CU160" i="73"/>
  <c r="CU159" i="73"/>
  <c r="CU158" i="73"/>
  <c r="CU157" i="73"/>
  <c r="CU156" i="73"/>
  <c r="CU155" i="73"/>
  <c r="CU171" i="73"/>
  <c r="CU167" i="73"/>
  <c r="CU154" i="73"/>
  <c r="CU152" i="73"/>
  <c r="CU151" i="73"/>
  <c r="CU150" i="73"/>
  <c r="CU149" i="73"/>
  <c r="CU148" i="73"/>
  <c r="CU147" i="73"/>
  <c r="CU146" i="73"/>
  <c r="CU145" i="73"/>
  <c r="CU144" i="73"/>
  <c r="CU169" i="73"/>
  <c r="CU153" i="73"/>
  <c r="CU142" i="73"/>
  <c r="CU141" i="73"/>
  <c r="CU140" i="73"/>
  <c r="CU139" i="73"/>
  <c r="CU138" i="73"/>
  <c r="CU137" i="73"/>
  <c r="CU136" i="73"/>
  <c r="CU135" i="73"/>
  <c r="CU134" i="73"/>
  <c r="CU133" i="73"/>
  <c r="CU132" i="73"/>
  <c r="CU131" i="73"/>
  <c r="CU130" i="73"/>
  <c r="CU143" i="73"/>
  <c r="CU129" i="73"/>
  <c r="CU128" i="73"/>
  <c r="CU127" i="73"/>
  <c r="CU126" i="73"/>
  <c r="CU125" i="73"/>
  <c r="CU123" i="73"/>
  <c r="CU121" i="73"/>
  <c r="CU119" i="73"/>
  <c r="CU112" i="73"/>
  <c r="CU106" i="73"/>
  <c r="CU105" i="73"/>
  <c r="CU104" i="73"/>
  <c r="CU103" i="73"/>
  <c r="CU102" i="73"/>
  <c r="CU101" i="73"/>
  <c r="CU100" i="73"/>
  <c r="CU99" i="73"/>
  <c r="CU98" i="73"/>
  <c r="CU118" i="73"/>
  <c r="CU117" i="73"/>
  <c r="CU116" i="73"/>
  <c r="CU115" i="73"/>
  <c r="CU114" i="73"/>
  <c r="CU113" i="73"/>
  <c r="CU110" i="73"/>
  <c r="CU108" i="73"/>
  <c r="CU97" i="73"/>
  <c r="CV97" i="73" s="1"/>
  <c r="CU96" i="73"/>
  <c r="CV96" i="73" s="1"/>
  <c r="CU95" i="73"/>
  <c r="CU94" i="73"/>
  <c r="CV94" i="73" s="1"/>
  <c r="CU93" i="73"/>
  <c r="CV93" i="73" s="1"/>
  <c r="CU92" i="73"/>
  <c r="CU124" i="73"/>
  <c r="CU120" i="73"/>
  <c r="CU111" i="73"/>
  <c r="CU82" i="73"/>
  <c r="CU107" i="73"/>
  <c r="CU91" i="73"/>
  <c r="CU89" i="73"/>
  <c r="CU87" i="73"/>
  <c r="CU85" i="73"/>
  <c r="CV85" i="73" s="1"/>
  <c r="CU83" i="73"/>
  <c r="CU81" i="73"/>
  <c r="CU80" i="73"/>
  <c r="CU79" i="73"/>
  <c r="CU78" i="73"/>
  <c r="CU77" i="73"/>
  <c r="CU76" i="73"/>
  <c r="CU75" i="73"/>
  <c r="CU74" i="73"/>
  <c r="CU88" i="73"/>
  <c r="CU73" i="73"/>
  <c r="CU72" i="73"/>
  <c r="CU71" i="73"/>
  <c r="CU70" i="73"/>
  <c r="CU69" i="73"/>
  <c r="CU68" i="73"/>
  <c r="CU35" i="73"/>
  <c r="CU34" i="73"/>
  <c r="CU33" i="73"/>
  <c r="CU32" i="73"/>
  <c r="CU31" i="73"/>
  <c r="CU30" i="73"/>
  <c r="CU29" i="73"/>
  <c r="CU28" i="73"/>
  <c r="CU27" i="73"/>
  <c r="CU26" i="73"/>
  <c r="B16" i="73"/>
  <c r="CU109" i="73"/>
  <c r="CU90" i="73"/>
  <c r="CU67" i="73"/>
  <c r="CU66" i="73"/>
  <c r="CU65" i="73"/>
  <c r="CU64" i="73"/>
  <c r="CU63" i="73"/>
  <c r="CU62" i="73"/>
  <c r="CU61" i="73"/>
  <c r="CT26" i="73"/>
  <c r="CV26" i="73" s="1"/>
  <c r="W210" i="73"/>
  <c r="W212" i="73" s="1"/>
  <c r="W213" i="73" s="1"/>
  <c r="W259" i="73" s="1"/>
  <c r="W265" i="73" s="1"/>
  <c r="AE210" i="73"/>
  <c r="AE212" i="73" s="1"/>
  <c r="AE213" i="73" s="1"/>
  <c r="AE259" i="73" s="1"/>
  <c r="AE265" i="73" s="1"/>
  <c r="AM210" i="73"/>
  <c r="AM212" i="73" s="1"/>
  <c r="AM213" i="73" s="1"/>
  <c r="AM259" i="73" s="1"/>
  <c r="AM265" i="73" s="1"/>
  <c r="AU210" i="73"/>
  <c r="AU212" i="73" s="1"/>
  <c r="AU213" i="73" s="1"/>
  <c r="AU259" i="73" s="1"/>
  <c r="AU265" i="73" s="1"/>
  <c r="CT28" i="73"/>
  <c r="AY30" i="73"/>
  <c r="AZ30" i="73" s="1"/>
  <c r="BA30" i="73" s="1"/>
  <c r="BB30" i="73" s="1"/>
  <c r="BC30" i="73" s="1"/>
  <c r="BD30" i="73" s="1"/>
  <c r="BE30" i="73" s="1"/>
  <c r="BF30" i="73" s="1"/>
  <c r="BG30" i="73" s="1"/>
  <c r="BH30" i="73" s="1"/>
  <c r="BI30" i="73" s="1"/>
  <c r="BJ30" i="73" s="1"/>
  <c r="BK30" i="73" s="1"/>
  <c r="BL30" i="73" s="1"/>
  <c r="BM30" i="73" s="1"/>
  <c r="BN30" i="73" s="1"/>
  <c r="BO30" i="73" s="1"/>
  <c r="BP30" i="73" s="1"/>
  <c r="BQ30" i="73" s="1"/>
  <c r="BR30" i="73" s="1"/>
  <c r="BS30" i="73" s="1"/>
  <c r="BT30" i="73" s="1"/>
  <c r="BU30" i="73" s="1"/>
  <c r="BV30" i="73" s="1"/>
  <c r="BW30" i="73" s="1"/>
  <c r="BX30" i="73" s="1"/>
  <c r="BY30" i="73" s="1"/>
  <c r="BZ30" i="73" s="1"/>
  <c r="CA30" i="73" s="1"/>
  <c r="CB30" i="73" s="1"/>
  <c r="CT30" i="73"/>
  <c r="CT32" i="73"/>
  <c r="CV32" i="73" s="1"/>
  <c r="AY34" i="73"/>
  <c r="AZ34" i="73" s="1"/>
  <c r="BA34" i="73" s="1"/>
  <c r="BB34" i="73" s="1"/>
  <c r="BC34" i="73" s="1"/>
  <c r="BD34" i="73" s="1"/>
  <c r="BE34" i="73" s="1"/>
  <c r="BF34" i="73" s="1"/>
  <c r="BG34" i="73" s="1"/>
  <c r="BH34" i="73" s="1"/>
  <c r="BI34" i="73" s="1"/>
  <c r="BJ34" i="73" s="1"/>
  <c r="BK34" i="73" s="1"/>
  <c r="BL34" i="73" s="1"/>
  <c r="BM34" i="73" s="1"/>
  <c r="BN34" i="73" s="1"/>
  <c r="BO34" i="73" s="1"/>
  <c r="BP34" i="73" s="1"/>
  <c r="BQ34" i="73" s="1"/>
  <c r="BR34" i="73" s="1"/>
  <c r="BS34" i="73" s="1"/>
  <c r="BT34" i="73" s="1"/>
  <c r="BU34" i="73" s="1"/>
  <c r="BV34" i="73" s="1"/>
  <c r="BW34" i="73" s="1"/>
  <c r="BX34" i="73" s="1"/>
  <c r="BY34" i="73" s="1"/>
  <c r="BZ34" i="73" s="1"/>
  <c r="CA34" i="73" s="1"/>
  <c r="CB34" i="73" s="1"/>
  <c r="CU59" i="73"/>
  <c r="CV59" i="73" s="1"/>
  <c r="AV69" i="73"/>
  <c r="AY69" i="73"/>
  <c r="AZ69" i="73" s="1"/>
  <c r="BA69" i="73" s="1"/>
  <c r="BB69" i="73" s="1"/>
  <c r="BC69" i="73" s="1"/>
  <c r="BD69" i="73" s="1"/>
  <c r="BE69" i="73" s="1"/>
  <c r="BF69" i="73" s="1"/>
  <c r="BG69" i="73" s="1"/>
  <c r="BH69" i="73" s="1"/>
  <c r="BI69" i="73" s="1"/>
  <c r="BJ69" i="73" s="1"/>
  <c r="BK69" i="73" s="1"/>
  <c r="BL69" i="73" s="1"/>
  <c r="BM69" i="73" s="1"/>
  <c r="BN69" i="73" s="1"/>
  <c r="BO69" i="73" s="1"/>
  <c r="BP69" i="73" s="1"/>
  <c r="BQ69" i="73" s="1"/>
  <c r="BR69" i="73" s="1"/>
  <c r="BS69" i="73" s="1"/>
  <c r="BT69" i="73" s="1"/>
  <c r="BU69" i="73" s="1"/>
  <c r="BV69" i="73" s="1"/>
  <c r="BW69" i="73" s="1"/>
  <c r="BX69" i="73" s="1"/>
  <c r="BY69" i="73" s="1"/>
  <c r="BZ69" i="73" s="1"/>
  <c r="CA69" i="73" s="1"/>
  <c r="CB69" i="73" s="1"/>
  <c r="AV73" i="73"/>
  <c r="AY73" i="73"/>
  <c r="AZ73" i="73" s="1"/>
  <c r="BA73" i="73" s="1"/>
  <c r="BB73" i="73" s="1"/>
  <c r="BC73" i="73" s="1"/>
  <c r="BD73" i="73" s="1"/>
  <c r="BE73" i="73" s="1"/>
  <c r="BF73" i="73" s="1"/>
  <c r="BG73" i="73" s="1"/>
  <c r="BH73" i="73" s="1"/>
  <c r="BI73" i="73" s="1"/>
  <c r="BJ73" i="73" s="1"/>
  <c r="BK73" i="73" s="1"/>
  <c r="BL73" i="73" s="1"/>
  <c r="BM73" i="73" s="1"/>
  <c r="BN73" i="73" s="1"/>
  <c r="BO73" i="73" s="1"/>
  <c r="BP73" i="73" s="1"/>
  <c r="BQ73" i="73" s="1"/>
  <c r="BR73" i="73" s="1"/>
  <c r="BS73" i="73" s="1"/>
  <c r="BT73" i="73" s="1"/>
  <c r="BU73" i="73" s="1"/>
  <c r="BV73" i="73" s="1"/>
  <c r="BW73" i="73" s="1"/>
  <c r="BX73" i="73" s="1"/>
  <c r="BY73" i="73" s="1"/>
  <c r="BZ73" i="73" s="1"/>
  <c r="CA73" i="73" s="1"/>
  <c r="CB73" i="73" s="1"/>
  <c r="CT87" i="73"/>
  <c r="AV91" i="73"/>
  <c r="AY91" i="73"/>
  <c r="AZ91" i="73" s="1"/>
  <c r="BA91" i="73" s="1"/>
  <c r="BB91" i="73" s="1"/>
  <c r="BC91" i="73" s="1"/>
  <c r="BD91" i="73" s="1"/>
  <c r="BE91" i="73" s="1"/>
  <c r="BF91" i="73" s="1"/>
  <c r="BG91" i="73" s="1"/>
  <c r="BH91" i="73" s="1"/>
  <c r="BI91" i="73" s="1"/>
  <c r="BJ91" i="73" s="1"/>
  <c r="BK91" i="73" s="1"/>
  <c r="BL91" i="73" s="1"/>
  <c r="BM91" i="73" s="1"/>
  <c r="BN91" i="73" s="1"/>
  <c r="BO91" i="73" s="1"/>
  <c r="BP91" i="73" s="1"/>
  <c r="BQ91" i="73" s="1"/>
  <c r="BR91" i="73" s="1"/>
  <c r="BS91" i="73" s="1"/>
  <c r="BT91" i="73" s="1"/>
  <c r="BU91" i="73" s="1"/>
  <c r="BV91" i="73" s="1"/>
  <c r="BW91" i="73" s="1"/>
  <c r="BX91" i="73" s="1"/>
  <c r="BY91" i="73" s="1"/>
  <c r="BZ91" i="73" s="1"/>
  <c r="CA91" i="73" s="1"/>
  <c r="CB91" i="73" s="1"/>
  <c r="BB124" i="73"/>
  <c r="BC124" i="73" s="1"/>
  <c r="BD124" i="73" s="1"/>
  <c r="BE124" i="73" s="1"/>
  <c r="BF124" i="73" s="1"/>
  <c r="BG124" i="73" s="1"/>
  <c r="BH124" i="73" s="1"/>
  <c r="BI124" i="73" s="1"/>
  <c r="BJ124" i="73" s="1"/>
  <c r="BK124" i="73" s="1"/>
  <c r="BL124" i="73" s="1"/>
  <c r="BM124" i="73" s="1"/>
  <c r="BN124" i="73" s="1"/>
  <c r="BO124" i="73" s="1"/>
  <c r="BP124" i="73" s="1"/>
  <c r="BQ124" i="73" s="1"/>
  <c r="BR124" i="73" s="1"/>
  <c r="BS124" i="73" s="1"/>
  <c r="BT124" i="73" s="1"/>
  <c r="BU124" i="73" s="1"/>
  <c r="BV124" i="73" s="1"/>
  <c r="BW124" i="73" s="1"/>
  <c r="BX124" i="73" s="1"/>
  <c r="BY124" i="73" s="1"/>
  <c r="BZ124" i="73" s="1"/>
  <c r="CA124" i="73" s="1"/>
  <c r="CB124" i="73" s="1"/>
  <c r="C231" i="73"/>
  <c r="E231" i="73" s="1"/>
  <c r="E270" i="73" s="1"/>
  <c r="C225" i="73"/>
  <c r="C11" i="73"/>
  <c r="C230" i="73" s="1"/>
  <c r="T210" i="73"/>
  <c r="T212" i="73" s="1"/>
  <c r="T213" i="73" s="1"/>
  <c r="T259" i="73" s="1"/>
  <c r="T265" i="73" s="1"/>
  <c r="X210" i="73"/>
  <c r="X212" i="73" s="1"/>
  <c r="X213" i="73" s="1"/>
  <c r="X259" i="73" s="1"/>
  <c r="AB210" i="73"/>
  <c r="AB212" i="73" s="1"/>
  <c r="AB213" i="73" s="1"/>
  <c r="AB259" i="73" s="1"/>
  <c r="AB265" i="73" s="1"/>
  <c r="AF210" i="73"/>
  <c r="AF212" i="73" s="1"/>
  <c r="AF213" i="73" s="1"/>
  <c r="AF259" i="73" s="1"/>
  <c r="AF265" i="73" s="1"/>
  <c r="AJ210" i="73"/>
  <c r="AJ212" i="73" s="1"/>
  <c r="AJ213" i="73" s="1"/>
  <c r="AJ259" i="73" s="1"/>
  <c r="AJ265" i="73" s="1"/>
  <c r="AN210" i="73"/>
  <c r="AN212" i="73" s="1"/>
  <c r="AN213" i="73" s="1"/>
  <c r="AN259" i="73" s="1"/>
  <c r="AN265" i="73" s="1"/>
  <c r="AR210" i="73"/>
  <c r="AR212" i="73" s="1"/>
  <c r="AR213" i="73" s="1"/>
  <c r="AR259" i="73" s="1"/>
  <c r="AR265" i="73" s="1"/>
  <c r="CT60" i="73"/>
  <c r="AV70" i="73"/>
  <c r="AY70" i="73"/>
  <c r="AZ70" i="73" s="1"/>
  <c r="BA70" i="73" s="1"/>
  <c r="BB70" i="73" s="1"/>
  <c r="BC70" i="73" s="1"/>
  <c r="BD70" i="73" s="1"/>
  <c r="BE70" i="73" s="1"/>
  <c r="BF70" i="73" s="1"/>
  <c r="BG70" i="73" s="1"/>
  <c r="BH70" i="73" s="1"/>
  <c r="BI70" i="73" s="1"/>
  <c r="BJ70" i="73" s="1"/>
  <c r="BK70" i="73" s="1"/>
  <c r="BL70" i="73" s="1"/>
  <c r="BM70" i="73" s="1"/>
  <c r="BN70" i="73" s="1"/>
  <c r="BO70" i="73" s="1"/>
  <c r="BP70" i="73" s="1"/>
  <c r="BQ70" i="73" s="1"/>
  <c r="BR70" i="73" s="1"/>
  <c r="BS70" i="73" s="1"/>
  <c r="BT70" i="73" s="1"/>
  <c r="BU70" i="73" s="1"/>
  <c r="BV70" i="73" s="1"/>
  <c r="BW70" i="73" s="1"/>
  <c r="BX70" i="73" s="1"/>
  <c r="BY70" i="73" s="1"/>
  <c r="BZ70" i="73" s="1"/>
  <c r="CA70" i="73" s="1"/>
  <c r="CB70" i="73" s="1"/>
  <c r="AY87" i="73"/>
  <c r="AZ87" i="73" s="1"/>
  <c r="BA87" i="73" s="1"/>
  <c r="BB87" i="73" s="1"/>
  <c r="BC87" i="73" s="1"/>
  <c r="BD87" i="73" s="1"/>
  <c r="BE87" i="73" s="1"/>
  <c r="BF87" i="73" s="1"/>
  <c r="BG87" i="73" s="1"/>
  <c r="BH87" i="73" s="1"/>
  <c r="BI87" i="73" s="1"/>
  <c r="BJ87" i="73" s="1"/>
  <c r="BK87" i="73" s="1"/>
  <c r="BL87" i="73" s="1"/>
  <c r="BM87" i="73" s="1"/>
  <c r="BN87" i="73" s="1"/>
  <c r="BO87" i="73" s="1"/>
  <c r="BP87" i="73" s="1"/>
  <c r="BQ87" i="73" s="1"/>
  <c r="BR87" i="73" s="1"/>
  <c r="BS87" i="73" s="1"/>
  <c r="BT87" i="73" s="1"/>
  <c r="BU87" i="73" s="1"/>
  <c r="BV87" i="73" s="1"/>
  <c r="BW87" i="73" s="1"/>
  <c r="BX87" i="73" s="1"/>
  <c r="BY87" i="73" s="1"/>
  <c r="BZ87" i="73" s="1"/>
  <c r="CA87" i="73" s="1"/>
  <c r="CB87" i="73" s="1"/>
  <c r="AV87" i="73"/>
  <c r="CV92" i="73"/>
  <c r="CV95" i="73"/>
  <c r="BB96" i="73"/>
  <c r="BC96" i="73" s="1"/>
  <c r="BD96" i="73" s="1"/>
  <c r="BE96" i="73" s="1"/>
  <c r="BF96" i="73" s="1"/>
  <c r="BG96" i="73" s="1"/>
  <c r="BH96" i="73" s="1"/>
  <c r="BI96" i="73" s="1"/>
  <c r="BJ96" i="73" s="1"/>
  <c r="BK96" i="73" s="1"/>
  <c r="BL96" i="73" s="1"/>
  <c r="BM96" i="73" s="1"/>
  <c r="BN96" i="73" s="1"/>
  <c r="BO96" i="73" s="1"/>
  <c r="BP96" i="73" s="1"/>
  <c r="BQ96" i="73" s="1"/>
  <c r="BR96" i="73" s="1"/>
  <c r="BS96" i="73" s="1"/>
  <c r="BT96" i="73" s="1"/>
  <c r="BU96" i="73" s="1"/>
  <c r="BV96" i="73" s="1"/>
  <c r="BW96" i="73" s="1"/>
  <c r="BX96" i="73" s="1"/>
  <c r="BY96" i="73" s="1"/>
  <c r="BZ96" i="73" s="1"/>
  <c r="CA96" i="73" s="1"/>
  <c r="CB96" i="73" s="1"/>
  <c r="F297" i="73"/>
  <c r="C243" i="73"/>
  <c r="C242" i="73"/>
  <c r="CT185" i="73"/>
  <c r="CV185" i="73" s="1"/>
  <c r="CT184" i="73"/>
  <c r="CV184" i="73" s="1"/>
  <c r="CT183" i="73"/>
  <c r="CT182" i="73"/>
  <c r="CV182" i="73" s="1"/>
  <c r="CT181" i="73"/>
  <c r="CV181" i="73" s="1"/>
  <c r="CT180" i="73"/>
  <c r="CV180" i="73" s="1"/>
  <c r="CT178" i="73"/>
  <c r="CV178" i="73" s="1"/>
  <c r="CT177" i="73"/>
  <c r="CV177" i="73" s="1"/>
  <c r="CT176" i="73"/>
  <c r="CV176" i="73" s="1"/>
  <c r="CT175" i="73"/>
  <c r="CT174" i="73"/>
  <c r="CV174" i="73" s="1"/>
  <c r="CT172" i="73"/>
  <c r="CV172" i="73" s="1"/>
  <c r="CT171" i="73"/>
  <c r="CV171" i="73" s="1"/>
  <c r="CT169" i="73"/>
  <c r="CV169" i="73" s="1"/>
  <c r="CT167" i="73"/>
  <c r="CT179" i="73"/>
  <c r="CV179" i="73" s="1"/>
  <c r="CT173" i="73"/>
  <c r="CV173" i="73" s="1"/>
  <c r="CT170" i="73"/>
  <c r="CV170" i="73" s="1"/>
  <c r="CT168" i="73"/>
  <c r="CV168" i="73" s="1"/>
  <c r="CT166" i="73"/>
  <c r="CV166" i="73" s="1"/>
  <c r="CT158" i="73"/>
  <c r="CV158" i="73" s="1"/>
  <c r="CT156" i="73"/>
  <c r="CV156" i="73" s="1"/>
  <c r="CT153" i="73"/>
  <c r="CT160" i="73"/>
  <c r="CV160" i="73" s="1"/>
  <c r="CT159" i="73"/>
  <c r="CV159" i="73" s="1"/>
  <c r="CT157" i="73"/>
  <c r="CT155" i="73"/>
  <c r="CV155" i="73" s="1"/>
  <c r="CT154" i="73"/>
  <c r="CV154" i="73" s="1"/>
  <c r="CT152" i="73"/>
  <c r="CV152" i="73" s="1"/>
  <c r="CT151" i="73"/>
  <c r="CV151" i="73" s="1"/>
  <c r="CT150" i="73"/>
  <c r="CT149" i="73"/>
  <c r="CV149" i="73" s="1"/>
  <c r="CT148" i="73"/>
  <c r="CV148" i="73" s="1"/>
  <c r="CT147" i="73"/>
  <c r="CV147" i="73" s="1"/>
  <c r="CT146" i="73"/>
  <c r="CT142" i="73"/>
  <c r="CV142" i="73" s="1"/>
  <c r="CT141" i="73"/>
  <c r="CV141" i="73" s="1"/>
  <c r="CT140" i="73"/>
  <c r="CV140" i="73" s="1"/>
  <c r="CT139" i="73"/>
  <c r="CT118" i="73"/>
  <c r="CV118" i="73" s="1"/>
  <c r="CT117" i="73"/>
  <c r="CV117" i="73" s="1"/>
  <c r="CT116" i="73"/>
  <c r="CV116" i="73" s="1"/>
  <c r="CT115" i="73"/>
  <c r="CT114" i="73"/>
  <c r="CV114" i="73" s="1"/>
  <c r="CT113" i="73"/>
  <c r="CV113" i="73" s="1"/>
  <c r="CT165" i="73"/>
  <c r="CT164" i="73"/>
  <c r="CV164" i="73" s="1"/>
  <c r="CT163" i="73"/>
  <c r="CV163" i="73" s="1"/>
  <c r="CT162" i="73"/>
  <c r="CV162" i="73" s="1"/>
  <c r="CT161" i="73"/>
  <c r="CT138" i="73"/>
  <c r="CV138" i="73" s="1"/>
  <c r="CT137" i="73"/>
  <c r="CV137" i="73" s="1"/>
  <c r="CT136" i="73"/>
  <c r="CV136" i="73" s="1"/>
  <c r="CT135" i="73"/>
  <c r="CT134" i="73"/>
  <c r="CV134" i="73" s="1"/>
  <c r="CT133" i="73"/>
  <c r="CV133" i="73" s="1"/>
  <c r="CT132" i="73"/>
  <c r="CV132" i="73" s="1"/>
  <c r="CT131" i="73"/>
  <c r="CT130" i="73"/>
  <c r="CV130" i="73" s="1"/>
  <c r="CT143" i="73"/>
  <c r="CV143" i="73" s="1"/>
  <c r="CT109" i="73"/>
  <c r="CV109" i="73" s="1"/>
  <c r="CT107" i="73"/>
  <c r="CV107" i="73" s="1"/>
  <c r="CT145" i="73"/>
  <c r="CV145" i="73" s="1"/>
  <c r="CT144" i="73"/>
  <c r="CV144" i="73" s="1"/>
  <c r="CT129" i="73"/>
  <c r="CV129" i="73" s="1"/>
  <c r="CT128" i="73"/>
  <c r="CT127" i="73"/>
  <c r="CV127" i="73" s="1"/>
  <c r="CT126" i="73"/>
  <c r="CV126" i="73" s="1"/>
  <c r="CT125" i="73"/>
  <c r="CV125" i="73" s="1"/>
  <c r="CT123" i="73"/>
  <c r="CT121" i="73"/>
  <c r="CV121" i="73" s="1"/>
  <c r="CT119" i="73"/>
  <c r="CV119" i="73" s="1"/>
  <c r="CT112" i="73"/>
  <c r="CV112" i="73" s="1"/>
  <c r="CT106" i="73"/>
  <c r="CT105" i="73"/>
  <c r="CV105" i="73" s="1"/>
  <c r="CT104" i="73"/>
  <c r="CV104" i="73" s="1"/>
  <c r="CT103" i="73"/>
  <c r="CV103" i="73" s="1"/>
  <c r="CT102" i="73"/>
  <c r="CT101" i="73"/>
  <c r="CV101" i="73" s="1"/>
  <c r="CT100" i="73"/>
  <c r="CV100" i="73" s="1"/>
  <c r="CT99" i="73"/>
  <c r="CV99" i="73" s="1"/>
  <c r="CT98" i="73"/>
  <c r="CT108" i="73"/>
  <c r="CT90" i="73"/>
  <c r="CV90" i="73" s="1"/>
  <c r="CT88" i="73"/>
  <c r="CV88" i="73" s="1"/>
  <c r="CT86" i="73"/>
  <c r="CT84" i="73"/>
  <c r="CV84" i="73" s="1"/>
  <c r="CT67" i="73"/>
  <c r="CV67" i="73" s="1"/>
  <c r="CT66" i="73"/>
  <c r="CV66" i="73" s="1"/>
  <c r="CT65" i="73"/>
  <c r="CV65" i="73" s="1"/>
  <c r="CT64" i="73"/>
  <c r="CT63" i="73"/>
  <c r="CV63" i="73" s="1"/>
  <c r="CT62" i="73"/>
  <c r="CV62" i="73" s="1"/>
  <c r="CT61" i="73"/>
  <c r="CV61" i="73" s="1"/>
  <c r="CT124" i="73"/>
  <c r="CV124" i="73" s="1"/>
  <c r="CT120" i="73"/>
  <c r="CV120" i="73" s="1"/>
  <c r="CT111" i="73"/>
  <c r="CV111" i="73" s="1"/>
  <c r="CT110" i="73"/>
  <c r="CV110" i="73" s="1"/>
  <c r="CT82" i="73"/>
  <c r="CV82" i="73" s="1"/>
  <c r="CT122" i="73"/>
  <c r="CT89" i="73"/>
  <c r="CV89" i="73" s="1"/>
  <c r="CT48" i="73"/>
  <c r="CT47" i="73"/>
  <c r="CT46" i="73"/>
  <c r="CT45" i="73"/>
  <c r="CT44" i="73"/>
  <c r="CT43" i="73"/>
  <c r="CT42" i="73"/>
  <c r="CT41" i="73"/>
  <c r="CT40" i="73"/>
  <c r="CT39" i="73"/>
  <c r="CT38" i="73"/>
  <c r="CT37" i="73"/>
  <c r="CT36" i="73"/>
  <c r="B10" i="73"/>
  <c r="E10" i="73" s="1"/>
  <c r="CT91" i="73"/>
  <c r="CV91" i="73" s="1"/>
  <c r="CT83" i="73"/>
  <c r="CT81" i="73"/>
  <c r="CV81" i="73" s="1"/>
  <c r="CT80" i="73"/>
  <c r="CV80" i="73" s="1"/>
  <c r="CT79" i="73"/>
  <c r="CV79" i="73" s="1"/>
  <c r="CT78" i="73"/>
  <c r="CT77" i="73"/>
  <c r="CV77" i="73" s="1"/>
  <c r="CT76" i="73"/>
  <c r="CV76" i="73" s="1"/>
  <c r="CT75" i="73"/>
  <c r="CV75" i="73" s="1"/>
  <c r="CT74" i="73"/>
  <c r="CT73" i="73"/>
  <c r="CT72" i="73"/>
  <c r="CV72" i="73" s="1"/>
  <c r="CT71" i="73"/>
  <c r="CV71" i="73" s="1"/>
  <c r="CT70" i="73"/>
  <c r="CV70" i="73" s="1"/>
  <c r="CT69" i="73"/>
  <c r="CT68" i="73"/>
  <c r="CV68" i="73" s="1"/>
  <c r="B18" i="73"/>
  <c r="E18" i="73" s="1"/>
  <c r="S210" i="73"/>
  <c r="S212" i="73" s="1"/>
  <c r="S213" i="73" s="1"/>
  <c r="S259" i="73" s="1"/>
  <c r="S265" i="73" s="1"/>
  <c r="AA210" i="73"/>
  <c r="AA212" i="73" s="1"/>
  <c r="AA213" i="73" s="1"/>
  <c r="AA259" i="73" s="1"/>
  <c r="AA265" i="73" s="1"/>
  <c r="AI210" i="73"/>
  <c r="AI212" i="73" s="1"/>
  <c r="AI213" i="73" s="1"/>
  <c r="AI259" i="73" s="1"/>
  <c r="AI265" i="73" s="1"/>
  <c r="AQ210" i="73"/>
  <c r="AQ212" i="73" s="1"/>
  <c r="AQ213" i="73" s="1"/>
  <c r="AQ259" i="73" s="1"/>
  <c r="AQ265" i="73" s="1"/>
  <c r="AY28" i="73"/>
  <c r="AZ28" i="73" s="1"/>
  <c r="BA28" i="73" s="1"/>
  <c r="BB28" i="73" s="1"/>
  <c r="BC28" i="73" s="1"/>
  <c r="BD28" i="73" s="1"/>
  <c r="BE28" i="73" s="1"/>
  <c r="BF28" i="73" s="1"/>
  <c r="BG28" i="73" s="1"/>
  <c r="BH28" i="73" s="1"/>
  <c r="BI28" i="73" s="1"/>
  <c r="BJ28" i="73" s="1"/>
  <c r="BK28" i="73" s="1"/>
  <c r="BL28" i="73" s="1"/>
  <c r="BM28" i="73" s="1"/>
  <c r="BN28" i="73" s="1"/>
  <c r="BO28" i="73" s="1"/>
  <c r="BP28" i="73" s="1"/>
  <c r="BQ28" i="73" s="1"/>
  <c r="BR28" i="73" s="1"/>
  <c r="BS28" i="73" s="1"/>
  <c r="BT28" i="73" s="1"/>
  <c r="BU28" i="73" s="1"/>
  <c r="BV28" i="73" s="1"/>
  <c r="BW28" i="73" s="1"/>
  <c r="BX28" i="73" s="1"/>
  <c r="BY28" i="73" s="1"/>
  <c r="BZ28" i="73" s="1"/>
  <c r="CA28" i="73" s="1"/>
  <c r="CB28" i="73" s="1"/>
  <c r="AY32" i="73"/>
  <c r="AZ32" i="73" s="1"/>
  <c r="BA32" i="73" s="1"/>
  <c r="BB32" i="73" s="1"/>
  <c r="BC32" i="73" s="1"/>
  <c r="BD32" i="73" s="1"/>
  <c r="BE32" i="73" s="1"/>
  <c r="BF32" i="73" s="1"/>
  <c r="BG32" i="73" s="1"/>
  <c r="BH32" i="73" s="1"/>
  <c r="BI32" i="73" s="1"/>
  <c r="BJ32" i="73" s="1"/>
  <c r="BK32" i="73" s="1"/>
  <c r="BL32" i="73" s="1"/>
  <c r="BM32" i="73" s="1"/>
  <c r="BN32" i="73" s="1"/>
  <c r="BO32" i="73" s="1"/>
  <c r="BP32" i="73" s="1"/>
  <c r="BQ32" i="73" s="1"/>
  <c r="BR32" i="73" s="1"/>
  <c r="BS32" i="73" s="1"/>
  <c r="BT32" i="73" s="1"/>
  <c r="BU32" i="73" s="1"/>
  <c r="BV32" i="73" s="1"/>
  <c r="BW32" i="73" s="1"/>
  <c r="BX32" i="73" s="1"/>
  <c r="BY32" i="73" s="1"/>
  <c r="BZ32" i="73" s="1"/>
  <c r="CA32" i="73" s="1"/>
  <c r="CB32" i="73" s="1"/>
  <c r="CT34" i="73"/>
  <c r="CV34" i="73" s="1"/>
  <c r="B19" i="73"/>
  <c r="U210" i="73"/>
  <c r="U212" i="73" s="1"/>
  <c r="U213" i="73" s="1"/>
  <c r="U259" i="73" s="1"/>
  <c r="U265" i="73" s="1"/>
  <c r="Y210" i="73"/>
  <c r="Y212" i="73" s="1"/>
  <c r="Y213" i="73" s="1"/>
  <c r="Y259" i="73" s="1"/>
  <c r="Y265" i="73" s="1"/>
  <c r="AC210" i="73"/>
  <c r="AC212" i="73" s="1"/>
  <c r="AC213" i="73" s="1"/>
  <c r="AC259" i="73" s="1"/>
  <c r="AC265" i="73" s="1"/>
  <c r="AG210" i="73"/>
  <c r="AG212" i="73" s="1"/>
  <c r="AG213" i="73" s="1"/>
  <c r="AG259" i="73" s="1"/>
  <c r="AG265" i="73" s="1"/>
  <c r="AK210" i="73"/>
  <c r="AK212" i="73" s="1"/>
  <c r="AK213" i="73" s="1"/>
  <c r="AK259" i="73" s="1"/>
  <c r="AK265" i="73" s="1"/>
  <c r="AO210" i="73"/>
  <c r="AO212" i="73" s="1"/>
  <c r="AO213" i="73" s="1"/>
  <c r="AO259" i="73" s="1"/>
  <c r="AO265" i="73" s="1"/>
  <c r="AS210" i="73"/>
  <c r="AS212" i="73" s="1"/>
  <c r="AS213" i="73" s="1"/>
  <c r="AS259" i="73" s="1"/>
  <c r="AS265" i="73" s="1"/>
  <c r="AY27" i="73"/>
  <c r="AZ27" i="73" s="1"/>
  <c r="BA27" i="73" s="1"/>
  <c r="BB27" i="73" s="1"/>
  <c r="BC27" i="73" s="1"/>
  <c r="BD27" i="73" s="1"/>
  <c r="BE27" i="73" s="1"/>
  <c r="BF27" i="73" s="1"/>
  <c r="BG27" i="73" s="1"/>
  <c r="BH27" i="73" s="1"/>
  <c r="BI27" i="73" s="1"/>
  <c r="BJ27" i="73" s="1"/>
  <c r="BK27" i="73" s="1"/>
  <c r="BL27" i="73" s="1"/>
  <c r="BM27" i="73" s="1"/>
  <c r="BN27" i="73" s="1"/>
  <c r="BO27" i="73" s="1"/>
  <c r="BP27" i="73" s="1"/>
  <c r="BQ27" i="73" s="1"/>
  <c r="BR27" i="73" s="1"/>
  <c r="BS27" i="73" s="1"/>
  <c r="BT27" i="73" s="1"/>
  <c r="BU27" i="73" s="1"/>
  <c r="BV27" i="73" s="1"/>
  <c r="BW27" i="73" s="1"/>
  <c r="BX27" i="73" s="1"/>
  <c r="BY27" i="73" s="1"/>
  <c r="BZ27" i="73" s="1"/>
  <c r="CA27" i="73" s="1"/>
  <c r="CB27" i="73" s="1"/>
  <c r="CT27" i="73"/>
  <c r="AY29" i="73"/>
  <c r="AZ29" i="73" s="1"/>
  <c r="BA29" i="73" s="1"/>
  <c r="BB29" i="73" s="1"/>
  <c r="BC29" i="73" s="1"/>
  <c r="BD29" i="73" s="1"/>
  <c r="BE29" i="73" s="1"/>
  <c r="BF29" i="73" s="1"/>
  <c r="BG29" i="73" s="1"/>
  <c r="BH29" i="73" s="1"/>
  <c r="BI29" i="73" s="1"/>
  <c r="BJ29" i="73" s="1"/>
  <c r="BK29" i="73" s="1"/>
  <c r="BL29" i="73" s="1"/>
  <c r="BM29" i="73" s="1"/>
  <c r="BN29" i="73" s="1"/>
  <c r="BO29" i="73" s="1"/>
  <c r="BP29" i="73" s="1"/>
  <c r="BQ29" i="73" s="1"/>
  <c r="BR29" i="73" s="1"/>
  <c r="BS29" i="73" s="1"/>
  <c r="BT29" i="73" s="1"/>
  <c r="BU29" i="73" s="1"/>
  <c r="BV29" i="73" s="1"/>
  <c r="BW29" i="73" s="1"/>
  <c r="BX29" i="73" s="1"/>
  <c r="BY29" i="73" s="1"/>
  <c r="BZ29" i="73" s="1"/>
  <c r="CA29" i="73" s="1"/>
  <c r="CB29" i="73" s="1"/>
  <c r="CT29" i="73"/>
  <c r="CV29" i="73" s="1"/>
  <c r="AY31" i="73"/>
  <c r="AZ31" i="73" s="1"/>
  <c r="BA31" i="73" s="1"/>
  <c r="BB31" i="73" s="1"/>
  <c r="BC31" i="73" s="1"/>
  <c r="BD31" i="73" s="1"/>
  <c r="BE31" i="73" s="1"/>
  <c r="BF31" i="73" s="1"/>
  <c r="BG31" i="73" s="1"/>
  <c r="BH31" i="73" s="1"/>
  <c r="BI31" i="73" s="1"/>
  <c r="BJ31" i="73" s="1"/>
  <c r="BK31" i="73" s="1"/>
  <c r="BL31" i="73" s="1"/>
  <c r="BM31" i="73" s="1"/>
  <c r="BN31" i="73" s="1"/>
  <c r="BO31" i="73" s="1"/>
  <c r="BP31" i="73" s="1"/>
  <c r="BQ31" i="73" s="1"/>
  <c r="BR31" i="73" s="1"/>
  <c r="BS31" i="73" s="1"/>
  <c r="BT31" i="73" s="1"/>
  <c r="BU31" i="73" s="1"/>
  <c r="BV31" i="73" s="1"/>
  <c r="BW31" i="73" s="1"/>
  <c r="BX31" i="73" s="1"/>
  <c r="BY31" i="73" s="1"/>
  <c r="BZ31" i="73" s="1"/>
  <c r="CA31" i="73" s="1"/>
  <c r="CB31" i="73" s="1"/>
  <c r="CT31" i="73"/>
  <c r="AY33" i="73"/>
  <c r="AZ33" i="73" s="1"/>
  <c r="BA33" i="73" s="1"/>
  <c r="BB33" i="73" s="1"/>
  <c r="BC33" i="73" s="1"/>
  <c r="BD33" i="73" s="1"/>
  <c r="BE33" i="73" s="1"/>
  <c r="BF33" i="73" s="1"/>
  <c r="BG33" i="73" s="1"/>
  <c r="BH33" i="73" s="1"/>
  <c r="BI33" i="73" s="1"/>
  <c r="BJ33" i="73" s="1"/>
  <c r="BK33" i="73" s="1"/>
  <c r="BL33" i="73" s="1"/>
  <c r="BM33" i="73" s="1"/>
  <c r="BN33" i="73" s="1"/>
  <c r="BO33" i="73" s="1"/>
  <c r="BP33" i="73" s="1"/>
  <c r="BQ33" i="73" s="1"/>
  <c r="BR33" i="73" s="1"/>
  <c r="BS33" i="73" s="1"/>
  <c r="BT33" i="73" s="1"/>
  <c r="BU33" i="73" s="1"/>
  <c r="BV33" i="73" s="1"/>
  <c r="BW33" i="73" s="1"/>
  <c r="BX33" i="73" s="1"/>
  <c r="BY33" i="73" s="1"/>
  <c r="BZ33" i="73" s="1"/>
  <c r="CA33" i="73" s="1"/>
  <c r="CB33" i="73" s="1"/>
  <c r="CT33" i="73"/>
  <c r="CV33" i="73" s="1"/>
  <c r="AY35" i="73"/>
  <c r="AZ35" i="73" s="1"/>
  <c r="BA35" i="73" s="1"/>
  <c r="BB35" i="73" s="1"/>
  <c r="BC35" i="73" s="1"/>
  <c r="BD35" i="73" s="1"/>
  <c r="BE35" i="73" s="1"/>
  <c r="BF35" i="73" s="1"/>
  <c r="BG35" i="73" s="1"/>
  <c r="BH35" i="73" s="1"/>
  <c r="BI35" i="73" s="1"/>
  <c r="BJ35" i="73" s="1"/>
  <c r="BK35" i="73" s="1"/>
  <c r="BL35" i="73" s="1"/>
  <c r="BM35" i="73" s="1"/>
  <c r="BN35" i="73" s="1"/>
  <c r="BO35" i="73" s="1"/>
  <c r="BP35" i="73" s="1"/>
  <c r="BQ35" i="73" s="1"/>
  <c r="BR35" i="73" s="1"/>
  <c r="BS35" i="73" s="1"/>
  <c r="BT35" i="73" s="1"/>
  <c r="BU35" i="73" s="1"/>
  <c r="BV35" i="73" s="1"/>
  <c r="BW35" i="73" s="1"/>
  <c r="BX35" i="73" s="1"/>
  <c r="BY35" i="73" s="1"/>
  <c r="BZ35" i="73" s="1"/>
  <c r="CA35" i="73" s="1"/>
  <c r="CB35" i="73" s="1"/>
  <c r="CT35" i="73"/>
  <c r="CU36" i="73"/>
  <c r="CU37" i="73"/>
  <c r="CU38" i="73"/>
  <c r="CU39" i="73"/>
  <c r="CU40" i="73"/>
  <c r="CU41" i="73"/>
  <c r="CU42" i="73"/>
  <c r="CU43" i="73"/>
  <c r="CU44" i="73"/>
  <c r="CU45" i="73"/>
  <c r="CU46" i="73"/>
  <c r="CU47" i="73"/>
  <c r="CU48" i="73"/>
  <c r="CT49" i="73"/>
  <c r="CV49" i="73" s="1"/>
  <c r="AY50" i="73"/>
  <c r="AZ50" i="73" s="1"/>
  <c r="BA50" i="73" s="1"/>
  <c r="BB50" i="73" s="1"/>
  <c r="BC50" i="73" s="1"/>
  <c r="BD50" i="73" s="1"/>
  <c r="BE50" i="73" s="1"/>
  <c r="BF50" i="73" s="1"/>
  <c r="BG50" i="73" s="1"/>
  <c r="BH50" i="73" s="1"/>
  <c r="BI50" i="73" s="1"/>
  <c r="BJ50" i="73" s="1"/>
  <c r="BK50" i="73" s="1"/>
  <c r="BL50" i="73" s="1"/>
  <c r="BM50" i="73" s="1"/>
  <c r="BN50" i="73" s="1"/>
  <c r="BO50" i="73" s="1"/>
  <c r="BP50" i="73" s="1"/>
  <c r="BQ50" i="73" s="1"/>
  <c r="BR50" i="73" s="1"/>
  <c r="BS50" i="73" s="1"/>
  <c r="BT50" i="73" s="1"/>
  <c r="BU50" i="73" s="1"/>
  <c r="BV50" i="73" s="1"/>
  <c r="BW50" i="73" s="1"/>
  <c r="BX50" i="73" s="1"/>
  <c r="BY50" i="73" s="1"/>
  <c r="BZ50" i="73" s="1"/>
  <c r="CA50" i="73" s="1"/>
  <c r="CB50" i="73" s="1"/>
  <c r="CT50" i="73"/>
  <c r="CV50" i="73" s="1"/>
  <c r="AY51" i="73"/>
  <c r="AZ51" i="73" s="1"/>
  <c r="BA51" i="73" s="1"/>
  <c r="BB51" i="73" s="1"/>
  <c r="BC51" i="73" s="1"/>
  <c r="BD51" i="73" s="1"/>
  <c r="BE51" i="73" s="1"/>
  <c r="BF51" i="73" s="1"/>
  <c r="BG51" i="73" s="1"/>
  <c r="BH51" i="73" s="1"/>
  <c r="BI51" i="73" s="1"/>
  <c r="BJ51" i="73" s="1"/>
  <c r="BK51" i="73" s="1"/>
  <c r="BL51" i="73" s="1"/>
  <c r="BM51" i="73" s="1"/>
  <c r="BN51" i="73" s="1"/>
  <c r="BO51" i="73" s="1"/>
  <c r="BP51" i="73" s="1"/>
  <c r="BQ51" i="73" s="1"/>
  <c r="BR51" i="73" s="1"/>
  <c r="BS51" i="73" s="1"/>
  <c r="BT51" i="73" s="1"/>
  <c r="BU51" i="73" s="1"/>
  <c r="BV51" i="73" s="1"/>
  <c r="BW51" i="73" s="1"/>
  <c r="BX51" i="73" s="1"/>
  <c r="BY51" i="73" s="1"/>
  <c r="BZ51" i="73" s="1"/>
  <c r="CA51" i="73" s="1"/>
  <c r="CB51" i="73" s="1"/>
  <c r="CT51" i="73"/>
  <c r="CV51" i="73" s="1"/>
  <c r="AY52" i="73"/>
  <c r="AZ52" i="73" s="1"/>
  <c r="BA52" i="73" s="1"/>
  <c r="BB52" i="73" s="1"/>
  <c r="BC52" i="73" s="1"/>
  <c r="BD52" i="73" s="1"/>
  <c r="BE52" i="73" s="1"/>
  <c r="BF52" i="73" s="1"/>
  <c r="BG52" i="73" s="1"/>
  <c r="BH52" i="73" s="1"/>
  <c r="BI52" i="73" s="1"/>
  <c r="BJ52" i="73" s="1"/>
  <c r="BK52" i="73" s="1"/>
  <c r="BL52" i="73" s="1"/>
  <c r="BM52" i="73" s="1"/>
  <c r="BN52" i="73" s="1"/>
  <c r="BO52" i="73" s="1"/>
  <c r="BP52" i="73" s="1"/>
  <c r="BQ52" i="73" s="1"/>
  <c r="BR52" i="73" s="1"/>
  <c r="BS52" i="73" s="1"/>
  <c r="BT52" i="73" s="1"/>
  <c r="BU52" i="73" s="1"/>
  <c r="BV52" i="73" s="1"/>
  <c r="BW52" i="73" s="1"/>
  <c r="BX52" i="73" s="1"/>
  <c r="BY52" i="73" s="1"/>
  <c r="BZ52" i="73" s="1"/>
  <c r="CA52" i="73" s="1"/>
  <c r="CB52" i="73" s="1"/>
  <c r="CT52" i="73"/>
  <c r="CV52" i="73" s="1"/>
  <c r="AY53" i="73"/>
  <c r="AZ53" i="73" s="1"/>
  <c r="BA53" i="73" s="1"/>
  <c r="BB53" i="73" s="1"/>
  <c r="BC53" i="73" s="1"/>
  <c r="BD53" i="73" s="1"/>
  <c r="BE53" i="73" s="1"/>
  <c r="BF53" i="73" s="1"/>
  <c r="BG53" i="73" s="1"/>
  <c r="BH53" i="73" s="1"/>
  <c r="BI53" i="73" s="1"/>
  <c r="BJ53" i="73" s="1"/>
  <c r="BK53" i="73" s="1"/>
  <c r="BL53" i="73" s="1"/>
  <c r="BM53" i="73" s="1"/>
  <c r="BN53" i="73" s="1"/>
  <c r="BO53" i="73" s="1"/>
  <c r="BP53" i="73" s="1"/>
  <c r="BQ53" i="73" s="1"/>
  <c r="BR53" i="73" s="1"/>
  <c r="BS53" i="73" s="1"/>
  <c r="BT53" i="73" s="1"/>
  <c r="BU53" i="73" s="1"/>
  <c r="BV53" i="73" s="1"/>
  <c r="BW53" i="73" s="1"/>
  <c r="BX53" i="73" s="1"/>
  <c r="BY53" i="73" s="1"/>
  <c r="BZ53" i="73" s="1"/>
  <c r="CA53" i="73" s="1"/>
  <c r="CB53" i="73" s="1"/>
  <c r="CT53" i="73"/>
  <c r="CV53" i="73" s="1"/>
  <c r="AY54" i="73"/>
  <c r="AZ54" i="73" s="1"/>
  <c r="BA54" i="73" s="1"/>
  <c r="BB54" i="73" s="1"/>
  <c r="BC54" i="73" s="1"/>
  <c r="BD54" i="73" s="1"/>
  <c r="BE54" i="73" s="1"/>
  <c r="BF54" i="73" s="1"/>
  <c r="BG54" i="73" s="1"/>
  <c r="BH54" i="73" s="1"/>
  <c r="BI54" i="73" s="1"/>
  <c r="BJ54" i="73" s="1"/>
  <c r="BK54" i="73" s="1"/>
  <c r="BL54" i="73" s="1"/>
  <c r="BM54" i="73" s="1"/>
  <c r="BN54" i="73" s="1"/>
  <c r="BO54" i="73" s="1"/>
  <c r="BP54" i="73" s="1"/>
  <c r="BQ54" i="73" s="1"/>
  <c r="BR54" i="73" s="1"/>
  <c r="BS54" i="73" s="1"/>
  <c r="BT54" i="73" s="1"/>
  <c r="BU54" i="73" s="1"/>
  <c r="BV54" i="73" s="1"/>
  <c r="BW54" i="73" s="1"/>
  <c r="BX54" i="73" s="1"/>
  <c r="BY54" i="73" s="1"/>
  <c r="BZ54" i="73" s="1"/>
  <c r="CA54" i="73" s="1"/>
  <c r="CB54" i="73" s="1"/>
  <c r="CT54" i="73"/>
  <c r="CV54" i="73" s="1"/>
  <c r="AY55" i="73"/>
  <c r="AZ55" i="73" s="1"/>
  <c r="BA55" i="73" s="1"/>
  <c r="BB55" i="73" s="1"/>
  <c r="BC55" i="73" s="1"/>
  <c r="BD55" i="73" s="1"/>
  <c r="BE55" i="73" s="1"/>
  <c r="BF55" i="73" s="1"/>
  <c r="BG55" i="73" s="1"/>
  <c r="BH55" i="73" s="1"/>
  <c r="BI55" i="73" s="1"/>
  <c r="BJ55" i="73" s="1"/>
  <c r="BK55" i="73" s="1"/>
  <c r="BL55" i="73" s="1"/>
  <c r="BM55" i="73" s="1"/>
  <c r="BN55" i="73" s="1"/>
  <c r="BO55" i="73" s="1"/>
  <c r="BP55" i="73" s="1"/>
  <c r="BQ55" i="73" s="1"/>
  <c r="BR55" i="73" s="1"/>
  <c r="BS55" i="73" s="1"/>
  <c r="BT55" i="73" s="1"/>
  <c r="BU55" i="73" s="1"/>
  <c r="BV55" i="73" s="1"/>
  <c r="BW55" i="73" s="1"/>
  <c r="BX55" i="73" s="1"/>
  <c r="BY55" i="73" s="1"/>
  <c r="BZ55" i="73" s="1"/>
  <c r="CA55" i="73" s="1"/>
  <c r="CB55" i="73" s="1"/>
  <c r="CT55" i="73"/>
  <c r="CV55" i="73" s="1"/>
  <c r="AY56" i="73"/>
  <c r="AZ56" i="73" s="1"/>
  <c r="BA56" i="73" s="1"/>
  <c r="BB56" i="73" s="1"/>
  <c r="BC56" i="73" s="1"/>
  <c r="BD56" i="73" s="1"/>
  <c r="BE56" i="73" s="1"/>
  <c r="BF56" i="73" s="1"/>
  <c r="BG56" i="73" s="1"/>
  <c r="BH56" i="73" s="1"/>
  <c r="BI56" i="73" s="1"/>
  <c r="BJ56" i="73" s="1"/>
  <c r="BK56" i="73" s="1"/>
  <c r="BL56" i="73" s="1"/>
  <c r="BM56" i="73" s="1"/>
  <c r="BN56" i="73" s="1"/>
  <c r="BO56" i="73" s="1"/>
  <c r="BP56" i="73" s="1"/>
  <c r="BQ56" i="73" s="1"/>
  <c r="BR56" i="73" s="1"/>
  <c r="BS56" i="73" s="1"/>
  <c r="BT56" i="73" s="1"/>
  <c r="BU56" i="73" s="1"/>
  <c r="BV56" i="73" s="1"/>
  <c r="BW56" i="73" s="1"/>
  <c r="BX56" i="73" s="1"/>
  <c r="BY56" i="73" s="1"/>
  <c r="BZ56" i="73" s="1"/>
  <c r="CA56" i="73" s="1"/>
  <c r="CB56" i="73" s="1"/>
  <c r="CT56" i="73"/>
  <c r="CV56" i="73" s="1"/>
  <c r="AY57" i="73"/>
  <c r="AZ57" i="73" s="1"/>
  <c r="BA57" i="73" s="1"/>
  <c r="BB57" i="73" s="1"/>
  <c r="BC57" i="73" s="1"/>
  <c r="BD57" i="73" s="1"/>
  <c r="BE57" i="73" s="1"/>
  <c r="BF57" i="73" s="1"/>
  <c r="BG57" i="73" s="1"/>
  <c r="BH57" i="73" s="1"/>
  <c r="BI57" i="73" s="1"/>
  <c r="BJ57" i="73" s="1"/>
  <c r="BK57" i="73" s="1"/>
  <c r="BL57" i="73" s="1"/>
  <c r="BM57" i="73" s="1"/>
  <c r="BN57" i="73" s="1"/>
  <c r="BO57" i="73" s="1"/>
  <c r="BP57" i="73" s="1"/>
  <c r="BQ57" i="73" s="1"/>
  <c r="BR57" i="73" s="1"/>
  <c r="BS57" i="73" s="1"/>
  <c r="BT57" i="73" s="1"/>
  <c r="BU57" i="73" s="1"/>
  <c r="BV57" i="73" s="1"/>
  <c r="BW57" i="73" s="1"/>
  <c r="BX57" i="73" s="1"/>
  <c r="BY57" i="73" s="1"/>
  <c r="BZ57" i="73" s="1"/>
  <c r="CA57" i="73" s="1"/>
  <c r="CB57" i="73" s="1"/>
  <c r="CT57" i="73"/>
  <c r="CV57" i="73" s="1"/>
  <c r="AY58" i="73"/>
  <c r="AZ58" i="73" s="1"/>
  <c r="BA58" i="73" s="1"/>
  <c r="BB58" i="73" s="1"/>
  <c r="BC58" i="73" s="1"/>
  <c r="BD58" i="73" s="1"/>
  <c r="BE58" i="73" s="1"/>
  <c r="BF58" i="73" s="1"/>
  <c r="BG58" i="73" s="1"/>
  <c r="BH58" i="73" s="1"/>
  <c r="BI58" i="73" s="1"/>
  <c r="BJ58" i="73" s="1"/>
  <c r="BK58" i="73" s="1"/>
  <c r="BL58" i="73" s="1"/>
  <c r="BM58" i="73" s="1"/>
  <c r="BN58" i="73" s="1"/>
  <c r="BO58" i="73" s="1"/>
  <c r="BP58" i="73" s="1"/>
  <c r="BQ58" i="73" s="1"/>
  <c r="BR58" i="73" s="1"/>
  <c r="BS58" i="73" s="1"/>
  <c r="BT58" i="73" s="1"/>
  <c r="BU58" i="73" s="1"/>
  <c r="BV58" i="73" s="1"/>
  <c r="BW58" i="73" s="1"/>
  <c r="BX58" i="73" s="1"/>
  <c r="BY58" i="73" s="1"/>
  <c r="BZ58" i="73" s="1"/>
  <c r="CA58" i="73" s="1"/>
  <c r="CB58" i="73" s="1"/>
  <c r="CT58" i="73"/>
  <c r="CV58" i="73" s="1"/>
  <c r="CU60" i="73"/>
  <c r="AY61" i="73"/>
  <c r="AZ61" i="73" s="1"/>
  <c r="BA61" i="73" s="1"/>
  <c r="BB61" i="73" s="1"/>
  <c r="BC61" i="73" s="1"/>
  <c r="BD61" i="73" s="1"/>
  <c r="BE61" i="73" s="1"/>
  <c r="BF61" i="73" s="1"/>
  <c r="BG61" i="73" s="1"/>
  <c r="BH61" i="73" s="1"/>
  <c r="BI61" i="73" s="1"/>
  <c r="BJ61" i="73" s="1"/>
  <c r="BK61" i="73" s="1"/>
  <c r="BL61" i="73" s="1"/>
  <c r="BM61" i="73" s="1"/>
  <c r="BN61" i="73" s="1"/>
  <c r="BO61" i="73" s="1"/>
  <c r="BP61" i="73" s="1"/>
  <c r="BQ61" i="73" s="1"/>
  <c r="BR61" i="73" s="1"/>
  <c r="BS61" i="73" s="1"/>
  <c r="BT61" i="73" s="1"/>
  <c r="BU61" i="73" s="1"/>
  <c r="BV61" i="73" s="1"/>
  <c r="BW61" i="73" s="1"/>
  <c r="BX61" i="73" s="1"/>
  <c r="BY61" i="73" s="1"/>
  <c r="BZ61" i="73" s="1"/>
  <c r="CA61" i="73" s="1"/>
  <c r="CB61" i="73" s="1"/>
  <c r="AV71" i="73"/>
  <c r="AY71" i="73"/>
  <c r="AZ71" i="73" s="1"/>
  <c r="BA71" i="73" s="1"/>
  <c r="BB71" i="73" s="1"/>
  <c r="BC71" i="73" s="1"/>
  <c r="BD71" i="73" s="1"/>
  <c r="BE71" i="73" s="1"/>
  <c r="BF71" i="73" s="1"/>
  <c r="BG71" i="73" s="1"/>
  <c r="BH71" i="73" s="1"/>
  <c r="BI71" i="73" s="1"/>
  <c r="BJ71" i="73" s="1"/>
  <c r="BK71" i="73" s="1"/>
  <c r="BL71" i="73" s="1"/>
  <c r="BM71" i="73" s="1"/>
  <c r="BN71" i="73" s="1"/>
  <c r="BO71" i="73" s="1"/>
  <c r="BP71" i="73" s="1"/>
  <c r="BQ71" i="73" s="1"/>
  <c r="BR71" i="73" s="1"/>
  <c r="BS71" i="73" s="1"/>
  <c r="BT71" i="73" s="1"/>
  <c r="BU71" i="73" s="1"/>
  <c r="BV71" i="73" s="1"/>
  <c r="BW71" i="73" s="1"/>
  <c r="BX71" i="73" s="1"/>
  <c r="BY71" i="73" s="1"/>
  <c r="BZ71" i="73" s="1"/>
  <c r="CA71" i="73" s="1"/>
  <c r="CB71" i="73" s="1"/>
  <c r="BA75" i="73"/>
  <c r="BB75" i="73" s="1"/>
  <c r="BC75" i="73" s="1"/>
  <c r="BD75" i="73" s="1"/>
  <c r="BE75" i="73" s="1"/>
  <c r="BF75" i="73" s="1"/>
  <c r="BG75" i="73" s="1"/>
  <c r="BH75" i="73" s="1"/>
  <c r="BI75" i="73" s="1"/>
  <c r="BJ75" i="73" s="1"/>
  <c r="BK75" i="73" s="1"/>
  <c r="BL75" i="73" s="1"/>
  <c r="BM75" i="73" s="1"/>
  <c r="BN75" i="73" s="1"/>
  <c r="BO75" i="73" s="1"/>
  <c r="BP75" i="73" s="1"/>
  <c r="BQ75" i="73" s="1"/>
  <c r="BR75" i="73" s="1"/>
  <c r="BS75" i="73" s="1"/>
  <c r="BT75" i="73" s="1"/>
  <c r="BU75" i="73" s="1"/>
  <c r="BV75" i="73" s="1"/>
  <c r="BW75" i="73" s="1"/>
  <c r="BX75" i="73" s="1"/>
  <c r="BY75" i="73" s="1"/>
  <c r="BZ75" i="73" s="1"/>
  <c r="CA75" i="73" s="1"/>
  <c r="CB75" i="73" s="1"/>
  <c r="BA76" i="73"/>
  <c r="BB76" i="73" s="1"/>
  <c r="BC76" i="73" s="1"/>
  <c r="BD76" i="73" s="1"/>
  <c r="BE76" i="73" s="1"/>
  <c r="BF76" i="73" s="1"/>
  <c r="BG76" i="73" s="1"/>
  <c r="BH76" i="73" s="1"/>
  <c r="BI76" i="73" s="1"/>
  <c r="BJ76" i="73" s="1"/>
  <c r="BK76" i="73" s="1"/>
  <c r="BL76" i="73" s="1"/>
  <c r="BM76" i="73" s="1"/>
  <c r="BN76" i="73" s="1"/>
  <c r="BO76" i="73" s="1"/>
  <c r="BP76" i="73" s="1"/>
  <c r="BQ76" i="73" s="1"/>
  <c r="BR76" i="73" s="1"/>
  <c r="BS76" i="73" s="1"/>
  <c r="BT76" i="73" s="1"/>
  <c r="BU76" i="73" s="1"/>
  <c r="BV76" i="73" s="1"/>
  <c r="BW76" i="73" s="1"/>
  <c r="BX76" i="73" s="1"/>
  <c r="BY76" i="73" s="1"/>
  <c r="BZ76" i="73" s="1"/>
  <c r="CA76" i="73" s="1"/>
  <c r="CB76" i="73" s="1"/>
  <c r="BA78" i="73"/>
  <c r="BB78" i="73" s="1"/>
  <c r="BC78" i="73" s="1"/>
  <c r="BD78" i="73" s="1"/>
  <c r="BE78" i="73" s="1"/>
  <c r="BF78" i="73" s="1"/>
  <c r="BG78" i="73" s="1"/>
  <c r="BH78" i="73" s="1"/>
  <c r="BI78" i="73" s="1"/>
  <c r="BJ78" i="73" s="1"/>
  <c r="BK78" i="73" s="1"/>
  <c r="BL78" i="73" s="1"/>
  <c r="BM78" i="73" s="1"/>
  <c r="BN78" i="73" s="1"/>
  <c r="BO78" i="73" s="1"/>
  <c r="BP78" i="73" s="1"/>
  <c r="BQ78" i="73" s="1"/>
  <c r="BR78" i="73" s="1"/>
  <c r="BS78" i="73" s="1"/>
  <c r="BT78" i="73" s="1"/>
  <c r="BU78" i="73" s="1"/>
  <c r="BV78" i="73" s="1"/>
  <c r="BW78" i="73" s="1"/>
  <c r="BX78" i="73" s="1"/>
  <c r="BY78" i="73" s="1"/>
  <c r="BZ78" i="73" s="1"/>
  <c r="CA78" i="73" s="1"/>
  <c r="CB78" i="73" s="1"/>
  <c r="BA79" i="73"/>
  <c r="BB79" i="73" s="1"/>
  <c r="BC79" i="73" s="1"/>
  <c r="BD79" i="73" s="1"/>
  <c r="BE79" i="73" s="1"/>
  <c r="BF79" i="73" s="1"/>
  <c r="BG79" i="73" s="1"/>
  <c r="BH79" i="73" s="1"/>
  <c r="BI79" i="73" s="1"/>
  <c r="BJ79" i="73" s="1"/>
  <c r="BK79" i="73" s="1"/>
  <c r="BL79" i="73" s="1"/>
  <c r="BM79" i="73" s="1"/>
  <c r="BN79" i="73" s="1"/>
  <c r="BO79" i="73" s="1"/>
  <c r="BP79" i="73" s="1"/>
  <c r="BQ79" i="73" s="1"/>
  <c r="BR79" i="73" s="1"/>
  <c r="BS79" i="73" s="1"/>
  <c r="BT79" i="73" s="1"/>
  <c r="BU79" i="73" s="1"/>
  <c r="BV79" i="73" s="1"/>
  <c r="BW79" i="73" s="1"/>
  <c r="BX79" i="73" s="1"/>
  <c r="BY79" i="73" s="1"/>
  <c r="BZ79" i="73" s="1"/>
  <c r="CA79" i="73" s="1"/>
  <c r="CB79" i="73" s="1"/>
  <c r="AV85" i="73"/>
  <c r="CU86" i="73"/>
  <c r="AV93" i="73"/>
  <c r="AV94" i="73"/>
  <c r="AV95" i="73"/>
  <c r="AV96" i="73"/>
  <c r="AV97" i="73"/>
  <c r="CU122" i="73"/>
  <c r="AV123" i="73"/>
  <c r="AY123" i="73"/>
  <c r="AZ123" i="73" s="1"/>
  <c r="BA123" i="73" s="1"/>
  <c r="BB123" i="73" s="1"/>
  <c r="BC123" i="73" s="1"/>
  <c r="BD123" i="73" s="1"/>
  <c r="BE123" i="73" s="1"/>
  <c r="BF123" i="73" s="1"/>
  <c r="BG123" i="73" s="1"/>
  <c r="BH123" i="73" s="1"/>
  <c r="BI123" i="73" s="1"/>
  <c r="BJ123" i="73" s="1"/>
  <c r="BK123" i="73" s="1"/>
  <c r="BL123" i="73" s="1"/>
  <c r="BM123" i="73" s="1"/>
  <c r="BN123" i="73" s="1"/>
  <c r="BO123" i="73" s="1"/>
  <c r="BP123" i="73" s="1"/>
  <c r="BQ123" i="73" s="1"/>
  <c r="BR123" i="73" s="1"/>
  <c r="BS123" i="73" s="1"/>
  <c r="BT123" i="73" s="1"/>
  <c r="BU123" i="73" s="1"/>
  <c r="BV123" i="73" s="1"/>
  <c r="BW123" i="73" s="1"/>
  <c r="BX123" i="73" s="1"/>
  <c r="BY123" i="73" s="1"/>
  <c r="BZ123" i="73" s="1"/>
  <c r="CA123" i="73" s="1"/>
  <c r="CB123" i="73" s="1"/>
  <c r="AY83" i="73"/>
  <c r="AZ83" i="73" s="1"/>
  <c r="BA83" i="73" s="1"/>
  <c r="BB83" i="73" s="1"/>
  <c r="BC83" i="73" s="1"/>
  <c r="BD83" i="73" s="1"/>
  <c r="BE83" i="73" s="1"/>
  <c r="BF83" i="73" s="1"/>
  <c r="BG83" i="73" s="1"/>
  <c r="BH83" i="73" s="1"/>
  <c r="BI83" i="73" s="1"/>
  <c r="BJ83" i="73" s="1"/>
  <c r="BK83" i="73" s="1"/>
  <c r="BL83" i="73" s="1"/>
  <c r="BM83" i="73" s="1"/>
  <c r="BN83" i="73" s="1"/>
  <c r="BO83" i="73" s="1"/>
  <c r="BP83" i="73" s="1"/>
  <c r="BQ83" i="73" s="1"/>
  <c r="BR83" i="73" s="1"/>
  <c r="BS83" i="73" s="1"/>
  <c r="BT83" i="73" s="1"/>
  <c r="BU83" i="73" s="1"/>
  <c r="BV83" i="73" s="1"/>
  <c r="BW83" i="73" s="1"/>
  <c r="BX83" i="73" s="1"/>
  <c r="BY83" i="73" s="1"/>
  <c r="BZ83" i="73" s="1"/>
  <c r="CA83" i="73" s="1"/>
  <c r="CB83" i="73" s="1"/>
  <c r="AV105" i="73"/>
  <c r="AY105" i="73"/>
  <c r="AZ105" i="73" s="1"/>
  <c r="BA105" i="73" s="1"/>
  <c r="BB105" i="73" s="1"/>
  <c r="BC105" i="73" s="1"/>
  <c r="BD105" i="73" s="1"/>
  <c r="BE105" i="73" s="1"/>
  <c r="BF105" i="73" s="1"/>
  <c r="BG105" i="73" s="1"/>
  <c r="BH105" i="73" s="1"/>
  <c r="BI105" i="73" s="1"/>
  <c r="BJ105" i="73" s="1"/>
  <c r="BK105" i="73" s="1"/>
  <c r="BL105" i="73" s="1"/>
  <c r="BM105" i="73" s="1"/>
  <c r="BN105" i="73" s="1"/>
  <c r="BO105" i="73" s="1"/>
  <c r="BP105" i="73" s="1"/>
  <c r="BQ105" i="73" s="1"/>
  <c r="BR105" i="73" s="1"/>
  <c r="BS105" i="73" s="1"/>
  <c r="BT105" i="73" s="1"/>
  <c r="BU105" i="73" s="1"/>
  <c r="BV105" i="73" s="1"/>
  <c r="BW105" i="73" s="1"/>
  <c r="BX105" i="73" s="1"/>
  <c r="BY105" i="73" s="1"/>
  <c r="BZ105" i="73" s="1"/>
  <c r="CA105" i="73" s="1"/>
  <c r="CB105" i="73" s="1"/>
  <c r="D230" i="73"/>
  <c r="D232" i="73" s="1"/>
  <c r="D225" i="73"/>
  <c r="D226" i="73"/>
  <c r="D231" i="73"/>
  <c r="R210" i="73"/>
  <c r="R212" i="73" s="1"/>
  <c r="R213" i="73" s="1"/>
  <c r="R259" i="73" s="1"/>
  <c r="V210" i="73"/>
  <c r="V212" i="73" s="1"/>
  <c r="V213" i="73" s="1"/>
  <c r="V259" i="73" s="1"/>
  <c r="V265" i="73" s="1"/>
  <c r="Z210" i="73"/>
  <c r="Z212" i="73" s="1"/>
  <c r="Z213" i="73" s="1"/>
  <c r="Z259" i="73" s="1"/>
  <c r="Z265" i="73" s="1"/>
  <c r="AD210" i="73"/>
  <c r="AD212" i="73" s="1"/>
  <c r="AD213" i="73" s="1"/>
  <c r="AD259" i="73" s="1"/>
  <c r="AD265" i="73" s="1"/>
  <c r="AH210" i="73"/>
  <c r="AH212" i="73" s="1"/>
  <c r="AH213" i="73" s="1"/>
  <c r="AH259" i="73" s="1"/>
  <c r="AH265" i="73" s="1"/>
  <c r="AL210" i="73"/>
  <c r="AL212" i="73" s="1"/>
  <c r="AL213" i="73" s="1"/>
  <c r="AL259" i="73" s="1"/>
  <c r="AL265" i="73" s="1"/>
  <c r="AP210" i="73"/>
  <c r="AP212" i="73" s="1"/>
  <c r="AP213" i="73" s="1"/>
  <c r="AP259" i="73" s="1"/>
  <c r="AP265" i="73" s="1"/>
  <c r="AT210" i="73"/>
  <c r="AT212" i="73" s="1"/>
  <c r="AT213" i="73" s="1"/>
  <c r="AT259" i="73" s="1"/>
  <c r="AT265" i="73" s="1"/>
  <c r="AY89" i="73"/>
  <c r="AZ89" i="73" s="1"/>
  <c r="BA89" i="73" s="1"/>
  <c r="BB89" i="73" s="1"/>
  <c r="BC89" i="73" s="1"/>
  <c r="BD89" i="73" s="1"/>
  <c r="BE89" i="73" s="1"/>
  <c r="BF89" i="73" s="1"/>
  <c r="BG89" i="73" s="1"/>
  <c r="BH89" i="73" s="1"/>
  <c r="BI89" i="73" s="1"/>
  <c r="BJ89" i="73" s="1"/>
  <c r="BK89" i="73" s="1"/>
  <c r="BL89" i="73" s="1"/>
  <c r="BM89" i="73" s="1"/>
  <c r="BN89" i="73" s="1"/>
  <c r="BO89" i="73" s="1"/>
  <c r="BP89" i="73" s="1"/>
  <c r="BQ89" i="73" s="1"/>
  <c r="BR89" i="73" s="1"/>
  <c r="BS89" i="73" s="1"/>
  <c r="BT89" i="73" s="1"/>
  <c r="BU89" i="73" s="1"/>
  <c r="BV89" i="73" s="1"/>
  <c r="BW89" i="73" s="1"/>
  <c r="BX89" i="73" s="1"/>
  <c r="BY89" i="73" s="1"/>
  <c r="BZ89" i="73" s="1"/>
  <c r="CA89" i="73" s="1"/>
  <c r="CB89" i="73" s="1"/>
  <c r="AY145" i="73"/>
  <c r="AZ145" i="73" s="1"/>
  <c r="BA145" i="73" s="1"/>
  <c r="BB145" i="73" s="1"/>
  <c r="BC145" i="73" s="1"/>
  <c r="BD145" i="73" s="1"/>
  <c r="BE145" i="73" s="1"/>
  <c r="BF145" i="73" s="1"/>
  <c r="BG145" i="73" s="1"/>
  <c r="BH145" i="73" s="1"/>
  <c r="BI145" i="73" s="1"/>
  <c r="BJ145" i="73" s="1"/>
  <c r="BK145" i="73" s="1"/>
  <c r="BL145" i="73" s="1"/>
  <c r="BM145" i="73" s="1"/>
  <c r="BN145" i="73" s="1"/>
  <c r="BO145" i="73" s="1"/>
  <c r="BP145" i="73" s="1"/>
  <c r="BQ145" i="73" s="1"/>
  <c r="BR145" i="73" s="1"/>
  <c r="BS145" i="73" s="1"/>
  <c r="BT145" i="73" s="1"/>
  <c r="BU145" i="73" s="1"/>
  <c r="BV145" i="73" s="1"/>
  <c r="BW145" i="73" s="1"/>
  <c r="BX145" i="73" s="1"/>
  <c r="BY145" i="73" s="1"/>
  <c r="BZ145" i="73" s="1"/>
  <c r="CA145" i="73" s="1"/>
  <c r="CB145" i="73" s="1"/>
  <c r="AV145" i="73"/>
  <c r="AV104" i="73"/>
  <c r="AY104" i="73"/>
  <c r="AZ104" i="73" s="1"/>
  <c r="BA104" i="73" s="1"/>
  <c r="BB104" i="73" s="1"/>
  <c r="BC104" i="73" s="1"/>
  <c r="BD104" i="73" s="1"/>
  <c r="BE104" i="73" s="1"/>
  <c r="BF104" i="73" s="1"/>
  <c r="BG104" i="73" s="1"/>
  <c r="BH104" i="73" s="1"/>
  <c r="BI104" i="73" s="1"/>
  <c r="BJ104" i="73" s="1"/>
  <c r="BK104" i="73" s="1"/>
  <c r="BL104" i="73" s="1"/>
  <c r="BM104" i="73" s="1"/>
  <c r="BN104" i="73" s="1"/>
  <c r="BO104" i="73" s="1"/>
  <c r="BP104" i="73" s="1"/>
  <c r="BQ104" i="73" s="1"/>
  <c r="BR104" i="73" s="1"/>
  <c r="BS104" i="73" s="1"/>
  <c r="BT104" i="73" s="1"/>
  <c r="BU104" i="73" s="1"/>
  <c r="BV104" i="73" s="1"/>
  <c r="BW104" i="73" s="1"/>
  <c r="BX104" i="73" s="1"/>
  <c r="BY104" i="73" s="1"/>
  <c r="BZ104" i="73" s="1"/>
  <c r="CA104" i="73" s="1"/>
  <c r="CB104" i="73" s="1"/>
  <c r="AV106" i="73"/>
  <c r="AY106" i="73"/>
  <c r="AZ106" i="73" s="1"/>
  <c r="BA106" i="73" s="1"/>
  <c r="BB106" i="73" s="1"/>
  <c r="BC106" i="73" s="1"/>
  <c r="BD106" i="73" s="1"/>
  <c r="BE106" i="73" s="1"/>
  <c r="BF106" i="73" s="1"/>
  <c r="BG106" i="73" s="1"/>
  <c r="BH106" i="73" s="1"/>
  <c r="BI106" i="73" s="1"/>
  <c r="BJ106" i="73" s="1"/>
  <c r="BK106" i="73" s="1"/>
  <c r="BL106" i="73" s="1"/>
  <c r="BM106" i="73" s="1"/>
  <c r="BN106" i="73" s="1"/>
  <c r="BO106" i="73" s="1"/>
  <c r="BP106" i="73" s="1"/>
  <c r="BQ106" i="73" s="1"/>
  <c r="BR106" i="73" s="1"/>
  <c r="BS106" i="73" s="1"/>
  <c r="BT106" i="73" s="1"/>
  <c r="BU106" i="73" s="1"/>
  <c r="BV106" i="73" s="1"/>
  <c r="BW106" i="73" s="1"/>
  <c r="BX106" i="73" s="1"/>
  <c r="BY106" i="73" s="1"/>
  <c r="BZ106" i="73" s="1"/>
  <c r="CA106" i="73" s="1"/>
  <c r="CB106" i="73" s="1"/>
  <c r="AY110" i="73"/>
  <c r="AZ110" i="73" s="1"/>
  <c r="BA110" i="73" s="1"/>
  <c r="BB110" i="73" s="1"/>
  <c r="BC110" i="73" s="1"/>
  <c r="BD110" i="73" s="1"/>
  <c r="BE110" i="73" s="1"/>
  <c r="BF110" i="73" s="1"/>
  <c r="BG110" i="73" s="1"/>
  <c r="BH110" i="73" s="1"/>
  <c r="BI110" i="73" s="1"/>
  <c r="BJ110" i="73" s="1"/>
  <c r="BK110" i="73" s="1"/>
  <c r="BL110" i="73" s="1"/>
  <c r="BM110" i="73" s="1"/>
  <c r="BN110" i="73" s="1"/>
  <c r="BO110" i="73" s="1"/>
  <c r="BP110" i="73" s="1"/>
  <c r="BQ110" i="73" s="1"/>
  <c r="BR110" i="73" s="1"/>
  <c r="BS110" i="73" s="1"/>
  <c r="BT110" i="73" s="1"/>
  <c r="BU110" i="73" s="1"/>
  <c r="BV110" i="73" s="1"/>
  <c r="BW110" i="73" s="1"/>
  <c r="BX110" i="73" s="1"/>
  <c r="BY110" i="73" s="1"/>
  <c r="BZ110" i="73" s="1"/>
  <c r="CA110" i="73" s="1"/>
  <c r="CB110" i="73" s="1"/>
  <c r="BA137" i="73"/>
  <c r="BB137" i="73" s="1"/>
  <c r="BC137" i="73" s="1"/>
  <c r="BD137" i="73" s="1"/>
  <c r="BE137" i="73" s="1"/>
  <c r="BF137" i="73" s="1"/>
  <c r="BG137" i="73" s="1"/>
  <c r="BH137" i="73" s="1"/>
  <c r="BI137" i="73" s="1"/>
  <c r="BJ137" i="73" s="1"/>
  <c r="BK137" i="73" s="1"/>
  <c r="BL137" i="73" s="1"/>
  <c r="BM137" i="73" s="1"/>
  <c r="BN137" i="73" s="1"/>
  <c r="BO137" i="73" s="1"/>
  <c r="BP137" i="73" s="1"/>
  <c r="BQ137" i="73" s="1"/>
  <c r="BR137" i="73" s="1"/>
  <c r="BS137" i="73" s="1"/>
  <c r="BT137" i="73" s="1"/>
  <c r="BU137" i="73" s="1"/>
  <c r="BV137" i="73" s="1"/>
  <c r="BW137" i="73" s="1"/>
  <c r="BX137" i="73" s="1"/>
  <c r="BY137" i="73" s="1"/>
  <c r="BZ137" i="73" s="1"/>
  <c r="CA137" i="73" s="1"/>
  <c r="CB137" i="73" s="1"/>
  <c r="AV142" i="73"/>
  <c r="AY142" i="73"/>
  <c r="AZ142" i="73" s="1"/>
  <c r="BA142" i="73" s="1"/>
  <c r="BB142" i="73" s="1"/>
  <c r="BC142" i="73" s="1"/>
  <c r="BD142" i="73" s="1"/>
  <c r="BE142" i="73" s="1"/>
  <c r="BF142" i="73" s="1"/>
  <c r="BG142" i="73" s="1"/>
  <c r="BH142" i="73" s="1"/>
  <c r="BI142" i="73" s="1"/>
  <c r="BJ142" i="73" s="1"/>
  <c r="BK142" i="73" s="1"/>
  <c r="BL142" i="73" s="1"/>
  <c r="BM142" i="73" s="1"/>
  <c r="BN142" i="73" s="1"/>
  <c r="BO142" i="73" s="1"/>
  <c r="BP142" i="73" s="1"/>
  <c r="BQ142" i="73" s="1"/>
  <c r="BR142" i="73" s="1"/>
  <c r="BS142" i="73" s="1"/>
  <c r="BT142" i="73" s="1"/>
  <c r="BU142" i="73" s="1"/>
  <c r="BV142" i="73" s="1"/>
  <c r="BW142" i="73" s="1"/>
  <c r="BX142" i="73" s="1"/>
  <c r="BY142" i="73" s="1"/>
  <c r="BZ142" i="73" s="1"/>
  <c r="CA142" i="73" s="1"/>
  <c r="CB142" i="73" s="1"/>
  <c r="AY108" i="73"/>
  <c r="AZ108" i="73" s="1"/>
  <c r="BA108" i="73" s="1"/>
  <c r="BB108" i="73" s="1"/>
  <c r="BC108" i="73" s="1"/>
  <c r="BD108" i="73" s="1"/>
  <c r="BE108" i="73" s="1"/>
  <c r="BF108" i="73" s="1"/>
  <c r="BG108" i="73" s="1"/>
  <c r="BH108" i="73" s="1"/>
  <c r="BI108" i="73" s="1"/>
  <c r="BJ108" i="73" s="1"/>
  <c r="BK108" i="73" s="1"/>
  <c r="BL108" i="73" s="1"/>
  <c r="BM108" i="73" s="1"/>
  <c r="BN108" i="73" s="1"/>
  <c r="BO108" i="73" s="1"/>
  <c r="BP108" i="73" s="1"/>
  <c r="BQ108" i="73" s="1"/>
  <c r="BR108" i="73" s="1"/>
  <c r="BS108" i="73" s="1"/>
  <c r="BT108" i="73" s="1"/>
  <c r="BU108" i="73" s="1"/>
  <c r="BV108" i="73" s="1"/>
  <c r="BW108" i="73" s="1"/>
  <c r="BX108" i="73" s="1"/>
  <c r="BY108" i="73" s="1"/>
  <c r="BZ108" i="73" s="1"/>
  <c r="CA108" i="73" s="1"/>
  <c r="CB108" i="73" s="1"/>
  <c r="AV112" i="73"/>
  <c r="AY112" i="73"/>
  <c r="AZ112" i="73" s="1"/>
  <c r="BA112" i="73" s="1"/>
  <c r="BB112" i="73" s="1"/>
  <c r="BC112" i="73" s="1"/>
  <c r="BD112" i="73" s="1"/>
  <c r="BE112" i="73" s="1"/>
  <c r="BF112" i="73" s="1"/>
  <c r="BG112" i="73" s="1"/>
  <c r="BH112" i="73" s="1"/>
  <c r="BI112" i="73" s="1"/>
  <c r="BJ112" i="73" s="1"/>
  <c r="BK112" i="73" s="1"/>
  <c r="BL112" i="73" s="1"/>
  <c r="BM112" i="73" s="1"/>
  <c r="BN112" i="73" s="1"/>
  <c r="BO112" i="73" s="1"/>
  <c r="BP112" i="73" s="1"/>
  <c r="BQ112" i="73" s="1"/>
  <c r="BR112" i="73" s="1"/>
  <c r="BS112" i="73" s="1"/>
  <c r="BT112" i="73" s="1"/>
  <c r="BU112" i="73" s="1"/>
  <c r="BV112" i="73" s="1"/>
  <c r="BW112" i="73" s="1"/>
  <c r="BX112" i="73" s="1"/>
  <c r="BY112" i="73" s="1"/>
  <c r="BZ112" i="73" s="1"/>
  <c r="CA112" i="73" s="1"/>
  <c r="CB112" i="73" s="1"/>
  <c r="AV121" i="73"/>
  <c r="AY121" i="73"/>
  <c r="AZ121" i="73" s="1"/>
  <c r="BA121" i="73" s="1"/>
  <c r="BB121" i="73" s="1"/>
  <c r="BC121" i="73" s="1"/>
  <c r="BD121" i="73" s="1"/>
  <c r="BE121" i="73" s="1"/>
  <c r="BF121" i="73" s="1"/>
  <c r="BG121" i="73" s="1"/>
  <c r="BH121" i="73" s="1"/>
  <c r="BI121" i="73" s="1"/>
  <c r="BJ121" i="73" s="1"/>
  <c r="BK121" i="73" s="1"/>
  <c r="BL121" i="73" s="1"/>
  <c r="BM121" i="73" s="1"/>
  <c r="BN121" i="73" s="1"/>
  <c r="BO121" i="73" s="1"/>
  <c r="BP121" i="73" s="1"/>
  <c r="BQ121" i="73" s="1"/>
  <c r="BR121" i="73" s="1"/>
  <c r="BS121" i="73" s="1"/>
  <c r="BT121" i="73" s="1"/>
  <c r="BU121" i="73" s="1"/>
  <c r="BV121" i="73" s="1"/>
  <c r="BW121" i="73" s="1"/>
  <c r="BX121" i="73" s="1"/>
  <c r="BY121" i="73" s="1"/>
  <c r="BZ121" i="73" s="1"/>
  <c r="CA121" i="73" s="1"/>
  <c r="CB121" i="73" s="1"/>
  <c r="AV125" i="73"/>
  <c r="AY125" i="73"/>
  <c r="AZ125" i="73" s="1"/>
  <c r="BA125" i="73" s="1"/>
  <c r="BB125" i="73" s="1"/>
  <c r="BC125" i="73" s="1"/>
  <c r="BD125" i="73" s="1"/>
  <c r="BE125" i="73" s="1"/>
  <c r="BF125" i="73" s="1"/>
  <c r="BG125" i="73" s="1"/>
  <c r="BH125" i="73" s="1"/>
  <c r="BI125" i="73" s="1"/>
  <c r="BJ125" i="73" s="1"/>
  <c r="BK125" i="73" s="1"/>
  <c r="BL125" i="73" s="1"/>
  <c r="BM125" i="73" s="1"/>
  <c r="BN125" i="73" s="1"/>
  <c r="BO125" i="73" s="1"/>
  <c r="BP125" i="73" s="1"/>
  <c r="BQ125" i="73" s="1"/>
  <c r="BR125" i="73" s="1"/>
  <c r="BS125" i="73" s="1"/>
  <c r="BT125" i="73" s="1"/>
  <c r="BU125" i="73" s="1"/>
  <c r="BV125" i="73" s="1"/>
  <c r="BW125" i="73" s="1"/>
  <c r="BX125" i="73" s="1"/>
  <c r="BY125" i="73" s="1"/>
  <c r="BZ125" i="73" s="1"/>
  <c r="CA125" i="73" s="1"/>
  <c r="CB125" i="73" s="1"/>
  <c r="AY127" i="73"/>
  <c r="AZ127" i="73" s="1"/>
  <c r="BA127" i="73" s="1"/>
  <c r="BB127" i="73" s="1"/>
  <c r="BC127" i="73" s="1"/>
  <c r="BD127" i="73" s="1"/>
  <c r="BE127" i="73" s="1"/>
  <c r="BF127" i="73" s="1"/>
  <c r="BG127" i="73" s="1"/>
  <c r="BH127" i="73" s="1"/>
  <c r="BI127" i="73" s="1"/>
  <c r="BJ127" i="73" s="1"/>
  <c r="BK127" i="73" s="1"/>
  <c r="BL127" i="73" s="1"/>
  <c r="BM127" i="73" s="1"/>
  <c r="BN127" i="73" s="1"/>
  <c r="BO127" i="73" s="1"/>
  <c r="BP127" i="73" s="1"/>
  <c r="BQ127" i="73" s="1"/>
  <c r="BR127" i="73" s="1"/>
  <c r="BS127" i="73" s="1"/>
  <c r="BT127" i="73" s="1"/>
  <c r="BU127" i="73" s="1"/>
  <c r="BV127" i="73" s="1"/>
  <c r="BW127" i="73" s="1"/>
  <c r="BX127" i="73" s="1"/>
  <c r="BY127" i="73" s="1"/>
  <c r="BZ127" i="73" s="1"/>
  <c r="CA127" i="73" s="1"/>
  <c r="CB127" i="73" s="1"/>
  <c r="AY128" i="73"/>
  <c r="AZ128" i="73" s="1"/>
  <c r="BA128" i="73" s="1"/>
  <c r="BB128" i="73" s="1"/>
  <c r="BC128" i="73" s="1"/>
  <c r="BD128" i="73" s="1"/>
  <c r="BE128" i="73" s="1"/>
  <c r="BF128" i="73" s="1"/>
  <c r="BG128" i="73" s="1"/>
  <c r="BH128" i="73" s="1"/>
  <c r="BI128" i="73" s="1"/>
  <c r="BJ128" i="73" s="1"/>
  <c r="BK128" i="73" s="1"/>
  <c r="BL128" i="73" s="1"/>
  <c r="BM128" i="73" s="1"/>
  <c r="BN128" i="73" s="1"/>
  <c r="BO128" i="73" s="1"/>
  <c r="BP128" i="73" s="1"/>
  <c r="BQ128" i="73" s="1"/>
  <c r="BR128" i="73" s="1"/>
  <c r="BS128" i="73" s="1"/>
  <c r="BT128" i="73" s="1"/>
  <c r="BU128" i="73" s="1"/>
  <c r="BV128" i="73" s="1"/>
  <c r="BW128" i="73" s="1"/>
  <c r="BX128" i="73" s="1"/>
  <c r="BY128" i="73" s="1"/>
  <c r="BZ128" i="73" s="1"/>
  <c r="CA128" i="73" s="1"/>
  <c r="CB128" i="73" s="1"/>
  <c r="AY129" i="73"/>
  <c r="AZ129" i="73" s="1"/>
  <c r="BA129" i="73" s="1"/>
  <c r="BB129" i="73" s="1"/>
  <c r="BC129" i="73" s="1"/>
  <c r="BD129" i="73" s="1"/>
  <c r="BE129" i="73" s="1"/>
  <c r="BF129" i="73" s="1"/>
  <c r="BG129" i="73" s="1"/>
  <c r="BH129" i="73" s="1"/>
  <c r="BI129" i="73" s="1"/>
  <c r="BJ129" i="73" s="1"/>
  <c r="BK129" i="73" s="1"/>
  <c r="BL129" i="73" s="1"/>
  <c r="BM129" i="73" s="1"/>
  <c r="BN129" i="73" s="1"/>
  <c r="BO129" i="73" s="1"/>
  <c r="BP129" i="73" s="1"/>
  <c r="BQ129" i="73" s="1"/>
  <c r="BR129" i="73" s="1"/>
  <c r="BS129" i="73" s="1"/>
  <c r="BT129" i="73" s="1"/>
  <c r="BU129" i="73" s="1"/>
  <c r="BV129" i="73" s="1"/>
  <c r="BW129" i="73" s="1"/>
  <c r="BX129" i="73" s="1"/>
  <c r="BY129" i="73" s="1"/>
  <c r="BZ129" i="73" s="1"/>
  <c r="CA129" i="73" s="1"/>
  <c r="CB129" i="73" s="1"/>
  <c r="AV159" i="73"/>
  <c r="AY159" i="73"/>
  <c r="AZ159" i="73" s="1"/>
  <c r="BA159" i="73" s="1"/>
  <c r="BB159" i="73" s="1"/>
  <c r="BC159" i="73" s="1"/>
  <c r="BD159" i="73" s="1"/>
  <c r="BE159" i="73" s="1"/>
  <c r="BF159" i="73" s="1"/>
  <c r="BG159" i="73" s="1"/>
  <c r="BH159" i="73" s="1"/>
  <c r="BI159" i="73" s="1"/>
  <c r="BJ159" i="73" s="1"/>
  <c r="BK159" i="73" s="1"/>
  <c r="BL159" i="73" s="1"/>
  <c r="BM159" i="73" s="1"/>
  <c r="BN159" i="73" s="1"/>
  <c r="BO159" i="73" s="1"/>
  <c r="BP159" i="73" s="1"/>
  <c r="BQ159" i="73" s="1"/>
  <c r="BR159" i="73" s="1"/>
  <c r="BS159" i="73" s="1"/>
  <c r="BT159" i="73" s="1"/>
  <c r="BU159" i="73" s="1"/>
  <c r="BV159" i="73" s="1"/>
  <c r="BW159" i="73" s="1"/>
  <c r="BX159" i="73" s="1"/>
  <c r="BY159" i="73" s="1"/>
  <c r="BZ159" i="73" s="1"/>
  <c r="CA159" i="73" s="1"/>
  <c r="CB159" i="73" s="1"/>
  <c r="AV157" i="73"/>
  <c r="AY157" i="73"/>
  <c r="AZ157" i="73" s="1"/>
  <c r="BA157" i="73" s="1"/>
  <c r="BB157" i="73" s="1"/>
  <c r="BC157" i="73" s="1"/>
  <c r="BD157" i="73" s="1"/>
  <c r="BE157" i="73" s="1"/>
  <c r="BF157" i="73" s="1"/>
  <c r="BG157" i="73" s="1"/>
  <c r="BH157" i="73" s="1"/>
  <c r="BI157" i="73" s="1"/>
  <c r="BJ157" i="73" s="1"/>
  <c r="BK157" i="73" s="1"/>
  <c r="BL157" i="73" s="1"/>
  <c r="BM157" i="73" s="1"/>
  <c r="BN157" i="73" s="1"/>
  <c r="BO157" i="73" s="1"/>
  <c r="BP157" i="73" s="1"/>
  <c r="BQ157" i="73" s="1"/>
  <c r="BR157" i="73" s="1"/>
  <c r="BS157" i="73" s="1"/>
  <c r="BT157" i="73" s="1"/>
  <c r="BU157" i="73" s="1"/>
  <c r="BV157" i="73" s="1"/>
  <c r="BW157" i="73" s="1"/>
  <c r="BX157" i="73" s="1"/>
  <c r="BY157" i="73" s="1"/>
  <c r="BZ157" i="73" s="1"/>
  <c r="CA157" i="73" s="1"/>
  <c r="CB157" i="73" s="1"/>
  <c r="BB163" i="73"/>
  <c r="BC163" i="73" s="1"/>
  <c r="BD163" i="73" s="1"/>
  <c r="BE163" i="73" s="1"/>
  <c r="BF163" i="73" s="1"/>
  <c r="BG163" i="73" s="1"/>
  <c r="BH163" i="73" s="1"/>
  <c r="BI163" i="73" s="1"/>
  <c r="BJ163" i="73" s="1"/>
  <c r="BK163" i="73" s="1"/>
  <c r="BL163" i="73" s="1"/>
  <c r="BM163" i="73" s="1"/>
  <c r="BN163" i="73" s="1"/>
  <c r="BO163" i="73" s="1"/>
  <c r="BP163" i="73" s="1"/>
  <c r="BQ163" i="73" s="1"/>
  <c r="BR163" i="73" s="1"/>
  <c r="BS163" i="73" s="1"/>
  <c r="BT163" i="73" s="1"/>
  <c r="BU163" i="73" s="1"/>
  <c r="BV163" i="73" s="1"/>
  <c r="BW163" i="73" s="1"/>
  <c r="BX163" i="73" s="1"/>
  <c r="BY163" i="73" s="1"/>
  <c r="BZ163" i="73" s="1"/>
  <c r="CA163" i="73" s="1"/>
  <c r="CB163" i="73" s="1"/>
  <c r="BB165" i="73"/>
  <c r="BC165" i="73" s="1"/>
  <c r="BD165" i="73" s="1"/>
  <c r="BE165" i="73" s="1"/>
  <c r="BF165" i="73" s="1"/>
  <c r="BG165" i="73" s="1"/>
  <c r="BH165" i="73" s="1"/>
  <c r="BI165" i="73" s="1"/>
  <c r="BJ165" i="73" s="1"/>
  <c r="BK165" i="73" s="1"/>
  <c r="BL165" i="73" s="1"/>
  <c r="BM165" i="73" s="1"/>
  <c r="BN165" i="73" s="1"/>
  <c r="BO165" i="73" s="1"/>
  <c r="BP165" i="73" s="1"/>
  <c r="BQ165" i="73" s="1"/>
  <c r="BR165" i="73" s="1"/>
  <c r="BS165" i="73" s="1"/>
  <c r="BT165" i="73" s="1"/>
  <c r="BU165" i="73" s="1"/>
  <c r="BV165" i="73" s="1"/>
  <c r="BW165" i="73" s="1"/>
  <c r="BX165" i="73" s="1"/>
  <c r="BY165" i="73" s="1"/>
  <c r="BZ165" i="73" s="1"/>
  <c r="CA165" i="73" s="1"/>
  <c r="CB165" i="73" s="1"/>
  <c r="AV156" i="73"/>
  <c r="AY156" i="73"/>
  <c r="AZ156" i="73" s="1"/>
  <c r="BA156" i="73" s="1"/>
  <c r="BB156" i="73" s="1"/>
  <c r="BC156" i="73" s="1"/>
  <c r="BD156" i="73" s="1"/>
  <c r="BE156" i="73" s="1"/>
  <c r="BF156" i="73" s="1"/>
  <c r="BG156" i="73" s="1"/>
  <c r="BH156" i="73" s="1"/>
  <c r="BI156" i="73" s="1"/>
  <c r="BJ156" i="73" s="1"/>
  <c r="BK156" i="73" s="1"/>
  <c r="BL156" i="73" s="1"/>
  <c r="BM156" i="73" s="1"/>
  <c r="BN156" i="73" s="1"/>
  <c r="BO156" i="73" s="1"/>
  <c r="BP156" i="73" s="1"/>
  <c r="BQ156" i="73" s="1"/>
  <c r="BR156" i="73" s="1"/>
  <c r="BS156" i="73" s="1"/>
  <c r="BT156" i="73" s="1"/>
  <c r="BU156" i="73" s="1"/>
  <c r="BV156" i="73" s="1"/>
  <c r="BW156" i="73" s="1"/>
  <c r="BX156" i="73" s="1"/>
  <c r="BY156" i="73" s="1"/>
  <c r="BZ156" i="73" s="1"/>
  <c r="CA156" i="73" s="1"/>
  <c r="CB156" i="73" s="1"/>
  <c r="AV158" i="73"/>
  <c r="AY158" i="73"/>
  <c r="AZ158" i="73" s="1"/>
  <c r="BA158" i="73" s="1"/>
  <c r="BB158" i="73" s="1"/>
  <c r="BC158" i="73" s="1"/>
  <c r="BD158" i="73" s="1"/>
  <c r="BE158" i="73" s="1"/>
  <c r="BF158" i="73" s="1"/>
  <c r="BG158" i="73" s="1"/>
  <c r="BH158" i="73" s="1"/>
  <c r="BI158" i="73" s="1"/>
  <c r="BJ158" i="73" s="1"/>
  <c r="BK158" i="73" s="1"/>
  <c r="BL158" i="73" s="1"/>
  <c r="BM158" i="73" s="1"/>
  <c r="BN158" i="73" s="1"/>
  <c r="BO158" i="73" s="1"/>
  <c r="BP158" i="73" s="1"/>
  <c r="BQ158" i="73" s="1"/>
  <c r="BR158" i="73" s="1"/>
  <c r="BS158" i="73" s="1"/>
  <c r="BT158" i="73" s="1"/>
  <c r="BU158" i="73" s="1"/>
  <c r="BV158" i="73" s="1"/>
  <c r="BW158" i="73" s="1"/>
  <c r="BX158" i="73" s="1"/>
  <c r="BY158" i="73" s="1"/>
  <c r="BZ158" i="73" s="1"/>
  <c r="CA158" i="73" s="1"/>
  <c r="CB158" i="73" s="1"/>
  <c r="AV160" i="73"/>
  <c r="AY160" i="73"/>
  <c r="AZ160" i="73" s="1"/>
  <c r="BA160" i="73" s="1"/>
  <c r="BB160" i="73" s="1"/>
  <c r="BC160" i="73" s="1"/>
  <c r="BD160" i="73" s="1"/>
  <c r="BE160" i="73" s="1"/>
  <c r="BF160" i="73" s="1"/>
  <c r="BG160" i="73" s="1"/>
  <c r="BH160" i="73" s="1"/>
  <c r="BI160" i="73" s="1"/>
  <c r="BJ160" i="73" s="1"/>
  <c r="BK160" i="73" s="1"/>
  <c r="BL160" i="73" s="1"/>
  <c r="BM160" i="73" s="1"/>
  <c r="BN160" i="73" s="1"/>
  <c r="BO160" i="73" s="1"/>
  <c r="BP160" i="73" s="1"/>
  <c r="BQ160" i="73" s="1"/>
  <c r="BR160" i="73" s="1"/>
  <c r="BS160" i="73" s="1"/>
  <c r="BT160" i="73" s="1"/>
  <c r="BU160" i="73" s="1"/>
  <c r="BV160" i="73" s="1"/>
  <c r="BW160" i="73" s="1"/>
  <c r="BX160" i="73" s="1"/>
  <c r="BY160" i="73" s="1"/>
  <c r="BZ160" i="73" s="1"/>
  <c r="CA160" i="73" s="1"/>
  <c r="CB160" i="73" s="1"/>
  <c r="BA168" i="73"/>
  <c r="BB168" i="73" s="1"/>
  <c r="BC168" i="73" s="1"/>
  <c r="BD168" i="73" s="1"/>
  <c r="BE168" i="73" s="1"/>
  <c r="BF168" i="73" s="1"/>
  <c r="BG168" i="73" s="1"/>
  <c r="BH168" i="73" s="1"/>
  <c r="BI168" i="73" s="1"/>
  <c r="BJ168" i="73" s="1"/>
  <c r="BK168" i="73" s="1"/>
  <c r="BL168" i="73" s="1"/>
  <c r="BM168" i="73" s="1"/>
  <c r="BN168" i="73" s="1"/>
  <c r="BO168" i="73" s="1"/>
  <c r="BP168" i="73" s="1"/>
  <c r="BQ168" i="73" s="1"/>
  <c r="BR168" i="73" s="1"/>
  <c r="BS168" i="73" s="1"/>
  <c r="BT168" i="73" s="1"/>
  <c r="BU168" i="73" s="1"/>
  <c r="BV168" i="73" s="1"/>
  <c r="BW168" i="73" s="1"/>
  <c r="BX168" i="73" s="1"/>
  <c r="BY168" i="73" s="1"/>
  <c r="BZ168" i="73" s="1"/>
  <c r="CA168" i="73" s="1"/>
  <c r="CB168" i="73" s="1"/>
  <c r="AY173" i="73"/>
  <c r="AZ173" i="73" s="1"/>
  <c r="BA173" i="73" s="1"/>
  <c r="BB173" i="73" s="1"/>
  <c r="BC173" i="73" s="1"/>
  <c r="BD173" i="73" s="1"/>
  <c r="BE173" i="73" s="1"/>
  <c r="BF173" i="73" s="1"/>
  <c r="BG173" i="73" s="1"/>
  <c r="BH173" i="73" s="1"/>
  <c r="BI173" i="73" s="1"/>
  <c r="BJ173" i="73" s="1"/>
  <c r="BK173" i="73" s="1"/>
  <c r="BL173" i="73" s="1"/>
  <c r="BM173" i="73" s="1"/>
  <c r="BN173" i="73" s="1"/>
  <c r="BO173" i="73" s="1"/>
  <c r="BP173" i="73" s="1"/>
  <c r="BQ173" i="73" s="1"/>
  <c r="BR173" i="73" s="1"/>
  <c r="BS173" i="73" s="1"/>
  <c r="BT173" i="73" s="1"/>
  <c r="BU173" i="73" s="1"/>
  <c r="BV173" i="73" s="1"/>
  <c r="BW173" i="73" s="1"/>
  <c r="BX173" i="73" s="1"/>
  <c r="BY173" i="73" s="1"/>
  <c r="BZ173" i="73" s="1"/>
  <c r="CA173" i="73" s="1"/>
  <c r="CB173" i="73" s="1"/>
  <c r="BA183" i="73"/>
  <c r="BB183" i="73" s="1"/>
  <c r="BC183" i="73" s="1"/>
  <c r="BD183" i="73" s="1"/>
  <c r="BE183" i="73" s="1"/>
  <c r="BF183" i="73" s="1"/>
  <c r="BG183" i="73" s="1"/>
  <c r="BH183" i="73" s="1"/>
  <c r="BI183" i="73" s="1"/>
  <c r="BJ183" i="73" s="1"/>
  <c r="BK183" i="73" s="1"/>
  <c r="BL183" i="73" s="1"/>
  <c r="BM183" i="73" s="1"/>
  <c r="BN183" i="73" s="1"/>
  <c r="BO183" i="73" s="1"/>
  <c r="BP183" i="73" s="1"/>
  <c r="BQ183" i="73" s="1"/>
  <c r="BR183" i="73" s="1"/>
  <c r="BS183" i="73" s="1"/>
  <c r="BT183" i="73" s="1"/>
  <c r="BU183" i="73" s="1"/>
  <c r="BV183" i="73" s="1"/>
  <c r="BW183" i="73" s="1"/>
  <c r="BX183" i="73" s="1"/>
  <c r="BY183" i="73" s="1"/>
  <c r="BZ183" i="73" s="1"/>
  <c r="CA183" i="73" s="1"/>
  <c r="CB183" i="73" s="1"/>
  <c r="X263" i="73"/>
  <c r="AV232" i="73"/>
  <c r="AY174" i="73"/>
  <c r="AZ174" i="73" s="1"/>
  <c r="BA174" i="73" s="1"/>
  <c r="BB174" i="73" s="1"/>
  <c r="BC174" i="73" s="1"/>
  <c r="BD174" i="73" s="1"/>
  <c r="BE174" i="73" s="1"/>
  <c r="BF174" i="73" s="1"/>
  <c r="BG174" i="73" s="1"/>
  <c r="BH174" i="73" s="1"/>
  <c r="BI174" i="73" s="1"/>
  <c r="BJ174" i="73" s="1"/>
  <c r="BK174" i="73" s="1"/>
  <c r="BL174" i="73" s="1"/>
  <c r="BM174" i="73" s="1"/>
  <c r="BN174" i="73" s="1"/>
  <c r="BO174" i="73" s="1"/>
  <c r="BP174" i="73" s="1"/>
  <c r="BQ174" i="73" s="1"/>
  <c r="BR174" i="73" s="1"/>
  <c r="BS174" i="73" s="1"/>
  <c r="BT174" i="73" s="1"/>
  <c r="BU174" i="73" s="1"/>
  <c r="BV174" i="73" s="1"/>
  <c r="BW174" i="73" s="1"/>
  <c r="BX174" i="73" s="1"/>
  <c r="BY174" i="73" s="1"/>
  <c r="BZ174" i="73" s="1"/>
  <c r="CA174" i="73" s="1"/>
  <c r="CB174" i="73" s="1"/>
  <c r="BA181" i="73"/>
  <c r="BB181" i="73" s="1"/>
  <c r="BC181" i="73" s="1"/>
  <c r="BD181" i="73" s="1"/>
  <c r="BE181" i="73" s="1"/>
  <c r="BF181" i="73" s="1"/>
  <c r="BG181" i="73" s="1"/>
  <c r="BH181" i="73" s="1"/>
  <c r="BI181" i="73" s="1"/>
  <c r="BJ181" i="73" s="1"/>
  <c r="BK181" i="73" s="1"/>
  <c r="BL181" i="73" s="1"/>
  <c r="BM181" i="73" s="1"/>
  <c r="BN181" i="73" s="1"/>
  <c r="BO181" i="73" s="1"/>
  <c r="BP181" i="73" s="1"/>
  <c r="BQ181" i="73" s="1"/>
  <c r="BR181" i="73" s="1"/>
  <c r="BS181" i="73" s="1"/>
  <c r="BT181" i="73" s="1"/>
  <c r="BU181" i="73" s="1"/>
  <c r="BV181" i="73" s="1"/>
  <c r="BW181" i="73" s="1"/>
  <c r="BX181" i="73" s="1"/>
  <c r="BY181" i="73" s="1"/>
  <c r="BZ181" i="73" s="1"/>
  <c r="CA181" i="73" s="1"/>
  <c r="CB181" i="73" s="1"/>
  <c r="BA185" i="73"/>
  <c r="BB185" i="73" s="1"/>
  <c r="BC185" i="73" s="1"/>
  <c r="BD185" i="73" s="1"/>
  <c r="BE185" i="73" s="1"/>
  <c r="BF185" i="73" s="1"/>
  <c r="BG185" i="73" s="1"/>
  <c r="BH185" i="73" s="1"/>
  <c r="BI185" i="73" s="1"/>
  <c r="BJ185" i="73" s="1"/>
  <c r="BK185" i="73" s="1"/>
  <c r="BL185" i="73" s="1"/>
  <c r="BM185" i="73" s="1"/>
  <c r="BN185" i="73" s="1"/>
  <c r="BO185" i="73" s="1"/>
  <c r="BP185" i="73" s="1"/>
  <c r="BQ185" i="73" s="1"/>
  <c r="BR185" i="73" s="1"/>
  <c r="BS185" i="73" s="1"/>
  <c r="BT185" i="73" s="1"/>
  <c r="BU185" i="73" s="1"/>
  <c r="BV185" i="73" s="1"/>
  <c r="BW185" i="73" s="1"/>
  <c r="BX185" i="73" s="1"/>
  <c r="BY185" i="73" s="1"/>
  <c r="BZ185" i="73" s="1"/>
  <c r="CA185" i="73" s="1"/>
  <c r="CB185" i="73" s="1"/>
  <c r="R261" i="73"/>
  <c r="AV221" i="73"/>
  <c r="AV261" i="73" s="1"/>
  <c r="E261" i="73" s="1"/>
  <c r="E9" i="10" s="1"/>
  <c r="R262" i="73"/>
  <c r="AV226" i="73"/>
  <c r="AV262" i="73" s="1"/>
  <c r="E262" i="73" s="1"/>
  <c r="E10" i="10" s="1"/>
  <c r="AV236" i="73"/>
  <c r="AV264" i="73" s="1"/>
  <c r="E264" i="73" s="1"/>
  <c r="E12" i="10" s="1"/>
  <c r="R264" i="73"/>
  <c r="AY208" i="73"/>
  <c r="AZ208" i="73" s="1"/>
  <c r="BA208" i="73" s="1"/>
  <c r="BB208" i="73" s="1"/>
  <c r="BC208" i="73" s="1"/>
  <c r="BD208" i="73" s="1"/>
  <c r="BE208" i="73" s="1"/>
  <c r="BF208" i="73" s="1"/>
  <c r="BG208" i="73" s="1"/>
  <c r="BH208" i="73" s="1"/>
  <c r="BI208" i="73" s="1"/>
  <c r="BJ208" i="73" s="1"/>
  <c r="BK208" i="73" s="1"/>
  <c r="BL208" i="73" s="1"/>
  <c r="BM208" i="73" s="1"/>
  <c r="BN208" i="73" s="1"/>
  <c r="BO208" i="73" s="1"/>
  <c r="BP208" i="73" s="1"/>
  <c r="BQ208" i="73" s="1"/>
  <c r="BR208" i="73" s="1"/>
  <c r="BS208" i="73" s="1"/>
  <c r="BT208" i="73" s="1"/>
  <c r="BU208" i="73" s="1"/>
  <c r="BV208" i="73" s="1"/>
  <c r="BW208" i="73" s="1"/>
  <c r="BX208" i="73" s="1"/>
  <c r="BY208" i="73" s="1"/>
  <c r="BZ208" i="73" s="1"/>
  <c r="CA208" i="73" s="1"/>
  <c r="CB208" i="73" s="1"/>
  <c r="AY180" i="73"/>
  <c r="AZ180" i="73" s="1"/>
  <c r="BA180" i="73" s="1"/>
  <c r="BB180" i="73" s="1"/>
  <c r="BC180" i="73" s="1"/>
  <c r="BD180" i="73" s="1"/>
  <c r="BE180" i="73" s="1"/>
  <c r="BF180" i="73" s="1"/>
  <c r="BG180" i="73" s="1"/>
  <c r="BH180" i="73" s="1"/>
  <c r="BI180" i="73" s="1"/>
  <c r="BJ180" i="73" s="1"/>
  <c r="BK180" i="73" s="1"/>
  <c r="BL180" i="73" s="1"/>
  <c r="BM180" i="73" s="1"/>
  <c r="BN180" i="73" s="1"/>
  <c r="BO180" i="73" s="1"/>
  <c r="BP180" i="73" s="1"/>
  <c r="BQ180" i="73" s="1"/>
  <c r="BR180" i="73" s="1"/>
  <c r="BS180" i="73" s="1"/>
  <c r="BT180" i="73" s="1"/>
  <c r="BU180" i="73" s="1"/>
  <c r="BV180" i="73" s="1"/>
  <c r="BW180" i="73" s="1"/>
  <c r="BX180" i="73" s="1"/>
  <c r="BY180" i="73" s="1"/>
  <c r="BZ180" i="73" s="1"/>
  <c r="CA180" i="73" s="1"/>
  <c r="CB180" i="73" s="1"/>
  <c r="AV217" i="73"/>
  <c r="AV260" i="73" s="1"/>
  <c r="E260" i="73" s="1"/>
  <c r="E8" i="10" s="1"/>
  <c r="F250" i="73"/>
  <c r="G247" i="73"/>
  <c r="G250" i="73" s="1"/>
  <c r="C252" i="73" s="1"/>
  <c r="C253" i="73"/>
  <c r="E253" i="73" s="1"/>
  <c r="D253" i="73"/>
  <c r="E235" i="12"/>
  <c r="D209" i="12"/>
  <c r="CV76" i="76" l="1"/>
  <c r="CV80" i="76"/>
  <c r="CV88" i="76"/>
  <c r="CV52" i="76"/>
  <c r="CV56" i="76"/>
  <c r="CV60" i="76"/>
  <c r="CV64" i="76"/>
  <c r="CV68" i="76"/>
  <c r="CV72" i="76"/>
  <c r="CV108" i="76"/>
  <c r="CV90" i="76"/>
  <c r="CV92" i="76"/>
  <c r="CV96" i="76"/>
  <c r="CV99" i="76"/>
  <c r="CV103" i="76"/>
  <c r="CV114" i="76"/>
  <c r="CV136" i="76"/>
  <c r="CV140" i="76"/>
  <c r="CV147" i="76"/>
  <c r="CV154" i="76"/>
  <c r="CV157" i="76"/>
  <c r="CV161" i="76"/>
  <c r="CV168" i="76"/>
  <c r="CV175" i="76"/>
  <c r="CV179" i="76"/>
  <c r="CV183" i="76"/>
  <c r="CV53" i="75"/>
  <c r="CV49" i="75"/>
  <c r="CV85" i="75"/>
  <c r="CV89" i="75"/>
  <c r="CV67" i="75"/>
  <c r="CV95" i="75"/>
  <c r="CV70" i="75"/>
  <c r="CV74" i="75"/>
  <c r="CV78" i="75"/>
  <c r="CV100" i="75"/>
  <c r="CV104" i="75"/>
  <c r="CV114" i="75"/>
  <c r="CV118" i="75"/>
  <c r="CV108" i="75"/>
  <c r="CV112" i="75"/>
  <c r="CV123" i="75"/>
  <c r="CV128" i="75"/>
  <c r="CV170" i="75"/>
  <c r="CV144" i="75"/>
  <c r="CV155" i="75"/>
  <c r="CV163" i="75"/>
  <c r="CV172" i="75"/>
  <c r="CV54" i="75"/>
  <c r="CV50" i="75"/>
  <c r="CV184" i="75"/>
  <c r="CV62" i="74"/>
  <c r="CV66" i="74"/>
  <c r="CV111" i="74"/>
  <c r="CV121" i="74"/>
  <c r="CV127" i="74"/>
  <c r="CV32" i="74"/>
  <c r="CV28" i="74"/>
  <c r="CV50" i="74"/>
  <c r="CV69" i="74"/>
  <c r="CV73" i="74"/>
  <c r="CV57" i="74"/>
  <c r="CV86" i="74"/>
  <c r="CV59" i="74"/>
  <c r="CV63" i="74"/>
  <c r="CV67" i="74"/>
  <c r="CV94" i="74"/>
  <c r="CV102" i="74"/>
  <c r="CV91" i="74"/>
  <c r="CV112" i="74"/>
  <c r="CV122" i="74"/>
  <c r="CV129" i="74"/>
  <c r="CV167" i="74"/>
  <c r="CV171" i="74"/>
  <c r="CV164" i="74"/>
  <c r="CV69" i="73"/>
  <c r="CV73" i="73"/>
  <c r="CV87" i="73"/>
  <c r="CV30" i="73"/>
  <c r="R265" i="76"/>
  <c r="Q259" i="76"/>
  <c r="AV213" i="76"/>
  <c r="AV259" i="76" s="1"/>
  <c r="CV83" i="76"/>
  <c r="CV122" i="76"/>
  <c r="CV126" i="76"/>
  <c r="CV131" i="76"/>
  <c r="CV117" i="76"/>
  <c r="CV148" i="76"/>
  <c r="CV167" i="76"/>
  <c r="CV165" i="76"/>
  <c r="C254" i="76"/>
  <c r="E254" i="76" s="1"/>
  <c r="E252" i="76"/>
  <c r="CV46" i="76"/>
  <c r="D231" i="76"/>
  <c r="E231" i="76" s="1"/>
  <c r="E270" i="76" s="1"/>
  <c r="H18" i="10" s="1"/>
  <c r="CV47" i="76"/>
  <c r="C227" i="76"/>
  <c r="E225" i="76"/>
  <c r="CV77" i="76"/>
  <c r="CV82" i="76"/>
  <c r="CV49" i="76"/>
  <c r="CV53" i="76"/>
  <c r="CV57" i="76"/>
  <c r="CV61" i="76"/>
  <c r="CV65" i="76"/>
  <c r="CV85" i="76"/>
  <c r="CV69" i="76"/>
  <c r="CV73" i="76"/>
  <c r="CV109" i="76"/>
  <c r="CV91" i="76"/>
  <c r="CV93" i="76"/>
  <c r="CV97" i="76"/>
  <c r="CV100" i="76"/>
  <c r="CV104" i="76"/>
  <c r="CV119" i="76"/>
  <c r="CV123" i="76"/>
  <c r="CV127" i="76"/>
  <c r="CV133" i="76"/>
  <c r="CV118" i="76"/>
  <c r="CV150" i="76"/>
  <c r="CV137" i="76"/>
  <c r="CV141" i="76"/>
  <c r="CV149" i="76"/>
  <c r="CV144" i="76"/>
  <c r="CV169" i="76"/>
  <c r="CV158" i="76"/>
  <c r="CV162" i="76"/>
  <c r="CV170" i="76"/>
  <c r="CV172" i="76"/>
  <c r="CV176" i="76"/>
  <c r="CV180" i="76"/>
  <c r="CV184" i="76"/>
  <c r="C244" i="76"/>
  <c r="G244" i="76" s="1"/>
  <c r="Q254" i="76" s="1"/>
  <c r="G242" i="76"/>
  <c r="E267" i="76" s="1"/>
  <c r="H15" i="10" s="1"/>
  <c r="D227" i="76"/>
  <c r="CV45" i="76"/>
  <c r="E230" i="76"/>
  <c r="E268" i="76" s="1"/>
  <c r="H16" i="10" s="1"/>
  <c r="C232" i="76"/>
  <c r="E232" i="76" s="1"/>
  <c r="CV74" i="76"/>
  <c r="CV78" i="76"/>
  <c r="CV84" i="76"/>
  <c r="CV50" i="76"/>
  <c r="CV54" i="76"/>
  <c r="CV58" i="76"/>
  <c r="CV62" i="76"/>
  <c r="CV66" i="76"/>
  <c r="CV87" i="76"/>
  <c r="CV70" i="76"/>
  <c r="CV81" i="76"/>
  <c r="CV110" i="76"/>
  <c r="CV113" i="76"/>
  <c r="CV94" i="76"/>
  <c r="CV111" i="76"/>
  <c r="CV101" i="76"/>
  <c r="CV105" i="76"/>
  <c r="CV120" i="76"/>
  <c r="CV124" i="76"/>
  <c r="CV128" i="76"/>
  <c r="CV130" i="76"/>
  <c r="CV132" i="76"/>
  <c r="CV152" i="76"/>
  <c r="CV138" i="76"/>
  <c r="CV142" i="76"/>
  <c r="CV151" i="76"/>
  <c r="CV145" i="76"/>
  <c r="CV155" i="76"/>
  <c r="CV159" i="76"/>
  <c r="CV163" i="76"/>
  <c r="CV171" i="76"/>
  <c r="CV173" i="76"/>
  <c r="CV177" i="76"/>
  <c r="CV181" i="76"/>
  <c r="CV185" i="76"/>
  <c r="F299" i="76"/>
  <c r="G297" i="76"/>
  <c r="G299" i="76" s="1"/>
  <c r="E226" i="75"/>
  <c r="E226" i="76"/>
  <c r="CV75" i="76"/>
  <c r="CV79" i="76"/>
  <c r="CV86" i="76"/>
  <c r="CV51" i="76"/>
  <c r="CV55" i="76"/>
  <c r="CV59" i="76"/>
  <c r="CV63" i="76"/>
  <c r="CV67" i="76"/>
  <c r="CV89" i="76"/>
  <c r="CV71" i="76"/>
  <c r="CV107" i="76"/>
  <c r="CV112" i="76"/>
  <c r="CV115" i="76"/>
  <c r="CV95" i="76"/>
  <c r="CV98" i="76"/>
  <c r="CV102" i="76"/>
  <c r="CV106" i="76"/>
  <c r="CV121" i="76"/>
  <c r="CV125" i="76"/>
  <c r="CV129" i="76"/>
  <c r="CV116" i="76"/>
  <c r="CV134" i="76"/>
  <c r="CV135" i="76"/>
  <c r="CV139" i="76"/>
  <c r="CV143" i="76"/>
  <c r="CV153" i="76"/>
  <c r="CV146" i="76"/>
  <c r="CV156" i="76"/>
  <c r="CV160" i="76"/>
  <c r="CV166" i="76"/>
  <c r="CV164" i="76"/>
  <c r="CV174" i="76"/>
  <c r="CV178" i="76"/>
  <c r="CV182" i="76"/>
  <c r="R265" i="75"/>
  <c r="CV27" i="75"/>
  <c r="D210" i="75"/>
  <c r="Q211" i="75" s="1"/>
  <c r="Q212" i="75" s="1"/>
  <c r="Q213" i="75" s="1"/>
  <c r="CV96" i="75"/>
  <c r="CV141" i="75"/>
  <c r="CV152" i="75"/>
  <c r="F299" i="75"/>
  <c r="G297" i="75"/>
  <c r="G299" i="75" s="1"/>
  <c r="CV35" i="75"/>
  <c r="CV133" i="75"/>
  <c r="CV148" i="75"/>
  <c r="CV159" i="75"/>
  <c r="CV177" i="75"/>
  <c r="D210" i="74"/>
  <c r="Q211" i="74" s="1"/>
  <c r="Q212" i="74" s="1"/>
  <c r="Q213" i="74" s="1"/>
  <c r="AV213" i="74" s="1"/>
  <c r="AV259" i="74" s="1"/>
  <c r="CV59" i="75"/>
  <c r="CV34" i="75"/>
  <c r="CV30" i="75"/>
  <c r="CV26" i="75"/>
  <c r="CV60" i="75"/>
  <c r="E225" i="75"/>
  <c r="E227" i="75" s="1"/>
  <c r="C227" i="75"/>
  <c r="CV52" i="75"/>
  <c r="CV82" i="75"/>
  <c r="CV86" i="75"/>
  <c r="CV90" i="75"/>
  <c r="CV92" i="75"/>
  <c r="CV97" i="75"/>
  <c r="CV71" i="75"/>
  <c r="CV75" i="75"/>
  <c r="CV79" i="75"/>
  <c r="CV129" i="75"/>
  <c r="CV101" i="75"/>
  <c r="CV105" i="75"/>
  <c r="CV115" i="75"/>
  <c r="CV122" i="75"/>
  <c r="CV109" i="75"/>
  <c r="CV119" i="75"/>
  <c r="CV125" i="75"/>
  <c r="CV130" i="75"/>
  <c r="CV134" i="75"/>
  <c r="CV138" i="75"/>
  <c r="CV142" i="75"/>
  <c r="CV143" i="75"/>
  <c r="CV145" i="75"/>
  <c r="CV149" i="75"/>
  <c r="CV153" i="75"/>
  <c r="CV156" i="75"/>
  <c r="CV160" i="75"/>
  <c r="CV164" i="75"/>
  <c r="CV173" i="75"/>
  <c r="CV178" i="75"/>
  <c r="CV181" i="75"/>
  <c r="CV185" i="75"/>
  <c r="R265" i="74"/>
  <c r="CV31" i="75"/>
  <c r="CV58" i="75"/>
  <c r="CV137" i="75"/>
  <c r="D227" i="74"/>
  <c r="CV45" i="75"/>
  <c r="CV41" i="75"/>
  <c r="CV37" i="75"/>
  <c r="CV33" i="75"/>
  <c r="CV29" i="75"/>
  <c r="CV57" i="75"/>
  <c r="C232" i="75"/>
  <c r="E232" i="75" s="1"/>
  <c r="E230" i="75"/>
  <c r="E268" i="75" s="1"/>
  <c r="CV51" i="75"/>
  <c r="CV83" i="75"/>
  <c r="CV87" i="75"/>
  <c r="CV91" i="75"/>
  <c r="CV93" i="75"/>
  <c r="CV68" i="75"/>
  <c r="CV72" i="75"/>
  <c r="CV76" i="75"/>
  <c r="CV80" i="75"/>
  <c r="CV98" i="75"/>
  <c r="CV102" i="75"/>
  <c r="CV106" i="75"/>
  <c r="CV116" i="75"/>
  <c r="CV124" i="75"/>
  <c r="CV110" i="75"/>
  <c r="CV120" i="75"/>
  <c r="CV126" i="75"/>
  <c r="CV131" i="75"/>
  <c r="CV135" i="75"/>
  <c r="CV139" i="75"/>
  <c r="CV167" i="75"/>
  <c r="CV166" i="75"/>
  <c r="CV146" i="75"/>
  <c r="CV150" i="75"/>
  <c r="CV154" i="75"/>
  <c r="CV157" i="75"/>
  <c r="CV161" i="75"/>
  <c r="CV165" i="75"/>
  <c r="CV174" i="75"/>
  <c r="CV179" i="75"/>
  <c r="CV182" i="75"/>
  <c r="C244" i="75"/>
  <c r="G244" i="75" s="1"/>
  <c r="Q254" i="75" s="1"/>
  <c r="G242" i="75"/>
  <c r="E267" i="75" s="1"/>
  <c r="C254" i="75"/>
  <c r="E254" i="75" s="1"/>
  <c r="E252" i="75"/>
  <c r="CV32" i="75"/>
  <c r="CV28" i="75"/>
  <c r="CV64" i="75"/>
  <c r="T265" i="75"/>
  <c r="E231" i="75"/>
  <c r="E270" i="75" s="1"/>
  <c r="CV84" i="75"/>
  <c r="CV88" i="75"/>
  <c r="CV66" i="75"/>
  <c r="CV94" i="75"/>
  <c r="CV69" i="75"/>
  <c r="CV73" i="75"/>
  <c r="CV77" i="75"/>
  <c r="CV81" i="75"/>
  <c r="CV99" i="75"/>
  <c r="CV103" i="75"/>
  <c r="CV113" i="75"/>
  <c r="CV117" i="75"/>
  <c r="CV107" i="75"/>
  <c r="CV111" i="75"/>
  <c r="CV121" i="75"/>
  <c r="CV127" i="75"/>
  <c r="CV132" i="75"/>
  <c r="CV136" i="75"/>
  <c r="CV140" i="75"/>
  <c r="CV169" i="75"/>
  <c r="CV168" i="75"/>
  <c r="CV147" i="75"/>
  <c r="CV151" i="75"/>
  <c r="CV175" i="75"/>
  <c r="CV158" i="75"/>
  <c r="CV162" i="75"/>
  <c r="CV171" i="75"/>
  <c r="CV176" i="75"/>
  <c r="CV180" i="75"/>
  <c r="CV183" i="75"/>
  <c r="G243" i="75"/>
  <c r="E269" i="75" s="1"/>
  <c r="Q259" i="74"/>
  <c r="D210" i="73"/>
  <c r="Q211" i="73" s="1"/>
  <c r="Q212" i="73" s="1"/>
  <c r="Q213" i="73" s="1"/>
  <c r="AV213" i="73" s="1"/>
  <c r="AV259" i="73" s="1"/>
  <c r="C254" i="74"/>
  <c r="E254" i="74" s="1"/>
  <c r="E252" i="74"/>
  <c r="CV51" i="74"/>
  <c r="CV43" i="74"/>
  <c r="CV47" i="74"/>
  <c r="C244" i="74"/>
  <c r="G244" i="74" s="1"/>
  <c r="G242" i="74"/>
  <c r="E267" i="74" s="1"/>
  <c r="CV39" i="74"/>
  <c r="CV35" i="74"/>
  <c r="CV31" i="74"/>
  <c r="CV27" i="74"/>
  <c r="C227" i="74"/>
  <c r="E225" i="74"/>
  <c r="E227" i="74" s="1"/>
  <c r="CV44" i="74"/>
  <c r="E269" i="74"/>
  <c r="CV42" i="74"/>
  <c r="CV38" i="74"/>
  <c r="CV34" i="74"/>
  <c r="CV30" i="74"/>
  <c r="CV26" i="74"/>
  <c r="C232" i="74"/>
  <c r="E232" i="74" s="1"/>
  <c r="E230" i="74"/>
  <c r="E268" i="74" s="1"/>
  <c r="CV45" i="74"/>
  <c r="F299" i="74"/>
  <c r="G297" i="74"/>
  <c r="G299" i="74" s="1"/>
  <c r="CV41" i="74"/>
  <c r="CV37" i="74"/>
  <c r="CV49" i="74"/>
  <c r="CV33" i="74"/>
  <c r="CV29" i="74"/>
  <c r="CV40" i="74"/>
  <c r="CV36" i="74"/>
  <c r="C232" i="73"/>
  <c r="E232" i="73" s="1"/>
  <c r="E230" i="73"/>
  <c r="E268" i="73" s="1"/>
  <c r="CV42" i="73"/>
  <c r="D227" i="73"/>
  <c r="CV39" i="73"/>
  <c r="CV43" i="73"/>
  <c r="CV47" i="73"/>
  <c r="CV64" i="73"/>
  <c r="CV108" i="73"/>
  <c r="CV115" i="73"/>
  <c r="CV139" i="73"/>
  <c r="CV146" i="73"/>
  <c r="CV150" i="73"/>
  <c r="CV153" i="73"/>
  <c r="CV167" i="73"/>
  <c r="C244" i="73"/>
  <c r="G244" i="73" s="1"/>
  <c r="G242" i="73"/>
  <c r="CV60" i="73"/>
  <c r="C226" i="73"/>
  <c r="E226" i="73" s="1"/>
  <c r="CV46" i="73"/>
  <c r="C254" i="73"/>
  <c r="E254" i="73" s="1"/>
  <c r="E252" i="73"/>
  <c r="R265" i="73"/>
  <c r="CV36" i="73"/>
  <c r="CV40" i="73"/>
  <c r="CV44" i="73"/>
  <c r="CV48" i="73"/>
  <c r="CV86" i="73"/>
  <c r="CV98" i="73"/>
  <c r="CV102" i="73"/>
  <c r="CV106" i="73"/>
  <c r="CV123" i="73"/>
  <c r="CV128" i="73"/>
  <c r="CV131" i="73"/>
  <c r="CV135" i="73"/>
  <c r="CV161" i="73"/>
  <c r="CV165" i="73"/>
  <c r="CV157" i="73"/>
  <c r="CV183" i="73"/>
  <c r="G243" i="73"/>
  <c r="E269" i="73" s="1"/>
  <c r="E225" i="73"/>
  <c r="CV38" i="73"/>
  <c r="CV122" i="73"/>
  <c r="CV35" i="73"/>
  <c r="CV31" i="73"/>
  <c r="CV27" i="73"/>
  <c r="CV74" i="73"/>
  <c r="CV78" i="73"/>
  <c r="CV83" i="73"/>
  <c r="CV37" i="73"/>
  <c r="CV41" i="73"/>
  <c r="CV45" i="73"/>
  <c r="CV175" i="73"/>
  <c r="G297" i="73"/>
  <c r="G299" i="73" s="1"/>
  <c r="F299" i="73"/>
  <c r="X265" i="73"/>
  <c r="CV28" i="73"/>
  <c r="E241" i="12"/>
  <c r="D229" i="12"/>
  <c r="D224" i="12"/>
  <c r="C241" i="12"/>
  <c r="C229" i="12"/>
  <c r="C224" i="12"/>
  <c r="Q259" i="73" l="1"/>
  <c r="H297" i="76"/>
  <c r="H298" i="76"/>
  <c r="E227" i="76"/>
  <c r="Q263" i="76"/>
  <c r="Q265" i="76" s="1"/>
  <c r="Q266" i="76" s="1"/>
  <c r="R266" i="76" s="1"/>
  <c r="S266" i="76" s="1"/>
  <c r="T266" i="76" s="1"/>
  <c r="U266" i="76" s="1"/>
  <c r="V266" i="76" s="1"/>
  <c r="W266" i="76" s="1"/>
  <c r="X266" i="76" s="1"/>
  <c r="Y266" i="76" s="1"/>
  <c r="Z266" i="76" s="1"/>
  <c r="AA266" i="76" s="1"/>
  <c r="AB266" i="76" s="1"/>
  <c r="AC266" i="76" s="1"/>
  <c r="AD266" i="76" s="1"/>
  <c r="AE266" i="76" s="1"/>
  <c r="AF266" i="76" s="1"/>
  <c r="AG266" i="76" s="1"/>
  <c r="AH266" i="76" s="1"/>
  <c r="AI266" i="76" s="1"/>
  <c r="AJ266" i="76" s="1"/>
  <c r="AK266" i="76" s="1"/>
  <c r="AL266" i="76" s="1"/>
  <c r="AM266" i="76" s="1"/>
  <c r="AN266" i="76" s="1"/>
  <c r="AO266" i="76" s="1"/>
  <c r="AP266" i="76" s="1"/>
  <c r="AQ266" i="76" s="1"/>
  <c r="AR266" i="76" s="1"/>
  <c r="AS266" i="76" s="1"/>
  <c r="AT266" i="76" s="1"/>
  <c r="AU266" i="76" s="1"/>
  <c r="AV254" i="76"/>
  <c r="AV263" i="76" s="1"/>
  <c r="E263" i="76" s="1"/>
  <c r="H11" i="10" s="1"/>
  <c r="E259" i="76"/>
  <c r="H7" i="10" s="1"/>
  <c r="H297" i="75"/>
  <c r="H298" i="75"/>
  <c r="Q254" i="74"/>
  <c r="AV254" i="74" s="1"/>
  <c r="AV263" i="74" s="1"/>
  <c r="E263" i="74" s="1"/>
  <c r="F11" i="10" s="1"/>
  <c r="Q259" i="75"/>
  <c r="Q265" i="75" s="1"/>
  <c r="Q266" i="75" s="1"/>
  <c r="R266" i="75" s="1"/>
  <c r="S266" i="75" s="1"/>
  <c r="T266" i="75" s="1"/>
  <c r="U266" i="75" s="1"/>
  <c r="V266" i="75" s="1"/>
  <c r="W266" i="75" s="1"/>
  <c r="X266" i="75" s="1"/>
  <c r="Y266" i="75" s="1"/>
  <c r="Z266" i="75" s="1"/>
  <c r="AA266" i="75" s="1"/>
  <c r="AB266" i="75" s="1"/>
  <c r="AC266" i="75" s="1"/>
  <c r="AD266" i="75" s="1"/>
  <c r="AE266" i="75" s="1"/>
  <c r="AF266" i="75" s="1"/>
  <c r="AG266" i="75" s="1"/>
  <c r="AH266" i="75" s="1"/>
  <c r="AI266" i="75" s="1"/>
  <c r="AJ266" i="75" s="1"/>
  <c r="AK266" i="75" s="1"/>
  <c r="AL266" i="75" s="1"/>
  <c r="AM266" i="75" s="1"/>
  <c r="AN266" i="75" s="1"/>
  <c r="AO266" i="75" s="1"/>
  <c r="AP266" i="75" s="1"/>
  <c r="AQ266" i="75" s="1"/>
  <c r="AR266" i="75" s="1"/>
  <c r="AS266" i="75" s="1"/>
  <c r="AT266" i="75" s="1"/>
  <c r="AU266" i="75" s="1"/>
  <c r="AV213" i="75"/>
  <c r="AV259" i="75" s="1"/>
  <c r="Q263" i="75"/>
  <c r="AV254" i="75"/>
  <c r="AV263" i="75" s="1"/>
  <c r="E263" i="75" s="1"/>
  <c r="G11" i="10" s="1"/>
  <c r="E227" i="73"/>
  <c r="H297" i="74"/>
  <c r="H298" i="74"/>
  <c r="C227" i="73"/>
  <c r="E259" i="74"/>
  <c r="F7" i="10" s="1"/>
  <c r="Q263" i="74"/>
  <c r="Q265" i="74" s="1"/>
  <c r="Q266" i="74" s="1"/>
  <c r="R266" i="74" s="1"/>
  <c r="S266" i="74" s="1"/>
  <c r="T266" i="74" s="1"/>
  <c r="U266" i="74" s="1"/>
  <c r="V266" i="74" s="1"/>
  <c r="W266" i="74" s="1"/>
  <c r="X266" i="74" s="1"/>
  <c r="Y266" i="74" s="1"/>
  <c r="Z266" i="74" s="1"/>
  <c r="AA266" i="74" s="1"/>
  <c r="AB266" i="74" s="1"/>
  <c r="AC266" i="74" s="1"/>
  <c r="AD266" i="74" s="1"/>
  <c r="AE266" i="74" s="1"/>
  <c r="AF266" i="74" s="1"/>
  <c r="AG266" i="74" s="1"/>
  <c r="AH266" i="74" s="1"/>
  <c r="AI266" i="74" s="1"/>
  <c r="AJ266" i="74" s="1"/>
  <c r="AK266" i="74" s="1"/>
  <c r="AL266" i="74" s="1"/>
  <c r="AM266" i="74" s="1"/>
  <c r="AN266" i="74" s="1"/>
  <c r="AO266" i="74" s="1"/>
  <c r="AP266" i="74" s="1"/>
  <c r="AQ266" i="74" s="1"/>
  <c r="AR266" i="74" s="1"/>
  <c r="AS266" i="74" s="1"/>
  <c r="AT266" i="74" s="1"/>
  <c r="AU266" i="74" s="1"/>
  <c r="E267" i="73"/>
  <c r="Q254" i="73"/>
  <c r="E259" i="73"/>
  <c r="E7" i="10" s="1"/>
  <c r="H298" i="73"/>
  <c r="H297" i="73"/>
  <c r="CE36" i="12"/>
  <c r="P52" i="12"/>
  <c r="AV265" i="76" l="1"/>
  <c r="E265" i="76" s="1"/>
  <c r="H13" i="10" s="1"/>
  <c r="H299" i="76"/>
  <c r="G208" i="76"/>
  <c r="L208" i="76" s="1"/>
  <c r="M208" i="76" s="1"/>
  <c r="E215" i="76" s="1"/>
  <c r="E259" i="75"/>
  <c r="G7" i="10" s="1"/>
  <c r="AV265" i="75"/>
  <c r="E265" i="75" s="1"/>
  <c r="G13" i="10" s="1"/>
  <c r="H299" i="75"/>
  <c r="G208" i="75"/>
  <c r="L208" i="75" s="1"/>
  <c r="M208" i="75" s="1"/>
  <c r="E215" i="75" s="1"/>
  <c r="H299" i="74"/>
  <c r="G208" i="74"/>
  <c r="L208" i="74" s="1"/>
  <c r="M208" i="74" s="1"/>
  <c r="E215" i="74" s="1"/>
  <c r="AV265" i="74"/>
  <c r="E265" i="74" s="1"/>
  <c r="F13" i="10" s="1"/>
  <c r="H299" i="73"/>
  <c r="G208" i="73"/>
  <c r="L208" i="73" s="1"/>
  <c r="M208" i="73" s="1"/>
  <c r="E215" i="73" s="1"/>
  <c r="Q263" i="73"/>
  <c r="Q265" i="73" s="1"/>
  <c r="Q266" i="73" s="1"/>
  <c r="R266" i="73" s="1"/>
  <c r="S266" i="73" s="1"/>
  <c r="T266" i="73" s="1"/>
  <c r="U266" i="73" s="1"/>
  <c r="V266" i="73" s="1"/>
  <c r="W266" i="73" s="1"/>
  <c r="X266" i="73" s="1"/>
  <c r="Y266" i="73" s="1"/>
  <c r="Z266" i="73" s="1"/>
  <c r="AA266" i="73" s="1"/>
  <c r="AB266" i="73" s="1"/>
  <c r="AC266" i="73" s="1"/>
  <c r="AD266" i="73" s="1"/>
  <c r="AE266" i="73" s="1"/>
  <c r="AF266" i="73" s="1"/>
  <c r="AG266" i="73" s="1"/>
  <c r="AH266" i="73" s="1"/>
  <c r="AI266" i="73" s="1"/>
  <c r="AJ266" i="73" s="1"/>
  <c r="AK266" i="73" s="1"/>
  <c r="AL266" i="73" s="1"/>
  <c r="AM266" i="73" s="1"/>
  <c r="AN266" i="73" s="1"/>
  <c r="AO266" i="73" s="1"/>
  <c r="AP266" i="73" s="1"/>
  <c r="AQ266" i="73" s="1"/>
  <c r="AR266" i="73" s="1"/>
  <c r="AS266" i="73" s="1"/>
  <c r="AT266" i="73" s="1"/>
  <c r="AU266" i="73" s="1"/>
  <c r="AV254" i="73"/>
  <c r="AV263" i="73" s="1"/>
  <c r="E263" i="73" l="1"/>
  <c r="E11" i="10" s="1"/>
  <c r="AV265" i="73"/>
  <c r="E265" i="73" s="1"/>
  <c r="E13" i="10" s="1"/>
  <c r="E19" i="2"/>
  <c r="R21" i="2" l="1"/>
  <c r="R19" i="2"/>
  <c r="AG208" i="12" l="1"/>
  <c r="AH208" i="12"/>
  <c r="AI208" i="12"/>
  <c r="AJ208" i="12"/>
  <c r="AK208" i="12"/>
  <c r="AL208" i="12"/>
  <c r="AM208" i="12"/>
  <c r="AN208" i="12"/>
  <c r="AO208" i="12"/>
  <c r="AP208" i="12"/>
  <c r="AQ208" i="12"/>
  <c r="AR208" i="12"/>
  <c r="AS208" i="12"/>
  <c r="AT208" i="12"/>
  <c r="AU208" i="12"/>
  <c r="AG28" i="12"/>
  <c r="AH28" i="12"/>
  <c r="AI28" i="12"/>
  <c r="AJ28" i="12"/>
  <c r="AK28" i="12"/>
  <c r="AL28" i="12"/>
  <c r="AM28" i="12"/>
  <c r="AN28" i="12"/>
  <c r="AO28" i="12"/>
  <c r="AP28" i="12"/>
  <c r="AQ28" i="12"/>
  <c r="AR28" i="12"/>
  <c r="AS28" i="12"/>
  <c r="AT28" i="12"/>
  <c r="AU28" i="12"/>
  <c r="AG29" i="12"/>
  <c r="AH29" i="12"/>
  <c r="AI29" i="12"/>
  <c r="AJ29" i="12"/>
  <c r="AK29" i="12"/>
  <c r="AL29" i="12"/>
  <c r="AM29" i="12"/>
  <c r="AN29" i="12"/>
  <c r="AO29" i="12"/>
  <c r="AP29" i="12"/>
  <c r="AQ29" i="12"/>
  <c r="AR29" i="12"/>
  <c r="AS29" i="12"/>
  <c r="AT29" i="12"/>
  <c r="AU29" i="12"/>
  <c r="AG30" i="12"/>
  <c r="AH30" i="12"/>
  <c r="AI30" i="12"/>
  <c r="AJ30" i="12"/>
  <c r="AK30" i="12"/>
  <c r="AL30" i="12"/>
  <c r="AM30" i="12"/>
  <c r="AN30" i="12"/>
  <c r="AO30" i="12"/>
  <c r="AP30" i="12"/>
  <c r="AQ30" i="12"/>
  <c r="AR30" i="12"/>
  <c r="AS30" i="12"/>
  <c r="AT30" i="12"/>
  <c r="AU30" i="12"/>
  <c r="AG31" i="12"/>
  <c r="AH31" i="12"/>
  <c r="AI31" i="12"/>
  <c r="AJ31" i="12"/>
  <c r="AK31" i="12"/>
  <c r="AL31" i="12"/>
  <c r="AM31" i="12"/>
  <c r="AN31" i="12"/>
  <c r="AO31" i="12"/>
  <c r="AP31" i="12"/>
  <c r="AQ31" i="12"/>
  <c r="AR31" i="12"/>
  <c r="AS31" i="12"/>
  <c r="AT31" i="12"/>
  <c r="AU31" i="12"/>
  <c r="AG32" i="12"/>
  <c r="AH32" i="12"/>
  <c r="AI32" i="12"/>
  <c r="AJ32" i="12"/>
  <c r="AK32" i="12"/>
  <c r="AL32" i="12"/>
  <c r="AM32" i="12"/>
  <c r="AN32" i="12"/>
  <c r="AO32" i="12"/>
  <c r="AP32" i="12"/>
  <c r="AQ32" i="12"/>
  <c r="AR32" i="12"/>
  <c r="AS32" i="12"/>
  <c r="AT32" i="12"/>
  <c r="AU32" i="12"/>
  <c r="AG33" i="12"/>
  <c r="AH33" i="12"/>
  <c r="AI33" i="12"/>
  <c r="AJ33" i="12"/>
  <c r="AK33" i="12"/>
  <c r="AL33" i="12"/>
  <c r="AM33" i="12"/>
  <c r="AN33" i="12"/>
  <c r="AO33" i="12"/>
  <c r="AP33" i="12"/>
  <c r="AQ33" i="12"/>
  <c r="AR33" i="12"/>
  <c r="AS33" i="12"/>
  <c r="AT33" i="12"/>
  <c r="AU33" i="12"/>
  <c r="AG34" i="12"/>
  <c r="AH34" i="12"/>
  <c r="AI34" i="12"/>
  <c r="AJ34" i="12"/>
  <c r="AK34" i="12"/>
  <c r="AL34" i="12"/>
  <c r="AM34" i="12"/>
  <c r="AN34" i="12"/>
  <c r="AO34" i="12"/>
  <c r="AP34" i="12"/>
  <c r="AQ34" i="12"/>
  <c r="AR34" i="12"/>
  <c r="AS34" i="12"/>
  <c r="AT34" i="12"/>
  <c r="AU34" i="12"/>
  <c r="AG35" i="12"/>
  <c r="AH35" i="12"/>
  <c r="AI35" i="12"/>
  <c r="AJ35" i="12"/>
  <c r="AK35" i="12"/>
  <c r="AL35" i="12"/>
  <c r="AM35" i="12"/>
  <c r="AN35" i="12"/>
  <c r="AO35" i="12"/>
  <c r="AP35" i="12"/>
  <c r="AQ35" i="12"/>
  <c r="AR35" i="12"/>
  <c r="AS35" i="12"/>
  <c r="AT35" i="12"/>
  <c r="AU35" i="12"/>
  <c r="AG37" i="12"/>
  <c r="AH37" i="12"/>
  <c r="AI37" i="12"/>
  <c r="AJ37" i="12"/>
  <c r="AK37" i="12"/>
  <c r="AL37" i="12"/>
  <c r="AM37" i="12"/>
  <c r="AN37" i="12"/>
  <c r="AO37" i="12"/>
  <c r="AP37" i="12"/>
  <c r="AQ37" i="12"/>
  <c r="AR37" i="12"/>
  <c r="AS37" i="12"/>
  <c r="AT37" i="12"/>
  <c r="AU37" i="12"/>
  <c r="AG38" i="12"/>
  <c r="AH38" i="12"/>
  <c r="AI38" i="12"/>
  <c r="AJ38" i="12"/>
  <c r="AK38" i="12"/>
  <c r="AL38" i="12"/>
  <c r="AM38" i="12"/>
  <c r="AN38" i="12"/>
  <c r="AO38" i="12"/>
  <c r="AP38" i="12"/>
  <c r="AQ38" i="12"/>
  <c r="AR38" i="12"/>
  <c r="AS38" i="12"/>
  <c r="AT38" i="12"/>
  <c r="AU38" i="12"/>
  <c r="AG39" i="12"/>
  <c r="AH39" i="12"/>
  <c r="AI39" i="12"/>
  <c r="AJ39" i="12"/>
  <c r="AK39" i="12"/>
  <c r="AL39" i="12"/>
  <c r="AM39" i="12"/>
  <c r="AN39" i="12"/>
  <c r="AO39" i="12"/>
  <c r="AP39" i="12"/>
  <c r="AQ39" i="12"/>
  <c r="AR39" i="12"/>
  <c r="AS39" i="12"/>
  <c r="AT39" i="12"/>
  <c r="AU39" i="12"/>
  <c r="AG40" i="12"/>
  <c r="AH40" i="12"/>
  <c r="AI40" i="12"/>
  <c r="AJ40" i="12"/>
  <c r="AK40" i="12"/>
  <c r="AL40" i="12"/>
  <c r="AM40" i="12"/>
  <c r="AN40" i="12"/>
  <c r="AO40" i="12"/>
  <c r="AP40" i="12"/>
  <c r="AQ40" i="12"/>
  <c r="AR40" i="12"/>
  <c r="AS40" i="12"/>
  <c r="AT40" i="12"/>
  <c r="AU40" i="12"/>
  <c r="AG41" i="12"/>
  <c r="AH41" i="12"/>
  <c r="AI41" i="12"/>
  <c r="AJ41" i="12"/>
  <c r="AK41" i="12"/>
  <c r="AL41" i="12"/>
  <c r="AM41" i="12"/>
  <c r="AN41" i="12"/>
  <c r="AO41" i="12"/>
  <c r="AP41" i="12"/>
  <c r="AQ41" i="12"/>
  <c r="AR41" i="12"/>
  <c r="AS41" i="12"/>
  <c r="AT41" i="12"/>
  <c r="AU41" i="12"/>
  <c r="AG42" i="12"/>
  <c r="AH42" i="12"/>
  <c r="AI42" i="12"/>
  <c r="AJ42" i="12"/>
  <c r="AK42" i="12"/>
  <c r="AL42" i="12"/>
  <c r="AM42" i="12"/>
  <c r="AN42" i="12"/>
  <c r="AO42" i="12"/>
  <c r="AP42" i="12"/>
  <c r="AQ42" i="12"/>
  <c r="AR42" i="12"/>
  <c r="AS42" i="12"/>
  <c r="AT42" i="12"/>
  <c r="AU42" i="12"/>
  <c r="AG43" i="12"/>
  <c r="AH43" i="12"/>
  <c r="AI43" i="12"/>
  <c r="AJ43" i="12"/>
  <c r="AK43" i="12"/>
  <c r="AL43" i="12"/>
  <c r="AM43" i="12"/>
  <c r="AN43" i="12"/>
  <c r="AO43" i="12"/>
  <c r="AP43" i="12"/>
  <c r="AQ43" i="12"/>
  <c r="AR43" i="12"/>
  <c r="AS43" i="12"/>
  <c r="AT43" i="12"/>
  <c r="AU43" i="12"/>
  <c r="AG44" i="12"/>
  <c r="AH44" i="12"/>
  <c r="AI44" i="12"/>
  <c r="AJ44" i="12"/>
  <c r="AK44" i="12"/>
  <c r="AL44" i="12"/>
  <c r="AM44" i="12"/>
  <c r="AN44" i="12"/>
  <c r="AO44" i="12"/>
  <c r="AP44" i="12"/>
  <c r="AQ44" i="12"/>
  <c r="AR44" i="12"/>
  <c r="AS44" i="12"/>
  <c r="AT44" i="12"/>
  <c r="AU44" i="12"/>
  <c r="AG45" i="12"/>
  <c r="AH45" i="12"/>
  <c r="AI45" i="12"/>
  <c r="AJ45" i="12"/>
  <c r="AK45" i="12"/>
  <c r="AL45" i="12"/>
  <c r="AM45" i="12"/>
  <c r="AN45" i="12"/>
  <c r="AO45" i="12"/>
  <c r="AP45" i="12"/>
  <c r="AQ45" i="12"/>
  <c r="AR45" i="12"/>
  <c r="AS45" i="12"/>
  <c r="AT45" i="12"/>
  <c r="AU45" i="12"/>
  <c r="AG46" i="12"/>
  <c r="AH46" i="12"/>
  <c r="AI46" i="12"/>
  <c r="AJ46" i="12"/>
  <c r="AK46" i="12"/>
  <c r="AL46" i="12"/>
  <c r="AM46" i="12"/>
  <c r="AN46" i="12"/>
  <c r="AO46" i="12"/>
  <c r="AP46" i="12"/>
  <c r="AQ46" i="12"/>
  <c r="AR46" i="12"/>
  <c r="AS46" i="12"/>
  <c r="AT46" i="12"/>
  <c r="AU46" i="12"/>
  <c r="AG47" i="12"/>
  <c r="AH47" i="12"/>
  <c r="AI47" i="12"/>
  <c r="AJ47" i="12"/>
  <c r="AK47" i="12"/>
  <c r="AL47" i="12"/>
  <c r="AM47" i="12"/>
  <c r="AN47" i="12"/>
  <c r="AO47" i="12"/>
  <c r="AP47" i="12"/>
  <c r="AQ47" i="12"/>
  <c r="AR47" i="12"/>
  <c r="AS47" i="12"/>
  <c r="AT47" i="12"/>
  <c r="AU47" i="12"/>
  <c r="AG48" i="12"/>
  <c r="AH48" i="12"/>
  <c r="AI48" i="12"/>
  <c r="AJ48" i="12"/>
  <c r="AK48" i="12"/>
  <c r="AL48" i="12"/>
  <c r="AM48" i="12"/>
  <c r="AN48" i="12"/>
  <c r="AO48" i="12"/>
  <c r="AP48" i="12"/>
  <c r="AQ48" i="12"/>
  <c r="AR48" i="12"/>
  <c r="AS48" i="12"/>
  <c r="AT48" i="12"/>
  <c r="AU48" i="12"/>
  <c r="AG50" i="12"/>
  <c r="AH50" i="12"/>
  <c r="AI50" i="12"/>
  <c r="AJ50" i="12"/>
  <c r="AK50" i="12"/>
  <c r="AL50" i="12"/>
  <c r="AM50" i="12"/>
  <c r="AN50" i="12"/>
  <c r="AO50" i="12"/>
  <c r="AP50" i="12"/>
  <c r="AQ50" i="12"/>
  <c r="AR50" i="12"/>
  <c r="AS50" i="12"/>
  <c r="AT50" i="12"/>
  <c r="AU50" i="12"/>
  <c r="AG51" i="12"/>
  <c r="AH51" i="12"/>
  <c r="AI51" i="12"/>
  <c r="AJ51" i="12"/>
  <c r="AK51" i="12"/>
  <c r="AL51" i="12"/>
  <c r="AM51" i="12"/>
  <c r="AN51" i="12"/>
  <c r="AO51" i="12"/>
  <c r="AP51" i="12"/>
  <c r="AQ51" i="12"/>
  <c r="AR51" i="12"/>
  <c r="AS51" i="12"/>
  <c r="AT51" i="12"/>
  <c r="AU51" i="12"/>
  <c r="AG52" i="12"/>
  <c r="AH52" i="12"/>
  <c r="AI52" i="12"/>
  <c r="AJ52" i="12"/>
  <c r="AK52" i="12"/>
  <c r="AL52" i="12"/>
  <c r="AM52" i="12"/>
  <c r="AN52" i="12"/>
  <c r="AO52" i="12"/>
  <c r="AP52" i="12"/>
  <c r="AQ52" i="12"/>
  <c r="AR52" i="12"/>
  <c r="AS52" i="12"/>
  <c r="AT52" i="12"/>
  <c r="AU52" i="12"/>
  <c r="AG53" i="12"/>
  <c r="AH53" i="12"/>
  <c r="AI53" i="12"/>
  <c r="AJ53" i="12"/>
  <c r="AK53" i="12"/>
  <c r="AL53" i="12"/>
  <c r="AM53" i="12"/>
  <c r="AN53" i="12"/>
  <c r="AO53" i="12"/>
  <c r="AP53" i="12"/>
  <c r="AQ53" i="12"/>
  <c r="AR53" i="12"/>
  <c r="AS53" i="12"/>
  <c r="AT53" i="12"/>
  <c r="AU53" i="12"/>
  <c r="AG54" i="12"/>
  <c r="AH54" i="12"/>
  <c r="AI54" i="12"/>
  <c r="AJ54" i="12"/>
  <c r="AK54" i="12"/>
  <c r="AL54" i="12"/>
  <c r="AM54" i="12"/>
  <c r="AN54" i="12"/>
  <c r="AO54" i="12"/>
  <c r="AP54" i="12"/>
  <c r="AQ54" i="12"/>
  <c r="AR54" i="12"/>
  <c r="AS54" i="12"/>
  <c r="AT54" i="12"/>
  <c r="AU54" i="12"/>
  <c r="AG55" i="12"/>
  <c r="AH55" i="12"/>
  <c r="AI55" i="12"/>
  <c r="AJ55" i="12"/>
  <c r="AK55" i="12"/>
  <c r="AL55" i="12"/>
  <c r="AM55" i="12"/>
  <c r="AN55" i="12"/>
  <c r="AO55" i="12"/>
  <c r="AP55" i="12"/>
  <c r="AQ55" i="12"/>
  <c r="AR55" i="12"/>
  <c r="AS55" i="12"/>
  <c r="AT55" i="12"/>
  <c r="AU55" i="12"/>
  <c r="AG56" i="12"/>
  <c r="AH56" i="12"/>
  <c r="AI56" i="12"/>
  <c r="AJ56" i="12"/>
  <c r="AK56" i="12"/>
  <c r="AL56" i="12"/>
  <c r="AM56" i="12"/>
  <c r="AN56" i="12"/>
  <c r="AO56" i="12"/>
  <c r="AP56" i="12"/>
  <c r="AQ56" i="12"/>
  <c r="AR56" i="12"/>
  <c r="AS56" i="12"/>
  <c r="AT56" i="12"/>
  <c r="AU56" i="12"/>
  <c r="AG57" i="12"/>
  <c r="AH57" i="12"/>
  <c r="AI57" i="12"/>
  <c r="AJ57" i="12"/>
  <c r="AK57" i="12"/>
  <c r="AL57" i="12"/>
  <c r="AM57" i="12"/>
  <c r="AN57" i="12"/>
  <c r="AO57" i="12"/>
  <c r="AP57" i="12"/>
  <c r="AQ57" i="12"/>
  <c r="AR57" i="12"/>
  <c r="AS57" i="12"/>
  <c r="AT57" i="12"/>
  <c r="AU57" i="12"/>
  <c r="AG58" i="12"/>
  <c r="AH58" i="12"/>
  <c r="AI58" i="12"/>
  <c r="AJ58" i="12"/>
  <c r="AK58" i="12"/>
  <c r="AL58" i="12"/>
  <c r="AM58" i="12"/>
  <c r="AN58" i="12"/>
  <c r="AO58" i="12"/>
  <c r="AP58" i="12"/>
  <c r="AQ58" i="12"/>
  <c r="AR58" i="12"/>
  <c r="AS58" i="12"/>
  <c r="AT58" i="12"/>
  <c r="AU58" i="12"/>
  <c r="AG60" i="12"/>
  <c r="AH60" i="12"/>
  <c r="AI60" i="12"/>
  <c r="AJ60" i="12"/>
  <c r="AK60" i="12"/>
  <c r="AL60" i="12"/>
  <c r="AM60" i="12"/>
  <c r="AN60" i="12"/>
  <c r="AO60" i="12"/>
  <c r="AP60" i="12"/>
  <c r="AQ60" i="12"/>
  <c r="AR60" i="12"/>
  <c r="AS60" i="12"/>
  <c r="AT60" i="12"/>
  <c r="AU60" i="12"/>
  <c r="AG61" i="12"/>
  <c r="AH61" i="12"/>
  <c r="AI61" i="12"/>
  <c r="AJ61" i="12"/>
  <c r="AK61" i="12"/>
  <c r="AL61" i="12"/>
  <c r="AM61" i="12"/>
  <c r="AN61" i="12"/>
  <c r="AO61" i="12"/>
  <c r="AP61" i="12"/>
  <c r="AQ61" i="12"/>
  <c r="AR61" i="12"/>
  <c r="AS61" i="12"/>
  <c r="AT61" i="12"/>
  <c r="AU61" i="12"/>
  <c r="AG62" i="12"/>
  <c r="AH62" i="12"/>
  <c r="AI62" i="12"/>
  <c r="AJ62" i="12"/>
  <c r="AK62" i="12"/>
  <c r="AL62" i="12"/>
  <c r="AM62" i="12"/>
  <c r="AN62" i="12"/>
  <c r="AO62" i="12"/>
  <c r="AP62" i="12"/>
  <c r="AQ62" i="12"/>
  <c r="AR62" i="12"/>
  <c r="AS62" i="12"/>
  <c r="AT62" i="12"/>
  <c r="AU62" i="12"/>
  <c r="AG63" i="12"/>
  <c r="AH63" i="12"/>
  <c r="AI63" i="12"/>
  <c r="AJ63" i="12"/>
  <c r="AK63" i="12"/>
  <c r="AL63" i="12"/>
  <c r="AM63" i="12"/>
  <c r="AN63" i="12"/>
  <c r="AO63" i="12"/>
  <c r="AP63" i="12"/>
  <c r="AQ63" i="12"/>
  <c r="AR63" i="12"/>
  <c r="AS63" i="12"/>
  <c r="AT63" i="12"/>
  <c r="AU63" i="12"/>
  <c r="AG64" i="12"/>
  <c r="AH64" i="12"/>
  <c r="AI64" i="12"/>
  <c r="AJ64" i="12"/>
  <c r="AK64" i="12"/>
  <c r="AL64" i="12"/>
  <c r="AM64" i="12"/>
  <c r="AN64" i="12"/>
  <c r="AO64" i="12"/>
  <c r="AP64" i="12"/>
  <c r="AQ64" i="12"/>
  <c r="AR64" i="12"/>
  <c r="AS64" i="12"/>
  <c r="AT64" i="12"/>
  <c r="AU64" i="12"/>
  <c r="AG65" i="12"/>
  <c r="AH65" i="12"/>
  <c r="AI65" i="12"/>
  <c r="AJ65" i="12"/>
  <c r="AK65" i="12"/>
  <c r="AL65" i="12"/>
  <c r="AM65" i="12"/>
  <c r="AN65" i="12"/>
  <c r="AO65" i="12"/>
  <c r="AP65" i="12"/>
  <c r="AQ65" i="12"/>
  <c r="AR65" i="12"/>
  <c r="AS65" i="12"/>
  <c r="AT65" i="12"/>
  <c r="AU65" i="12"/>
  <c r="AG66" i="12"/>
  <c r="AH66" i="12"/>
  <c r="AI66" i="12"/>
  <c r="AJ66" i="12"/>
  <c r="AK66" i="12"/>
  <c r="AL66" i="12"/>
  <c r="AM66" i="12"/>
  <c r="AN66" i="12"/>
  <c r="AO66" i="12"/>
  <c r="AP66" i="12"/>
  <c r="AQ66" i="12"/>
  <c r="AR66" i="12"/>
  <c r="AS66" i="12"/>
  <c r="AT66" i="12"/>
  <c r="AU66" i="12"/>
  <c r="AG67" i="12"/>
  <c r="AH67" i="12"/>
  <c r="AI67" i="12"/>
  <c r="AJ67" i="12"/>
  <c r="AK67" i="12"/>
  <c r="AL67" i="12"/>
  <c r="AM67" i="12"/>
  <c r="AN67" i="12"/>
  <c r="AO67" i="12"/>
  <c r="AP67" i="12"/>
  <c r="AQ67" i="12"/>
  <c r="AR67" i="12"/>
  <c r="AS67" i="12"/>
  <c r="AT67" i="12"/>
  <c r="AU67" i="12"/>
  <c r="AG69" i="12"/>
  <c r="AH69" i="12"/>
  <c r="AI69" i="12"/>
  <c r="AJ69" i="12"/>
  <c r="AK69" i="12"/>
  <c r="AL69" i="12"/>
  <c r="AM69" i="12"/>
  <c r="AN69" i="12"/>
  <c r="AO69" i="12"/>
  <c r="AP69" i="12"/>
  <c r="AQ69" i="12"/>
  <c r="AR69" i="12"/>
  <c r="AS69" i="12"/>
  <c r="AT69" i="12"/>
  <c r="AU69" i="12"/>
  <c r="AG70" i="12"/>
  <c r="AH70" i="12"/>
  <c r="AI70" i="12"/>
  <c r="AJ70" i="12"/>
  <c r="AK70" i="12"/>
  <c r="AL70" i="12"/>
  <c r="AM70" i="12"/>
  <c r="AN70" i="12"/>
  <c r="AO70" i="12"/>
  <c r="AP70" i="12"/>
  <c r="AQ70" i="12"/>
  <c r="AR70" i="12"/>
  <c r="AS70" i="12"/>
  <c r="AT70" i="12"/>
  <c r="AU70" i="12"/>
  <c r="AG71" i="12"/>
  <c r="AH71" i="12"/>
  <c r="AI71" i="12"/>
  <c r="AJ71" i="12"/>
  <c r="AK71" i="12"/>
  <c r="AL71" i="12"/>
  <c r="AM71" i="12"/>
  <c r="AN71" i="12"/>
  <c r="AO71" i="12"/>
  <c r="AP71" i="12"/>
  <c r="AQ71" i="12"/>
  <c r="AR71" i="12"/>
  <c r="AS71" i="12"/>
  <c r="AT71" i="12"/>
  <c r="AU71" i="12"/>
  <c r="AG72" i="12"/>
  <c r="AH72" i="12"/>
  <c r="AI72" i="12"/>
  <c r="AJ72" i="12"/>
  <c r="AK72" i="12"/>
  <c r="AL72" i="12"/>
  <c r="AM72" i="12"/>
  <c r="AN72" i="12"/>
  <c r="AO72" i="12"/>
  <c r="AP72" i="12"/>
  <c r="AQ72" i="12"/>
  <c r="AR72" i="12"/>
  <c r="AS72" i="12"/>
  <c r="AT72" i="12"/>
  <c r="AU72" i="12"/>
  <c r="AG73" i="12"/>
  <c r="AH73" i="12"/>
  <c r="AI73" i="12"/>
  <c r="AJ73" i="12"/>
  <c r="AK73" i="12"/>
  <c r="AL73" i="12"/>
  <c r="AM73" i="12"/>
  <c r="AN73" i="12"/>
  <c r="AO73" i="12"/>
  <c r="AP73" i="12"/>
  <c r="AQ73" i="12"/>
  <c r="AR73" i="12"/>
  <c r="AS73" i="12"/>
  <c r="AT73" i="12"/>
  <c r="AU73" i="12"/>
  <c r="AG75" i="12"/>
  <c r="AH75" i="12"/>
  <c r="AI75" i="12"/>
  <c r="AJ75" i="12"/>
  <c r="AK75" i="12"/>
  <c r="AL75" i="12"/>
  <c r="AM75" i="12"/>
  <c r="AN75" i="12"/>
  <c r="AO75" i="12"/>
  <c r="AP75" i="12"/>
  <c r="AQ75" i="12"/>
  <c r="AR75" i="12"/>
  <c r="AS75" i="12"/>
  <c r="AT75" i="12"/>
  <c r="AU75" i="12"/>
  <c r="AG76" i="12"/>
  <c r="AH76" i="12"/>
  <c r="AI76" i="12"/>
  <c r="AJ76" i="12"/>
  <c r="AK76" i="12"/>
  <c r="AL76" i="12"/>
  <c r="AM76" i="12"/>
  <c r="AN76" i="12"/>
  <c r="AO76" i="12"/>
  <c r="AP76" i="12"/>
  <c r="AQ76" i="12"/>
  <c r="AR76" i="12"/>
  <c r="AS76" i="12"/>
  <c r="AT76" i="12"/>
  <c r="AU76" i="12"/>
  <c r="AG77" i="12"/>
  <c r="AH77" i="12"/>
  <c r="AI77" i="12"/>
  <c r="AJ77" i="12"/>
  <c r="AK77" i="12"/>
  <c r="AL77" i="12"/>
  <c r="AM77" i="12"/>
  <c r="AN77" i="12"/>
  <c r="AO77" i="12"/>
  <c r="AP77" i="12"/>
  <c r="AQ77" i="12"/>
  <c r="AR77" i="12"/>
  <c r="AS77" i="12"/>
  <c r="AT77" i="12"/>
  <c r="AU77" i="12"/>
  <c r="AG78" i="12"/>
  <c r="AH78" i="12"/>
  <c r="AI78" i="12"/>
  <c r="AJ78" i="12"/>
  <c r="AK78" i="12"/>
  <c r="AL78" i="12"/>
  <c r="AM78" i="12"/>
  <c r="AN78" i="12"/>
  <c r="AO78" i="12"/>
  <c r="AP78" i="12"/>
  <c r="AQ78" i="12"/>
  <c r="AR78" i="12"/>
  <c r="AS78" i="12"/>
  <c r="AT78" i="12"/>
  <c r="AU78" i="12"/>
  <c r="AG79" i="12"/>
  <c r="AH79" i="12"/>
  <c r="AI79" i="12"/>
  <c r="AJ79" i="12"/>
  <c r="AK79" i="12"/>
  <c r="AL79" i="12"/>
  <c r="AM79" i="12"/>
  <c r="AN79" i="12"/>
  <c r="AO79" i="12"/>
  <c r="AP79" i="12"/>
  <c r="AQ79" i="12"/>
  <c r="AR79" i="12"/>
  <c r="AS79" i="12"/>
  <c r="AT79" i="12"/>
  <c r="AU79" i="12"/>
  <c r="AG80" i="12"/>
  <c r="AH80" i="12"/>
  <c r="AI80" i="12"/>
  <c r="AJ80" i="12"/>
  <c r="AK80" i="12"/>
  <c r="AL80" i="12"/>
  <c r="AM80" i="12"/>
  <c r="AN80" i="12"/>
  <c r="AO80" i="12"/>
  <c r="AP80" i="12"/>
  <c r="AQ80" i="12"/>
  <c r="AR80" i="12"/>
  <c r="AS80" i="12"/>
  <c r="AT80" i="12"/>
  <c r="AU80" i="12"/>
  <c r="AG81" i="12"/>
  <c r="AH81" i="12"/>
  <c r="AI81" i="12"/>
  <c r="AJ81" i="12"/>
  <c r="AK81" i="12"/>
  <c r="AL81" i="12"/>
  <c r="AM81" i="12"/>
  <c r="AN81" i="12"/>
  <c r="AO81" i="12"/>
  <c r="AP81" i="12"/>
  <c r="AQ81" i="12"/>
  <c r="AR81" i="12"/>
  <c r="AS81" i="12"/>
  <c r="AT81" i="12"/>
  <c r="AU81" i="12"/>
  <c r="AG83" i="12"/>
  <c r="AH83" i="12"/>
  <c r="AI83" i="12"/>
  <c r="AJ83" i="12"/>
  <c r="AK83" i="12"/>
  <c r="AL83" i="12"/>
  <c r="AM83" i="12"/>
  <c r="AN83" i="12"/>
  <c r="AO83" i="12"/>
  <c r="AP83" i="12"/>
  <c r="AQ83" i="12"/>
  <c r="AR83" i="12"/>
  <c r="AS83" i="12"/>
  <c r="AT83" i="12"/>
  <c r="AU83" i="12"/>
  <c r="AG84" i="12"/>
  <c r="AH84" i="12"/>
  <c r="AI84" i="12"/>
  <c r="AJ84" i="12"/>
  <c r="AK84" i="12"/>
  <c r="AL84" i="12"/>
  <c r="AM84" i="12"/>
  <c r="AN84" i="12"/>
  <c r="AO84" i="12"/>
  <c r="AP84" i="12"/>
  <c r="AQ84" i="12"/>
  <c r="AR84" i="12"/>
  <c r="AS84" i="12"/>
  <c r="AT84" i="12"/>
  <c r="AU84" i="12"/>
  <c r="AG85" i="12"/>
  <c r="AH85" i="12"/>
  <c r="AI85" i="12"/>
  <c r="AJ85" i="12"/>
  <c r="AK85" i="12"/>
  <c r="AL85" i="12"/>
  <c r="AM85" i="12"/>
  <c r="AN85" i="12"/>
  <c r="AO85" i="12"/>
  <c r="AP85" i="12"/>
  <c r="AQ85" i="12"/>
  <c r="AR85" i="12"/>
  <c r="AS85" i="12"/>
  <c r="AT85" i="12"/>
  <c r="AU85" i="12"/>
  <c r="AG86" i="12"/>
  <c r="AH86" i="12"/>
  <c r="AI86" i="12"/>
  <c r="AJ86" i="12"/>
  <c r="AK86" i="12"/>
  <c r="AL86" i="12"/>
  <c r="AM86" i="12"/>
  <c r="AN86" i="12"/>
  <c r="AO86" i="12"/>
  <c r="AP86" i="12"/>
  <c r="AQ86" i="12"/>
  <c r="AR86" i="12"/>
  <c r="AS86" i="12"/>
  <c r="AT86" i="12"/>
  <c r="AU86" i="12"/>
  <c r="AG87" i="12"/>
  <c r="AH87" i="12"/>
  <c r="AI87" i="12"/>
  <c r="AJ87" i="12"/>
  <c r="AK87" i="12"/>
  <c r="AL87" i="12"/>
  <c r="AM87" i="12"/>
  <c r="AN87" i="12"/>
  <c r="AO87" i="12"/>
  <c r="AP87" i="12"/>
  <c r="AQ87" i="12"/>
  <c r="AR87" i="12"/>
  <c r="AS87" i="12"/>
  <c r="AT87" i="12"/>
  <c r="AU87" i="12"/>
  <c r="AG88" i="12"/>
  <c r="AH88" i="12"/>
  <c r="AI88" i="12"/>
  <c r="AJ88" i="12"/>
  <c r="AK88" i="12"/>
  <c r="AL88" i="12"/>
  <c r="AM88" i="12"/>
  <c r="AN88" i="12"/>
  <c r="AO88" i="12"/>
  <c r="AP88" i="12"/>
  <c r="AQ88" i="12"/>
  <c r="AR88" i="12"/>
  <c r="AS88" i="12"/>
  <c r="AT88" i="12"/>
  <c r="AU88" i="12"/>
  <c r="AG89" i="12"/>
  <c r="AH89" i="12"/>
  <c r="AI89" i="12"/>
  <c r="AJ89" i="12"/>
  <c r="AK89" i="12"/>
  <c r="AL89" i="12"/>
  <c r="AM89" i="12"/>
  <c r="AN89" i="12"/>
  <c r="AO89" i="12"/>
  <c r="AP89" i="12"/>
  <c r="AQ89" i="12"/>
  <c r="AR89" i="12"/>
  <c r="AS89" i="12"/>
  <c r="AT89" i="12"/>
  <c r="AU89" i="12"/>
  <c r="AG90" i="12"/>
  <c r="AH90" i="12"/>
  <c r="AI90" i="12"/>
  <c r="AJ90" i="12"/>
  <c r="AK90" i="12"/>
  <c r="AL90" i="12"/>
  <c r="AM90" i="12"/>
  <c r="AN90" i="12"/>
  <c r="AO90" i="12"/>
  <c r="AP90" i="12"/>
  <c r="AQ90" i="12"/>
  <c r="AR90" i="12"/>
  <c r="AS90" i="12"/>
  <c r="AT90" i="12"/>
  <c r="AU90" i="12"/>
  <c r="AG91" i="12"/>
  <c r="AH91" i="12"/>
  <c r="AI91" i="12"/>
  <c r="AJ91" i="12"/>
  <c r="AK91" i="12"/>
  <c r="AL91" i="12"/>
  <c r="AM91" i="12"/>
  <c r="AN91" i="12"/>
  <c r="AO91" i="12"/>
  <c r="AP91" i="12"/>
  <c r="AQ91" i="12"/>
  <c r="AR91" i="12"/>
  <c r="AS91" i="12"/>
  <c r="AT91" i="12"/>
  <c r="AU91" i="12"/>
  <c r="AG93" i="12"/>
  <c r="AH93" i="12"/>
  <c r="AI93" i="12"/>
  <c r="AJ93" i="12"/>
  <c r="AK93" i="12"/>
  <c r="AL93" i="12"/>
  <c r="AM93" i="12"/>
  <c r="AN93" i="12"/>
  <c r="AO93" i="12"/>
  <c r="AP93" i="12"/>
  <c r="AQ93" i="12"/>
  <c r="AR93" i="12"/>
  <c r="AS93" i="12"/>
  <c r="AT93" i="12"/>
  <c r="AU93" i="12"/>
  <c r="AG94" i="12"/>
  <c r="AH94" i="12"/>
  <c r="AI94" i="12"/>
  <c r="AJ94" i="12"/>
  <c r="AK94" i="12"/>
  <c r="AL94" i="12"/>
  <c r="AM94" i="12"/>
  <c r="AN94" i="12"/>
  <c r="AO94" i="12"/>
  <c r="AP94" i="12"/>
  <c r="AQ94" i="12"/>
  <c r="AR94" i="12"/>
  <c r="AS94" i="12"/>
  <c r="AT94" i="12"/>
  <c r="AU94" i="12"/>
  <c r="AG95" i="12"/>
  <c r="AH95" i="12"/>
  <c r="AI95" i="12"/>
  <c r="AJ95" i="12"/>
  <c r="AK95" i="12"/>
  <c r="AL95" i="12"/>
  <c r="AM95" i="12"/>
  <c r="AN95" i="12"/>
  <c r="AO95" i="12"/>
  <c r="AP95" i="12"/>
  <c r="AQ95" i="12"/>
  <c r="AR95" i="12"/>
  <c r="AS95" i="12"/>
  <c r="AT95" i="12"/>
  <c r="AU95" i="12"/>
  <c r="AG96" i="12"/>
  <c r="AH96" i="12"/>
  <c r="AI96" i="12"/>
  <c r="AJ96" i="12"/>
  <c r="AK96" i="12"/>
  <c r="AL96" i="12"/>
  <c r="AM96" i="12"/>
  <c r="AN96" i="12"/>
  <c r="AO96" i="12"/>
  <c r="AP96" i="12"/>
  <c r="AQ96" i="12"/>
  <c r="AR96" i="12"/>
  <c r="AS96" i="12"/>
  <c r="AT96" i="12"/>
  <c r="AU96" i="12"/>
  <c r="AG97" i="12"/>
  <c r="AH97" i="12"/>
  <c r="AI97" i="12"/>
  <c r="AJ97" i="12"/>
  <c r="AK97" i="12"/>
  <c r="AL97" i="12"/>
  <c r="AM97" i="12"/>
  <c r="AN97" i="12"/>
  <c r="AO97" i="12"/>
  <c r="AP97" i="12"/>
  <c r="AQ97" i="12"/>
  <c r="AR97" i="12"/>
  <c r="AS97" i="12"/>
  <c r="AT97" i="12"/>
  <c r="AU97" i="12"/>
  <c r="AG99" i="12"/>
  <c r="AH99" i="12"/>
  <c r="AI99" i="12"/>
  <c r="AJ99" i="12"/>
  <c r="AK99" i="12"/>
  <c r="AL99" i="12"/>
  <c r="AM99" i="12"/>
  <c r="AN99" i="12"/>
  <c r="AO99" i="12"/>
  <c r="AP99" i="12"/>
  <c r="AQ99" i="12"/>
  <c r="AR99" i="12"/>
  <c r="AS99" i="12"/>
  <c r="AT99" i="12"/>
  <c r="AU99" i="12"/>
  <c r="AG100" i="12"/>
  <c r="AH100" i="12"/>
  <c r="AI100" i="12"/>
  <c r="AJ100" i="12"/>
  <c r="AK100" i="12"/>
  <c r="AL100" i="12"/>
  <c r="AM100" i="12"/>
  <c r="AN100" i="12"/>
  <c r="AO100" i="12"/>
  <c r="AP100" i="12"/>
  <c r="AQ100" i="12"/>
  <c r="AR100" i="12"/>
  <c r="AS100" i="12"/>
  <c r="AT100" i="12"/>
  <c r="AU100" i="12"/>
  <c r="AG101" i="12"/>
  <c r="AH101" i="12"/>
  <c r="AI101" i="12"/>
  <c r="AJ101" i="12"/>
  <c r="AK101" i="12"/>
  <c r="AL101" i="12"/>
  <c r="AM101" i="12"/>
  <c r="AN101" i="12"/>
  <c r="AO101" i="12"/>
  <c r="AP101" i="12"/>
  <c r="AQ101" i="12"/>
  <c r="AR101" i="12"/>
  <c r="AS101" i="12"/>
  <c r="AT101" i="12"/>
  <c r="AU101" i="12"/>
  <c r="AG102" i="12"/>
  <c r="AH102" i="12"/>
  <c r="AI102" i="12"/>
  <c r="AJ102" i="12"/>
  <c r="AK102" i="12"/>
  <c r="AL102" i="12"/>
  <c r="AM102" i="12"/>
  <c r="AN102" i="12"/>
  <c r="AO102" i="12"/>
  <c r="AP102" i="12"/>
  <c r="AQ102" i="12"/>
  <c r="AR102" i="12"/>
  <c r="AS102" i="12"/>
  <c r="AT102" i="12"/>
  <c r="AU102" i="12"/>
  <c r="AG103" i="12"/>
  <c r="AH103" i="12"/>
  <c r="AI103" i="12"/>
  <c r="AJ103" i="12"/>
  <c r="AK103" i="12"/>
  <c r="AL103" i="12"/>
  <c r="AM103" i="12"/>
  <c r="AN103" i="12"/>
  <c r="AO103" i="12"/>
  <c r="AP103" i="12"/>
  <c r="AQ103" i="12"/>
  <c r="AR103" i="12"/>
  <c r="AS103" i="12"/>
  <c r="AT103" i="12"/>
  <c r="AU103" i="12"/>
  <c r="AG104" i="12"/>
  <c r="AH104" i="12"/>
  <c r="AI104" i="12"/>
  <c r="AJ104" i="12"/>
  <c r="AK104" i="12"/>
  <c r="AL104" i="12"/>
  <c r="AM104" i="12"/>
  <c r="AN104" i="12"/>
  <c r="AO104" i="12"/>
  <c r="AP104" i="12"/>
  <c r="AQ104" i="12"/>
  <c r="AR104" i="12"/>
  <c r="AS104" i="12"/>
  <c r="AT104" i="12"/>
  <c r="AU104" i="12"/>
  <c r="AG105" i="12"/>
  <c r="AH105" i="12"/>
  <c r="AI105" i="12"/>
  <c r="AJ105" i="12"/>
  <c r="AK105" i="12"/>
  <c r="AL105" i="12"/>
  <c r="AM105" i="12"/>
  <c r="AN105" i="12"/>
  <c r="AO105" i="12"/>
  <c r="AP105" i="12"/>
  <c r="AQ105" i="12"/>
  <c r="AR105" i="12"/>
  <c r="AS105" i="12"/>
  <c r="AT105" i="12"/>
  <c r="AU105" i="12"/>
  <c r="AG106" i="12"/>
  <c r="AH106" i="12"/>
  <c r="AI106" i="12"/>
  <c r="AJ106" i="12"/>
  <c r="AK106" i="12"/>
  <c r="AL106" i="12"/>
  <c r="AM106" i="12"/>
  <c r="AN106" i="12"/>
  <c r="AO106" i="12"/>
  <c r="AP106" i="12"/>
  <c r="AQ106" i="12"/>
  <c r="AR106" i="12"/>
  <c r="AS106" i="12"/>
  <c r="AT106" i="12"/>
  <c r="AU106" i="12"/>
  <c r="AG108" i="12"/>
  <c r="AH108" i="12"/>
  <c r="AI108" i="12"/>
  <c r="AJ108" i="12"/>
  <c r="AK108" i="12"/>
  <c r="AL108" i="12"/>
  <c r="AM108" i="12"/>
  <c r="AN108" i="12"/>
  <c r="AO108" i="12"/>
  <c r="AP108" i="12"/>
  <c r="AQ108" i="12"/>
  <c r="AR108" i="12"/>
  <c r="AS108" i="12"/>
  <c r="AT108" i="12"/>
  <c r="AU108" i="12"/>
  <c r="AG109" i="12"/>
  <c r="AH109" i="12"/>
  <c r="AI109" i="12"/>
  <c r="AJ109" i="12"/>
  <c r="AK109" i="12"/>
  <c r="AL109" i="12"/>
  <c r="AM109" i="12"/>
  <c r="AN109" i="12"/>
  <c r="AO109" i="12"/>
  <c r="AP109" i="12"/>
  <c r="AQ109" i="12"/>
  <c r="AR109" i="12"/>
  <c r="AS109" i="12"/>
  <c r="AT109" i="12"/>
  <c r="AU109" i="12"/>
  <c r="AG110" i="12"/>
  <c r="AH110" i="12"/>
  <c r="AI110" i="12"/>
  <c r="AJ110" i="12"/>
  <c r="AK110" i="12"/>
  <c r="AL110" i="12"/>
  <c r="AM110" i="12"/>
  <c r="AN110" i="12"/>
  <c r="AO110" i="12"/>
  <c r="AP110" i="12"/>
  <c r="AQ110" i="12"/>
  <c r="AR110" i="12"/>
  <c r="AS110" i="12"/>
  <c r="AT110" i="12"/>
  <c r="AU110" i="12"/>
  <c r="AG111" i="12"/>
  <c r="AH111" i="12"/>
  <c r="AI111" i="12"/>
  <c r="AJ111" i="12"/>
  <c r="AK111" i="12"/>
  <c r="AL111" i="12"/>
  <c r="AM111" i="12"/>
  <c r="AN111" i="12"/>
  <c r="AO111" i="12"/>
  <c r="AP111" i="12"/>
  <c r="AQ111" i="12"/>
  <c r="AR111" i="12"/>
  <c r="AS111" i="12"/>
  <c r="AT111" i="12"/>
  <c r="AU111" i="12"/>
  <c r="AG112" i="12"/>
  <c r="AH112" i="12"/>
  <c r="AI112" i="12"/>
  <c r="AJ112" i="12"/>
  <c r="AK112" i="12"/>
  <c r="AL112" i="12"/>
  <c r="AM112" i="12"/>
  <c r="AN112" i="12"/>
  <c r="AO112" i="12"/>
  <c r="AP112" i="12"/>
  <c r="AQ112" i="12"/>
  <c r="AR112" i="12"/>
  <c r="AS112" i="12"/>
  <c r="AT112" i="12"/>
  <c r="AU112" i="12"/>
  <c r="AG114" i="12"/>
  <c r="AH114" i="12"/>
  <c r="AI114" i="12"/>
  <c r="AJ114" i="12"/>
  <c r="AK114" i="12"/>
  <c r="AL114" i="12"/>
  <c r="AM114" i="12"/>
  <c r="AN114" i="12"/>
  <c r="AO114" i="12"/>
  <c r="AP114" i="12"/>
  <c r="AQ114" i="12"/>
  <c r="AR114" i="12"/>
  <c r="AS114" i="12"/>
  <c r="AT114" i="12"/>
  <c r="AU114" i="12"/>
  <c r="AG115" i="12"/>
  <c r="AH115" i="12"/>
  <c r="AI115" i="12"/>
  <c r="AJ115" i="12"/>
  <c r="AK115" i="12"/>
  <c r="AL115" i="12"/>
  <c r="AM115" i="12"/>
  <c r="AN115" i="12"/>
  <c r="AO115" i="12"/>
  <c r="AP115" i="12"/>
  <c r="AQ115" i="12"/>
  <c r="AR115" i="12"/>
  <c r="AS115" i="12"/>
  <c r="AT115" i="12"/>
  <c r="AU115" i="12"/>
  <c r="AG116" i="12"/>
  <c r="AH116" i="12"/>
  <c r="AI116" i="12"/>
  <c r="AJ116" i="12"/>
  <c r="AK116" i="12"/>
  <c r="AL116" i="12"/>
  <c r="AM116" i="12"/>
  <c r="AN116" i="12"/>
  <c r="AO116" i="12"/>
  <c r="AP116" i="12"/>
  <c r="AQ116" i="12"/>
  <c r="AR116" i="12"/>
  <c r="AS116" i="12"/>
  <c r="AT116" i="12"/>
  <c r="AU116" i="12"/>
  <c r="AG117" i="12"/>
  <c r="AH117" i="12"/>
  <c r="AI117" i="12"/>
  <c r="AJ117" i="12"/>
  <c r="AK117" i="12"/>
  <c r="AL117" i="12"/>
  <c r="AM117" i="12"/>
  <c r="AN117" i="12"/>
  <c r="AO117" i="12"/>
  <c r="AP117" i="12"/>
  <c r="AQ117" i="12"/>
  <c r="AR117" i="12"/>
  <c r="AS117" i="12"/>
  <c r="AT117" i="12"/>
  <c r="AU117" i="12"/>
  <c r="AG118" i="12"/>
  <c r="AH118" i="12"/>
  <c r="AI118" i="12"/>
  <c r="AJ118" i="12"/>
  <c r="AK118" i="12"/>
  <c r="AL118" i="12"/>
  <c r="AM118" i="12"/>
  <c r="AN118" i="12"/>
  <c r="AO118" i="12"/>
  <c r="AP118" i="12"/>
  <c r="AQ118" i="12"/>
  <c r="AR118" i="12"/>
  <c r="AS118" i="12"/>
  <c r="AT118" i="12"/>
  <c r="AU118" i="12"/>
  <c r="AG120" i="12"/>
  <c r="AH120" i="12"/>
  <c r="AI120" i="12"/>
  <c r="AJ120" i="12"/>
  <c r="AK120" i="12"/>
  <c r="AL120" i="12"/>
  <c r="AM120" i="12"/>
  <c r="AN120" i="12"/>
  <c r="AO120" i="12"/>
  <c r="AP120" i="12"/>
  <c r="AQ120" i="12"/>
  <c r="AR120" i="12"/>
  <c r="AS120" i="12"/>
  <c r="AT120" i="12"/>
  <c r="AU120" i="12"/>
  <c r="AG121" i="12"/>
  <c r="AH121" i="12"/>
  <c r="AI121" i="12"/>
  <c r="AJ121" i="12"/>
  <c r="AK121" i="12"/>
  <c r="AL121" i="12"/>
  <c r="AM121" i="12"/>
  <c r="AN121" i="12"/>
  <c r="AO121" i="12"/>
  <c r="AP121" i="12"/>
  <c r="AQ121" i="12"/>
  <c r="AR121" i="12"/>
  <c r="AS121" i="12"/>
  <c r="AT121" i="12"/>
  <c r="AU121" i="12"/>
  <c r="AG122" i="12"/>
  <c r="AH122" i="12"/>
  <c r="AI122" i="12"/>
  <c r="AJ122" i="12"/>
  <c r="AK122" i="12"/>
  <c r="AL122" i="12"/>
  <c r="AM122" i="12"/>
  <c r="AN122" i="12"/>
  <c r="AO122" i="12"/>
  <c r="AP122" i="12"/>
  <c r="AQ122" i="12"/>
  <c r="AR122" i="12"/>
  <c r="AS122" i="12"/>
  <c r="AT122" i="12"/>
  <c r="AU122" i="12"/>
  <c r="AG123" i="12"/>
  <c r="AH123" i="12"/>
  <c r="AI123" i="12"/>
  <c r="AJ123" i="12"/>
  <c r="AK123" i="12"/>
  <c r="AL123" i="12"/>
  <c r="AM123" i="12"/>
  <c r="AN123" i="12"/>
  <c r="AO123" i="12"/>
  <c r="AP123" i="12"/>
  <c r="AQ123" i="12"/>
  <c r="AR123" i="12"/>
  <c r="AS123" i="12"/>
  <c r="AT123" i="12"/>
  <c r="AU123" i="12"/>
  <c r="AG124" i="12"/>
  <c r="AH124" i="12"/>
  <c r="AI124" i="12"/>
  <c r="AJ124" i="12"/>
  <c r="AK124" i="12"/>
  <c r="AL124" i="12"/>
  <c r="AM124" i="12"/>
  <c r="AN124" i="12"/>
  <c r="AO124" i="12"/>
  <c r="AP124" i="12"/>
  <c r="AQ124" i="12"/>
  <c r="AR124" i="12"/>
  <c r="AS124" i="12"/>
  <c r="AT124" i="12"/>
  <c r="AU124" i="12"/>
  <c r="AG125" i="12"/>
  <c r="AH125" i="12"/>
  <c r="AI125" i="12"/>
  <c r="AJ125" i="12"/>
  <c r="AK125" i="12"/>
  <c r="AL125" i="12"/>
  <c r="AM125" i="12"/>
  <c r="AN125" i="12"/>
  <c r="AO125" i="12"/>
  <c r="AP125" i="12"/>
  <c r="AQ125" i="12"/>
  <c r="AR125" i="12"/>
  <c r="AS125" i="12"/>
  <c r="AT125" i="12"/>
  <c r="AU125" i="12"/>
  <c r="AG127" i="12"/>
  <c r="AH127" i="12"/>
  <c r="AI127" i="12"/>
  <c r="AJ127" i="12"/>
  <c r="AK127" i="12"/>
  <c r="AL127" i="12"/>
  <c r="AM127" i="12"/>
  <c r="AN127" i="12"/>
  <c r="AO127" i="12"/>
  <c r="AP127" i="12"/>
  <c r="AQ127" i="12"/>
  <c r="AR127" i="12"/>
  <c r="AS127" i="12"/>
  <c r="AT127" i="12"/>
  <c r="AU127" i="12"/>
  <c r="AG128" i="12"/>
  <c r="AH128" i="12"/>
  <c r="AI128" i="12"/>
  <c r="AJ128" i="12"/>
  <c r="AK128" i="12"/>
  <c r="AL128" i="12"/>
  <c r="AM128" i="12"/>
  <c r="AN128" i="12"/>
  <c r="AO128" i="12"/>
  <c r="AP128" i="12"/>
  <c r="AQ128" i="12"/>
  <c r="AR128" i="12"/>
  <c r="AS128" i="12"/>
  <c r="AT128" i="12"/>
  <c r="AU128" i="12"/>
  <c r="AG129" i="12"/>
  <c r="AH129" i="12"/>
  <c r="AI129" i="12"/>
  <c r="AJ129" i="12"/>
  <c r="AK129" i="12"/>
  <c r="AL129" i="12"/>
  <c r="AM129" i="12"/>
  <c r="AN129" i="12"/>
  <c r="AO129" i="12"/>
  <c r="AP129" i="12"/>
  <c r="AQ129" i="12"/>
  <c r="AR129" i="12"/>
  <c r="AS129" i="12"/>
  <c r="AT129" i="12"/>
  <c r="AU129" i="12"/>
  <c r="AG131" i="12"/>
  <c r="AH131" i="12"/>
  <c r="AI131" i="12"/>
  <c r="AJ131" i="12"/>
  <c r="AK131" i="12"/>
  <c r="AL131" i="12"/>
  <c r="AM131" i="12"/>
  <c r="AN131" i="12"/>
  <c r="AO131" i="12"/>
  <c r="AP131" i="12"/>
  <c r="AQ131" i="12"/>
  <c r="AR131" i="12"/>
  <c r="AS131" i="12"/>
  <c r="AT131" i="12"/>
  <c r="AU131" i="12"/>
  <c r="AG132" i="12"/>
  <c r="AH132" i="12"/>
  <c r="AI132" i="12"/>
  <c r="AJ132" i="12"/>
  <c r="AK132" i="12"/>
  <c r="AL132" i="12"/>
  <c r="AM132" i="12"/>
  <c r="AN132" i="12"/>
  <c r="AO132" i="12"/>
  <c r="AP132" i="12"/>
  <c r="AQ132" i="12"/>
  <c r="AR132" i="12"/>
  <c r="AS132" i="12"/>
  <c r="AT132" i="12"/>
  <c r="AU132" i="12"/>
  <c r="AG133" i="12"/>
  <c r="AH133" i="12"/>
  <c r="AI133" i="12"/>
  <c r="AJ133" i="12"/>
  <c r="AK133" i="12"/>
  <c r="AL133" i="12"/>
  <c r="AM133" i="12"/>
  <c r="AN133" i="12"/>
  <c r="AO133" i="12"/>
  <c r="AP133" i="12"/>
  <c r="AQ133" i="12"/>
  <c r="AR133" i="12"/>
  <c r="AS133" i="12"/>
  <c r="AT133" i="12"/>
  <c r="AU133" i="12"/>
  <c r="AG134" i="12"/>
  <c r="AH134" i="12"/>
  <c r="AI134" i="12"/>
  <c r="AJ134" i="12"/>
  <c r="AK134" i="12"/>
  <c r="AL134" i="12"/>
  <c r="AM134" i="12"/>
  <c r="AN134" i="12"/>
  <c r="AO134" i="12"/>
  <c r="AP134" i="12"/>
  <c r="AQ134" i="12"/>
  <c r="AR134" i="12"/>
  <c r="AS134" i="12"/>
  <c r="AT134" i="12"/>
  <c r="AU134" i="12"/>
  <c r="AG135" i="12"/>
  <c r="AH135" i="12"/>
  <c r="AI135" i="12"/>
  <c r="AJ135" i="12"/>
  <c r="AK135" i="12"/>
  <c r="AL135" i="12"/>
  <c r="AM135" i="12"/>
  <c r="AN135" i="12"/>
  <c r="AO135" i="12"/>
  <c r="AP135" i="12"/>
  <c r="AQ135" i="12"/>
  <c r="AR135" i="12"/>
  <c r="AS135" i="12"/>
  <c r="AT135" i="12"/>
  <c r="AU135" i="12"/>
  <c r="AG136" i="12"/>
  <c r="AH136" i="12"/>
  <c r="AI136" i="12"/>
  <c r="AJ136" i="12"/>
  <c r="AK136" i="12"/>
  <c r="AL136" i="12"/>
  <c r="AM136" i="12"/>
  <c r="AN136" i="12"/>
  <c r="AO136" i="12"/>
  <c r="AP136" i="12"/>
  <c r="AQ136" i="12"/>
  <c r="AR136" i="12"/>
  <c r="AS136" i="12"/>
  <c r="AT136" i="12"/>
  <c r="AU136" i="12"/>
  <c r="AG137" i="12"/>
  <c r="AH137" i="12"/>
  <c r="AI137" i="12"/>
  <c r="AJ137" i="12"/>
  <c r="AK137" i="12"/>
  <c r="AL137" i="12"/>
  <c r="AM137" i="12"/>
  <c r="AN137" i="12"/>
  <c r="AO137" i="12"/>
  <c r="AP137" i="12"/>
  <c r="AQ137" i="12"/>
  <c r="AR137" i="12"/>
  <c r="AS137" i="12"/>
  <c r="AT137" i="12"/>
  <c r="AU137" i="12"/>
  <c r="AG138" i="12"/>
  <c r="AH138" i="12"/>
  <c r="AI138" i="12"/>
  <c r="AJ138" i="12"/>
  <c r="AK138" i="12"/>
  <c r="AL138" i="12"/>
  <c r="AM138" i="12"/>
  <c r="AN138" i="12"/>
  <c r="AO138" i="12"/>
  <c r="AP138" i="12"/>
  <c r="AQ138" i="12"/>
  <c r="AR138" i="12"/>
  <c r="AS138" i="12"/>
  <c r="AT138" i="12"/>
  <c r="AU138" i="12"/>
  <c r="AG140" i="12"/>
  <c r="AH140" i="12"/>
  <c r="AI140" i="12"/>
  <c r="AJ140" i="12"/>
  <c r="AK140" i="12"/>
  <c r="AL140" i="12"/>
  <c r="AM140" i="12"/>
  <c r="AN140" i="12"/>
  <c r="AO140" i="12"/>
  <c r="AP140" i="12"/>
  <c r="AQ140" i="12"/>
  <c r="AR140" i="12"/>
  <c r="AS140" i="12"/>
  <c r="AT140" i="12"/>
  <c r="AU140" i="12"/>
  <c r="AG141" i="12"/>
  <c r="AH141" i="12"/>
  <c r="AI141" i="12"/>
  <c r="AJ141" i="12"/>
  <c r="AK141" i="12"/>
  <c r="AL141" i="12"/>
  <c r="AM141" i="12"/>
  <c r="AN141" i="12"/>
  <c r="AO141" i="12"/>
  <c r="AP141" i="12"/>
  <c r="AQ141" i="12"/>
  <c r="AR141" i="12"/>
  <c r="AS141" i="12"/>
  <c r="AT141" i="12"/>
  <c r="AU141" i="12"/>
  <c r="AG142" i="12"/>
  <c r="AH142" i="12"/>
  <c r="AI142" i="12"/>
  <c r="AJ142" i="12"/>
  <c r="AK142" i="12"/>
  <c r="AL142" i="12"/>
  <c r="AM142" i="12"/>
  <c r="AN142" i="12"/>
  <c r="AO142" i="12"/>
  <c r="AP142" i="12"/>
  <c r="AQ142" i="12"/>
  <c r="AR142" i="12"/>
  <c r="AS142" i="12"/>
  <c r="AT142" i="12"/>
  <c r="AU142" i="12"/>
  <c r="AG143" i="12"/>
  <c r="AH143" i="12"/>
  <c r="AI143" i="12"/>
  <c r="AJ143" i="12"/>
  <c r="AK143" i="12"/>
  <c r="AL143" i="12"/>
  <c r="AM143" i="12"/>
  <c r="AN143" i="12"/>
  <c r="AO143" i="12"/>
  <c r="AP143" i="12"/>
  <c r="AQ143" i="12"/>
  <c r="AR143" i="12"/>
  <c r="AS143" i="12"/>
  <c r="AT143" i="12"/>
  <c r="AU143" i="12"/>
  <c r="AG145" i="12"/>
  <c r="AH145" i="12"/>
  <c r="AI145" i="12"/>
  <c r="AJ145" i="12"/>
  <c r="AK145" i="12"/>
  <c r="AL145" i="12"/>
  <c r="AM145" i="12"/>
  <c r="AN145" i="12"/>
  <c r="AO145" i="12"/>
  <c r="AP145" i="12"/>
  <c r="AQ145" i="12"/>
  <c r="AR145" i="12"/>
  <c r="AS145" i="12"/>
  <c r="AT145" i="12"/>
  <c r="AU145" i="12"/>
  <c r="AG146" i="12"/>
  <c r="AH146" i="12"/>
  <c r="AI146" i="12"/>
  <c r="AJ146" i="12"/>
  <c r="AK146" i="12"/>
  <c r="AL146" i="12"/>
  <c r="AM146" i="12"/>
  <c r="AN146" i="12"/>
  <c r="AO146" i="12"/>
  <c r="AP146" i="12"/>
  <c r="AQ146" i="12"/>
  <c r="AR146" i="12"/>
  <c r="AS146" i="12"/>
  <c r="AT146" i="12"/>
  <c r="AU146" i="12"/>
  <c r="AG147" i="12"/>
  <c r="AH147" i="12"/>
  <c r="AI147" i="12"/>
  <c r="AJ147" i="12"/>
  <c r="AK147" i="12"/>
  <c r="AL147" i="12"/>
  <c r="AM147" i="12"/>
  <c r="AN147" i="12"/>
  <c r="AO147" i="12"/>
  <c r="AP147" i="12"/>
  <c r="AQ147" i="12"/>
  <c r="AR147" i="12"/>
  <c r="AS147" i="12"/>
  <c r="AT147" i="12"/>
  <c r="AU147" i="12"/>
  <c r="AG148" i="12"/>
  <c r="AH148" i="12"/>
  <c r="AI148" i="12"/>
  <c r="AJ148" i="12"/>
  <c r="AK148" i="12"/>
  <c r="AL148" i="12"/>
  <c r="AM148" i="12"/>
  <c r="AN148" i="12"/>
  <c r="AO148" i="12"/>
  <c r="AP148" i="12"/>
  <c r="AQ148" i="12"/>
  <c r="AR148" i="12"/>
  <c r="AS148" i="12"/>
  <c r="AT148" i="12"/>
  <c r="AU148" i="12"/>
  <c r="AG149" i="12"/>
  <c r="AH149" i="12"/>
  <c r="AI149" i="12"/>
  <c r="AJ149" i="12"/>
  <c r="AK149" i="12"/>
  <c r="AL149" i="12"/>
  <c r="AM149" i="12"/>
  <c r="AN149" i="12"/>
  <c r="AO149" i="12"/>
  <c r="AP149" i="12"/>
  <c r="AQ149" i="12"/>
  <c r="AR149" i="12"/>
  <c r="AS149" i="12"/>
  <c r="AT149" i="12"/>
  <c r="AU149" i="12"/>
  <c r="AG150" i="12"/>
  <c r="AH150" i="12"/>
  <c r="AI150" i="12"/>
  <c r="AJ150" i="12"/>
  <c r="AK150" i="12"/>
  <c r="AL150" i="12"/>
  <c r="AM150" i="12"/>
  <c r="AN150" i="12"/>
  <c r="AO150" i="12"/>
  <c r="AP150" i="12"/>
  <c r="AQ150" i="12"/>
  <c r="AR150" i="12"/>
  <c r="AS150" i="12"/>
  <c r="AT150" i="12"/>
  <c r="AU150" i="12"/>
  <c r="AG151" i="12"/>
  <c r="AH151" i="12"/>
  <c r="AI151" i="12"/>
  <c r="AJ151" i="12"/>
  <c r="AK151" i="12"/>
  <c r="AL151" i="12"/>
  <c r="AM151" i="12"/>
  <c r="AN151" i="12"/>
  <c r="AO151" i="12"/>
  <c r="AP151" i="12"/>
  <c r="AQ151" i="12"/>
  <c r="AR151" i="12"/>
  <c r="AS151" i="12"/>
  <c r="AT151" i="12"/>
  <c r="AU151" i="12"/>
  <c r="AG152" i="12"/>
  <c r="AH152" i="12"/>
  <c r="AI152" i="12"/>
  <c r="AJ152" i="12"/>
  <c r="AK152" i="12"/>
  <c r="AL152" i="12"/>
  <c r="AM152" i="12"/>
  <c r="AN152" i="12"/>
  <c r="AO152" i="12"/>
  <c r="AP152" i="12"/>
  <c r="AQ152" i="12"/>
  <c r="AR152" i="12"/>
  <c r="AS152" i="12"/>
  <c r="AT152" i="12"/>
  <c r="AU152" i="12"/>
  <c r="AG153" i="12"/>
  <c r="AH153" i="12"/>
  <c r="AI153" i="12"/>
  <c r="AJ153" i="12"/>
  <c r="AK153" i="12"/>
  <c r="AL153" i="12"/>
  <c r="AM153" i="12"/>
  <c r="AN153" i="12"/>
  <c r="AO153" i="12"/>
  <c r="AP153" i="12"/>
  <c r="AQ153" i="12"/>
  <c r="AR153" i="12"/>
  <c r="AS153" i="12"/>
  <c r="AT153" i="12"/>
  <c r="AU153" i="12"/>
  <c r="AG154" i="12"/>
  <c r="AH154" i="12"/>
  <c r="AI154" i="12"/>
  <c r="AJ154" i="12"/>
  <c r="AK154" i="12"/>
  <c r="AL154" i="12"/>
  <c r="AM154" i="12"/>
  <c r="AN154" i="12"/>
  <c r="AO154" i="12"/>
  <c r="AP154" i="12"/>
  <c r="AQ154" i="12"/>
  <c r="AR154" i="12"/>
  <c r="AS154" i="12"/>
  <c r="AT154" i="12"/>
  <c r="AU154" i="12"/>
  <c r="AG156" i="12"/>
  <c r="AH156" i="12"/>
  <c r="AI156" i="12"/>
  <c r="AJ156" i="12"/>
  <c r="AK156" i="12"/>
  <c r="AL156" i="12"/>
  <c r="AM156" i="12"/>
  <c r="AN156" i="12"/>
  <c r="AO156" i="12"/>
  <c r="AP156" i="12"/>
  <c r="AQ156" i="12"/>
  <c r="AR156" i="12"/>
  <c r="AS156" i="12"/>
  <c r="AT156" i="12"/>
  <c r="AU156" i="12"/>
  <c r="AG157" i="12"/>
  <c r="AH157" i="12"/>
  <c r="AI157" i="12"/>
  <c r="AJ157" i="12"/>
  <c r="AK157" i="12"/>
  <c r="AL157" i="12"/>
  <c r="AM157" i="12"/>
  <c r="AN157" i="12"/>
  <c r="AO157" i="12"/>
  <c r="AP157" i="12"/>
  <c r="AQ157" i="12"/>
  <c r="AR157" i="12"/>
  <c r="AS157" i="12"/>
  <c r="AT157" i="12"/>
  <c r="AU157" i="12"/>
  <c r="AG158" i="12"/>
  <c r="AH158" i="12"/>
  <c r="AI158" i="12"/>
  <c r="AJ158" i="12"/>
  <c r="AK158" i="12"/>
  <c r="AL158" i="12"/>
  <c r="AM158" i="12"/>
  <c r="AN158" i="12"/>
  <c r="AO158" i="12"/>
  <c r="AP158" i="12"/>
  <c r="AQ158" i="12"/>
  <c r="AR158" i="12"/>
  <c r="AS158" i="12"/>
  <c r="AT158" i="12"/>
  <c r="AU158" i="12"/>
  <c r="AG159" i="12"/>
  <c r="AH159" i="12"/>
  <c r="AI159" i="12"/>
  <c r="AJ159" i="12"/>
  <c r="AK159" i="12"/>
  <c r="AL159" i="12"/>
  <c r="AM159" i="12"/>
  <c r="AN159" i="12"/>
  <c r="AO159" i="12"/>
  <c r="AP159" i="12"/>
  <c r="AQ159" i="12"/>
  <c r="AR159" i="12"/>
  <c r="AS159" i="12"/>
  <c r="AT159" i="12"/>
  <c r="AU159" i="12"/>
  <c r="AG160" i="12"/>
  <c r="AH160" i="12"/>
  <c r="AI160" i="12"/>
  <c r="AJ160" i="12"/>
  <c r="AK160" i="12"/>
  <c r="AL160" i="12"/>
  <c r="AM160" i="12"/>
  <c r="AN160" i="12"/>
  <c r="AO160" i="12"/>
  <c r="AP160" i="12"/>
  <c r="AQ160" i="12"/>
  <c r="AR160" i="12"/>
  <c r="AS160" i="12"/>
  <c r="AT160" i="12"/>
  <c r="AU160" i="12"/>
  <c r="AG161" i="12"/>
  <c r="AH161" i="12"/>
  <c r="AI161" i="12"/>
  <c r="AJ161" i="12"/>
  <c r="AK161" i="12"/>
  <c r="AL161" i="12"/>
  <c r="AM161" i="12"/>
  <c r="AN161" i="12"/>
  <c r="AO161" i="12"/>
  <c r="AP161" i="12"/>
  <c r="AQ161" i="12"/>
  <c r="AR161" i="12"/>
  <c r="AS161" i="12"/>
  <c r="AT161" i="12"/>
  <c r="AU161" i="12"/>
  <c r="AG162" i="12"/>
  <c r="AH162" i="12"/>
  <c r="AI162" i="12"/>
  <c r="AJ162" i="12"/>
  <c r="AK162" i="12"/>
  <c r="AL162" i="12"/>
  <c r="AM162" i="12"/>
  <c r="AN162" i="12"/>
  <c r="AO162" i="12"/>
  <c r="AP162" i="12"/>
  <c r="AQ162" i="12"/>
  <c r="AR162" i="12"/>
  <c r="AS162" i="12"/>
  <c r="AT162" i="12"/>
  <c r="AU162" i="12"/>
  <c r="AG163" i="12"/>
  <c r="AH163" i="12"/>
  <c r="AI163" i="12"/>
  <c r="AJ163" i="12"/>
  <c r="AK163" i="12"/>
  <c r="AL163" i="12"/>
  <c r="AM163" i="12"/>
  <c r="AN163" i="12"/>
  <c r="AO163" i="12"/>
  <c r="AP163" i="12"/>
  <c r="AQ163" i="12"/>
  <c r="AR163" i="12"/>
  <c r="AS163" i="12"/>
  <c r="AT163" i="12"/>
  <c r="AU163" i="12"/>
  <c r="AG164" i="12"/>
  <c r="AH164" i="12"/>
  <c r="AI164" i="12"/>
  <c r="AJ164" i="12"/>
  <c r="AK164" i="12"/>
  <c r="AL164" i="12"/>
  <c r="AM164" i="12"/>
  <c r="AN164" i="12"/>
  <c r="AO164" i="12"/>
  <c r="AP164" i="12"/>
  <c r="AQ164" i="12"/>
  <c r="AR164" i="12"/>
  <c r="AS164" i="12"/>
  <c r="AT164" i="12"/>
  <c r="AU164" i="12"/>
  <c r="AG165" i="12"/>
  <c r="AH165" i="12"/>
  <c r="AI165" i="12"/>
  <c r="AJ165" i="12"/>
  <c r="AK165" i="12"/>
  <c r="AL165" i="12"/>
  <c r="AM165" i="12"/>
  <c r="AN165" i="12"/>
  <c r="AO165" i="12"/>
  <c r="AP165" i="12"/>
  <c r="AQ165" i="12"/>
  <c r="AR165" i="12"/>
  <c r="AS165" i="12"/>
  <c r="AT165" i="12"/>
  <c r="AU165" i="12"/>
  <c r="AG167" i="12"/>
  <c r="AH167" i="12"/>
  <c r="AI167" i="12"/>
  <c r="AJ167" i="12"/>
  <c r="AK167" i="12"/>
  <c r="AL167" i="12"/>
  <c r="AM167" i="12"/>
  <c r="AN167" i="12"/>
  <c r="AO167" i="12"/>
  <c r="AP167" i="12"/>
  <c r="AQ167" i="12"/>
  <c r="AR167" i="12"/>
  <c r="AS167" i="12"/>
  <c r="AT167" i="12"/>
  <c r="AU167" i="12"/>
  <c r="AG168" i="12"/>
  <c r="AH168" i="12"/>
  <c r="AI168" i="12"/>
  <c r="AJ168" i="12"/>
  <c r="AK168" i="12"/>
  <c r="AL168" i="12"/>
  <c r="AM168" i="12"/>
  <c r="AN168" i="12"/>
  <c r="AO168" i="12"/>
  <c r="AP168" i="12"/>
  <c r="AQ168" i="12"/>
  <c r="AR168" i="12"/>
  <c r="AS168" i="12"/>
  <c r="AT168" i="12"/>
  <c r="AU168" i="12"/>
  <c r="AG169" i="12"/>
  <c r="AH169" i="12"/>
  <c r="AI169" i="12"/>
  <c r="AJ169" i="12"/>
  <c r="AK169" i="12"/>
  <c r="AL169" i="12"/>
  <c r="AM169" i="12"/>
  <c r="AN169" i="12"/>
  <c r="AO169" i="12"/>
  <c r="AP169" i="12"/>
  <c r="AQ169" i="12"/>
  <c r="AR169" i="12"/>
  <c r="AS169" i="12"/>
  <c r="AT169" i="12"/>
  <c r="AU169" i="12"/>
  <c r="AG170" i="12"/>
  <c r="AH170" i="12"/>
  <c r="AI170" i="12"/>
  <c r="AJ170" i="12"/>
  <c r="AK170" i="12"/>
  <c r="AL170" i="12"/>
  <c r="AM170" i="12"/>
  <c r="AN170" i="12"/>
  <c r="AO170" i="12"/>
  <c r="AP170" i="12"/>
  <c r="AQ170" i="12"/>
  <c r="AR170" i="12"/>
  <c r="AS170" i="12"/>
  <c r="AT170" i="12"/>
  <c r="AU170" i="12"/>
  <c r="AG171" i="12"/>
  <c r="AH171" i="12"/>
  <c r="AI171" i="12"/>
  <c r="AJ171" i="12"/>
  <c r="AK171" i="12"/>
  <c r="AL171" i="12"/>
  <c r="AM171" i="12"/>
  <c r="AN171" i="12"/>
  <c r="AO171" i="12"/>
  <c r="AP171" i="12"/>
  <c r="AQ171" i="12"/>
  <c r="AR171" i="12"/>
  <c r="AS171" i="12"/>
  <c r="AT171" i="12"/>
  <c r="AU171" i="12"/>
  <c r="AG173" i="12"/>
  <c r="AH173" i="12"/>
  <c r="AI173" i="12"/>
  <c r="AJ173" i="12"/>
  <c r="AK173" i="12"/>
  <c r="AL173" i="12"/>
  <c r="AM173" i="12"/>
  <c r="AN173" i="12"/>
  <c r="AO173" i="12"/>
  <c r="AP173" i="12"/>
  <c r="AQ173" i="12"/>
  <c r="AR173" i="12"/>
  <c r="AS173" i="12"/>
  <c r="AT173" i="12"/>
  <c r="AU173" i="12"/>
  <c r="AG174" i="12"/>
  <c r="AH174" i="12"/>
  <c r="AI174" i="12"/>
  <c r="AJ174" i="12"/>
  <c r="AK174" i="12"/>
  <c r="AL174" i="12"/>
  <c r="AM174" i="12"/>
  <c r="AN174" i="12"/>
  <c r="AO174" i="12"/>
  <c r="AP174" i="12"/>
  <c r="AQ174" i="12"/>
  <c r="AR174" i="12"/>
  <c r="AS174" i="12"/>
  <c r="AT174" i="12"/>
  <c r="AU174" i="12"/>
  <c r="AG176" i="12"/>
  <c r="AH176" i="12"/>
  <c r="AI176" i="12"/>
  <c r="AJ176" i="12"/>
  <c r="AK176" i="12"/>
  <c r="AL176" i="12"/>
  <c r="AM176" i="12"/>
  <c r="AN176" i="12"/>
  <c r="AO176" i="12"/>
  <c r="AP176" i="12"/>
  <c r="AQ176" i="12"/>
  <c r="AR176" i="12"/>
  <c r="AS176" i="12"/>
  <c r="AT176" i="12"/>
  <c r="AU176" i="12"/>
  <c r="AG177" i="12"/>
  <c r="AH177" i="12"/>
  <c r="AI177" i="12"/>
  <c r="AJ177" i="12"/>
  <c r="AK177" i="12"/>
  <c r="AL177" i="12"/>
  <c r="AM177" i="12"/>
  <c r="AN177" i="12"/>
  <c r="AO177" i="12"/>
  <c r="AP177" i="12"/>
  <c r="AQ177" i="12"/>
  <c r="AR177" i="12"/>
  <c r="AS177" i="12"/>
  <c r="AT177" i="12"/>
  <c r="AU177" i="12"/>
  <c r="AG178" i="12"/>
  <c r="AH178" i="12"/>
  <c r="AI178" i="12"/>
  <c r="AJ178" i="12"/>
  <c r="AK178" i="12"/>
  <c r="AL178" i="12"/>
  <c r="AM178" i="12"/>
  <c r="AN178" i="12"/>
  <c r="AO178" i="12"/>
  <c r="AP178" i="12"/>
  <c r="AQ178" i="12"/>
  <c r="AR178" i="12"/>
  <c r="AS178" i="12"/>
  <c r="AT178" i="12"/>
  <c r="AU178" i="12"/>
  <c r="AG179" i="12"/>
  <c r="AH179" i="12"/>
  <c r="AI179" i="12"/>
  <c r="AJ179" i="12"/>
  <c r="AK179" i="12"/>
  <c r="AL179" i="12"/>
  <c r="AM179" i="12"/>
  <c r="AN179" i="12"/>
  <c r="AO179" i="12"/>
  <c r="AP179" i="12"/>
  <c r="AQ179" i="12"/>
  <c r="AR179" i="12"/>
  <c r="AS179" i="12"/>
  <c r="AT179" i="12"/>
  <c r="AU179" i="12"/>
  <c r="AG180" i="12"/>
  <c r="AH180" i="12"/>
  <c r="AI180" i="12"/>
  <c r="AJ180" i="12"/>
  <c r="AK180" i="12"/>
  <c r="AL180" i="12"/>
  <c r="AM180" i="12"/>
  <c r="AN180" i="12"/>
  <c r="AO180" i="12"/>
  <c r="AP180" i="12"/>
  <c r="AQ180" i="12"/>
  <c r="AR180" i="12"/>
  <c r="AS180" i="12"/>
  <c r="AT180" i="12"/>
  <c r="AU180" i="12"/>
  <c r="AG181" i="12"/>
  <c r="AH181" i="12"/>
  <c r="AI181" i="12"/>
  <c r="AJ181" i="12"/>
  <c r="AK181" i="12"/>
  <c r="AL181" i="12"/>
  <c r="AM181" i="12"/>
  <c r="AN181" i="12"/>
  <c r="AO181" i="12"/>
  <c r="AP181" i="12"/>
  <c r="AQ181" i="12"/>
  <c r="AR181" i="12"/>
  <c r="AS181" i="12"/>
  <c r="AT181" i="12"/>
  <c r="AU181" i="12"/>
  <c r="AG182" i="12"/>
  <c r="AH182" i="12"/>
  <c r="AI182" i="12"/>
  <c r="AJ182" i="12"/>
  <c r="AK182" i="12"/>
  <c r="AL182" i="12"/>
  <c r="AM182" i="12"/>
  <c r="AN182" i="12"/>
  <c r="AO182" i="12"/>
  <c r="AP182" i="12"/>
  <c r="AQ182" i="12"/>
  <c r="AR182" i="12"/>
  <c r="AS182" i="12"/>
  <c r="AT182" i="12"/>
  <c r="AU182" i="12"/>
  <c r="AG183" i="12"/>
  <c r="AH183" i="12"/>
  <c r="AI183" i="12"/>
  <c r="AJ183" i="12"/>
  <c r="AK183" i="12"/>
  <c r="AL183" i="12"/>
  <c r="AM183" i="12"/>
  <c r="AN183" i="12"/>
  <c r="AO183" i="12"/>
  <c r="AP183" i="12"/>
  <c r="AQ183" i="12"/>
  <c r="AR183" i="12"/>
  <c r="AS183" i="12"/>
  <c r="AT183" i="12"/>
  <c r="AU183" i="12"/>
  <c r="AG184" i="12"/>
  <c r="AH184" i="12"/>
  <c r="AI184" i="12"/>
  <c r="AJ184" i="12"/>
  <c r="AK184" i="12"/>
  <c r="AL184" i="12"/>
  <c r="AM184" i="12"/>
  <c r="AN184" i="12"/>
  <c r="AO184" i="12"/>
  <c r="AP184" i="12"/>
  <c r="AQ184" i="12"/>
  <c r="AR184" i="12"/>
  <c r="AS184" i="12"/>
  <c r="AT184" i="12"/>
  <c r="AU184" i="12"/>
  <c r="AG185" i="12"/>
  <c r="AH185" i="12"/>
  <c r="AI185" i="12"/>
  <c r="AJ185" i="12"/>
  <c r="AK185" i="12"/>
  <c r="AL185" i="12"/>
  <c r="AM185" i="12"/>
  <c r="AN185" i="12"/>
  <c r="AO185" i="12"/>
  <c r="AP185" i="12"/>
  <c r="AQ185" i="12"/>
  <c r="AR185" i="12"/>
  <c r="AS185" i="12"/>
  <c r="AT185" i="12"/>
  <c r="AU185" i="12"/>
  <c r="AG27" i="12"/>
  <c r="AH27" i="12"/>
  <c r="AI27" i="12"/>
  <c r="AJ27" i="12"/>
  <c r="AJ210" i="12" s="1"/>
  <c r="AK27" i="12"/>
  <c r="AL27" i="12"/>
  <c r="AM27" i="12"/>
  <c r="AN27" i="12"/>
  <c r="AN210" i="12" s="1"/>
  <c r="AO27" i="12"/>
  <c r="AP27" i="12"/>
  <c r="AQ27" i="12"/>
  <c r="AR27" i="12"/>
  <c r="AR210" i="12" s="1"/>
  <c r="AS27" i="12"/>
  <c r="AT27" i="12"/>
  <c r="AU27" i="12"/>
  <c r="AU210" i="12" l="1"/>
  <c r="AQ210" i="12"/>
  <c r="AM210" i="12"/>
  <c r="AI210" i="12"/>
  <c r="AT210" i="12"/>
  <c r="AP210" i="12"/>
  <c r="AL210" i="12"/>
  <c r="AH210" i="12"/>
  <c r="AS210" i="12"/>
  <c r="AO210" i="12"/>
  <c r="AK210" i="12"/>
  <c r="AG210" i="12"/>
  <c r="G326" i="12"/>
  <c r="E326" i="12"/>
  <c r="G325" i="12"/>
  <c r="E325" i="12"/>
  <c r="G324" i="12"/>
  <c r="E324" i="12"/>
  <c r="AX28" i="12" l="1"/>
  <c r="AX29" i="12"/>
  <c r="AX30" i="12"/>
  <c r="AX31" i="12"/>
  <c r="AX32" i="12"/>
  <c r="AX33" i="12"/>
  <c r="AX34" i="12"/>
  <c r="AX35" i="12"/>
  <c r="L185" i="12" l="1"/>
  <c r="M185" i="12" s="1"/>
  <c r="L184" i="12"/>
  <c r="M184" i="12" s="1"/>
  <c r="L183" i="12"/>
  <c r="M183" i="12" s="1"/>
  <c r="L182" i="12"/>
  <c r="M182" i="12" s="1"/>
  <c r="L181" i="12"/>
  <c r="M181" i="12" s="1"/>
  <c r="L180" i="12"/>
  <c r="M180" i="12" s="1"/>
  <c r="L179" i="12"/>
  <c r="M179" i="12" s="1"/>
  <c r="L178" i="12"/>
  <c r="M178" i="12" s="1"/>
  <c r="L177" i="12"/>
  <c r="M177" i="12" s="1"/>
  <c r="L176" i="12"/>
  <c r="M176" i="12" s="1"/>
  <c r="L174" i="12"/>
  <c r="M174" i="12" s="1"/>
  <c r="L173" i="12"/>
  <c r="M173" i="12" s="1"/>
  <c r="L171" i="12"/>
  <c r="M171" i="12" s="1"/>
  <c r="L170" i="12"/>
  <c r="M170" i="12" s="1"/>
  <c r="L169" i="12"/>
  <c r="M169" i="12" s="1"/>
  <c r="L168" i="12"/>
  <c r="M168" i="12" s="1"/>
  <c r="L167" i="12"/>
  <c r="M167" i="12" s="1"/>
  <c r="L165" i="12"/>
  <c r="M165" i="12" s="1"/>
  <c r="L164" i="12"/>
  <c r="M164" i="12" s="1"/>
  <c r="L163" i="12"/>
  <c r="M163" i="12" s="1"/>
  <c r="L162" i="12"/>
  <c r="M162" i="12" s="1"/>
  <c r="L161" i="12"/>
  <c r="M161" i="12" s="1"/>
  <c r="L160" i="12"/>
  <c r="M160" i="12" s="1"/>
  <c r="L159" i="12"/>
  <c r="M159" i="12" s="1"/>
  <c r="L158" i="12"/>
  <c r="M158" i="12" s="1"/>
  <c r="L157" i="12"/>
  <c r="M157" i="12" s="1"/>
  <c r="L156" i="12"/>
  <c r="M156" i="12" s="1"/>
  <c r="L154" i="12"/>
  <c r="M154" i="12" s="1"/>
  <c r="L153" i="12"/>
  <c r="M153" i="12" s="1"/>
  <c r="L152" i="12"/>
  <c r="M152" i="12" s="1"/>
  <c r="L151" i="12"/>
  <c r="M151" i="12" s="1"/>
  <c r="L150" i="12"/>
  <c r="M150" i="12" s="1"/>
  <c r="L149" i="12"/>
  <c r="M149" i="12" s="1"/>
  <c r="L148" i="12"/>
  <c r="M148" i="12" s="1"/>
  <c r="L147" i="12"/>
  <c r="M147" i="12" s="1"/>
  <c r="L146" i="12"/>
  <c r="M146" i="12" s="1"/>
  <c r="L145" i="12"/>
  <c r="M145" i="12" s="1"/>
  <c r="L143" i="12"/>
  <c r="M143" i="12" s="1"/>
  <c r="L142" i="12"/>
  <c r="M142" i="12" s="1"/>
  <c r="L141" i="12"/>
  <c r="M141" i="12" s="1"/>
  <c r="L140" i="12"/>
  <c r="M140" i="12" s="1"/>
  <c r="L138" i="12"/>
  <c r="M138" i="12" s="1"/>
  <c r="L137" i="12"/>
  <c r="M137" i="12" s="1"/>
  <c r="L136" i="12"/>
  <c r="M136" i="12" s="1"/>
  <c r="L135" i="12"/>
  <c r="M135" i="12" s="1"/>
  <c r="L134" i="12"/>
  <c r="M134" i="12" s="1"/>
  <c r="L133" i="12"/>
  <c r="M133" i="12" s="1"/>
  <c r="L132" i="12"/>
  <c r="M132" i="12" s="1"/>
  <c r="L131" i="12"/>
  <c r="M131" i="12" s="1"/>
  <c r="L129" i="12"/>
  <c r="M129" i="12" s="1"/>
  <c r="L128" i="12"/>
  <c r="M128" i="12" s="1"/>
  <c r="L127" i="12"/>
  <c r="M127" i="12" s="1"/>
  <c r="L125" i="12"/>
  <c r="M125" i="12" s="1"/>
  <c r="L124" i="12"/>
  <c r="M124" i="12" s="1"/>
  <c r="L123" i="12"/>
  <c r="M123" i="12" s="1"/>
  <c r="L122" i="12"/>
  <c r="M122" i="12" s="1"/>
  <c r="L121" i="12"/>
  <c r="M121" i="12" s="1"/>
  <c r="L120" i="12"/>
  <c r="M120" i="12" s="1"/>
  <c r="L118" i="12"/>
  <c r="M118" i="12" s="1"/>
  <c r="L117" i="12"/>
  <c r="M117" i="12" s="1"/>
  <c r="L116" i="12"/>
  <c r="M116" i="12" s="1"/>
  <c r="L115" i="12"/>
  <c r="M115" i="12" s="1"/>
  <c r="L114" i="12"/>
  <c r="M114" i="12" s="1"/>
  <c r="L112" i="12"/>
  <c r="M112" i="12" s="1"/>
  <c r="L111" i="12"/>
  <c r="M111" i="12" s="1"/>
  <c r="L110" i="12"/>
  <c r="M110" i="12" s="1"/>
  <c r="L109" i="12"/>
  <c r="M109" i="12" s="1"/>
  <c r="L108" i="12"/>
  <c r="M108" i="12" s="1"/>
  <c r="L106" i="12"/>
  <c r="M106" i="12" s="1"/>
  <c r="L105" i="12"/>
  <c r="M105" i="12" s="1"/>
  <c r="L104" i="12"/>
  <c r="M104" i="12" s="1"/>
  <c r="L103" i="12"/>
  <c r="M103" i="12" s="1"/>
  <c r="L102" i="12"/>
  <c r="M102" i="12" s="1"/>
  <c r="L101" i="12"/>
  <c r="M101" i="12" s="1"/>
  <c r="L100" i="12"/>
  <c r="M100" i="12" s="1"/>
  <c r="L99" i="12"/>
  <c r="M99" i="12" s="1"/>
  <c r="L97" i="12"/>
  <c r="M97" i="12" s="1"/>
  <c r="L96" i="12"/>
  <c r="M96" i="12" s="1"/>
  <c r="L95" i="12"/>
  <c r="M95" i="12" s="1"/>
  <c r="L94" i="12"/>
  <c r="M94" i="12" s="1"/>
  <c r="L93" i="12"/>
  <c r="M93" i="12" s="1"/>
  <c r="L91" i="12"/>
  <c r="M91" i="12" s="1"/>
  <c r="L90" i="12"/>
  <c r="M90" i="12" s="1"/>
  <c r="L89" i="12"/>
  <c r="M89" i="12" s="1"/>
  <c r="L88" i="12"/>
  <c r="M88" i="12" s="1"/>
  <c r="L87" i="12"/>
  <c r="M87" i="12" s="1"/>
  <c r="L86" i="12"/>
  <c r="M86" i="12" s="1"/>
  <c r="L85" i="12"/>
  <c r="M85" i="12" s="1"/>
  <c r="L84" i="12"/>
  <c r="M84" i="12" s="1"/>
  <c r="L83" i="12"/>
  <c r="M83" i="12" s="1"/>
  <c r="L81" i="12"/>
  <c r="M81" i="12" s="1"/>
  <c r="L80" i="12"/>
  <c r="M80" i="12" s="1"/>
  <c r="L79" i="12"/>
  <c r="M79" i="12" s="1"/>
  <c r="L78" i="12"/>
  <c r="M78" i="12" s="1"/>
  <c r="L77" i="12"/>
  <c r="M77" i="12" s="1"/>
  <c r="L76" i="12"/>
  <c r="M76" i="12" s="1"/>
  <c r="L75" i="12"/>
  <c r="M75" i="12" s="1"/>
  <c r="L73" i="12"/>
  <c r="M73" i="12" s="1"/>
  <c r="L72" i="12"/>
  <c r="M72" i="12" s="1"/>
  <c r="L71" i="12"/>
  <c r="M71" i="12" s="1"/>
  <c r="L70" i="12"/>
  <c r="M70" i="12" s="1"/>
  <c r="L69" i="12"/>
  <c r="M69" i="12" s="1"/>
  <c r="L67" i="12"/>
  <c r="M67" i="12" s="1"/>
  <c r="L66" i="12"/>
  <c r="M66" i="12" s="1"/>
  <c r="L65" i="12"/>
  <c r="M65" i="12" s="1"/>
  <c r="L64" i="12"/>
  <c r="M64" i="12" s="1"/>
  <c r="L63" i="12"/>
  <c r="M63" i="12" s="1"/>
  <c r="L62" i="12"/>
  <c r="M62" i="12" s="1"/>
  <c r="L61" i="12"/>
  <c r="M61" i="12" s="1"/>
  <c r="L60" i="12"/>
  <c r="M60" i="12" s="1"/>
  <c r="L58" i="12"/>
  <c r="M58" i="12" s="1"/>
  <c r="L57" i="12"/>
  <c r="M57" i="12" s="1"/>
  <c r="L56" i="12"/>
  <c r="M56" i="12" s="1"/>
  <c r="L55" i="12"/>
  <c r="M55" i="12" s="1"/>
  <c r="L54" i="12"/>
  <c r="M54" i="12" s="1"/>
  <c r="L53" i="12"/>
  <c r="M53" i="12" s="1"/>
  <c r="L52" i="12"/>
  <c r="M52" i="12" s="1"/>
  <c r="L51" i="12"/>
  <c r="M51" i="12" s="1"/>
  <c r="L50" i="12"/>
  <c r="M50" i="12" s="1"/>
  <c r="L48" i="12"/>
  <c r="M48" i="12" s="1"/>
  <c r="L47" i="12"/>
  <c r="M47" i="12" s="1"/>
  <c r="L46" i="12"/>
  <c r="M46" i="12" s="1"/>
  <c r="L45" i="12"/>
  <c r="M45" i="12" s="1"/>
  <c r="L44" i="12"/>
  <c r="M44" i="12" s="1"/>
  <c r="L43" i="12"/>
  <c r="M43" i="12" s="1"/>
  <c r="L42" i="12"/>
  <c r="M42" i="12" s="1"/>
  <c r="L41" i="12"/>
  <c r="M41" i="12" s="1"/>
  <c r="L40" i="12"/>
  <c r="M40" i="12" s="1"/>
  <c r="L39" i="12"/>
  <c r="M39" i="12" s="1"/>
  <c r="L38" i="12"/>
  <c r="M38" i="12" s="1"/>
  <c r="L37" i="12"/>
  <c r="M37" i="12" s="1"/>
  <c r="L35" i="12"/>
  <c r="M35" i="12" s="1"/>
  <c r="L34" i="12"/>
  <c r="M34" i="12" s="1"/>
  <c r="L33" i="12"/>
  <c r="M33" i="12" s="1"/>
  <c r="L32" i="12"/>
  <c r="M32" i="12" s="1"/>
  <c r="L31" i="12"/>
  <c r="M31" i="12" s="1"/>
  <c r="L30" i="12"/>
  <c r="M30" i="12" s="1"/>
  <c r="L29" i="12"/>
  <c r="M29" i="12" s="1"/>
  <c r="L28" i="12"/>
  <c r="M28" i="12" s="1"/>
  <c r="L27" i="12"/>
  <c r="M27" i="12" s="1"/>
  <c r="G321" i="12" l="1"/>
  <c r="E321" i="12"/>
  <c r="G320" i="12"/>
  <c r="E320" i="12"/>
  <c r="G318" i="12"/>
  <c r="E318" i="12"/>
  <c r="G317" i="12"/>
  <c r="E317" i="12"/>
  <c r="H316" i="12"/>
  <c r="F316" i="12"/>
  <c r="G316" i="12"/>
  <c r="E316" i="12"/>
  <c r="G315" i="12" l="1"/>
  <c r="E315" i="12"/>
  <c r="G314" i="12"/>
  <c r="E314" i="12"/>
  <c r="R267" i="12" l="1"/>
  <c r="S267" i="12"/>
  <c r="T267" i="12"/>
  <c r="U267" i="12"/>
  <c r="V267" i="12"/>
  <c r="W267" i="12"/>
  <c r="X267" i="12"/>
  <c r="Y267" i="12"/>
  <c r="Z267" i="12"/>
  <c r="AB267" i="12"/>
  <c r="AC267" i="12"/>
  <c r="AD267" i="12"/>
  <c r="AE267" i="12"/>
  <c r="AG267" i="12"/>
  <c r="AH267" i="12"/>
  <c r="AI267" i="12"/>
  <c r="AJ267" i="12"/>
  <c r="AL267" i="12"/>
  <c r="AM267" i="12"/>
  <c r="AN267" i="12"/>
  <c r="AO267" i="12"/>
  <c r="AP267" i="12"/>
  <c r="AQ267" i="12"/>
  <c r="AR267" i="12"/>
  <c r="AS267" i="12"/>
  <c r="AT267" i="12"/>
  <c r="AX208" i="12" l="1"/>
  <c r="AX185" i="12"/>
  <c r="AX184" i="12"/>
  <c r="AX183" i="12"/>
  <c r="AX182" i="12"/>
  <c r="AX181" i="12"/>
  <c r="AX180" i="12"/>
  <c r="AX179" i="12"/>
  <c r="AX178" i="12"/>
  <c r="AX177" i="12"/>
  <c r="AX176" i="12"/>
  <c r="AX174" i="12"/>
  <c r="AX173" i="12"/>
  <c r="AX171" i="12"/>
  <c r="AX170" i="12"/>
  <c r="AX169" i="12"/>
  <c r="AX168" i="12"/>
  <c r="AX167" i="12"/>
  <c r="AX165" i="12"/>
  <c r="AX164" i="12"/>
  <c r="AX163" i="12"/>
  <c r="AX162" i="12"/>
  <c r="AX161" i="12"/>
  <c r="AX160" i="12"/>
  <c r="AX159" i="12"/>
  <c r="AX158" i="12"/>
  <c r="AX157" i="12"/>
  <c r="AX156" i="12"/>
  <c r="AX154" i="12"/>
  <c r="AX153" i="12"/>
  <c r="AX152" i="12"/>
  <c r="AX151" i="12"/>
  <c r="AX150" i="12"/>
  <c r="AX149" i="12"/>
  <c r="AX148" i="12"/>
  <c r="AX147" i="12"/>
  <c r="AX146" i="12"/>
  <c r="AX145" i="12"/>
  <c r="AX143" i="12"/>
  <c r="AX142" i="12"/>
  <c r="AX141" i="12"/>
  <c r="AX140" i="12"/>
  <c r="AX138" i="12"/>
  <c r="AX137" i="12"/>
  <c r="AX136" i="12"/>
  <c r="AX135" i="12"/>
  <c r="AX134" i="12"/>
  <c r="AX133" i="12"/>
  <c r="AX132" i="12"/>
  <c r="AX131" i="12"/>
  <c r="AX129" i="12"/>
  <c r="AX128" i="12"/>
  <c r="AX127" i="12"/>
  <c r="AX125" i="12"/>
  <c r="AX124" i="12"/>
  <c r="AX123" i="12"/>
  <c r="AX122" i="12"/>
  <c r="AX121" i="12"/>
  <c r="AX120" i="12"/>
  <c r="AX118" i="12"/>
  <c r="AX117" i="12"/>
  <c r="AX116" i="12"/>
  <c r="AX115" i="12"/>
  <c r="AX114" i="12"/>
  <c r="AX112" i="12"/>
  <c r="AX111" i="12"/>
  <c r="AX110" i="12"/>
  <c r="AX109" i="12"/>
  <c r="AX108" i="12"/>
  <c r="AX106" i="12"/>
  <c r="AX105" i="12"/>
  <c r="AX104" i="12"/>
  <c r="AX103" i="12"/>
  <c r="AX102" i="12"/>
  <c r="AX101" i="12"/>
  <c r="AX100" i="12"/>
  <c r="AX99" i="12"/>
  <c r="AX97" i="12"/>
  <c r="AX96" i="12"/>
  <c r="AX95" i="12"/>
  <c r="AX94" i="12"/>
  <c r="AX93" i="12"/>
  <c r="AX91" i="12"/>
  <c r="AX90" i="12"/>
  <c r="AX89" i="12"/>
  <c r="AX88" i="12"/>
  <c r="AX87" i="12"/>
  <c r="AX86" i="12"/>
  <c r="AX85" i="12"/>
  <c r="AX84" i="12"/>
  <c r="AX83" i="12"/>
  <c r="AX81" i="12"/>
  <c r="AX80" i="12"/>
  <c r="AX79" i="12"/>
  <c r="AX78" i="12"/>
  <c r="AX77" i="12"/>
  <c r="AX76" i="12"/>
  <c r="AX75" i="12"/>
  <c r="AX73" i="12"/>
  <c r="AX72" i="12"/>
  <c r="AX71" i="12"/>
  <c r="AX70" i="12"/>
  <c r="AX69" i="12"/>
  <c r="AX67" i="12"/>
  <c r="AX66" i="12"/>
  <c r="AX65" i="12"/>
  <c r="AX64" i="12"/>
  <c r="AX63" i="12"/>
  <c r="AX62" i="12"/>
  <c r="AX61" i="12"/>
  <c r="AX60" i="12"/>
  <c r="AX58" i="12"/>
  <c r="AX57" i="12"/>
  <c r="AX56" i="12"/>
  <c r="AX55" i="12"/>
  <c r="AX54" i="12"/>
  <c r="AX53" i="12"/>
  <c r="AX52" i="12"/>
  <c r="AX51" i="12"/>
  <c r="AX50" i="12"/>
  <c r="AX48" i="12"/>
  <c r="AX47" i="12"/>
  <c r="AX46" i="12"/>
  <c r="AX45" i="12"/>
  <c r="AX44" i="12"/>
  <c r="AX43" i="12"/>
  <c r="AX42" i="12"/>
  <c r="AX41" i="12"/>
  <c r="AX40" i="12"/>
  <c r="AX39" i="12"/>
  <c r="AX38" i="12"/>
  <c r="AX37" i="12"/>
  <c r="AX27" i="12"/>
  <c r="Q208" i="12" l="1"/>
  <c r="Q185" i="12"/>
  <c r="P185" i="12"/>
  <c r="Q184" i="12"/>
  <c r="P184" i="12"/>
  <c r="Q183" i="12"/>
  <c r="P183" i="12"/>
  <c r="Q182" i="12"/>
  <c r="P182" i="12"/>
  <c r="Q181" i="12"/>
  <c r="P181" i="12"/>
  <c r="Q180" i="12"/>
  <c r="P180" i="12"/>
  <c r="Q179" i="12"/>
  <c r="P179" i="12"/>
  <c r="Q178" i="12"/>
  <c r="P178" i="12"/>
  <c r="Q177" i="12"/>
  <c r="P177" i="12"/>
  <c r="Q176" i="12"/>
  <c r="P176" i="12"/>
  <c r="P175" i="12"/>
  <c r="Q174" i="12"/>
  <c r="P174" i="12"/>
  <c r="Q173" i="12"/>
  <c r="P173" i="12"/>
  <c r="P172" i="12"/>
  <c r="Q171" i="12"/>
  <c r="P171" i="12"/>
  <c r="Q170" i="12"/>
  <c r="P170" i="12"/>
  <c r="Q169" i="12"/>
  <c r="P169" i="12"/>
  <c r="Q168" i="12"/>
  <c r="P168" i="12"/>
  <c r="Q167" i="12"/>
  <c r="P167" i="12"/>
  <c r="P166" i="12"/>
  <c r="Q165" i="12"/>
  <c r="P165" i="12"/>
  <c r="Q164" i="12"/>
  <c r="P164" i="12"/>
  <c r="Q163" i="12"/>
  <c r="P163" i="12"/>
  <c r="Q162" i="12"/>
  <c r="P162" i="12"/>
  <c r="Q161" i="12"/>
  <c r="P161" i="12"/>
  <c r="Q160" i="12"/>
  <c r="P160" i="12"/>
  <c r="Q159" i="12"/>
  <c r="P159" i="12"/>
  <c r="Q158" i="12"/>
  <c r="P158" i="12"/>
  <c r="Q157" i="12"/>
  <c r="P157" i="12"/>
  <c r="Q156" i="12"/>
  <c r="P156" i="12"/>
  <c r="P155" i="12"/>
  <c r="Q154" i="12"/>
  <c r="P154" i="12"/>
  <c r="Q153" i="12"/>
  <c r="P153" i="12"/>
  <c r="Q152" i="12"/>
  <c r="P152" i="12"/>
  <c r="Q151" i="12"/>
  <c r="P151" i="12"/>
  <c r="Q150" i="12"/>
  <c r="P150" i="12"/>
  <c r="Q149" i="12"/>
  <c r="P149" i="12"/>
  <c r="Q148" i="12"/>
  <c r="P148" i="12"/>
  <c r="Q147" i="12"/>
  <c r="P147" i="12"/>
  <c r="Q146" i="12"/>
  <c r="P146" i="12"/>
  <c r="Q145" i="12"/>
  <c r="P145" i="12"/>
  <c r="P144" i="12"/>
  <c r="Q143" i="12"/>
  <c r="P143" i="12"/>
  <c r="Q142" i="12"/>
  <c r="P142" i="12"/>
  <c r="Q141" i="12"/>
  <c r="P141" i="12"/>
  <c r="Q140" i="12"/>
  <c r="P140" i="12"/>
  <c r="P139" i="12"/>
  <c r="Q138" i="12"/>
  <c r="P138" i="12"/>
  <c r="Q137" i="12"/>
  <c r="P137" i="12"/>
  <c r="Q136" i="12"/>
  <c r="P136" i="12"/>
  <c r="Q135" i="12"/>
  <c r="P135" i="12"/>
  <c r="Q134" i="12"/>
  <c r="P134" i="12"/>
  <c r="Q133" i="12"/>
  <c r="P133" i="12"/>
  <c r="Q132" i="12"/>
  <c r="P132" i="12"/>
  <c r="Q131" i="12"/>
  <c r="P131" i="12"/>
  <c r="P130" i="12"/>
  <c r="Q129" i="12"/>
  <c r="P129" i="12"/>
  <c r="Q128" i="12"/>
  <c r="P128" i="12"/>
  <c r="Q127" i="12"/>
  <c r="P127" i="12"/>
  <c r="P126" i="12"/>
  <c r="Q125" i="12"/>
  <c r="P125" i="12"/>
  <c r="Q124" i="12"/>
  <c r="P124" i="12"/>
  <c r="Q123" i="12"/>
  <c r="P123" i="12"/>
  <c r="Q122" i="12"/>
  <c r="P122" i="12"/>
  <c r="Q121" i="12"/>
  <c r="P121" i="12"/>
  <c r="Q120" i="12"/>
  <c r="P120" i="12"/>
  <c r="P119" i="12"/>
  <c r="Q118" i="12"/>
  <c r="P118" i="12"/>
  <c r="Q117" i="12"/>
  <c r="P117" i="12"/>
  <c r="Q116" i="12"/>
  <c r="P116" i="12"/>
  <c r="Q115" i="12"/>
  <c r="P115" i="12"/>
  <c r="Q114" i="12"/>
  <c r="P114" i="12"/>
  <c r="P113" i="12"/>
  <c r="Q112" i="12"/>
  <c r="P112" i="12"/>
  <c r="Q111" i="12"/>
  <c r="P111" i="12"/>
  <c r="Q110" i="12"/>
  <c r="P110" i="12"/>
  <c r="Q109" i="12"/>
  <c r="P109" i="12"/>
  <c r="Q108" i="12"/>
  <c r="P108" i="12"/>
  <c r="P107" i="12"/>
  <c r="Q106" i="12"/>
  <c r="P106" i="12"/>
  <c r="Q105" i="12"/>
  <c r="P105" i="12"/>
  <c r="Q104" i="12"/>
  <c r="P104" i="12"/>
  <c r="Q103" i="12"/>
  <c r="P103" i="12"/>
  <c r="Q102" i="12"/>
  <c r="P102" i="12"/>
  <c r="Q101" i="12"/>
  <c r="P101" i="12"/>
  <c r="Q100" i="12"/>
  <c r="P100" i="12"/>
  <c r="Q99" i="12"/>
  <c r="P99" i="12"/>
  <c r="P98" i="12"/>
  <c r="Q97" i="12"/>
  <c r="P97" i="12"/>
  <c r="Q96" i="12"/>
  <c r="P96" i="12"/>
  <c r="Q95" i="12"/>
  <c r="P95" i="12"/>
  <c r="Q94" i="12"/>
  <c r="P94" i="12"/>
  <c r="Q93" i="12"/>
  <c r="P93" i="12"/>
  <c r="P92" i="12"/>
  <c r="Q91" i="12"/>
  <c r="P91" i="12"/>
  <c r="Q90" i="12"/>
  <c r="P90" i="12"/>
  <c r="Q89" i="12"/>
  <c r="P89" i="12"/>
  <c r="Q88" i="12"/>
  <c r="P88" i="12"/>
  <c r="Q87" i="12"/>
  <c r="P87" i="12"/>
  <c r="Q86" i="12"/>
  <c r="P86" i="12"/>
  <c r="Q85" i="12"/>
  <c r="P85" i="12"/>
  <c r="Q84" i="12"/>
  <c r="P84" i="12"/>
  <c r="Q83" i="12"/>
  <c r="P83" i="12"/>
  <c r="P82" i="12"/>
  <c r="Q81" i="12"/>
  <c r="P81" i="12"/>
  <c r="Q80" i="12"/>
  <c r="P80" i="12"/>
  <c r="Q79" i="12"/>
  <c r="P79" i="12"/>
  <c r="Q78" i="12"/>
  <c r="P78" i="12"/>
  <c r="Q77" i="12"/>
  <c r="P77" i="12"/>
  <c r="Q76" i="12"/>
  <c r="P76" i="12"/>
  <c r="Q75" i="12"/>
  <c r="P75" i="12"/>
  <c r="P74" i="12"/>
  <c r="Q73" i="12"/>
  <c r="P73" i="12"/>
  <c r="Q72" i="12"/>
  <c r="P72" i="12"/>
  <c r="Q71" i="12"/>
  <c r="P71" i="12"/>
  <c r="Q70" i="12"/>
  <c r="P70" i="12"/>
  <c r="Q69" i="12"/>
  <c r="P69" i="12"/>
  <c r="P68" i="12"/>
  <c r="Q67" i="12"/>
  <c r="P67" i="12"/>
  <c r="Q66" i="12"/>
  <c r="P66" i="12"/>
  <c r="Q65" i="12"/>
  <c r="P65" i="12"/>
  <c r="Q64" i="12"/>
  <c r="P64" i="12"/>
  <c r="Q63" i="12"/>
  <c r="P63" i="12"/>
  <c r="Q62" i="12"/>
  <c r="P62" i="12"/>
  <c r="Q61" i="12"/>
  <c r="P61" i="12"/>
  <c r="Q60" i="12"/>
  <c r="P60" i="12"/>
  <c r="P59" i="12"/>
  <c r="Q58" i="12"/>
  <c r="P58" i="12"/>
  <c r="Q57" i="12"/>
  <c r="P57" i="12"/>
  <c r="Q56" i="12"/>
  <c r="P56" i="12"/>
  <c r="Q55" i="12"/>
  <c r="P55" i="12"/>
  <c r="Q54" i="12"/>
  <c r="P54" i="12"/>
  <c r="Q53" i="12"/>
  <c r="P53" i="12"/>
  <c r="Q52" i="12"/>
  <c r="Q51" i="12"/>
  <c r="P51" i="12"/>
  <c r="Q50" i="12"/>
  <c r="P50" i="12"/>
  <c r="P49" i="12"/>
  <c r="Q48" i="12"/>
  <c r="P48" i="12"/>
  <c r="Q47" i="12"/>
  <c r="P47" i="12"/>
  <c r="Q46" i="12"/>
  <c r="P46" i="12"/>
  <c r="Q45" i="12"/>
  <c r="P45" i="12"/>
  <c r="Q44" i="12"/>
  <c r="P44" i="12"/>
  <c r="Q43" i="12"/>
  <c r="P43" i="12"/>
  <c r="Q42" i="12"/>
  <c r="P42" i="12"/>
  <c r="Q41" i="12"/>
  <c r="P41" i="12"/>
  <c r="Q40" i="12"/>
  <c r="P40" i="12"/>
  <c r="Q39" i="12"/>
  <c r="P39" i="12"/>
  <c r="Q38" i="12"/>
  <c r="P38" i="12"/>
  <c r="Q37" i="12"/>
  <c r="P37" i="12"/>
  <c r="P36" i="12"/>
  <c r="Q35" i="12"/>
  <c r="P35" i="12"/>
  <c r="Q34" i="12"/>
  <c r="P34" i="12"/>
  <c r="Q33" i="12"/>
  <c r="P33" i="12"/>
  <c r="Q32" i="12"/>
  <c r="P32" i="12"/>
  <c r="Q31" i="12"/>
  <c r="P31" i="12"/>
  <c r="Q30" i="12"/>
  <c r="P30" i="12"/>
  <c r="Q29" i="12"/>
  <c r="P29" i="12"/>
  <c r="Q28" i="12"/>
  <c r="P28" i="12"/>
  <c r="Q27" i="12" l="1"/>
  <c r="R211" i="12" l="1"/>
  <c r="S211" i="12"/>
  <c r="T211" i="12"/>
  <c r="U211" i="12"/>
  <c r="V211" i="12"/>
  <c r="W211" i="12"/>
  <c r="X211" i="12"/>
  <c r="Y211" i="12"/>
  <c r="Z211" i="12"/>
  <c r="AB211" i="12"/>
  <c r="AC211" i="12"/>
  <c r="AD211" i="12"/>
  <c r="AE211" i="12"/>
  <c r="AH211" i="12"/>
  <c r="AI211" i="12"/>
  <c r="AJ211" i="12"/>
  <c r="AL211" i="12"/>
  <c r="AM211" i="12"/>
  <c r="AN211" i="12"/>
  <c r="AO211" i="12"/>
  <c r="AQ211" i="12"/>
  <c r="AR211" i="12"/>
  <c r="AS211" i="12"/>
  <c r="Q210" i="12"/>
  <c r="F247" i="12" l="1"/>
  <c r="U15" i="2" l="1"/>
  <c r="R15" i="2" s="1"/>
  <c r="O14" i="2"/>
  <c r="K53" i="12"/>
  <c r="CE53" i="12"/>
  <c r="AB53" i="12" l="1"/>
  <c r="AF53" i="12"/>
  <c r="AC53" i="12"/>
  <c r="AD53" i="12"/>
  <c r="AE53" i="12"/>
  <c r="N53" i="12"/>
  <c r="U53" i="12"/>
  <c r="Y53" i="12"/>
  <c r="R53" i="12"/>
  <c r="V53" i="12"/>
  <c r="Z53" i="12"/>
  <c r="S53" i="12"/>
  <c r="W53" i="12"/>
  <c r="AA53" i="12"/>
  <c r="T53" i="12"/>
  <c r="X53" i="12"/>
  <c r="D206" i="12"/>
  <c r="D205" i="12"/>
  <c r="D204" i="12"/>
  <c r="D203" i="12"/>
  <c r="D202" i="12"/>
  <c r="D201" i="12"/>
  <c r="D200" i="12"/>
  <c r="D199" i="12"/>
  <c r="D198" i="12"/>
  <c r="D197" i="12"/>
  <c r="D196" i="12"/>
  <c r="D195" i="12"/>
  <c r="D194" i="12"/>
  <c r="D193" i="12"/>
  <c r="D192" i="12"/>
  <c r="D191" i="12"/>
  <c r="D190" i="12"/>
  <c r="D189" i="12"/>
  <c r="D188" i="12"/>
  <c r="D187" i="12"/>
  <c r="B187" i="12"/>
  <c r="B206" i="12" l="1"/>
  <c r="B205" i="12"/>
  <c r="B204" i="12"/>
  <c r="B203" i="12"/>
  <c r="B202" i="12"/>
  <c r="B201" i="12"/>
  <c r="B200" i="12"/>
  <c r="B199" i="12"/>
  <c r="B198" i="12"/>
  <c r="B197" i="12"/>
  <c r="B196" i="12"/>
  <c r="B195" i="12"/>
  <c r="B194" i="12"/>
  <c r="B193" i="12"/>
  <c r="B192" i="12"/>
  <c r="B191" i="12"/>
  <c r="B190" i="12"/>
  <c r="B189" i="12"/>
  <c r="B188" i="12"/>
  <c r="C19" i="2" l="1"/>
  <c r="C21" i="2"/>
  <c r="Y16" i="2" l="1"/>
  <c r="K21" i="2" l="1"/>
  <c r="I21" i="2"/>
  <c r="G21" i="2"/>
  <c r="E21" i="2"/>
  <c r="K19" i="2"/>
  <c r="I19" i="2"/>
  <c r="G19" i="2"/>
  <c r="R235" i="12" l="1"/>
  <c r="E222" i="12"/>
  <c r="R220" i="12" s="1"/>
  <c r="S220" i="12" s="1"/>
  <c r="K185" i="12"/>
  <c r="AC185" i="12" l="1"/>
  <c r="AD185" i="12"/>
  <c r="AE185" i="12"/>
  <c r="AB185" i="12"/>
  <c r="AF185" i="12"/>
  <c r="N185" i="12"/>
  <c r="S185" i="12"/>
  <c r="W185" i="12"/>
  <c r="AA185" i="12"/>
  <c r="T185" i="12"/>
  <c r="X185" i="12"/>
  <c r="U185" i="12"/>
  <c r="Y185" i="12"/>
  <c r="R185" i="12"/>
  <c r="V185" i="12"/>
  <c r="Z185" i="12"/>
  <c r="Q260" i="12"/>
  <c r="Q261" i="12"/>
  <c r="Q262" i="12"/>
  <c r="Q264" i="12"/>
  <c r="C21" i="12" l="1"/>
  <c r="C20" i="12"/>
  <c r="C13" i="12"/>
  <c r="C12" i="12"/>
  <c r="E293" i="12"/>
  <c r="B19" i="12" l="1"/>
  <c r="B16" i="12"/>
  <c r="E242" i="12"/>
  <c r="C243" i="12"/>
  <c r="C242" i="12"/>
  <c r="B11" i="12"/>
  <c r="B8" i="12"/>
  <c r="B18" i="12"/>
  <c r="E18" i="12" s="1"/>
  <c r="E243" i="12"/>
  <c r="D15" i="12"/>
  <c r="D7" i="12"/>
  <c r="CU53" i="12"/>
  <c r="D6" i="10"/>
  <c r="CT53" i="12"/>
  <c r="D18" i="12"/>
  <c r="D10" i="12"/>
  <c r="C19" i="12"/>
  <c r="C11" i="12"/>
  <c r="F297" i="12"/>
  <c r="G297" i="12" s="1"/>
  <c r="F298" i="12"/>
  <c r="G298" i="12" s="1"/>
  <c r="B10" i="12"/>
  <c r="E10" i="12" s="1"/>
  <c r="R13" i="2"/>
  <c r="R12" i="2"/>
  <c r="CV53" i="12" l="1"/>
  <c r="G243" i="12"/>
  <c r="G242" i="12"/>
  <c r="F299" i="12"/>
  <c r="G299" i="12" l="1"/>
  <c r="H297" i="12" l="1"/>
  <c r="H298" i="12"/>
  <c r="S235" i="12"/>
  <c r="T235" i="12"/>
  <c r="U235" i="12"/>
  <c r="V235" i="12"/>
  <c r="W235" i="12"/>
  <c r="X235" i="12"/>
  <c r="Y235" i="12"/>
  <c r="Z235" i="12"/>
  <c r="AB235" i="12"/>
  <c r="AC235" i="12"/>
  <c r="AD235" i="12"/>
  <c r="AE235" i="12"/>
  <c r="AH235" i="12"/>
  <c r="AI235" i="12"/>
  <c r="AJ235" i="12"/>
  <c r="AL235" i="12"/>
  <c r="AM235" i="12"/>
  <c r="AN235" i="12"/>
  <c r="AO235" i="12"/>
  <c r="AQ235" i="12"/>
  <c r="AR235" i="12"/>
  <c r="AS235" i="12"/>
  <c r="AT235" i="12"/>
  <c r="H299" i="12" l="1"/>
  <c r="G208" i="12"/>
  <c r="L208" i="12" s="1"/>
  <c r="M208" i="12" s="1"/>
  <c r="E215" i="12" s="1"/>
  <c r="E307" i="12" l="1"/>
  <c r="H248" i="12"/>
  <c r="H249" i="12"/>
  <c r="H247" i="12"/>
  <c r="B11" i="10"/>
  <c r="B244" i="12"/>
  <c r="D41" i="2" l="1"/>
  <c r="E41" i="2"/>
  <c r="C41" i="2"/>
  <c r="C42" i="2"/>
  <c r="D42" i="2"/>
  <c r="E42" i="2"/>
  <c r="E38" i="2"/>
  <c r="D38" i="2"/>
  <c r="C38" i="2"/>
  <c r="CE161" i="12" l="1"/>
  <c r="K161" i="12"/>
  <c r="AC161" i="12" l="1"/>
  <c r="AD161" i="12"/>
  <c r="AE161" i="12"/>
  <c r="AB161" i="12"/>
  <c r="AF161" i="12"/>
  <c r="N161" i="12"/>
  <c r="S161" i="12"/>
  <c r="T161" i="12"/>
  <c r="U161" i="12"/>
  <c r="Y161" i="12"/>
  <c r="R161" i="12"/>
  <c r="V161" i="12"/>
  <c r="Z161" i="12"/>
  <c r="W161" i="12"/>
  <c r="X161" i="12"/>
  <c r="AA161" i="12"/>
  <c r="F307" i="12"/>
  <c r="B254" i="12" l="1"/>
  <c r="AF235" i="12"/>
  <c r="B232" i="12"/>
  <c r="CE46" i="12"/>
  <c r="CE47" i="12"/>
  <c r="CE48" i="12"/>
  <c r="CE49" i="12"/>
  <c r="CE50" i="12"/>
  <c r="CE51" i="12"/>
  <c r="CE52" i="12"/>
  <c r="CE54" i="12"/>
  <c r="CE55" i="12"/>
  <c r="CE56" i="12"/>
  <c r="CE57" i="12"/>
  <c r="CE58" i="12"/>
  <c r="CE59" i="12"/>
  <c r="CE60" i="12"/>
  <c r="CE61" i="12"/>
  <c r="CE62" i="12"/>
  <c r="CE63" i="12"/>
  <c r="CE64" i="12"/>
  <c r="CE65" i="12"/>
  <c r="CE66" i="12"/>
  <c r="CE67" i="12"/>
  <c r="CE68" i="12"/>
  <c r="CE69" i="12"/>
  <c r="CE70" i="12"/>
  <c r="CE71" i="12"/>
  <c r="CE72" i="12"/>
  <c r="CE73" i="12"/>
  <c r="CE74" i="12"/>
  <c r="CE75" i="12"/>
  <c r="CE76" i="12"/>
  <c r="CE77" i="12"/>
  <c r="CE78" i="12"/>
  <c r="CE79" i="12"/>
  <c r="CE80" i="12"/>
  <c r="CE81" i="12"/>
  <c r="CE82" i="12"/>
  <c r="CE83" i="12"/>
  <c r="CE84" i="12"/>
  <c r="CE85" i="12"/>
  <c r="CE86" i="12"/>
  <c r="CE87" i="12"/>
  <c r="CE88" i="12"/>
  <c r="CE89" i="12"/>
  <c r="CE90" i="12"/>
  <c r="CE91" i="12"/>
  <c r="CE92" i="12"/>
  <c r="CE93" i="12"/>
  <c r="CE94" i="12"/>
  <c r="CE95" i="12"/>
  <c r="CE96" i="12"/>
  <c r="CE97" i="12"/>
  <c r="CE98" i="12"/>
  <c r="CE99" i="12"/>
  <c r="CE100" i="12"/>
  <c r="CE101" i="12"/>
  <c r="CE102" i="12"/>
  <c r="CE103" i="12"/>
  <c r="CE104" i="12"/>
  <c r="CE105" i="12"/>
  <c r="CE106" i="12"/>
  <c r="CE107" i="12"/>
  <c r="CE108" i="12"/>
  <c r="CE109" i="12"/>
  <c r="CE110" i="12"/>
  <c r="CE111" i="12"/>
  <c r="CE112" i="12"/>
  <c r="CE113" i="12"/>
  <c r="CE114" i="12"/>
  <c r="CE115" i="12"/>
  <c r="CE116" i="12"/>
  <c r="CE117" i="12"/>
  <c r="CE118" i="12"/>
  <c r="CE119" i="12"/>
  <c r="CE120" i="12"/>
  <c r="CE121" i="12"/>
  <c r="CE122" i="12"/>
  <c r="CE123" i="12"/>
  <c r="CE124" i="12"/>
  <c r="CE125" i="12"/>
  <c r="CE126" i="12"/>
  <c r="CE127" i="12"/>
  <c r="CE128" i="12"/>
  <c r="CE129" i="12"/>
  <c r="CE130" i="12"/>
  <c r="CE131" i="12"/>
  <c r="CE132" i="12"/>
  <c r="CE133" i="12"/>
  <c r="CE134" i="12"/>
  <c r="CE135" i="12"/>
  <c r="CE136" i="12"/>
  <c r="CE137" i="12"/>
  <c r="CE138" i="12"/>
  <c r="CE139" i="12"/>
  <c r="CE140" i="12"/>
  <c r="CE141" i="12"/>
  <c r="CE142" i="12"/>
  <c r="CE143" i="12"/>
  <c r="CE144" i="12"/>
  <c r="CE145" i="12"/>
  <c r="CE146" i="12"/>
  <c r="CE147" i="12"/>
  <c r="CE148" i="12"/>
  <c r="CE149" i="12"/>
  <c r="CE150" i="12"/>
  <c r="CE151" i="12"/>
  <c r="CE152" i="12"/>
  <c r="CE153" i="12"/>
  <c r="CE154" i="12"/>
  <c r="CE155" i="12"/>
  <c r="CE156" i="12"/>
  <c r="CE157" i="12"/>
  <c r="CE158" i="12"/>
  <c r="CE159" i="12"/>
  <c r="CE160" i="12"/>
  <c r="CE162" i="12"/>
  <c r="CE163" i="12"/>
  <c r="CE164" i="12"/>
  <c r="CE165" i="12"/>
  <c r="CE166" i="12"/>
  <c r="CE167" i="12"/>
  <c r="CE168" i="12"/>
  <c r="CE169" i="12"/>
  <c r="CE170" i="12"/>
  <c r="CE171" i="12"/>
  <c r="CE172" i="12"/>
  <c r="CE173" i="12"/>
  <c r="CE174" i="12"/>
  <c r="CE175" i="12"/>
  <c r="CE176" i="12"/>
  <c r="CE177" i="12"/>
  <c r="CE178" i="12"/>
  <c r="CE179" i="12"/>
  <c r="CE180" i="12"/>
  <c r="CE181" i="12"/>
  <c r="CE182" i="12"/>
  <c r="CE183" i="12"/>
  <c r="CE184" i="12"/>
  <c r="CE185" i="12"/>
  <c r="CE45" i="12"/>
  <c r="CE27" i="12"/>
  <c r="CE28" i="12"/>
  <c r="CE29" i="12"/>
  <c r="CE30" i="12"/>
  <c r="CE31" i="12"/>
  <c r="CE32" i="12"/>
  <c r="CE33" i="12"/>
  <c r="CE34" i="12"/>
  <c r="CE35" i="12"/>
  <c r="CE37" i="12"/>
  <c r="CE38" i="12"/>
  <c r="CE39" i="12"/>
  <c r="CE40" i="12"/>
  <c r="CE41" i="12"/>
  <c r="CE42" i="12"/>
  <c r="CE43" i="12"/>
  <c r="CE44" i="12"/>
  <c r="CE26" i="12"/>
  <c r="AG235" i="12" l="1"/>
  <c r="AK235" i="12"/>
  <c r="AA235" i="12"/>
  <c r="AP235" i="12"/>
  <c r="K48" i="12"/>
  <c r="K35" i="12"/>
  <c r="K28" i="12"/>
  <c r="K29" i="12"/>
  <c r="K30" i="12"/>
  <c r="K31" i="12"/>
  <c r="K32" i="12"/>
  <c r="K33" i="12"/>
  <c r="K34" i="12"/>
  <c r="K37" i="12"/>
  <c r="K38" i="12"/>
  <c r="K39" i="12"/>
  <c r="K40" i="12"/>
  <c r="K41" i="12"/>
  <c r="K42" i="12"/>
  <c r="K43" i="12"/>
  <c r="K44" i="12"/>
  <c r="K45" i="12"/>
  <c r="K46" i="12"/>
  <c r="K47" i="12"/>
  <c r="K50" i="12"/>
  <c r="K51" i="12"/>
  <c r="K52" i="12"/>
  <c r="K54" i="12"/>
  <c r="K55" i="12"/>
  <c r="K56" i="12"/>
  <c r="K57" i="12"/>
  <c r="K58" i="12"/>
  <c r="K60" i="12"/>
  <c r="K61" i="12"/>
  <c r="K62" i="12"/>
  <c r="K63" i="12"/>
  <c r="K64" i="12"/>
  <c r="K65" i="12"/>
  <c r="K66" i="12"/>
  <c r="K67" i="12"/>
  <c r="K69" i="12"/>
  <c r="K70" i="12"/>
  <c r="K71" i="12"/>
  <c r="K72" i="12"/>
  <c r="K73" i="12"/>
  <c r="K75" i="12"/>
  <c r="K76" i="12"/>
  <c r="K77" i="12"/>
  <c r="K78" i="12"/>
  <c r="K79" i="12"/>
  <c r="K80" i="12"/>
  <c r="K81" i="12"/>
  <c r="K83" i="12"/>
  <c r="K84" i="12"/>
  <c r="K85" i="12"/>
  <c r="K86" i="12"/>
  <c r="K87" i="12"/>
  <c r="K88" i="12"/>
  <c r="K89" i="12"/>
  <c r="K90" i="12"/>
  <c r="K91" i="12"/>
  <c r="K93" i="12"/>
  <c r="K94" i="12"/>
  <c r="K95" i="12"/>
  <c r="K96" i="12"/>
  <c r="K97" i="12"/>
  <c r="K99" i="12"/>
  <c r="K100" i="12"/>
  <c r="K101" i="12"/>
  <c r="K102" i="12"/>
  <c r="K103" i="12"/>
  <c r="K104" i="12"/>
  <c r="K105" i="12"/>
  <c r="K106" i="12"/>
  <c r="K108" i="12"/>
  <c r="K109" i="12"/>
  <c r="K110" i="12"/>
  <c r="K111" i="12"/>
  <c r="K112" i="12"/>
  <c r="K114" i="12"/>
  <c r="K115" i="12"/>
  <c r="K116" i="12"/>
  <c r="K117" i="12"/>
  <c r="K118" i="12"/>
  <c r="K120" i="12"/>
  <c r="K121" i="12"/>
  <c r="K122" i="12"/>
  <c r="K123" i="12"/>
  <c r="K124" i="12"/>
  <c r="K125" i="12"/>
  <c r="K127" i="12"/>
  <c r="K128" i="12"/>
  <c r="K129" i="12"/>
  <c r="K131" i="12"/>
  <c r="K132" i="12"/>
  <c r="K133" i="12"/>
  <c r="K134" i="12"/>
  <c r="K135" i="12"/>
  <c r="K136" i="12"/>
  <c r="K137" i="12"/>
  <c r="K138" i="12"/>
  <c r="K140" i="12"/>
  <c r="K141" i="12"/>
  <c r="K142" i="12"/>
  <c r="K143" i="12"/>
  <c r="K145" i="12"/>
  <c r="K146" i="12"/>
  <c r="K147" i="12"/>
  <c r="K148" i="12"/>
  <c r="K149" i="12"/>
  <c r="K150" i="12"/>
  <c r="K151" i="12"/>
  <c r="K152" i="12"/>
  <c r="K153" i="12"/>
  <c r="K154" i="12"/>
  <c r="K156" i="12"/>
  <c r="K157" i="12"/>
  <c r="K158" i="12"/>
  <c r="K159" i="12"/>
  <c r="K160" i="12"/>
  <c r="K162" i="12"/>
  <c r="K163" i="12"/>
  <c r="K164" i="12"/>
  <c r="K165" i="12"/>
  <c r="K167" i="12"/>
  <c r="K168" i="12"/>
  <c r="K169" i="12"/>
  <c r="K170" i="12"/>
  <c r="K171" i="12"/>
  <c r="K173" i="12"/>
  <c r="K174" i="12"/>
  <c r="K176" i="12"/>
  <c r="K177" i="12"/>
  <c r="K178" i="12"/>
  <c r="K179" i="12"/>
  <c r="K180" i="12"/>
  <c r="K181" i="12"/>
  <c r="K182" i="12"/>
  <c r="K183" i="12"/>
  <c r="K184" i="12"/>
  <c r="AC178" i="12" l="1"/>
  <c r="AD178" i="12"/>
  <c r="AE178" i="12"/>
  <c r="AB178" i="12"/>
  <c r="AF178" i="12"/>
  <c r="AC181" i="12"/>
  <c r="AD181" i="12"/>
  <c r="AE181" i="12"/>
  <c r="AB181" i="12"/>
  <c r="AF181" i="12"/>
  <c r="AC162" i="12"/>
  <c r="AD162" i="12"/>
  <c r="AE162" i="12"/>
  <c r="AB162" i="12"/>
  <c r="AF162" i="12"/>
  <c r="AC184" i="12"/>
  <c r="AD184" i="12"/>
  <c r="AE184" i="12"/>
  <c r="AB184" i="12"/>
  <c r="AF184" i="12"/>
  <c r="AC180" i="12"/>
  <c r="AD180" i="12"/>
  <c r="AE180" i="12"/>
  <c r="AB180" i="12"/>
  <c r="AF180" i="12"/>
  <c r="AC176" i="12"/>
  <c r="AD176" i="12"/>
  <c r="AE176" i="12"/>
  <c r="AB176" i="12"/>
  <c r="AF176" i="12"/>
  <c r="AC170" i="12"/>
  <c r="AD170" i="12"/>
  <c r="AE170" i="12"/>
  <c r="AB170" i="12"/>
  <c r="AF170" i="12"/>
  <c r="AC165" i="12"/>
  <c r="AD165" i="12"/>
  <c r="AE165" i="12"/>
  <c r="AB165" i="12"/>
  <c r="AF165" i="12"/>
  <c r="AC160" i="12"/>
  <c r="AD160" i="12"/>
  <c r="AE160" i="12"/>
  <c r="AB160" i="12"/>
  <c r="AF160" i="12"/>
  <c r="AC156" i="12"/>
  <c r="AD156" i="12"/>
  <c r="AE156" i="12"/>
  <c r="AB156" i="12"/>
  <c r="AF156" i="12"/>
  <c r="AC151" i="12"/>
  <c r="AD151" i="12"/>
  <c r="AE151" i="12"/>
  <c r="AB151" i="12"/>
  <c r="AF151" i="12"/>
  <c r="AC147" i="12"/>
  <c r="AD147" i="12"/>
  <c r="AE147" i="12"/>
  <c r="AB147" i="12"/>
  <c r="AF147" i="12"/>
  <c r="AC142" i="12"/>
  <c r="AD142" i="12"/>
  <c r="AE142" i="12"/>
  <c r="AB142" i="12"/>
  <c r="AF142" i="12"/>
  <c r="AC137" i="12"/>
  <c r="AD137" i="12"/>
  <c r="AE137" i="12"/>
  <c r="AB137" i="12"/>
  <c r="AF137" i="12"/>
  <c r="AC133" i="12"/>
  <c r="AD133" i="12"/>
  <c r="AE133" i="12"/>
  <c r="AB133" i="12"/>
  <c r="AF133" i="12"/>
  <c r="AC128" i="12"/>
  <c r="AD128" i="12"/>
  <c r="AE128" i="12"/>
  <c r="AB128" i="12"/>
  <c r="AF128" i="12"/>
  <c r="AC123" i="12"/>
  <c r="AD123" i="12"/>
  <c r="AE123" i="12"/>
  <c r="AB123" i="12"/>
  <c r="AF123" i="12"/>
  <c r="AC118" i="12"/>
  <c r="AD118" i="12"/>
  <c r="AE118" i="12"/>
  <c r="AB118" i="12"/>
  <c r="AF118" i="12"/>
  <c r="AC114" i="12"/>
  <c r="AD114" i="12"/>
  <c r="AE114" i="12"/>
  <c r="AB114" i="12"/>
  <c r="AF114" i="12"/>
  <c r="AC109" i="12"/>
  <c r="AD109" i="12"/>
  <c r="AE109" i="12"/>
  <c r="AB109" i="12"/>
  <c r="AF109" i="12"/>
  <c r="AC104" i="12"/>
  <c r="AD104" i="12"/>
  <c r="AE104" i="12"/>
  <c r="AB104" i="12"/>
  <c r="AF104" i="12"/>
  <c r="AC100" i="12"/>
  <c r="AD100" i="12"/>
  <c r="AE100" i="12"/>
  <c r="AB100" i="12"/>
  <c r="AF100" i="12"/>
  <c r="AC95" i="12"/>
  <c r="AD95" i="12"/>
  <c r="AE95" i="12"/>
  <c r="AB95" i="12"/>
  <c r="AF95" i="12"/>
  <c r="AC90" i="12"/>
  <c r="AD90" i="12"/>
  <c r="AE90" i="12"/>
  <c r="AB90" i="12"/>
  <c r="AF90" i="12"/>
  <c r="AC86" i="12"/>
  <c r="AD86" i="12"/>
  <c r="AE86" i="12"/>
  <c r="AB86" i="12"/>
  <c r="AF86" i="12"/>
  <c r="AD81" i="12"/>
  <c r="AE81" i="12"/>
  <c r="AB81" i="12"/>
  <c r="AC81" i="12"/>
  <c r="AF81" i="12"/>
  <c r="AD77" i="12"/>
  <c r="AE77" i="12"/>
  <c r="AB77" i="12"/>
  <c r="AC77" i="12"/>
  <c r="AF77" i="12"/>
  <c r="AB72" i="12"/>
  <c r="AF72" i="12"/>
  <c r="AD72" i="12"/>
  <c r="AE72" i="12"/>
  <c r="AC72" i="12"/>
  <c r="AB67" i="12"/>
  <c r="AF67" i="12"/>
  <c r="AC67" i="12"/>
  <c r="AD67" i="12"/>
  <c r="AE67" i="12"/>
  <c r="AB63" i="12"/>
  <c r="AF63" i="12"/>
  <c r="AC63" i="12"/>
  <c r="AD63" i="12"/>
  <c r="AE63" i="12"/>
  <c r="AB58" i="12"/>
  <c r="AF58" i="12"/>
  <c r="AC58" i="12"/>
  <c r="AD58" i="12"/>
  <c r="AE58" i="12"/>
  <c r="AB54" i="12"/>
  <c r="AF54" i="12"/>
  <c r="AC54" i="12"/>
  <c r="AD54" i="12"/>
  <c r="AE54" i="12"/>
  <c r="AB47" i="12"/>
  <c r="AF47" i="12"/>
  <c r="AC47" i="12"/>
  <c r="AD47" i="12"/>
  <c r="AE47" i="12"/>
  <c r="AB43" i="12"/>
  <c r="AF43" i="12"/>
  <c r="AC43" i="12"/>
  <c r="AD43" i="12"/>
  <c r="AE43" i="12"/>
  <c r="AB39" i="12"/>
  <c r="AF39" i="12"/>
  <c r="AC39" i="12"/>
  <c r="AD39" i="12"/>
  <c r="AE39" i="12"/>
  <c r="AB33" i="12"/>
  <c r="AF33" i="12"/>
  <c r="AC33" i="12"/>
  <c r="AD33" i="12"/>
  <c r="AE33" i="12"/>
  <c r="AB29" i="12"/>
  <c r="AF29" i="12"/>
  <c r="AC29" i="12"/>
  <c r="AD29" i="12"/>
  <c r="AE29" i="12"/>
  <c r="AC173" i="12"/>
  <c r="AD173" i="12"/>
  <c r="AE173" i="12"/>
  <c r="AB173" i="12"/>
  <c r="AF173" i="12"/>
  <c r="AC177" i="12"/>
  <c r="AD177" i="12"/>
  <c r="AE177" i="12"/>
  <c r="AB177" i="12"/>
  <c r="AF177" i="12"/>
  <c r="AC167" i="12"/>
  <c r="AD167" i="12"/>
  <c r="AE167" i="12"/>
  <c r="AB167" i="12"/>
  <c r="AF167" i="12"/>
  <c r="AC183" i="12"/>
  <c r="AD183" i="12"/>
  <c r="AE183" i="12"/>
  <c r="AB183" i="12"/>
  <c r="AF183" i="12"/>
  <c r="AC179" i="12"/>
  <c r="AD179" i="12"/>
  <c r="AE179" i="12"/>
  <c r="AB179" i="12"/>
  <c r="AF179" i="12"/>
  <c r="AC174" i="12"/>
  <c r="AD174" i="12"/>
  <c r="AE174" i="12"/>
  <c r="AB174" i="12"/>
  <c r="AF174" i="12"/>
  <c r="AC169" i="12"/>
  <c r="AD169" i="12"/>
  <c r="AE169" i="12"/>
  <c r="AB169" i="12"/>
  <c r="AF169" i="12"/>
  <c r="AC164" i="12"/>
  <c r="AD164" i="12"/>
  <c r="AE164" i="12"/>
  <c r="AB164" i="12"/>
  <c r="AF164" i="12"/>
  <c r="AC159" i="12"/>
  <c r="AD159" i="12"/>
  <c r="AE159" i="12"/>
  <c r="AB159" i="12"/>
  <c r="AF159" i="12"/>
  <c r="AC154" i="12"/>
  <c r="AD154" i="12"/>
  <c r="AE154" i="12"/>
  <c r="AB154" i="12"/>
  <c r="AF154" i="12"/>
  <c r="AC150" i="12"/>
  <c r="AD150" i="12"/>
  <c r="AE150" i="12"/>
  <c r="AB150" i="12"/>
  <c r="AF150" i="12"/>
  <c r="AC146" i="12"/>
  <c r="AD146" i="12"/>
  <c r="AE146" i="12"/>
  <c r="AB146" i="12"/>
  <c r="AF146" i="12"/>
  <c r="AC141" i="12"/>
  <c r="AD141" i="12"/>
  <c r="AE141" i="12"/>
  <c r="AB141" i="12"/>
  <c r="AF141" i="12"/>
  <c r="AC136" i="12"/>
  <c r="AD136" i="12"/>
  <c r="AE136" i="12"/>
  <c r="AB136" i="12"/>
  <c r="AF136" i="12"/>
  <c r="AC132" i="12"/>
  <c r="AD132" i="12"/>
  <c r="AE132" i="12"/>
  <c r="AB132" i="12"/>
  <c r="AF132" i="12"/>
  <c r="AC127" i="12"/>
  <c r="AD127" i="12"/>
  <c r="AE127" i="12"/>
  <c r="AB127" i="12"/>
  <c r="AF127" i="12"/>
  <c r="AC122" i="12"/>
  <c r="AD122" i="12"/>
  <c r="AE122" i="12"/>
  <c r="AB122" i="12"/>
  <c r="AF122" i="12"/>
  <c r="AC117" i="12"/>
  <c r="AD117" i="12"/>
  <c r="AE117" i="12"/>
  <c r="AB117" i="12"/>
  <c r="AF117" i="12"/>
  <c r="AC112" i="12"/>
  <c r="AD112" i="12"/>
  <c r="AE112" i="12"/>
  <c r="AB112" i="12"/>
  <c r="AF112" i="12"/>
  <c r="AC108" i="12"/>
  <c r="AD108" i="12"/>
  <c r="AE108" i="12"/>
  <c r="AB108" i="12"/>
  <c r="AF108" i="12"/>
  <c r="AC103" i="12"/>
  <c r="AD103" i="12"/>
  <c r="AE103" i="12"/>
  <c r="AB103" i="12"/>
  <c r="AF103" i="12"/>
  <c r="AC99" i="12"/>
  <c r="AD99" i="12"/>
  <c r="AE99" i="12"/>
  <c r="AB99" i="12"/>
  <c r="AF99" i="12"/>
  <c r="AC94" i="12"/>
  <c r="AD94" i="12"/>
  <c r="AE94" i="12"/>
  <c r="AB94" i="12"/>
  <c r="AF94" i="12"/>
  <c r="AC89" i="12"/>
  <c r="AD89" i="12"/>
  <c r="AE89" i="12"/>
  <c r="AB89" i="12"/>
  <c r="AF89" i="12"/>
  <c r="AC85" i="12"/>
  <c r="AD85" i="12"/>
  <c r="AE85" i="12"/>
  <c r="AB85" i="12"/>
  <c r="AF85" i="12"/>
  <c r="AD80" i="12"/>
  <c r="AE80" i="12"/>
  <c r="AC80" i="12"/>
  <c r="AF80" i="12"/>
  <c r="AB80" i="12"/>
  <c r="AD76" i="12"/>
  <c r="AE76" i="12"/>
  <c r="AC76" i="12"/>
  <c r="AF76" i="12"/>
  <c r="AB76" i="12"/>
  <c r="AB71" i="12"/>
  <c r="AF71" i="12"/>
  <c r="AD71" i="12"/>
  <c r="AE71" i="12"/>
  <c r="AC71" i="12"/>
  <c r="AB66" i="12"/>
  <c r="AF66" i="12"/>
  <c r="AC66" i="12"/>
  <c r="AD66" i="12"/>
  <c r="AE66" i="12"/>
  <c r="AB62" i="12"/>
  <c r="AF62" i="12"/>
  <c r="AC62" i="12"/>
  <c r="AD62" i="12"/>
  <c r="AE62" i="12"/>
  <c r="AB57" i="12"/>
  <c r="AF57" i="12"/>
  <c r="AC57" i="12"/>
  <c r="AD57" i="12"/>
  <c r="AE57" i="12"/>
  <c r="AB52" i="12"/>
  <c r="AF52" i="12"/>
  <c r="AC52" i="12"/>
  <c r="AD52" i="12"/>
  <c r="AE52" i="12"/>
  <c r="AB46" i="12"/>
  <c r="AF46" i="12"/>
  <c r="AC46" i="12"/>
  <c r="AD46" i="12"/>
  <c r="AE46" i="12"/>
  <c r="AB42" i="12"/>
  <c r="AF42" i="12"/>
  <c r="AC42" i="12"/>
  <c r="AD42" i="12"/>
  <c r="AE42" i="12"/>
  <c r="AB38" i="12"/>
  <c r="AF38" i="12"/>
  <c r="AC38" i="12"/>
  <c r="AD38" i="12"/>
  <c r="AE38" i="12"/>
  <c r="AB32" i="12"/>
  <c r="AF32" i="12"/>
  <c r="AC32" i="12"/>
  <c r="AD32" i="12"/>
  <c r="AE32" i="12"/>
  <c r="AB28" i="12"/>
  <c r="AF28" i="12"/>
  <c r="AC28" i="12"/>
  <c r="AD28" i="12"/>
  <c r="AE28" i="12"/>
  <c r="AC182" i="12"/>
  <c r="AD182" i="12"/>
  <c r="AE182" i="12"/>
  <c r="AB182" i="12"/>
  <c r="AF182" i="12"/>
  <c r="AC168" i="12"/>
  <c r="AD168" i="12"/>
  <c r="AE168" i="12"/>
  <c r="AB168" i="12"/>
  <c r="AF168" i="12"/>
  <c r="AC163" i="12"/>
  <c r="AD163" i="12"/>
  <c r="AE163" i="12"/>
  <c r="AB163" i="12"/>
  <c r="AF163" i="12"/>
  <c r="AC158" i="12"/>
  <c r="AD158" i="12"/>
  <c r="AE158" i="12"/>
  <c r="AB158" i="12"/>
  <c r="AF158" i="12"/>
  <c r="AC153" i="12"/>
  <c r="AD153" i="12"/>
  <c r="AE153" i="12"/>
  <c r="AB153" i="12"/>
  <c r="AF153" i="12"/>
  <c r="AC149" i="12"/>
  <c r="AD149" i="12"/>
  <c r="AE149" i="12"/>
  <c r="AB149" i="12"/>
  <c r="AF149" i="12"/>
  <c r="AC145" i="12"/>
  <c r="AD145" i="12"/>
  <c r="AE145" i="12"/>
  <c r="AB145" i="12"/>
  <c r="AF145" i="12"/>
  <c r="AC140" i="12"/>
  <c r="AD140" i="12"/>
  <c r="AE140" i="12"/>
  <c r="AB140" i="12"/>
  <c r="AF140" i="12"/>
  <c r="AC135" i="12"/>
  <c r="AD135" i="12"/>
  <c r="AE135" i="12"/>
  <c r="AB135" i="12"/>
  <c r="AF135" i="12"/>
  <c r="AC131" i="12"/>
  <c r="AD131" i="12"/>
  <c r="AE131" i="12"/>
  <c r="AB131" i="12"/>
  <c r="AF131" i="12"/>
  <c r="AC125" i="12"/>
  <c r="AD125" i="12"/>
  <c r="AE125" i="12"/>
  <c r="AB125" i="12"/>
  <c r="AF125" i="12"/>
  <c r="AC121" i="12"/>
  <c r="AD121" i="12"/>
  <c r="AE121" i="12"/>
  <c r="AB121" i="12"/>
  <c r="AF121" i="12"/>
  <c r="AC116" i="12"/>
  <c r="AD116" i="12"/>
  <c r="AE116" i="12"/>
  <c r="AB116" i="12"/>
  <c r="AF116" i="12"/>
  <c r="AC111" i="12"/>
  <c r="AD111" i="12"/>
  <c r="AE111" i="12"/>
  <c r="AB111" i="12"/>
  <c r="AF111" i="12"/>
  <c r="AC106" i="12"/>
  <c r="AD106" i="12"/>
  <c r="AE106" i="12"/>
  <c r="AB106" i="12"/>
  <c r="AF106" i="12"/>
  <c r="AC102" i="12"/>
  <c r="AD102" i="12"/>
  <c r="AE102" i="12"/>
  <c r="AB102" i="12"/>
  <c r="AF102" i="12"/>
  <c r="AC97" i="12"/>
  <c r="AD97" i="12"/>
  <c r="AE97" i="12"/>
  <c r="AB97" i="12"/>
  <c r="AF97" i="12"/>
  <c r="AC93" i="12"/>
  <c r="AD93" i="12"/>
  <c r="AE93" i="12"/>
  <c r="AB93" i="12"/>
  <c r="AF93" i="12"/>
  <c r="AC88" i="12"/>
  <c r="AD88" i="12"/>
  <c r="AE88" i="12"/>
  <c r="AB88" i="12"/>
  <c r="AF88" i="12"/>
  <c r="AC84" i="12"/>
  <c r="AD84" i="12"/>
  <c r="AE84" i="12"/>
  <c r="AB84" i="12"/>
  <c r="AF84" i="12"/>
  <c r="AD79" i="12"/>
  <c r="AE79" i="12"/>
  <c r="AB79" i="12"/>
  <c r="AC79" i="12"/>
  <c r="AF79" i="12"/>
  <c r="AD75" i="12"/>
  <c r="AE75" i="12"/>
  <c r="AB75" i="12"/>
  <c r="AC75" i="12"/>
  <c r="AF75" i="12"/>
  <c r="AB70" i="12"/>
  <c r="AF70" i="12"/>
  <c r="AC70" i="12"/>
  <c r="AD70" i="12"/>
  <c r="AE70" i="12"/>
  <c r="AB65" i="12"/>
  <c r="AF65" i="12"/>
  <c r="AC65" i="12"/>
  <c r="AD65" i="12"/>
  <c r="AE65" i="12"/>
  <c r="AB61" i="12"/>
  <c r="AF61" i="12"/>
  <c r="AC61" i="12"/>
  <c r="AD61" i="12"/>
  <c r="AE61" i="12"/>
  <c r="AB56" i="12"/>
  <c r="AF56" i="12"/>
  <c r="AC56" i="12"/>
  <c r="AD56" i="12"/>
  <c r="AE56" i="12"/>
  <c r="AB51" i="12"/>
  <c r="AF51" i="12"/>
  <c r="AC51" i="12"/>
  <c r="AD51" i="12"/>
  <c r="AE51" i="12"/>
  <c r="AB45" i="12"/>
  <c r="AF45" i="12"/>
  <c r="AC45" i="12"/>
  <c r="AD45" i="12"/>
  <c r="AE45" i="12"/>
  <c r="AB41" i="12"/>
  <c r="AF41" i="12"/>
  <c r="AC41" i="12"/>
  <c r="AD41" i="12"/>
  <c r="AE41" i="12"/>
  <c r="AB37" i="12"/>
  <c r="AF37" i="12"/>
  <c r="AC37" i="12"/>
  <c r="AD37" i="12"/>
  <c r="AE37" i="12"/>
  <c r="AB31" i="12"/>
  <c r="AF31" i="12"/>
  <c r="AC31" i="12"/>
  <c r="AD31" i="12"/>
  <c r="AE31" i="12"/>
  <c r="AB35" i="12"/>
  <c r="AF35" i="12"/>
  <c r="AC35" i="12"/>
  <c r="AD35" i="12"/>
  <c r="AE35" i="12"/>
  <c r="AC171" i="12"/>
  <c r="AD171" i="12"/>
  <c r="AE171" i="12"/>
  <c r="AB171" i="12"/>
  <c r="AF171" i="12"/>
  <c r="AC157" i="12"/>
  <c r="AD157" i="12"/>
  <c r="AE157" i="12"/>
  <c r="AB157" i="12"/>
  <c r="AF157" i="12"/>
  <c r="AC152" i="12"/>
  <c r="AD152" i="12"/>
  <c r="AE152" i="12"/>
  <c r="AB152" i="12"/>
  <c r="AF152" i="12"/>
  <c r="AC148" i="12"/>
  <c r="AD148" i="12"/>
  <c r="AE148" i="12"/>
  <c r="AB148" i="12"/>
  <c r="AF148" i="12"/>
  <c r="AC143" i="12"/>
  <c r="AD143" i="12"/>
  <c r="AE143" i="12"/>
  <c r="AB143" i="12"/>
  <c r="AF143" i="12"/>
  <c r="AC138" i="12"/>
  <c r="AD138" i="12"/>
  <c r="AE138" i="12"/>
  <c r="AB138" i="12"/>
  <c r="AF138" i="12"/>
  <c r="AC134" i="12"/>
  <c r="AD134" i="12"/>
  <c r="AE134" i="12"/>
  <c r="AB134" i="12"/>
  <c r="AF134" i="12"/>
  <c r="AC129" i="12"/>
  <c r="AD129" i="12"/>
  <c r="AE129" i="12"/>
  <c r="AB129" i="12"/>
  <c r="AF129" i="12"/>
  <c r="AC124" i="12"/>
  <c r="AD124" i="12"/>
  <c r="AE124" i="12"/>
  <c r="AB124" i="12"/>
  <c r="AF124" i="12"/>
  <c r="AC120" i="12"/>
  <c r="AD120" i="12"/>
  <c r="AE120" i="12"/>
  <c r="AB120" i="12"/>
  <c r="AF120" i="12"/>
  <c r="AC115" i="12"/>
  <c r="AD115" i="12"/>
  <c r="AE115" i="12"/>
  <c r="AB115" i="12"/>
  <c r="AF115" i="12"/>
  <c r="AC110" i="12"/>
  <c r="AD110" i="12"/>
  <c r="AE110" i="12"/>
  <c r="AB110" i="12"/>
  <c r="AF110" i="12"/>
  <c r="AC105" i="12"/>
  <c r="AD105" i="12"/>
  <c r="AE105" i="12"/>
  <c r="AB105" i="12"/>
  <c r="AF105" i="12"/>
  <c r="AC101" i="12"/>
  <c r="AD101" i="12"/>
  <c r="AE101" i="12"/>
  <c r="AB101" i="12"/>
  <c r="AF101" i="12"/>
  <c r="AC96" i="12"/>
  <c r="AD96" i="12"/>
  <c r="AE96" i="12"/>
  <c r="AB96" i="12"/>
  <c r="AF96" i="12"/>
  <c r="AC91" i="12"/>
  <c r="AD91" i="12"/>
  <c r="AE91" i="12"/>
  <c r="AB91" i="12"/>
  <c r="AF91" i="12"/>
  <c r="AC87" i="12"/>
  <c r="AD87" i="12"/>
  <c r="AE87" i="12"/>
  <c r="AB87" i="12"/>
  <c r="AF87" i="12"/>
  <c r="AC83" i="12"/>
  <c r="AD83" i="12"/>
  <c r="AE83" i="12"/>
  <c r="AB83" i="12"/>
  <c r="AF83" i="12"/>
  <c r="AD78" i="12"/>
  <c r="AE78" i="12"/>
  <c r="AC78" i="12"/>
  <c r="AF78" i="12"/>
  <c r="AB78" i="12"/>
  <c r="AB73" i="12"/>
  <c r="AD73" i="12"/>
  <c r="AE73" i="12"/>
  <c r="AC73" i="12"/>
  <c r="AF73" i="12"/>
  <c r="AB69" i="12"/>
  <c r="AF69" i="12"/>
  <c r="AC69" i="12"/>
  <c r="AD69" i="12"/>
  <c r="AE69" i="12"/>
  <c r="AB64" i="12"/>
  <c r="AF64" i="12"/>
  <c r="AC64" i="12"/>
  <c r="AD64" i="12"/>
  <c r="AE64" i="12"/>
  <c r="AB60" i="12"/>
  <c r="AF60" i="12"/>
  <c r="AC60" i="12"/>
  <c r="AD60" i="12"/>
  <c r="AE60" i="12"/>
  <c r="AB55" i="12"/>
  <c r="AF55" i="12"/>
  <c r="AC55" i="12"/>
  <c r="AD55" i="12"/>
  <c r="AE55" i="12"/>
  <c r="AB50" i="12"/>
  <c r="AF50" i="12"/>
  <c r="AC50" i="12"/>
  <c r="AD50" i="12"/>
  <c r="AE50" i="12"/>
  <c r="AB44" i="12"/>
  <c r="AF44" i="12"/>
  <c r="AC44" i="12"/>
  <c r="AD44" i="12"/>
  <c r="AE44" i="12"/>
  <c r="AB40" i="12"/>
  <c r="AF40" i="12"/>
  <c r="AC40" i="12"/>
  <c r="AD40" i="12"/>
  <c r="AE40" i="12"/>
  <c r="AB34" i="12"/>
  <c r="AF34" i="12"/>
  <c r="AC34" i="12"/>
  <c r="AD34" i="12"/>
  <c r="AE34" i="12"/>
  <c r="AB30" i="12"/>
  <c r="AF30" i="12"/>
  <c r="AC30" i="12"/>
  <c r="AD30" i="12"/>
  <c r="AE30" i="12"/>
  <c r="AB48" i="12"/>
  <c r="AF48" i="12"/>
  <c r="AC48" i="12"/>
  <c r="AD48" i="12"/>
  <c r="AE48" i="12"/>
  <c r="N180" i="12"/>
  <c r="U180" i="12"/>
  <c r="Y180" i="12"/>
  <c r="R180" i="12"/>
  <c r="V180" i="12"/>
  <c r="Z180" i="12"/>
  <c r="S180" i="12"/>
  <c r="W180" i="12"/>
  <c r="AA180" i="12"/>
  <c r="T180" i="12"/>
  <c r="X180" i="12"/>
  <c r="N176" i="12"/>
  <c r="U176" i="12"/>
  <c r="Y176" i="12"/>
  <c r="R176" i="12"/>
  <c r="V176" i="12"/>
  <c r="Z176" i="12"/>
  <c r="S176" i="12"/>
  <c r="W176" i="12"/>
  <c r="AA176" i="12"/>
  <c r="T176" i="12"/>
  <c r="X176" i="12"/>
  <c r="N170" i="12"/>
  <c r="U170" i="12"/>
  <c r="Y170" i="12"/>
  <c r="R170" i="12"/>
  <c r="V170" i="12"/>
  <c r="Z170" i="12"/>
  <c r="S170" i="12"/>
  <c r="W170" i="12"/>
  <c r="AA170" i="12"/>
  <c r="T170" i="12"/>
  <c r="X170" i="12"/>
  <c r="N165" i="12"/>
  <c r="U165" i="12"/>
  <c r="Y165" i="12"/>
  <c r="R165" i="12"/>
  <c r="V165" i="12"/>
  <c r="Z165" i="12"/>
  <c r="T165" i="12"/>
  <c r="W165" i="12"/>
  <c r="X165" i="12"/>
  <c r="S165" i="12"/>
  <c r="AA165" i="12"/>
  <c r="N160" i="12"/>
  <c r="U160" i="12"/>
  <c r="Y160" i="12"/>
  <c r="R160" i="12"/>
  <c r="V160" i="12"/>
  <c r="Z160" i="12"/>
  <c r="S160" i="12"/>
  <c r="W160" i="12"/>
  <c r="AA160" i="12"/>
  <c r="T160" i="12"/>
  <c r="X160" i="12"/>
  <c r="N156" i="12"/>
  <c r="U156" i="12"/>
  <c r="Y156" i="12"/>
  <c r="R156" i="12"/>
  <c r="V156" i="12"/>
  <c r="Z156" i="12"/>
  <c r="S156" i="12"/>
  <c r="W156" i="12"/>
  <c r="AA156" i="12"/>
  <c r="T156" i="12"/>
  <c r="X156" i="12"/>
  <c r="N151" i="12"/>
  <c r="U151" i="12"/>
  <c r="Y151" i="12"/>
  <c r="R151" i="12"/>
  <c r="V151" i="12"/>
  <c r="Z151" i="12"/>
  <c r="S151" i="12"/>
  <c r="W151" i="12"/>
  <c r="AA151" i="12"/>
  <c r="T151" i="12"/>
  <c r="X151" i="12"/>
  <c r="N147" i="12"/>
  <c r="U147" i="12"/>
  <c r="Y147" i="12"/>
  <c r="R147" i="12"/>
  <c r="V147" i="12"/>
  <c r="Z147" i="12"/>
  <c r="S147" i="12"/>
  <c r="W147" i="12"/>
  <c r="AA147" i="12"/>
  <c r="T147" i="12"/>
  <c r="X147" i="12"/>
  <c r="N142" i="12"/>
  <c r="U142" i="12"/>
  <c r="Y142" i="12"/>
  <c r="R142" i="12"/>
  <c r="V142" i="12"/>
  <c r="Z142" i="12"/>
  <c r="S142" i="12"/>
  <c r="W142" i="12"/>
  <c r="AA142" i="12"/>
  <c r="T142" i="12"/>
  <c r="X142" i="12"/>
  <c r="N137" i="12"/>
  <c r="U137" i="12"/>
  <c r="Y137" i="12"/>
  <c r="R137" i="12"/>
  <c r="V137" i="12"/>
  <c r="Z137" i="12"/>
  <c r="S137" i="12"/>
  <c r="W137" i="12"/>
  <c r="AA137" i="12"/>
  <c r="T137" i="12"/>
  <c r="X137" i="12"/>
  <c r="N133" i="12"/>
  <c r="U133" i="12"/>
  <c r="Y133" i="12"/>
  <c r="R133" i="12"/>
  <c r="V133" i="12"/>
  <c r="Z133" i="12"/>
  <c r="S133" i="12"/>
  <c r="W133" i="12"/>
  <c r="AA133" i="12"/>
  <c r="T133" i="12"/>
  <c r="X133" i="12"/>
  <c r="N128" i="12"/>
  <c r="U128" i="12"/>
  <c r="Y128" i="12"/>
  <c r="R128" i="12"/>
  <c r="V128" i="12"/>
  <c r="Z128" i="12"/>
  <c r="S128" i="12"/>
  <c r="W128" i="12"/>
  <c r="AA128" i="12"/>
  <c r="T128" i="12"/>
  <c r="X128" i="12"/>
  <c r="N123" i="12"/>
  <c r="U123" i="12"/>
  <c r="Y123" i="12"/>
  <c r="R123" i="12"/>
  <c r="V123" i="12"/>
  <c r="Z123" i="12"/>
  <c r="S123" i="12"/>
  <c r="W123" i="12"/>
  <c r="AA123" i="12"/>
  <c r="T123" i="12"/>
  <c r="X123" i="12"/>
  <c r="N118" i="12"/>
  <c r="R118" i="12"/>
  <c r="V118" i="12"/>
  <c r="Z118" i="12"/>
  <c r="S118" i="12"/>
  <c r="W118" i="12"/>
  <c r="AA118" i="12"/>
  <c r="T118" i="12"/>
  <c r="X118" i="12"/>
  <c r="U118" i="12"/>
  <c r="Y118" i="12"/>
  <c r="N114" i="12"/>
  <c r="R114" i="12"/>
  <c r="V114" i="12"/>
  <c r="Z114" i="12"/>
  <c r="S114" i="12"/>
  <c r="W114" i="12"/>
  <c r="AA114" i="12"/>
  <c r="T114" i="12"/>
  <c r="X114" i="12"/>
  <c r="U114" i="12"/>
  <c r="Y114" i="12"/>
  <c r="N109" i="12"/>
  <c r="R109" i="12"/>
  <c r="V109" i="12"/>
  <c r="Z109" i="12"/>
  <c r="S109" i="12"/>
  <c r="W109" i="12"/>
  <c r="AA109" i="12"/>
  <c r="T109" i="12"/>
  <c r="X109" i="12"/>
  <c r="U109" i="12"/>
  <c r="Y109" i="12"/>
  <c r="N104" i="12"/>
  <c r="R104" i="12"/>
  <c r="V104" i="12"/>
  <c r="Z104" i="12"/>
  <c r="S104" i="12"/>
  <c r="W104" i="12"/>
  <c r="AA104" i="12"/>
  <c r="T104" i="12"/>
  <c r="X104" i="12"/>
  <c r="U104" i="12"/>
  <c r="Y104" i="12"/>
  <c r="N100" i="12"/>
  <c r="R100" i="12"/>
  <c r="V100" i="12"/>
  <c r="Z100" i="12"/>
  <c r="S100" i="12"/>
  <c r="W100" i="12"/>
  <c r="AA100" i="12"/>
  <c r="T100" i="12"/>
  <c r="X100" i="12"/>
  <c r="U100" i="12"/>
  <c r="Y100" i="12"/>
  <c r="N95" i="12"/>
  <c r="R95" i="12"/>
  <c r="V95" i="12"/>
  <c r="Z95" i="12"/>
  <c r="S95" i="12"/>
  <c r="W95" i="12"/>
  <c r="AA95" i="12"/>
  <c r="T95" i="12"/>
  <c r="X95" i="12"/>
  <c r="U95" i="12"/>
  <c r="Y95" i="12"/>
  <c r="N90" i="12"/>
  <c r="T90" i="12"/>
  <c r="X90" i="12"/>
  <c r="U90" i="12"/>
  <c r="Y90" i="12"/>
  <c r="R90" i="12"/>
  <c r="V90" i="12"/>
  <c r="Z90" i="12"/>
  <c r="S90" i="12"/>
  <c r="W90" i="12"/>
  <c r="AA90" i="12"/>
  <c r="N86" i="12"/>
  <c r="T86" i="12"/>
  <c r="X86" i="12"/>
  <c r="U86" i="12"/>
  <c r="Y86" i="12"/>
  <c r="R86" i="12"/>
  <c r="V86" i="12"/>
  <c r="Z86" i="12"/>
  <c r="AA86" i="12"/>
  <c r="S86" i="12"/>
  <c r="W86" i="12"/>
  <c r="N81" i="12"/>
  <c r="T81" i="12"/>
  <c r="X81" i="12"/>
  <c r="U81" i="12"/>
  <c r="Y81" i="12"/>
  <c r="R81" i="12"/>
  <c r="V81" i="12"/>
  <c r="Z81" i="12"/>
  <c r="S81" i="12"/>
  <c r="W81" i="12"/>
  <c r="AA81" i="12"/>
  <c r="N77" i="12"/>
  <c r="T77" i="12"/>
  <c r="X77" i="12"/>
  <c r="U77" i="12"/>
  <c r="Y77" i="12"/>
  <c r="R77" i="12"/>
  <c r="V77" i="12"/>
  <c r="Z77" i="12"/>
  <c r="AA77" i="12"/>
  <c r="S77" i="12"/>
  <c r="W77" i="12"/>
  <c r="N72" i="12"/>
  <c r="T72" i="12"/>
  <c r="X72" i="12"/>
  <c r="U72" i="12"/>
  <c r="Y72" i="12"/>
  <c r="R72" i="12"/>
  <c r="V72" i="12"/>
  <c r="Z72" i="12"/>
  <c r="S72" i="12"/>
  <c r="W72" i="12"/>
  <c r="AA72" i="12"/>
  <c r="N67" i="12"/>
  <c r="T67" i="12"/>
  <c r="X67" i="12"/>
  <c r="U67" i="12"/>
  <c r="Y67" i="12"/>
  <c r="R67" i="12"/>
  <c r="V67" i="12"/>
  <c r="Z67" i="12"/>
  <c r="AA67" i="12"/>
  <c r="S67" i="12"/>
  <c r="W67" i="12"/>
  <c r="N63" i="12"/>
  <c r="S63" i="12"/>
  <c r="W63" i="12"/>
  <c r="T63" i="12"/>
  <c r="U63" i="12"/>
  <c r="Y63" i="12"/>
  <c r="V63" i="12"/>
  <c r="X63" i="12"/>
  <c r="Z63" i="12"/>
  <c r="R63" i="12"/>
  <c r="AA63" i="12"/>
  <c r="N58" i="12"/>
  <c r="S58" i="12"/>
  <c r="W58" i="12"/>
  <c r="AA58" i="12"/>
  <c r="T58" i="12"/>
  <c r="X58" i="12"/>
  <c r="U58" i="12"/>
  <c r="Y58" i="12"/>
  <c r="R58" i="12"/>
  <c r="V58" i="12"/>
  <c r="Z58" i="12"/>
  <c r="N54" i="12"/>
  <c r="S54" i="12"/>
  <c r="W54" i="12"/>
  <c r="AA54" i="12"/>
  <c r="T54" i="12"/>
  <c r="X54" i="12"/>
  <c r="U54" i="12"/>
  <c r="Y54" i="12"/>
  <c r="V54" i="12"/>
  <c r="Z54" i="12"/>
  <c r="R54" i="12"/>
  <c r="N47" i="12"/>
  <c r="S47" i="12"/>
  <c r="W47" i="12"/>
  <c r="AA47" i="12"/>
  <c r="T47" i="12"/>
  <c r="X47" i="12"/>
  <c r="U47" i="12"/>
  <c r="Y47" i="12"/>
  <c r="R47" i="12"/>
  <c r="V47" i="12"/>
  <c r="Z47" i="12"/>
  <c r="N43" i="12"/>
  <c r="S43" i="12"/>
  <c r="W43" i="12"/>
  <c r="AA43" i="12"/>
  <c r="T43" i="12"/>
  <c r="X43" i="12"/>
  <c r="U43" i="12"/>
  <c r="Y43" i="12"/>
  <c r="Z43" i="12"/>
  <c r="R43" i="12"/>
  <c r="V43" i="12"/>
  <c r="N39" i="12"/>
  <c r="S39" i="12"/>
  <c r="W39" i="12"/>
  <c r="AA39" i="12"/>
  <c r="T39" i="12"/>
  <c r="X39" i="12"/>
  <c r="U39" i="12"/>
  <c r="Y39" i="12"/>
  <c r="R39" i="12"/>
  <c r="V39" i="12"/>
  <c r="Z39" i="12"/>
  <c r="U33" i="12"/>
  <c r="Y33" i="12"/>
  <c r="R33" i="12"/>
  <c r="V33" i="12"/>
  <c r="Z33" i="12"/>
  <c r="S33" i="12"/>
  <c r="W33" i="12"/>
  <c r="AA33" i="12"/>
  <c r="T33" i="12"/>
  <c r="X33" i="12"/>
  <c r="U29" i="12"/>
  <c r="Y29" i="12"/>
  <c r="R29" i="12"/>
  <c r="V29" i="12"/>
  <c r="Z29" i="12"/>
  <c r="S29" i="12"/>
  <c r="W29" i="12"/>
  <c r="AA29" i="12"/>
  <c r="T29" i="12"/>
  <c r="X29" i="12"/>
  <c r="N174" i="12"/>
  <c r="S174" i="12"/>
  <c r="W174" i="12"/>
  <c r="AA174" i="12"/>
  <c r="T174" i="12"/>
  <c r="X174" i="12"/>
  <c r="U174" i="12"/>
  <c r="Y174" i="12"/>
  <c r="R174" i="12"/>
  <c r="V174" i="12"/>
  <c r="Z174" i="12"/>
  <c r="N169" i="12"/>
  <c r="S169" i="12"/>
  <c r="W169" i="12"/>
  <c r="AA169" i="12"/>
  <c r="T169" i="12"/>
  <c r="X169" i="12"/>
  <c r="U169" i="12"/>
  <c r="Y169" i="12"/>
  <c r="R169" i="12"/>
  <c r="V169" i="12"/>
  <c r="Z169" i="12"/>
  <c r="N164" i="12"/>
  <c r="S164" i="12"/>
  <c r="W164" i="12"/>
  <c r="AA164" i="12"/>
  <c r="T164" i="12"/>
  <c r="X164" i="12"/>
  <c r="V164" i="12"/>
  <c r="Y164" i="12"/>
  <c r="R164" i="12"/>
  <c r="Z164" i="12"/>
  <c r="U164" i="12"/>
  <c r="N159" i="12"/>
  <c r="S159" i="12"/>
  <c r="W159" i="12"/>
  <c r="AA159" i="12"/>
  <c r="T159" i="12"/>
  <c r="X159" i="12"/>
  <c r="U159" i="12"/>
  <c r="Y159" i="12"/>
  <c r="R159" i="12"/>
  <c r="V159" i="12"/>
  <c r="Z159" i="12"/>
  <c r="N154" i="12"/>
  <c r="S154" i="12"/>
  <c r="W154" i="12"/>
  <c r="AA154" i="12"/>
  <c r="T154" i="12"/>
  <c r="X154" i="12"/>
  <c r="U154" i="12"/>
  <c r="Y154" i="12"/>
  <c r="R154" i="12"/>
  <c r="V154" i="12"/>
  <c r="Z154" i="12"/>
  <c r="N150" i="12"/>
  <c r="S150" i="12"/>
  <c r="W150" i="12"/>
  <c r="AA150" i="12"/>
  <c r="T150" i="12"/>
  <c r="X150" i="12"/>
  <c r="U150" i="12"/>
  <c r="Y150" i="12"/>
  <c r="R150" i="12"/>
  <c r="V150" i="12"/>
  <c r="Z150" i="12"/>
  <c r="N146" i="12"/>
  <c r="S146" i="12"/>
  <c r="W146" i="12"/>
  <c r="AA146" i="12"/>
  <c r="T146" i="12"/>
  <c r="X146" i="12"/>
  <c r="U146" i="12"/>
  <c r="Y146" i="12"/>
  <c r="R146" i="12"/>
  <c r="V146" i="12"/>
  <c r="Z146" i="12"/>
  <c r="N141" i="12"/>
  <c r="S141" i="12"/>
  <c r="W141" i="12"/>
  <c r="AA141" i="12"/>
  <c r="T141" i="12"/>
  <c r="X141" i="12"/>
  <c r="U141" i="12"/>
  <c r="Y141" i="12"/>
  <c r="R141" i="12"/>
  <c r="V141" i="12"/>
  <c r="Z141" i="12"/>
  <c r="N136" i="12"/>
  <c r="S136" i="12"/>
  <c r="W136" i="12"/>
  <c r="AA136" i="12"/>
  <c r="T136" i="12"/>
  <c r="X136" i="12"/>
  <c r="U136" i="12"/>
  <c r="Y136" i="12"/>
  <c r="R136" i="12"/>
  <c r="V136" i="12"/>
  <c r="Z136" i="12"/>
  <c r="N132" i="12"/>
  <c r="S132" i="12"/>
  <c r="W132" i="12"/>
  <c r="AA132" i="12"/>
  <c r="T132" i="12"/>
  <c r="X132" i="12"/>
  <c r="U132" i="12"/>
  <c r="Y132" i="12"/>
  <c r="R132" i="12"/>
  <c r="V132" i="12"/>
  <c r="Z132" i="12"/>
  <c r="N127" i="12"/>
  <c r="S127" i="12"/>
  <c r="W127" i="12"/>
  <c r="AA127" i="12"/>
  <c r="T127" i="12"/>
  <c r="X127" i="12"/>
  <c r="U127" i="12"/>
  <c r="Y127" i="12"/>
  <c r="R127" i="12"/>
  <c r="V127" i="12"/>
  <c r="Z127" i="12"/>
  <c r="N122" i="12"/>
  <c r="T122" i="12"/>
  <c r="U122" i="12"/>
  <c r="R122" i="12"/>
  <c r="V122" i="12"/>
  <c r="S122" i="12"/>
  <c r="W122" i="12"/>
  <c r="AA122" i="12"/>
  <c r="X122" i="12"/>
  <c r="Y122" i="12"/>
  <c r="Z122" i="12"/>
  <c r="N117" i="12"/>
  <c r="T117" i="12"/>
  <c r="X117" i="12"/>
  <c r="U117" i="12"/>
  <c r="Y117" i="12"/>
  <c r="R117" i="12"/>
  <c r="V117" i="12"/>
  <c r="Z117" i="12"/>
  <c r="S117" i="12"/>
  <c r="W117" i="12"/>
  <c r="AA117" i="12"/>
  <c r="N112" i="12"/>
  <c r="T112" i="12"/>
  <c r="X112" i="12"/>
  <c r="U112" i="12"/>
  <c r="Y112" i="12"/>
  <c r="R112" i="12"/>
  <c r="V112" i="12"/>
  <c r="Z112" i="12"/>
  <c r="S112" i="12"/>
  <c r="W112" i="12"/>
  <c r="AA112" i="12"/>
  <c r="N108" i="12"/>
  <c r="T108" i="12"/>
  <c r="X108" i="12"/>
  <c r="U108" i="12"/>
  <c r="Y108" i="12"/>
  <c r="R108" i="12"/>
  <c r="V108" i="12"/>
  <c r="Z108" i="12"/>
  <c r="S108" i="12"/>
  <c r="W108" i="12"/>
  <c r="AA108" i="12"/>
  <c r="N103" i="12"/>
  <c r="T103" i="12"/>
  <c r="X103" i="12"/>
  <c r="U103" i="12"/>
  <c r="Y103" i="12"/>
  <c r="R103" i="12"/>
  <c r="V103" i="12"/>
  <c r="Z103" i="12"/>
  <c r="S103" i="12"/>
  <c r="W103" i="12"/>
  <c r="AA103" i="12"/>
  <c r="N99" i="12"/>
  <c r="T99" i="12"/>
  <c r="X99" i="12"/>
  <c r="U99" i="12"/>
  <c r="Y99" i="12"/>
  <c r="R99" i="12"/>
  <c r="V99" i="12"/>
  <c r="Z99" i="12"/>
  <c r="S99" i="12"/>
  <c r="W99" i="12"/>
  <c r="AA99" i="12"/>
  <c r="N94" i="12"/>
  <c r="T94" i="12"/>
  <c r="X94" i="12"/>
  <c r="U94" i="12"/>
  <c r="Y94" i="12"/>
  <c r="R94" i="12"/>
  <c r="V94" i="12"/>
  <c r="Z94" i="12"/>
  <c r="S94" i="12"/>
  <c r="W94" i="12"/>
  <c r="AA94" i="12"/>
  <c r="N89" i="12"/>
  <c r="R89" i="12"/>
  <c r="V89" i="12"/>
  <c r="Z89" i="12"/>
  <c r="S89" i="12"/>
  <c r="W89" i="12"/>
  <c r="AA89" i="12"/>
  <c r="T89" i="12"/>
  <c r="X89" i="12"/>
  <c r="U89" i="12"/>
  <c r="Y89" i="12"/>
  <c r="N85" i="12"/>
  <c r="R85" i="12"/>
  <c r="V85" i="12"/>
  <c r="Z85" i="12"/>
  <c r="S85" i="12"/>
  <c r="W85" i="12"/>
  <c r="AA85" i="12"/>
  <c r="T85" i="12"/>
  <c r="X85" i="12"/>
  <c r="U85" i="12"/>
  <c r="Y85" i="12"/>
  <c r="N80" i="12"/>
  <c r="R80" i="12"/>
  <c r="V80" i="12"/>
  <c r="Z80" i="12"/>
  <c r="S80" i="12"/>
  <c r="W80" i="12"/>
  <c r="AA80" i="12"/>
  <c r="T80" i="12"/>
  <c r="X80" i="12"/>
  <c r="U80" i="12"/>
  <c r="Y80" i="12"/>
  <c r="N76" i="12"/>
  <c r="R76" i="12"/>
  <c r="V76" i="12"/>
  <c r="Z76" i="12"/>
  <c r="S76" i="12"/>
  <c r="W76" i="12"/>
  <c r="AA76" i="12"/>
  <c r="T76" i="12"/>
  <c r="X76" i="12"/>
  <c r="U76" i="12"/>
  <c r="Y76" i="12"/>
  <c r="N71" i="12"/>
  <c r="R71" i="12"/>
  <c r="V71" i="12"/>
  <c r="Z71" i="12"/>
  <c r="S71" i="12"/>
  <c r="W71" i="12"/>
  <c r="AA71" i="12"/>
  <c r="T71" i="12"/>
  <c r="X71" i="12"/>
  <c r="U71" i="12"/>
  <c r="Y71" i="12"/>
  <c r="N66" i="12"/>
  <c r="R66" i="12"/>
  <c r="V66" i="12"/>
  <c r="Z66" i="12"/>
  <c r="S66" i="12"/>
  <c r="W66" i="12"/>
  <c r="AA66" i="12"/>
  <c r="T66" i="12"/>
  <c r="X66" i="12"/>
  <c r="U66" i="12"/>
  <c r="Y66" i="12"/>
  <c r="N62" i="12"/>
  <c r="U62" i="12"/>
  <c r="Y62" i="12"/>
  <c r="R62" i="12"/>
  <c r="V62" i="12"/>
  <c r="Z62" i="12"/>
  <c r="S62" i="12"/>
  <c r="W62" i="12"/>
  <c r="AA62" i="12"/>
  <c r="T62" i="12"/>
  <c r="X62" i="12"/>
  <c r="N57" i="12"/>
  <c r="U57" i="12"/>
  <c r="Y57" i="12"/>
  <c r="R57" i="12"/>
  <c r="V57" i="12"/>
  <c r="Z57" i="12"/>
  <c r="S57" i="12"/>
  <c r="W57" i="12"/>
  <c r="AA57" i="12"/>
  <c r="X57" i="12"/>
  <c r="T57" i="12"/>
  <c r="N52" i="12"/>
  <c r="S52" i="12"/>
  <c r="W52" i="12"/>
  <c r="AA52" i="12"/>
  <c r="T52" i="12"/>
  <c r="X52" i="12"/>
  <c r="U52" i="12"/>
  <c r="Y52" i="12"/>
  <c r="Z52" i="12"/>
  <c r="R52" i="12"/>
  <c r="V52" i="12"/>
  <c r="N46" i="12"/>
  <c r="U46" i="12"/>
  <c r="Y46" i="12"/>
  <c r="R46" i="12"/>
  <c r="V46" i="12"/>
  <c r="Z46" i="12"/>
  <c r="S46" i="12"/>
  <c r="W46" i="12"/>
  <c r="AA46" i="12"/>
  <c r="T46" i="12"/>
  <c r="X46" i="12"/>
  <c r="N42" i="12"/>
  <c r="U42" i="12"/>
  <c r="Y42" i="12"/>
  <c r="R42" i="12"/>
  <c r="V42" i="12"/>
  <c r="Z42" i="12"/>
  <c r="S42" i="12"/>
  <c r="W42" i="12"/>
  <c r="AA42" i="12"/>
  <c r="T42" i="12"/>
  <c r="X42" i="12"/>
  <c r="N38" i="12"/>
  <c r="U38" i="12"/>
  <c r="Y38" i="12"/>
  <c r="R38" i="12"/>
  <c r="V38" i="12"/>
  <c r="Z38" i="12"/>
  <c r="S38" i="12"/>
  <c r="W38" i="12"/>
  <c r="AA38" i="12"/>
  <c r="T38" i="12"/>
  <c r="X38" i="12"/>
  <c r="S32" i="12"/>
  <c r="W32" i="12"/>
  <c r="AA32" i="12"/>
  <c r="T32" i="12"/>
  <c r="X32" i="12"/>
  <c r="U32" i="12"/>
  <c r="Y32" i="12"/>
  <c r="R32" i="12"/>
  <c r="V32" i="12"/>
  <c r="Z32" i="12"/>
  <c r="S28" i="12"/>
  <c r="W28" i="12"/>
  <c r="AA28" i="12"/>
  <c r="T28" i="12"/>
  <c r="X28" i="12"/>
  <c r="U28" i="12"/>
  <c r="Y28" i="12"/>
  <c r="V28" i="12"/>
  <c r="Z28" i="12"/>
  <c r="R28" i="12"/>
  <c r="N183" i="12"/>
  <c r="S183" i="12"/>
  <c r="W183" i="12"/>
  <c r="AA183" i="12"/>
  <c r="T183" i="12"/>
  <c r="X183" i="12"/>
  <c r="U183" i="12"/>
  <c r="Y183" i="12"/>
  <c r="R183" i="12"/>
  <c r="V183" i="12"/>
  <c r="Z183" i="12"/>
  <c r="N182" i="12"/>
  <c r="U182" i="12"/>
  <c r="Y182" i="12"/>
  <c r="R182" i="12"/>
  <c r="V182" i="12"/>
  <c r="Z182" i="12"/>
  <c r="S182" i="12"/>
  <c r="W182" i="12"/>
  <c r="AA182" i="12"/>
  <c r="T182" i="12"/>
  <c r="X182" i="12"/>
  <c r="N178" i="12"/>
  <c r="U178" i="12"/>
  <c r="Y178" i="12"/>
  <c r="R178" i="12"/>
  <c r="V178" i="12"/>
  <c r="Z178" i="12"/>
  <c r="S178" i="12"/>
  <c r="W178" i="12"/>
  <c r="AA178" i="12"/>
  <c r="T178" i="12"/>
  <c r="X178" i="12"/>
  <c r="N173" i="12"/>
  <c r="U173" i="12"/>
  <c r="Y173" i="12"/>
  <c r="R173" i="12"/>
  <c r="V173" i="12"/>
  <c r="Z173" i="12"/>
  <c r="S173" i="12"/>
  <c r="W173" i="12"/>
  <c r="AA173" i="12"/>
  <c r="T173" i="12"/>
  <c r="X173" i="12"/>
  <c r="N168" i="12"/>
  <c r="U168" i="12"/>
  <c r="Y168" i="12"/>
  <c r="R168" i="12"/>
  <c r="V168" i="12"/>
  <c r="Z168" i="12"/>
  <c r="S168" i="12"/>
  <c r="W168" i="12"/>
  <c r="AA168" i="12"/>
  <c r="T168" i="12"/>
  <c r="X168" i="12"/>
  <c r="N163" i="12"/>
  <c r="U163" i="12"/>
  <c r="Y163" i="12"/>
  <c r="R163" i="12"/>
  <c r="V163" i="12"/>
  <c r="Z163" i="12"/>
  <c r="X163" i="12"/>
  <c r="S163" i="12"/>
  <c r="AA163" i="12"/>
  <c r="T163" i="12"/>
  <c r="W163" i="12"/>
  <c r="N158" i="12"/>
  <c r="U158" i="12"/>
  <c r="Y158" i="12"/>
  <c r="R158" i="12"/>
  <c r="V158" i="12"/>
  <c r="Z158" i="12"/>
  <c r="S158" i="12"/>
  <c r="W158" i="12"/>
  <c r="AA158" i="12"/>
  <c r="T158" i="12"/>
  <c r="X158" i="12"/>
  <c r="N153" i="12"/>
  <c r="U153" i="12"/>
  <c r="Y153" i="12"/>
  <c r="R153" i="12"/>
  <c r="V153" i="12"/>
  <c r="Z153" i="12"/>
  <c r="S153" i="12"/>
  <c r="W153" i="12"/>
  <c r="AA153" i="12"/>
  <c r="T153" i="12"/>
  <c r="X153" i="12"/>
  <c r="N149" i="12"/>
  <c r="U149" i="12"/>
  <c r="Y149" i="12"/>
  <c r="R149" i="12"/>
  <c r="V149" i="12"/>
  <c r="Z149" i="12"/>
  <c r="S149" i="12"/>
  <c r="W149" i="12"/>
  <c r="AA149" i="12"/>
  <c r="T149" i="12"/>
  <c r="X149" i="12"/>
  <c r="N145" i="12"/>
  <c r="U145" i="12"/>
  <c r="Y145" i="12"/>
  <c r="R145" i="12"/>
  <c r="V145" i="12"/>
  <c r="Z145" i="12"/>
  <c r="S145" i="12"/>
  <c r="W145" i="12"/>
  <c r="AA145" i="12"/>
  <c r="T145" i="12"/>
  <c r="X145" i="12"/>
  <c r="N140" i="12"/>
  <c r="U140" i="12"/>
  <c r="Y140" i="12"/>
  <c r="R140" i="12"/>
  <c r="V140" i="12"/>
  <c r="Z140" i="12"/>
  <c r="S140" i="12"/>
  <c r="W140" i="12"/>
  <c r="AA140" i="12"/>
  <c r="T140" i="12"/>
  <c r="X140" i="12"/>
  <c r="N135" i="12"/>
  <c r="U135" i="12"/>
  <c r="Y135" i="12"/>
  <c r="R135" i="12"/>
  <c r="V135" i="12"/>
  <c r="Z135" i="12"/>
  <c r="S135" i="12"/>
  <c r="W135" i="12"/>
  <c r="AA135" i="12"/>
  <c r="T135" i="12"/>
  <c r="X135" i="12"/>
  <c r="N131" i="12"/>
  <c r="U131" i="12"/>
  <c r="Y131" i="12"/>
  <c r="R131" i="12"/>
  <c r="V131" i="12"/>
  <c r="Z131" i="12"/>
  <c r="S131" i="12"/>
  <c r="W131" i="12"/>
  <c r="AA131" i="12"/>
  <c r="T131" i="12"/>
  <c r="X131" i="12"/>
  <c r="N125" i="12"/>
  <c r="U125" i="12"/>
  <c r="Y125" i="12"/>
  <c r="R125" i="12"/>
  <c r="V125" i="12"/>
  <c r="Z125" i="12"/>
  <c r="S125" i="12"/>
  <c r="W125" i="12"/>
  <c r="AA125" i="12"/>
  <c r="T125" i="12"/>
  <c r="X125" i="12"/>
  <c r="N121" i="12"/>
  <c r="R121" i="12"/>
  <c r="V121" i="12"/>
  <c r="Z121" i="12"/>
  <c r="S121" i="12"/>
  <c r="W121" i="12"/>
  <c r="AA121" i="12"/>
  <c r="T121" i="12"/>
  <c r="X121" i="12"/>
  <c r="U121" i="12"/>
  <c r="Y121" i="12"/>
  <c r="N116" i="12"/>
  <c r="R116" i="12"/>
  <c r="V116" i="12"/>
  <c r="Z116" i="12"/>
  <c r="S116" i="12"/>
  <c r="W116" i="12"/>
  <c r="AA116" i="12"/>
  <c r="T116" i="12"/>
  <c r="X116" i="12"/>
  <c r="U116" i="12"/>
  <c r="Y116" i="12"/>
  <c r="N111" i="12"/>
  <c r="R111" i="12"/>
  <c r="V111" i="12"/>
  <c r="Z111" i="12"/>
  <c r="S111" i="12"/>
  <c r="W111" i="12"/>
  <c r="AA111" i="12"/>
  <c r="T111" i="12"/>
  <c r="X111" i="12"/>
  <c r="U111" i="12"/>
  <c r="Y111" i="12"/>
  <c r="N106" i="12"/>
  <c r="R106" i="12"/>
  <c r="V106" i="12"/>
  <c r="Z106" i="12"/>
  <c r="S106" i="12"/>
  <c r="W106" i="12"/>
  <c r="AA106" i="12"/>
  <c r="T106" i="12"/>
  <c r="X106" i="12"/>
  <c r="U106" i="12"/>
  <c r="Y106" i="12"/>
  <c r="N102" i="12"/>
  <c r="R102" i="12"/>
  <c r="V102" i="12"/>
  <c r="Z102" i="12"/>
  <c r="S102" i="12"/>
  <c r="W102" i="12"/>
  <c r="AA102" i="12"/>
  <c r="T102" i="12"/>
  <c r="X102" i="12"/>
  <c r="U102" i="12"/>
  <c r="Y102" i="12"/>
  <c r="N97" i="12"/>
  <c r="R97" i="12"/>
  <c r="V97" i="12"/>
  <c r="Z97" i="12"/>
  <c r="S97" i="12"/>
  <c r="W97" i="12"/>
  <c r="AA97" i="12"/>
  <c r="T97" i="12"/>
  <c r="X97" i="12"/>
  <c r="U97" i="12"/>
  <c r="Y97" i="12"/>
  <c r="N93" i="12"/>
  <c r="T93" i="12"/>
  <c r="V93" i="12"/>
  <c r="Z93" i="12"/>
  <c r="R93" i="12"/>
  <c r="W93" i="12"/>
  <c r="AA93" i="12"/>
  <c r="S93" i="12"/>
  <c r="X93" i="12"/>
  <c r="U93" i="12"/>
  <c r="Y93" i="12"/>
  <c r="N88" i="12"/>
  <c r="T88" i="12"/>
  <c r="X88" i="12"/>
  <c r="U88" i="12"/>
  <c r="Y88" i="12"/>
  <c r="R88" i="12"/>
  <c r="V88" i="12"/>
  <c r="Z88" i="12"/>
  <c r="W88" i="12"/>
  <c r="AA88" i="12"/>
  <c r="S88" i="12"/>
  <c r="N84" i="12"/>
  <c r="T84" i="12"/>
  <c r="X84" i="12"/>
  <c r="U84" i="12"/>
  <c r="Y84" i="12"/>
  <c r="R84" i="12"/>
  <c r="V84" i="12"/>
  <c r="Z84" i="12"/>
  <c r="S84" i="12"/>
  <c r="W84" i="12"/>
  <c r="AA84" i="12"/>
  <c r="N79" i="12"/>
  <c r="T79" i="12"/>
  <c r="X79" i="12"/>
  <c r="U79" i="12"/>
  <c r="Y79" i="12"/>
  <c r="R79" i="12"/>
  <c r="V79" i="12"/>
  <c r="Z79" i="12"/>
  <c r="W79" i="12"/>
  <c r="AA79" i="12"/>
  <c r="S79" i="12"/>
  <c r="N75" i="12"/>
  <c r="T75" i="12"/>
  <c r="X75" i="12"/>
  <c r="U75" i="12"/>
  <c r="Y75" i="12"/>
  <c r="R75" i="12"/>
  <c r="V75" i="12"/>
  <c r="Z75" i="12"/>
  <c r="S75" i="12"/>
  <c r="W75" i="12"/>
  <c r="AA75" i="12"/>
  <c r="N70" i="12"/>
  <c r="T70" i="12"/>
  <c r="X70" i="12"/>
  <c r="U70" i="12"/>
  <c r="Y70" i="12"/>
  <c r="R70" i="12"/>
  <c r="V70" i="12"/>
  <c r="Z70" i="12"/>
  <c r="W70" i="12"/>
  <c r="AA70" i="12"/>
  <c r="S70" i="12"/>
  <c r="N65" i="12"/>
  <c r="T65" i="12"/>
  <c r="X65" i="12"/>
  <c r="U65" i="12"/>
  <c r="Y65" i="12"/>
  <c r="R65" i="12"/>
  <c r="V65" i="12"/>
  <c r="Z65" i="12"/>
  <c r="S65" i="12"/>
  <c r="W65" i="12"/>
  <c r="AA65" i="12"/>
  <c r="N61" i="12"/>
  <c r="S61" i="12"/>
  <c r="W61" i="12"/>
  <c r="AA61" i="12"/>
  <c r="T61" i="12"/>
  <c r="X61" i="12"/>
  <c r="U61" i="12"/>
  <c r="Y61" i="12"/>
  <c r="Z61" i="12"/>
  <c r="R61" i="12"/>
  <c r="V61" i="12"/>
  <c r="N56" i="12"/>
  <c r="S56" i="12"/>
  <c r="W56" i="12"/>
  <c r="AA56" i="12"/>
  <c r="T56" i="12"/>
  <c r="X56" i="12"/>
  <c r="U56" i="12"/>
  <c r="Y56" i="12"/>
  <c r="R56" i="12"/>
  <c r="V56" i="12"/>
  <c r="Z56" i="12"/>
  <c r="N51" i="12"/>
  <c r="U51" i="12"/>
  <c r="Y51" i="12"/>
  <c r="R51" i="12"/>
  <c r="V51" i="12"/>
  <c r="Z51" i="12"/>
  <c r="S51" i="12"/>
  <c r="W51" i="12"/>
  <c r="AA51" i="12"/>
  <c r="T51" i="12"/>
  <c r="X51" i="12"/>
  <c r="N45" i="12"/>
  <c r="S45" i="12"/>
  <c r="W45" i="12"/>
  <c r="AA45" i="12"/>
  <c r="T45" i="12"/>
  <c r="X45" i="12"/>
  <c r="U45" i="12"/>
  <c r="Y45" i="12"/>
  <c r="V45" i="12"/>
  <c r="Z45" i="12"/>
  <c r="R45" i="12"/>
  <c r="N41" i="12"/>
  <c r="S41" i="12"/>
  <c r="W41" i="12"/>
  <c r="AA41" i="12"/>
  <c r="T41" i="12"/>
  <c r="X41" i="12"/>
  <c r="U41" i="12"/>
  <c r="Y41" i="12"/>
  <c r="R41" i="12"/>
  <c r="V41" i="12"/>
  <c r="Z41" i="12"/>
  <c r="N37" i="12"/>
  <c r="S37" i="12"/>
  <c r="W37" i="12"/>
  <c r="AA37" i="12"/>
  <c r="T37" i="12"/>
  <c r="X37" i="12"/>
  <c r="U37" i="12"/>
  <c r="Y37" i="12"/>
  <c r="V37" i="12"/>
  <c r="Z37" i="12"/>
  <c r="R37" i="12"/>
  <c r="U31" i="12"/>
  <c r="Y31" i="12"/>
  <c r="R31" i="12"/>
  <c r="V31" i="12"/>
  <c r="Z31" i="12"/>
  <c r="S31" i="12"/>
  <c r="W31" i="12"/>
  <c r="AA31" i="12"/>
  <c r="X31" i="12"/>
  <c r="T31" i="12"/>
  <c r="U35" i="12"/>
  <c r="Y35" i="12"/>
  <c r="R35" i="12"/>
  <c r="V35" i="12"/>
  <c r="Z35" i="12"/>
  <c r="S35" i="12"/>
  <c r="W35" i="12"/>
  <c r="AA35" i="12"/>
  <c r="T35" i="12"/>
  <c r="X35" i="12"/>
  <c r="N184" i="12"/>
  <c r="U184" i="12"/>
  <c r="Y184" i="12"/>
  <c r="R184" i="12"/>
  <c r="V184" i="12"/>
  <c r="Z184" i="12"/>
  <c r="S184" i="12"/>
  <c r="W184" i="12"/>
  <c r="AA184" i="12"/>
  <c r="T184" i="12"/>
  <c r="X184" i="12"/>
  <c r="N179" i="12"/>
  <c r="S179" i="12"/>
  <c r="W179" i="12"/>
  <c r="AA179" i="12"/>
  <c r="T179" i="12"/>
  <c r="X179" i="12"/>
  <c r="U179" i="12"/>
  <c r="Y179" i="12"/>
  <c r="R179" i="12"/>
  <c r="V179" i="12"/>
  <c r="Z179" i="12"/>
  <c r="N181" i="12"/>
  <c r="S181" i="12"/>
  <c r="W181" i="12"/>
  <c r="AA181" i="12"/>
  <c r="T181" i="12"/>
  <c r="X181" i="12"/>
  <c r="U181" i="12"/>
  <c r="Y181" i="12"/>
  <c r="R181" i="12"/>
  <c r="V181" i="12"/>
  <c r="Z181" i="12"/>
  <c r="N177" i="12"/>
  <c r="S177" i="12"/>
  <c r="W177" i="12"/>
  <c r="AA177" i="12"/>
  <c r="T177" i="12"/>
  <c r="X177" i="12"/>
  <c r="U177" i="12"/>
  <c r="Y177" i="12"/>
  <c r="R177" i="12"/>
  <c r="V177" i="12"/>
  <c r="Z177" i="12"/>
  <c r="N171" i="12"/>
  <c r="S171" i="12"/>
  <c r="W171" i="12"/>
  <c r="AA171" i="12"/>
  <c r="T171" i="12"/>
  <c r="X171" i="12"/>
  <c r="U171" i="12"/>
  <c r="Y171" i="12"/>
  <c r="R171" i="12"/>
  <c r="V171" i="12"/>
  <c r="Z171" i="12"/>
  <c r="N167" i="12"/>
  <c r="S167" i="12"/>
  <c r="W167" i="12"/>
  <c r="AA167" i="12"/>
  <c r="T167" i="12"/>
  <c r="X167" i="12"/>
  <c r="R167" i="12"/>
  <c r="Z167" i="12"/>
  <c r="U167" i="12"/>
  <c r="V167" i="12"/>
  <c r="Y167" i="12"/>
  <c r="N162" i="12"/>
  <c r="S162" i="12"/>
  <c r="W162" i="12"/>
  <c r="AA162" i="12"/>
  <c r="T162" i="12"/>
  <c r="X162" i="12"/>
  <c r="R162" i="12"/>
  <c r="Z162" i="12"/>
  <c r="U162" i="12"/>
  <c r="V162" i="12"/>
  <c r="Y162" i="12"/>
  <c r="N157" i="12"/>
  <c r="S157" i="12"/>
  <c r="W157" i="12"/>
  <c r="AA157" i="12"/>
  <c r="T157" i="12"/>
  <c r="X157" i="12"/>
  <c r="U157" i="12"/>
  <c r="Y157" i="12"/>
  <c r="R157" i="12"/>
  <c r="V157" i="12"/>
  <c r="Z157" i="12"/>
  <c r="N152" i="12"/>
  <c r="S152" i="12"/>
  <c r="W152" i="12"/>
  <c r="AA152" i="12"/>
  <c r="T152" i="12"/>
  <c r="X152" i="12"/>
  <c r="U152" i="12"/>
  <c r="Y152" i="12"/>
  <c r="R152" i="12"/>
  <c r="V152" i="12"/>
  <c r="Z152" i="12"/>
  <c r="N148" i="12"/>
  <c r="S148" i="12"/>
  <c r="W148" i="12"/>
  <c r="AA148" i="12"/>
  <c r="T148" i="12"/>
  <c r="X148" i="12"/>
  <c r="U148" i="12"/>
  <c r="Y148" i="12"/>
  <c r="R148" i="12"/>
  <c r="V148" i="12"/>
  <c r="Z148" i="12"/>
  <c r="N143" i="12"/>
  <c r="S143" i="12"/>
  <c r="W143" i="12"/>
  <c r="AA143" i="12"/>
  <c r="T143" i="12"/>
  <c r="X143" i="12"/>
  <c r="U143" i="12"/>
  <c r="Y143" i="12"/>
  <c r="R143" i="12"/>
  <c r="V143" i="12"/>
  <c r="Z143" i="12"/>
  <c r="N138" i="12"/>
  <c r="S138" i="12"/>
  <c r="W138" i="12"/>
  <c r="AA138" i="12"/>
  <c r="T138" i="12"/>
  <c r="X138" i="12"/>
  <c r="U138" i="12"/>
  <c r="Y138" i="12"/>
  <c r="R138" i="12"/>
  <c r="V138" i="12"/>
  <c r="Z138" i="12"/>
  <c r="N134" i="12"/>
  <c r="S134" i="12"/>
  <c r="W134" i="12"/>
  <c r="AA134" i="12"/>
  <c r="T134" i="12"/>
  <c r="X134" i="12"/>
  <c r="U134" i="12"/>
  <c r="Y134" i="12"/>
  <c r="R134" i="12"/>
  <c r="V134" i="12"/>
  <c r="Z134" i="12"/>
  <c r="N129" i="12"/>
  <c r="S129" i="12"/>
  <c r="W129" i="12"/>
  <c r="AA129" i="12"/>
  <c r="T129" i="12"/>
  <c r="X129" i="12"/>
  <c r="U129" i="12"/>
  <c r="Y129" i="12"/>
  <c r="R129" i="12"/>
  <c r="V129" i="12"/>
  <c r="Z129" i="12"/>
  <c r="N124" i="12"/>
  <c r="S124" i="12"/>
  <c r="W124" i="12"/>
  <c r="AA124" i="12"/>
  <c r="T124" i="12"/>
  <c r="X124" i="12"/>
  <c r="U124" i="12"/>
  <c r="Y124" i="12"/>
  <c r="R124" i="12"/>
  <c r="V124" i="12"/>
  <c r="Z124" i="12"/>
  <c r="N120" i="12"/>
  <c r="T120" i="12"/>
  <c r="X120" i="12"/>
  <c r="U120" i="12"/>
  <c r="Y120" i="12"/>
  <c r="R120" i="12"/>
  <c r="V120" i="12"/>
  <c r="Z120" i="12"/>
  <c r="S120" i="12"/>
  <c r="W120" i="12"/>
  <c r="AA120" i="12"/>
  <c r="N115" i="12"/>
  <c r="T115" i="12"/>
  <c r="X115" i="12"/>
  <c r="U115" i="12"/>
  <c r="Y115" i="12"/>
  <c r="R115" i="12"/>
  <c r="V115" i="12"/>
  <c r="Z115" i="12"/>
  <c r="S115" i="12"/>
  <c r="W115" i="12"/>
  <c r="AA115" i="12"/>
  <c r="N110" i="12"/>
  <c r="T110" i="12"/>
  <c r="X110" i="12"/>
  <c r="U110" i="12"/>
  <c r="Y110" i="12"/>
  <c r="R110" i="12"/>
  <c r="V110" i="12"/>
  <c r="Z110" i="12"/>
  <c r="S110" i="12"/>
  <c r="W110" i="12"/>
  <c r="AA110" i="12"/>
  <c r="N105" i="12"/>
  <c r="T105" i="12"/>
  <c r="X105" i="12"/>
  <c r="U105" i="12"/>
  <c r="Y105" i="12"/>
  <c r="R105" i="12"/>
  <c r="V105" i="12"/>
  <c r="Z105" i="12"/>
  <c r="S105" i="12"/>
  <c r="W105" i="12"/>
  <c r="AA105" i="12"/>
  <c r="N101" i="12"/>
  <c r="T101" i="12"/>
  <c r="X101" i="12"/>
  <c r="U101" i="12"/>
  <c r="Y101" i="12"/>
  <c r="R101" i="12"/>
  <c r="V101" i="12"/>
  <c r="Z101" i="12"/>
  <c r="S101" i="12"/>
  <c r="W101" i="12"/>
  <c r="AA101" i="12"/>
  <c r="N96" i="12"/>
  <c r="T96" i="12"/>
  <c r="X96" i="12"/>
  <c r="U96" i="12"/>
  <c r="Y96" i="12"/>
  <c r="R96" i="12"/>
  <c r="V96" i="12"/>
  <c r="Z96" i="12"/>
  <c r="S96" i="12"/>
  <c r="W96" i="12"/>
  <c r="AA96" i="12"/>
  <c r="N91" i="12"/>
  <c r="R91" i="12"/>
  <c r="V91" i="12"/>
  <c r="Z91" i="12"/>
  <c r="S91" i="12"/>
  <c r="W91" i="12"/>
  <c r="AA91" i="12"/>
  <c r="T91" i="12"/>
  <c r="X91" i="12"/>
  <c r="Y91" i="12"/>
  <c r="U91" i="12"/>
  <c r="N87" i="12"/>
  <c r="R87" i="12"/>
  <c r="V87" i="12"/>
  <c r="Z87" i="12"/>
  <c r="S87" i="12"/>
  <c r="W87" i="12"/>
  <c r="AA87" i="12"/>
  <c r="T87" i="12"/>
  <c r="X87" i="12"/>
  <c r="U87" i="12"/>
  <c r="Y87" i="12"/>
  <c r="N83" i="12"/>
  <c r="R83" i="12"/>
  <c r="V83" i="12"/>
  <c r="Z83" i="12"/>
  <c r="S83" i="12"/>
  <c r="W83" i="12"/>
  <c r="AA83" i="12"/>
  <c r="T83" i="12"/>
  <c r="X83" i="12"/>
  <c r="Y83" i="12"/>
  <c r="U83" i="12"/>
  <c r="N78" i="12"/>
  <c r="R78" i="12"/>
  <c r="V78" i="12"/>
  <c r="Z78" i="12"/>
  <c r="S78" i="12"/>
  <c r="W78" i="12"/>
  <c r="AA78" i="12"/>
  <c r="T78" i="12"/>
  <c r="X78" i="12"/>
  <c r="U78" i="12"/>
  <c r="Y78" i="12"/>
  <c r="N73" i="12"/>
  <c r="R73" i="12"/>
  <c r="V73" i="12"/>
  <c r="Z73" i="12"/>
  <c r="S73" i="12"/>
  <c r="W73" i="12"/>
  <c r="AA73" i="12"/>
  <c r="T73" i="12"/>
  <c r="X73" i="12"/>
  <c r="Y73" i="12"/>
  <c r="U73" i="12"/>
  <c r="N69" i="12"/>
  <c r="R69" i="12"/>
  <c r="V69" i="12"/>
  <c r="Z69" i="12"/>
  <c r="S69" i="12"/>
  <c r="W69" i="12"/>
  <c r="AA69" i="12"/>
  <c r="T69" i="12"/>
  <c r="X69" i="12"/>
  <c r="U69" i="12"/>
  <c r="Y69" i="12"/>
  <c r="N64" i="12"/>
  <c r="R64" i="12"/>
  <c r="V64" i="12"/>
  <c r="Z64" i="12"/>
  <c r="S64" i="12"/>
  <c r="W64" i="12"/>
  <c r="AA64" i="12"/>
  <c r="T64" i="12"/>
  <c r="X64" i="12"/>
  <c r="Y64" i="12"/>
  <c r="U64" i="12"/>
  <c r="N60" i="12"/>
  <c r="U60" i="12"/>
  <c r="Y60" i="12"/>
  <c r="R60" i="12"/>
  <c r="V60" i="12"/>
  <c r="Z60" i="12"/>
  <c r="S60" i="12"/>
  <c r="W60" i="12"/>
  <c r="AA60" i="12"/>
  <c r="T60" i="12"/>
  <c r="X60" i="12"/>
  <c r="N55" i="12"/>
  <c r="U55" i="12"/>
  <c r="Y55" i="12"/>
  <c r="R55" i="12"/>
  <c r="V55" i="12"/>
  <c r="Z55" i="12"/>
  <c r="S55" i="12"/>
  <c r="W55" i="12"/>
  <c r="AA55" i="12"/>
  <c r="T55" i="12"/>
  <c r="X55" i="12"/>
  <c r="N50" i="12"/>
  <c r="S50" i="12"/>
  <c r="W50" i="12"/>
  <c r="AA50" i="12"/>
  <c r="T50" i="12"/>
  <c r="X50" i="12"/>
  <c r="U50" i="12"/>
  <c r="Y50" i="12"/>
  <c r="R50" i="12"/>
  <c r="V50" i="12"/>
  <c r="Z50" i="12"/>
  <c r="N44" i="12"/>
  <c r="U44" i="12"/>
  <c r="Y44" i="12"/>
  <c r="R44" i="12"/>
  <c r="V44" i="12"/>
  <c r="Z44" i="12"/>
  <c r="S44" i="12"/>
  <c r="W44" i="12"/>
  <c r="AA44" i="12"/>
  <c r="T44" i="12"/>
  <c r="X44" i="12"/>
  <c r="N40" i="12"/>
  <c r="U40" i="12"/>
  <c r="Y40" i="12"/>
  <c r="R40" i="12"/>
  <c r="V40" i="12"/>
  <c r="Z40" i="12"/>
  <c r="S40" i="12"/>
  <c r="W40" i="12"/>
  <c r="AA40" i="12"/>
  <c r="X40" i="12"/>
  <c r="T40" i="12"/>
  <c r="S34" i="12"/>
  <c r="W34" i="12"/>
  <c r="AA34" i="12"/>
  <c r="T34" i="12"/>
  <c r="X34" i="12"/>
  <c r="U34" i="12"/>
  <c r="Y34" i="12"/>
  <c r="Z34" i="12"/>
  <c r="R34" i="12"/>
  <c r="V34" i="12"/>
  <c r="S30" i="12"/>
  <c r="W30" i="12"/>
  <c r="AA30" i="12"/>
  <c r="T30" i="12"/>
  <c r="X30" i="12"/>
  <c r="U30" i="12"/>
  <c r="Y30" i="12"/>
  <c r="R30" i="12"/>
  <c r="V30" i="12"/>
  <c r="Z30" i="12"/>
  <c r="N48" i="12"/>
  <c r="U48" i="12"/>
  <c r="Y48" i="12"/>
  <c r="R48" i="12"/>
  <c r="V48" i="12"/>
  <c r="Z48" i="12"/>
  <c r="S48" i="12"/>
  <c r="W48" i="12"/>
  <c r="AA48" i="12"/>
  <c r="X48" i="12"/>
  <c r="T48" i="12"/>
  <c r="N34" i="12"/>
  <c r="N32" i="12"/>
  <c r="N30" i="12"/>
  <c r="N28" i="12"/>
  <c r="N35" i="12"/>
  <c r="N33" i="12"/>
  <c r="N31" i="12"/>
  <c r="N29" i="12"/>
  <c r="P27" i="12"/>
  <c r="K27" i="12"/>
  <c r="AB21" i="2"/>
  <c r="AB19" i="2"/>
  <c r="AB16" i="2"/>
  <c r="AB11" i="2"/>
  <c r="AB12" i="2"/>
  <c r="AB13" i="2"/>
  <c r="AB14" i="2"/>
  <c r="AB15" i="2"/>
  <c r="AB10" i="2"/>
  <c r="AC27" i="12" l="1"/>
  <c r="AD27" i="12"/>
  <c r="AE27" i="12"/>
  <c r="AB27" i="12"/>
  <c r="AF27" i="12"/>
  <c r="C231" i="12"/>
  <c r="D231" i="12"/>
  <c r="N27" i="12"/>
  <c r="V27" i="12"/>
  <c r="R27" i="12"/>
  <c r="S27" i="12"/>
  <c r="W27" i="12"/>
  <c r="AA27" i="12"/>
  <c r="T27" i="12"/>
  <c r="X27" i="12"/>
  <c r="U27" i="12"/>
  <c r="Y27" i="12"/>
  <c r="Z27" i="12"/>
  <c r="F248" i="12"/>
  <c r="G248" i="12" s="1"/>
  <c r="F249" i="12"/>
  <c r="G249" i="12" s="1"/>
  <c r="G247" i="12"/>
  <c r="AY28" i="12" l="1"/>
  <c r="AZ28" i="12" s="1"/>
  <c r="BA28" i="12" s="1"/>
  <c r="BB28" i="12" s="1"/>
  <c r="BC28" i="12" s="1"/>
  <c r="BD28" i="12" s="1"/>
  <c r="BE28" i="12" s="1"/>
  <c r="BF28" i="12" s="1"/>
  <c r="BG28" i="12" s="1"/>
  <c r="BH28" i="12" s="1"/>
  <c r="BI28" i="12" s="1"/>
  <c r="BJ28" i="12" s="1"/>
  <c r="BK28" i="12" s="1"/>
  <c r="BL28" i="12" s="1"/>
  <c r="BM28" i="12" s="1"/>
  <c r="BN28" i="12" s="1"/>
  <c r="AY27" i="12"/>
  <c r="AZ27" i="12" s="1"/>
  <c r="BA27" i="12" s="1"/>
  <c r="BB27" i="12" s="1"/>
  <c r="BC27" i="12" s="1"/>
  <c r="BD27" i="12" s="1"/>
  <c r="BE27" i="12" s="1"/>
  <c r="BF27" i="12" s="1"/>
  <c r="BG27" i="12" s="1"/>
  <c r="BH27" i="12" s="1"/>
  <c r="BI27" i="12" s="1"/>
  <c r="BJ27" i="12" s="1"/>
  <c r="BK27" i="12" s="1"/>
  <c r="BL27" i="12" s="1"/>
  <c r="BM27" i="12" s="1"/>
  <c r="BN27" i="12" s="1"/>
  <c r="BO27" i="12" s="1"/>
  <c r="BP27" i="12" s="1"/>
  <c r="BQ27" i="12" s="1"/>
  <c r="BR27" i="12" s="1"/>
  <c r="BS27" i="12" s="1"/>
  <c r="BT27" i="12" s="1"/>
  <c r="BU27" i="12" s="1"/>
  <c r="BV27" i="12" s="1"/>
  <c r="BW27" i="12" s="1"/>
  <c r="BX27" i="12" s="1"/>
  <c r="BY27" i="12" s="1"/>
  <c r="BZ27" i="12" s="1"/>
  <c r="CA27" i="12" s="1"/>
  <c r="CB27" i="12" s="1"/>
  <c r="AV27" i="12" s="1"/>
  <c r="G250" i="12"/>
  <c r="F250" i="12"/>
  <c r="BO28" i="12" l="1"/>
  <c r="BP28" i="12" s="1"/>
  <c r="BQ28" i="12" s="1"/>
  <c r="BR28" i="12" s="1"/>
  <c r="BS28" i="12" s="1"/>
  <c r="BT28" i="12" s="1"/>
  <c r="BU28" i="12" s="1"/>
  <c r="BV28" i="12" s="1"/>
  <c r="BW28" i="12" s="1"/>
  <c r="BX28" i="12" s="1"/>
  <c r="BY28" i="12" s="1"/>
  <c r="BZ28" i="12" s="1"/>
  <c r="CA28" i="12" s="1"/>
  <c r="CB28" i="12" s="1"/>
  <c r="AV28" i="12" s="1"/>
  <c r="AY29" i="12"/>
  <c r="AZ29" i="12" s="1"/>
  <c r="BA29" i="12" s="1"/>
  <c r="BB29" i="12" s="1"/>
  <c r="BC29" i="12" s="1"/>
  <c r="BD29" i="12" s="1"/>
  <c r="BE29" i="12" s="1"/>
  <c r="BF29" i="12" s="1"/>
  <c r="BG29" i="12" s="1"/>
  <c r="BH29" i="12" s="1"/>
  <c r="BI29" i="12" s="1"/>
  <c r="BJ29" i="12" s="1"/>
  <c r="BK29" i="12" s="1"/>
  <c r="BL29" i="12" s="1"/>
  <c r="BM29" i="12" s="1"/>
  <c r="BN29" i="12" s="1"/>
  <c r="C253" i="12"/>
  <c r="C252" i="12"/>
  <c r="BO29" i="12" l="1"/>
  <c r="BP29" i="12" s="1"/>
  <c r="BQ29" i="12" s="1"/>
  <c r="BR29" i="12" s="1"/>
  <c r="BS29" i="12" s="1"/>
  <c r="BT29" i="12" s="1"/>
  <c r="BU29" i="12" s="1"/>
  <c r="BV29" i="12" s="1"/>
  <c r="BW29" i="12" s="1"/>
  <c r="BX29" i="12" s="1"/>
  <c r="BY29" i="12" s="1"/>
  <c r="BZ29" i="12" s="1"/>
  <c r="CA29" i="12" s="1"/>
  <c r="CB29" i="12" s="1"/>
  <c r="AV29" i="12" s="1"/>
  <c r="AY30" i="12"/>
  <c r="AZ30" i="12" s="1"/>
  <c r="BA30" i="12" s="1"/>
  <c r="BB30" i="12" s="1"/>
  <c r="BC30" i="12" s="1"/>
  <c r="BD30" i="12" s="1"/>
  <c r="BE30" i="12" s="1"/>
  <c r="BF30" i="12" s="1"/>
  <c r="BG30" i="12" s="1"/>
  <c r="BH30" i="12" s="1"/>
  <c r="BI30" i="12" s="1"/>
  <c r="BJ30" i="12" s="1"/>
  <c r="BK30" i="12" s="1"/>
  <c r="BL30" i="12" s="1"/>
  <c r="BM30" i="12" s="1"/>
  <c r="BN30" i="12" s="1"/>
  <c r="H250" i="12"/>
  <c r="D252" i="12" s="1"/>
  <c r="BO30" i="12" l="1"/>
  <c r="BP30" i="12" s="1"/>
  <c r="BQ30" i="12" s="1"/>
  <c r="BR30" i="12" s="1"/>
  <c r="BS30" i="12" s="1"/>
  <c r="BT30" i="12" s="1"/>
  <c r="BU30" i="12" s="1"/>
  <c r="BV30" i="12" s="1"/>
  <c r="BW30" i="12" s="1"/>
  <c r="BX30" i="12" s="1"/>
  <c r="BY30" i="12" s="1"/>
  <c r="BZ30" i="12" s="1"/>
  <c r="CA30" i="12" s="1"/>
  <c r="CB30" i="12" s="1"/>
  <c r="AV30" i="12" s="1"/>
  <c r="AY31" i="12"/>
  <c r="AZ31" i="12" s="1"/>
  <c r="BA31" i="12" s="1"/>
  <c r="BB31" i="12" s="1"/>
  <c r="BC31" i="12" s="1"/>
  <c r="BD31" i="12" s="1"/>
  <c r="BE31" i="12" s="1"/>
  <c r="BF31" i="12" s="1"/>
  <c r="BG31" i="12" s="1"/>
  <c r="BH31" i="12" s="1"/>
  <c r="BI31" i="12" s="1"/>
  <c r="BJ31" i="12" s="1"/>
  <c r="BK31" i="12" s="1"/>
  <c r="BL31" i="12" s="1"/>
  <c r="BM31" i="12" s="1"/>
  <c r="BN31" i="12" s="1"/>
  <c r="D253" i="12"/>
  <c r="E253" i="12" s="1"/>
  <c r="AY32" i="12" l="1"/>
  <c r="AZ32" i="12" s="1"/>
  <c r="BA32" i="12" s="1"/>
  <c r="BB32" i="12" s="1"/>
  <c r="BC32" i="12" s="1"/>
  <c r="BD32" i="12" s="1"/>
  <c r="BE32" i="12" s="1"/>
  <c r="BF32" i="12" s="1"/>
  <c r="BG32" i="12" s="1"/>
  <c r="BH32" i="12" s="1"/>
  <c r="BI32" i="12" s="1"/>
  <c r="BJ32" i="12" s="1"/>
  <c r="BK32" i="12" s="1"/>
  <c r="BL32" i="12" s="1"/>
  <c r="BM32" i="12" s="1"/>
  <c r="BN32" i="12" s="1"/>
  <c r="BO31" i="12"/>
  <c r="BP31" i="12" s="1"/>
  <c r="BQ31" i="12" s="1"/>
  <c r="BR31" i="12" s="1"/>
  <c r="BS31" i="12" s="1"/>
  <c r="BT31" i="12" s="1"/>
  <c r="BU31" i="12" s="1"/>
  <c r="BV31" i="12" s="1"/>
  <c r="BW31" i="12" s="1"/>
  <c r="BX31" i="12" s="1"/>
  <c r="BY31" i="12" s="1"/>
  <c r="BZ31" i="12" s="1"/>
  <c r="CA31" i="12" s="1"/>
  <c r="CB31" i="12" s="1"/>
  <c r="AV31" i="12" s="1"/>
  <c r="D16" i="12"/>
  <c r="CU161" i="12"/>
  <c r="E252" i="12"/>
  <c r="CU59" i="12"/>
  <c r="CU58" i="12"/>
  <c r="CU46" i="12"/>
  <c r="CU47" i="12"/>
  <c r="CU48" i="12"/>
  <c r="CU49" i="12"/>
  <c r="CU50" i="12"/>
  <c r="CU51" i="12"/>
  <c r="CU52" i="12"/>
  <c r="CU54" i="12"/>
  <c r="CU55" i="12"/>
  <c r="CU56" i="12"/>
  <c r="CU57" i="12"/>
  <c r="CU62" i="12"/>
  <c r="CU63" i="12"/>
  <c r="CU64" i="12"/>
  <c r="CU65" i="12"/>
  <c r="CU66" i="12"/>
  <c r="CU67" i="12"/>
  <c r="CU68" i="12"/>
  <c r="CU69" i="12"/>
  <c r="CU70" i="12"/>
  <c r="CU71" i="12"/>
  <c r="CU72" i="12"/>
  <c r="CU73" i="12"/>
  <c r="CU74" i="12"/>
  <c r="CU75" i="12"/>
  <c r="CU76" i="12"/>
  <c r="CU77" i="12"/>
  <c r="CU78" i="12"/>
  <c r="CU79" i="12"/>
  <c r="CU80" i="12"/>
  <c r="CU81" i="12"/>
  <c r="CU82" i="12"/>
  <c r="CU83" i="12"/>
  <c r="CU84" i="12"/>
  <c r="CU85" i="12"/>
  <c r="CU86" i="12"/>
  <c r="CU87" i="12"/>
  <c r="CU88" i="12"/>
  <c r="CU89" i="12"/>
  <c r="CU90" i="12"/>
  <c r="CU91" i="12"/>
  <c r="CU92" i="12"/>
  <c r="CU93" i="12"/>
  <c r="CU94" i="12"/>
  <c r="CU95" i="12"/>
  <c r="CU96" i="12"/>
  <c r="CU97" i="12"/>
  <c r="CU98" i="12"/>
  <c r="CU99" i="12"/>
  <c r="CU100" i="12"/>
  <c r="CU101" i="12"/>
  <c r="CU102" i="12"/>
  <c r="CU103" i="12"/>
  <c r="CU104" i="12"/>
  <c r="CU105" i="12"/>
  <c r="CU106" i="12"/>
  <c r="CU107" i="12"/>
  <c r="CU108" i="12"/>
  <c r="CU109" i="12"/>
  <c r="CU110" i="12"/>
  <c r="CU111" i="12"/>
  <c r="CU112" i="12"/>
  <c r="CU113" i="12"/>
  <c r="CU114" i="12"/>
  <c r="CU115" i="12"/>
  <c r="CU116" i="12"/>
  <c r="CU117" i="12"/>
  <c r="CU118" i="12"/>
  <c r="CU119" i="12"/>
  <c r="CU120" i="12"/>
  <c r="CU121" i="12"/>
  <c r="CU122" i="12"/>
  <c r="CU123" i="12"/>
  <c r="CU124" i="12"/>
  <c r="CU125" i="12"/>
  <c r="CU126" i="12"/>
  <c r="CU127" i="12"/>
  <c r="CU128" i="12"/>
  <c r="CU129" i="12"/>
  <c r="CU130" i="12"/>
  <c r="CU131" i="12"/>
  <c r="CU132" i="12"/>
  <c r="CU133" i="12"/>
  <c r="CU60" i="12"/>
  <c r="CU134" i="12"/>
  <c r="CU135" i="12"/>
  <c r="CU136" i="12"/>
  <c r="CU137" i="12"/>
  <c r="CU138" i="12"/>
  <c r="CU139" i="12"/>
  <c r="CU140" i="12"/>
  <c r="CU141" i="12"/>
  <c r="CU142" i="12"/>
  <c r="CU143" i="12"/>
  <c r="CU144" i="12"/>
  <c r="CU145" i="12"/>
  <c r="CU146" i="12"/>
  <c r="CU148" i="12"/>
  <c r="CU152" i="12"/>
  <c r="CU156" i="12"/>
  <c r="CU160" i="12"/>
  <c r="CU165" i="12"/>
  <c r="CU169" i="12"/>
  <c r="CU173" i="12"/>
  <c r="CU177" i="12"/>
  <c r="CU178" i="12"/>
  <c r="CU179" i="12"/>
  <c r="CU180" i="12"/>
  <c r="CU181" i="12"/>
  <c r="CU182" i="12"/>
  <c r="CU183" i="12"/>
  <c r="CU184" i="12"/>
  <c r="CU185" i="12"/>
  <c r="CU61" i="12"/>
  <c r="CU147" i="12"/>
  <c r="CU151" i="12"/>
  <c r="CU155" i="12"/>
  <c r="CU159" i="12"/>
  <c r="CU164" i="12"/>
  <c r="CU168" i="12"/>
  <c r="CU172" i="12"/>
  <c r="CU176" i="12"/>
  <c r="CU150" i="12"/>
  <c r="CU154" i="12"/>
  <c r="CU158" i="12"/>
  <c r="CU163" i="12"/>
  <c r="CU167" i="12"/>
  <c r="CU171" i="12"/>
  <c r="CU175" i="12"/>
  <c r="CU149" i="12"/>
  <c r="CU157" i="12"/>
  <c r="CU166" i="12"/>
  <c r="CU174" i="12"/>
  <c r="CU45" i="12"/>
  <c r="CU153" i="12"/>
  <c r="CU162" i="12"/>
  <c r="CU170" i="12"/>
  <c r="CU28" i="12"/>
  <c r="CU32" i="12"/>
  <c r="CU36" i="12"/>
  <c r="CU40" i="12"/>
  <c r="CU44" i="12"/>
  <c r="CU34" i="12"/>
  <c r="CU42" i="12"/>
  <c r="CU27" i="12"/>
  <c r="CU39" i="12"/>
  <c r="CU29" i="12"/>
  <c r="CU33" i="12"/>
  <c r="CU37" i="12"/>
  <c r="CU41" i="12"/>
  <c r="CU26" i="12"/>
  <c r="CU30" i="12"/>
  <c r="CU38" i="12"/>
  <c r="CU31" i="12"/>
  <c r="CU35" i="12"/>
  <c r="CU43" i="12"/>
  <c r="BO32" i="12" l="1"/>
  <c r="BP32" i="12" s="1"/>
  <c r="BQ32" i="12" s="1"/>
  <c r="BR32" i="12" s="1"/>
  <c r="BS32" i="12" s="1"/>
  <c r="BT32" i="12" s="1"/>
  <c r="BU32" i="12" s="1"/>
  <c r="BV32" i="12" s="1"/>
  <c r="BW32" i="12" s="1"/>
  <c r="BX32" i="12" s="1"/>
  <c r="BY32" i="12" s="1"/>
  <c r="BZ32" i="12" s="1"/>
  <c r="CA32" i="12" s="1"/>
  <c r="CB32" i="12" s="1"/>
  <c r="AV32" i="12" s="1"/>
  <c r="AY33" i="12"/>
  <c r="AZ33" i="12" s="1"/>
  <c r="BA33" i="12" s="1"/>
  <c r="BB33" i="12" s="1"/>
  <c r="BC33" i="12" s="1"/>
  <c r="BD33" i="12" s="1"/>
  <c r="BE33" i="12" s="1"/>
  <c r="BF33" i="12" s="1"/>
  <c r="BG33" i="12" s="1"/>
  <c r="BH33" i="12" s="1"/>
  <c r="BI33" i="12" s="1"/>
  <c r="BJ33" i="12" s="1"/>
  <c r="BK33" i="12" s="1"/>
  <c r="BL33" i="12" s="1"/>
  <c r="BM33" i="12" s="1"/>
  <c r="BN33" i="12" s="1"/>
  <c r="P260" i="12"/>
  <c r="P261" i="12"/>
  <c r="P262" i="12"/>
  <c r="P264" i="12"/>
  <c r="P265" i="12"/>
  <c r="P259" i="12"/>
  <c r="P263" i="12"/>
  <c r="P26" i="12"/>
  <c r="K208" i="12"/>
  <c r="AB208" i="12" l="1"/>
  <c r="AB210" i="12" s="1"/>
  <c r="AF208" i="12"/>
  <c r="AF210" i="12" s="1"/>
  <c r="AC208" i="12"/>
  <c r="AC210" i="12" s="1"/>
  <c r="AD208" i="12"/>
  <c r="AD210" i="12" s="1"/>
  <c r="AE208" i="12"/>
  <c r="AE210" i="12" s="1"/>
  <c r="N208" i="12"/>
  <c r="V208" i="12"/>
  <c r="V210" i="12" s="1"/>
  <c r="Z208" i="12"/>
  <c r="Z210" i="12" s="1"/>
  <c r="S208" i="12"/>
  <c r="S210" i="12" s="1"/>
  <c r="W208" i="12"/>
  <c r="W210" i="12" s="1"/>
  <c r="AA208" i="12"/>
  <c r="AA210" i="12" s="1"/>
  <c r="T208" i="12"/>
  <c r="T210" i="12" s="1"/>
  <c r="X208" i="12"/>
  <c r="X210" i="12" s="1"/>
  <c r="R208" i="12"/>
  <c r="R210" i="12" s="1"/>
  <c r="U208" i="12"/>
  <c r="U210" i="12" s="1"/>
  <c r="Y208" i="12"/>
  <c r="Y210" i="12" s="1"/>
  <c r="BO33" i="12"/>
  <c r="BP33" i="12" s="1"/>
  <c r="BQ33" i="12" s="1"/>
  <c r="BR33" i="12" s="1"/>
  <c r="BS33" i="12" s="1"/>
  <c r="BT33" i="12" s="1"/>
  <c r="BU33" i="12" s="1"/>
  <c r="BV33" i="12" s="1"/>
  <c r="BW33" i="12" s="1"/>
  <c r="BX33" i="12" s="1"/>
  <c r="BY33" i="12" s="1"/>
  <c r="BZ33" i="12" s="1"/>
  <c r="CA33" i="12" s="1"/>
  <c r="CB33" i="12" s="1"/>
  <c r="AV33" i="12" s="1"/>
  <c r="AY34" i="12"/>
  <c r="AZ34" i="12" s="1"/>
  <c r="BA34" i="12" s="1"/>
  <c r="BB34" i="12" s="1"/>
  <c r="BC34" i="12" s="1"/>
  <c r="BD34" i="12" s="1"/>
  <c r="BE34" i="12" s="1"/>
  <c r="BF34" i="12" s="1"/>
  <c r="BG34" i="12" s="1"/>
  <c r="BH34" i="12" s="1"/>
  <c r="BI34" i="12" s="1"/>
  <c r="BJ34" i="12" s="1"/>
  <c r="BK34" i="12" s="1"/>
  <c r="BL34" i="12" s="1"/>
  <c r="BM34" i="12" s="1"/>
  <c r="BN34" i="12" s="1"/>
  <c r="R216" i="12"/>
  <c r="D8" i="12"/>
  <c r="CT161" i="12"/>
  <c r="CV161" i="12" s="1"/>
  <c r="CT58" i="12"/>
  <c r="CV58" i="12" s="1"/>
  <c r="CT46" i="12"/>
  <c r="CV46" i="12" s="1"/>
  <c r="CT47" i="12"/>
  <c r="CV47" i="12" s="1"/>
  <c r="CT48" i="12"/>
  <c r="CV48" i="12" s="1"/>
  <c r="CT49" i="12"/>
  <c r="CV49" i="12" s="1"/>
  <c r="CT50" i="12"/>
  <c r="CV50" i="12" s="1"/>
  <c r="CT51" i="12"/>
  <c r="CV51" i="12" s="1"/>
  <c r="CT52" i="12"/>
  <c r="CV52" i="12" s="1"/>
  <c r="CT54" i="12"/>
  <c r="CV54" i="12" s="1"/>
  <c r="CT55" i="12"/>
  <c r="CV55" i="12" s="1"/>
  <c r="CT56" i="12"/>
  <c r="CV56" i="12" s="1"/>
  <c r="CT57" i="12"/>
  <c r="CV57" i="12" s="1"/>
  <c r="CT62" i="12"/>
  <c r="CV62" i="12" s="1"/>
  <c r="CT63" i="12"/>
  <c r="CV63" i="12" s="1"/>
  <c r="CT64" i="12"/>
  <c r="CV64" i="12" s="1"/>
  <c r="CT65" i="12"/>
  <c r="CV65" i="12" s="1"/>
  <c r="CT66" i="12"/>
  <c r="CV66" i="12" s="1"/>
  <c r="CT67" i="12"/>
  <c r="CV67" i="12" s="1"/>
  <c r="CT68" i="12"/>
  <c r="CV68" i="12" s="1"/>
  <c r="CT69" i="12"/>
  <c r="CV69" i="12" s="1"/>
  <c r="CT70" i="12"/>
  <c r="CV70" i="12" s="1"/>
  <c r="CT71" i="12"/>
  <c r="CV71" i="12" s="1"/>
  <c r="CT72" i="12"/>
  <c r="CV72" i="12" s="1"/>
  <c r="CT73" i="12"/>
  <c r="CV73" i="12" s="1"/>
  <c r="CT74" i="12"/>
  <c r="CV74" i="12" s="1"/>
  <c r="CT75" i="12"/>
  <c r="CV75" i="12" s="1"/>
  <c r="CT76" i="12"/>
  <c r="CV76" i="12" s="1"/>
  <c r="CT77" i="12"/>
  <c r="CV77" i="12" s="1"/>
  <c r="CT78" i="12"/>
  <c r="CV78" i="12" s="1"/>
  <c r="CT79" i="12"/>
  <c r="CV79" i="12" s="1"/>
  <c r="CT80" i="12"/>
  <c r="CV80" i="12" s="1"/>
  <c r="CT81" i="12"/>
  <c r="CV81" i="12" s="1"/>
  <c r="CT82" i="12"/>
  <c r="CV82" i="12" s="1"/>
  <c r="CT83" i="12"/>
  <c r="CV83" i="12" s="1"/>
  <c r="CT84" i="12"/>
  <c r="CV84" i="12" s="1"/>
  <c r="CT85" i="12"/>
  <c r="CV85" i="12" s="1"/>
  <c r="CT86" i="12"/>
  <c r="CV86" i="12" s="1"/>
  <c r="CT87" i="12"/>
  <c r="CV87" i="12" s="1"/>
  <c r="CT88" i="12"/>
  <c r="CV88" i="12" s="1"/>
  <c r="CT89" i="12"/>
  <c r="CV89" i="12" s="1"/>
  <c r="CT90" i="12"/>
  <c r="CV90" i="12" s="1"/>
  <c r="CT91" i="12"/>
  <c r="CV91" i="12" s="1"/>
  <c r="CT92" i="12"/>
  <c r="CV92" i="12" s="1"/>
  <c r="CT93" i="12"/>
  <c r="CV93" i="12" s="1"/>
  <c r="CT94" i="12"/>
  <c r="CV94" i="12" s="1"/>
  <c r="CT95" i="12"/>
  <c r="CV95" i="12" s="1"/>
  <c r="CT96" i="12"/>
  <c r="CV96" i="12" s="1"/>
  <c r="CT97" i="12"/>
  <c r="CV97" i="12" s="1"/>
  <c r="CT98" i="12"/>
  <c r="CV98" i="12" s="1"/>
  <c r="CT99" i="12"/>
  <c r="CV99" i="12" s="1"/>
  <c r="CT100" i="12"/>
  <c r="CV100" i="12" s="1"/>
  <c r="CT101" i="12"/>
  <c r="CV101" i="12" s="1"/>
  <c r="CT102" i="12"/>
  <c r="CV102" i="12" s="1"/>
  <c r="CT103" i="12"/>
  <c r="CV103" i="12" s="1"/>
  <c r="CT104" i="12"/>
  <c r="CV104" i="12" s="1"/>
  <c r="CT105" i="12"/>
  <c r="CV105" i="12" s="1"/>
  <c r="CT106" i="12"/>
  <c r="CV106" i="12" s="1"/>
  <c r="CT107" i="12"/>
  <c r="CV107" i="12" s="1"/>
  <c r="CT108" i="12"/>
  <c r="CV108" i="12" s="1"/>
  <c r="CT109" i="12"/>
  <c r="CV109" i="12" s="1"/>
  <c r="CT110" i="12"/>
  <c r="CV110" i="12" s="1"/>
  <c r="CT111" i="12"/>
  <c r="CV111" i="12" s="1"/>
  <c r="CT112" i="12"/>
  <c r="CV112" i="12" s="1"/>
  <c r="CT113" i="12"/>
  <c r="CV113" i="12" s="1"/>
  <c r="CT114" i="12"/>
  <c r="CV114" i="12" s="1"/>
  <c r="CT115" i="12"/>
  <c r="CV115" i="12" s="1"/>
  <c r="CT116" i="12"/>
  <c r="CV116" i="12" s="1"/>
  <c r="CT117" i="12"/>
  <c r="CV117" i="12" s="1"/>
  <c r="CT118" i="12"/>
  <c r="CV118" i="12" s="1"/>
  <c r="CT119" i="12"/>
  <c r="CV119" i="12" s="1"/>
  <c r="CT120" i="12"/>
  <c r="CV120" i="12" s="1"/>
  <c r="CT121" i="12"/>
  <c r="CV121" i="12" s="1"/>
  <c r="CT122" i="12"/>
  <c r="CV122" i="12" s="1"/>
  <c r="CT123" i="12"/>
  <c r="CV123" i="12" s="1"/>
  <c r="CT124" i="12"/>
  <c r="CV124" i="12" s="1"/>
  <c r="CT125" i="12"/>
  <c r="CV125" i="12" s="1"/>
  <c r="CT126" i="12"/>
  <c r="CV126" i="12" s="1"/>
  <c r="CT127" i="12"/>
  <c r="CV127" i="12" s="1"/>
  <c r="CT128" i="12"/>
  <c r="CV128" i="12" s="1"/>
  <c r="CT129" i="12"/>
  <c r="CV129" i="12" s="1"/>
  <c r="CT130" i="12"/>
  <c r="CV130" i="12" s="1"/>
  <c r="CT131" i="12"/>
  <c r="CV131" i="12" s="1"/>
  <c r="CT132" i="12"/>
  <c r="CV132" i="12" s="1"/>
  <c r="CT133" i="12"/>
  <c r="CV133" i="12" s="1"/>
  <c r="CT60" i="12"/>
  <c r="CV60" i="12" s="1"/>
  <c r="CT61" i="12"/>
  <c r="CV61" i="12" s="1"/>
  <c r="CT134" i="12"/>
  <c r="CV134" i="12" s="1"/>
  <c r="CT135" i="12"/>
  <c r="CV135" i="12" s="1"/>
  <c r="CT136" i="12"/>
  <c r="CV136" i="12" s="1"/>
  <c r="CT137" i="12"/>
  <c r="CV137" i="12" s="1"/>
  <c r="CT138" i="12"/>
  <c r="CV138" i="12" s="1"/>
  <c r="CT139" i="12"/>
  <c r="CV139" i="12" s="1"/>
  <c r="CT140" i="12"/>
  <c r="CV140" i="12" s="1"/>
  <c r="CT141" i="12"/>
  <c r="CV141" i="12" s="1"/>
  <c r="CT142" i="12"/>
  <c r="CV142" i="12" s="1"/>
  <c r="CT143" i="12"/>
  <c r="CV143" i="12" s="1"/>
  <c r="CT144" i="12"/>
  <c r="CV144" i="12" s="1"/>
  <c r="CT145" i="12"/>
  <c r="CV145" i="12" s="1"/>
  <c r="CT146" i="12"/>
  <c r="CV146" i="12" s="1"/>
  <c r="CT147" i="12"/>
  <c r="CV147" i="12" s="1"/>
  <c r="CT148" i="12"/>
  <c r="CV148" i="12" s="1"/>
  <c r="CT149" i="12"/>
  <c r="CV149" i="12" s="1"/>
  <c r="CT150" i="12"/>
  <c r="CV150" i="12" s="1"/>
  <c r="CT151" i="12"/>
  <c r="CV151" i="12" s="1"/>
  <c r="CT152" i="12"/>
  <c r="CV152" i="12" s="1"/>
  <c r="CT153" i="12"/>
  <c r="CV153" i="12" s="1"/>
  <c r="CT154" i="12"/>
  <c r="CV154" i="12" s="1"/>
  <c r="CT155" i="12"/>
  <c r="CV155" i="12" s="1"/>
  <c r="CT156" i="12"/>
  <c r="CV156" i="12" s="1"/>
  <c r="CT157" i="12"/>
  <c r="CV157" i="12" s="1"/>
  <c r="CT158" i="12"/>
  <c r="CV158" i="12" s="1"/>
  <c r="CT159" i="12"/>
  <c r="CV159" i="12" s="1"/>
  <c r="CT160" i="12"/>
  <c r="CV160" i="12" s="1"/>
  <c r="CT162" i="12"/>
  <c r="CV162" i="12" s="1"/>
  <c r="CT163" i="12"/>
  <c r="CV163" i="12" s="1"/>
  <c r="CT164" i="12"/>
  <c r="CV164" i="12" s="1"/>
  <c r="CT165" i="12"/>
  <c r="CV165" i="12" s="1"/>
  <c r="CT166" i="12"/>
  <c r="CV166" i="12" s="1"/>
  <c r="CT167" i="12"/>
  <c r="CV167" i="12" s="1"/>
  <c r="CT168" i="12"/>
  <c r="CV168" i="12" s="1"/>
  <c r="CT169" i="12"/>
  <c r="CV169" i="12" s="1"/>
  <c r="CT170" i="12"/>
  <c r="CV170" i="12" s="1"/>
  <c r="CT171" i="12"/>
  <c r="CV171" i="12" s="1"/>
  <c r="CT172" i="12"/>
  <c r="CV172" i="12" s="1"/>
  <c r="CT173" i="12"/>
  <c r="CV173" i="12" s="1"/>
  <c r="CT174" i="12"/>
  <c r="CV174" i="12" s="1"/>
  <c r="CT175" i="12"/>
  <c r="CV175" i="12" s="1"/>
  <c r="CT176" i="12"/>
  <c r="CV176" i="12" s="1"/>
  <c r="CT177" i="12"/>
  <c r="CV177" i="12" s="1"/>
  <c r="CT59" i="12"/>
  <c r="CV59" i="12" s="1"/>
  <c r="CT179" i="12"/>
  <c r="CV179" i="12" s="1"/>
  <c r="CT181" i="12"/>
  <c r="CV181" i="12" s="1"/>
  <c r="CT183" i="12"/>
  <c r="CV183" i="12" s="1"/>
  <c r="CT185" i="12"/>
  <c r="CV185" i="12" s="1"/>
  <c r="CT178" i="12"/>
  <c r="CV178" i="12" s="1"/>
  <c r="CT180" i="12"/>
  <c r="CV180" i="12" s="1"/>
  <c r="CT182" i="12"/>
  <c r="CV182" i="12" s="1"/>
  <c r="CT184" i="12"/>
  <c r="CV184" i="12" s="1"/>
  <c r="CT45" i="12"/>
  <c r="CV45" i="12" s="1"/>
  <c r="CT27" i="12"/>
  <c r="CV27" i="12" s="1"/>
  <c r="CT29" i="12"/>
  <c r="CV29" i="12" s="1"/>
  <c r="CT36" i="12"/>
  <c r="CV36" i="12" s="1"/>
  <c r="CT38" i="12"/>
  <c r="CV38" i="12" s="1"/>
  <c r="CT43" i="12"/>
  <c r="CV43" i="12" s="1"/>
  <c r="CT31" i="12"/>
  <c r="CV31" i="12" s="1"/>
  <c r="CT33" i="12"/>
  <c r="CV33" i="12" s="1"/>
  <c r="CT40" i="12"/>
  <c r="CV40" i="12" s="1"/>
  <c r="CT42" i="12"/>
  <c r="CV42" i="12" s="1"/>
  <c r="CT34" i="12"/>
  <c r="CV34" i="12" s="1"/>
  <c r="CT28" i="12"/>
  <c r="CV28" i="12" s="1"/>
  <c r="CT30" i="12"/>
  <c r="CV30" i="12" s="1"/>
  <c r="CT35" i="12"/>
  <c r="CV35" i="12" s="1"/>
  <c r="CT37" i="12"/>
  <c r="CV37" i="12" s="1"/>
  <c r="CT44" i="12"/>
  <c r="CV44" i="12" s="1"/>
  <c r="CT26" i="12"/>
  <c r="CV26" i="12" s="1"/>
  <c r="CT32" i="12"/>
  <c r="CV32" i="12" s="1"/>
  <c r="CT39" i="12"/>
  <c r="CV39" i="12" s="1"/>
  <c r="CT41" i="12"/>
  <c r="CV41" i="12" s="1"/>
  <c r="AY208" i="12" l="1"/>
  <c r="AZ208" i="12" s="1"/>
  <c r="BA208" i="12" s="1"/>
  <c r="BB208" i="12" s="1"/>
  <c r="BC208" i="12" s="1"/>
  <c r="BD208" i="12" s="1"/>
  <c r="BE208" i="12" s="1"/>
  <c r="BF208" i="12" s="1"/>
  <c r="BG208" i="12" s="1"/>
  <c r="BH208" i="12" s="1"/>
  <c r="BI208" i="12" s="1"/>
  <c r="BJ208" i="12" s="1"/>
  <c r="BK208" i="12" s="1"/>
  <c r="BL208" i="12" s="1"/>
  <c r="BM208" i="12" s="1"/>
  <c r="BN208" i="12" s="1"/>
  <c r="AY35" i="12"/>
  <c r="AZ35" i="12" s="1"/>
  <c r="BA35" i="12" s="1"/>
  <c r="BB35" i="12" s="1"/>
  <c r="BC35" i="12" s="1"/>
  <c r="BD35" i="12" s="1"/>
  <c r="BE35" i="12" s="1"/>
  <c r="BF35" i="12" s="1"/>
  <c r="BG35" i="12" s="1"/>
  <c r="BH35" i="12" s="1"/>
  <c r="BI35" i="12" s="1"/>
  <c r="BJ35" i="12" s="1"/>
  <c r="BK35" i="12" s="1"/>
  <c r="BL35" i="12" s="1"/>
  <c r="BM35" i="12" s="1"/>
  <c r="BN35" i="12" s="1"/>
  <c r="BO34" i="12"/>
  <c r="BP34" i="12" s="1"/>
  <c r="BQ34" i="12" s="1"/>
  <c r="BR34" i="12" s="1"/>
  <c r="BS34" i="12" s="1"/>
  <c r="BT34" i="12" s="1"/>
  <c r="BU34" i="12" s="1"/>
  <c r="BV34" i="12" s="1"/>
  <c r="BW34" i="12" s="1"/>
  <c r="BX34" i="12" s="1"/>
  <c r="BY34" i="12" s="1"/>
  <c r="BZ34" i="12" s="1"/>
  <c r="CA34" i="12" s="1"/>
  <c r="CB34" i="12" s="1"/>
  <c r="AT211" i="12"/>
  <c r="AP211" i="12"/>
  <c r="E231" i="12"/>
  <c r="E270" i="12" s="1"/>
  <c r="E269" i="12"/>
  <c r="D17" i="10" l="1"/>
  <c r="D18" i="10"/>
  <c r="AV34" i="12"/>
  <c r="BO35" i="12"/>
  <c r="BP35" i="12" s="1"/>
  <c r="BQ35" i="12" s="1"/>
  <c r="BR35" i="12" s="1"/>
  <c r="BS35" i="12" s="1"/>
  <c r="BT35" i="12" s="1"/>
  <c r="BU35" i="12" s="1"/>
  <c r="BV35" i="12" s="1"/>
  <c r="BW35" i="12" s="1"/>
  <c r="BX35" i="12" s="1"/>
  <c r="BY35" i="12" s="1"/>
  <c r="BZ35" i="12" s="1"/>
  <c r="CA35" i="12" s="1"/>
  <c r="CB35" i="12" s="1"/>
  <c r="AV35" i="12" s="1"/>
  <c r="BO208" i="12"/>
  <c r="BP208" i="12" s="1"/>
  <c r="BQ208" i="12" s="1"/>
  <c r="BR208" i="12" s="1"/>
  <c r="BS208" i="12" s="1"/>
  <c r="BT208" i="12" s="1"/>
  <c r="BU208" i="12" s="1"/>
  <c r="BV208" i="12" s="1"/>
  <c r="BW208" i="12" s="1"/>
  <c r="BX208" i="12" s="1"/>
  <c r="BY208" i="12" s="1"/>
  <c r="BZ208" i="12" s="1"/>
  <c r="CA208" i="12" s="1"/>
  <c r="CB208" i="12" s="1"/>
  <c r="AV208" i="12" s="1"/>
  <c r="AY37" i="12" l="1"/>
  <c r="AZ37" i="12" s="1"/>
  <c r="BA37" i="12" s="1"/>
  <c r="BB37" i="12" s="1"/>
  <c r="BC37" i="12" s="1"/>
  <c r="BD37" i="12" s="1"/>
  <c r="BE37" i="12" s="1"/>
  <c r="BF37" i="12" s="1"/>
  <c r="BG37" i="12" s="1"/>
  <c r="BH37" i="12" s="1"/>
  <c r="BI37" i="12" s="1"/>
  <c r="BJ37" i="12" s="1"/>
  <c r="BK37" i="12" s="1"/>
  <c r="BL37" i="12" s="1"/>
  <c r="BM37" i="12" s="1"/>
  <c r="BN37" i="12" s="1"/>
  <c r="BO37" i="12" l="1"/>
  <c r="BP37" i="12" s="1"/>
  <c r="BQ37" i="12" s="1"/>
  <c r="BR37" i="12" s="1"/>
  <c r="BS37" i="12" s="1"/>
  <c r="BT37" i="12" s="1"/>
  <c r="BU37" i="12" s="1"/>
  <c r="BV37" i="12" s="1"/>
  <c r="BW37" i="12" s="1"/>
  <c r="BX37" i="12" s="1"/>
  <c r="BY37" i="12" s="1"/>
  <c r="BZ37" i="12" s="1"/>
  <c r="CA37" i="12" s="1"/>
  <c r="CB37" i="12" s="1"/>
  <c r="AV37" i="12" s="1"/>
  <c r="AY38" i="12"/>
  <c r="AZ38" i="12" s="1"/>
  <c r="BA38" i="12" s="1"/>
  <c r="BB38" i="12" s="1"/>
  <c r="BC38" i="12" s="1"/>
  <c r="BD38" i="12" s="1"/>
  <c r="BE38" i="12" s="1"/>
  <c r="BF38" i="12" s="1"/>
  <c r="BG38" i="12" s="1"/>
  <c r="BH38" i="12" s="1"/>
  <c r="BI38" i="12" s="1"/>
  <c r="BJ38" i="12" s="1"/>
  <c r="BK38" i="12" s="1"/>
  <c r="BL38" i="12" s="1"/>
  <c r="BM38" i="12" s="1"/>
  <c r="BN38" i="12" s="1"/>
  <c r="AY39" i="12" l="1"/>
  <c r="AZ39" i="12" s="1"/>
  <c r="BA39" i="12" s="1"/>
  <c r="BB39" i="12" s="1"/>
  <c r="BC39" i="12" s="1"/>
  <c r="BD39" i="12" s="1"/>
  <c r="BE39" i="12" s="1"/>
  <c r="BF39" i="12" s="1"/>
  <c r="BG39" i="12" s="1"/>
  <c r="BH39" i="12" s="1"/>
  <c r="BI39" i="12" s="1"/>
  <c r="BJ39" i="12" s="1"/>
  <c r="BK39" i="12" s="1"/>
  <c r="BL39" i="12" s="1"/>
  <c r="BM39" i="12" s="1"/>
  <c r="BN39" i="12" s="1"/>
  <c r="BO38" i="12"/>
  <c r="BP38" i="12" s="1"/>
  <c r="BQ38" i="12" s="1"/>
  <c r="BR38" i="12" s="1"/>
  <c r="BS38" i="12" s="1"/>
  <c r="BT38" i="12" s="1"/>
  <c r="BU38" i="12" s="1"/>
  <c r="BV38" i="12" s="1"/>
  <c r="BW38" i="12" s="1"/>
  <c r="BX38" i="12" s="1"/>
  <c r="BY38" i="12" s="1"/>
  <c r="BZ38" i="12" s="1"/>
  <c r="CA38" i="12" s="1"/>
  <c r="CB38" i="12" s="1"/>
  <c r="AV38" i="12" s="1"/>
  <c r="X10" i="2"/>
  <c r="C225" i="12" s="1"/>
  <c r="X11" i="2"/>
  <c r="X15" i="2"/>
  <c r="BO39" i="12" l="1"/>
  <c r="BP39" i="12" s="1"/>
  <c r="BQ39" i="12" s="1"/>
  <c r="BR39" i="12" s="1"/>
  <c r="BS39" i="12" s="1"/>
  <c r="BT39" i="12" s="1"/>
  <c r="BU39" i="12" s="1"/>
  <c r="BV39" i="12" s="1"/>
  <c r="BW39" i="12" s="1"/>
  <c r="BX39" i="12" s="1"/>
  <c r="BY39" i="12" s="1"/>
  <c r="BZ39" i="12" s="1"/>
  <c r="CA39" i="12" s="1"/>
  <c r="CB39" i="12" s="1"/>
  <c r="AV39" i="12" s="1"/>
  <c r="AY40" i="12"/>
  <c r="AZ40" i="12" s="1"/>
  <c r="BA40" i="12" s="1"/>
  <c r="BB40" i="12" s="1"/>
  <c r="BC40" i="12" s="1"/>
  <c r="BD40" i="12" s="1"/>
  <c r="BE40" i="12" s="1"/>
  <c r="BF40" i="12" s="1"/>
  <c r="BG40" i="12" s="1"/>
  <c r="BH40" i="12" s="1"/>
  <c r="BI40" i="12" s="1"/>
  <c r="BJ40" i="12" s="1"/>
  <c r="BK40" i="12" s="1"/>
  <c r="BL40" i="12" s="1"/>
  <c r="BM40" i="12" s="1"/>
  <c r="BN40" i="12" s="1"/>
  <c r="Y13" i="2"/>
  <c r="BO40" i="12" l="1"/>
  <c r="BP40" i="12" s="1"/>
  <c r="BQ40" i="12" s="1"/>
  <c r="BR40" i="12" s="1"/>
  <c r="BS40" i="12" s="1"/>
  <c r="BT40" i="12" s="1"/>
  <c r="BU40" i="12" s="1"/>
  <c r="BV40" i="12" s="1"/>
  <c r="BW40" i="12" s="1"/>
  <c r="BX40" i="12" s="1"/>
  <c r="BY40" i="12" s="1"/>
  <c r="BZ40" i="12" s="1"/>
  <c r="CA40" i="12" s="1"/>
  <c r="CB40" i="12" s="1"/>
  <c r="AV40" i="12" s="1"/>
  <c r="AY41" i="12"/>
  <c r="AZ41" i="12" s="1"/>
  <c r="BA41" i="12" s="1"/>
  <c r="BB41" i="12" s="1"/>
  <c r="BC41" i="12" s="1"/>
  <c r="BD41" i="12" s="1"/>
  <c r="BE41" i="12" s="1"/>
  <c r="BF41" i="12" s="1"/>
  <c r="BG41" i="12" s="1"/>
  <c r="BH41" i="12" s="1"/>
  <c r="BI41" i="12" s="1"/>
  <c r="BJ41" i="12" s="1"/>
  <c r="BK41" i="12" s="1"/>
  <c r="BL41" i="12" s="1"/>
  <c r="BM41" i="12" s="1"/>
  <c r="BN41" i="12" s="1"/>
  <c r="AA16" i="2"/>
  <c r="AA11" i="2"/>
  <c r="Y11" i="2"/>
  <c r="AA10" i="2"/>
  <c r="Y10" i="2"/>
  <c r="D23" i="2"/>
  <c r="BO41" i="12" l="1"/>
  <c r="BP41" i="12" s="1"/>
  <c r="BQ41" i="12" s="1"/>
  <c r="BR41" i="12" s="1"/>
  <c r="BS41" i="12" s="1"/>
  <c r="BT41" i="12" s="1"/>
  <c r="BU41" i="12" s="1"/>
  <c r="BV41" i="12" s="1"/>
  <c r="BW41" i="12" s="1"/>
  <c r="BX41" i="12" s="1"/>
  <c r="BY41" i="12" s="1"/>
  <c r="BZ41" i="12" s="1"/>
  <c r="CA41" i="12" s="1"/>
  <c r="CB41" i="12" s="1"/>
  <c r="AV41" i="12" s="1"/>
  <c r="AY42" i="12"/>
  <c r="AZ42" i="12" s="1"/>
  <c r="BA42" i="12" s="1"/>
  <c r="BB42" i="12" s="1"/>
  <c r="BC42" i="12" s="1"/>
  <c r="BD42" i="12" s="1"/>
  <c r="BE42" i="12" s="1"/>
  <c r="BF42" i="12" s="1"/>
  <c r="BG42" i="12" s="1"/>
  <c r="BH42" i="12" s="1"/>
  <c r="BI42" i="12" s="1"/>
  <c r="BJ42" i="12" s="1"/>
  <c r="BK42" i="12" s="1"/>
  <c r="BL42" i="12" s="1"/>
  <c r="BM42" i="12" s="1"/>
  <c r="BN42" i="12" s="1"/>
  <c r="X19" i="2"/>
  <c r="X16" i="2"/>
  <c r="BO42" i="12" l="1"/>
  <c r="BP42" i="12" s="1"/>
  <c r="BQ42" i="12" s="1"/>
  <c r="BR42" i="12" s="1"/>
  <c r="BS42" i="12" s="1"/>
  <c r="BT42" i="12" s="1"/>
  <c r="BU42" i="12" s="1"/>
  <c r="BV42" i="12" s="1"/>
  <c r="BW42" i="12" s="1"/>
  <c r="BX42" i="12" s="1"/>
  <c r="BY42" i="12" s="1"/>
  <c r="BZ42" i="12" s="1"/>
  <c r="CA42" i="12" s="1"/>
  <c r="CB42" i="12" s="1"/>
  <c r="AV42" i="12" s="1"/>
  <c r="AY43" i="12"/>
  <c r="AZ43" i="12" s="1"/>
  <c r="BA43" i="12" s="1"/>
  <c r="BB43" i="12" s="1"/>
  <c r="BC43" i="12" s="1"/>
  <c r="BD43" i="12" s="1"/>
  <c r="BE43" i="12" s="1"/>
  <c r="BF43" i="12" s="1"/>
  <c r="BG43" i="12" s="1"/>
  <c r="BH43" i="12" s="1"/>
  <c r="BI43" i="12" s="1"/>
  <c r="BJ43" i="12" s="1"/>
  <c r="BK43" i="12" s="1"/>
  <c r="BL43" i="12" s="1"/>
  <c r="BM43" i="12" s="1"/>
  <c r="BN43" i="12" s="1"/>
  <c r="Z21" i="2"/>
  <c r="Y21" i="2"/>
  <c r="X21" i="2"/>
  <c r="AA21" i="2"/>
  <c r="Y19" i="2"/>
  <c r="Z19" i="2"/>
  <c r="AA19" i="2"/>
  <c r="Y12" i="2"/>
  <c r="Y14" i="2"/>
  <c r="Y15" i="2"/>
  <c r="AA12" i="2"/>
  <c r="AA13" i="2"/>
  <c r="AA14" i="2"/>
  <c r="AA15" i="2"/>
  <c r="X23" i="2"/>
  <c r="X28" i="2"/>
  <c r="X29" i="2"/>
  <c r="X27" i="2"/>
  <c r="E244" i="12" l="1"/>
  <c r="C244" i="12"/>
  <c r="C226" i="12"/>
  <c r="D230" i="12"/>
  <c r="D232" i="12" s="1"/>
  <c r="D225" i="12"/>
  <c r="E225" i="12" s="1"/>
  <c r="D226" i="12"/>
  <c r="C230" i="12"/>
  <c r="C232" i="12" s="1"/>
  <c r="AY44" i="12"/>
  <c r="AZ44" i="12" s="1"/>
  <c r="BA44" i="12" s="1"/>
  <c r="BB44" i="12" s="1"/>
  <c r="BC44" i="12" s="1"/>
  <c r="BD44" i="12" s="1"/>
  <c r="BE44" i="12" s="1"/>
  <c r="BF44" i="12" s="1"/>
  <c r="BG44" i="12" s="1"/>
  <c r="BH44" i="12" s="1"/>
  <c r="BI44" i="12" s="1"/>
  <c r="BJ44" i="12" s="1"/>
  <c r="BK44" i="12" s="1"/>
  <c r="BL44" i="12" s="1"/>
  <c r="BM44" i="12" s="1"/>
  <c r="BN44" i="12" s="1"/>
  <c r="BO43" i="12"/>
  <c r="BP43" i="12" s="1"/>
  <c r="BQ43" i="12" s="1"/>
  <c r="BR43" i="12" s="1"/>
  <c r="BS43" i="12" s="1"/>
  <c r="BT43" i="12" s="1"/>
  <c r="BU43" i="12" s="1"/>
  <c r="BV43" i="12" s="1"/>
  <c r="BW43" i="12" s="1"/>
  <c r="BX43" i="12" s="1"/>
  <c r="BY43" i="12" s="1"/>
  <c r="BZ43" i="12" s="1"/>
  <c r="CA43" i="12" s="1"/>
  <c r="CB43" i="12" s="1"/>
  <c r="AV43" i="12" s="1"/>
  <c r="S236" i="12"/>
  <c r="S264" i="12" s="1"/>
  <c r="W236" i="12"/>
  <c r="W264" i="12" s="1"/>
  <c r="AA236" i="12"/>
  <c r="AA264" i="12" s="1"/>
  <c r="AE236" i="12"/>
  <c r="AE264" i="12" s="1"/>
  <c r="AI236" i="12"/>
  <c r="AI264" i="12" s="1"/>
  <c r="AN236" i="12"/>
  <c r="AN264" i="12" s="1"/>
  <c r="AS236" i="12"/>
  <c r="AS264" i="12" s="1"/>
  <c r="AR236" i="12"/>
  <c r="AR264" i="12" s="1"/>
  <c r="T236" i="12"/>
  <c r="T264" i="12" s="1"/>
  <c r="X236" i="12"/>
  <c r="X264" i="12" s="1"/>
  <c r="AB236" i="12"/>
  <c r="AB264" i="12" s="1"/>
  <c r="AF236" i="12"/>
  <c r="AF264" i="12" s="1"/>
  <c r="AJ236" i="12"/>
  <c r="AJ264" i="12" s="1"/>
  <c r="AO236" i="12"/>
  <c r="AO264" i="12" s="1"/>
  <c r="AT236" i="12"/>
  <c r="AT264" i="12" s="1"/>
  <c r="U236" i="12"/>
  <c r="U264" i="12" s="1"/>
  <c r="Y236" i="12"/>
  <c r="Y264" i="12" s="1"/>
  <c r="AC236" i="12"/>
  <c r="AC264" i="12" s="1"/>
  <c r="AG236" i="12"/>
  <c r="AG264" i="12" s="1"/>
  <c r="AL236" i="12"/>
  <c r="AL264" i="12" s="1"/>
  <c r="AQ236" i="12"/>
  <c r="AQ264" i="12" s="1"/>
  <c r="R236" i="12"/>
  <c r="V236" i="12"/>
  <c r="V264" i="12" s="1"/>
  <c r="Z236" i="12"/>
  <c r="Z264" i="12" s="1"/>
  <c r="AD236" i="12"/>
  <c r="AD264" i="12" s="1"/>
  <c r="AH236" i="12"/>
  <c r="AH264" i="12" s="1"/>
  <c r="AM236" i="12"/>
  <c r="AM264" i="12" s="1"/>
  <c r="AU235" i="12"/>
  <c r="R217" i="12"/>
  <c r="C254" i="12"/>
  <c r="D254" i="12"/>
  <c r="E226" i="12" l="1"/>
  <c r="E227" i="12" s="1"/>
  <c r="R225" i="12" s="1"/>
  <c r="S225" i="12" s="1"/>
  <c r="T225" i="12" s="1"/>
  <c r="U225" i="12" s="1"/>
  <c r="V225" i="12" s="1"/>
  <c r="W225" i="12" s="1"/>
  <c r="X225" i="12" s="1"/>
  <c r="Y225" i="12" s="1"/>
  <c r="Z225" i="12" s="1"/>
  <c r="AA225" i="12" s="1"/>
  <c r="AB225" i="12" s="1"/>
  <c r="AC225" i="12" s="1"/>
  <c r="AD225" i="12" s="1"/>
  <c r="AE225" i="12" s="1"/>
  <c r="AF225" i="12" s="1"/>
  <c r="AG225" i="12" s="1"/>
  <c r="AH225" i="12" s="1"/>
  <c r="AI225" i="12" s="1"/>
  <c r="AJ225" i="12" s="1"/>
  <c r="AK225" i="12" s="1"/>
  <c r="AL225" i="12" s="1"/>
  <c r="AM225" i="12" s="1"/>
  <c r="AN225" i="12" s="1"/>
  <c r="AO225" i="12" s="1"/>
  <c r="AP225" i="12" s="1"/>
  <c r="AQ225" i="12" s="1"/>
  <c r="AR225" i="12" s="1"/>
  <c r="AS225" i="12" s="1"/>
  <c r="AT225" i="12" s="1"/>
  <c r="AU225" i="12" s="1"/>
  <c r="D227" i="12"/>
  <c r="G244" i="12"/>
  <c r="BO44" i="12"/>
  <c r="BP44" i="12" s="1"/>
  <c r="BQ44" i="12" s="1"/>
  <c r="BR44" i="12" s="1"/>
  <c r="BS44" i="12" s="1"/>
  <c r="BT44" i="12" s="1"/>
  <c r="BU44" i="12" s="1"/>
  <c r="BV44" i="12" s="1"/>
  <c r="BW44" i="12" s="1"/>
  <c r="BX44" i="12" s="1"/>
  <c r="BY44" i="12" s="1"/>
  <c r="BZ44" i="12" s="1"/>
  <c r="CA44" i="12" s="1"/>
  <c r="CB44" i="12" s="1"/>
  <c r="AV44" i="12" s="1"/>
  <c r="AY45" i="12"/>
  <c r="AZ45" i="12" s="1"/>
  <c r="BA45" i="12" s="1"/>
  <c r="BB45" i="12" s="1"/>
  <c r="BC45" i="12" s="1"/>
  <c r="BD45" i="12" s="1"/>
  <c r="BE45" i="12" s="1"/>
  <c r="BF45" i="12" s="1"/>
  <c r="BG45" i="12" s="1"/>
  <c r="BH45" i="12" s="1"/>
  <c r="BI45" i="12" s="1"/>
  <c r="BJ45" i="12" s="1"/>
  <c r="BK45" i="12" s="1"/>
  <c r="BL45" i="12" s="1"/>
  <c r="BM45" i="12" s="1"/>
  <c r="BN45" i="12" s="1"/>
  <c r="R264" i="12"/>
  <c r="R221" i="12"/>
  <c r="S216" i="12"/>
  <c r="S217" i="12" s="1"/>
  <c r="S260" i="12" s="1"/>
  <c r="E230" i="12"/>
  <c r="E268" i="12" s="1"/>
  <c r="E267" i="12"/>
  <c r="E232" i="12"/>
  <c r="R231" i="12" s="1"/>
  <c r="C227" i="12"/>
  <c r="E254" i="12"/>
  <c r="R260" i="12"/>
  <c r="D16" i="10" l="1"/>
  <c r="Q254" i="12"/>
  <c r="AY46" i="12"/>
  <c r="AZ46" i="12" s="1"/>
  <c r="BA46" i="12" s="1"/>
  <c r="BB46" i="12" s="1"/>
  <c r="BC46" i="12" s="1"/>
  <c r="BD46" i="12" s="1"/>
  <c r="BE46" i="12" s="1"/>
  <c r="BF46" i="12" s="1"/>
  <c r="BG46" i="12" s="1"/>
  <c r="BH46" i="12" s="1"/>
  <c r="BI46" i="12" s="1"/>
  <c r="BJ46" i="12" s="1"/>
  <c r="BK46" i="12" s="1"/>
  <c r="BL46" i="12" s="1"/>
  <c r="BM46" i="12" s="1"/>
  <c r="BN46" i="12" s="1"/>
  <c r="BO45" i="12"/>
  <c r="BP45" i="12" s="1"/>
  <c r="BQ45" i="12" s="1"/>
  <c r="BR45" i="12" s="1"/>
  <c r="BS45" i="12" s="1"/>
  <c r="BT45" i="12" s="1"/>
  <c r="BU45" i="12" s="1"/>
  <c r="BV45" i="12" s="1"/>
  <c r="BW45" i="12" s="1"/>
  <c r="BX45" i="12" s="1"/>
  <c r="BY45" i="12" s="1"/>
  <c r="BZ45" i="12" s="1"/>
  <c r="CA45" i="12" s="1"/>
  <c r="CB45" i="12" s="1"/>
  <c r="AV45" i="12" s="1"/>
  <c r="R226" i="12"/>
  <c r="R232" i="12"/>
  <c r="R261" i="12"/>
  <c r="T216" i="12"/>
  <c r="S221" i="12"/>
  <c r="S261" i="12" s="1"/>
  <c r="T220" i="12"/>
  <c r="D15" i="10"/>
  <c r="S226" i="12"/>
  <c r="AU236" i="12"/>
  <c r="AU264" i="12" s="1"/>
  <c r="AK236" i="12"/>
  <c r="AP236" i="12"/>
  <c r="AP264" i="12" s="1"/>
  <c r="Q263" i="12" l="1"/>
  <c r="AV254" i="12"/>
  <c r="BO46" i="12"/>
  <c r="BP46" i="12" s="1"/>
  <c r="BQ46" i="12" s="1"/>
  <c r="BR46" i="12" s="1"/>
  <c r="BS46" i="12" s="1"/>
  <c r="BT46" i="12" s="1"/>
  <c r="BU46" i="12" s="1"/>
  <c r="BV46" i="12" s="1"/>
  <c r="BW46" i="12" s="1"/>
  <c r="BX46" i="12" s="1"/>
  <c r="BY46" i="12" s="1"/>
  <c r="BZ46" i="12" s="1"/>
  <c r="CA46" i="12" s="1"/>
  <c r="CB46" i="12" s="1"/>
  <c r="AV46" i="12" s="1"/>
  <c r="AY47" i="12"/>
  <c r="AZ47" i="12" s="1"/>
  <c r="BA47" i="12" s="1"/>
  <c r="BB47" i="12" s="1"/>
  <c r="BC47" i="12" s="1"/>
  <c r="BD47" i="12" s="1"/>
  <c r="BE47" i="12" s="1"/>
  <c r="BF47" i="12" s="1"/>
  <c r="BG47" i="12" s="1"/>
  <c r="BH47" i="12" s="1"/>
  <c r="BI47" i="12" s="1"/>
  <c r="BJ47" i="12" s="1"/>
  <c r="BK47" i="12" s="1"/>
  <c r="BL47" i="12" s="1"/>
  <c r="BM47" i="12" s="1"/>
  <c r="BN47" i="12" s="1"/>
  <c r="T217" i="12"/>
  <c r="T260" i="12" s="1"/>
  <c r="U216" i="12"/>
  <c r="V216" i="12" s="1"/>
  <c r="S231" i="12"/>
  <c r="S232" i="12" s="1"/>
  <c r="AK264" i="12"/>
  <c r="AV236" i="12"/>
  <c r="AV264" i="12" s="1"/>
  <c r="E264" i="12" s="1"/>
  <c r="U220" i="12"/>
  <c r="T221" i="12"/>
  <c r="T261" i="12" s="1"/>
  <c r="R263" i="12"/>
  <c r="R10" i="2"/>
  <c r="D12" i="10" l="1"/>
  <c r="BO47" i="12"/>
  <c r="BP47" i="12" s="1"/>
  <c r="BQ47" i="12" s="1"/>
  <c r="BR47" i="12" s="1"/>
  <c r="BS47" i="12" s="1"/>
  <c r="BT47" i="12" s="1"/>
  <c r="BU47" i="12" s="1"/>
  <c r="BV47" i="12" s="1"/>
  <c r="BW47" i="12" s="1"/>
  <c r="BX47" i="12" s="1"/>
  <c r="BY47" i="12" s="1"/>
  <c r="BZ47" i="12" s="1"/>
  <c r="CA47" i="12" s="1"/>
  <c r="CB47" i="12" s="1"/>
  <c r="AV47" i="12" s="1"/>
  <c r="AY48" i="12"/>
  <c r="AZ48" i="12" s="1"/>
  <c r="BA48" i="12" s="1"/>
  <c r="BB48" i="12" s="1"/>
  <c r="BC48" i="12" s="1"/>
  <c r="BD48" i="12" s="1"/>
  <c r="BE48" i="12" s="1"/>
  <c r="BF48" i="12" s="1"/>
  <c r="BG48" i="12" s="1"/>
  <c r="BH48" i="12" s="1"/>
  <c r="BI48" i="12" s="1"/>
  <c r="BJ48" i="12" s="1"/>
  <c r="BK48" i="12" s="1"/>
  <c r="BL48" i="12" s="1"/>
  <c r="BM48" i="12" s="1"/>
  <c r="BN48" i="12" s="1"/>
  <c r="T231" i="12"/>
  <c r="T232" i="12" s="1"/>
  <c r="T263" i="12" s="1"/>
  <c r="S263" i="12"/>
  <c r="U217" i="12"/>
  <c r="U221" i="12"/>
  <c r="U261" i="12" s="1"/>
  <c r="V220" i="12"/>
  <c r="W216" i="12"/>
  <c r="V217" i="12"/>
  <c r="V260" i="12" s="1"/>
  <c r="BO48" i="12" l="1"/>
  <c r="BP48" i="12" s="1"/>
  <c r="BQ48" i="12" s="1"/>
  <c r="BR48" i="12" s="1"/>
  <c r="BS48" i="12" s="1"/>
  <c r="BT48" i="12" s="1"/>
  <c r="BU48" i="12" s="1"/>
  <c r="BV48" i="12" s="1"/>
  <c r="BW48" i="12" s="1"/>
  <c r="BX48" i="12" s="1"/>
  <c r="BY48" i="12" s="1"/>
  <c r="BZ48" i="12" s="1"/>
  <c r="CA48" i="12" s="1"/>
  <c r="CB48" i="12" s="1"/>
  <c r="AV48" i="12" s="1"/>
  <c r="U231" i="12"/>
  <c r="U232" i="12" s="1"/>
  <c r="U263" i="12" s="1"/>
  <c r="U260" i="12"/>
  <c r="W220" i="12"/>
  <c r="V221" i="12"/>
  <c r="V261" i="12" s="1"/>
  <c r="X216" i="12"/>
  <c r="W217" i="12"/>
  <c r="W260" i="12" s="1"/>
  <c r="AY50" i="12" l="1"/>
  <c r="AZ50" i="12" s="1"/>
  <c r="BA50" i="12" s="1"/>
  <c r="BB50" i="12" s="1"/>
  <c r="BC50" i="12" s="1"/>
  <c r="BD50" i="12" s="1"/>
  <c r="BE50" i="12" s="1"/>
  <c r="BF50" i="12" s="1"/>
  <c r="BG50" i="12" s="1"/>
  <c r="BH50" i="12" s="1"/>
  <c r="BI50" i="12" s="1"/>
  <c r="BJ50" i="12" s="1"/>
  <c r="BK50" i="12" s="1"/>
  <c r="BL50" i="12" s="1"/>
  <c r="BM50" i="12" s="1"/>
  <c r="BN50" i="12" s="1"/>
  <c r="V231" i="12"/>
  <c r="V232" i="12" s="1"/>
  <c r="V263" i="12" s="1"/>
  <c r="X220" i="12"/>
  <c r="W221" i="12"/>
  <c r="W261" i="12" s="1"/>
  <c r="Y216" i="12"/>
  <c r="X217" i="12"/>
  <c r="X260" i="12" s="1"/>
  <c r="BO50" i="12" l="1"/>
  <c r="BP50" i="12" s="1"/>
  <c r="BQ50" i="12" s="1"/>
  <c r="BR50" i="12" s="1"/>
  <c r="BS50" i="12" s="1"/>
  <c r="BT50" i="12" s="1"/>
  <c r="BU50" i="12" s="1"/>
  <c r="BV50" i="12" s="1"/>
  <c r="BW50" i="12" s="1"/>
  <c r="BX50" i="12" s="1"/>
  <c r="BY50" i="12" s="1"/>
  <c r="BZ50" i="12" s="1"/>
  <c r="CA50" i="12" s="1"/>
  <c r="CB50" i="12" s="1"/>
  <c r="AV50" i="12" s="1"/>
  <c r="AY51" i="12"/>
  <c r="AZ51" i="12" s="1"/>
  <c r="BA51" i="12" s="1"/>
  <c r="BB51" i="12" s="1"/>
  <c r="BC51" i="12" s="1"/>
  <c r="BD51" i="12" s="1"/>
  <c r="BE51" i="12" s="1"/>
  <c r="BF51" i="12" s="1"/>
  <c r="BG51" i="12" s="1"/>
  <c r="BH51" i="12" s="1"/>
  <c r="BI51" i="12" s="1"/>
  <c r="BJ51" i="12" s="1"/>
  <c r="BK51" i="12" s="1"/>
  <c r="BL51" i="12" s="1"/>
  <c r="BM51" i="12" s="1"/>
  <c r="BN51" i="12" s="1"/>
  <c r="W231" i="12"/>
  <c r="W232" i="12" s="1"/>
  <c r="W263" i="12" s="1"/>
  <c r="X221" i="12"/>
  <c r="X261" i="12" s="1"/>
  <c r="Y220" i="12"/>
  <c r="Z216" i="12"/>
  <c r="Y217" i="12"/>
  <c r="Y260" i="12" s="1"/>
  <c r="BO51" i="12" l="1"/>
  <c r="BP51" i="12" s="1"/>
  <c r="BQ51" i="12" s="1"/>
  <c r="BR51" i="12" s="1"/>
  <c r="BS51" i="12" s="1"/>
  <c r="BT51" i="12" s="1"/>
  <c r="BU51" i="12" s="1"/>
  <c r="BV51" i="12" s="1"/>
  <c r="BW51" i="12" s="1"/>
  <c r="BX51" i="12" s="1"/>
  <c r="BY51" i="12" s="1"/>
  <c r="BZ51" i="12" s="1"/>
  <c r="CA51" i="12" s="1"/>
  <c r="CB51" i="12" s="1"/>
  <c r="AV51" i="12" s="1"/>
  <c r="AY52" i="12"/>
  <c r="AZ52" i="12" s="1"/>
  <c r="BA52" i="12" s="1"/>
  <c r="BB52" i="12" s="1"/>
  <c r="BC52" i="12" s="1"/>
  <c r="BD52" i="12" s="1"/>
  <c r="BE52" i="12" s="1"/>
  <c r="BF52" i="12" s="1"/>
  <c r="BG52" i="12" s="1"/>
  <c r="BH52" i="12" s="1"/>
  <c r="BI52" i="12" s="1"/>
  <c r="BJ52" i="12" s="1"/>
  <c r="BK52" i="12" s="1"/>
  <c r="BL52" i="12" s="1"/>
  <c r="BM52" i="12" s="1"/>
  <c r="BN52" i="12" s="1"/>
  <c r="X231" i="12"/>
  <c r="X232" i="12" s="1"/>
  <c r="X263" i="12" s="1"/>
  <c r="Z220" i="12"/>
  <c r="Y221" i="12"/>
  <c r="Y261" i="12" s="1"/>
  <c r="AA216" i="12"/>
  <c r="Z217" i="12"/>
  <c r="Z260" i="12" s="1"/>
  <c r="BO52" i="12" l="1"/>
  <c r="BP52" i="12" s="1"/>
  <c r="BQ52" i="12" s="1"/>
  <c r="BR52" i="12" s="1"/>
  <c r="BS52" i="12" s="1"/>
  <c r="BT52" i="12" s="1"/>
  <c r="BU52" i="12" s="1"/>
  <c r="BV52" i="12" s="1"/>
  <c r="BW52" i="12" s="1"/>
  <c r="BX52" i="12" s="1"/>
  <c r="BY52" i="12" s="1"/>
  <c r="BZ52" i="12" s="1"/>
  <c r="CA52" i="12" s="1"/>
  <c r="CB52" i="12" s="1"/>
  <c r="AV52" i="12" s="1"/>
  <c r="AY53" i="12"/>
  <c r="AZ53" i="12" s="1"/>
  <c r="BA53" i="12" s="1"/>
  <c r="BB53" i="12" s="1"/>
  <c r="BC53" i="12" s="1"/>
  <c r="BD53" i="12" s="1"/>
  <c r="BE53" i="12" s="1"/>
  <c r="BF53" i="12" s="1"/>
  <c r="BG53" i="12" s="1"/>
  <c r="BH53" i="12" s="1"/>
  <c r="BI53" i="12" s="1"/>
  <c r="BJ53" i="12" s="1"/>
  <c r="BK53" i="12" s="1"/>
  <c r="BL53" i="12" s="1"/>
  <c r="BM53" i="12" s="1"/>
  <c r="BN53" i="12" s="1"/>
  <c r="Y231" i="12"/>
  <c r="Y232" i="12" s="1"/>
  <c r="Y263" i="12" s="1"/>
  <c r="AA220" i="12"/>
  <c r="Z221" i="12"/>
  <c r="Z261" i="12" s="1"/>
  <c r="AA217" i="12"/>
  <c r="AA260" i="12" s="1"/>
  <c r="AB216" i="12"/>
  <c r="BO53" i="12" l="1"/>
  <c r="BP53" i="12" s="1"/>
  <c r="BQ53" i="12" s="1"/>
  <c r="BR53" i="12" s="1"/>
  <c r="BS53" i="12" s="1"/>
  <c r="BT53" i="12" s="1"/>
  <c r="BU53" i="12" s="1"/>
  <c r="BV53" i="12" s="1"/>
  <c r="BW53" i="12" s="1"/>
  <c r="BX53" i="12" s="1"/>
  <c r="BY53" i="12" s="1"/>
  <c r="BZ53" i="12" s="1"/>
  <c r="CA53" i="12" s="1"/>
  <c r="CB53" i="12" s="1"/>
  <c r="AV53" i="12" s="1"/>
  <c r="AY54" i="12"/>
  <c r="AZ54" i="12" s="1"/>
  <c r="BA54" i="12" s="1"/>
  <c r="BB54" i="12" s="1"/>
  <c r="BC54" i="12" s="1"/>
  <c r="BD54" i="12" s="1"/>
  <c r="BE54" i="12" s="1"/>
  <c r="BF54" i="12" s="1"/>
  <c r="BG54" i="12" s="1"/>
  <c r="BH54" i="12" s="1"/>
  <c r="BI54" i="12" s="1"/>
  <c r="BJ54" i="12" s="1"/>
  <c r="BK54" i="12" s="1"/>
  <c r="BL54" i="12" s="1"/>
  <c r="BM54" i="12" s="1"/>
  <c r="BN54" i="12" s="1"/>
  <c r="Z231" i="12"/>
  <c r="Z232" i="12" s="1"/>
  <c r="Z263" i="12" s="1"/>
  <c r="AB220" i="12"/>
  <c r="AA221" i="12"/>
  <c r="AA261" i="12" s="1"/>
  <c r="AB217" i="12"/>
  <c r="AB260" i="12" s="1"/>
  <c r="AC216" i="12"/>
  <c r="BO54" i="12" l="1"/>
  <c r="BP54" i="12" s="1"/>
  <c r="BQ54" i="12" s="1"/>
  <c r="BR54" i="12" s="1"/>
  <c r="BS54" i="12" s="1"/>
  <c r="BT54" i="12" s="1"/>
  <c r="BU54" i="12" s="1"/>
  <c r="BV54" i="12" s="1"/>
  <c r="BW54" i="12" s="1"/>
  <c r="BX54" i="12" s="1"/>
  <c r="BY54" i="12" s="1"/>
  <c r="BZ54" i="12" s="1"/>
  <c r="CA54" i="12" s="1"/>
  <c r="CB54" i="12" s="1"/>
  <c r="AV54" i="12" s="1"/>
  <c r="AY55" i="12"/>
  <c r="AZ55" i="12" s="1"/>
  <c r="BA55" i="12" s="1"/>
  <c r="BB55" i="12" s="1"/>
  <c r="BC55" i="12" s="1"/>
  <c r="BD55" i="12" s="1"/>
  <c r="BE55" i="12" s="1"/>
  <c r="BF55" i="12" s="1"/>
  <c r="BG55" i="12" s="1"/>
  <c r="BH55" i="12" s="1"/>
  <c r="BI55" i="12" s="1"/>
  <c r="BJ55" i="12" s="1"/>
  <c r="BK55" i="12" s="1"/>
  <c r="BL55" i="12" s="1"/>
  <c r="BM55" i="12" s="1"/>
  <c r="BN55" i="12" s="1"/>
  <c r="AA231" i="12"/>
  <c r="AA232" i="12" s="1"/>
  <c r="AA263" i="12" s="1"/>
  <c r="AB221" i="12"/>
  <c r="AB261" i="12" s="1"/>
  <c r="AC220" i="12"/>
  <c r="AC217" i="12"/>
  <c r="AC260" i="12" s="1"/>
  <c r="AD216" i="12"/>
  <c r="R11" i="2"/>
  <c r="BO55" i="12" l="1"/>
  <c r="BP55" i="12" s="1"/>
  <c r="BQ55" i="12" s="1"/>
  <c r="BR55" i="12" s="1"/>
  <c r="BS55" i="12" s="1"/>
  <c r="BT55" i="12" s="1"/>
  <c r="BU55" i="12" s="1"/>
  <c r="BV55" i="12" s="1"/>
  <c r="BW55" i="12" s="1"/>
  <c r="BX55" i="12" s="1"/>
  <c r="BY55" i="12" s="1"/>
  <c r="BZ55" i="12" s="1"/>
  <c r="CA55" i="12" s="1"/>
  <c r="CB55" i="12" s="1"/>
  <c r="AV55" i="12" s="1"/>
  <c r="AY56" i="12"/>
  <c r="AZ56" i="12" s="1"/>
  <c r="BA56" i="12" s="1"/>
  <c r="BB56" i="12" s="1"/>
  <c r="BC56" i="12" s="1"/>
  <c r="BD56" i="12" s="1"/>
  <c r="BE56" i="12" s="1"/>
  <c r="BF56" i="12" s="1"/>
  <c r="BG56" i="12" s="1"/>
  <c r="BH56" i="12" s="1"/>
  <c r="BI56" i="12" s="1"/>
  <c r="BJ56" i="12" s="1"/>
  <c r="BK56" i="12" s="1"/>
  <c r="BL56" i="12" s="1"/>
  <c r="BM56" i="12" s="1"/>
  <c r="BN56" i="12" s="1"/>
  <c r="AB231" i="12"/>
  <c r="AB232" i="12" s="1"/>
  <c r="AB263" i="12" s="1"/>
  <c r="AC221" i="12"/>
  <c r="AC261" i="12" s="1"/>
  <c r="AD220" i="12"/>
  <c r="AD217" i="12"/>
  <c r="AD260" i="12" s="1"/>
  <c r="AE216" i="12"/>
  <c r="O11" i="2"/>
  <c r="O12" i="2"/>
  <c r="O13" i="2"/>
  <c r="O10" i="2"/>
  <c r="BO56" i="12" l="1"/>
  <c r="BP56" i="12" s="1"/>
  <c r="BQ56" i="12" s="1"/>
  <c r="BR56" i="12" s="1"/>
  <c r="BS56" i="12" s="1"/>
  <c r="BT56" i="12" s="1"/>
  <c r="BU56" i="12" s="1"/>
  <c r="BV56" i="12" s="1"/>
  <c r="BW56" i="12" s="1"/>
  <c r="BX56" i="12" s="1"/>
  <c r="BY56" i="12" s="1"/>
  <c r="BZ56" i="12" s="1"/>
  <c r="CA56" i="12" s="1"/>
  <c r="CB56" i="12" s="1"/>
  <c r="AV56" i="12" s="1"/>
  <c r="AY57" i="12"/>
  <c r="AZ57" i="12" s="1"/>
  <c r="BA57" i="12" s="1"/>
  <c r="BB57" i="12" s="1"/>
  <c r="BC57" i="12" s="1"/>
  <c r="BD57" i="12" s="1"/>
  <c r="BE57" i="12" s="1"/>
  <c r="BF57" i="12" s="1"/>
  <c r="BG57" i="12" s="1"/>
  <c r="BH57" i="12" s="1"/>
  <c r="BI57" i="12" s="1"/>
  <c r="BJ57" i="12" s="1"/>
  <c r="BK57" i="12" s="1"/>
  <c r="BL57" i="12" s="1"/>
  <c r="BM57" i="12" s="1"/>
  <c r="BN57" i="12" s="1"/>
  <c r="AC231" i="12"/>
  <c r="AC232" i="12" s="1"/>
  <c r="AC263" i="12" s="1"/>
  <c r="AE220" i="12"/>
  <c r="AD221" i="12"/>
  <c r="AD261" i="12" s="1"/>
  <c r="AE217" i="12"/>
  <c r="AE260" i="12" s="1"/>
  <c r="AF216" i="12"/>
  <c r="BO57" i="12" l="1"/>
  <c r="BP57" i="12" s="1"/>
  <c r="BQ57" i="12" s="1"/>
  <c r="BR57" i="12" s="1"/>
  <c r="BS57" i="12" s="1"/>
  <c r="BT57" i="12" s="1"/>
  <c r="BU57" i="12" s="1"/>
  <c r="BV57" i="12" s="1"/>
  <c r="BW57" i="12" s="1"/>
  <c r="BX57" i="12" s="1"/>
  <c r="BY57" i="12" s="1"/>
  <c r="BZ57" i="12" s="1"/>
  <c r="CA57" i="12" s="1"/>
  <c r="CB57" i="12" s="1"/>
  <c r="AV57" i="12" s="1"/>
  <c r="AY58" i="12"/>
  <c r="AZ58" i="12" s="1"/>
  <c r="BA58" i="12" s="1"/>
  <c r="BB58" i="12" s="1"/>
  <c r="BC58" i="12" s="1"/>
  <c r="BD58" i="12" s="1"/>
  <c r="BE58" i="12" s="1"/>
  <c r="BF58" i="12" s="1"/>
  <c r="BG58" i="12" s="1"/>
  <c r="BH58" i="12" s="1"/>
  <c r="BI58" i="12" s="1"/>
  <c r="BJ58" i="12" s="1"/>
  <c r="BK58" i="12" s="1"/>
  <c r="BL58" i="12" s="1"/>
  <c r="BM58" i="12" s="1"/>
  <c r="BN58" i="12" s="1"/>
  <c r="AD231" i="12"/>
  <c r="AD232" i="12" s="1"/>
  <c r="AD263" i="12" s="1"/>
  <c r="AF220" i="12"/>
  <c r="AE221" i="12"/>
  <c r="AE261" i="12" s="1"/>
  <c r="AF217" i="12"/>
  <c r="AF260" i="12" s="1"/>
  <c r="AG216" i="12"/>
  <c r="BO58" i="12" l="1"/>
  <c r="BP58" i="12" s="1"/>
  <c r="BQ58" i="12" s="1"/>
  <c r="BR58" i="12" s="1"/>
  <c r="BS58" i="12" s="1"/>
  <c r="BT58" i="12" s="1"/>
  <c r="BU58" i="12" s="1"/>
  <c r="BV58" i="12" s="1"/>
  <c r="BW58" i="12" s="1"/>
  <c r="BX58" i="12" s="1"/>
  <c r="BY58" i="12" s="1"/>
  <c r="BZ58" i="12" s="1"/>
  <c r="CA58" i="12" s="1"/>
  <c r="CB58" i="12" s="1"/>
  <c r="AV58" i="12" s="1"/>
  <c r="AE231" i="12"/>
  <c r="AE232" i="12" s="1"/>
  <c r="AE263" i="12" s="1"/>
  <c r="AG220" i="12"/>
  <c r="AF221" i="12"/>
  <c r="AF261" i="12" s="1"/>
  <c r="AG217" i="12"/>
  <c r="AG260" i="12" s="1"/>
  <c r="AH216" i="12"/>
  <c r="AY60" i="12" l="1"/>
  <c r="AZ60" i="12" s="1"/>
  <c r="BA60" i="12" s="1"/>
  <c r="BB60" i="12" s="1"/>
  <c r="BC60" i="12" s="1"/>
  <c r="BD60" i="12" s="1"/>
  <c r="BE60" i="12" s="1"/>
  <c r="BF60" i="12" s="1"/>
  <c r="BG60" i="12" s="1"/>
  <c r="BH60" i="12" s="1"/>
  <c r="BI60" i="12" s="1"/>
  <c r="BJ60" i="12" s="1"/>
  <c r="BK60" i="12" s="1"/>
  <c r="BL60" i="12" s="1"/>
  <c r="BM60" i="12" s="1"/>
  <c r="BN60" i="12" s="1"/>
  <c r="AF231" i="12"/>
  <c r="AF232" i="12" s="1"/>
  <c r="AF263" i="12" s="1"/>
  <c r="AH220" i="12"/>
  <c r="AG221" i="12"/>
  <c r="AG261" i="12" s="1"/>
  <c r="AH217" i="12"/>
  <c r="AH260" i="12" s="1"/>
  <c r="AI216" i="12"/>
  <c r="BO60" i="12" l="1"/>
  <c r="BP60" i="12" s="1"/>
  <c r="BQ60" i="12" s="1"/>
  <c r="BR60" i="12" s="1"/>
  <c r="BS60" i="12" s="1"/>
  <c r="BT60" i="12" s="1"/>
  <c r="BU60" i="12" s="1"/>
  <c r="BV60" i="12" s="1"/>
  <c r="BW60" i="12" s="1"/>
  <c r="BX60" i="12" s="1"/>
  <c r="BY60" i="12" s="1"/>
  <c r="BZ60" i="12" s="1"/>
  <c r="CA60" i="12" s="1"/>
  <c r="CB60" i="12" s="1"/>
  <c r="AV60" i="12" s="1"/>
  <c r="AY61" i="12"/>
  <c r="AZ61" i="12" s="1"/>
  <c r="BA61" i="12" s="1"/>
  <c r="BB61" i="12" s="1"/>
  <c r="BC61" i="12" s="1"/>
  <c r="BD61" i="12" s="1"/>
  <c r="BE61" i="12" s="1"/>
  <c r="BF61" i="12" s="1"/>
  <c r="BG61" i="12" s="1"/>
  <c r="BH61" i="12" s="1"/>
  <c r="BI61" i="12" s="1"/>
  <c r="BJ61" i="12" s="1"/>
  <c r="BK61" i="12" s="1"/>
  <c r="BL61" i="12" s="1"/>
  <c r="BM61" i="12" s="1"/>
  <c r="BN61" i="12" s="1"/>
  <c r="AG231" i="12"/>
  <c r="AG232" i="12" s="1"/>
  <c r="AG263" i="12" s="1"/>
  <c r="AH221" i="12"/>
  <c r="AH261" i="12" s="1"/>
  <c r="AI220" i="12"/>
  <c r="AI217" i="12"/>
  <c r="AI260" i="12" s="1"/>
  <c r="AJ216" i="12"/>
  <c r="BO61" i="12" l="1"/>
  <c r="BP61" i="12" s="1"/>
  <c r="BQ61" i="12" s="1"/>
  <c r="BR61" i="12" s="1"/>
  <c r="BS61" i="12" s="1"/>
  <c r="BT61" i="12" s="1"/>
  <c r="BU61" i="12" s="1"/>
  <c r="BV61" i="12" s="1"/>
  <c r="BW61" i="12" s="1"/>
  <c r="BX61" i="12" s="1"/>
  <c r="BY61" i="12" s="1"/>
  <c r="BZ61" i="12" s="1"/>
  <c r="CA61" i="12" s="1"/>
  <c r="CB61" i="12" s="1"/>
  <c r="AV61" i="12" s="1"/>
  <c r="AY62" i="12"/>
  <c r="AZ62" i="12" s="1"/>
  <c r="BA62" i="12" s="1"/>
  <c r="BB62" i="12" s="1"/>
  <c r="BC62" i="12" s="1"/>
  <c r="BD62" i="12" s="1"/>
  <c r="BE62" i="12" s="1"/>
  <c r="BF62" i="12" s="1"/>
  <c r="BG62" i="12" s="1"/>
  <c r="BH62" i="12" s="1"/>
  <c r="BI62" i="12" s="1"/>
  <c r="BJ62" i="12" s="1"/>
  <c r="BK62" i="12" s="1"/>
  <c r="BL62" i="12" s="1"/>
  <c r="BM62" i="12" s="1"/>
  <c r="BN62" i="12" s="1"/>
  <c r="AH231" i="12"/>
  <c r="AH232" i="12" s="1"/>
  <c r="AH263" i="12" s="1"/>
  <c r="AJ220" i="12"/>
  <c r="AI221" i="12"/>
  <c r="AI261" i="12" s="1"/>
  <c r="AJ217" i="12"/>
  <c r="AJ260" i="12" s="1"/>
  <c r="AK216" i="12"/>
  <c r="AY63" i="12" l="1"/>
  <c r="AZ63" i="12" s="1"/>
  <c r="BA63" i="12" s="1"/>
  <c r="BB63" i="12" s="1"/>
  <c r="BC63" i="12" s="1"/>
  <c r="BD63" i="12" s="1"/>
  <c r="BE63" i="12" s="1"/>
  <c r="BF63" i="12" s="1"/>
  <c r="BG63" i="12" s="1"/>
  <c r="BH63" i="12" s="1"/>
  <c r="BI63" i="12" s="1"/>
  <c r="BJ63" i="12" s="1"/>
  <c r="BK63" i="12" s="1"/>
  <c r="BL63" i="12" s="1"/>
  <c r="BM63" i="12" s="1"/>
  <c r="BN63" i="12" s="1"/>
  <c r="BO62" i="12"/>
  <c r="BP62" i="12" s="1"/>
  <c r="BQ62" i="12" s="1"/>
  <c r="BR62" i="12" s="1"/>
  <c r="BS62" i="12" s="1"/>
  <c r="BT62" i="12" s="1"/>
  <c r="BU62" i="12" s="1"/>
  <c r="BV62" i="12" s="1"/>
  <c r="BW62" i="12" s="1"/>
  <c r="BX62" i="12" s="1"/>
  <c r="BY62" i="12" s="1"/>
  <c r="BZ62" i="12" s="1"/>
  <c r="CA62" i="12" s="1"/>
  <c r="CB62" i="12" s="1"/>
  <c r="AV62" i="12" s="1"/>
  <c r="AI231" i="12"/>
  <c r="AI232" i="12" s="1"/>
  <c r="AI263" i="12" s="1"/>
  <c r="AK220" i="12"/>
  <c r="AJ221" i="12"/>
  <c r="AJ261" i="12" s="1"/>
  <c r="AK217" i="12"/>
  <c r="AK260" i="12" s="1"/>
  <c r="AL216" i="12"/>
  <c r="AY64" i="12" l="1"/>
  <c r="AZ64" i="12" s="1"/>
  <c r="BA64" i="12" s="1"/>
  <c r="BB64" i="12" s="1"/>
  <c r="BC64" i="12" s="1"/>
  <c r="BD64" i="12" s="1"/>
  <c r="BE64" i="12" s="1"/>
  <c r="BF64" i="12" s="1"/>
  <c r="BG64" i="12" s="1"/>
  <c r="BH64" i="12" s="1"/>
  <c r="BI64" i="12" s="1"/>
  <c r="BJ64" i="12" s="1"/>
  <c r="BK64" i="12" s="1"/>
  <c r="BL64" i="12" s="1"/>
  <c r="BM64" i="12" s="1"/>
  <c r="BN64" i="12" s="1"/>
  <c r="BO63" i="12"/>
  <c r="BP63" i="12" s="1"/>
  <c r="BQ63" i="12" s="1"/>
  <c r="BR63" i="12" s="1"/>
  <c r="BS63" i="12" s="1"/>
  <c r="BT63" i="12" s="1"/>
  <c r="BU63" i="12" s="1"/>
  <c r="BV63" i="12" s="1"/>
  <c r="BW63" i="12" s="1"/>
  <c r="BX63" i="12" s="1"/>
  <c r="BY63" i="12" s="1"/>
  <c r="BZ63" i="12" s="1"/>
  <c r="CA63" i="12" s="1"/>
  <c r="CB63" i="12" s="1"/>
  <c r="AJ231" i="12"/>
  <c r="AJ232" i="12" s="1"/>
  <c r="AJ263" i="12" s="1"/>
  <c r="AL220" i="12"/>
  <c r="AK221" i="12"/>
  <c r="AK261" i="12" s="1"/>
  <c r="AL217" i="12"/>
  <c r="AL260" i="12" s="1"/>
  <c r="AM216" i="12"/>
  <c r="AV63" i="12" l="1"/>
  <c r="BO64" i="12"/>
  <c r="BP64" i="12" s="1"/>
  <c r="BQ64" i="12" s="1"/>
  <c r="BR64" i="12" s="1"/>
  <c r="BS64" i="12" s="1"/>
  <c r="BT64" i="12" s="1"/>
  <c r="BU64" i="12" s="1"/>
  <c r="BV64" i="12" s="1"/>
  <c r="BW64" i="12" s="1"/>
  <c r="BX64" i="12" s="1"/>
  <c r="BY64" i="12" s="1"/>
  <c r="BZ64" i="12" s="1"/>
  <c r="CA64" i="12" s="1"/>
  <c r="CB64" i="12" s="1"/>
  <c r="AV64" i="12" s="1"/>
  <c r="AY65" i="12"/>
  <c r="AZ65" i="12" s="1"/>
  <c r="BA65" i="12" s="1"/>
  <c r="BB65" i="12" s="1"/>
  <c r="BC65" i="12" s="1"/>
  <c r="BD65" i="12" s="1"/>
  <c r="BE65" i="12" s="1"/>
  <c r="BF65" i="12" s="1"/>
  <c r="BG65" i="12" s="1"/>
  <c r="BH65" i="12" s="1"/>
  <c r="BI65" i="12" s="1"/>
  <c r="BJ65" i="12" s="1"/>
  <c r="BK65" i="12" s="1"/>
  <c r="BL65" i="12" s="1"/>
  <c r="BM65" i="12" s="1"/>
  <c r="BN65" i="12" s="1"/>
  <c r="AK231" i="12"/>
  <c r="AK232" i="12" s="1"/>
  <c r="AK263" i="12" s="1"/>
  <c r="AM220" i="12"/>
  <c r="AL221" i="12"/>
  <c r="AL261" i="12" s="1"/>
  <c r="AM217" i="12"/>
  <c r="AM260" i="12" s="1"/>
  <c r="AN216" i="12"/>
  <c r="BO65" i="12" l="1"/>
  <c r="BP65" i="12" s="1"/>
  <c r="BQ65" i="12" s="1"/>
  <c r="BR65" i="12" s="1"/>
  <c r="BS65" i="12" s="1"/>
  <c r="BT65" i="12" s="1"/>
  <c r="BU65" i="12" s="1"/>
  <c r="BV65" i="12" s="1"/>
  <c r="BW65" i="12" s="1"/>
  <c r="BX65" i="12" s="1"/>
  <c r="BY65" i="12" s="1"/>
  <c r="BZ65" i="12" s="1"/>
  <c r="CA65" i="12" s="1"/>
  <c r="CB65" i="12" s="1"/>
  <c r="AV65" i="12" s="1"/>
  <c r="AY66" i="12"/>
  <c r="AZ66" i="12" s="1"/>
  <c r="BA66" i="12" s="1"/>
  <c r="BB66" i="12" s="1"/>
  <c r="BC66" i="12" s="1"/>
  <c r="BD66" i="12" s="1"/>
  <c r="BE66" i="12" s="1"/>
  <c r="BF66" i="12" s="1"/>
  <c r="BG66" i="12" s="1"/>
  <c r="BH66" i="12" s="1"/>
  <c r="BI66" i="12" s="1"/>
  <c r="BJ66" i="12" s="1"/>
  <c r="BK66" i="12" s="1"/>
  <c r="BL66" i="12" s="1"/>
  <c r="BM66" i="12" s="1"/>
  <c r="BN66" i="12" s="1"/>
  <c r="AL231" i="12"/>
  <c r="AL232" i="12" s="1"/>
  <c r="AL263" i="12" s="1"/>
  <c r="AN220" i="12"/>
  <c r="AM221" i="12"/>
  <c r="AM261" i="12" s="1"/>
  <c r="AN217" i="12"/>
  <c r="AO216" i="12"/>
  <c r="BO66" i="12" l="1"/>
  <c r="BP66" i="12" s="1"/>
  <c r="BQ66" i="12" s="1"/>
  <c r="BR66" i="12" s="1"/>
  <c r="BS66" i="12" s="1"/>
  <c r="BT66" i="12" s="1"/>
  <c r="BU66" i="12" s="1"/>
  <c r="BV66" i="12" s="1"/>
  <c r="BW66" i="12" s="1"/>
  <c r="BX66" i="12" s="1"/>
  <c r="BY66" i="12" s="1"/>
  <c r="BZ66" i="12" s="1"/>
  <c r="CA66" i="12" s="1"/>
  <c r="CB66" i="12" s="1"/>
  <c r="AV66" i="12" s="1"/>
  <c r="AY67" i="12"/>
  <c r="AZ67" i="12" s="1"/>
  <c r="BA67" i="12" s="1"/>
  <c r="BB67" i="12" s="1"/>
  <c r="BC67" i="12" s="1"/>
  <c r="BD67" i="12" s="1"/>
  <c r="BE67" i="12" s="1"/>
  <c r="BF67" i="12" s="1"/>
  <c r="BG67" i="12" s="1"/>
  <c r="BH67" i="12" s="1"/>
  <c r="BI67" i="12" s="1"/>
  <c r="BJ67" i="12" s="1"/>
  <c r="BK67" i="12" s="1"/>
  <c r="BL67" i="12" s="1"/>
  <c r="BM67" i="12" s="1"/>
  <c r="BN67" i="12" s="1"/>
  <c r="AM231" i="12"/>
  <c r="AM232" i="12" s="1"/>
  <c r="AM263" i="12" s="1"/>
  <c r="AO220" i="12"/>
  <c r="AN221" i="12"/>
  <c r="AN261" i="12" s="1"/>
  <c r="AN260" i="12"/>
  <c r="AO217" i="12"/>
  <c r="AO260" i="12" s="1"/>
  <c r="AP216" i="12"/>
  <c r="BO67" i="12" l="1"/>
  <c r="BP67" i="12" s="1"/>
  <c r="BQ67" i="12" s="1"/>
  <c r="BR67" i="12" s="1"/>
  <c r="BS67" i="12" s="1"/>
  <c r="BT67" i="12" s="1"/>
  <c r="BU67" i="12" s="1"/>
  <c r="BV67" i="12" s="1"/>
  <c r="BW67" i="12" s="1"/>
  <c r="BX67" i="12" s="1"/>
  <c r="BY67" i="12" s="1"/>
  <c r="BZ67" i="12" s="1"/>
  <c r="CA67" i="12" s="1"/>
  <c r="CB67" i="12" s="1"/>
  <c r="AV67" i="12" s="1"/>
  <c r="AN231" i="12"/>
  <c r="AN232" i="12" s="1"/>
  <c r="AN263" i="12" s="1"/>
  <c r="AP220" i="12"/>
  <c r="AO221" i="12"/>
  <c r="AO261" i="12" s="1"/>
  <c r="AP217" i="12"/>
  <c r="AQ216" i="12"/>
  <c r="AY69" i="12" l="1"/>
  <c r="AZ69" i="12" s="1"/>
  <c r="BA69" i="12" s="1"/>
  <c r="BB69" i="12" s="1"/>
  <c r="BC69" i="12" s="1"/>
  <c r="BD69" i="12" s="1"/>
  <c r="BE69" i="12" s="1"/>
  <c r="BF69" i="12" s="1"/>
  <c r="BG69" i="12" s="1"/>
  <c r="BH69" i="12" s="1"/>
  <c r="BI69" i="12" s="1"/>
  <c r="BJ69" i="12" s="1"/>
  <c r="BK69" i="12" s="1"/>
  <c r="BL69" i="12" s="1"/>
  <c r="BM69" i="12" s="1"/>
  <c r="BN69" i="12" s="1"/>
  <c r="AO231" i="12"/>
  <c r="AO232" i="12" s="1"/>
  <c r="AO263" i="12" s="1"/>
  <c r="AP221" i="12"/>
  <c r="AP261" i="12" s="1"/>
  <c r="AQ220" i="12"/>
  <c r="AQ217" i="12"/>
  <c r="AQ260" i="12" s="1"/>
  <c r="AR216" i="12"/>
  <c r="AP260" i="12"/>
  <c r="AY70" i="12" l="1"/>
  <c r="AZ70" i="12" s="1"/>
  <c r="BA70" i="12" s="1"/>
  <c r="BB70" i="12" s="1"/>
  <c r="BC70" i="12" s="1"/>
  <c r="BD70" i="12" s="1"/>
  <c r="BE70" i="12" s="1"/>
  <c r="BF70" i="12" s="1"/>
  <c r="BG70" i="12" s="1"/>
  <c r="BH70" i="12" s="1"/>
  <c r="BI70" i="12" s="1"/>
  <c r="BJ70" i="12" s="1"/>
  <c r="BK70" i="12" s="1"/>
  <c r="BL70" i="12" s="1"/>
  <c r="BM70" i="12" s="1"/>
  <c r="BN70" i="12" s="1"/>
  <c r="BO69" i="12"/>
  <c r="BP69" i="12" s="1"/>
  <c r="BQ69" i="12" s="1"/>
  <c r="BR69" i="12" s="1"/>
  <c r="BS69" i="12" s="1"/>
  <c r="BT69" i="12" s="1"/>
  <c r="BU69" i="12" s="1"/>
  <c r="BV69" i="12" s="1"/>
  <c r="BW69" i="12" s="1"/>
  <c r="BX69" i="12" s="1"/>
  <c r="BY69" i="12" s="1"/>
  <c r="BZ69" i="12" s="1"/>
  <c r="CA69" i="12" s="1"/>
  <c r="CB69" i="12" s="1"/>
  <c r="AV69" i="12" s="1"/>
  <c r="AP231" i="12"/>
  <c r="AP232" i="12" s="1"/>
  <c r="AP263" i="12" s="1"/>
  <c r="AQ221" i="12"/>
  <c r="AQ261" i="12" s="1"/>
  <c r="AR220" i="12"/>
  <c r="AR217" i="12"/>
  <c r="AS216" i="12"/>
  <c r="AY71" i="12" l="1"/>
  <c r="AZ71" i="12" s="1"/>
  <c r="BA71" i="12" s="1"/>
  <c r="BB71" i="12" s="1"/>
  <c r="BC71" i="12" s="1"/>
  <c r="BD71" i="12" s="1"/>
  <c r="BE71" i="12" s="1"/>
  <c r="BF71" i="12" s="1"/>
  <c r="BG71" i="12" s="1"/>
  <c r="BH71" i="12" s="1"/>
  <c r="BI71" i="12" s="1"/>
  <c r="BJ71" i="12" s="1"/>
  <c r="BK71" i="12" s="1"/>
  <c r="BL71" i="12" s="1"/>
  <c r="BM71" i="12" s="1"/>
  <c r="BN71" i="12" s="1"/>
  <c r="BO70" i="12"/>
  <c r="BP70" i="12" s="1"/>
  <c r="BQ70" i="12" s="1"/>
  <c r="BR70" i="12" s="1"/>
  <c r="BS70" i="12" s="1"/>
  <c r="BT70" i="12" s="1"/>
  <c r="BU70" i="12" s="1"/>
  <c r="BV70" i="12" s="1"/>
  <c r="BW70" i="12" s="1"/>
  <c r="BX70" i="12" s="1"/>
  <c r="BY70" i="12" s="1"/>
  <c r="BZ70" i="12" s="1"/>
  <c r="CA70" i="12" s="1"/>
  <c r="CB70" i="12" s="1"/>
  <c r="AV70" i="12" s="1"/>
  <c r="AQ231" i="12"/>
  <c r="AQ232" i="12" s="1"/>
  <c r="AQ263" i="12" s="1"/>
  <c r="AR221" i="12"/>
  <c r="AR261" i="12" s="1"/>
  <c r="AS220" i="12"/>
  <c r="AS217" i="12"/>
  <c r="AS260" i="12" s="1"/>
  <c r="AT216" i="12"/>
  <c r="AR260" i="12"/>
  <c r="AY72" i="12" l="1"/>
  <c r="AZ72" i="12" s="1"/>
  <c r="BA72" i="12" s="1"/>
  <c r="BB72" i="12" s="1"/>
  <c r="BC72" i="12" s="1"/>
  <c r="BD72" i="12" s="1"/>
  <c r="BE72" i="12" s="1"/>
  <c r="BF72" i="12" s="1"/>
  <c r="BG72" i="12" s="1"/>
  <c r="BH72" i="12" s="1"/>
  <c r="BI72" i="12" s="1"/>
  <c r="BJ72" i="12" s="1"/>
  <c r="BK72" i="12" s="1"/>
  <c r="BL72" i="12" s="1"/>
  <c r="BM72" i="12" s="1"/>
  <c r="BN72" i="12" s="1"/>
  <c r="BO71" i="12"/>
  <c r="BP71" i="12" s="1"/>
  <c r="BQ71" i="12" s="1"/>
  <c r="BR71" i="12" s="1"/>
  <c r="BS71" i="12" s="1"/>
  <c r="BT71" i="12" s="1"/>
  <c r="BU71" i="12" s="1"/>
  <c r="BV71" i="12" s="1"/>
  <c r="BW71" i="12" s="1"/>
  <c r="BX71" i="12" s="1"/>
  <c r="BY71" i="12" s="1"/>
  <c r="BZ71" i="12" s="1"/>
  <c r="CA71" i="12" s="1"/>
  <c r="CB71" i="12" s="1"/>
  <c r="AV71" i="12" s="1"/>
  <c r="AR231" i="12"/>
  <c r="AR232" i="12" s="1"/>
  <c r="AR263" i="12" s="1"/>
  <c r="AT220" i="12"/>
  <c r="AS221" i="12"/>
  <c r="AS261" i="12" s="1"/>
  <c r="AT217" i="12"/>
  <c r="AU216" i="12"/>
  <c r="AY73" i="12" l="1"/>
  <c r="AZ73" i="12" s="1"/>
  <c r="BA73" i="12" s="1"/>
  <c r="BB73" i="12" s="1"/>
  <c r="BC73" i="12" s="1"/>
  <c r="BD73" i="12" s="1"/>
  <c r="BE73" i="12" s="1"/>
  <c r="BF73" i="12" s="1"/>
  <c r="BG73" i="12" s="1"/>
  <c r="BH73" i="12" s="1"/>
  <c r="BI73" i="12" s="1"/>
  <c r="BJ73" i="12" s="1"/>
  <c r="BK73" i="12" s="1"/>
  <c r="BL73" i="12" s="1"/>
  <c r="BM73" i="12" s="1"/>
  <c r="BN73" i="12" s="1"/>
  <c r="BO72" i="12"/>
  <c r="BP72" i="12" s="1"/>
  <c r="BQ72" i="12" s="1"/>
  <c r="BR72" i="12" s="1"/>
  <c r="BS72" i="12" s="1"/>
  <c r="BT72" i="12" s="1"/>
  <c r="BU72" i="12" s="1"/>
  <c r="BV72" i="12" s="1"/>
  <c r="BW72" i="12" s="1"/>
  <c r="BX72" i="12" s="1"/>
  <c r="BY72" i="12" s="1"/>
  <c r="BZ72" i="12" s="1"/>
  <c r="CA72" i="12" s="1"/>
  <c r="CB72" i="12" s="1"/>
  <c r="AV72" i="12" s="1"/>
  <c r="AS231" i="12"/>
  <c r="AS232" i="12" s="1"/>
  <c r="AS263" i="12" s="1"/>
  <c r="AT221" i="12"/>
  <c r="AT261" i="12" s="1"/>
  <c r="AU220" i="12"/>
  <c r="AU221" i="12" s="1"/>
  <c r="AU217" i="12"/>
  <c r="AT260" i="12"/>
  <c r="BO73" i="12" l="1"/>
  <c r="BP73" i="12" s="1"/>
  <c r="BQ73" i="12" s="1"/>
  <c r="BR73" i="12" s="1"/>
  <c r="BS73" i="12" s="1"/>
  <c r="BT73" i="12" s="1"/>
  <c r="BU73" i="12" s="1"/>
  <c r="BV73" i="12" s="1"/>
  <c r="BW73" i="12" s="1"/>
  <c r="BX73" i="12" s="1"/>
  <c r="BY73" i="12" s="1"/>
  <c r="BZ73" i="12" s="1"/>
  <c r="CA73" i="12" s="1"/>
  <c r="CB73" i="12" s="1"/>
  <c r="AV73" i="12" s="1"/>
  <c r="AV221" i="12"/>
  <c r="AV261" i="12" s="1"/>
  <c r="E261" i="12" s="1"/>
  <c r="AT231" i="12"/>
  <c r="AT232" i="12" s="1"/>
  <c r="AT263" i="12" s="1"/>
  <c r="AU260" i="12"/>
  <c r="AV217" i="12"/>
  <c r="AV260" i="12" s="1"/>
  <c r="AU261" i="12"/>
  <c r="D9" i="10" l="1"/>
  <c r="E260" i="12"/>
  <c r="AY75" i="12"/>
  <c r="AZ75" i="12" s="1"/>
  <c r="BA75" i="12" s="1"/>
  <c r="BB75" i="12" s="1"/>
  <c r="BC75" i="12" s="1"/>
  <c r="BD75" i="12" s="1"/>
  <c r="BE75" i="12" s="1"/>
  <c r="BF75" i="12" s="1"/>
  <c r="BG75" i="12" s="1"/>
  <c r="BH75" i="12" s="1"/>
  <c r="BI75" i="12" s="1"/>
  <c r="BJ75" i="12" s="1"/>
  <c r="BK75" i="12" s="1"/>
  <c r="BL75" i="12" s="1"/>
  <c r="BM75" i="12" s="1"/>
  <c r="BN75" i="12" s="1"/>
  <c r="AU231" i="12"/>
  <c r="AU232" i="12" s="1"/>
  <c r="AU263" i="12" s="1"/>
  <c r="D8" i="10" l="1"/>
  <c r="AY76" i="12"/>
  <c r="AZ76" i="12" s="1"/>
  <c r="BA76" i="12" s="1"/>
  <c r="BB76" i="12" s="1"/>
  <c r="BC76" i="12" s="1"/>
  <c r="BD76" i="12" s="1"/>
  <c r="BE76" i="12" s="1"/>
  <c r="BF76" i="12" s="1"/>
  <c r="BG76" i="12" s="1"/>
  <c r="BH76" i="12" s="1"/>
  <c r="BI76" i="12" s="1"/>
  <c r="BJ76" i="12" s="1"/>
  <c r="BK76" i="12" s="1"/>
  <c r="BL76" i="12" s="1"/>
  <c r="BM76" i="12" s="1"/>
  <c r="BN76" i="12" s="1"/>
  <c r="BO75" i="12"/>
  <c r="BP75" i="12" s="1"/>
  <c r="BQ75" i="12" s="1"/>
  <c r="BR75" i="12" s="1"/>
  <c r="BS75" i="12" s="1"/>
  <c r="BT75" i="12" s="1"/>
  <c r="BU75" i="12" s="1"/>
  <c r="BV75" i="12" s="1"/>
  <c r="BW75" i="12" s="1"/>
  <c r="BX75" i="12" s="1"/>
  <c r="BY75" i="12" s="1"/>
  <c r="BZ75" i="12" s="1"/>
  <c r="CA75" i="12" s="1"/>
  <c r="CB75" i="12" s="1"/>
  <c r="AV75" i="12" s="1"/>
  <c r="AV232" i="12"/>
  <c r="AV263" i="12" s="1"/>
  <c r="E263" i="12" s="1"/>
  <c r="D11" i="10" l="1"/>
  <c r="BO76" i="12"/>
  <c r="BP76" i="12" s="1"/>
  <c r="BQ76" i="12" s="1"/>
  <c r="BR76" i="12" s="1"/>
  <c r="BS76" i="12" s="1"/>
  <c r="BT76" i="12" s="1"/>
  <c r="BU76" i="12" s="1"/>
  <c r="BV76" i="12" s="1"/>
  <c r="BW76" i="12" s="1"/>
  <c r="BX76" i="12" s="1"/>
  <c r="BY76" i="12" s="1"/>
  <c r="BZ76" i="12" s="1"/>
  <c r="CA76" i="12" s="1"/>
  <c r="CB76" i="12" s="1"/>
  <c r="AV76" i="12" s="1"/>
  <c r="AY77" i="12"/>
  <c r="AZ77" i="12" s="1"/>
  <c r="BA77" i="12" s="1"/>
  <c r="BB77" i="12" s="1"/>
  <c r="BC77" i="12" s="1"/>
  <c r="BD77" i="12" s="1"/>
  <c r="BE77" i="12" s="1"/>
  <c r="BF77" i="12" s="1"/>
  <c r="BG77" i="12" s="1"/>
  <c r="BH77" i="12" s="1"/>
  <c r="BI77" i="12" s="1"/>
  <c r="BJ77" i="12" s="1"/>
  <c r="BK77" i="12" s="1"/>
  <c r="BL77" i="12" s="1"/>
  <c r="BM77" i="12" s="1"/>
  <c r="BN77" i="12" s="1"/>
  <c r="BO77" i="12" l="1"/>
  <c r="BP77" i="12" s="1"/>
  <c r="BQ77" i="12" s="1"/>
  <c r="BR77" i="12" s="1"/>
  <c r="BS77" i="12" s="1"/>
  <c r="BT77" i="12" s="1"/>
  <c r="BU77" i="12" s="1"/>
  <c r="BV77" i="12" s="1"/>
  <c r="BW77" i="12" s="1"/>
  <c r="BX77" i="12" s="1"/>
  <c r="BY77" i="12" s="1"/>
  <c r="BZ77" i="12" s="1"/>
  <c r="CA77" i="12" s="1"/>
  <c r="CB77" i="12" s="1"/>
  <c r="AV77" i="12" s="1"/>
  <c r="AY78" i="12"/>
  <c r="AZ78" i="12" s="1"/>
  <c r="BA78" i="12" s="1"/>
  <c r="BB78" i="12" s="1"/>
  <c r="BC78" i="12" s="1"/>
  <c r="BD78" i="12" s="1"/>
  <c r="BE78" i="12" s="1"/>
  <c r="BF78" i="12" s="1"/>
  <c r="BG78" i="12" s="1"/>
  <c r="BH78" i="12" s="1"/>
  <c r="BI78" i="12" s="1"/>
  <c r="BJ78" i="12" s="1"/>
  <c r="BK78" i="12" s="1"/>
  <c r="BL78" i="12" s="1"/>
  <c r="BM78" i="12" s="1"/>
  <c r="BN78" i="12" s="1"/>
  <c r="BO78" i="12" l="1"/>
  <c r="BP78" i="12" s="1"/>
  <c r="BQ78" i="12" s="1"/>
  <c r="BR78" i="12" s="1"/>
  <c r="BS78" i="12" s="1"/>
  <c r="BT78" i="12" s="1"/>
  <c r="BU78" i="12" s="1"/>
  <c r="BV78" i="12" s="1"/>
  <c r="BW78" i="12" s="1"/>
  <c r="BX78" i="12" s="1"/>
  <c r="BY78" i="12" s="1"/>
  <c r="BZ78" i="12" s="1"/>
  <c r="CA78" i="12" s="1"/>
  <c r="CB78" i="12" s="1"/>
  <c r="AV78" i="12" s="1"/>
  <c r="AY79" i="12"/>
  <c r="AZ79" i="12" s="1"/>
  <c r="BA79" i="12" s="1"/>
  <c r="BB79" i="12" s="1"/>
  <c r="BC79" i="12" s="1"/>
  <c r="BD79" i="12" s="1"/>
  <c r="BE79" i="12" s="1"/>
  <c r="BF79" i="12" s="1"/>
  <c r="BG79" i="12" s="1"/>
  <c r="BH79" i="12" s="1"/>
  <c r="BI79" i="12" s="1"/>
  <c r="BJ79" i="12" s="1"/>
  <c r="BK79" i="12" s="1"/>
  <c r="BL79" i="12" s="1"/>
  <c r="BM79" i="12" s="1"/>
  <c r="BN79" i="12" s="1"/>
  <c r="BO79" i="12" l="1"/>
  <c r="BP79" i="12" s="1"/>
  <c r="BQ79" i="12" s="1"/>
  <c r="BR79" i="12" s="1"/>
  <c r="BS79" i="12" s="1"/>
  <c r="BT79" i="12" s="1"/>
  <c r="BU79" i="12" s="1"/>
  <c r="BV79" i="12" s="1"/>
  <c r="BW79" i="12" s="1"/>
  <c r="BX79" i="12" s="1"/>
  <c r="BY79" i="12" s="1"/>
  <c r="BZ79" i="12" s="1"/>
  <c r="CA79" i="12" s="1"/>
  <c r="CB79" i="12" s="1"/>
  <c r="AV79" i="12" s="1"/>
  <c r="AY80" i="12"/>
  <c r="AZ80" i="12" s="1"/>
  <c r="BA80" i="12" s="1"/>
  <c r="BB80" i="12" s="1"/>
  <c r="BC80" i="12" s="1"/>
  <c r="BD80" i="12" s="1"/>
  <c r="BE80" i="12" s="1"/>
  <c r="BF80" i="12" s="1"/>
  <c r="BG80" i="12" s="1"/>
  <c r="BH80" i="12" s="1"/>
  <c r="BI80" i="12" s="1"/>
  <c r="BJ80" i="12" s="1"/>
  <c r="BK80" i="12" s="1"/>
  <c r="BL80" i="12" s="1"/>
  <c r="BM80" i="12" s="1"/>
  <c r="BN80" i="12" s="1"/>
  <c r="BO80" i="12" l="1"/>
  <c r="BP80" i="12" s="1"/>
  <c r="BQ80" i="12" s="1"/>
  <c r="BR80" i="12" s="1"/>
  <c r="BS80" i="12" s="1"/>
  <c r="BT80" i="12" s="1"/>
  <c r="BU80" i="12" s="1"/>
  <c r="BV80" i="12" s="1"/>
  <c r="BW80" i="12" s="1"/>
  <c r="BX80" i="12" s="1"/>
  <c r="BY80" i="12" s="1"/>
  <c r="BZ80" i="12" s="1"/>
  <c r="CA80" i="12" s="1"/>
  <c r="CB80" i="12" s="1"/>
  <c r="AV80" i="12" s="1"/>
  <c r="AY81" i="12"/>
  <c r="AZ81" i="12" s="1"/>
  <c r="BA81" i="12" s="1"/>
  <c r="BB81" i="12" s="1"/>
  <c r="BC81" i="12" s="1"/>
  <c r="BD81" i="12" s="1"/>
  <c r="BE81" i="12" s="1"/>
  <c r="BF81" i="12" s="1"/>
  <c r="BG81" i="12" s="1"/>
  <c r="BH81" i="12" s="1"/>
  <c r="BI81" i="12" s="1"/>
  <c r="BJ81" i="12" s="1"/>
  <c r="BK81" i="12" s="1"/>
  <c r="BL81" i="12" s="1"/>
  <c r="BM81" i="12" s="1"/>
  <c r="BN81" i="12" s="1"/>
  <c r="BO81" i="12" l="1"/>
  <c r="BP81" i="12" s="1"/>
  <c r="BQ81" i="12" s="1"/>
  <c r="BR81" i="12" s="1"/>
  <c r="BS81" i="12" s="1"/>
  <c r="BT81" i="12" s="1"/>
  <c r="BU81" i="12" s="1"/>
  <c r="BV81" i="12" s="1"/>
  <c r="BW81" i="12" s="1"/>
  <c r="BX81" i="12" s="1"/>
  <c r="BY81" i="12" s="1"/>
  <c r="BZ81" i="12" s="1"/>
  <c r="CA81" i="12" s="1"/>
  <c r="CB81" i="12" s="1"/>
  <c r="AV81" i="12" s="1"/>
  <c r="AY83" i="12" l="1"/>
  <c r="AZ83" i="12" s="1"/>
  <c r="BA83" i="12" s="1"/>
  <c r="BB83" i="12" s="1"/>
  <c r="BC83" i="12" s="1"/>
  <c r="BD83" i="12" s="1"/>
  <c r="BE83" i="12" s="1"/>
  <c r="BF83" i="12" s="1"/>
  <c r="BG83" i="12" s="1"/>
  <c r="BH83" i="12" s="1"/>
  <c r="BI83" i="12" s="1"/>
  <c r="BJ83" i="12" s="1"/>
  <c r="BK83" i="12" s="1"/>
  <c r="BL83" i="12" s="1"/>
  <c r="BM83" i="12" s="1"/>
  <c r="BN83" i="12" s="1"/>
  <c r="AY84" i="12" l="1"/>
  <c r="AZ84" i="12" s="1"/>
  <c r="BA84" i="12" s="1"/>
  <c r="BB84" i="12" s="1"/>
  <c r="BC84" i="12" s="1"/>
  <c r="BD84" i="12" s="1"/>
  <c r="BE84" i="12" s="1"/>
  <c r="BF84" i="12" s="1"/>
  <c r="BG84" i="12" s="1"/>
  <c r="BH84" i="12" s="1"/>
  <c r="BI84" i="12" s="1"/>
  <c r="BJ84" i="12" s="1"/>
  <c r="BK84" i="12" s="1"/>
  <c r="BL84" i="12" s="1"/>
  <c r="BM84" i="12" s="1"/>
  <c r="BN84" i="12" s="1"/>
  <c r="BO83" i="12"/>
  <c r="BP83" i="12" s="1"/>
  <c r="BQ83" i="12" s="1"/>
  <c r="BR83" i="12" s="1"/>
  <c r="BS83" i="12" s="1"/>
  <c r="BT83" i="12" s="1"/>
  <c r="BU83" i="12" s="1"/>
  <c r="BV83" i="12" s="1"/>
  <c r="BW83" i="12" s="1"/>
  <c r="BX83" i="12" s="1"/>
  <c r="BY83" i="12" s="1"/>
  <c r="BZ83" i="12" s="1"/>
  <c r="CA83" i="12" s="1"/>
  <c r="CB83" i="12" s="1"/>
  <c r="AV83" i="12" s="1"/>
  <c r="BO84" i="12" l="1"/>
  <c r="BP84" i="12" s="1"/>
  <c r="BQ84" i="12" s="1"/>
  <c r="BR84" i="12" s="1"/>
  <c r="BS84" i="12" s="1"/>
  <c r="BT84" i="12" s="1"/>
  <c r="BU84" i="12" s="1"/>
  <c r="BV84" i="12" s="1"/>
  <c r="BW84" i="12" s="1"/>
  <c r="BX84" i="12" s="1"/>
  <c r="BY84" i="12" s="1"/>
  <c r="BZ84" i="12" s="1"/>
  <c r="CA84" i="12" s="1"/>
  <c r="CB84" i="12" s="1"/>
  <c r="AV84" i="12" s="1"/>
  <c r="AY85" i="12"/>
  <c r="AZ85" i="12" s="1"/>
  <c r="BA85" i="12" s="1"/>
  <c r="BB85" i="12" s="1"/>
  <c r="BC85" i="12" s="1"/>
  <c r="BD85" i="12" s="1"/>
  <c r="BE85" i="12" s="1"/>
  <c r="BF85" i="12" s="1"/>
  <c r="BG85" i="12" s="1"/>
  <c r="BH85" i="12" s="1"/>
  <c r="BI85" i="12" s="1"/>
  <c r="BJ85" i="12" s="1"/>
  <c r="BK85" i="12" s="1"/>
  <c r="BL85" i="12" s="1"/>
  <c r="BM85" i="12" s="1"/>
  <c r="BN85" i="12" s="1"/>
  <c r="BO85" i="12" l="1"/>
  <c r="BP85" i="12" s="1"/>
  <c r="BQ85" i="12" s="1"/>
  <c r="BR85" i="12" s="1"/>
  <c r="BS85" i="12" s="1"/>
  <c r="BT85" i="12" s="1"/>
  <c r="BU85" i="12" s="1"/>
  <c r="BV85" i="12" s="1"/>
  <c r="BW85" i="12" s="1"/>
  <c r="BX85" i="12" s="1"/>
  <c r="BY85" i="12" s="1"/>
  <c r="BZ85" i="12" s="1"/>
  <c r="CA85" i="12" s="1"/>
  <c r="CB85" i="12" s="1"/>
  <c r="AV85" i="12" s="1"/>
  <c r="AY86" i="12"/>
  <c r="AZ86" i="12" s="1"/>
  <c r="BA86" i="12" s="1"/>
  <c r="BB86" i="12" s="1"/>
  <c r="BC86" i="12" s="1"/>
  <c r="BD86" i="12" s="1"/>
  <c r="BE86" i="12" s="1"/>
  <c r="BF86" i="12" s="1"/>
  <c r="BG86" i="12" s="1"/>
  <c r="BH86" i="12" s="1"/>
  <c r="BI86" i="12" s="1"/>
  <c r="BJ86" i="12" s="1"/>
  <c r="BK86" i="12" s="1"/>
  <c r="BL86" i="12" s="1"/>
  <c r="BM86" i="12" s="1"/>
  <c r="BN86" i="12" s="1"/>
  <c r="BO86" i="12" l="1"/>
  <c r="BP86" i="12" s="1"/>
  <c r="BQ86" i="12" s="1"/>
  <c r="BR86" i="12" s="1"/>
  <c r="BS86" i="12" s="1"/>
  <c r="BT86" i="12" s="1"/>
  <c r="BU86" i="12" s="1"/>
  <c r="BV86" i="12" s="1"/>
  <c r="BW86" i="12" s="1"/>
  <c r="BX86" i="12" s="1"/>
  <c r="BY86" i="12" s="1"/>
  <c r="BZ86" i="12" s="1"/>
  <c r="CA86" i="12" s="1"/>
  <c r="CB86" i="12" s="1"/>
  <c r="AV86" i="12" s="1"/>
  <c r="AY87" i="12"/>
  <c r="AZ87" i="12" s="1"/>
  <c r="BA87" i="12" s="1"/>
  <c r="BB87" i="12" s="1"/>
  <c r="BC87" i="12" s="1"/>
  <c r="BD87" i="12" s="1"/>
  <c r="BE87" i="12" s="1"/>
  <c r="BF87" i="12" s="1"/>
  <c r="BG87" i="12" s="1"/>
  <c r="BH87" i="12" s="1"/>
  <c r="BI87" i="12" s="1"/>
  <c r="BJ87" i="12" s="1"/>
  <c r="BK87" i="12" s="1"/>
  <c r="BL87" i="12" s="1"/>
  <c r="BM87" i="12" s="1"/>
  <c r="BN87" i="12" s="1"/>
  <c r="BO87" i="12" l="1"/>
  <c r="BP87" i="12" s="1"/>
  <c r="BQ87" i="12" s="1"/>
  <c r="BR87" i="12" s="1"/>
  <c r="BS87" i="12" s="1"/>
  <c r="BT87" i="12" s="1"/>
  <c r="BU87" i="12" s="1"/>
  <c r="BV87" i="12" s="1"/>
  <c r="BW87" i="12" s="1"/>
  <c r="BX87" i="12" s="1"/>
  <c r="BY87" i="12" s="1"/>
  <c r="BZ87" i="12" s="1"/>
  <c r="CA87" i="12" s="1"/>
  <c r="CB87" i="12" s="1"/>
  <c r="AV87" i="12" s="1"/>
  <c r="AY88" i="12"/>
  <c r="AZ88" i="12" s="1"/>
  <c r="BA88" i="12" s="1"/>
  <c r="BB88" i="12" s="1"/>
  <c r="BC88" i="12" s="1"/>
  <c r="BD88" i="12" s="1"/>
  <c r="BE88" i="12" s="1"/>
  <c r="BF88" i="12" s="1"/>
  <c r="BG88" i="12" s="1"/>
  <c r="BH88" i="12" s="1"/>
  <c r="BI88" i="12" s="1"/>
  <c r="BJ88" i="12" s="1"/>
  <c r="BK88" i="12" s="1"/>
  <c r="BL88" i="12" s="1"/>
  <c r="BM88" i="12" s="1"/>
  <c r="BN88" i="12" s="1"/>
  <c r="BO88" i="12" l="1"/>
  <c r="BP88" i="12" s="1"/>
  <c r="BQ88" i="12" s="1"/>
  <c r="BR88" i="12" s="1"/>
  <c r="BS88" i="12" s="1"/>
  <c r="BT88" i="12" s="1"/>
  <c r="BU88" i="12" s="1"/>
  <c r="BV88" i="12" s="1"/>
  <c r="BW88" i="12" s="1"/>
  <c r="BX88" i="12" s="1"/>
  <c r="BY88" i="12" s="1"/>
  <c r="BZ88" i="12" s="1"/>
  <c r="CA88" i="12" s="1"/>
  <c r="CB88" i="12" s="1"/>
  <c r="AV88" i="12" s="1"/>
  <c r="AY89" i="12"/>
  <c r="AZ89" i="12" s="1"/>
  <c r="BA89" i="12" s="1"/>
  <c r="BB89" i="12" s="1"/>
  <c r="BC89" i="12" s="1"/>
  <c r="BD89" i="12" s="1"/>
  <c r="BE89" i="12" s="1"/>
  <c r="BF89" i="12" s="1"/>
  <c r="BG89" i="12" s="1"/>
  <c r="BH89" i="12" s="1"/>
  <c r="BI89" i="12" s="1"/>
  <c r="BJ89" i="12" s="1"/>
  <c r="BK89" i="12" s="1"/>
  <c r="BL89" i="12" s="1"/>
  <c r="BM89" i="12" s="1"/>
  <c r="BN89" i="12" s="1"/>
  <c r="T226" i="12"/>
  <c r="BO89" i="12" l="1"/>
  <c r="BP89" i="12" s="1"/>
  <c r="BQ89" i="12" s="1"/>
  <c r="BR89" i="12" s="1"/>
  <c r="BS89" i="12" s="1"/>
  <c r="BT89" i="12" s="1"/>
  <c r="BU89" i="12" s="1"/>
  <c r="BV89" i="12" s="1"/>
  <c r="BW89" i="12" s="1"/>
  <c r="BX89" i="12" s="1"/>
  <c r="BY89" i="12" s="1"/>
  <c r="BZ89" i="12" s="1"/>
  <c r="CA89" i="12" s="1"/>
  <c r="CB89" i="12" s="1"/>
  <c r="AV89" i="12" s="1"/>
  <c r="AY90" i="12"/>
  <c r="AZ90" i="12" s="1"/>
  <c r="BA90" i="12" s="1"/>
  <c r="BB90" i="12" s="1"/>
  <c r="BC90" i="12" s="1"/>
  <c r="BD90" i="12" s="1"/>
  <c r="BE90" i="12" s="1"/>
  <c r="BF90" i="12" s="1"/>
  <c r="BG90" i="12" s="1"/>
  <c r="BH90" i="12" s="1"/>
  <c r="BI90" i="12" s="1"/>
  <c r="BJ90" i="12" s="1"/>
  <c r="BK90" i="12" s="1"/>
  <c r="BL90" i="12" s="1"/>
  <c r="BM90" i="12" s="1"/>
  <c r="BN90" i="12" s="1"/>
  <c r="R262" i="12"/>
  <c r="U226" i="12"/>
  <c r="T262" i="12"/>
  <c r="S262" i="12"/>
  <c r="BO90" i="12" l="1"/>
  <c r="BP90" i="12" s="1"/>
  <c r="BQ90" i="12" s="1"/>
  <c r="BR90" i="12" s="1"/>
  <c r="BS90" i="12" s="1"/>
  <c r="BT90" i="12" s="1"/>
  <c r="BU90" i="12" s="1"/>
  <c r="BV90" i="12" s="1"/>
  <c r="BW90" i="12" s="1"/>
  <c r="BX90" i="12" s="1"/>
  <c r="BY90" i="12" s="1"/>
  <c r="BZ90" i="12" s="1"/>
  <c r="CA90" i="12" s="1"/>
  <c r="CB90" i="12" s="1"/>
  <c r="AV90" i="12" s="1"/>
  <c r="AY91" i="12"/>
  <c r="AZ91" i="12" s="1"/>
  <c r="BA91" i="12" s="1"/>
  <c r="BB91" i="12" s="1"/>
  <c r="BC91" i="12" s="1"/>
  <c r="BD91" i="12" s="1"/>
  <c r="BE91" i="12" s="1"/>
  <c r="BF91" i="12" s="1"/>
  <c r="BG91" i="12" s="1"/>
  <c r="BH91" i="12" s="1"/>
  <c r="BI91" i="12" s="1"/>
  <c r="BJ91" i="12" s="1"/>
  <c r="BK91" i="12" s="1"/>
  <c r="BL91" i="12" s="1"/>
  <c r="BM91" i="12" s="1"/>
  <c r="BN91" i="12" s="1"/>
  <c r="V226" i="12"/>
  <c r="U262" i="12"/>
  <c r="BO91" i="12" l="1"/>
  <c r="BP91" i="12" s="1"/>
  <c r="BQ91" i="12" s="1"/>
  <c r="BR91" i="12" s="1"/>
  <c r="BS91" i="12" s="1"/>
  <c r="BT91" i="12" s="1"/>
  <c r="BU91" i="12" s="1"/>
  <c r="BV91" i="12" s="1"/>
  <c r="BW91" i="12" s="1"/>
  <c r="BX91" i="12" s="1"/>
  <c r="BY91" i="12" s="1"/>
  <c r="BZ91" i="12" s="1"/>
  <c r="CA91" i="12" s="1"/>
  <c r="CB91" i="12" s="1"/>
  <c r="AV91" i="12" s="1"/>
  <c r="V262" i="12"/>
  <c r="W226" i="12"/>
  <c r="AY93" i="12" l="1"/>
  <c r="AZ93" i="12" s="1"/>
  <c r="BA93" i="12" s="1"/>
  <c r="BB93" i="12" s="1"/>
  <c r="BC93" i="12" s="1"/>
  <c r="BD93" i="12" s="1"/>
  <c r="BE93" i="12" s="1"/>
  <c r="BF93" i="12" s="1"/>
  <c r="BG93" i="12" s="1"/>
  <c r="BH93" i="12" s="1"/>
  <c r="BI93" i="12" s="1"/>
  <c r="BJ93" i="12" s="1"/>
  <c r="BK93" i="12" s="1"/>
  <c r="BL93" i="12" s="1"/>
  <c r="BM93" i="12" s="1"/>
  <c r="BN93" i="12" s="1"/>
  <c r="W262" i="12"/>
  <c r="X226" i="12"/>
  <c r="BO93" i="12" l="1"/>
  <c r="BP93" i="12" s="1"/>
  <c r="BQ93" i="12" s="1"/>
  <c r="BR93" i="12" s="1"/>
  <c r="BS93" i="12" s="1"/>
  <c r="BT93" i="12" s="1"/>
  <c r="BU93" i="12" s="1"/>
  <c r="BV93" i="12" s="1"/>
  <c r="BW93" i="12" s="1"/>
  <c r="BX93" i="12" s="1"/>
  <c r="BY93" i="12" s="1"/>
  <c r="BZ93" i="12" s="1"/>
  <c r="CA93" i="12" s="1"/>
  <c r="CB93" i="12" s="1"/>
  <c r="AV93" i="12" s="1"/>
  <c r="AY94" i="12"/>
  <c r="AZ94" i="12" s="1"/>
  <c r="BA94" i="12" s="1"/>
  <c r="BB94" i="12" s="1"/>
  <c r="BC94" i="12" s="1"/>
  <c r="BD94" i="12" s="1"/>
  <c r="BE94" i="12" s="1"/>
  <c r="BF94" i="12" s="1"/>
  <c r="BG94" i="12" s="1"/>
  <c r="BH94" i="12" s="1"/>
  <c r="BI94" i="12" s="1"/>
  <c r="BJ94" i="12" s="1"/>
  <c r="BK94" i="12" s="1"/>
  <c r="BL94" i="12" s="1"/>
  <c r="BM94" i="12" s="1"/>
  <c r="BN94" i="12" s="1"/>
  <c r="Y226" i="12"/>
  <c r="X262" i="12"/>
  <c r="BO94" i="12" l="1"/>
  <c r="BP94" i="12" s="1"/>
  <c r="BQ94" i="12" s="1"/>
  <c r="BR94" i="12" s="1"/>
  <c r="BS94" i="12" s="1"/>
  <c r="BT94" i="12" s="1"/>
  <c r="BU94" i="12" s="1"/>
  <c r="BV94" i="12" s="1"/>
  <c r="BW94" i="12" s="1"/>
  <c r="BX94" i="12" s="1"/>
  <c r="BY94" i="12" s="1"/>
  <c r="BZ94" i="12" s="1"/>
  <c r="CA94" i="12" s="1"/>
  <c r="CB94" i="12" s="1"/>
  <c r="AV94" i="12" s="1"/>
  <c r="AY95" i="12"/>
  <c r="AZ95" i="12" s="1"/>
  <c r="BA95" i="12" s="1"/>
  <c r="BB95" i="12" s="1"/>
  <c r="BC95" i="12" s="1"/>
  <c r="BD95" i="12" s="1"/>
  <c r="BE95" i="12" s="1"/>
  <c r="BF95" i="12" s="1"/>
  <c r="BG95" i="12" s="1"/>
  <c r="BH95" i="12" s="1"/>
  <c r="BI95" i="12" s="1"/>
  <c r="BJ95" i="12" s="1"/>
  <c r="BK95" i="12" s="1"/>
  <c r="BL95" i="12" s="1"/>
  <c r="BM95" i="12" s="1"/>
  <c r="BN95" i="12" s="1"/>
  <c r="Y262" i="12"/>
  <c r="Z226" i="12"/>
  <c r="BO95" i="12" l="1"/>
  <c r="BP95" i="12" s="1"/>
  <c r="BQ95" i="12" s="1"/>
  <c r="BR95" i="12" s="1"/>
  <c r="BS95" i="12" s="1"/>
  <c r="BT95" i="12" s="1"/>
  <c r="BU95" i="12" s="1"/>
  <c r="BV95" i="12" s="1"/>
  <c r="BW95" i="12" s="1"/>
  <c r="BX95" i="12" s="1"/>
  <c r="BY95" i="12" s="1"/>
  <c r="BZ95" i="12" s="1"/>
  <c r="CA95" i="12" s="1"/>
  <c r="CB95" i="12" s="1"/>
  <c r="AV95" i="12" s="1"/>
  <c r="AY96" i="12"/>
  <c r="AZ96" i="12" s="1"/>
  <c r="BA96" i="12" s="1"/>
  <c r="BB96" i="12" s="1"/>
  <c r="BC96" i="12" s="1"/>
  <c r="BD96" i="12" s="1"/>
  <c r="BE96" i="12" s="1"/>
  <c r="BF96" i="12" s="1"/>
  <c r="BG96" i="12" s="1"/>
  <c r="BH96" i="12" s="1"/>
  <c r="BI96" i="12" s="1"/>
  <c r="BJ96" i="12" s="1"/>
  <c r="BK96" i="12" s="1"/>
  <c r="BL96" i="12" s="1"/>
  <c r="BM96" i="12" s="1"/>
  <c r="BN96" i="12" s="1"/>
  <c r="Z262" i="12"/>
  <c r="AA226" i="12"/>
  <c r="BO96" i="12" l="1"/>
  <c r="BP96" i="12" s="1"/>
  <c r="BQ96" i="12" s="1"/>
  <c r="BR96" i="12" s="1"/>
  <c r="BS96" i="12" s="1"/>
  <c r="BT96" i="12" s="1"/>
  <c r="BU96" i="12" s="1"/>
  <c r="BV96" i="12" s="1"/>
  <c r="BW96" i="12" s="1"/>
  <c r="BX96" i="12" s="1"/>
  <c r="BY96" i="12" s="1"/>
  <c r="BZ96" i="12" s="1"/>
  <c r="CA96" i="12" s="1"/>
  <c r="CB96" i="12" s="1"/>
  <c r="AV96" i="12" s="1"/>
  <c r="AY97" i="12"/>
  <c r="AZ97" i="12" s="1"/>
  <c r="BA97" i="12" s="1"/>
  <c r="BB97" i="12" s="1"/>
  <c r="BC97" i="12" s="1"/>
  <c r="BD97" i="12" s="1"/>
  <c r="BE97" i="12" s="1"/>
  <c r="BF97" i="12" s="1"/>
  <c r="BG97" i="12" s="1"/>
  <c r="BH97" i="12" s="1"/>
  <c r="BI97" i="12" s="1"/>
  <c r="BJ97" i="12" s="1"/>
  <c r="BK97" i="12" s="1"/>
  <c r="BL97" i="12" s="1"/>
  <c r="BM97" i="12" s="1"/>
  <c r="BN97" i="12" s="1"/>
  <c r="AB226" i="12"/>
  <c r="AA262" i="12"/>
  <c r="BO97" i="12" l="1"/>
  <c r="BP97" i="12" s="1"/>
  <c r="BQ97" i="12" s="1"/>
  <c r="BR97" i="12" s="1"/>
  <c r="BS97" i="12" s="1"/>
  <c r="BT97" i="12" s="1"/>
  <c r="BU97" i="12" s="1"/>
  <c r="BV97" i="12" s="1"/>
  <c r="BW97" i="12" s="1"/>
  <c r="BX97" i="12" s="1"/>
  <c r="BY97" i="12" s="1"/>
  <c r="BZ97" i="12" s="1"/>
  <c r="CA97" i="12" s="1"/>
  <c r="CB97" i="12" s="1"/>
  <c r="AV97" i="12" s="1"/>
  <c r="AB262" i="12"/>
  <c r="AC226" i="12"/>
  <c r="AY99" i="12" l="1"/>
  <c r="AZ99" i="12" s="1"/>
  <c r="BA99" i="12" s="1"/>
  <c r="BB99" i="12" s="1"/>
  <c r="BC99" i="12" s="1"/>
  <c r="BD99" i="12" s="1"/>
  <c r="BE99" i="12" s="1"/>
  <c r="BF99" i="12" s="1"/>
  <c r="BG99" i="12" s="1"/>
  <c r="BH99" i="12" s="1"/>
  <c r="BI99" i="12" s="1"/>
  <c r="BJ99" i="12" s="1"/>
  <c r="BK99" i="12" s="1"/>
  <c r="BL99" i="12" s="1"/>
  <c r="BM99" i="12" s="1"/>
  <c r="BN99" i="12" s="1"/>
  <c r="AC262" i="12"/>
  <c r="AD226" i="12"/>
  <c r="BO99" i="12" l="1"/>
  <c r="BP99" i="12" s="1"/>
  <c r="BQ99" i="12" s="1"/>
  <c r="BR99" i="12" s="1"/>
  <c r="BS99" i="12" s="1"/>
  <c r="BT99" i="12" s="1"/>
  <c r="BU99" i="12" s="1"/>
  <c r="BV99" i="12" s="1"/>
  <c r="BW99" i="12" s="1"/>
  <c r="BX99" i="12" s="1"/>
  <c r="BY99" i="12" s="1"/>
  <c r="BZ99" i="12" s="1"/>
  <c r="CA99" i="12" s="1"/>
  <c r="CB99" i="12" s="1"/>
  <c r="AY100" i="12"/>
  <c r="AZ100" i="12" s="1"/>
  <c r="BA100" i="12" s="1"/>
  <c r="BB100" i="12" s="1"/>
  <c r="BC100" i="12" s="1"/>
  <c r="BD100" i="12" s="1"/>
  <c r="BE100" i="12" s="1"/>
  <c r="BF100" i="12" s="1"/>
  <c r="BG100" i="12" s="1"/>
  <c r="BH100" i="12" s="1"/>
  <c r="BI100" i="12" s="1"/>
  <c r="BJ100" i="12" s="1"/>
  <c r="BK100" i="12" s="1"/>
  <c r="BL100" i="12" s="1"/>
  <c r="BM100" i="12" s="1"/>
  <c r="BN100" i="12" s="1"/>
  <c r="AE226" i="12"/>
  <c r="AD262" i="12"/>
  <c r="AV99" i="12" l="1"/>
  <c r="BO100" i="12"/>
  <c r="BP100" i="12" s="1"/>
  <c r="BQ100" i="12" s="1"/>
  <c r="BR100" i="12" s="1"/>
  <c r="BS100" i="12" s="1"/>
  <c r="BT100" i="12" s="1"/>
  <c r="BU100" i="12" s="1"/>
  <c r="BV100" i="12" s="1"/>
  <c r="BW100" i="12" s="1"/>
  <c r="BX100" i="12" s="1"/>
  <c r="BY100" i="12" s="1"/>
  <c r="BZ100" i="12" s="1"/>
  <c r="CA100" i="12" s="1"/>
  <c r="CB100" i="12" s="1"/>
  <c r="AV100" i="12" s="1"/>
  <c r="AY101" i="12"/>
  <c r="AZ101" i="12" s="1"/>
  <c r="BA101" i="12" s="1"/>
  <c r="BB101" i="12" s="1"/>
  <c r="BC101" i="12" s="1"/>
  <c r="BD101" i="12" s="1"/>
  <c r="BE101" i="12" s="1"/>
  <c r="BF101" i="12" s="1"/>
  <c r="BG101" i="12" s="1"/>
  <c r="BH101" i="12" s="1"/>
  <c r="BI101" i="12" s="1"/>
  <c r="BJ101" i="12" s="1"/>
  <c r="BK101" i="12" s="1"/>
  <c r="BL101" i="12" s="1"/>
  <c r="BM101" i="12" s="1"/>
  <c r="BN101" i="12" s="1"/>
  <c r="AF226" i="12"/>
  <c r="AE262" i="12"/>
  <c r="BO101" i="12" l="1"/>
  <c r="BP101" i="12" s="1"/>
  <c r="BQ101" i="12" s="1"/>
  <c r="BR101" i="12" s="1"/>
  <c r="BS101" i="12" s="1"/>
  <c r="BT101" i="12" s="1"/>
  <c r="BU101" i="12" s="1"/>
  <c r="BV101" i="12" s="1"/>
  <c r="BW101" i="12" s="1"/>
  <c r="BX101" i="12" s="1"/>
  <c r="BY101" i="12" s="1"/>
  <c r="BZ101" i="12" s="1"/>
  <c r="CA101" i="12" s="1"/>
  <c r="CB101" i="12" s="1"/>
  <c r="AV101" i="12" s="1"/>
  <c r="AY102" i="12"/>
  <c r="AZ102" i="12" s="1"/>
  <c r="BA102" i="12" s="1"/>
  <c r="BB102" i="12" s="1"/>
  <c r="BC102" i="12" s="1"/>
  <c r="BD102" i="12" s="1"/>
  <c r="BE102" i="12" s="1"/>
  <c r="BF102" i="12" s="1"/>
  <c r="BG102" i="12" s="1"/>
  <c r="BH102" i="12" s="1"/>
  <c r="BI102" i="12" s="1"/>
  <c r="BJ102" i="12" s="1"/>
  <c r="BK102" i="12" s="1"/>
  <c r="BL102" i="12" s="1"/>
  <c r="BM102" i="12" s="1"/>
  <c r="BN102" i="12" s="1"/>
  <c r="AF262" i="12"/>
  <c r="AG226" i="12"/>
  <c r="BO102" i="12" l="1"/>
  <c r="BP102" i="12" s="1"/>
  <c r="BQ102" i="12" s="1"/>
  <c r="BR102" i="12" s="1"/>
  <c r="BS102" i="12" s="1"/>
  <c r="BT102" i="12" s="1"/>
  <c r="BU102" i="12" s="1"/>
  <c r="BV102" i="12" s="1"/>
  <c r="BW102" i="12" s="1"/>
  <c r="BX102" i="12" s="1"/>
  <c r="BY102" i="12" s="1"/>
  <c r="BZ102" i="12" s="1"/>
  <c r="CA102" i="12" s="1"/>
  <c r="CB102" i="12" s="1"/>
  <c r="AV102" i="12" s="1"/>
  <c r="AY103" i="12"/>
  <c r="AZ103" i="12" s="1"/>
  <c r="BA103" i="12" s="1"/>
  <c r="BB103" i="12" s="1"/>
  <c r="BC103" i="12" s="1"/>
  <c r="BD103" i="12" s="1"/>
  <c r="BE103" i="12" s="1"/>
  <c r="BF103" i="12" s="1"/>
  <c r="BG103" i="12" s="1"/>
  <c r="BH103" i="12" s="1"/>
  <c r="BI103" i="12" s="1"/>
  <c r="BJ103" i="12" s="1"/>
  <c r="BK103" i="12" s="1"/>
  <c r="BL103" i="12" s="1"/>
  <c r="BM103" i="12" s="1"/>
  <c r="BN103" i="12" s="1"/>
  <c r="AG262" i="12"/>
  <c r="AH226" i="12"/>
  <c r="BO103" i="12" l="1"/>
  <c r="BP103" i="12" s="1"/>
  <c r="BQ103" i="12" s="1"/>
  <c r="BR103" i="12" s="1"/>
  <c r="BS103" i="12" s="1"/>
  <c r="BT103" i="12" s="1"/>
  <c r="BU103" i="12" s="1"/>
  <c r="BV103" i="12" s="1"/>
  <c r="BW103" i="12" s="1"/>
  <c r="BX103" i="12" s="1"/>
  <c r="BY103" i="12" s="1"/>
  <c r="BZ103" i="12" s="1"/>
  <c r="CA103" i="12" s="1"/>
  <c r="CB103" i="12" s="1"/>
  <c r="AV103" i="12" s="1"/>
  <c r="AY104" i="12"/>
  <c r="AZ104" i="12" s="1"/>
  <c r="BA104" i="12" s="1"/>
  <c r="BB104" i="12" s="1"/>
  <c r="BC104" i="12" s="1"/>
  <c r="BD104" i="12" s="1"/>
  <c r="BE104" i="12" s="1"/>
  <c r="BF104" i="12" s="1"/>
  <c r="BG104" i="12" s="1"/>
  <c r="BH104" i="12" s="1"/>
  <c r="BI104" i="12" s="1"/>
  <c r="BJ104" i="12" s="1"/>
  <c r="BK104" i="12" s="1"/>
  <c r="BL104" i="12" s="1"/>
  <c r="BM104" i="12" s="1"/>
  <c r="BN104" i="12" s="1"/>
  <c r="AH262" i="12"/>
  <c r="AI226" i="12"/>
  <c r="BO104" i="12" l="1"/>
  <c r="BP104" i="12" s="1"/>
  <c r="BQ104" i="12" s="1"/>
  <c r="BR104" i="12" s="1"/>
  <c r="BS104" i="12" s="1"/>
  <c r="BT104" i="12" s="1"/>
  <c r="BU104" i="12" s="1"/>
  <c r="BV104" i="12" s="1"/>
  <c r="BW104" i="12" s="1"/>
  <c r="BX104" i="12" s="1"/>
  <c r="BY104" i="12" s="1"/>
  <c r="BZ104" i="12" s="1"/>
  <c r="CA104" i="12" s="1"/>
  <c r="CB104" i="12" s="1"/>
  <c r="AV104" i="12" s="1"/>
  <c r="AY105" i="12"/>
  <c r="AZ105" i="12" s="1"/>
  <c r="BA105" i="12" s="1"/>
  <c r="BB105" i="12" s="1"/>
  <c r="BC105" i="12" s="1"/>
  <c r="BD105" i="12" s="1"/>
  <c r="BE105" i="12" s="1"/>
  <c r="BF105" i="12" s="1"/>
  <c r="BG105" i="12" s="1"/>
  <c r="BH105" i="12" s="1"/>
  <c r="BI105" i="12" s="1"/>
  <c r="BJ105" i="12" s="1"/>
  <c r="BK105" i="12" s="1"/>
  <c r="BL105" i="12" s="1"/>
  <c r="BM105" i="12" s="1"/>
  <c r="BN105" i="12" s="1"/>
  <c r="AJ226" i="12"/>
  <c r="AI262" i="12"/>
  <c r="BO105" i="12" l="1"/>
  <c r="BP105" i="12" s="1"/>
  <c r="BQ105" i="12" s="1"/>
  <c r="BR105" i="12" s="1"/>
  <c r="BS105" i="12" s="1"/>
  <c r="BT105" i="12" s="1"/>
  <c r="BU105" i="12" s="1"/>
  <c r="BV105" i="12" s="1"/>
  <c r="BW105" i="12" s="1"/>
  <c r="BX105" i="12" s="1"/>
  <c r="BY105" i="12" s="1"/>
  <c r="BZ105" i="12" s="1"/>
  <c r="CA105" i="12" s="1"/>
  <c r="CB105" i="12" s="1"/>
  <c r="AV105" i="12" s="1"/>
  <c r="AY106" i="12"/>
  <c r="AZ106" i="12" s="1"/>
  <c r="BA106" i="12" s="1"/>
  <c r="BB106" i="12" s="1"/>
  <c r="BC106" i="12" s="1"/>
  <c r="BD106" i="12" s="1"/>
  <c r="BE106" i="12" s="1"/>
  <c r="BF106" i="12" s="1"/>
  <c r="BG106" i="12" s="1"/>
  <c r="BH106" i="12" s="1"/>
  <c r="BI106" i="12" s="1"/>
  <c r="BJ106" i="12" s="1"/>
  <c r="BK106" i="12" s="1"/>
  <c r="BL106" i="12" s="1"/>
  <c r="BM106" i="12" s="1"/>
  <c r="BN106" i="12" s="1"/>
  <c r="AJ262" i="12"/>
  <c r="AK226" i="12"/>
  <c r="BO106" i="12" l="1"/>
  <c r="BP106" i="12" s="1"/>
  <c r="BQ106" i="12" s="1"/>
  <c r="BR106" i="12" s="1"/>
  <c r="BS106" i="12" s="1"/>
  <c r="BT106" i="12" s="1"/>
  <c r="BU106" i="12" s="1"/>
  <c r="BV106" i="12" s="1"/>
  <c r="BW106" i="12" s="1"/>
  <c r="BX106" i="12" s="1"/>
  <c r="BY106" i="12" s="1"/>
  <c r="BZ106" i="12" s="1"/>
  <c r="CA106" i="12" s="1"/>
  <c r="CB106" i="12" s="1"/>
  <c r="AV106" i="12" s="1"/>
  <c r="AK262" i="12"/>
  <c r="AL226" i="12"/>
  <c r="AY108" i="12" l="1"/>
  <c r="AZ108" i="12" s="1"/>
  <c r="BA108" i="12" s="1"/>
  <c r="BB108" i="12" s="1"/>
  <c r="BC108" i="12" s="1"/>
  <c r="BD108" i="12" s="1"/>
  <c r="BE108" i="12" s="1"/>
  <c r="BF108" i="12" s="1"/>
  <c r="BG108" i="12" s="1"/>
  <c r="BH108" i="12" s="1"/>
  <c r="BI108" i="12" s="1"/>
  <c r="BJ108" i="12" s="1"/>
  <c r="BK108" i="12" s="1"/>
  <c r="BL108" i="12" s="1"/>
  <c r="BM108" i="12" s="1"/>
  <c r="BN108" i="12" s="1"/>
  <c r="AL262" i="12"/>
  <c r="AM226" i="12"/>
  <c r="BO108" i="12" l="1"/>
  <c r="BP108" i="12" s="1"/>
  <c r="BQ108" i="12" s="1"/>
  <c r="BR108" i="12" s="1"/>
  <c r="BS108" i="12" s="1"/>
  <c r="BT108" i="12" s="1"/>
  <c r="BU108" i="12" s="1"/>
  <c r="BV108" i="12" s="1"/>
  <c r="BW108" i="12" s="1"/>
  <c r="BX108" i="12" s="1"/>
  <c r="BY108" i="12" s="1"/>
  <c r="BZ108" i="12" s="1"/>
  <c r="CA108" i="12" s="1"/>
  <c r="CB108" i="12" s="1"/>
  <c r="AV108" i="12" s="1"/>
  <c r="AY109" i="12"/>
  <c r="AZ109" i="12" s="1"/>
  <c r="BA109" i="12" s="1"/>
  <c r="BB109" i="12" s="1"/>
  <c r="BC109" i="12" s="1"/>
  <c r="BD109" i="12" s="1"/>
  <c r="BE109" i="12" s="1"/>
  <c r="BF109" i="12" s="1"/>
  <c r="BG109" i="12" s="1"/>
  <c r="BH109" i="12" s="1"/>
  <c r="BI109" i="12" s="1"/>
  <c r="BJ109" i="12" s="1"/>
  <c r="BK109" i="12" s="1"/>
  <c r="BL109" i="12" s="1"/>
  <c r="BM109" i="12" s="1"/>
  <c r="BN109" i="12" s="1"/>
  <c r="AN226" i="12"/>
  <c r="AM262" i="12"/>
  <c r="BO109" i="12" l="1"/>
  <c r="BP109" i="12" s="1"/>
  <c r="BQ109" i="12" s="1"/>
  <c r="BR109" i="12" s="1"/>
  <c r="BS109" i="12" s="1"/>
  <c r="BT109" i="12" s="1"/>
  <c r="BU109" i="12" s="1"/>
  <c r="BV109" i="12" s="1"/>
  <c r="BW109" i="12" s="1"/>
  <c r="BX109" i="12" s="1"/>
  <c r="BY109" i="12" s="1"/>
  <c r="BZ109" i="12" s="1"/>
  <c r="CA109" i="12" s="1"/>
  <c r="CB109" i="12" s="1"/>
  <c r="AV109" i="12" s="1"/>
  <c r="AY110" i="12"/>
  <c r="AZ110" i="12" s="1"/>
  <c r="BA110" i="12" s="1"/>
  <c r="BB110" i="12" s="1"/>
  <c r="BC110" i="12" s="1"/>
  <c r="BD110" i="12" s="1"/>
  <c r="BE110" i="12" s="1"/>
  <c r="BF110" i="12" s="1"/>
  <c r="BG110" i="12" s="1"/>
  <c r="BH110" i="12" s="1"/>
  <c r="BI110" i="12" s="1"/>
  <c r="BJ110" i="12" s="1"/>
  <c r="BK110" i="12" s="1"/>
  <c r="BL110" i="12" s="1"/>
  <c r="BM110" i="12" s="1"/>
  <c r="BN110" i="12" s="1"/>
  <c r="AO226" i="12"/>
  <c r="AN262" i="12"/>
  <c r="BO110" i="12" l="1"/>
  <c r="BP110" i="12" s="1"/>
  <c r="BQ110" i="12" s="1"/>
  <c r="BR110" i="12" s="1"/>
  <c r="BS110" i="12" s="1"/>
  <c r="BT110" i="12" s="1"/>
  <c r="BU110" i="12" s="1"/>
  <c r="BV110" i="12" s="1"/>
  <c r="BW110" i="12" s="1"/>
  <c r="BX110" i="12" s="1"/>
  <c r="BY110" i="12" s="1"/>
  <c r="BZ110" i="12" s="1"/>
  <c r="CA110" i="12" s="1"/>
  <c r="CB110" i="12" s="1"/>
  <c r="AV110" i="12" s="1"/>
  <c r="AY111" i="12"/>
  <c r="AZ111" i="12" s="1"/>
  <c r="BA111" i="12" s="1"/>
  <c r="BB111" i="12" s="1"/>
  <c r="BC111" i="12" s="1"/>
  <c r="BD111" i="12" s="1"/>
  <c r="BE111" i="12" s="1"/>
  <c r="BF111" i="12" s="1"/>
  <c r="BG111" i="12" s="1"/>
  <c r="BH111" i="12" s="1"/>
  <c r="BI111" i="12" s="1"/>
  <c r="BJ111" i="12" s="1"/>
  <c r="BK111" i="12" s="1"/>
  <c r="BL111" i="12" s="1"/>
  <c r="BM111" i="12" s="1"/>
  <c r="BN111" i="12" s="1"/>
  <c r="AO262" i="12"/>
  <c r="AP226" i="12"/>
  <c r="BO111" i="12" l="1"/>
  <c r="BP111" i="12" s="1"/>
  <c r="BQ111" i="12" s="1"/>
  <c r="BR111" i="12" s="1"/>
  <c r="BS111" i="12" s="1"/>
  <c r="BT111" i="12" s="1"/>
  <c r="BU111" i="12" s="1"/>
  <c r="BV111" i="12" s="1"/>
  <c r="BW111" i="12" s="1"/>
  <c r="BX111" i="12" s="1"/>
  <c r="BY111" i="12" s="1"/>
  <c r="BZ111" i="12" s="1"/>
  <c r="CA111" i="12" s="1"/>
  <c r="CB111" i="12" s="1"/>
  <c r="AV111" i="12" s="1"/>
  <c r="AY112" i="12"/>
  <c r="AZ112" i="12" s="1"/>
  <c r="BA112" i="12" s="1"/>
  <c r="BB112" i="12" s="1"/>
  <c r="BC112" i="12" s="1"/>
  <c r="BD112" i="12" s="1"/>
  <c r="BE112" i="12" s="1"/>
  <c r="BF112" i="12" s="1"/>
  <c r="BG112" i="12" s="1"/>
  <c r="BH112" i="12" s="1"/>
  <c r="BI112" i="12" s="1"/>
  <c r="BJ112" i="12" s="1"/>
  <c r="BK112" i="12" s="1"/>
  <c r="BL112" i="12" s="1"/>
  <c r="BM112" i="12" s="1"/>
  <c r="BN112" i="12" s="1"/>
  <c r="AP262" i="12"/>
  <c r="AQ226" i="12"/>
  <c r="BO112" i="12" l="1"/>
  <c r="BP112" i="12" s="1"/>
  <c r="BQ112" i="12" s="1"/>
  <c r="BR112" i="12" s="1"/>
  <c r="BS112" i="12" s="1"/>
  <c r="BT112" i="12" s="1"/>
  <c r="BU112" i="12" s="1"/>
  <c r="BV112" i="12" s="1"/>
  <c r="BW112" i="12" s="1"/>
  <c r="BX112" i="12" s="1"/>
  <c r="BY112" i="12" s="1"/>
  <c r="BZ112" i="12" s="1"/>
  <c r="CA112" i="12" s="1"/>
  <c r="CB112" i="12" s="1"/>
  <c r="AV112" i="12" s="1"/>
  <c r="AY113" i="12"/>
  <c r="AZ113" i="12" s="1"/>
  <c r="BA113" i="12" s="1"/>
  <c r="BB113" i="12" s="1"/>
  <c r="BC113" i="12" s="1"/>
  <c r="BD113" i="12" s="1"/>
  <c r="BE113" i="12" s="1"/>
  <c r="BF113" i="12" s="1"/>
  <c r="BG113" i="12" s="1"/>
  <c r="BH113" i="12" s="1"/>
  <c r="BI113" i="12" s="1"/>
  <c r="BJ113" i="12" s="1"/>
  <c r="BK113" i="12" s="1"/>
  <c r="BL113" i="12" s="1"/>
  <c r="BM113" i="12" s="1"/>
  <c r="BN113" i="12" s="1"/>
  <c r="AR226" i="12"/>
  <c r="AQ262" i="12"/>
  <c r="BO113" i="12" l="1"/>
  <c r="BP113" i="12" s="1"/>
  <c r="BQ113" i="12" s="1"/>
  <c r="BR113" i="12" s="1"/>
  <c r="BS113" i="12" s="1"/>
  <c r="BT113" i="12" s="1"/>
  <c r="BU113" i="12" s="1"/>
  <c r="BV113" i="12" s="1"/>
  <c r="BW113" i="12" s="1"/>
  <c r="BX113" i="12" s="1"/>
  <c r="BY113" i="12" s="1"/>
  <c r="BZ113" i="12" s="1"/>
  <c r="CA113" i="12" s="1"/>
  <c r="CB113" i="12" s="1"/>
  <c r="AY114" i="12"/>
  <c r="AZ114" i="12" s="1"/>
  <c r="BA114" i="12" s="1"/>
  <c r="BB114" i="12" s="1"/>
  <c r="BC114" i="12" s="1"/>
  <c r="BD114" i="12" s="1"/>
  <c r="BE114" i="12" s="1"/>
  <c r="BF114" i="12" s="1"/>
  <c r="BG114" i="12" s="1"/>
  <c r="BH114" i="12" s="1"/>
  <c r="BI114" i="12" s="1"/>
  <c r="BJ114" i="12" s="1"/>
  <c r="BK114" i="12" s="1"/>
  <c r="BL114" i="12" s="1"/>
  <c r="BM114" i="12" s="1"/>
  <c r="BN114" i="12" s="1"/>
  <c r="AR262" i="12"/>
  <c r="AS226" i="12"/>
  <c r="BO114" i="12" l="1"/>
  <c r="BP114" i="12" s="1"/>
  <c r="BQ114" i="12" s="1"/>
  <c r="BR114" i="12" s="1"/>
  <c r="BS114" i="12" s="1"/>
  <c r="BT114" i="12" s="1"/>
  <c r="BU114" i="12" s="1"/>
  <c r="BV114" i="12" s="1"/>
  <c r="BW114" i="12" s="1"/>
  <c r="BX114" i="12" s="1"/>
  <c r="BY114" i="12" s="1"/>
  <c r="BZ114" i="12" s="1"/>
  <c r="CA114" i="12" s="1"/>
  <c r="CB114" i="12" s="1"/>
  <c r="AV114" i="12" s="1"/>
  <c r="AY115" i="12"/>
  <c r="AZ115" i="12" s="1"/>
  <c r="BA115" i="12" s="1"/>
  <c r="BB115" i="12" s="1"/>
  <c r="BC115" i="12" s="1"/>
  <c r="BD115" i="12" s="1"/>
  <c r="BE115" i="12" s="1"/>
  <c r="BF115" i="12" s="1"/>
  <c r="BG115" i="12" s="1"/>
  <c r="BH115" i="12" s="1"/>
  <c r="BI115" i="12" s="1"/>
  <c r="BJ115" i="12" s="1"/>
  <c r="BK115" i="12" s="1"/>
  <c r="BL115" i="12" s="1"/>
  <c r="BM115" i="12" s="1"/>
  <c r="BN115" i="12" s="1"/>
  <c r="AT226" i="12"/>
  <c r="AS262" i="12"/>
  <c r="BO115" i="12" l="1"/>
  <c r="BP115" i="12" s="1"/>
  <c r="BQ115" i="12" s="1"/>
  <c r="BR115" i="12" s="1"/>
  <c r="BS115" i="12" s="1"/>
  <c r="BT115" i="12" s="1"/>
  <c r="BU115" i="12" s="1"/>
  <c r="BV115" i="12" s="1"/>
  <c r="BW115" i="12" s="1"/>
  <c r="BX115" i="12" s="1"/>
  <c r="BY115" i="12" s="1"/>
  <c r="BZ115" i="12" s="1"/>
  <c r="CA115" i="12" s="1"/>
  <c r="CB115" i="12" s="1"/>
  <c r="AV115" i="12" s="1"/>
  <c r="AY116" i="12"/>
  <c r="AZ116" i="12" s="1"/>
  <c r="BA116" i="12" s="1"/>
  <c r="BB116" i="12" s="1"/>
  <c r="BC116" i="12" s="1"/>
  <c r="BD116" i="12" s="1"/>
  <c r="BE116" i="12" s="1"/>
  <c r="BF116" i="12" s="1"/>
  <c r="BG116" i="12" s="1"/>
  <c r="BH116" i="12" s="1"/>
  <c r="BI116" i="12" s="1"/>
  <c r="BJ116" i="12" s="1"/>
  <c r="BK116" i="12" s="1"/>
  <c r="BL116" i="12" s="1"/>
  <c r="BM116" i="12" s="1"/>
  <c r="BN116" i="12" s="1"/>
  <c r="AT262" i="12"/>
  <c r="AY117" i="12" l="1"/>
  <c r="AZ117" i="12" s="1"/>
  <c r="BA117" i="12" s="1"/>
  <c r="BB117" i="12" s="1"/>
  <c r="BC117" i="12" s="1"/>
  <c r="BD117" i="12" s="1"/>
  <c r="BE117" i="12" s="1"/>
  <c r="BF117" i="12" s="1"/>
  <c r="BG117" i="12" s="1"/>
  <c r="BH117" i="12" s="1"/>
  <c r="BI117" i="12" s="1"/>
  <c r="BJ117" i="12" s="1"/>
  <c r="BK117" i="12" s="1"/>
  <c r="BL117" i="12" s="1"/>
  <c r="BM117" i="12" s="1"/>
  <c r="BN117" i="12" s="1"/>
  <c r="BO116" i="12"/>
  <c r="BP116" i="12" s="1"/>
  <c r="BQ116" i="12" s="1"/>
  <c r="BR116" i="12" s="1"/>
  <c r="BS116" i="12" s="1"/>
  <c r="BT116" i="12" s="1"/>
  <c r="BU116" i="12" s="1"/>
  <c r="BV116" i="12" s="1"/>
  <c r="BW116" i="12" s="1"/>
  <c r="BX116" i="12" s="1"/>
  <c r="BY116" i="12" s="1"/>
  <c r="BZ116" i="12" s="1"/>
  <c r="CA116" i="12" s="1"/>
  <c r="CB116" i="12" s="1"/>
  <c r="AV116" i="12" s="1"/>
  <c r="AU226" i="12"/>
  <c r="BO117" i="12" l="1"/>
  <c r="BP117" i="12" s="1"/>
  <c r="BQ117" i="12" s="1"/>
  <c r="BR117" i="12" s="1"/>
  <c r="BS117" i="12" s="1"/>
  <c r="BT117" i="12" s="1"/>
  <c r="BU117" i="12" s="1"/>
  <c r="BV117" i="12" s="1"/>
  <c r="BW117" i="12" s="1"/>
  <c r="BX117" i="12" s="1"/>
  <c r="BY117" i="12" s="1"/>
  <c r="BZ117" i="12" s="1"/>
  <c r="CA117" i="12" s="1"/>
  <c r="CB117" i="12" s="1"/>
  <c r="AV117" i="12" s="1"/>
  <c r="AY118" i="12"/>
  <c r="AZ118" i="12" s="1"/>
  <c r="BA118" i="12" s="1"/>
  <c r="BB118" i="12" s="1"/>
  <c r="BC118" i="12" s="1"/>
  <c r="BD118" i="12" s="1"/>
  <c r="BE118" i="12" s="1"/>
  <c r="BF118" i="12" s="1"/>
  <c r="BG118" i="12" s="1"/>
  <c r="BH118" i="12" s="1"/>
  <c r="BI118" i="12" s="1"/>
  <c r="BJ118" i="12" s="1"/>
  <c r="BK118" i="12" s="1"/>
  <c r="BL118" i="12" s="1"/>
  <c r="BM118" i="12" s="1"/>
  <c r="BN118" i="12" s="1"/>
  <c r="AU262" i="12"/>
  <c r="AV226" i="12"/>
  <c r="AV262" i="12" s="1"/>
  <c r="BO118" i="12" l="1"/>
  <c r="BP118" i="12" s="1"/>
  <c r="BQ118" i="12" s="1"/>
  <c r="BR118" i="12" s="1"/>
  <c r="BS118" i="12" s="1"/>
  <c r="BT118" i="12" s="1"/>
  <c r="BU118" i="12" s="1"/>
  <c r="BV118" i="12" s="1"/>
  <c r="BW118" i="12" s="1"/>
  <c r="BX118" i="12" s="1"/>
  <c r="BY118" i="12" s="1"/>
  <c r="BZ118" i="12" s="1"/>
  <c r="CA118" i="12" s="1"/>
  <c r="CB118" i="12" s="1"/>
  <c r="AV118" i="12" s="1"/>
  <c r="E262" i="12"/>
  <c r="D10" i="10" l="1"/>
  <c r="AY120" i="12"/>
  <c r="AZ120" i="12" s="1"/>
  <c r="BA120" i="12" s="1"/>
  <c r="BB120" i="12" s="1"/>
  <c r="BC120" i="12" s="1"/>
  <c r="BD120" i="12" s="1"/>
  <c r="BE120" i="12" s="1"/>
  <c r="BF120" i="12" s="1"/>
  <c r="BG120" i="12" s="1"/>
  <c r="BH120" i="12" s="1"/>
  <c r="BI120" i="12" s="1"/>
  <c r="BJ120" i="12" s="1"/>
  <c r="BK120" i="12" s="1"/>
  <c r="BL120" i="12" s="1"/>
  <c r="BM120" i="12" s="1"/>
  <c r="BN120" i="12" s="1"/>
  <c r="BO120" i="12" l="1"/>
  <c r="BP120" i="12" s="1"/>
  <c r="BQ120" i="12" s="1"/>
  <c r="BR120" i="12" s="1"/>
  <c r="BS120" i="12" s="1"/>
  <c r="BT120" i="12" s="1"/>
  <c r="BU120" i="12" s="1"/>
  <c r="BV120" i="12" s="1"/>
  <c r="BW120" i="12" s="1"/>
  <c r="BX120" i="12" s="1"/>
  <c r="BY120" i="12" s="1"/>
  <c r="BZ120" i="12" s="1"/>
  <c r="CA120" i="12" s="1"/>
  <c r="CB120" i="12" s="1"/>
  <c r="AV120" i="12" s="1"/>
  <c r="AY121" i="12"/>
  <c r="AZ121" i="12" s="1"/>
  <c r="BA121" i="12" s="1"/>
  <c r="BB121" i="12" s="1"/>
  <c r="BC121" i="12" s="1"/>
  <c r="BD121" i="12" s="1"/>
  <c r="BE121" i="12" s="1"/>
  <c r="BF121" i="12" s="1"/>
  <c r="BG121" i="12" s="1"/>
  <c r="BH121" i="12" s="1"/>
  <c r="BI121" i="12" s="1"/>
  <c r="BJ121" i="12" s="1"/>
  <c r="BK121" i="12" s="1"/>
  <c r="BL121" i="12" s="1"/>
  <c r="BM121" i="12" s="1"/>
  <c r="BN121" i="12" s="1"/>
  <c r="AY122" i="12" l="1"/>
  <c r="AZ122" i="12" s="1"/>
  <c r="BA122" i="12" s="1"/>
  <c r="BB122" i="12" s="1"/>
  <c r="BC122" i="12" s="1"/>
  <c r="BD122" i="12" s="1"/>
  <c r="BE122" i="12" s="1"/>
  <c r="BF122" i="12" s="1"/>
  <c r="BG122" i="12" s="1"/>
  <c r="BH122" i="12" s="1"/>
  <c r="BI122" i="12" s="1"/>
  <c r="BJ122" i="12" s="1"/>
  <c r="BK122" i="12" s="1"/>
  <c r="BL122" i="12" s="1"/>
  <c r="BM122" i="12" s="1"/>
  <c r="BN122" i="12" s="1"/>
  <c r="BO121" i="12"/>
  <c r="BP121" i="12" s="1"/>
  <c r="BQ121" i="12" s="1"/>
  <c r="BR121" i="12" s="1"/>
  <c r="BS121" i="12" s="1"/>
  <c r="BT121" i="12" s="1"/>
  <c r="BU121" i="12" s="1"/>
  <c r="BV121" i="12" s="1"/>
  <c r="BW121" i="12" s="1"/>
  <c r="BX121" i="12" s="1"/>
  <c r="BY121" i="12" s="1"/>
  <c r="BZ121" i="12" s="1"/>
  <c r="CA121" i="12" s="1"/>
  <c r="CB121" i="12" s="1"/>
  <c r="AV121" i="12" s="1"/>
  <c r="BO122" i="12" l="1"/>
  <c r="BP122" i="12" s="1"/>
  <c r="BQ122" i="12" s="1"/>
  <c r="BR122" i="12" s="1"/>
  <c r="BS122" i="12" s="1"/>
  <c r="BT122" i="12" s="1"/>
  <c r="BU122" i="12" s="1"/>
  <c r="BV122" i="12" s="1"/>
  <c r="BW122" i="12" s="1"/>
  <c r="BX122" i="12" s="1"/>
  <c r="BY122" i="12" s="1"/>
  <c r="BZ122" i="12" s="1"/>
  <c r="CA122" i="12" s="1"/>
  <c r="CB122" i="12" s="1"/>
  <c r="AV122" i="12" s="1"/>
  <c r="AY123" i="12"/>
  <c r="AZ123" i="12" s="1"/>
  <c r="BA123" i="12" s="1"/>
  <c r="BB123" i="12" s="1"/>
  <c r="BC123" i="12" s="1"/>
  <c r="BD123" i="12" s="1"/>
  <c r="BE123" i="12" s="1"/>
  <c r="BF123" i="12" s="1"/>
  <c r="BG123" i="12" s="1"/>
  <c r="BH123" i="12" s="1"/>
  <c r="BI123" i="12" s="1"/>
  <c r="BJ123" i="12" s="1"/>
  <c r="BK123" i="12" s="1"/>
  <c r="BL123" i="12" s="1"/>
  <c r="BM123" i="12" s="1"/>
  <c r="BN123" i="12" s="1"/>
  <c r="AM212" i="12"/>
  <c r="AM213" i="12" s="1"/>
  <c r="AM259" i="12" s="1"/>
  <c r="AM265" i="12" s="1"/>
  <c r="AQ212" i="12"/>
  <c r="AQ213" i="12" s="1"/>
  <c r="AQ259" i="12" s="1"/>
  <c r="AQ265" i="12" s="1"/>
  <c r="AB212" i="12"/>
  <c r="AB213" i="12" s="1"/>
  <c r="AB259" i="12" s="1"/>
  <c r="AB265" i="12" s="1"/>
  <c r="W212" i="12"/>
  <c r="W213" i="12" s="1"/>
  <c r="W259" i="12" s="1"/>
  <c r="W265" i="12" s="1"/>
  <c r="V212" i="12"/>
  <c r="V213" i="12" s="1"/>
  <c r="V259" i="12" s="1"/>
  <c r="V265" i="12" s="1"/>
  <c r="AN212" i="12"/>
  <c r="AN213" i="12" s="1"/>
  <c r="AN259" i="12" s="1"/>
  <c r="AN265" i="12" s="1"/>
  <c r="AR212" i="12"/>
  <c r="AR213" i="12" s="1"/>
  <c r="AR259" i="12" s="1"/>
  <c r="AR265" i="12" s="1"/>
  <c r="Z212" i="12"/>
  <c r="Z213" i="12" s="1"/>
  <c r="Z259" i="12" s="1"/>
  <c r="Z265" i="12" s="1"/>
  <c r="AO212" i="12"/>
  <c r="AO213" i="12" s="1"/>
  <c r="AO259" i="12" s="1"/>
  <c r="AO265" i="12" s="1"/>
  <c r="AP212" i="12"/>
  <c r="AP213" i="12" s="1"/>
  <c r="AP259" i="12" s="1"/>
  <c r="AP265" i="12" s="1"/>
  <c r="AC212" i="12"/>
  <c r="AC213" i="12" s="1"/>
  <c r="AC259" i="12" s="1"/>
  <c r="AC265" i="12" s="1"/>
  <c r="X212" i="12"/>
  <c r="X213" i="12" s="1"/>
  <c r="X259" i="12" s="1"/>
  <c r="X265" i="12" s="1"/>
  <c r="AL212" i="12"/>
  <c r="AL213" i="12" s="1"/>
  <c r="AL259" i="12" s="1"/>
  <c r="AL265" i="12" s="1"/>
  <c r="AH212" i="12"/>
  <c r="AH213" i="12" s="1"/>
  <c r="AH259" i="12" s="1"/>
  <c r="AH265" i="12" s="1"/>
  <c r="AJ212" i="12"/>
  <c r="AJ213" i="12" s="1"/>
  <c r="AJ259" i="12" s="1"/>
  <c r="AJ265" i="12" s="1"/>
  <c r="U212" i="12"/>
  <c r="U213" i="12" s="1"/>
  <c r="U259" i="12" s="1"/>
  <c r="U265" i="12" s="1"/>
  <c r="AT212" i="12"/>
  <c r="AT213" i="12" s="1"/>
  <c r="AT259" i="12" s="1"/>
  <c r="AT265" i="12" s="1"/>
  <c r="AS212" i="12"/>
  <c r="AS213" i="12" s="1"/>
  <c r="AS259" i="12" s="1"/>
  <c r="AS265" i="12" s="1"/>
  <c r="AE212" i="12"/>
  <c r="AE213" i="12" s="1"/>
  <c r="AE259" i="12" s="1"/>
  <c r="AE265" i="12" s="1"/>
  <c r="AI212" i="12"/>
  <c r="AI213" i="12" s="1"/>
  <c r="AI259" i="12" s="1"/>
  <c r="AI265" i="12" s="1"/>
  <c r="Y212" i="12"/>
  <c r="Y213" i="12" s="1"/>
  <c r="Y259" i="12" s="1"/>
  <c r="Y265" i="12" s="1"/>
  <c r="T212" i="12"/>
  <c r="T213" i="12" s="1"/>
  <c r="T259" i="12" s="1"/>
  <c r="T265" i="12" s="1"/>
  <c r="S212" i="12"/>
  <c r="S213" i="12" s="1"/>
  <c r="AD212" i="12"/>
  <c r="AD213" i="12" s="1"/>
  <c r="AD259" i="12" s="1"/>
  <c r="AD265" i="12" s="1"/>
  <c r="AY124" i="12" l="1"/>
  <c r="AZ124" i="12" s="1"/>
  <c r="BA124" i="12" s="1"/>
  <c r="BB124" i="12" s="1"/>
  <c r="BC124" i="12" s="1"/>
  <c r="BD124" i="12" s="1"/>
  <c r="BE124" i="12" s="1"/>
  <c r="BF124" i="12" s="1"/>
  <c r="BG124" i="12" s="1"/>
  <c r="BH124" i="12" s="1"/>
  <c r="BI124" i="12" s="1"/>
  <c r="BJ124" i="12" s="1"/>
  <c r="BK124" i="12" s="1"/>
  <c r="BL124" i="12" s="1"/>
  <c r="BM124" i="12" s="1"/>
  <c r="BN124" i="12" s="1"/>
  <c r="BO123" i="12"/>
  <c r="BP123" i="12" s="1"/>
  <c r="BQ123" i="12" s="1"/>
  <c r="BR123" i="12" s="1"/>
  <c r="BS123" i="12" s="1"/>
  <c r="BT123" i="12" s="1"/>
  <c r="BU123" i="12" s="1"/>
  <c r="BV123" i="12" s="1"/>
  <c r="BW123" i="12" s="1"/>
  <c r="BX123" i="12" s="1"/>
  <c r="BY123" i="12" s="1"/>
  <c r="BZ123" i="12" s="1"/>
  <c r="CA123" i="12" s="1"/>
  <c r="CB123" i="12" s="1"/>
  <c r="AV123" i="12" s="1"/>
  <c r="S259" i="12"/>
  <c r="S265" i="12" s="1"/>
  <c r="BO124" i="12" l="1"/>
  <c r="BP124" i="12" s="1"/>
  <c r="BQ124" i="12" s="1"/>
  <c r="BR124" i="12" s="1"/>
  <c r="BS124" i="12" s="1"/>
  <c r="BT124" i="12" s="1"/>
  <c r="BU124" i="12" s="1"/>
  <c r="BV124" i="12" s="1"/>
  <c r="BW124" i="12" s="1"/>
  <c r="BX124" i="12" s="1"/>
  <c r="BY124" i="12" s="1"/>
  <c r="BZ124" i="12" s="1"/>
  <c r="CA124" i="12" s="1"/>
  <c r="CB124" i="12" s="1"/>
  <c r="AV124" i="12" s="1"/>
  <c r="AY125" i="12"/>
  <c r="AZ125" i="12" s="1"/>
  <c r="BA125" i="12" s="1"/>
  <c r="BB125" i="12" s="1"/>
  <c r="BC125" i="12" s="1"/>
  <c r="BD125" i="12" s="1"/>
  <c r="BE125" i="12" s="1"/>
  <c r="BF125" i="12" s="1"/>
  <c r="BG125" i="12" s="1"/>
  <c r="BH125" i="12" s="1"/>
  <c r="BI125" i="12" s="1"/>
  <c r="BJ125" i="12" s="1"/>
  <c r="BK125" i="12" s="1"/>
  <c r="BL125" i="12" s="1"/>
  <c r="BM125" i="12" s="1"/>
  <c r="BN125" i="12" s="1"/>
  <c r="BO125" i="12" l="1"/>
  <c r="BP125" i="12" s="1"/>
  <c r="BQ125" i="12" s="1"/>
  <c r="BR125" i="12" s="1"/>
  <c r="BS125" i="12" s="1"/>
  <c r="BT125" i="12" s="1"/>
  <c r="BU125" i="12" s="1"/>
  <c r="BV125" i="12" s="1"/>
  <c r="BW125" i="12" s="1"/>
  <c r="BX125" i="12" s="1"/>
  <c r="BY125" i="12" s="1"/>
  <c r="BZ125" i="12" s="1"/>
  <c r="CA125" i="12" s="1"/>
  <c r="CB125" i="12" s="1"/>
  <c r="AV125" i="12" s="1"/>
  <c r="AY127" i="12" l="1"/>
  <c r="AZ127" i="12" s="1"/>
  <c r="BA127" i="12" s="1"/>
  <c r="BB127" i="12" s="1"/>
  <c r="BC127" i="12" s="1"/>
  <c r="BD127" i="12" s="1"/>
  <c r="BE127" i="12" s="1"/>
  <c r="BF127" i="12" s="1"/>
  <c r="BG127" i="12" s="1"/>
  <c r="BH127" i="12" s="1"/>
  <c r="BI127" i="12" s="1"/>
  <c r="BJ127" i="12" s="1"/>
  <c r="BK127" i="12" s="1"/>
  <c r="BL127" i="12" s="1"/>
  <c r="BM127" i="12" s="1"/>
  <c r="BN127" i="12" s="1"/>
  <c r="BO127" i="12" l="1"/>
  <c r="BP127" i="12" s="1"/>
  <c r="BQ127" i="12" s="1"/>
  <c r="BR127" i="12" s="1"/>
  <c r="BS127" i="12" s="1"/>
  <c r="BT127" i="12" s="1"/>
  <c r="BU127" i="12" s="1"/>
  <c r="BV127" i="12" s="1"/>
  <c r="BW127" i="12" s="1"/>
  <c r="BX127" i="12" s="1"/>
  <c r="BY127" i="12" s="1"/>
  <c r="BZ127" i="12" s="1"/>
  <c r="CA127" i="12" s="1"/>
  <c r="CB127" i="12" s="1"/>
  <c r="AV127" i="12" s="1"/>
  <c r="AY128" i="12"/>
  <c r="AZ128" i="12" s="1"/>
  <c r="BA128" i="12" s="1"/>
  <c r="BB128" i="12" s="1"/>
  <c r="BC128" i="12" s="1"/>
  <c r="BD128" i="12" s="1"/>
  <c r="BE128" i="12" s="1"/>
  <c r="BF128" i="12" s="1"/>
  <c r="BG128" i="12" s="1"/>
  <c r="BH128" i="12" s="1"/>
  <c r="BI128" i="12" s="1"/>
  <c r="BJ128" i="12" s="1"/>
  <c r="BK128" i="12" s="1"/>
  <c r="BL128" i="12" s="1"/>
  <c r="BM128" i="12" s="1"/>
  <c r="BN128" i="12" s="1"/>
  <c r="AY129" i="12" l="1"/>
  <c r="AZ129" i="12" s="1"/>
  <c r="BA129" i="12" s="1"/>
  <c r="BB129" i="12" s="1"/>
  <c r="BC129" i="12" s="1"/>
  <c r="BD129" i="12" s="1"/>
  <c r="BE129" i="12" s="1"/>
  <c r="BF129" i="12" s="1"/>
  <c r="BG129" i="12" s="1"/>
  <c r="BH129" i="12" s="1"/>
  <c r="BI129" i="12" s="1"/>
  <c r="BJ129" i="12" s="1"/>
  <c r="BK129" i="12" s="1"/>
  <c r="BL129" i="12" s="1"/>
  <c r="BM129" i="12" s="1"/>
  <c r="BN129" i="12" s="1"/>
  <c r="BO128" i="12"/>
  <c r="BP128" i="12" s="1"/>
  <c r="BQ128" i="12" s="1"/>
  <c r="BR128" i="12" s="1"/>
  <c r="BS128" i="12" s="1"/>
  <c r="BT128" i="12" s="1"/>
  <c r="BU128" i="12" s="1"/>
  <c r="BV128" i="12" s="1"/>
  <c r="BW128" i="12" s="1"/>
  <c r="BX128" i="12" s="1"/>
  <c r="BY128" i="12" s="1"/>
  <c r="BZ128" i="12" s="1"/>
  <c r="CA128" i="12" s="1"/>
  <c r="CB128" i="12" s="1"/>
  <c r="AV128" i="12" s="1"/>
  <c r="BO129" i="12" l="1"/>
  <c r="BP129" i="12" s="1"/>
  <c r="BQ129" i="12" s="1"/>
  <c r="BR129" i="12" s="1"/>
  <c r="BS129" i="12" s="1"/>
  <c r="BT129" i="12" s="1"/>
  <c r="BU129" i="12" s="1"/>
  <c r="BV129" i="12" s="1"/>
  <c r="BW129" i="12" s="1"/>
  <c r="BX129" i="12" s="1"/>
  <c r="BY129" i="12" s="1"/>
  <c r="BZ129" i="12" s="1"/>
  <c r="CA129" i="12" s="1"/>
  <c r="CB129" i="12" s="1"/>
  <c r="AV129" i="12" s="1"/>
  <c r="AY131" i="12" l="1"/>
  <c r="AZ131" i="12" s="1"/>
  <c r="BA131" i="12" s="1"/>
  <c r="BB131" i="12" s="1"/>
  <c r="BC131" i="12" s="1"/>
  <c r="BD131" i="12" s="1"/>
  <c r="BE131" i="12" s="1"/>
  <c r="BF131" i="12" s="1"/>
  <c r="BG131" i="12" s="1"/>
  <c r="BH131" i="12" s="1"/>
  <c r="BI131" i="12" s="1"/>
  <c r="BJ131" i="12" s="1"/>
  <c r="BK131" i="12" s="1"/>
  <c r="BL131" i="12" s="1"/>
  <c r="BM131" i="12" s="1"/>
  <c r="BN131" i="12" s="1"/>
  <c r="BO131" i="12" l="1"/>
  <c r="BP131" i="12" s="1"/>
  <c r="BQ131" i="12" s="1"/>
  <c r="BR131" i="12" s="1"/>
  <c r="BS131" i="12" s="1"/>
  <c r="BT131" i="12" s="1"/>
  <c r="BU131" i="12" s="1"/>
  <c r="BV131" i="12" s="1"/>
  <c r="BW131" i="12" s="1"/>
  <c r="BX131" i="12" s="1"/>
  <c r="BY131" i="12" s="1"/>
  <c r="BZ131" i="12" s="1"/>
  <c r="CA131" i="12" s="1"/>
  <c r="CB131" i="12" s="1"/>
  <c r="AV131" i="12" s="1"/>
  <c r="AY132" i="12"/>
  <c r="AZ132" i="12" s="1"/>
  <c r="BA132" i="12" s="1"/>
  <c r="BB132" i="12" s="1"/>
  <c r="BC132" i="12" s="1"/>
  <c r="BD132" i="12" s="1"/>
  <c r="BE132" i="12" s="1"/>
  <c r="BF132" i="12" s="1"/>
  <c r="BG132" i="12" s="1"/>
  <c r="BH132" i="12" s="1"/>
  <c r="BI132" i="12" s="1"/>
  <c r="BJ132" i="12" s="1"/>
  <c r="BK132" i="12" s="1"/>
  <c r="BL132" i="12" s="1"/>
  <c r="BM132" i="12" s="1"/>
  <c r="BN132" i="12" s="1"/>
  <c r="BO132" i="12" l="1"/>
  <c r="BP132" i="12" s="1"/>
  <c r="BQ132" i="12" s="1"/>
  <c r="BR132" i="12" s="1"/>
  <c r="BS132" i="12" s="1"/>
  <c r="BT132" i="12" s="1"/>
  <c r="BU132" i="12" s="1"/>
  <c r="BV132" i="12" s="1"/>
  <c r="BW132" i="12" s="1"/>
  <c r="BX132" i="12" s="1"/>
  <c r="BY132" i="12" s="1"/>
  <c r="BZ132" i="12" s="1"/>
  <c r="CA132" i="12" s="1"/>
  <c r="CB132" i="12" s="1"/>
  <c r="AV132" i="12" s="1"/>
  <c r="AY133" i="12"/>
  <c r="AZ133" i="12" s="1"/>
  <c r="BA133" i="12" s="1"/>
  <c r="BB133" i="12" s="1"/>
  <c r="BC133" i="12" s="1"/>
  <c r="BD133" i="12" s="1"/>
  <c r="BE133" i="12" s="1"/>
  <c r="BF133" i="12" s="1"/>
  <c r="BG133" i="12" s="1"/>
  <c r="BH133" i="12" s="1"/>
  <c r="BI133" i="12" s="1"/>
  <c r="BJ133" i="12" s="1"/>
  <c r="BK133" i="12" s="1"/>
  <c r="BL133" i="12" s="1"/>
  <c r="BM133" i="12" s="1"/>
  <c r="BN133" i="12" s="1"/>
  <c r="AY134" i="12" l="1"/>
  <c r="AZ134" i="12" s="1"/>
  <c r="BA134" i="12" s="1"/>
  <c r="BB134" i="12" s="1"/>
  <c r="BC134" i="12" s="1"/>
  <c r="BD134" i="12" s="1"/>
  <c r="BE134" i="12" s="1"/>
  <c r="BF134" i="12" s="1"/>
  <c r="BG134" i="12" s="1"/>
  <c r="BH134" i="12" s="1"/>
  <c r="BI134" i="12" s="1"/>
  <c r="BJ134" i="12" s="1"/>
  <c r="BK134" i="12" s="1"/>
  <c r="BL134" i="12" s="1"/>
  <c r="BM134" i="12" s="1"/>
  <c r="BN134" i="12" s="1"/>
  <c r="BO133" i="12"/>
  <c r="BP133" i="12" s="1"/>
  <c r="BQ133" i="12" s="1"/>
  <c r="BR133" i="12" s="1"/>
  <c r="BS133" i="12" s="1"/>
  <c r="BT133" i="12" s="1"/>
  <c r="BU133" i="12" s="1"/>
  <c r="BV133" i="12" s="1"/>
  <c r="BW133" i="12" s="1"/>
  <c r="BX133" i="12" s="1"/>
  <c r="BY133" i="12" s="1"/>
  <c r="BZ133" i="12" s="1"/>
  <c r="CA133" i="12" s="1"/>
  <c r="CB133" i="12" s="1"/>
  <c r="AV133" i="12" s="1"/>
  <c r="AY135" i="12" l="1"/>
  <c r="AZ135" i="12" s="1"/>
  <c r="BA135" i="12" s="1"/>
  <c r="BB135" i="12" s="1"/>
  <c r="BC135" i="12" s="1"/>
  <c r="BD135" i="12" s="1"/>
  <c r="BE135" i="12" s="1"/>
  <c r="BF135" i="12" s="1"/>
  <c r="BG135" i="12" s="1"/>
  <c r="BH135" i="12" s="1"/>
  <c r="BI135" i="12" s="1"/>
  <c r="BJ135" i="12" s="1"/>
  <c r="BK135" i="12" s="1"/>
  <c r="BL135" i="12" s="1"/>
  <c r="BM135" i="12" s="1"/>
  <c r="BN135" i="12" s="1"/>
  <c r="BO134" i="12"/>
  <c r="BP134" i="12" s="1"/>
  <c r="BQ134" i="12" s="1"/>
  <c r="BR134" i="12" s="1"/>
  <c r="BS134" i="12" s="1"/>
  <c r="BT134" i="12" s="1"/>
  <c r="BU134" i="12" s="1"/>
  <c r="BV134" i="12" s="1"/>
  <c r="BW134" i="12" s="1"/>
  <c r="BX134" i="12" s="1"/>
  <c r="BY134" i="12" s="1"/>
  <c r="BZ134" i="12" s="1"/>
  <c r="CA134" i="12" s="1"/>
  <c r="CB134" i="12" s="1"/>
  <c r="AV134" i="12" s="1"/>
  <c r="BO135" i="12" l="1"/>
  <c r="BP135" i="12" s="1"/>
  <c r="BQ135" i="12" s="1"/>
  <c r="BR135" i="12" s="1"/>
  <c r="BS135" i="12" s="1"/>
  <c r="BT135" i="12" s="1"/>
  <c r="BU135" i="12" s="1"/>
  <c r="BV135" i="12" s="1"/>
  <c r="BW135" i="12" s="1"/>
  <c r="BX135" i="12" s="1"/>
  <c r="BY135" i="12" s="1"/>
  <c r="BZ135" i="12" s="1"/>
  <c r="CA135" i="12" s="1"/>
  <c r="CB135" i="12" s="1"/>
  <c r="AV135" i="12" s="1"/>
  <c r="AY136" i="12"/>
  <c r="AZ136" i="12" s="1"/>
  <c r="BA136" i="12" s="1"/>
  <c r="BB136" i="12" s="1"/>
  <c r="BC136" i="12" s="1"/>
  <c r="BD136" i="12" s="1"/>
  <c r="BE136" i="12" s="1"/>
  <c r="BF136" i="12" s="1"/>
  <c r="BG136" i="12" s="1"/>
  <c r="BH136" i="12" s="1"/>
  <c r="BI136" i="12" s="1"/>
  <c r="BJ136" i="12" s="1"/>
  <c r="BK136" i="12" s="1"/>
  <c r="BL136" i="12" s="1"/>
  <c r="BM136" i="12" s="1"/>
  <c r="BN136" i="12" s="1"/>
  <c r="BO136" i="12" l="1"/>
  <c r="BP136" i="12" s="1"/>
  <c r="BQ136" i="12" s="1"/>
  <c r="BR136" i="12" s="1"/>
  <c r="BS136" i="12" s="1"/>
  <c r="BT136" i="12" s="1"/>
  <c r="BU136" i="12" s="1"/>
  <c r="BV136" i="12" s="1"/>
  <c r="BW136" i="12" s="1"/>
  <c r="BX136" i="12" s="1"/>
  <c r="BY136" i="12" s="1"/>
  <c r="BZ136" i="12" s="1"/>
  <c r="CA136" i="12" s="1"/>
  <c r="CB136" i="12" s="1"/>
  <c r="AV136" i="12" s="1"/>
  <c r="AY137" i="12"/>
  <c r="AZ137" i="12" s="1"/>
  <c r="BA137" i="12" s="1"/>
  <c r="BB137" i="12" s="1"/>
  <c r="BC137" i="12" s="1"/>
  <c r="BD137" i="12" s="1"/>
  <c r="BE137" i="12" s="1"/>
  <c r="BF137" i="12" s="1"/>
  <c r="BG137" i="12" s="1"/>
  <c r="BH137" i="12" s="1"/>
  <c r="BI137" i="12" s="1"/>
  <c r="BJ137" i="12" s="1"/>
  <c r="BK137" i="12" s="1"/>
  <c r="BL137" i="12" s="1"/>
  <c r="BM137" i="12" s="1"/>
  <c r="BN137" i="12" s="1"/>
  <c r="BO137" i="12" l="1"/>
  <c r="BP137" i="12" s="1"/>
  <c r="BQ137" i="12" s="1"/>
  <c r="BR137" i="12" s="1"/>
  <c r="BS137" i="12" s="1"/>
  <c r="BT137" i="12" s="1"/>
  <c r="BU137" i="12" s="1"/>
  <c r="BV137" i="12" s="1"/>
  <c r="BW137" i="12" s="1"/>
  <c r="BX137" i="12" s="1"/>
  <c r="BY137" i="12" s="1"/>
  <c r="BZ137" i="12" s="1"/>
  <c r="CA137" i="12" s="1"/>
  <c r="CB137" i="12" s="1"/>
  <c r="AV137" i="12" s="1"/>
  <c r="AY138" i="12"/>
  <c r="AZ138" i="12" s="1"/>
  <c r="BA138" i="12" s="1"/>
  <c r="BB138" i="12" s="1"/>
  <c r="BC138" i="12" s="1"/>
  <c r="BD138" i="12" s="1"/>
  <c r="BE138" i="12" s="1"/>
  <c r="BF138" i="12" s="1"/>
  <c r="BG138" i="12" s="1"/>
  <c r="BH138" i="12" s="1"/>
  <c r="BI138" i="12" s="1"/>
  <c r="BJ138" i="12" s="1"/>
  <c r="BK138" i="12" s="1"/>
  <c r="BL138" i="12" s="1"/>
  <c r="BM138" i="12" s="1"/>
  <c r="BN138" i="12" s="1"/>
  <c r="BO138" i="12" l="1"/>
  <c r="BP138" i="12" s="1"/>
  <c r="BQ138" i="12" s="1"/>
  <c r="BR138" i="12" s="1"/>
  <c r="BS138" i="12" s="1"/>
  <c r="BT138" i="12" s="1"/>
  <c r="BU138" i="12" s="1"/>
  <c r="BV138" i="12" s="1"/>
  <c r="BW138" i="12" s="1"/>
  <c r="BX138" i="12" s="1"/>
  <c r="BY138" i="12" s="1"/>
  <c r="BZ138" i="12" s="1"/>
  <c r="CA138" i="12" s="1"/>
  <c r="CB138" i="12" s="1"/>
  <c r="AV138" i="12" s="1"/>
  <c r="AY140" i="12" l="1"/>
  <c r="AZ140" i="12" s="1"/>
  <c r="BA140" i="12" s="1"/>
  <c r="BB140" i="12" s="1"/>
  <c r="BC140" i="12" s="1"/>
  <c r="BD140" i="12" s="1"/>
  <c r="BE140" i="12" s="1"/>
  <c r="BF140" i="12" s="1"/>
  <c r="BG140" i="12" s="1"/>
  <c r="BH140" i="12" s="1"/>
  <c r="BI140" i="12" s="1"/>
  <c r="BJ140" i="12" s="1"/>
  <c r="BK140" i="12" s="1"/>
  <c r="BL140" i="12" s="1"/>
  <c r="BM140" i="12" s="1"/>
  <c r="BN140" i="12" s="1"/>
  <c r="BO140" i="12" l="1"/>
  <c r="BP140" i="12" s="1"/>
  <c r="BQ140" i="12" s="1"/>
  <c r="BR140" i="12" s="1"/>
  <c r="BS140" i="12" s="1"/>
  <c r="BT140" i="12" s="1"/>
  <c r="BU140" i="12" s="1"/>
  <c r="BV140" i="12" s="1"/>
  <c r="BW140" i="12" s="1"/>
  <c r="BX140" i="12" s="1"/>
  <c r="BY140" i="12" s="1"/>
  <c r="BZ140" i="12" s="1"/>
  <c r="CA140" i="12" s="1"/>
  <c r="CB140" i="12" s="1"/>
  <c r="AV140" i="12"/>
  <c r="AY141" i="12"/>
  <c r="AZ141" i="12" s="1"/>
  <c r="BA141" i="12" s="1"/>
  <c r="BB141" i="12" s="1"/>
  <c r="BC141" i="12" s="1"/>
  <c r="BD141" i="12" s="1"/>
  <c r="BE141" i="12" s="1"/>
  <c r="BF141" i="12" s="1"/>
  <c r="BG141" i="12" s="1"/>
  <c r="BH141" i="12" s="1"/>
  <c r="BI141" i="12" s="1"/>
  <c r="BJ141" i="12" s="1"/>
  <c r="BK141" i="12" s="1"/>
  <c r="BL141" i="12" s="1"/>
  <c r="BM141" i="12" s="1"/>
  <c r="BN141" i="12" s="1"/>
  <c r="BO141" i="12" l="1"/>
  <c r="BP141" i="12" s="1"/>
  <c r="BQ141" i="12" s="1"/>
  <c r="BR141" i="12" s="1"/>
  <c r="BS141" i="12" s="1"/>
  <c r="BT141" i="12" s="1"/>
  <c r="BU141" i="12" s="1"/>
  <c r="BV141" i="12" s="1"/>
  <c r="BW141" i="12" s="1"/>
  <c r="BX141" i="12" s="1"/>
  <c r="BY141" i="12" s="1"/>
  <c r="BZ141" i="12" s="1"/>
  <c r="CA141" i="12" s="1"/>
  <c r="CB141" i="12" s="1"/>
  <c r="AV141" i="12"/>
  <c r="AY142" i="12"/>
  <c r="AZ142" i="12" s="1"/>
  <c r="BA142" i="12" s="1"/>
  <c r="BB142" i="12" s="1"/>
  <c r="BC142" i="12" s="1"/>
  <c r="BD142" i="12" s="1"/>
  <c r="BE142" i="12" s="1"/>
  <c r="BF142" i="12" s="1"/>
  <c r="BG142" i="12" s="1"/>
  <c r="BH142" i="12" s="1"/>
  <c r="BI142" i="12" s="1"/>
  <c r="BJ142" i="12" s="1"/>
  <c r="BK142" i="12" s="1"/>
  <c r="BL142" i="12" s="1"/>
  <c r="BM142" i="12" s="1"/>
  <c r="BN142" i="12" s="1"/>
  <c r="BO142" i="12" l="1"/>
  <c r="BP142" i="12" s="1"/>
  <c r="BQ142" i="12" s="1"/>
  <c r="BR142" i="12" s="1"/>
  <c r="BS142" i="12" s="1"/>
  <c r="BT142" i="12" s="1"/>
  <c r="BU142" i="12" s="1"/>
  <c r="BV142" i="12" s="1"/>
  <c r="BW142" i="12" s="1"/>
  <c r="BX142" i="12" s="1"/>
  <c r="BY142" i="12" s="1"/>
  <c r="BZ142" i="12" s="1"/>
  <c r="CA142" i="12" s="1"/>
  <c r="CB142" i="12" s="1"/>
  <c r="AV142" i="12" s="1"/>
  <c r="AY143" i="12"/>
  <c r="AZ143" i="12" s="1"/>
  <c r="BA143" i="12" s="1"/>
  <c r="BB143" i="12" s="1"/>
  <c r="BC143" i="12" s="1"/>
  <c r="BD143" i="12" s="1"/>
  <c r="BE143" i="12" s="1"/>
  <c r="BF143" i="12" s="1"/>
  <c r="BG143" i="12" s="1"/>
  <c r="BH143" i="12" s="1"/>
  <c r="BI143" i="12" s="1"/>
  <c r="BJ143" i="12" s="1"/>
  <c r="BK143" i="12" s="1"/>
  <c r="BL143" i="12" s="1"/>
  <c r="BM143" i="12" s="1"/>
  <c r="BN143" i="12" s="1"/>
  <c r="BO143" i="12" l="1"/>
  <c r="BP143" i="12" s="1"/>
  <c r="BQ143" i="12" s="1"/>
  <c r="BR143" i="12" s="1"/>
  <c r="BS143" i="12" s="1"/>
  <c r="BT143" i="12" s="1"/>
  <c r="BU143" i="12" s="1"/>
  <c r="BV143" i="12" s="1"/>
  <c r="BW143" i="12" s="1"/>
  <c r="BX143" i="12" s="1"/>
  <c r="BY143" i="12" s="1"/>
  <c r="BZ143" i="12" s="1"/>
  <c r="CA143" i="12" s="1"/>
  <c r="CB143" i="12" s="1"/>
  <c r="AV143" i="12" s="1"/>
  <c r="AY145" i="12" l="1"/>
  <c r="AZ145" i="12" s="1"/>
  <c r="BA145" i="12" s="1"/>
  <c r="BB145" i="12" s="1"/>
  <c r="BC145" i="12" s="1"/>
  <c r="BD145" i="12" s="1"/>
  <c r="BE145" i="12" s="1"/>
  <c r="BF145" i="12" s="1"/>
  <c r="BG145" i="12" s="1"/>
  <c r="BH145" i="12" s="1"/>
  <c r="BI145" i="12" s="1"/>
  <c r="BJ145" i="12" s="1"/>
  <c r="BK145" i="12" s="1"/>
  <c r="BL145" i="12" s="1"/>
  <c r="BM145" i="12" s="1"/>
  <c r="BN145" i="12" s="1"/>
  <c r="BO145" i="12" l="1"/>
  <c r="BP145" i="12" s="1"/>
  <c r="BQ145" i="12" s="1"/>
  <c r="BR145" i="12" s="1"/>
  <c r="BS145" i="12" s="1"/>
  <c r="BT145" i="12" s="1"/>
  <c r="BU145" i="12" s="1"/>
  <c r="BV145" i="12" s="1"/>
  <c r="BW145" i="12" s="1"/>
  <c r="BX145" i="12" s="1"/>
  <c r="BY145" i="12" s="1"/>
  <c r="BZ145" i="12" s="1"/>
  <c r="CA145" i="12" s="1"/>
  <c r="CB145" i="12" s="1"/>
  <c r="AV145" i="12" s="1"/>
  <c r="AY146" i="12"/>
  <c r="AZ146" i="12" s="1"/>
  <c r="BA146" i="12" s="1"/>
  <c r="BB146" i="12" s="1"/>
  <c r="BC146" i="12" s="1"/>
  <c r="BD146" i="12" s="1"/>
  <c r="BE146" i="12" s="1"/>
  <c r="BF146" i="12" s="1"/>
  <c r="BG146" i="12" s="1"/>
  <c r="BH146" i="12" s="1"/>
  <c r="BI146" i="12" s="1"/>
  <c r="BJ146" i="12" s="1"/>
  <c r="BK146" i="12" s="1"/>
  <c r="BL146" i="12" s="1"/>
  <c r="BM146" i="12" s="1"/>
  <c r="BN146" i="12" s="1"/>
  <c r="BO146" i="12" l="1"/>
  <c r="BP146" i="12" s="1"/>
  <c r="BQ146" i="12" s="1"/>
  <c r="BR146" i="12" s="1"/>
  <c r="BS146" i="12" s="1"/>
  <c r="BT146" i="12" s="1"/>
  <c r="BU146" i="12" s="1"/>
  <c r="BV146" i="12" s="1"/>
  <c r="BW146" i="12" s="1"/>
  <c r="BX146" i="12" s="1"/>
  <c r="BY146" i="12" s="1"/>
  <c r="BZ146" i="12" s="1"/>
  <c r="CA146" i="12" s="1"/>
  <c r="CB146" i="12" s="1"/>
  <c r="AV146" i="12" s="1"/>
  <c r="AY147" i="12"/>
  <c r="AZ147" i="12" s="1"/>
  <c r="BA147" i="12" s="1"/>
  <c r="BB147" i="12" s="1"/>
  <c r="BC147" i="12" s="1"/>
  <c r="BD147" i="12" s="1"/>
  <c r="BE147" i="12" s="1"/>
  <c r="BF147" i="12" s="1"/>
  <c r="BG147" i="12" s="1"/>
  <c r="BH147" i="12" s="1"/>
  <c r="BI147" i="12" s="1"/>
  <c r="BJ147" i="12" s="1"/>
  <c r="BK147" i="12" s="1"/>
  <c r="BL147" i="12" s="1"/>
  <c r="BM147" i="12" s="1"/>
  <c r="BN147" i="12" s="1"/>
  <c r="BO147" i="12" l="1"/>
  <c r="BP147" i="12" s="1"/>
  <c r="BQ147" i="12" s="1"/>
  <c r="BR147" i="12" s="1"/>
  <c r="BS147" i="12" s="1"/>
  <c r="BT147" i="12" s="1"/>
  <c r="BU147" i="12" s="1"/>
  <c r="BV147" i="12" s="1"/>
  <c r="BW147" i="12" s="1"/>
  <c r="BX147" i="12" s="1"/>
  <c r="BY147" i="12" s="1"/>
  <c r="BZ147" i="12" s="1"/>
  <c r="CA147" i="12" s="1"/>
  <c r="CB147" i="12" s="1"/>
  <c r="AV147" i="12" s="1"/>
  <c r="AY148" i="12"/>
  <c r="AZ148" i="12" s="1"/>
  <c r="BA148" i="12" s="1"/>
  <c r="BB148" i="12" s="1"/>
  <c r="BC148" i="12" s="1"/>
  <c r="BD148" i="12" s="1"/>
  <c r="BE148" i="12" s="1"/>
  <c r="BF148" i="12" s="1"/>
  <c r="BG148" i="12" s="1"/>
  <c r="BH148" i="12" s="1"/>
  <c r="BI148" i="12" s="1"/>
  <c r="BJ148" i="12" s="1"/>
  <c r="BK148" i="12" s="1"/>
  <c r="BL148" i="12" s="1"/>
  <c r="BM148" i="12" s="1"/>
  <c r="BN148" i="12" s="1"/>
  <c r="BO148" i="12" l="1"/>
  <c r="BP148" i="12" s="1"/>
  <c r="BQ148" i="12" s="1"/>
  <c r="BR148" i="12" s="1"/>
  <c r="BS148" i="12" s="1"/>
  <c r="BT148" i="12" s="1"/>
  <c r="BU148" i="12" s="1"/>
  <c r="BV148" i="12" s="1"/>
  <c r="BW148" i="12" s="1"/>
  <c r="BX148" i="12" s="1"/>
  <c r="BY148" i="12" s="1"/>
  <c r="BZ148" i="12" s="1"/>
  <c r="CA148" i="12" s="1"/>
  <c r="CB148" i="12" s="1"/>
  <c r="AV148" i="12" s="1"/>
  <c r="AY149" i="12"/>
  <c r="AZ149" i="12" s="1"/>
  <c r="BA149" i="12" s="1"/>
  <c r="BB149" i="12" s="1"/>
  <c r="BC149" i="12" s="1"/>
  <c r="BD149" i="12" s="1"/>
  <c r="BE149" i="12" s="1"/>
  <c r="BF149" i="12" s="1"/>
  <c r="BG149" i="12" s="1"/>
  <c r="BH149" i="12" s="1"/>
  <c r="BI149" i="12" s="1"/>
  <c r="BJ149" i="12" s="1"/>
  <c r="BK149" i="12" s="1"/>
  <c r="BL149" i="12" s="1"/>
  <c r="BM149" i="12" s="1"/>
  <c r="BN149" i="12" s="1"/>
  <c r="BO149" i="12" l="1"/>
  <c r="BP149" i="12" s="1"/>
  <c r="BQ149" i="12" s="1"/>
  <c r="BR149" i="12" s="1"/>
  <c r="BS149" i="12" s="1"/>
  <c r="BT149" i="12" s="1"/>
  <c r="BU149" i="12" s="1"/>
  <c r="BV149" i="12" s="1"/>
  <c r="BW149" i="12" s="1"/>
  <c r="BX149" i="12" s="1"/>
  <c r="BY149" i="12" s="1"/>
  <c r="BZ149" i="12" s="1"/>
  <c r="CA149" i="12" s="1"/>
  <c r="CB149" i="12" s="1"/>
  <c r="AV149" i="12" s="1"/>
  <c r="AY150" i="12"/>
  <c r="AZ150" i="12" s="1"/>
  <c r="BA150" i="12" s="1"/>
  <c r="BB150" i="12" s="1"/>
  <c r="BC150" i="12" s="1"/>
  <c r="BD150" i="12" s="1"/>
  <c r="BE150" i="12" s="1"/>
  <c r="BF150" i="12" s="1"/>
  <c r="BG150" i="12" s="1"/>
  <c r="BH150" i="12" s="1"/>
  <c r="BI150" i="12" s="1"/>
  <c r="BJ150" i="12" s="1"/>
  <c r="BK150" i="12" s="1"/>
  <c r="BL150" i="12" s="1"/>
  <c r="BM150" i="12" s="1"/>
  <c r="BN150" i="12" s="1"/>
  <c r="BO150" i="12" l="1"/>
  <c r="BP150" i="12" s="1"/>
  <c r="BQ150" i="12" s="1"/>
  <c r="BR150" i="12" s="1"/>
  <c r="BS150" i="12" s="1"/>
  <c r="BT150" i="12" s="1"/>
  <c r="BU150" i="12" s="1"/>
  <c r="BV150" i="12" s="1"/>
  <c r="BW150" i="12" s="1"/>
  <c r="BX150" i="12" s="1"/>
  <c r="BY150" i="12" s="1"/>
  <c r="BZ150" i="12" s="1"/>
  <c r="CA150" i="12" s="1"/>
  <c r="CB150" i="12" s="1"/>
  <c r="AV150" i="12" s="1"/>
  <c r="AY151" i="12"/>
  <c r="AZ151" i="12" s="1"/>
  <c r="BA151" i="12" s="1"/>
  <c r="BB151" i="12" s="1"/>
  <c r="BC151" i="12" s="1"/>
  <c r="BD151" i="12" s="1"/>
  <c r="BE151" i="12" s="1"/>
  <c r="BF151" i="12" s="1"/>
  <c r="BG151" i="12" s="1"/>
  <c r="BH151" i="12" s="1"/>
  <c r="BI151" i="12" s="1"/>
  <c r="BJ151" i="12" s="1"/>
  <c r="BK151" i="12" s="1"/>
  <c r="BL151" i="12" s="1"/>
  <c r="BM151" i="12" s="1"/>
  <c r="BN151" i="12" s="1"/>
  <c r="BO151" i="12" l="1"/>
  <c r="BP151" i="12" s="1"/>
  <c r="BQ151" i="12" s="1"/>
  <c r="BR151" i="12" s="1"/>
  <c r="BS151" i="12" s="1"/>
  <c r="BT151" i="12" s="1"/>
  <c r="BU151" i="12" s="1"/>
  <c r="BV151" i="12" s="1"/>
  <c r="BW151" i="12" s="1"/>
  <c r="BX151" i="12" s="1"/>
  <c r="BY151" i="12" s="1"/>
  <c r="BZ151" i="12" s="1"/>
  <c r="CA151" i="12" s="1"/>
  <c r="CB151" i="12" s="1"/>
  <c r="AV151" i="12" s="1"/>
  <c r="AY152" i="12"/>
  <c r="AZ152" i="12" s="1"/>
  <c r="BA152" i="12" s="1"/>
  <c r="BB152" i="12" s="1"/>
  <c r="BC152" i="12" s="1"/>
  <c r="BD152" i="12" s="1"/>
  <c r="BE152" i="12" s="1"/>
  <c r="BF152" i="12" s="1"/>
  <c r="BG152" i="12" s="1"/>
  <c r="BH152" i="12" s="1"/>
  <c r="BI152" i="12" s="1"/>
  <c r="BJ152" i="12" s="1"/>
  <c r="BK152" i="12" s="1"/>
  <c r="BL152" i="12" s="1"/>
  <c r="BM152" i="12" s="1"/>
  <c r="BN152" i="12" s="1"/>
  <c r="BO152" i="12" l="1"/>
  <c r="BP152" i="12" s="1"/>
  <c r="BQ152" i="12" s="1"/>
  <c r="BR152" i="12" s="1"/>
  <c r="BS152" i="12" s="1"/>
  <c r="BT152" i="12" s="1"/>
  <c r="BU152" i="12" s="1"/>
  <c r="BV152" i="12" s="1"/>
  <c r="BW152" i="12" s="1"/>
  <c r="BX152" i="12" s="1"/>
  <c r="BY152" i="12" s="1"/>
  <c r="BZ152" i="12" s="1"/>
  <c r="CA152" i="12" s="1"/>
  <c r="CB152" i="12" s="1"/>
  <c r="AV152" i="12" s="1"/>
  <c r="AY153" i="12"/>
  <c r="AZ153" i="12" s="1"/>
  <c r="BA153" i="12" s="1"/>
  <c r="BB153" i="12" s="1"/>
  <c r="BC153" i="12" s="1"/>
  <c r="BD153" i="12" s="1"/>
  <c r="BE153" i="12" s="1"/>
  <c r="BF153" i="12" s="1"/>
  <c r="BG153" i="12" s="1"/>
  <c r="BH153" i="12" s="1"/>
  <c r="BI153" i="12" s="1"/>
  <c r="BJ153" i="12" s="1"/>
  <c r="BK153" i="12" s="1"/>
  <c r="BL153" i="12" s="1"/>
  <c r="BM153" i="12" s="1"/>
  <c r="BN153" i="12" s="1"/>
  <c r="BO153" i="12" l="1"/>
  <c r="BP153" i="12" s="1"/>
  <c r="BQ153" i="12" s="1"/>
  <c r="BR153" i="12" s="1"/>
  <c r="BS153" i="12" s="1"/>
  <c r="BT153" i="12" s="1"/>
  <c r="BU153" i="12" s="1"/>
  <c r="BV153" i="12" s="1"/>
  <c r="BW153" i="12" s="1"/>
  <c r="BX153" i="12" s="1"/>
  <c r="BY153" i="12" s="1"/>
  <c r="BZ153" i="12" s="1"/>
  <c r="CA153" i="12" s="1"/>
  <c r="CB153" i="12" s="1"/>
  <c r="AV153" i="12" s="1"/>
  <c r="AY154" i="12"/>
  <c r="AZ154" i="12" s="1"/>
  <c r="BA154" i="12" s="1"/>
  <c r="BB154" i="12" s="1"/>
  <c r="BC154" i="12" s="1"/>
  <c r="BD154" i="12" s="1"/>
  <c r="BE154" i="12" s="1"/>
  <c r="BF154" i="12" s="1"/>
  <c r="BG154" i="12" s="1"/>
  <c r="BH154" i="12" s="1"/>
  <c r="BI154" i="12" s="1"/>
  <c r="BJ154" i="12" s="1"/>
  <c r="BK154" i="12" s="1"/>
  <c r="BL154" i="12" s="1"/>
  <c r="BM154" i="12" s="1"/>
  <c r="BN154" i="12" s="1"/>
  <c r="BO154" i="12" l="1"/>
  <c r="BP154" i="12" s="1"/>
  <c r="BQ154" i="12" s="1"/>
  <c r="BR154" i="12" s="1"/>
  <c r="BS154" i="12" s="1"/>
  <c r="BT154" i="12" s="1"/>
  <c r="BU154" i="12" s="1"/>
  <c r="BV154" i="12" s="1"/>
  <c r="BW154" i="12" s="1"/>
  <c r="BX154" i="12" s="1"/>
  <c r="BY154" i="12" s="1"/>
  <c r="BZ154" i="12" s="1"/>
  <c r="CA154" i="12" s="1"/>
  <c r="CB154" i="12" s="1"/>
  <c r="AV154" i="12" s="1"/>
  <c r="AY156" i="12" l="1"/>
  <c r="AZ156" i="12" s="1"/>
  <c r="BA156" i="12" s="1"/>
  <c r="BB156" i="12" s="1"/>
  <c r="BC156" i="12" s="1"/>
  <c r="BD156" i="12" s="1"/>
  <c r="BE156" i="12" s="1"/>
  <c r="BF156" i="12" s="1"/>
  <c r="BG156" i="12" s="1"/>
  <c r="BH156" i="12" s="1"/>
  <c r="BI156" i="12" s="1"/>
  <c r="BJ156" i="12" s="1"/>
  <c r="BK156" i="12" s="1"/>
  <c r="BL156" i="12" s="1"/>
  <c r="BM156" i="12" s="1"/>
  <c r="BN156" i="12" s="1"/>
  <c r="AY157" i="12" l="1"/>
  <c r="AZ157" i="12" s="1"/>
  <c r="BA157" i="12" s="1"/>
  <c r="BB157" i="12" s="1"/>
  <c r="BC157" i="12" s="1"/>
  <c r="BD157" i="12" s="1"/>
  <c r="BE157" i="12" s="1"/>
  <c r="BF157" i="12" s="1"/>
  <c r="BG157" i="12" s="1"/>
  <c r="BH157" i="12" s="1"/>
  <c r="BI157" i="12" s="1"/>
  <c r="BJ157" i="12" s="1"/>
  <c r="BK157" i="12" s="1"/>
  <c r="BL157" i="12" s="1"/>
  <c r="BM157" i="12" s="1"/>
  <c r="BN157" i="12" s="1"/>
  <c r="BO156" i="12"/>
  <c r="BP156" i="12" s="1"/>
  <c r="BQ156" i="12" s="1"/>
  <c r="BR156" i="12" s="1"/>
  <c r="BS156" i="12" s="1"/>
  <c r="BT156" i="12" s="1"/>
  <c r="BU156" i="12" s="1"/>
  <c r="BV156" i="12" s="1"/>
  <c r="BW156" i="12" s="1"/>
  <c r="BX156" i="12" s="1"/>
  <c r="BY156" i="12" s="1"/>
  <c r="BZ156" i="12" s="1"/>
  <c r="CA156" i="12" s="1"/>
  <c r="CB156" i="12" s="1"/>
  <c r="AV156" i="12" s="1"/>
  <c r="BO157" i="12" l="1"/>
  <c r="BP157" i="12" s="1"/>
  <c r="BQ157" i="12" s="1"/>
  <c r="BR157" i="12" s="1"/>
  <c r="BS157" i="12" s="1"/>
  <c r="BT157" i="12" s="1"/>
  <c r="BU157" i="12" s="1"/>
  <c r="BV157" i="12" s="1"/>
  <c r="BW157" i="12" s="1"/>
  <c r="BX157" i="12" s="1"/>
  <c r="BY157" i="12" s="1"/>
  <c r="BZ157" i="12" s="1"/>
  <c r="CA157" i="12" s="1"/>
  <c r="CB157" i="12" s="1"/>
  <c r="AV157" i="12" s="1"/>
  <c r="AY158" i="12"/>
  <c r="AZ158" i="12" s="1"/>
  <c r="BA158" i="12" s="1"/>
  <c r="BB158" i="12" s="1"/>
  <c r="BC158" i="12" s="1"/>
  <c r="BD158" i="12" s="1"/>
  <c r="BE158" i="12" s="1"/>
  <c r="BF158" i="12" s="1"/>
  <c r="BG158" i="12" s="1"/>
  <c r="BH158" i="12" s="1"/>
  <c r="BI158" i="12" s="1"/>
  <c r="BJ158" i="12" s="1"/>
  <c r="BK158" i="12" s="1"/>
  <c r="BL158" i="12" s="1"/>
  <c r="BM158" i="12" s="1"/>
  <c r="BN158" i="12" s="1"/>
  <c r="AY159" i="12" l="1"/>
  <c r="AZ159" i="12" s="1"/>
  <c r="BA159" i="12" s="1"/>
  <c r="BB159" i="12" s="1"/>
  <c r="BC159" i="12" s="1"/>
  <c r="BD159" i="12" s="1"/>
  <c r="BE159" i="12" s="1"/>
  <c r="BF159" i="12" s="1"/>
  <c r="BG159" i="12" s="1"/>
  <c r="BH159" i="12" s="1"/>
  <c r="BI159" i="12" s="1"/>
  <c r="BJ159" i="12" s="1"/>
  <c r="BK159" i="12" s="1"/>
  <c r="BL159" i="12" s="1"/>
  <c r="BM159" i="12" s="1"/>
  <c r="BN159" i="12" s="1"/>
  <c r="BO158" i="12"/>
  <c r="BP158" i="12" s="1"/>
  <c r="BQ158" i="12" s="1"/>
  <c r="BR158" i="12" s="1"/>
  <c r="BS158" i="12" s="1"/>
  <c r="BT158" i="12" s="1"/>
  <c r="BU158" i="12" s="1"/>
  <c r="BV158" i="12" s="1"/>
  <c r="BW158" i="12" s="1"/>
  <c r="BX158" i="12" s="1"/>
  <c r="BY158" i="12" s="1"/>
  <c r="BZ158" i="12" s="1"/>
  <c r="CA158" i="12" s="1"/>
  <c r="CB158" i="12" s="1"/>
  <c r="AV158" i="12" s="1"/>
  <c r="BO159" i="12" l="1"/>
  <c r="BP159" i="12" s="1"/>
  <c r="BQ159" i="12" s="1"/>
  <c r="BR159" i="12" s="1"/>
  <c r="BS159" i="12" s="1"/>
  <c r="BT159" i="12" s="1"/>
  <c r="BU159" i="12" s="1"/>
  <c r="BV159" i="12" s="1"/>
  <c r="BW159" i="12" s="1"/>
  <c r="BX159" i="12" s="1"/>
  <c r="BY159" i="12" s="1"/>
  <c r="BZ159" i="12" s="1"/>
  <c r="CA159" i="12" s="1"/>
  <c r="CB159" i="12" s="1"/>
  <c r="AV159" i="12" s="1"/>
  <c r="AY160" i="12"/>
  <c r="AZ160" i="12" s="1"/>
  <c r="BA160" i="12" s="1"/>
  <c r="BB160" i="12" s="1"/>
  <c r="BC160" i="12" s="1"/>
  <c r="BD160" i="12" s="1"/>
  <c r="BE160" i="12" s="1"/>
  <c r="BF160" i="12" s="1"/>
  <c r="BG160" i="12" s="1"/>
  <c r="BH160" i="12" s="1"/>
  <c r="BI160" i="12" s="1"/>
  <c r="BJ160" i="12" s="1"/>
  <c r="BK160" i="12" s="1"/>
  <c r="BL160" i="12" s="1"/>
  <c r="BM160" i="12" s="1"/>
  <c r="BN160" i="12" s="1"/>
  <c r="BO160" i="12" l="1"/>
  <c r="BP160" i="12" s="1"/>
  <c r="BQ160" i="12" s="1"/>
  <c r="BR160" i="12" s="1"/>
  <c r="BS160" i="12" s="1"/>
  <c r="BT160" i="12" s="1"/>
  <c r="BU160" i="12" s="1"/>
  <c r="BV160" i="12" s="1"/>
  <c r="BW160" i="12" s="1"/>
  <c r="BX160" i="12" s="1"/>
  <c r="BY160" i="12" s="1"/>
  <c r="BZ160" i="12" s="1"/>
  <c r="CA160" i="12" s="1"/>
  <c r="CB160" i="12" s="1"/>
  <c r="AV160" i="12" s="1"/>
  <c r="AY161" i="12"/>
  <c r="AZ161" i="12" s="1"/>
  <c r="BA161" i="12" s="1"/>
  <c r="BB161" i="12" s="1"/>
  <c r="BC161" i="12" s="1"/>
  <c r="BD161" i="12" s="1"/>
  <c r="BE161" i="12" s="1"/>
  <c r="BF161" i="12" s="1"/>
  <c r="BG161" i="12" s="1"/>
  <c r="BH161" i="12" s="1"/>
  <c r="BI161" i="12" s="1"/>
  <c r="BJ161" i="12" s="1"/>
  <c r="BK161" i="12" s="1"/>
  <c r="BL161" i="12" s="1"/>
  <c r="BM161" i="12" s="1"/>
  <c r="BN161" i="12" s="1"/>
  <c r="BO161" i="12" l="1"/>
  <c r="BP161" i="12" s="1"/>
  <c r="BQ161" i="12" s="1"/>
  <c r="BR161" i="12" s="1"/>
  <c r="BS161" i="12" s="1"/>
  <c r="BT161" i="12" s="1"/>
  <c r="BU161" i="12" s="1"/>
  <c r="BV161" i="12" s="1"/>
  <c r="BW161" i="12" s="1"/>
  <c r="BX161" i="12" s="1"/>
  <c r="BY161" i="12" s="1"/>
  <c r="BZ161" i="12" s="1"/>
  <c r="CA161" i="12" s="1"/>
  <c r="CB161" i="12" s="1"/>
  <c r="AV161" i="12" s="1"/>
  <c r="AY162" i="12"/>
  <c r="AZ162" i="12" s="1"/>
  <c r="BA162" i="12" s="1"/>
  <c r="BB162" i="12" s="1"/>
  <c r="BC162" i="12" s="1"/>
  <c r="BD162" i="12" s="1"/>
  <c r="BE162" i="12" s="1"/>
  <c r="BF162" i="12" s="1"/>
  <c r="BG162" i="12" s="1"/>
  <c r="BH162" i="12" s="1"/>
  <c r="BI162" i="12" s="1"/>
  <c r="BJ162" i="12" s="1"/>
  <c r="BK162" i="12" s="1"/>
  <c r="BL162" i="12" s="1"/>
  <c r="BM162" i="12" s="1"/>
  <c r="BN162" i="12" s="1"/>
  <c r="AY163" i="12" l="1"/>
  <c r="AZ163" i="12" s="1"/>
  <c r="BA163" i="12" s="1"/>
  <c r="BB163" i="12" s="1"/>
  <c r="BC163" i="12" s="1"/>
  <c r="BD163" i="12" s="1"/>
  <c r="BE163" i="12" s="1"/>
  <c r="BF163" i="12" s="1"/>
  <c r="BG163" i="12" s="1"/>
  <c r="BH163" i="12" s="1"/>
  <c r="BI163" i="12" s="1"/>
  <c r="BJ163" i="12" s="1"/>
  <c r="BK163" i="12" s="1"/>
  <c r="BL163" i="12" s="1"/>
  <c r="BM163" i="12" s="1"/>
  <c r="BN163" i="12" s="1"/>
  <c r="BO162" i="12"/>
  <c r="BP162" i="12" s="1"/>
  <c r="BQ162" i="12" s="1"/>
  <c r="BR162" i="12" s="1"/>
  <c r="BS162" i="12" s="1"/>
  <c r="BT162" i="12" s="1"/>
  <c r="BU162" i="12" s="1"/>
  <c r="BV162" i="12" s="1"/>
  <c r="BW162" i="12" s="1"/>
  <c r="BX162" i="12" s="1"/>
  <c r="BY162" i="12" s="1"/>
  <c r="BZ162" i="12" s="1"/>
  <c r="CA162" i="12" s="1"/>
  <c r="CB162" i="12" s="1"/>
  <c r="AV162" i="12" s="1"/>
  <c r="BO163" i="12" l="1"/>
  <c r="BP163" i="12" s="1"/>
  <c r="BQ163" i="12" s="1"/>
  <c r="BR163" i="12" s="1"/>
  <c r="BS163" i="12" s="1"/>
  <c r="BT163" i="12" s="1"/>
  <c r="BU163" i="12" s="1"/>
  <c r="BV163" i="12" s="1"/>
  <c r="BW163" i="12" s="1"/>
  <c r="BX163" i="12" s="1"/>
  <c r="BY163" i="12" s="1"/>
  <c r="BZ163" i="12" s="1"/>
  <c r="CA163" i="12" s="1"/>
  <c r="CB163" i="12" s="1"/>
  <c r="AV163" i="12" s="1"/>
  <c r="AY164" i="12"/>
  <c r="AZ164" i="12" s="1"/>
  <c r="BA164" i="12" s="1"/>
  <c r="BB164" i="12" s="1"/>
  <c r="BC164" i="12" s="1"/>
  <c r="BD164" i="12" s="1"/>
  <c r="BE164" i="12" s="1"/>
  <c r="BF164" i="12" s="1"/>
  <c r="BG164" i="12" s="1"/>
  <c r="BH164" i="12" s="1"/>
  <c r="BI164" i="12" s="1"/>
  <c r="BJ164" i="12" s="1"/>
  <c r="BK164" i="12" s="1"/>
  <c r="BL164" i="12" s="1"/>
  <c r="BM164" i="12" s="1"/>
  <c r="BN164" i="12" s="1"/>
  <c r="BO164" i="12" l="1"/>
  <c r="BP164" i="12" s="1"/>
  <c r="BQ164" i="12" s="1"/>
  <c r="BR164" i="12" s="1"/>
  <c r="BS164" i="12" s="1"/>
  <c r="BT164" i="12" s="1"/>
  <c r="BU164" i="12" s="1"/>
  <c r="BV164" i="12" s="1"/>
  <c r="BW164" i="12" s="1"/>
  <c r="BX164" i="12" s="1"/>
  <c r="BY164" i="12" s="1"/>
  <c r="BZ164" i="12" s="1"/>
  <c r="CA164" i="12" s="1"/>
  <c r="CB164" i="12" s="1"/>
  <c r="AV164" i="12" s="1"/>
  <c r="AY165" i="12"/>
  <c r="AZ165" i="12" s="1"/>
  <c r="BA165" i="12" s="1"/>
  <c r="BB165" i="12" s="1"/>
  <c r="BC165" i="12" s="1"/>
  <c r="BD165" i="12" s="1"/>
  <c r="BE165" i="12" s="1"/>
  <c r="BF165" i="12" s="1"/>
  <c r="BG165" i="12" s="1"/>
  <c r="BH165" i="12" s="1"/>
  <c r="BI165" i="12" s="1"/>
  <c r="BJ165" i="12" s="1"/>
  <c r="BK165" i="12" s="1"/>
  <c r="BL165" i="12" s="1"/>
  <c r="BM165" i="12" s="1"/>
  <c r="BN165" i="12" s="1"/>
  <c r="BO165" i="12" l="1"/>
  <c r="BP165" i="12" s="1"/>
  <c r="BQ165" i="12" s="1"/>
  <c r="BR165" i="12" s="1"/>
  <c r="BS165" i="12" s="1"/>
  <c r="BT165" i="12" s="1"/>
  <c r="BU165" i="12" s="1"/>
  <c r="BV165" i="12" s="1"/>
  <c r="BW165" i="12" s="1"/>
  <c r="BX165" i="12" s="1"/>
  <c r="BY165" i="12" s="1"/>
  <c r="BZ165" i="12" s="1"/>
  <c r="CA165" i="12" s="1"/>
  <c r="CB165" i="12" s="1"/>
  <c r="AV165" i="12" s="1"/>
  <c r="AY167" i="12" l="1"/>
  <c r="AZ167" i="12" s="1"/>
  <c r="BA167" i="12" s="1"/>
  <c r="BB167" i="12" s="1"/>
  <c r="BC167" i="12" s="1"/>
  <c r="BD167" i="12" s="1"/>
  <c r="BE167" i="12" s="1"/>
  <c r="BF167" i="12" s="1"/>
  <c r="BG167" i="12" s="1"/>
  <c r="BH167" i="12" s="1"/>
  <c r="BI167" i="12" s="1"/>
  <c r="BJ167" i="12" s="1"/>
  <c r="BK167" i="12" s="1"/>
  <c r="BL167" i="12" s="1"/>
  <c r="BM167" i="12" s="1"/>
  <c r="BN167" i="12" s="1"/>
  <c r="AY168" i="12" l="1"/>
  <c r="AZ168" i="12" s="1"/>
  <c r="BA168" i="12" s="1"/>
  <c r="BB168" i="12" s="1"/>
  <c r="BC168" i="12" s="1"/>
  <c r="BD168" i="12" s="1"/>
  <c r="BE168" i="12" s="1"/>
  <c r="BF168" i="12" s="1"/>
  <c r="BG168" i="12" s="1"/>
  <c r="BH168" i="12" s="1"/>
  <c r="BI168" i="12" s="1"/>
  <c r="BJ168" i="12" s="1"/>
  <c r="BK168" i="12" s="1"/>
  <c r="BL168" i="12" s="1"/>
  <c r="BM168" i="12" s="1"/>
  <c r="BN168" i="12" s="1"/>
  <c r="BO167" i="12"/>
  <c r="BP167" i="12" s="1"/>
  <c r="BQ167" i="12" s="1"/>
  <c r="BR167" i="12" s="1"/>
  <c r="BS167" i="12" s="1"/>
  <c r="BT167" i="12" s="1"/>
  <c r="BU167" i="12" s="1"/>
  <c r="BV167" i="12" s="1"/>
  <c r="BW167" i="12" s="1"/>
  <c r="BX167" i="12" s="1"/>
  <c r="BY167" i="12" s="1"/>
  <c r="BZ167" i="12" s="1"/>
  <c r="CA167" i="12" s="1"/>
  <c r="CB167" i="12" s="1"/>
  <c r="AV167" i="12" s="1"/>
  <c r="BO168" i="12" l="1"/>
  <c r="BP168" i="12" s="1"/>
  <c r="BQ168" i="12" s="1"/>
  <c r="BR168" i="12" s="1"/>
  <c r="BS168" i="12" s="1"/>
  <c r="BT168" i="12" s="1"/>
  <c r="BU168" i="12" s="1"/>
  <c r="BV168" i="12" s="1"/>
  <c r="BW168" i="12" s="1"/>
  <c r="BX168" i="12" s="1"/>
  <c r="BY168" i="12" s="1"/>
  <c r="BZ168" i="12" s="1"/>
  <c r="CA168" i="12" s="1"/>
  <c r="CB168" i="12" s="1"/>
  <c r="AV168" i="12" s="1"/>
  <c r="AY169" i="12"/>
  <c r="AZ169" i="12" s="1"/>
  <c r="BA169" i="12" s="1"/>
  <c r="BB169" i="12" s="1"/>
  <c r="BC169" i="12" s="1"/>
  <c r="BD169" i="12" s="1"/>
  <c r="BE169" i="12" s="1"/>
  <c r="BF169" i="12" s="1"/>
  <c r="BG169" i="12" s="1"/>
  <c r="BH169" i="12" s="1"/>
  <c r="BI169" i="12" s="1"/>
  <c r="BJ169" i="12" s="1"/>
  <c r="BK169" i="12" s="1"/>
  <c r="BL169" i="12" s="1"/>
  <c r="BM169" i="12" s="1"/>
  <c r="BN169" i="12" s="1"/>
  <c r="BO169" i="12" l="1"/>
  <c r="BP169" i="12" s="1"/>
  <c r="BQ169" i="12" s="1"/>
  <c r="BR169" i="12" s="1"/>
  <c r="BS169" i="12" s="1"/>
  <c r="BT169" i="12" s="1"/>
  <c r="BU169" i="12" s="1"/>
  <c r="BV169" i="12" s="1"/>
  <c r="BW169" i="12" s="1"/>
  <c r="BX169" i="12" s="1"/>
  <c r="BY169" i="12" s="1"/>
  <c r="BZ169" i="12" s="1"/>
  <c r="CA169" i="12" s="1"/>
  <c r="CB169" i="12" s="1"/>
  <c r="AV169" i="12" s="1"/>
  <c r="AY170" i="12"/>
  <c r="AZ170" i="12" s="1"/>
  <c r="BA170" i="12" s="1"/>
  <c r="BB170" i="12" s="1"/>
  <c r="BC170" i="12" s="1"/>
  <c r="BD170" i="12" s="1"/>
  <c r="BE170" i="12" s="1"/>
  <c r="BF170" i="12" s="1"/>
  <c r="BG170" i="12" s="1"/>
  <c r="BH170" i="12" s="1"/>
  <c r="BI170" i="12" s="1"/>
  <c r="BJ170" i="12" s="1"/>
  <c r="BK170" i="12" s="1"/>
  <c r="BL170" i="12" s="1"/>
  <c r="BM170" i="12" s="1"/>
  <c r="BN170" i="12" s="1"/>
  <c r="BO170" i="12" l="1"/>
  <c r="BP170" i="12" s="1"/>
  <c r="BQ170" i="12" s="1"/>
  <c r="BR170" i="12" s="1"/>
  <c r="BS170" i="12" s="1"/>
  <c r="BT170" i="12" s="1"/>
  <c r="BU170" i="12" s="1"/>
  <c r="BV170" i="12" s="1"/>
  <c r="BW170" i="12" s="1"/>
  <c r="BX170" i="12" s="1"/>
  <c r="BY170" i="12" s="1"/>
  <c r="BZ170" i="12" s="1"/>
  <c r="CA170" i="12" s="1"/>
  <c r="CB170" i="12" s="1"/>
  <c r="AV170" i="12" s="1"/>
  <c r="AY171" i="12"/>
  <c r="AZ171" i="12" s="1"/>
  <c r="BA171" i="12" s="1"/>
  <c r="BB171" i="12" s="1"/>
  <c r="BC171" i="12" s="1"/>
  <c r="BD171" i="12" s="1"/>
  <c r="BE171" i="12" s="1"/>
  <c r="BF171" i="12" s="1"/>
  <c r="BG171" i="12" s="1"/>
  <c r="BH171" i="12" s="1"/>
  <c r="BI171" i="12" s="1"/>
  <c r="BJ171" i="12" s="1"/>
  <c r="BK171" i="12" s="1"/>
  <c r="BL171" i="12" s="1"/>
  <c r="BM171" i="12" s="1"/>
  <c r="BN171" i="12" s="1"/>
  <c r="BO171" i="12" l="1"/>
  <c r="BP171" i="12" s="1"/>
  <c r="BQ171" i="12" s="1"/>
  <c r="BR171" i="12" s="1"/>
  <c r="BS171" i="12" s="1"/>
  <c r="BT171" i="12" s="1"/>
  <c r="BU171" i="12" s="1"/>
  <c r="BV171" i="12" s="1"/>
  <c r="BW171" i="12" s="1"/>
  <c r="BX171" i="12" s="1"/>
  <c r="BY171" i="12" s="1"/>
  <c r="BZ171" i="12" s="1"/>
  <c r="CA171" i="12" s="1"/>
  <c r="CB171" i="12" s="1"/>
  <c r="AV171" i="12" s="1"/>
  <c r="AY173" i="12" l="1"/>
  <c r="AZ173" i="12" s="1"/>
  <c r="BA173" i="12" s="1"/>
  <c r="BB173" i="12" s="1"/>
  <c r="BC173" i="12" s="1"/>
  <c r="BD173" i="12" s="1"/>
  <c r="BE173" i="12" s="1"/>
  <c r="BF173" i="12" s="1"/>
  <c r="BG173" i="12" s="1"/>
  <c r="BH173" i="12" s="1"/>
  <c r="BI173" i="12" s="1"/>
  <c r="BJ173" i="12" s="1"/>
  <c r="BK173" i="12" s="1"/>
  <c r="BL173" i="12" s="1"/>
  <c r="BM173" i="12" s="1"/>
  <c r="BN173" i="12" s="1"/>
  <c r="BO173" i="12" l="1"/>
  <c r="BP173" i="12" s="1"/>
  <c r="BQ173" i="12" s="1"/>
  <c r="BR173" i="12" s="1"/>
  <c r="BS173" i="12" s="1"/>
  <c r="BT173" i="12" s="1"/>
  <c r="BU173" i="12" s="1"/>
  <c r="BV173" i="12" s="1"/>
  <c r="BW173" i="12" s="1"/>
  <c r="BX173" i="12" s="1"/>
  <c r="BY173" i="12" s="1"/>
  <c r="BZ173" i="12" s="1"/>
  <c r="CA173" i="12" s="1"/>
  <c r="CB173" i="12" s="1"/>
  <c r="AV173" i="12" s="1"/>
  <c r="AY174" i="12"/>
  <c r="AZ174" i="12" s="1"/>
  <c r="BA174" i="12" s="1"/>
  <c r="BB174" i="12" s="1"/>
  <c r="BC174" i="12" s="1"/>
  <c r="BD174" i="12" s="1"/>
  <c r="BE174" i="12" s="1"/>
  <c r="BF174" i="12" s="1"/>
  <c r="BG174" i="12" s="1"/>
  <c r="BH174" i="12" s="1"/>
  <c r="BI174" i="12" s="1"/>
  <c r="BJ174" i="12" s="1"/>
  <c r="BK174" i="12" s="1"/>
  <c r="BL174" i="12" s="1"/>
  <c r="BM174" i="12" s="1"/>
  <c r="BN174" i="12" s="1"/>
  <c r="BO174" i="12" l="1"/>
  <c r="BP174" i="12" s="1"/>
  <c r="BQ174" i="12" s="1"/>
  <c r="BR174" i="12" s="1"/>
  <c r="BS174" i="12" s="1"/>
  <c r="BT174" i="12" s="1"/>
  <c r="BU174" i="12" s="1"/>
  <c r="BV174" i="12" s="1"/>
  <c r="BW174" i="12" s="1"/>
  <c r="BX174" i="12" s="1"/>
  <c r="BY174" i="12" s="1"/>
  <c r="BZ174" i="12" s="1"/>
  <c r="CA174" i="12" s="1"/>
  <c r="CB174" i="12" s="1"/>
  <c r="AV174" i="12" s="1"/>
  <c r="AY176" i="12" l="1"/>
  <c r="AZ176" i="12" s="1"/>
  <c r="BA176" i="12" s="1"/>
  <c r="BB176" i="12" s="1"/>
  <c r="BC176" i="12" s="1"/>
  <c r="BD176" i="12" s="1"/>
  <c r="BE176" i="12" s="1"/>
  <c r="BF176" i="12" s="1"/>
  <c r="BG176" i="12" s="1"/>
  <c r="BH176" i="12" s="1"/>
  <c r="BI176" i="12" s="1"/>
  <c r="BJ176" i="12" s="1"/>
  <c r="BK176" i="12" s="1"/>
  <c r="BL176" i="12" s="1"/>
  <c r="BM176" i="12" s="1"/>
  <c r="BN176" i="12" s="1"/>
  <c r="BO176" i="12" l="1"/>
  <c r="BP176" i="12" s="1"/>
  <c r="BQ176" i="12" s="1"/>
  <c r="BR176" i="12" s="1"/>
  <c r="BS176" i="12" s="1"/>
  <c r="BT176" i="12" s="1"/>
  <c r="BU176" i="12" s="1"/>
  <c r="BV176" i="12" s="1"/>
  <c r="BW176" i="12" s="1"/>
  <c r="BX176" i="12" s="1"/>
  <c r="BY176" i="12" s="1"/>
  <c r="BZ176" i="12" s="1"/>
  <c r="CA176" i="12" s="1"/>
  <c r="CB176" i="12" s="1"/>
  <c r="AV176" i="12" s="1"/>
  <c r="AY177" i="12"/>
  <c r="AZ177" i="12" s="1"/>
  <c r="BA177" i="12" s="1"/>
  <c r="BB177" i="12" s="1"/>
  <c r="BC177" i="12" s="1"/>
  <c r="BD177" i="12" s="1"/>
  <c r="BE177" i="12" s="1"/>
  <c r="BF177" i="12" s="1"/>
  <c r="BG177" i="12" s="1"/>
  <c r="BH177" i="12" s="1"/>
  <c r="BI177" i="12" s="1"/>
  <c r="BJ177" i="12" s="1"/>
  <c r="BK177" i="12" s="1"/>
  <c r="BL177" i="12" s="1"/>
  <c r="BM177" i="12" s="1"/>
  <c r="BN177" i="12" s="1"/>
  <c r="BO177" i="12" l="1"/>
  <c r="BP177" i="12" s="1"/>
  <c r="BQ177" i="12" s="1"/>
  <c r="BR177" i="12" s="1"/>
  <c r="BS177" i="12" s="1"/>
  <c r="BT177" i="12" s="1"/>
  <c r="BU177" i="12" s="1"/>
  <c r="BV177" i="12" s="1"/>
  <c r="BW177" i="12" s="1"/>
  <c r="BX177" i="12" s="1"/>
  <c r="BY177" i="12" s="1"/>
  <c r="BZ177" i="12" s="1"/>
  <c r="CA177" i="12" s="1"/>
  <c r="CB177" i="12" s="1"/>
  <c r="AV177" i="12" s="1"/>
  <c r="AY178" i="12"/>
  <c r="AZ178" i="12" s="1"/>
  <c r="BA178" i="12" s="1"/>
  <c r="BB178" i="12" s="1"/>
  <c r="BC178" i="12" s="1"/>
  <c r="BD178" i="12" s="1"/>
  <c r="BE178" i="12" s="1"/>
  <c r="BF178" i="12" s="1"/>
  <c r="BG178" i="12" s="1"/>
  <c r="BH178" i="12" s="1"/>
  <c r="BI178" i="12" s="1"/>
  <c r="BJ178" i="12" s="1"/>
  <c r="BK178" i="12" s="1"/>
  <c r="BL178" i="12" s="1"/>
  <c r="BM178" i="12" s="1"/>
  <c r="BN178" i="12" s="1"/>
  <c r="AY179" i="12" l="1"/>
  <c r="AZ179" i="12" s="1"/>
  <c r="BA179" i="12" s="1"/>
  <c r="BB179" i="12" s="1"/>
  <c r="BC179" i="12" s="1"/>
  <c r="BD179" i="12" s="1"/>
  <c r="BE179" i="12" s="1"/>
  <c r="BF179" i="12" s="1"/>
  <c r="BG179" i="12" s="1"/>
  <c r="BH179" i="12" s="1"/>
  <c r="BI179" i="12" s="1"/>
  <c r="BJ179" i="12" s="1"/>
  <c r="BK179" i="12" s="1"/>
  <c r="BL179" i="12" s="1"/>
  <c r="BM179" i="12" s="1"/>
  <c r="BN179" i="12" s="1"/>
  <c r="BO178" i="12"/>
  <c r="BP178" i="12" s="1"/>
  <c r="BQ178" i="12" s="1"/>
  <c r="BR178" i="12" s="1"/>
  <c r="BS178" i="12" s="1"/>
  <c r="BT178" i="12" s="1"/>
  <c r="BU178" i="12" s="1"/>
  <c r="BV178" i="12" s="1"/>
  <c r="BW178" i="12" s="1"/>
  <c r="BX178" i="12" s="1"/>
  <c r="BY178" i="12" s="1"/>
  <c r="BZ178" i="12" s="1"/>
  <c r="CA178" i="12" s="1"/>
  <c r="CB178" i="12" s="1"/>
  <c r="AV178" i="12" s="1"/>
  <c r="BO179" i="12" l="1"/>
  <c r="BP179" i="12" s="1"/>
  <c r="BQ179" i="12" s="1"/>
  <c r="BR179" i="12" s="1"/>
  <c r="BS179" i="12" s="1"/>
  <c r="BT179" i="12" s="1"/>
  <c r="BU179" i="12" s="1"/>
  <c r="BV179" i="12" s="1"/>
  <c r="BW179" i="12" s="1"/>
  <c r="BX179" i="12" s="1"/>
  <c r="BY179" i="12" s="1"/>
  <c r="BZ179" i="12" s="1"/>
  <c r="CA179" i="12" s="1"/>
  <c r="CB179" i="12" s="1"/>
  <c r="AV179" i="12" s="1"/>
  <c r="AY180" i="12"/>
  <c r="AZ180" i="12" s="1"/>
  <c r="BA180" i="12" s="1"/>
  <c r="BB180" i="12" s="1"/>
  <c r="BC180" i="12" s="1"/>
  <c r="BD180" i="12" s="1"/>
  <c r="BE180" i="12" s="1"/>
  <c r="BF180" i="12" s="1"/>
  <c r="BG180" i="12" s="1"/>
  <c r="BH180" i="12" s="1"/>
  <c r="BI180" i="12" s="1"/>
  <c r="BJ180" i="12" s="1"/>
  <c r="BK180" i="12" s="1"/>
  <c r="BL180" i="12" s="1"/>
  <c r="BM180" i="12" s="1"/>
  <c r="BN180" i="12" s="1"/>
  <c r="BO180" i="12" l="1"/>
  <c r="BP180" i="12" s="1"/>
  <c r="BQ180" i="12" s="1"/>
  <c r="BR180" i="12" s="1"/>
  <c r="BS180" i="12" s="1"/>
  <c r="BT180" i="12" s="1"/>
  <c r="BU180" i="12" s="1"/>
  <c r="BV180" i="12" s="1"/>
  <c r="BW180" i="12" s="1"/>
  <c r="BX180" i="12" s="1"/>
  <c r="BY180" i="12" s="1"/>
  <c r="BZ180" i="12" s="1"/>
  <c r="CA180" i="12" s="1"/>
  <c r="CB180" i="12" s="1"/>
  <c r="AV180" i="12" s="1"/>
  <c r="AY181" i="12"/>
  <c r="AZ181" i="12" s="1"/>
  <c r="BA181" i="12" s="1"/>
  <c r="BB181" i="12" s="1"/>
  <c r="BC181" i="12" s="1"/>
  <c r="BD181" i="12" s="1"/>
  <c r="BE181" i="12" s="1"/>
  <c r="BF181" i="12" s="1"/>
  <c r="BG181" i="12" s="1"/>
  <c r="BH181" i="12" s="1"/>
  <c r="BI181" i="12" s="1"/>
  <c r="BJ181" i="12" s="1"/>
  <c r="BK181" i="12" s="1"/>
  <c r="BL181" i="12" s="1"/>
  <c r="BM181" i="12" s="1"/>
  <c r="BN181" i="12" s="1"/>
  <c r="BO181" i="12" l="1"/>
  <c r="BP181" i="12" s="1"/>
  <c r="BQ181" i="12" s="1"/>
  <c r="BR181" i="12" s="1"/>
  <c r="BS181" i="12" s="1"/>
  <c r="BT181" i="12" s="1"/>
  <c r="BU181" i="12" s="1"/>
  <c r="BV181" i="12" s="1"/>
  <c r="BW181" i="12" s="1"/>
  <c r="BX181" i="12" s="1"/>
  <c r="BY181" i="12" s="1"/>
  <c r="BZ181" i="12" s="1"/>
  <c r="CA181" i="12" s="1"/>
  <c r="CB181" i="12" s="1"/>
  <c r="AV181" i="12" s="1"/>
  <c r="AY182" i="12"/>
  <c r="AZ182" i="12" s="1"/>
  <c r="BA182" i="12" s="1"/>
  <c r="BB182" i="12" s="1"/>
  <c r="BC182" i="12" s="1"/>
  <c r="BD182" i="12" s="1"/>
  <c r="BE182" i="12" s="1"/>
  <c r="BF182" i="12" s="1"/>
  <c r="BG182" i="12" s="1"/>
  <c r="BH182" i="12" s="1"/>
  <c r="BI182" i="12" s="1"/>
  <c r="BJ182" i="12" s="1"/>
  <c r="BK182" i="12" s="1"/>
  <c r="BL182" i="12" s="1"/>
  <c r="BM182" i="12" s="1"/>
  <c r="BN182" i="12" s="1"/>
  <c r="AY183" i="12" l="1"/>
  <c r="AZ183" i="12" s="1"/>
  <c r="BA183" i="12" s="1"/>
  <c r="BB183" i="12" s="1"/>
  <c r="BC183" i="12" s="1"/>
  <c r="BD183" i="12" s="1"/>
  <c r="BE183" i="12" s="1"/>
  <c r="BF183" i="12" s="1"/>
  <c r="BG183" i="12" s="1"/>
  <c r="BH183" i="12" s="1"/>
  <c r="BI183" i="12" s="1"/>
  <c r="BJ183" i="12" s="1"/>
  <c r="BK183" i="12" s="1"/>
  <c r="BL183" i="12" s="1"/>
  <c r="BM183" i="12" s="1"/>
  <c r="BN183" i="12" s="1"/>
  <c r="BO182" i="12"/>
  <c r="BP182" i="12" s="1"/>
  <c r="BQ182" i="12" s="1"/>
  <c r="BR182" i="12" s="1"/>
  <c r="BS182" i="12" s="1"/>
  <c r="BT182" i="12" s="1"/>
  <c r="BU182" i="12" s="1"/>
  <c r="BV182" i="12" s="1"/>
  <c r="BW182" i="12" s="1"/>
  <c r="BX182" i="12" s="1"/>
  <c r="BY182" i="12" s="1"/>
  <c r="BZ182" i="12" s="1"/>
  <c r="CA182" i="12" s="1"/>
  <c r="CB182" i="12" s="1"/>
  <c r="AV182" i="12" s="1"/>
  <c r="BO183" i="12" l="1"/>
  <c r="BP183" i="12" s="1"/>
  <c r="BQ183" i="12" s="1"/>
  <c r="BR183" i="12" s="1"/>
  <c r="BS183" i="12" s="1"/>
  <c r="BT183" i="12" s="1"/>
  <c r="BU183" i="12" s="1"/>
  <c r="BV183" i="12" s="1"/>
  <c r="BW183" i="12" s="1"/>
  <c r="BX183" i="12" s="1"/>
  <c r="BY183" i="12" s="1"/>
  <c r="BZ183" i="12" s="1"/>
  <c r="CA183" i="12" s="1"/>
  <c r="CB183" i="12" s="1"/>
  <c r="AV183" i="12" s="1"/>
  <c r="AY184" i="12"/>
  <c r="AZ184" i="12" s="1"/>
  <c r="BA184" i="12" s="1"/>
  <c r="BB184" i="12" s="1"/>
  <c r="BC184" i="12" s="1"/>
  <c r="BD184" i="12" s="1"/>
  <c r="BE184" i="12" s="1"/>
  <c r="BF184" i="12" s="1"/>
  <c r="BG184" i="12" s="1"/>
  <c r="BH184" i="12" s="1"/>
  <c r="BI184" i="12" s="1"/>
  <c r="BJ184" i="12" s="1"/>
  <c r="BK184" i="12" s="1"/>
  <c r="BL184" i="12" s="1"/>
  <c r="BM184" i="12" s="1"/>
  <c r="BN184" i="12" s="1"/>
  <c r="AY185" i="12" l="1"/>
  <c r="AZ185" i="12" s="1"/>
  <c r="BA185" i="12" s="1"/>
  <c r="BB185" i="12" s="1"/>
  <c r="BC185" i="12" s="1"/>
  <c r="BD185" i="12" s="1"/>
  <c r="BE185" i="12" s="1"/>
  <c r="BF185" i="12" s="1"/>
  <c r="BG185" i="12" s="1"/>
  <c r="BH185" i="12" s="1"/>
  <c r="BI185" i="12" s="1"/>
  <c r="BJ185" i="12" s="1"/>
  <c r="BK185" i="12" s="1"/>
  <c r="BL185" i="12" s="1"/>
  <c r="BM185" i="12" s="1"/>
  <c r="BN185" i="12" s="1"/>
  <c r="R212" i="12"/>
  <c r="R213" i="12" s="1"/>
  <c r="BO184" i="12"/>
  <c r="BP184" i="12" s="1"/>
  <c r="BQ184" i="12" s="1"/>
  <c r="BR184" i="12" s="1"/>
  <c r="BS184" i="12" s="1"/>
  <c r="BT184" i="12" s="1"/>
  <c r="BU184" i="12" s="1"/>
  <c r="BV184" i="12" s="1"/>
  <c r="BW184" i="12" s="1"/>
  <c r="BX184" i="12" s="1"/>
  <c r="BY184" i="12" s="1"/>
  <c r="BZ184" i="12" s="1"/>
  <c r="CA184" i="12" s="1"/>
  <c r="CB184" i="12" s="1"/>
  <c r="AV184" i="12" s="1"/>
  <c r="R259" i="12" l="1"/>
  <c r="R265" i="12" s="1"/>
  <c r="BO185" i="12"/>
  <c r="BP185" i="12" s="1"/>
  <c r="BQ185" i="12" s="1"/>
  <c r="BR185" i="12" s="1"/>
  <c r="BS185" i="12" s="1"/>
  <c r="BT185" i="12" s="1"/>
  <c r="BU185" i="12" s="1"/>
  <c r="BV185" i="12" s="1"/>
  <c r="BW185" i="12" s="1"/>
  <c r="BX185" i="12" s="1"/>
  <c r="BY185" i="12" s="1"/>
  <c r="BZ185" i="12" s="1"/>
  <c r="CA185" i="12" s="1"/>
  <c r="CB185" i="12" s="1"/>
  <c r="AV185" i="12" s="1"/>
  <c r="D210" i="12" s="1"/>
  <c r="AA211" i="12" l="1"/>
  <c r="AA212" i="12" s="1"/>
  <c r="AA213" i="12" s="1"/>
  <c r="AA259" i="12" s="1"/>
  <c r="AA265" i="12" s="1"/>
  <c r="AF211" i="12"/>
  <c r="AF212" i="12" s="1"/>
  <c r="AF213" i="12" s="1"/>
  <c r="AF259" i="12" s="1"/>
  <c r="AF265" i="12" s="1"/>
  <c r="Q211" i="12"/>
  <c r="Q212" i="12" s="1"/>
  <c r="Q213" i="12" s="1"/>
  <c r="Q259" i="12" s="1"/>
  <c r="Q265" i="12" s="1"/>
  <c r="Q266" i="12" s="1"/>
  <c r="R266" i="12" s="1"/>
  <c r="S266" i="12" s="1"/>
  <c r="T266" i="12" s="1"/>
  <c r="U266" i="12" s="1"/>
  <c r="V266" i="12" s="1"/>
  <c r="W266" i="12" s="1"/>
  <c r="X266" i="12" s="1"/>
  <c r="Y266" i="12" s="1"/>
  <c r="Z266" i="12" s="1"/>
  <c r="AK211" i="12"/>
  <c r="AK212" i="12" s="1"/>
  <c r="AK213" i="12" s="1"/>
  <c r="AK259" i="12" s="1"/>
  <c r="AK265" i="12" s="1"/>
  <c r="AG211" i="12"/>
  <c r="AG212" i="12" s="1"/>
  <c r="AG213" i="12" s="1"/>
  <c r="AG259" i="12" s="1"/>
  <c r="AG265" i="12" s="1"/>
  <c r="AU211" i="12"/>
  <c r="AU212" i="12" s="1"/>
  <c r="AU213" i="12" s="1"/>
  <c r="AU259" i="12" s="1"/>
  <c r="AU265" i="12" s="1"/>
  <c r="AA266" i="12" l="1"/>
  <c r="AB266" i="12" s="1"/>
  <c r="AC266" i="12" s="1"/>
  <c r="AD266" i="12" s="1"/>
  <c r="AE266" i="12" s="1"/>
  <c r="AF266" i="12" s="1"/>
  <c r="AG266" i="12" s="1"/>
  <c r="AH266" i="12" s="1"/>
  <c r="AI266" i="12" s="1"/>
  <c r="AJ266" i="12" s="1"/>
  <c r="AK266" i="12" s="1"/>
  <c r="AL266" i="12" s="1"/>
  <c r="AM266" i="12" s="1"/>
  <c r="AN266" i="12" s="1"/>
  <c r="AO266" i="12" s="1"/>
  <c r="AP266" i="12" s="1"/>
  <c r="AQ266" i="12" s="1"/>
  <c r="AR266" i="12" s="1"/>
  <c r="AS266" i="12" s="1"/>
  <c r="AT266" i="12" s="1"/>
  <c r="AU266" i="12" s="1"/>
  <c r="AV213" i="12"/>
  <c r="AV259" i="12" s="1"/>
  <c r="E259" i="12" l="1"/>
  <c r="AV265" i="12"/>
  <c r="E265" i="12" s="1"/>
  <c r="E272" i="12" l="1"/>
  <c r="D7" i="10"/>
  <c r="D13" i="10"/>
  <c r="E271" i="12"/>
  <c r="AK267" i="12"/>
  <c r="Q267" i="75" l="1"/>
  <c r="Q267" i="76"/>
  <c r="Q267" i="73"/>
  <c r="Q267" i="74"/>
  <c r="AF267" i="12"/>
  <c r="AU267" i="12"/>
  <c r="Q267" i="12"/>
  <c r="AA267" i="12"/>
  <c r="D20" i="10"/>
  <c r="D1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19" authorId="0" shapeId="0" xr:uid="{EF8ACE71-90F2-4D62-A619-2382DB5B89A1}">
      <text>
        <r>
          <rPr>
            <sz val="9"/>
            <color indexed="81"/>
            <rFont val="Segoe UI"/>
            <family val="2"/>
          </rPr>
          <t>Commentaire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GS VBE</author>
    <author>Stefanie Steiner</author>
  </authors>
  <commentList>
    <comment ref="A5" authorId="0" shapeId="0" xr:uid="{00000000-0006-0000-0100-000001000000}">
      <text>
        <r>
          <rPr>
            <sz val="8"/>
            <color indexed="81"/>
            <rFont val="Segoe UI"/>
            <family val="2"/>
          </rPr>
          <t>Veuillez sélectionner un groupe de produit. Les feuilles de saisie, de calcul et de résultats nécessaires sont alors affichées.
Si aucun groupe de produit n'est sélectionné, c.-à-d. si le menu déroulant affiche « VEUILLEZ SÉLECTIONNER », tous les champs de données et feuilles de calcul sont affichés.</t>
        </r>
      </text>
    </comment>
    <comment ref="A8" authorId="0" shapeId="0" xr:uid="{00000000-0006-0000-0100-000002000000}">
      <text>
        <r>
          <rPr>
            <b/>
            <sz val="8"/>
            <color indexed="81"/>
            <rFont val="Segoe UI"/>
            <family val="2"/>
          </rPr>
          <t>Prix de l'énergie</t>
        </r>
        <r>
          <rPr>
            <sz val="8"/>
            <color indexed="81"/>
            <rFont val="Segoe UI"/>
            <family val="2"/>
          </rPr>
          <t xml:space="preserve">
- Source valeurs par défaut mazout et gaz naturel: OFS (2019). Les prix correspondent à la valeur moyenne des prix de la plus grande classe de consommateurs 2016-2018
- Source valeurs par défaut prix de la puissance gaz naturel et chaleur à distance: valeurs les plus courantes de différents fournisseurs
- Source valeurs par défaut pellets/granulés, copeaux de bois, chaleur à distance: Ville de Zurich, Office des constructions (2019)
</t>
        </r>
        <r>
          <rPr>
            <b/>
            <sz val="8"/>
            <color indexed="81"/>
            <rFont val="Segoe UI"/>
            <family val="2"/>
          </rPr>
          <t>Source valeurs par défaut Électricité: estimations</t>
        </r>
        <r>
          <rPr>
            <sz val="8"/>
            <color indexed="81"/>
            <rFont val="Segoe UI"/>
            <family val="2"/>
          </rPr>
          <t xml:space="preserve">
Les facteurs suivants ont permis d'estimer les prix en se basant sur le prix pour le « Mix de consommation CH »: 
- Mix produits électriques issus d'énergies renouvelables: 1.5
- Photovoltaïque: 2
- Énergie hydraulique: 1.5
Gaz à effet de serre et unités de charge écologique
Facteurs d'émission et unités de charge écologique pour l'approvisionnement en énergie par kWh d'énergie finale
Source valeurs par défaut: KBOB (2016)
Définition de l'« unité de charge écologique » dans la partie « Annexe ».</t>
        </r>
      </text>
    </comment>
    <comment ref="N8" authorId="0" shapeId="0" xr:uid="{00000000-0006-0000-0100-000003000000}">
      <text>
        <r>
          <rPr>
            <sz val="8"/>
            <color indexed="81"/>
            <rFont val="Segoe UI"/>
            <family val="2"/>
          </rPr>
          <t>Source valeurs par défaut pour le pouvoir calorifique: OFEV (2019), OFEV (2015) et énergie-bois Suisse (2006)</t>
        </r>
      </text>
    </comment>
    <comment ref="A10" authorId="0" shapeId="0" xr:uid="{00000000-0006-0000-0100-000004000000}">
      <text>
        <r>
          <rPr>
            <sz val="8"/>
            <color indexed="81"/>
            <rFont val="Segoe UI"/>
            <family val="2"/>
          </rPr>
          <t>Indiquer le prix, taxe sur le CO2 comprise. Sauf si l'entreprise bénéficie d'un remboursement de la taxe sur le CO2 (dans ce cas, hors taxe sur le CO2).
Remarque: Les fournisseurs de gaz naturel effectuent le décompte avec le pouvoir calorifique supérieur. Ce prix devrait être appliqué pour les chaudières à condensation (c'est la norme aujourd’hui). Sinon, il faudrait calculer avec le pouvoir calorifique inférieur (cf. aide au calcul).</t>
        </r>
      </text>
    </comment>
    <comment ref="A12" authorId="0" shapeId="0" xr:uid="{00000000-0006-0000-0100-000005000000}">
      <text>
        <r>
          <rPr>
            <sz val="8"/>
            <color indexed="81"/>
            <rFont val="Segoe UI"/>
            <family val="2"/>
          </rPr>
          <t>Indiquer le prix, taxe sur le CO2 comprise. Sauf si l'entreprise bénéficie d'un remboursement de la taxe sur le CO2 (dans ce cas, hors taxe sur le CO2).</t>
        </r>
      </text>
    </comment>
    <comment ref="H15" authorId="0" shapeId="0" xr:uid="{00000000-0006-0000-0100-000006000000}">
      <text>
        <r>
          <rPr>
            <sz val="8"/>
            <color indexed="81"/>
            <rFont val="Segoe UI"/>
            <family val="2"/>
          </rPr>
          <t>Valeur par défaut gaz à effet de serre: Chaleur à distance avec valorisation de la chaleur provenant des usines d'incinération des ordures ménagères, moyenne des réseaux suisses</t>
        </r>
      </text>
    </comment>
    <comment ref="A19" authorId="0" shapeId="0" xr:uid="{00000000-0006-0000-0100-00000C000000}">
      <text>
        <r>
          <rPr>
            <sz val="8"/>
            <color indexed="81"/>
            <rFont val="Segoe UI"/>
            <family val="2"/>
          </rPr>
          <t>Indiquer le prix (haut et bas tarif), coûts de réseau et taxes inclus.</t>
        </r>
      </text>
    </comment>
    <comment ref="A21" authorId="0" shapeId="0" xr:uid="{00000000-0006-0000-0100-00000E000000}">
      <text>
        <r>
          <rPr>
            <sz val="8"/>
            <color indexed="81"/>
            <rFont val="Segoe UI"/>
            <family val="2"/>
          </rPr>
          <t>Indiquer le prix (haut et bas tarif), coûts de réseau et taxes inclus.</t>
        </r>
      </text>
    </comment>
    <comment ref="A23" authorId="0" shapeId="0" xr:uid="{DF61C1EC-FFD6-49C6-A985-F46027873DC5}">
      <text>
        <r>
          <rPr>
            <sz val="8"/>
            <color indexed="81"/>
            <rFont val="Segoe UI"/>
            <family val="2"/>
          </rPr>
          <t xml:space="preserve">Les émissions de gaz à effet de serre calculées sont multipliées par les coûts sélectionnés ici et prises en compte dans les coûts du cycle de vie. Les émissions de gaz à effet de serre avec indication du Scope apparaissent dans la feuille de résultat en dessous des coûts du cycle de vie.
Définition de « coûts externes » dans la partie « Annexe ».
</t>
        </r>
        <r>
          <rPr>
            <b/>
            <sz val="8"/>
            <color indexed="81"/>
            <rFont val="Segoe UI"/>
            <family val="2"/>
          </rPr>
          <t>Sources valeurs par défaut</t>
        </r>
        <r>
          <rPr>
            <sz val="8"/>
            <color indexed="81"/>
            <rFont val="Segoe UI"/>
            <family val="2"/>
          </rPr>
          <t xml:space="preserve">
Coûts externes émissions de gaz à effet de serre: ARE (2019)
Frais de compensation gaz à effet de serre: coûts (arrondis) pour la compensation à l'étranger conformément à myclimate (2019)</t>
        </r>
      </text>
    </comment>
    <comment ref="A27" authorId="1" shapeId="0" xr:uid="{4AE9B263-17C1-4546-8EED-C2024E562580}">
      <text>
        <r>
          <rPr>
            <sz val="8"/>
            <color indexed="81"/>
            <rFont val="Segoe UI"/>
            <family val="2"/>
          </rPr>
          <t>Modification annuelle des futurs prix de l'énergie attendue en moyenne durant la période considérée.
Source valeur par défaut: OFS (2019)
La valeur correspond à la hausse de prix moyenne pour l'électricité, le mazout, le gaz naturel et le carburant entre 2010 et 2018.</t>
        </r>
      </text>
    </comment>
    <comment ref="A28" authorId="1" shapeId="0" xr:uid="{0595CA6F-6F71-4E44-8EB9-07B1840CCB76}">
      <text>
        <r>
          <rPr>
            <sz val="8"/>
            <color indexed="81"/>
            <rFont val="Segoe UI"/>
            <family val="2"/>
          </rPr>
          <t>Définition de « taux d'intérêt de calcul » dans la partie « Annexe ».
Source valeur par défaut: Ville de Zurich, Office des constructions (2011)</t>
        </r>
      </text>
    </comment>
    <comment ref="A29" authorId="1" shapeId="0" xr:uid="{992AB7F7-C912-43DD-8519-B579EA149F2B}">
      <text>
        <r>
          <rPr>
            <sz val="8"/>
            <color indexed="81"/>
            <rFont val="Segoe UI"/>
            <family val="2"/>
          </rPr>
          <t>Modification annuelle des coûts attendue en moyenne durant la période considérée, appliquée à tous les coûts (sauf les prix de l'énergie pour lesquels une propre hausse de prix peut être indiquée ci-dessus).
Source valeur par défaut: OFS (2019)
La valeur correspond à la valeur moyenne arrondie du renchérissement depuis 2015, base décembre 2015.</t>
        </r>
      </text>
    </comment>
    <comment ref="A52" authorId="1" shapeId="0" xr:uid="{6FC3D73C-F98B-456E-8864-4F95835935B7}">
      <text>
        <r>
          <rPr>
            <sz val="8"/>
            <color indexed="81"/>
            <rFont val="Segoe UI"/>
            <family val="2"/>
          </rPr>
          <t>Remarque: Cette liste déroulante est accessible avec Visual Basic (VBA). Si l'ordre de la liste est modifié, le code VBA doit être modifié en conséquence pour que la feuille de calcul en question s'affiche/soit masquée lors de la sélection et que les prix corrects de l'énergie soient visibles.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GS VBE</author>
  </authors>
  <commentList>
    <comment ref="A9" authorId="0" shapeId="0" xr:uid="{10574402-4B8C-48BB-A40B-ADBB1AAB33B8}">
      <text>
        <r>
          <rPr>
            <sz val="9"/>
            <color indexed="81"/>
            <rFont val="Segoe UI"/>
            <family val="2"/>
          </rPr>
          <t>Consommation de chaleur dans les bâtiments existants selon la consommation moyenne d'énergie finale des années précédentes. En ce qui concerne les nouvelles constructions, il faut calculer la consommation de chaleur séparément.
La consommation d'énergie indiquée ici n'est pas utilisée pour d'autres calculs et n'est qu'indicative.</t>
        </r>
      </text>
    </comment>
    <comment ref="A13" authorId="0" shapeId="0" xr:uid="{CEA17D0E-C778-460F-82F8-1F828DD29141}">
      <text>
        <r>
          <rPr>
            <sz val="9"/>
            <color indexed="81"/>
            <rFont val="Segoe UI"/>
            <family val="2"/>
          </rPr>
          <t>La période considérée devrait respecter le plus possible la durée de vie typique des installations de chauffage et de production de chaleur (25 - 30 ans).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Stefanie Steiner</author>
    <author>GS VBE</author>
  </authors>
  <commentList>
    <comment ref="A7" authorId="0" shapeId="0" xr:uid="{00000000-0006-0000-0600-000001000000}">
      <text>
        <r>
          <rPr>
            <sz val="9"/>
            <color indexed="81"/>
            <rFont val="Segoe UI"/>
            <family val="2"/>
          </rPr>
          <t>Remarque: Dans le cadre de l'initiative Exemplarité Énergie et Climat (VBE), aucun chauffage fossile n'est admis (exception: cf. initiative Exemplarité Énergie et Climat, mesure commune 7). Par souci d'exhaustivité, les agents énergétiques que sont le mazout et le gaz naturel sont tout de même mentionnés ici.</t>
        </r>
      </text>
    </comment>
    <comment ref="A9" authorId="0" shapeId="0" xr:uid="{DB06FF2E-2D96-46B5-B57A-F8EB004E77FD}">
      <text>
        <r>
          <rPr>
            <sz val="9"/>
            <color indexed="81"/>
            <rFont val="Segoe UI"/>
            <family val="2"/>
          </rPr>
          <t>Part du système de production de chaleur 1 pour couvrir les besoins en chaleur</t>
        </r>
      </text>
    </comment>
    <comment ref="A10" authorId="0" shapeId="0" xr:uid="{00000000-0006-0000-0600-000002000000}">
      <text>
        <r>
          <rPr>
            <sz val="9"/>
            <color indexed="81"/>
            <rFont val="Segoe UI"/>
            <family val="2"/>
          </rPr>
          <t>Rendement: rendement jusqu'au distributeur principal inclus.
Coefficient de performance annuel COP: Pour être correcte, le coefficient de performance du système est utilisé. Le coefficient de performance annuel peut toutefois être indiqué pour simplifier.</t>
        </r>
      </text>
    </comment>
    <comment ref="A15" authorId="0" shapeId="0" xr:uid="{00000000-0006-0000-0600-000003000000}">
      <text>
        <r>
          <rPr>
            <sz val="9"/>
            <color indexed="81"/>
            <rFont val="Segoe UI"/>
            <family val="2"/>
          </rPr>
          <t xml:space="preserve">Un deuxième système de production de chaleur peut être sélectionné ici, par exemple si une chaudière à charge en pointe est installée ou si plusieurs systèmes de production de chaleur sont combinés. Si un seul système de production de chaleur est utilisé, les données relatives au « Producteur de chaleur 2 » peuvent rester vides.
</t>
        </r>
      </text>
    </comment>
    <comment ref="A17" authorId="0" shapeId="0" xr:uid="{05FDEE16-D483-4233-8954-7F3E4CC2C12B}">
      <text>
        <r>
          <rPr>
            <sz val="9"/>
            <color indexed="81"/>
            <rFont val="Segoe UI"/>
            <family val="2"/>
          </rPr>
          <t>Part du système de production de chaleur 2 pour couvrir les besoins en chaleur</t>
        </r>
      </text>
    </comment>
    <comment ref="A18" authorId="0" shapeId="0" xr:uid="{00000000-0006-0000-0600-000004000000}">
      <text>
        <r>
          <rPr>
            <sz val="9"/>
            <color indexed="81"/>
            <rFont val="Segoe UI"/>
            <family val="2"/>
          </rPr>
          <t>Rendement: rendement jusqu'au distributeur principal inclus.
Coefficient de performance annuel COP: Pour être correcte,, le coefficient de performance dusystème est utilisé. Le coefficient de performance annuel peut toutefois être indiqué pour simplifier.</t>
        </r>
      </text>
    </comment>
    <comment ref="A25" authorId="0" shapeId="0" xr:uid="{00000000-0006-0000-0600-000005000000}">
      <text>
        <r>
          <rPr>
            <b/>
            <sz val="9"/>
            <color indexed="81"/>
            <rFont val="Segoe UI"/>
            <family val="2"/>
          </rPr>
          <t xml:space="preserve">Remarque: </t>
        </r>
        <r>
          <rPr>
            <sz val="9"/>
            <color indexed="81"/>
            <rFont val="Segoe UI"/>
            <family val="2"/>
          </rPr>
          <t>Si la période considérée est plus longue que la durée de vie de l'installation ou des composants respectifs des installations, il faut compter sur un réinvestissement à la fin de la durée de vie. Si aucune valeur résiduelle et aucun réinvestissement ne doivent être pris en compte, la durée de vie de toutes les positions d'investissement peut être définie en fonction de la durée d'observation de la prise en compte du cycle de vie (selon la saisie sur la feuille de calcul « Input-Heizung »).</t>
        </r>
        <r>
          <rPr>
            <b/>
            <sz val="9"/>
            <color indexed="81"/>
            <rFont val="Segoe UI"/>
            <family val="2"/>
          </rPr>
          <t xml:space="preserve">
Exemple:</t>
        </r>
        <r>
          <rPr>
            <sz val="9"/>
            <color indexed="81"/>
            <rFont val="Segoe UI"/>
            <family val="2"/>
          </rPr>
          <t xml:space="preserve">
- durée d’observation calcul LCC: 30 ans
- durée de vie du système de production de chaleur: 25 ans
-&gt; On suppose un réinvestissement la 26e année de la même ampleur que la première année (année 0). La valeur résiduelle la 30e année est à nouveau déduite des investissements.</t>
        </r>
      </text>
    </comment>
    <comment ref="A26" authorId="0" shapeId="0" xr:uid="{00000000-0006-0000-0600-000006000000}">
      <text>
        <r>
          <rPr>
            <sz val="9"/>
            <color indexed="81"/>
            <rFont val="Segoe UI"/>
            <family val="2"/>
          </rPr>
          <t>Remarque: En fonction du système de production de chaleur sélectionné, les positions d'investissement qui ne sont pas nécessaires sont représentées dans une police grise. Si besoin, il est toutefois possible de saisir des données – le calcul est toujours effectué pour toutes les positions d'investissement indépendamment de la représentation.
Source des valeurs par défaut pour la durée de vie et la maintenance (sauf les honoraires, le démontage et la distribution de courant sur le chantier): Ville de Zurich, Office des constructions (2019)
Honoraires, démontages et distribution de courant sur le chantier: durée de vie de 25 ans (supposition)</t>
        </r>
      </text>
    </comment>
    <comment ref="A208" authorId="0" shapeId="0" xr:uid="{5B563858-9015-47B3-96E4-785D4510652C}">
      <text>
        <r>
          <rPr>
            <sz val="9"/>
            <color indexed="81"/>
            <rFont val="Segoe UI"/>
            <family val="2"/>
          </rPr>
          <t>Pour l'affichage des valeurs par défaut des coûts de maintenance, le type de producteur de chaleur et les besoins de chaleur doivent être saisis.</t>
        </r>
      </text>
    </comment>
    <comment ref="A218" authorId="1" shapeId="0" xr:uid="{413082B6-468C-4002-BEAC-24F179041B73}">
      <text>
        <r>
          <rPr>
            <sz val="9"/>
            <color indexed="81"/>
            <rFont val="Segoe UI"/>
            <family val="2"/>
          </rPr>
          <t>Si aucune donnée n'est indiquée concernant les coûts de l'exploitation des bâtiments, elles peuvent être estimées de la manière suivante: 
- Grandes installations: 0,75% des coûts d'investissement*
- Installations moyennes: 1,0% des coûts d'investissement*
 - Petites installations: 1,5% des coûts d'investissement*
*Coûts d'investissement hors charges, honoraires et subventions.</t>
        </r>
      </text>
    </comment>
    <comment ref="A225" authorId="1" shapeId="0" xr:uid="{4A5512DD-8414-4C43-9125-E63DC02CFE02}">
      <text>
        <r>
          <rPr>
            <sz val="9"/>
            <color indexed="81"/>
            <rFont val="Segoe UI"/>
            <family val="2"/>
          </rPr>
          <t>En ce qui concerne les pompes à chaleur, le pic de puissance moyen est calculé comme suit: puissance / coefficient de performance annuel</t>
        </r>
      </text>
    </comment>
    <comment ref="A226" authorId="1" shapeId="0" xr:uid="{00000000-0006-0000-0600-000009000000}">
      <text>
        <r>
          <rPr>
            <sz val="9"/>
            <color indexed="81"/>
            <rFont val="Segoe UI"/>
            <family val="2"/>
          </rPr>
          <t>En ce qui concerne les pompes à chaleur, on attribue une consommation de 70% aux heures pleines et de 30% aux heures creuses.</t>
        </r>
      </text>
    </comment>
    <comment ref="A235" authorId="1" shapeId="0" xr:uid="{8427B181-0922-43D5-8F03-1A593CF16339}">
      <text>
        <r>
          <rPr>
            <sz val="9"/>
            <color indexed="81"/>
            <rFont val="Segoe UI"/>
            <family val="2"/>
          </rPr>
          <t>Le pourcentage est appliqué aux investissements sans honoraires, sans charges et sans subventions. Les coûts d'élimination sont pris en compte à la fin de la période considérée.
Les coûts d'élimination – comme tous les autres frais encourus à l'avenir – sont considérés en tenant compte de la hausse de prix et du taux d'intérêt de calcul.</t>
        </r>
      </text>
    </comment>
    <comment ref="A241" authorId="1" shapeId="0" xr:uid="{C3FE9ED3-292F-4884-8F57-A5CAC180AAD7}">
      <text>
        <r>
          <rPr>
            <sz val="9"/>
            <color indexed="81"/>
            <rFont val="Segoe UI"/>
            <family val="2"/>
          </rPr>
          <t xml:space="preserve">Valeurs par défaut: Les unités de charge écologique et les émissions de gaz à effet de serre issues de la production et de l'élimination comprennent le système de production de chaleur et contiennent des mesures de construction (cheminée, sondes géothermiques) ainsi que le stockage (citerne à mazout, stockage de copeaux de bois/pellets). La distribution de la chaleur et les rejets thermiques (radiateurs, chauffage au sol) sont exclus, de même que les éventuelles sous-stations.
PAC eau de rivière/du lac: pas de prise en considération de la conduite de raccordement (dépend de la distance)
PAC eaux souterraines: pas de prise en considération des puits
Source: cf. tableau suivant (afficher le regroupement )
</t>
        </r>
      </text>
    </comment>
    <comment ref="A246" authorId="1" shapeId="0" xr:uid="{BF0738B1-BC26-4781-8492-AB48CDC556BA}">
      <text>
        <r>
          <rPr>
            <sz val="9"/>
            <color indexed="81"/>
            <rFont val="Segoe UI"/>
            <family val="2"/>
          </rPr>
          <t xml:space="preserve">Sert à identifier les unités de charge écologique et les émissions de gaz à effet de serre en lien avec l'excavation et le béton.
Calcul de l'excavation selon la formule de l'outil « Variantenvergleich Energiegiesysteme » (Comparaison des variantes pour les systèmes énergétiques) , Ville de Zurich, Office des constructions (2019)
</t>
        </r>
      </text>
    </comment>
    <comment ref="A259" authorId="1" shapeId="0" xr:uid="{886417B5-5FB8-45B1-A194-B7CF903CF850}">
      <text>
        <r>
          <rPr>
            <sz val="9"/>
            <color indexed="81"/>
            <rFont val="Segoe UI"/>
            <family val="2"/>
          </rPr>
          <t>Les investissements sont amortis de manière linéaire sur toute leur durée de vie (voir également le commentaire sous « Coûts d'investissement »). Si l'installation ou les composants de l'installation ne sont pas encore amortis à la fin de la période considérée, leur valeur résiduelle sera alors soustraite des coûts d'investissement.
Remarque: La valeur résiduelle est soumise – à l'instar de tous les autres coûts à venir – à la hausse des prix.</t>
        </r>
      </text>
    </comment>
    <comment ref="A263" authorId="0" shapeId="0" xr:uid="{34D35932-6DF0-4467-AA3C-4799F73075AC}">
      <text>
        <r>
          <rPr>
            <sz val="9"/>
            <color indexed="81"/>
            <rFont val="Segoe UI"/>
            <family val="2"/>
          </rPr>
          <t>Les coûts sont calculés sur la base des émissions de gaz à effet de serre comptabilisées ci-dessous et du coût sélectionné dans l'onglet « Input_Generell ».</t>
        </r>
      </text>
    </comment>
    <comment ref="A271" authorId="1" shapeId="0" xr:uid="{D3F88013-7971-4B2F-B59E-94D135328E38}">
      <text>
        <r>
          <rPr>
            <sz val="9"/>
            <color indexed="81"/>
            <rFont val="Segoe UI"/>
            <family val="2"/>
          </rPr>
          <t>Les coûts de revient par kWh sont calculés comme suit:
Coûts de revient = valeur en capital [CHF] / chaleur utile sur la période considérée [kWh]</t>
        </r>
      </text>
    </comment>
    <comment ref="A272" authorId="1" shapeId="0" xr:uid="{C5FAF487-1819-4417-B828-3FD121276447}">
      <text>
        <r>
          <rPr>
            <sz val="9"/>
            <color indexed="81"/>
            <rFont val="Segoe UI"/>
            <family val="2"/>
          </rPr>
          <t>Prix de revient de la chaleur = revenu annuel net [CHF/a] / chaleur utile annuelle [kWh/a]
Les coûts annuels (= revenu annuel net) sont calculés conformément à la norme SIA 480:2004 « Calcul de la rentabilité pour les investissements dans le bâtiment »:
A.5.1: Revenu annuel net = valeur en capital [CHF] * facteur d’annuité</t>
        </r>
      </text>
    </comment>
    <comment ref="A278" authorId="1" shapeId="0" xr:uid="{FEDB4210-147D-4AB2-B7D0-8DBA01AC3D88}">
      <text>
        <r>
          <rPr>
            <sz val="9"/>
            <color indexed="81"/>
            <rFont val="Segoe UI"/>
            <family val="2"/>
          </rPr>
          <t>Source valeurs par défaut pour la maintenance: Ville de Zurich, Protection de l'environnement et de la santé
Toutes les valeurs selon la source ci-dessus ont été augmentées de 0,5 point de pourcentage (valeur empirique Weisskopf Partner GmbH).</t>
        </r>
      </text>
    </comment>
    <comment ref="A305" authorId="0" shapeId="0" xr:uid="{FB03EF84-8F44-4547-B8AC-7BB37C20AF4C}">
      <text>
        <r>
          <rPr>
            <sz val="9"/>
            <color indexed="81"/>
            <rFont val="Segoe UI"/>
            <family val="2"/>
          </rPr>
          <t>Source: KBOB (2016)</t>
        </r>
      </text>
    </comment>
    <comment ref="A311" authorId="0" shapeId="0" xr:uid="{6725646D-4A06-4C6B-94BF-15BBBED6F17D}">
      <text>
        <r>
          <rPr>
            <b/>
            <sz val="9"/>
            <color indexed="81"/>
            <rFont val="Segoe UI"/>
            <family val="2"/>
          </rPr>
          <t xml:space="preserve">Sources et hypothèses: 
</t>
        </r>
        <r>
          <rPr>
            <sz val="9"/>
            <color indexed="81"/>
            <rFont val="Segoe UI"/>
            <family val="2"/>
          </rPr>
          <t>Producteur avec le numéro KBOB mentionné: KBOB (2016)
Autres producteurs: les données concernant les autres producteurs de chaleur ont été estimées (mise à l'échelle) sur la base des producteurs de chaleur de référence (conformément au tableau) pour lesquels des données relatives aux écobilans sont disponibles.
Données concernant les producteurs de chaleur de référence: détermination par treeze GmbH à partir de KBOB (2016b) / DETEC (2018) 
Échelle avec kW^0,7: la position évolue avec la puissance (kW)^0,7. Hypothèse quant au rapprochement sur la base de Caduff (2011).
Échelle linéaire: la position évolue de façon linéaire avec la puissance (kW)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Stefanie Steiner</author>
    <author>GS VBE</author>
  </authors>
  <commentList>
    <comment ref="A7" authorId="0" shapeId="0" xr:uid="{686A9491-1A47-4A0C-B46E-7ECB3BD75A80}">
      <text>
        <r>
          <rPr>
            <sz val="9"/>
            <color indexed="81"/>
            <rFont val="Segoe UI"/>
            <family val="2"/>
          </rPr>
          <t>Remarque: Dans le cadre de l'initiative Exemplarité Énergie et Climat (VBE), aucun chauffage fossile n'est admis (exception: cf. initiative Exemplarité Énergie et Climat, mesure commune 7). Par souci d'exhaustivité, les agents énergétiques que sont le mazout et le gaz naturel sont tout de même mentionnés ici.</t>
        </r>
      </text>
    </comment>
    <comment ref="A9" authorId="0" shapeId="0" xr:uid="{AB5F362F-B002-4EC5-B8C2-6A6148139E81}">
      <text>
        <r>
          <rPr>
            <sz val="9"/>
            <color indexed="81"/>
            <rFont val="Segoe UI"/>
            <family val="2"/>
          </rPr>
          <t>Part du système de production de chaleur 1 pour couvrir les besoins en chaleur</t>
        </r>
      </text>
    </comment>
    <comment ref="A10" authorId="0" shapeId="0" xr:uid="{E09FE488-589C-42B2-91E4-56FF8E560B4C}">
      <text>
        <r>
          <rPr>
            <sz val="9"/>
            <color indexed="81"/>
            <rFont val="Segoe UI"/>
            <family val="2"/>
          </rPr>
          <t>Rendement: rendement jusqu'au distributeur principal inclus.
Coefficient de performance annuel COP: Pour être correcte, le coefficient de performance du système est utilisé. Le coefficient de performance annuel peut toutefois être indiqué pour simplifier.</t>
        </r>
      </text>
    </comment>
    <comment ref="A15" authorId="0" shapeId="0" xr:uid="{F843CDDE-5C13-41DC-85FC-A1E861FBFB41}">
      <text>
        <r>
          <rPr>
            <sz val="9"/>
            <color indexed="81"/>
            <rFont val="Segoe UI"/>
            <family val="2"/>
          </rPr>
          <t xml:space="preserve">Un deuxième système de production de chaleur peut être sélectionné ici, par exemple si une chaudière à charge en pointe est installée ou si plusieurs systèmes de production de chaleur sont combinés. Si un seul système de production de chaleur est utilisé, les données relatives au « Producteur de chaleur 2 » peuvent rester vides.
</t>
        </r>
      </text>
    </comment>
    <comment ref="A17" authorId="0" shapeId="0" xr:uid="{B1E241B1-395A-4B28-87E0-CD5A38420F3C}">
      <text>
        <r>
          <rPr>
            <sz val="9"/>
            <color indexed="81"/>
            <rFont val="Segoe UI"/>
            <family val="2"/>
          </rPr>
          <t>Part du système de production de chaleur 2 pour couvrir les besoins en chaleur</t>
        </r>
      </text>
    </comment>
    <comment ref="A18" authorId="0" shapeId="0" xr:uid="{A6831068-28EA-4386-A597-0898DAA18CB8}">
      <text>
        <r>
          <rPr>
            <sz val="9"/>
            <color indexed="81"/>
            <rFont val="Segoe UI"/>
            <family val="2"/>
          </rPr>
          <t>Rendement: rendement jusqu'au distributeur principal inclus.
Coefficient de performance annuel COP: Pour être correcte,, le coefficient de performance dusystème est utilisé. Le coefficient de performance annuel peut toutefois être indiqué pour simplifier.</t>
        </r>
      </text>
    </comment>
    <comment ref="A25" authorId="0" shapeId="0" xr:uid="{E54486D4-B7EE-4D66-9E48-FAAD747FE4AC}">
      <text>
        <r>
          <rPr>
            <b/>
            <sz val="9"/>
            <color indexed="81"/>
            <rFont val="Segoe UI"/>
            <family val="2"/>
          </rPr>
          <t xml:space="preserve">Remarque: </t>
        </r>
        <r>
          <rPr>
            <sz val="9"/>
            <color indexed="81"/>
            <rFont val="Segoe UI"/>
            <family val="2"/>
          </rPr>
          <t>Si la période considérée est plus longue que la durée de vie de l'installation ou des composants respectifs des installations, il faut compter sur un réinvestissement à la fin de la durée de vie. Si aucune valeur résiduelle et aucun réinvestissement ne doivent être pris en compte, la durée de vie de toutes les positions d'investissement peut être définie en fonction de la durée d'observation de la prise en compte du cycle de vie (selon la saisie sur la feuille de calcul « Input-Heizung »).</t>
        </r>
        <r>
          <rPr>
            <b/>
            <sz val="9"/>
            <color indexed="81"/>
            <rFont val="Segoe UI"/>
            <family val="2"/>
          </rPr>
          <t xml:space="preserve">
Exemple:</t>
        </r>
        <r>
          <rPr>
            <sz val="9"/>
            <color indexed="81"/>
            <rFont val="Segoe UI"/>
            <family val="2"/>
          </rPr>
          <t xml:space="preserve">
- durée d’observation calcul LCC: 30 ans
- durée de vie du système de production de chaleur: 25 ans
-&gt; On suppose un réinvestissement la 26e année de la même ampleur que la première année (année 0). La valeur résiduelle la 30e année est à nouveau déduite des investissements.</t>
        </r>
      </text>
    </comment>
    <comment ref="A26" authorId="0" shapeId="0" xr:uid="{B15C713B-51FD-4FFE-831E-A560338724F6}">
      <text>
        <r>
          <rPr>
            <sz val="9"/>
            <color indexed="81"/>
            <rFont val="Segoe UI"/>
            <family val="2"/>
          </rPr>
          <t>Remarque: En fonction du système de production de chaleur sélectionné, les positions d'investissement qui ne sont pas nécessaires sont représentées dans une police grise. Si besoin, il est toutefois possible de saisir des données – le calcul est toujours effectué pour toutes les positions d'investissement indépendamment de la représentation.
Source des valeurs par défaut pour la durée de vie et la maintenance (sauf les honoraires, le démontage et la distribution de courant sur le chantier): Ville de Zurich, Office des constructions (2019)
Honoraires, démontages et distribution de courant sur le chantier: durée de vie de 25 ans (supposition)</t>
        </r>
      </text>
    </comment>
    <comment ref="A208" authorId="0" shapeId="0" xr:uid="{7546CE5A-C22C-4B47-8D4C-17EA3239811D}">
      <text>
        <r>
          <rPr>
            <sz val="9"/>
            <color indexed="81"/>
            <rFont val="Segoe UI"/>
            <family val="2"/>
          </rPr>
          <t>Pour l'affichage des valeurs par défaut des coûts de maintenance, le type de producteur de chaleur et les besoins de chaleur doivent être saisis.</t>
        </r>
      </text>
    </comment>
    <comment ref="A218" authorId="1" shapeId="0" xr:uid="{89BCD57D-BCD4-46C4-B125-0B8DBD63ADD3}">
      <text>
        <r>
          <rPr>
            <sz val="9"/>
            <color indexed="81"/>
            <rFont val="Segoe UI"/>
            <family val="2"/>
          </rPr>
          <t>Si aucune donnée n'est indiquée concernant les coûts de l'exploitation des bâtiments, elles peuvent être estimées de la manière suivante: 
- Grandes installations: 0,75% des coûts d'investissement*
- Installations moyennes: 1,0% des coûts d'investissement*
 - Petites installations: 1,5% des coûts d'investissement*
*Coûts d'investissement hors charges, honoraires et subventions.</t>
        </r>
      </text>
    </comment>
    <comment ref="A225" authorId="1" shapeId="0" xr:uid="{AD4F6370-AAF4-4348-8015-BF603407FC9E}">
      <text>
        <r>
          <rPr>
            <sz val="9"/>
            <color indexed="81"/>
            <rFont val="Segoe UI"/>
            <family val="2"/>
          </rPr>
          <t>En ce qui concerne les pompes à chaleur, le pic de puissance moyen est calculé comme suit: puissance / coefficient de performance annuel</t>
        </r>
      </text>
    </comment>
    <comment ref="A226" authorId="1" shapeId="0" xr:uid="{5BF738D2-F145-4B3B-8617-03194AA00B02}">
      <text>
        <r>
          <rPr>
            <sz val="9"/>
            <color indexed="81"/>
            <rFont val="Segoe UI"/>
            <family val="2"/>
          </rPr>
          <t>En ce qui concerne les pompes à chaleur, on attribue une consommation de 70% aux heures pleines et de 30% aux heures creuses.</t>
        </r>
      </text>
    </comment>
    <comment ref="A235" authorId="1" shapeId="0" xr:uid="{8AFA46BF-7382-4241-A136-B9A103738E8A}">
      <text>
        <r>
          <rPr>
            <sz val="9"/>
            <color indexed="81"/>
            <rFont val="Segoe UI"/>
            <family val="2"/>
          </rPr>
          <t>Le pourcentage est appliqué aux investissements sans honoraires, sans charges et sans subventions. Les coûts d'élimination sont pris en compte à la fin de la période considérée.
Les coûts d'élimination – comme tous les autres frais encourus à l'avenir – sont considérés en tenant compte de la hausse de prix et du taux d'intérêt de calcul.</t>
        </r>
      </text>
    </comment>
    <comment ref="A241" authorId="1" shapeId="0" xr:uid="{3A6E3888-C15E-4D86-AEAD-1010D937E788}">
      <text>
        <r>
          <rPr>
            <sz val="9"/>
            <color indexed="81"/>
            <rFont val="Segoe UI"/>
            <family val="2"/>
          </rPr>
          <t xml:space="preserve">Valeurs par défaut: Les unités de charge écologique et les émissions de gaz à effet de serre issues de la production et de l'élimination comprennent le système de production de chaleur et contiennent des mesures de construction (cheminée, sondes géothermiques) ainsi que le stockage (citerne à mazout, stockage de copeaux de bois/pellets). La distribution de la chaleur et les rejets thermiques (radiateurs, chauffage au sol) sont exclus, de même que les éventuelles sous-stations.
PAC eau de rivière/du lac: pas de prise en considération de la conduite de raccordement (dépend de la distance)
PAC eaux souterraines: pas de prise en considération des puits
Source: cf. tableau suivant (afficher le regroupement )
</t>
        </r>
      </text>
    </comment>
    <comment ref="A246" authorId="1" shapeId="0" xr:uid="{B777C45C-F882-415E-9112-6AB5CD6279FB}">
      <text>
        <r>
          <rPr>
            <sz val="9"/>
            <color indexed="81"/>
            <rFont val="Segoe UI"/>
            <family val="2"/>
          </rPr>
          <t xml:space="preserve">Sert à identifier les unités de charge écologique et les émissions de gaz à effet de serre en lien avec l'excavation et le béton.
Calcul de l'excavation selon la formule de l'outil « Variantenvergleich Energiegiesysteme » (Comparaison des variantes pour les systèmes énergétiques) , Ville de Zurich, Office des constructions (2019)
</t>
        </r>
      </text>
    </comment>
    <comment ref="A259" authorId="1" shapeId="0" xr:uid="{F0FEB975-30CF-49AD-8618-DC0F72A67DE7}">
      <text>
        <r>
          <rPr>
            <sz val="9"/>
            <color indexed="81"/>
            <rFont val="Segoe UI"/>
            <family val="2"/>
          </rPr>
          <t>Les investissements sont amortis de manière linéaire sur toute leur durée de vie (voir également le commentaire sous « Coûts d'investissement »). Si l'installation ou les composants de l'installation ne sont pas encore amortis à la fin de la période considérée, leur valeur résiduelle sera alors soustraite des coûts d'investissement.
Remarque: La valeur résiduelle est soumise – à l'instar de tous les autres coûts à venir – à la hausse des prix.</t>
        </r>
      </text>
    </comment>
    <comment ref="A263" authorId="0" shapeId="0" xr:uid="{30E061BA-5308-4876-9BBC-E20D59DE981C}">
      <text>
        <r>
          <rPr>
            <sz val="9"/>
            <color indexed="81"/>
            <rFont val="Segoe UI"/>
            <family val="2"/>
          </rPr>
          <t>Les coûts sont calculés sur la base des émissions de gaz à effet de serre comptabilisées ci-dessous et du coût sélectionné dans l'onglet « Input_Generell ».</t>
        </r>
      </text>
    </comment>
    <comment ref="A271" authorId="1" shapeId="0" xr:uid="{106A2857-0CF8-4846-8A34-D1040427011C}">
      <text>
        <r>
          <rPr>
            <sz val="9"/>
            <color indexed="81"/>
            <rFont val="Segoe UI"/>
            <family val="2"/>
          </rPr>
          <t>Les coûts de revient par kWh sont calculés comme suit:
Coûts de revient = valeur en capital [CHF] / chaleur utile sur la période considérée [kWh]</t>
        </r>
      </text>
    </comment>
    <comment ref="A272" authorId="1" shapeId="0" xr:uid="{68CA8E5A-3D5E-4DEC-BE79-D04843BA0D01}">
      <text>
        <r>
          <rPr>
            <sz val="9"/>
            <color indexed="81"/>
            <rFont val="Segoe UI"/>
            <family val="2"/>
          </rPr>
          <t>Prix de revient de la chaleur = revenu annuel net [CHF/a] / chaleur utile annuelle [kWh/a]
Les coûts annuels (= revenu annuel net) sont calculés conformément à la norme SIA 480:2004 « Calcul de la rentabilité pour les investissements dans le bâtiment »:
A.5.1: Revenu annuel net = valeur en capital [CHF] * facteur d’annuité</t>
        </r>
      </text>
    </comment>
    <comment ref="A278" authorId="1" shapeId="0" xr:uid="{C7CB366B-8D54-40FB-B5EC-27F86208EE0D}">
      <text>
        <r>
          <rPr>
            <sz val="9"/>
            <color indexed="81"/>
            <rFont val="Segoe UI"/>
            <family val="2"/>
          </rPr>
          <t>Source valeurs par défaut pour la maintenance: Ville de Zurich, Protection de l'environnement et de la santé
Toutes les valeurs selon la source ci-dessus ont été augmentées de 0,5 point de pourcentage (valeur empirique Weisskopf Partner GmbH).</t>
        </r>
      </text>
    </comment>
    <comment ref="A305" authorId="0" shapeId="0" xr:uid="{2E4DFA1F-7606-4FF9-B4EB-1354F7508A22}">
      <text>
        <r>
          <rPr>
            <sz val="9"/>
            <color indexed="81"/>
            <rFont val="Segoe UI"/>
            <family val="2"/>
          </rPr>
          <t>Source: KBOB (2016)</t>
        </r>
      </text>
    </comment>
    <comment ref="A311" authorId="0" shapeId="0" xr:uid="{DB0E21BA-A92B-4D8D-8C2F-412A79629153}">
      <text>
        <r>
          <rPr>
            <b/>
            <sz val="9"/>
            <color indexed="81"/>
            <rFont val="Segoe UI"/>
            <family val="2"/>
          </rPr>
          <t xml:space="preserve">Sources et hypothèses: 
</t>
        </r>
        <r>
          <rPr>
            <sz val="9"/>
            <color indexed="81"/>
            <rFont val="Segoe UI"/>
            <family val="2"/>
          </rPr>
          <t>Producteur avec le numéro KBOB mentionné: KBOB (2016)
Autres producteurs: les données concernant les autres producteurs de chaleur ont été estimées (mise à l'échelle) sur la base des producteurs de chaleur de référence (conformément au tableau) pour lesquels des données relatives aux écobilans sont disponibles.
Données concernant les producteurs de chaleur de référence: détermination par treeze GmbH à partir de KBOB (2016b) / DETEC (2018) 
Échelle avec kW^0,7: la position évolue avec la puissance (kW)^0,7. Hypothèse quant au rapprochement sur la base de Caduff (2011).
Échelle linéaire: la position évolue de façon linéaire avec la puissance (kW)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Stefanie Steiner</author>
    <author>GS VBE</author>
  </authors>
  <commentList>
    <comment ref="A7" authorId="0" shapeId="0" xr:uid="{E2E6A862-49D8-472A-A1FA-0808B8E19F30}">
      <text>
        <r>
          <rPr>
            <sz val="9"/>
            <color indexed="81"/>
            <rFont val="Segoe UI"/>
            <family val="2"/>
          </rPr>
          <t>Remarque: Dans le cadre de l'initiative Exemplarité Énergie et Climat (VBE), aucun chauffage fossile n'est admis (exception: cf. initiative Exemplarité Énergie et Climat, mesure commune 7). Par souci d'exhaustivité, les agents énergétiques que sont le mazout et le gaz naturel sont tout de même mentionnés ici.</t>
        </r>
      </text>
    </comment>
    <comment ref="A9" authorId="0" shapeId="0" xr:uid="{5585C5C4-6AB1-40FF-9D4B-A0883ECB4F8B}">
      <text>
        <r>
          <rPr>
            <sz val="9"/>
            <color indexed="81"/>
            <rFont val="Segoe UI"/>
            <family val="2"/>
          </rPr>
          <t>Part du système de production de chaleur 1 pour couvrir les besoins en chaleur</t>
        </r>
      </text>
    </comment>
    <comment ref="A10" authorId="0" shapeId="0" xr:uid="{6DCEC4DD-B750-4F96-84D2-5C5AF5C59234}">
      <text>
        <r>
          <rPr>
            <sz val="9"/>
            <color indexed="81"/>
            <rFont val="Segoe UI"/>
            <family val="2"/>
          </rPr>
          <t>Rendement: rendement jusqu'au distributeur principal inclus.
Coefficient de performance annuel COP: Pour être correcte, le coefficient de performance du système est utilisé. Le coefficient de performance annuel peut toutefois être indiqué pour simplifier.</t>
        </r>
      </text>
    </comment>
    <comment ref="A15" authorId="0" shapeId="0" xr:uid="{104CA563-B4F0-437B-8EDB-C5645164C829}">
      <text>
        <r>
          <rPr>
            <sz val="9"/>
            <color indexed="81"/>
            <rFont val="Segoe UI"/>
            <family val="2"/>
          </rPr>
          <t xml:space="preserve">Un deuxième système de production de chaleur peut être sélectionné ici, par exemple si une chaudière à charge en pointe est installée ou si plusieurs systèmes de production de chaleur sont combinés. Si un seul système de production de chaleur est utilisé, les données relatives au « Producteur de chaleur 2 » peuvent rester vides.
</t>
        </r>
      </text>
    </comment>
    <comment ref="A17" authorId="0" shapeId="0" xr:uid="{7E9CF7C9-9817-4C4F-900D-5722C6B81C6C}">
      <text>
        <r>
          <rPr>
            <sz val="9"/>
            <color indexed="81"/>
            <rFont val="Segoe UI"/>
            <family val="2"/>
          </rPr>
          <t>Part du système de production de chaleur 2 pour couvrir les besoins en chaleur</t>
        </r>
      </text>
    </comment>
    <comment ref="A18" authorId="0" shapeId="0" xr:uid="{EF313F5E-C2E7-4A50-8AD0-623A1B08217D}">
      <text>
        <r>
          <rPr>
            <sz val="9"/>
            <color indexed="81"/>
            <rFont val="Segoe UI"/>
            <family val="2"/>
          </rPr>
          <t>Rendement: rendement jusqu'au distributeur principal inclus.
Coefficient de performance annuel COP: Pour être correcte,, le coefficient de performance dusystème est utilisé. Le coefficient de performance annuel peut toutefois être indiqué pour simplifier.</t>
        </r>
      </text>
    </comment>
    <comment ref="A25" authorId="0" shapeId="0" xr:uid="{5FCA68A4-A448-4F16-AAFF-993BFDFDF938}">
      <text>
        <r>
          <rPr>
            <b/>
            <sz val="9"/>
            <color indexed="81"/>
            <rFont val="Segoe UI"/>
            <family val="2"/>
          </rPr>
          <t xml:space="preserve">Remarque: </t>
        </r>
        <r>
          <rPr>
            <sz val="9"/>
            <color indexed="81"/>
            <rFont val="Segoe UI"/>
            <family val="2"/>
          </rPr>
          <t>Si la période considérée est plus longue que la durée de vie de l'installation ou des composants respectifs des installations, il faut compter sur un réinvestissement à la fin de la durée de vie. Si aucune valeur résiduelle et aucun réinvestissement ne doivent être pris en compte, la durée de vie de toutes les positions d'investissement peut être définie en fonction de la durée d'observation de la prise en compte du cycle de vie (selon la saisie sur la feuille de calcul « Input-Heizung »).</t>
        </r>
        <r>
          <rPr>
            <b/>
            <sz val="9"/>
            <color indexed="81"/>
            <rFont val="Segoe UI"/>
            <family val="2"/>
          </rPr>
          <t xml:space="preserve">
Exemple:</t>
        </r>
        <r>
          <rPr>
            <sz val="9"/>
            <color indexed="81"/>
            <rFont val="Segoe UI"/>
            <family val="2"/>
          </rPr>
          <t xml:space="preserve">
- durée d’observation calcul LCC: 30 ans
- durée de vie du système de production de chaleur: 25 ans
-&gt; On suppose un réinvestissement la 26e année de la même ampleur que la première année (année 0). La valeur résiduelle la 30e année est à nouveau déduite des investissements.</t>
        </r>
      </text>
    </comment>
    <comment ref="A26" authorId="0" shapeId="0" xr:uid="{06C4DBB6-E8B0-44AE-BE04-C9F191B426A5}">
      <text>
        <r>
          <rPr>
            <sz val="9"/>
            <color indexed="81"/>
            <rFont val="Segoe UI"/>
            <family val="2"/>
          </rPr>
          <t>Remarque: En fonction du système de production de chaleur sélectionné, les positions d'investissement qui ne sont pas nécessaires sont représentées dans une police grise. Si besoin, il est toutefois possible de saisir des données – le calcul est toujours effectué pour toutes les positions d'investissement indépendamment de la représentation.
Source des valeurs par défaut pour la durée de vie et la maintenance (sauf les honoraires, le démontage et la distribution de courant sur le chantier): Ville de Zurich, Office des constructions (2019)
Honoraires, démontages et distribution de courant sur le chantier: durée de vie de 25 ans (supposition)</t>
        </r>
      </text>
    </comment>
    <comment ref="A208" authorId="0" shapeId="0" xr:uid="{65967B44-B0BA-4F08-A1F4-428BD5253128}">
      <text>
        <r>
          <rPr>
            <sz val="9"/>
            <color indexed="81"/>
            <rFont val="Segoe UI"/>
            <family val="2"/>
          </rPr>
          <t>Pour l'affichage des valeurs par défaut des coûts de maintenance, le type de producteur de chaleur et les besoins de chaleur doivent être saisis.</t>
        </r>
      </text>
    </comment>
    <comment ref="A218" authorId="1" shapeId="0" xr:uid="{FE3955D2-E6FE-4A95-AAB9-937500BBD0A6}">
      <text>
        <r>
          <rPr>
            <sz val="9"/>
            <color indexed="81"/>
            <rFont val="Segoe UI"/>
            <family val="2"/>
          </rPr>
          <t>Si aucune donnée n'est indiquée concernant les coûts de l'exploitation des bâtiments, elles peuvent être estimées de la manière suivante: 
- Grandes installations: 0,75% des coûts d'investissement*
- Installations moyennes: 1,0% des coûts d'investissement*
 - Petites installations: 1,5% des coûts d'investissement*
*Coûts d'investissement hors charges, honoraires et subventions.</t>
        </r>
      </text>
    </comment>
    <comment ref="A225" authorId="1" shapeId="0" xr:uid="{176F3F09-B2B4-4376-8EAD-DCC4D0D66470}">
      <text>
        <r>
          <rPr>
            <sz val="9"/>
            <color indexed="81"/>
            <rFont val="Segoe UI"/>
            <family val="2"/>
          </rPr>
          <t>En ce qui concerne les pompes à chaleur, le pic de puissance moyen est calculé comme suit: puissance / coefficient de performance annuel</t>
        </r>
      </text>
    </comment>
    <comment ref="A226" authorId="1" shapeId="0" xr:uid="{53433A42-8997-4C8F-9C63-3C9D3D650C5B}">
      <text>
        <r>
          <rPr>
            <sz val="9"/>
            <color indexed="81"/>
            <rFont val="Segoe UI"/>
            <family val="2"/>
          </rPr>
          <t>En ce qui concerne les pompes à chaleur, on attribue une consommation de 70% aux heures pleines et de 30% aux heures creuses.</t>
        </r>
      </text>
    </comment>
    <comment ref="A235" authorId="1" shapeId="0" xr:uid="{9ECD38C3-2B56-48AC-91A8-E769243CD819}">
      <text>
        <r>
          <rPr>
            <sz val="9"/>
            <color indexed="81"/>
            <rFont val="Segoe UI"/>
            <family val="2"/>
          </rPr>
          <t>Le pourcentage est appliqué aux investissements sans honoraires, sans charges et sans subventions. Les coûts d'élimination sont pris en compte à la fin de la période considérée.
Les coûts d'élimination – comme tous les autres frais encourus à l'avenir – sont considérés en tenant compte de la hausse de prix et du taux d'intérêt de calcul.</t>
        </r>
      </text>
    </comment>
    <comment ref="A241" authorId="1" shapeId="0" xr:uid="{F8E3B4AB-49BE-4773-B296-6DA9FEC936ED}">
      <text>
        <r>
          <rPr>
            <sz val="9"/>
            <color indexed="81"/>
            <rFont val="Segoe UI"/>
            <family val="2"/>
          </rPr>
          <t xml:space="preserve">Valeurs par défaut: Les unités de charge écologique et les émissions de gaz à effet de serre issues de la production et de l'élimination comprennent le système de production de chaleur et contiennent des mesures de construction (cheminée, sondes géothermiques) ainsi que le stockage (citerne à mazout, stockage de copeaux de bois/pellets). La distribution de la chaleur et les rejets thermiques (radiateurs, chauffage au sol) sont exclus, de même que les éventuelles sous-stations.
PAC eau de rivière/du lac: pas de prise en considération de la conduite de raccordement (dépend de la distance)
PAC eaux souterraines: pas de prise en considération des puits
Source: cf. tableau suivant (afficher le regroupement )
</t>
        </r>
      </text>
    </comment>
    <comment ref="A246" authorId="1" shapeId="0" xr:uid="{991B5A44-B196-4753-9E99-C2DC5437CC4A}">
      <text>
        <r>
          <rPr>
            <sz val="9"/>
            <color indexed="81"/>
            <rFont val="Segoe UI"/>
            <family val="2"/>
          </rPr>
          <t xml:space="preserve">Sert à identifier les unités de charge écologique et les émissions de gaz à effet de serre en lien avec l'excavation et le béton.
Calcul de l'excavation selon la formule de l'outil « Variantenvergleich Energiegiesysteme » (Comparaison des variantes pour les systèmes énergétiques) , Ville de Zurich, Office des constructions (2019)
</t>
        </r>
      </text>
    </comment>
    <comment ref="A259" authorId="1" shapeId="0" xr:uid="{5E0C9C93-D4FC-40ED-B7B3-7F4EDCDF2EDF}">
      <text>
        <r>
          <rPr>
            <sz val="9"/>
            <color indexed="81"/>
            <rFont val="Segoe UI"/>
            <family val="2"/>
          </rPr>
          <t>Les investissements sont amortis de manière linéaire sur toute leur durée de vie (voir également le commentaire sous « Coûts d'investissement »). Si l'installation ou les composants de l'installation ne sont pas encore amortis à la fin de la période considérée, leur valeur résiduelle sera alors soustraite des coûts d'investissement.
Remarque: La valeur résiduelle est soumise – à l'instar de tous les autres coûts à venir – à la hausse des prix.</t>
        </r>
      </text>
    </comment>
    <comment ref="A263" authorId="0" shapeId="0" xr:uid="{F95ACEA1-1AFD-40DA-A318-FBA4EA17D112}">
      <text>
        <r>
          <rPr>
            <sz val="9"/>
            <color indexed="81"/>
            <rFont val="Segoe UI"/>
            <family val="2"/>
          </rPr>
          <t>Les coûts sont calculés sur la base des émissions de gaz à effet de serre comptabilisées ci-dessous et du coût sélectionné dans l'onglet « Input_Generell ».</t>
        </r>
      </text>
    </comment>
    <comment ref="A271" authorId="1" shapeId="0" xr:uid="{2B411218-9193-4132-8540-2394C2EE0FA2}">
      <text>
        <r>
          <rPr>
            <sz val="9"/>
            <color indexed="81"/>
            <rFont val="Segoe UI"/>
            <family val="2"/>
          </rPr>
          <t>Les coûts de revient par kWh sont calculés comme suit:
Coûts de revient = valeur en capital [CHF] / chaleur utile sur la période considérée [kWh]</t>
        </r>
      </text>
    </comment>
    <comment ref="A272" authorId="1" shapeId="0" xr:uid="{B34B0D5D-06C4-4862-B8FA-EA90516FAEDF}">
      <text>
        <r>
          <rPr>
            <sz val="9"/>
            <color indexed="81"/>
            <rFont val="Segoe UI"/>
            <family val="2"/>
          </rPr>
          <t>Prix de revient de la chaleur = revenu annuel net [CHF/a] / chaleur utile annuelle [kWh/a]
Les coûts annuels (= revenu annuel net) sont calculés conformément à la norme SIA 480:2004 « Calcul de la rentabilité pour les investissements dans le bâtiment »:
A.5.1: Revenu annuel net = valeur en capital [CHF] * facteur d’annuité</t>
        </r>
      </text>
    </comment>
    <comment ref="A278" authorId="1" shapeId="0" xr:uid="{136F690A-868D-48FC-9B60-DFD0C53F34B5}">
      <text>
        <r>
          <rPr>
            <sz val="9"/>
            <color indexed="81"/>
            <rFont val="Segoe UI"/>
            <family val="2"/>
          </rPr>
          <t>Source valeurs par défaut pour la maintenance: Ville de Zurich, Protection de l'environnement et de la santé
Toutes les valeurs selon la source ci-dessus ont été augmentées de 0,5 point de pourcentage (valeur empirique Weisskopf Partner GmbH).</t>
        </r>
      </text>
    </comment>
    <comment ref="A305" authorId="0" shapeId="0" xr:uid="{71F970B8-8783-451E-9B37-6EE72414B5F4}">
      <text>
        <r>
          <rPr>
            <sz val="9"/>
            <color indexed="81"/>
            <rFont val="Segoe UI"/>
            <family val="2"/>
          </rPr>
          <t>Source: KBOB (2016)</t>
        </r>
      </text>
    </comment>
    <comment ref="A311" authorId="0" shapeId="0" xr:uid="{C8876E4D-8B71-4A62-AF76-A14A1552B05F}">
      <text>
        <r>
          <rPr>
            <b/>
            <sz val="9"/>
            <color indexed="81"/>
            <rFont val="Segoe UI"/>
            <family val="2"/>
          </rPr>
          <t xml:space="preserve">Sources et hypothèses: 
</t>
        </r>
        <r>
          <rPr>
            <sz val="9"/>
            <color indexed="81"/>
            <rFont val="Segoe UI"/>
            <family val="2"/>
          </rPr>
          <t>Producteur avec le numéro KBOB mentionné: KBOB (2016)
Autres producteurs: les données concernant les autres producteurs de chaleur ont été estimées (mise à l'échelle) sur la base des producteurs de chaleur de référence (conformément au tableau) pour lesquels des données relatives aux écobilans sont disponibles.
Données concernant les producteurs de chaleur de référence: détermination par treeze GmbH à partir de KBOB (2016b) / DETEC (2018) 
Échelle avec kW^0,7: la position évolue avec la puissance (kW)^0,7. Hypothèse quant au rapprochement sur la base de Caduff (2011).
Échelle linéaire: la position évolue de façon linéaire avec la puissance (kW)</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Stefanie Steiner</author>
    <author>GS VBE</author>
  </authors>
  <commentList>
    <comment ref="A7" authorId="0" shapeId="0" xr:uid="{73FC1706-98ED-469C-82C2-73EE3E2AF6F6}">
      <text>
        <r>
          <rPr>
            <sz val="9"/>
            <color indexed="81"/>
            <rFont val="Segoe UI"/>
            <family val="2"/>
          </rPr>
          <t>Remarque: Dans le cadre de l'initiative Exemplarité Énergie et Climat (VBE), aucun chauffage fossile n'est admis (exception: cf. initiative Exemplarité Énergie et Climat, mesure commune 7). Par souci d'exhaustivité, les agents énergétiques que sont le mazout et le gaz naturel sont tout de même mentionnés ici.</t>
        </r>
      </text>
    </comment>
    <comment ref="A9" authorId="0" shapeId="0" xr:uid="{8A2AA9CD-338E-4656-BCBB-65EE5A24E827}">
      <text>
        <r>
          <rPr>
            <sz val="9"/>
            <color indexed="81"/>
            <rFont val="Segoe UI"/>
            <family val="2"/>
          </rPr>
          <t>Part du système de production de chaleur 1 pour couvrir les besoins en chaleur</t>
        </r>
      </text>
    </comment>
    <comment ref="A10" authorId="0" shapeId="0" xr:uid="{E6B46442-B6E5-4A7A-8050-D2D74B354F20}">
      <text>
        <r>
          <rPr>
            <sz val="9"/>
            <color indexed="81"/>
            <rFont val="Segoe UI"/>
            <family val="2"/>
          </rPr>
          <t>Rendement: rendement jusqu'au distributeur principal inclus.
Coefficient de performance annuel COP: Pour être correcte, le coefficient de performance du système est utilisé. Le coefficient de performance annuel peut toutefois être indiqué pour simplifier.</t>
        </r>
      </text>
    </comment>
    <comment ref="A15" authorId="0" shapeId="0" xr:uid="{BA0374A3-3FB0-412A-8838-CFA501BB0F1D}">
      <text>
        <r>
          <rPr>
            <sz val="9"/>
            <color indexed="81"/>
            <rFont val="Segoe UI"/>
            <family val="2"/>
          </rPr>
          <t xml:space="preserve">Un deuxième système de production de chaleur peut être sélectionné ici, par exemple si une chaudière à charge en pointe est installée ou si plusieurs systèmes de production de chaleur sont combinés. Si un seul système de production de chaleur est utilisé, les données relatives au « Producteur de chaleur 2 » peuvent rester vides.
</t>
        </r>
      </text>
    </comment>
    <comment ref="A17" authorId="0" shapeId="0" xr:uid="{F1F569B2-AFA1-4BE9-8047-2EE13E3B922A}">
      <text>
        <r>
          <rPr>
            <sz val="9"/>
            <color indexed="81"/>
            <rFont val="Segoe UI"/>
            <family val="2"/>
          </rPr>
          <t>Part du système de production de chaleur 2 pour couvrir les besoins en chaleur</t>
        </r>
      </text>
    </comment>
    <comment ref="A18" authorId="0" shapeId="0" xr:uid="{DAD5F230-F2FD-4971-9C68-F8AC52B49169}">
      <text>
        <r>
          <rPr>
            <sz val="9"/>
            <color indexed="81"/>
            <rFont val="Segoe UI"/>
            <family val="2"/>
          </rPr>
          <t>Rendement: rendement jusqu'au distributeur principal inclus.
Coefficient de performance annuel COP: Pour être correcte,, le coefficient de performance dusystème est utilisé. Le coefficient de performance annuel peut toutefois être indiqué pour simplifier.</t>
        </r>
      </text>
    </comment>
    <comment ref="A25" authorId="0" shapeId="0" xr:uid="{63BC14F1-FFF1-4D82-A77F-A0C99650FB6C}">
      <text>
        <r>
          <rPr>
            <b/>
            <sz val="9"/>
            <color indexed="81"/>
            <rFont val="Segoe UI"/>
            <family val="2"/>
          </rPr>
          <t xml:space="preserve">Remarque: </t>
        </r>
        <r>
          <rPr>
            <sz val="9"/>
            <color indexed="81"/>
            <rFont val="Segoe UI"/>
            <family val="2"/>
          </rPr>
          <t>Si la période considérée est plus longue que la durée de vie de l'installation ou des composants respectifs des installations, il faut compter sur un réinvestissement à la fin de la durée de vie. Si aucune valeur résiduelle et aucun réinvestissement ne doivent être pris en compte, la durée de vie de toutes les positions d'investissement peut être définie en fonction de la durée d'observation de la prise en compte du cycle de vie (selon la saisie sur la feuille de calcul « Input-Heizung »).</t>
        </r>
        <r>
          <rPr>
            <b/>
            <sz val="9"/>
            <color indexed="81"/>
            <rFont val="Segoe UI"/>
            <family val="2"/>
          </rPr>
          <t xml:space="preserve">
Exemple:</t>
        </r>
        <r>
          <rPr>
            <sz val="9"/>
            <color indexed="81"/>
            <rFont val="Segoe UI"/>
            <family val="2"/>
          </rPr>
          <t xml:space="preserve">
- durée d’observation calcul LCC: 30 ans
- durée de vie du système de production de chaleur: 25 ans
-&gt; On suppose un réinvestissement la 26e année de la même ampleur que la première année (année 0). La valeur résiduelle la 30e année est à nouveau déduite des investissements.</t>
        </r>
      </text>
    </comment>
    <comment ref="A26" authorId="0" shapeId="0" xr:uid="{600526F0-6B28-4FEF-A357-997B7F062C45}">
      <text>
        <r>
          <rPr>
            <sz val="9"/>
            <color indexed="81"/>
            <rFont val="Segoe UI"/>
            <family val="2"/>
          </rPr>
          <t>Remarque: En fonction du système de production de chaleur sélectionné, les positions d'investissement qui ne sont pas nécessaires sont représentées dans une police grise. Si besoin, il est toutefois possible de saisir des données – le calcul est toujours effectué pour toutes les positions d'investissement indépendamment de la représentation.
Source des valeurs par défaut pour la durée de vie et la maintenance (sauf les honoraires, le démontage et la distribution de courant sur le chantier): Ville de Zurich, Office des constructions (2019)
Honoraires, démontages et distribution de courant sur le chantier: durée de vie de 25 ans (supposition)</t>
        </r>
      </text>
    </comment>
    <comment ref="A208" authorId="0" shapeId="0" xr:uid="{B1F7B7F3-6C48-461A-BF1D-957183778CCF}">
      <text>
        <r>
          <rPr>
            <sz val="9"/>
            <color indexed="81"/>
            <rFont val="Segoe UI"/>
            <family val="2"/>
          </rPr>
          <t>Pour l'affichage des valeurs par défaut des coûts de maintenance, le type de producteur de chaleur et les besoins de chaleur doivent être saisis.</t>
        </r>
      </text>
    </comment>
    <comment ref="A218" authorId="1" shapeId="0" xr:uid="{4D674512-3B0E-4DD3-B669-29713F87FA61}">
      <text>
        <r>
          <rPr>
            <sz val="9"/>
            <color indexed="81"/>
            <rFont val="Segoe UI"/>
            <family val="2"/>
          </rPr>
          <t>Si aucune donnée n'est indiquée concernant les coûts de l'exploitation des bâtiments, elles peuvent être estimées de la manière suivante: 
- Grandes installations: 0,75% des coûts d'investissement*
- Installations moyennes: 1,0% des coûts d'investissement*
 - Petites installations: 1,5% des coûts d'investissement*
*Coûts d'investissement hors charges, honoraires et subventions.</t>
        </r>
      </text>
    </comment>
    <comment ref="A225" authorId="1" shapeId="0" xr:uid="{840C1199-2D50-4EE1-929D-DA7436E28C3D}">
      <text>
        <r>
          <rPr>
            <sz val="9"/>
            <color indexed="81"/>
            <rFont val="Segoe UI"/>
            <family val="2"/>
          </rPr>
          <t>En ce qui concerne les pompes à chaleur, le pic de puissance moyen est calculé comme suit: puissance / coefficient de performance annuel</t>
        </r>
      </text>
    </comment>
    <comment ref="A226" authorId="1" shapeId="0" xr:uid="{829FA51B-0DBA-434A-8BC3-8DFFA38379C7}">
      <text>
        <r>
          <rPr>
            <sz val="9"/>
            <color indexed="81"/>
            <rFont val="Segoe UI"/>
            <family val="2"/>
          </rPr>
          <t>En ce qui concerne les pompes à chaleur, on attribue une consommation de 70% aux heures pleines et de 30% aux heures creuses.</t>
        </r>
      </text>
    </comment>
    <comment ref="A235" authorId="1" shapeId="0" xr:uid="{ACB7C9C8-228B-4CC1-BA08-96A5FDF5D6BC}">
      <text>
        <r>
          <rPr>
            <sz val="9"/>
            <color indexed="81"/>
            <rFont val="Segoe UI"/>
            <family val="2"/>
          </rPr>
          <t>Le pourcentage est appliqué aux investissements sans honoraires, sans charges et sans subventions. Les coûts d'élimination sont pris en compte à la fin de la période considérée.
Les coûts d'élimination – comme tous les autres frais encourus à l'avenir – sont considérés en tenant compte de la hausse de prix et du taux d'intérêt de calcul.</t>
        </r>
      </text>
    </comment>
    <comment ref="A241" authorId="1" shapeId="0" xr:uid="{9E6C9D7C-9CA9-4FF6-A2B6-2BACE602A956}">
      <text>
        <r>
          <rPr>
            <sz val="9"/>
            <color indexed="81"/>
            <rFont val="Segoe UI"/>
            <family val="2"/>
          </rPr>
          <t xml:space="preserve">Valeurs par défaut: Les unités de charge écologique et les émissions de gaz à effet de serre issues de la production et de l'élimination comprennent le système de production de chaleur et contiennent des mesures de construction (cheminée, sondes géothermiques) ainsi que le stockage (citerne à mazout, stockage de copeaux de bois/pellets). La distribution de la chaleur et les rejets thermiques (radiateurs, chauffage au sol) sont exclus, de même que les éventuelles sous-stations.
PAC eau de rivière/du lac: pas de prise en considération de la conduite de raccordement (dépend de la distance)
PAC eaux souterraines: pas de prise en considération des puits
Source: cf. tableau suivant (afficher le regroupement )
</t>
        </r>
      </text>
    </comment>
    <comment ref="A246" authorId="1" shapeId="0" xr:uid="{FA1F6615-498A-4111-83A1-5DDC4412A6EB}">
      <text>
        <r>
          <rPr>
            <sz val="9"/>
            <color indexed="81"/>
            <rFont val="Segoe UI"/>
            <family val="2"/>
          </rPr>
          <t xml:space="preserve">Sert à identifier les unités de charge écologique et les émissions de gaz à effet de serre en lien avec l'excavation et le béton.
Calcul de l'excavation selon la formule de l'outil « Variantenvergleich Energiegiesysteme » (Comparaison des variantes pour les systèmes énergétiques) , Ville de Zurich, Office des constructions (2019)
</t>
        </r>
      </text>
    </comment>
    <comment ref="A259" authorId="1" shapeId="0" xr:uid="{B1A8CDED-4A01-48FB-8574-225BB6DB686F}">
      <text>
        <r>
          <rPr>
            <sz val="9"/>
            <color indexed="81"/>
            <rFont val="Segoe UI"/>
            <family val="2"/>
          </rPr>
          <t>Les investissements sont amortis de manière linéaire sur toute leur durée de vie (voir également le commentaire sous « Coûts d'investissement »). Si l'installation ou les composants de l'installation ne sont pas encore amortis à la fin de la période considérée, leur valeur résiduelle sera alors soustraite des coûts d'investissement.
Remarque: La valeur résiduelle est soumise – à l'instar de tous les autres coûts à venir – à la hausse des prix.</t>
        </r>
      </text>
    </comment>
    <comment ref="A263" authorId="0" shapeId="0" xr:uid="{54D919D9-0A1F-470C-B502-DC9A7EE1E415}">
      <text>
        <r>
          <rPr>
            <sz val="9"/>
            <color indexed="81"/>
            <rFont val="Segoe UI"/>
            <family val="2"/>
          </rPr>
          <t>Les coûts sont calculés sur la base des émissions de gaz à effet de serre comptabilisées ci-dessous et du coût sélectionné dans l'onglet « Input_Generell ».</t>
        </r>
      </text>
    </comment>
    <comment ref="A271" authorId="1" shapeId="0" xr:uid="{40EDC98B-B0BD-433F-B2F5-0EB3DA1714EF}">
      <text>
        <r>
          <rPr>
            <sz val="9"/>
            <color indexed="81"/>
            <rFont val="Segoe UI"/>
            <family val="2"/>
          </rPr>
          <t>Les coûts de revient par kWh sont calculés comme suit:
Coûts de revient = valeur en capital [CHF] / chaleur utile sur la période considérée [kWh]</t>
        </r>
      </text>
    </comment>
    <comment ref="A272" authorId="1" shapeId="0" xr:uid="{A75B2E36-DA4A-4EC9-BBB4-513BD18229CD}">
      <text>
        <r>
          <rPr>
            <sz val="9"/>
            <color indexed="81"/>
            <rFont val="Segoe UI"/>
            <family val="2"/>
          </rPr>
          <t>Prix de revient de la chaleur = revenu annuel net [CHF/a] / chaleur utile annuelle [kWh/a]
Les coûts annuels (= revenu annuel net) sont calculés conformément à la norme SIA 480:2004 « Calcul de la rentabilité pour les investissements dans le bâtiment »:
A.5.1: Revenu annuel net = valeur en capital [CHF] * facteur d’annuité</t>
        </r>
      </text>
    </comment>
    <comment ref="A278" authorId="1" shapeId="0" xr:uid="{01A8A925-6ABD-4915-8AAA-33AAC1AC740D}">
      <text>
        <r>
          <rPr>
            <sz val="9"/>
            <color indexed="81"/>
            <rFont val="Segoe UI"/>
            <family val="2"/>
          </rPr>
          <t>Source valeurs par défaut pour la maintenance: Ville de Zurich, Protection de l'environnement et de la santé
Toutes les valeurs selon la source ci-dessus ont été augmentées de 0,5 point de pourcentage (valeur empirique Weisskopf Partner GmbH).</t>
        </r>
      </text>
    </comment>
    <comment ref="A305" authorId="0" shapeId="0" xr:uid="{D335D4E3-3525-4711-8E37-CCD3FA1F9EF9}">
      <text>
        <r>
          <rPr>
            <sz val="9"/>
            <color indexed="81"/>
            <rFont val="Segoe UI"/>
            <family val="2"/>
          </rPr>
          <t>Source: KBOB (2016)</t>
        </r>
      </text>
    </comment>
    <comment ref="A311" authorId="0" shapeId="0" xr:uid="{E412349E-FC16-45ED-93A2-2BF46803DCB2}">
      <text>
        <r>
          <rPr>
            <b/>
            <sz val="9"/>
            <color indexed="81"/>
            <rFont val="Segoe UI"/>
            <family val="2"/>
          </rPr>
          <t xml:space="preserve">Sources et hypothèses: 
</t>
        </r>
        <r>
          <rPr>
            <sz val="9"/>
            <color indexed="81"/>
            <rFont val="Segoe UI"/>
            <family val="2"/>
          </rPr>
          <t>Producteur avec le numéro KBOB mentionné: KBOB (2016)
Autres producteurs: les données concernant les autres producteurs de chaleur ont été estimées (mise à l'échelle) sur la base des producteurs de chaleur de référence (conformément au tableau) pour lesquels des données relatives aux écobilans sont disponibles.
Données concernant les producteurs de chaleur de référence: détermination par treeze GmbH à partir de KBOB (2016b) / DETEC (2018) 
Échelle avec kW^0,7: la position évolue avec la puissance (kW)^0,7. Hypothèse quant au rapprochement sur la base de Caduff (2011).
Échelle linéaire: la position évolue de façon linéaire avec la puissance (kW)</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Stefanie Steiner</author>
    <author>GS VBE</author>
  </authors>
  <commentList>
    <comment ref="A7" authorId="0" shapeId="0" xr:uid="{0400576D-0295-41E0-BBC8-40CD14962646}">
      <text>
        <r>
          <rPr>
            <sz val="9"/>
            <color indexed="81"/>
            <rFont val="Segoe UI"/>
            <family val="2"/>
          </rPr>
          <t>Remarque: Dans le cadre de l'initiative Exemplarité Énergie et Climat (VBE), aucun chauffage fossile n'est admis (exception: cf. initiative Exemplarité Énergie et Climat, mesure commune 7). Par souci d'exhaustivité, les agents énergétiques que sont le mazout et le gaz naturel sont tout de même mentionnés ici.</t>
        </r>
      </text>
    </comment>
    <comment ref="A9" authorId="0" shapeId="0" xr:uid="{1D6B8275-5118-4B11-8159-59D45780BFF1}">
      <text>
        <r>
          <rPr>
            <sz val="9"/>
            <color indexed="81"/>
            <rFont val="Segoe UI"/>
            <family val="2"/>
          </rPr>
          <t>Part du système de production de chaleur 1 pour couvrir les besoins en chaleur</t>
        </r>
      </text>
    </comment>
    <comment ref="A10" authorId="0" shapeId="0" xr:uid="{87907389-2848-4559-81E1-91DA94528879}">
      <text>
        <r>
          <rPr>
            <sz val="9"/>
            <color indexed="81"/>
            <rFont val="Segoe UI"/>
            <family val="2"/>
          </rPr>
          <t>Rendement: rendement jusqu'au distributeur principal inclus.
Coefficient de performance annuel COP: Pour être correcte, le coefficient de performance du système est utilisé. Le coefficient de performance annuel peut toutefois être indiqué pour simplifier.</t>
        </r>
      </text>
    </comment>
    <comment ref="A15" authorId="0" shapeId="0" xr:uid="{316AE3A0-C6D5-4AB3-B9A8-32AB37482963}">
      <text>
        <r>
          <rPr>
            <sz val="9"/>
            <color indexed="81"/>
            <rFont val="Segoe UI"/>
            <family val="2"/>
          </rPr>
          <t xml:space="preserve">Un deuxième système de production de chaleur peut être sélectionné ici, par exemple si une chaudière à charge en pointe est installée ou si plusieurs systèmes de production de chaleur sont combinés. Si un seul système de production de chaleur est utilisé, les données relatives au « Producteur de chaleur 2 » peuvent rester vides.
</t>
        </r>
      </text>
    </comment>
    <comment ref="A17" authorId="0" shapeId="0" xr:uid="{0451E6BC-CF98-481F-BF0B-F6CDB3488764}">
      <text>
        <r>
          <rPr>
            <sz val="9"/>
            <color indexed="81"/>
            <rFont val="Segoe UI"/>
            <family val="2"/>
          </rPr>
          <t>Part du système de production de chaleur 2 pour couvrir les besoins en chaleur</t>
        </r>
      </text>
    </comment>
    <comment ref="A18" authorId="0" shapeId="0" xr:uid="{913EC83A-1331-413B-AEA9-51E370897933}">
      <text>
        <r>
          <rPr>
            <sz val="9"/>
            <color indexed="81"/>
            <rFont val="Segoe UI"/>
            <family val="2"/>
          </rPr>
          <t>Rendement: rendement jusqu'au distributeur principal inclus.
Coefficient de performance annuel COP: Pour être correcte,, le coefficient de performance dusystème est utilisé. Le coefficient de performance annuel peut toutefois être indiqué pour simplifier.</t>
        </r>
      </text>
    </comment>
    <comment ref="A25" authorId="0" shapeId="0" xr:uid="{0402DCA4-76B6-49D1-B5F3-6428EC55AF56}">
      <text>
        <r>
          <rPr>
            <b/>
            <sz val="9"/>
            <color indexed="81"/>
            <rFont val="Segoe UI"/>
            <family val="2"/>
          </rPr>
          <t xml:space="preserve">Remarque: </t>
        </r>
        <r>
          <rPr>
            <sz val="9"/>
            <color indexed="81"/>
            <rFont val="Segoe UI"/>
            <family val="2"/>
          </rPr>
          <t>Si la période considérée est plus longue que la durée de vie de l'installation ou des composants respectifs des installations, il faut compter sur un réinvestissement à la fin de la durée de vie. Si aucune valeur résiduelle et aucun réinvestissement ne doivent être pris en compte, la durée de vie de toutes les positions d'investissement peut être définie en fonction de la durée d'observation de la prise en compte du cycle de vie (selon la saisie sur la feuille de calcul « Input-Heizung »).</t>
        </r>
        <r>
          <rPr>
            <b/>
            <sz val="9"/>
            <color indexed="81"/>
            <rFont val="Segoe UI"/>
            <family val="2"/>
          </rPr>
          <t xml:space="preserve">
Exemple:</t>
        </r>
        <r>
          <rPr>
            <sz val="9"/>
            <color indexed="81"/>
            <rFont val="Segoe UI"/>
            <family val="2"/>
          </rPr>
          <t xml:space="preserve">
- durée d’observation calcul LCC: 30 ans
- durée de vie du système de production de chaleur: 25 ans
-&gt; On suppose un réinvestissement la 26e année de la même ampleur que la première année (année 0). La valeur résiduelle la 30e année est à nouveau déduite des investissements.</t>
        </r>
      </text>
    </comment>
    <comment ref="A26" authorId="0" shapeId="0" xr:uid="{A1C4BB42-A4A7-487A-9145-971BEC4A01C1}">
      <text>
        <r>
          <rPr>
            <sz val="9"/>
            <color indexed="81"/>
            <rFont val="Segoe UI"/>
            <family val="2"/>
          </rPr>
          <t>Remarque: En fonction du système de production de chaleur sélectionné, les positions d'investissement qui ne sont pas nécessaires sont représentées dans une police grise. Si besoin, il est toutefois possible de saisir des données – le calcul est toujours effectué pour toutes les positions d'investissement indépendamment de la représentation.
Source des valeurs par défaut pour la durée de vie et la maintenance (sauf les honoraires, le démontage et la distribution de courant sur le chantier): Ville de Zurich, Office des constructions (2019)
Honoraires, démontages et distribution de courant sur le chantier: durée de vie de 25 ans (supposition)</t>
        </r>
      </text>
    </comment>
    <comment ref="A208" authorId="0" shapeId="0" xr:uid="{6D8AAF2E-7F5C-45F4-8370-BE8C61FA32A4}">
      <text>
        <r>
          <rPr>
            <sz val="9"/>
            <color indexed="81"/>
            <rFont val="Segoe UI"/>
            <family val="2"/>
          </rPr>
          <t>Pour l'affichage des valeurs par défaut des coûts de maintenance, le type de producteur de chaleur et les besoins de chaleur doivent être saisis.</t>
        </r>
      </text>
    </comment>
    <comment ref="A218" authorId="1" shapeId="0" xr:uid="{ED86F12F-75BB-427F-8FAA-388EA7805FC5}">
      <text>
        <r>
          <rPr>
            <sz val="9"/>
            <color indexed="81"/>
            <rFont val="Segoe UI"/>
            <family val="2"/>
          </rPr>
          <t>Si aucune donnée n'est indiquée concernant les coûts de l'exploitation des bâtiments, elles peuvent être estimées de la manière suivante: 
- Grandes installations: 0,75% des coûts d'investissement*
- Installations moyennes: 1,0% des coûts d'investissement*
 - Petites installations: 1,5% des coûts d'investissement*
*Coûts d'investissement hors charges, honoraires et subventions.</t>
        </r>
      </text>
    </comment>
    <comment ref="A225" authorId="1" shapeId="0" xr:uid="{887EA8C7-6B30-4626-94EF-237517563655}">
      <text>
        <r>
          <rPr>
            <sz val="9"/>
            <color indexed="81"/>
            <rFont val="Segoe UI"/>
            <family val="2"/>
          </rPr>
          <t>En ce qui concerne les pompes à chaleur, le pic de puissance moyen est calculé comme suit: puissance / coefficient de performance annuel</t>
        </r>
      </text>
    </comment>
    <comment ref="A226" authorId="1" shapeId="0" xr:uid="{C14EAC1E-0AC3-4F0E-9526-9EDD1CD3134D}">
      <text>
        <r>
          <rPr>
            <sz val="9"/>
            <color indexed="81"/>
            <rFont val="Segoe UI"/>
            <family val="2"/>
          </rPr>
          <t>En ce qui concerne les pompes à chaleur, on attribue une consommation de 70% aux heures pleines et de 30% aux heures creuses.</t>
        </r>
      </text>
    </comment>
    <comment ref="A235" authorId="1" shapeId="0" xr:uid="{F4F19110-455C-48C2-AD4A-913338D27065}">
      <text>
        <r>
          <rPr>
            <sz val="9"/>
            <color indexed="81"/>
            <rFont val="Segoe UI"/>
            <family val="2"/>
          </rPr>
          <t>Le pourcentage est appliqué aux investissements sans honoraires, sans charges et sans subventions. Les coûts d'élimination sont pris en compte à la fin de la période considérée.
Les coûts d'élimination – comme tous les autres frais encourus à l'avenir – sont considérés en tenant compte de la hausse de prix et du taux d'intérêt de calcul.</t>
        </r>
      </text>
    </comment>
    <comment ref="A241" authorId="1" shapeId="0" xr:uid="{263DA2C5-1B61-487B-A1D3-B70C15CF53C1}">
      <text>
        <r>
          <rPr>
            <sz val="9"/>
            <color indexed="81"/>
            <rFont val="Segoe UI"/>
            <family val="2"/>
          </rPr>
          <t xml:space="preserve">Valeurs par défaut: Les unités de charge écologique et les émissions de gaz à effet de serre issues de la production et de l'élimination comprennent le système de production de chaleur et contiennent des mesures de construction (cheminée, sondes géothermiques) ainsi que le stockage (citerne à mazout, stockage de copeaux de bois/pellets). La distribution de la chaleur et les rejets thermiques (radiateurs, chauffage au sol) sont exclus, de même que les éventuelles sous-stations.
PAC eau de rivière/du lac: pas de prise en considération de la conduite de raccordement (dépend de la distance)
PAC eaux souterraines: pas de prise en considération des puits
Source: cf. tableau suivant (afficher le regroupement )
</t>
        </r>
      </text>
    </comment>
    <comment ref="A246" authorId="1" shapeId="0" xr:uid="{CDF1A80F-658E-4EAD-8F69-2E004207CCFD}">
      <text>
        <r>
          <rPr>
            <sz val="9"/>
            <color indexed="81"/>
            <rFont val="Segoe UI"/>
            <family val="2"/>
          </rPr>
          <t xml:space="preserve">Sert à identifier les unités de charge écologique et les émissions de gaz à effet de serre en lien avec l'excavation et le béton.
Calcul de l'excavation selon la formule de l'outil « Variantenvergleich Energiegiesysteme » (Comparaison des variantes pour les systèmes énergétiques) , Ville de Zurich, Office des constructions (2019)
</t>
        </r>
      </text>
    </comment>
    <comment ref="A259" authorId="1" shapeId="0" xr:uid="{996F2B9E-F22B-4233-930D-89E4BBABBB32}">
      <text>
        <r>
          <rPr>
            <sz val="9"/>
            <color indexed="81"/>
            <rFont val="Segoe UI"/>
            <family val="2"/>
          </rPr>
          <t>Les investissements sont amortis de manière linéaire sur toute leur durée de vie (voir également le commentaire sous « Coûts d'investissement »). Si l'installation ou les composants de l'installation ne sont pas encore amortis à la fin de la période considérée, leur valeur résiduelle sera alors soustraite des coûts d'investissement.
Remarque: La valeur résiduelle est soumise – à l'instar de tous les autres coûts à venir – à la hausse des prix.</t>
        </r>
      </text>
    </comment>
    <comment ref="A263" authorId="0" shapeId="0" xr:uid="{65E5AC02-637B-4227-B9B8-362E82A6C4EE}">
      <text>
        <r>
          <rPr>
            <sz val="9"/>
            <color indexed="81"/>
            <rFont val="Segoe UI"/>
            <family val="2"/>
          </rPr>
          <t>Les coûts sont calculés sur la base des émissions de gaz à effet de serre comptabilisées ci-dessous et du coût sélectionné dans l'onglet « Input_Generell ».</t>
        </r>
      </text>
    </comment>
    <comment ref="A271" authorId="1" shapeId="0" xr:uid="{C06D3C06-7ADC-4B8C-8C38-A7980CD3B8C6}">
      <text>
        <r>
          <rPr>
            <sz val="9"/>
            <color indexed="81"/>
            <rFont val="Segoe UI"/>
            <family val="2"/>
          </rPr>
          <t>Les coûts de revient par kWh sont calculés comme suit:
Coûts de revient = valeur en capital [CHF] / chaleur utile sur la période considérée [kWh]</t>
        </r>
      </text>
    </comment>
    <comment ref="A272" authorId="1" shapeId="0" xr:uid="{7336D268-A254-4A86-9A3D-BD9B85F6D4B3}">
      <text>
        <r>
          <rPr>
            <sz val="9"/>
            <color indexed="81"/>
            <rFont val="Segoe UI"/>
            <family val="2"/>
          </rPr>
          <t>Prix de revient de la chaleur = revenu annuel net [CHF/a] / chaleur utile annuelle [kWh/a]
Les coûts annuels (= revenu annuel net) sont calculés conformément à la norme SIA 480:2004 « Calcul de la rentabilité pour les investissements dans le bâtiment »:
A.5.1: Revenu annuel net = valeur en capital [CHF] * facteur d’annuité</t>
        </r>
      </text>
    </comment>
    <comment ref="A278" authorId="1" shapeId="0" xr:uid="{48CF9212-EAC4-4DD5-ADCF-BC4A31124652}">
      <text>
        <r>
          <rPr>
            <sz val="9"/>
            <color indexed="81"/>
            <rFont val="Segoe UI"/>
            <family val="2"/>
          </rPr>
          <t>Source valeurs par défaut pour la maintenance: Ville de Zurich, Protection de l'environnement et de la santé
Toutes les valeurs selon la source ci-dessus ont été augmentées de 0,5 point de pourcentage (valeur empirique Weisskopf Partner GmbH).</t>
        </r>
      </text>
    </comment>
    <comment ref="A305" authorId="0" shapeId="0" xr:uid="{2E041018-1BE0-430F-BA34-4C7F1F4FB77F}">
      <text>
        <r>
          <rPr>
            <sz val="9"/>
            <color indexed="81"/>
            <rFont val="Segoe UI"/>
            <family val="2"/>
          </rPr>
          <t>Source: KBOB (2016)</t>
        </r>
      </text>
    </comment>
    <comment ref="A311" authorId="0" shapeId="0" xr:uid="{278B57A9-5276-41CF-A59A-8D4A84B45855}">
      <text>
        <r>
          <rPr>
            <b/>
            <sz val="9"/>
            <color indexed="81"/>
            <rFont val="Segoe UI"/>
            <family val="2"/>
          </rPr>
          <t xml:space="preserve">Sources et hypothèses: 
</t>
        </r>
        <r>
          <rPr>
            <sz val="9"/>
            <color indexed="81"/>
            <rFont val="Segoe UI"/>
            <family val="2"/>
          </rPr>
          <t>Producteur avec le numéro KBOB mentionné: KBOB (2016)
Autres producteurs: les données concernant les autres producteurs de chaleur ont été estimées (mise à l'échelle) sur la base des producteurs de chaleur de référence (conformément au tableau) pour lesquels des données relatives aux écobilans sont disponibles.
Données concernant les producteurs de chaleur de référence: détermination par treeze GmbH à partir de KBOB (2016b) / DETEC (2018) 
Échelle avec kW^0,7: la position évolue avec la puissance (kW)^0,7. Hypothèse quant au rapprochement sur la base de Caduff (2011).
Échelle linéaire: la position évolue de façon linéaire avec la puissance (kW)</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Stefanie Steiner</author>
    <author>GS VBE</author>
  </authors>
  <commentList>
    <comment ref="A11" authorId="0" shapeId="0" xr:uid="{94C53E86-4266-4C04-83E1-BFE56EE31955}">
      <text>
        <r>
          <rPr>
            <sz val="9"/>
            <color indexed="81"/>
            <rFont val="Segoe UI"/>
            <family val="2"/>
          </rPr>
          <t>Les coûts sont calculés sur la base des émissions de gaz à effet de serre comptabilisées ci-dessous et du coût sélectionné dans l'onglet « Input_Generell ».</t>
        </r>
      </text>
    </comment>
    <comment ref="A15" authorId="0" shapeId="0" xr:uid="{203F3B15-4E2D-46E6-95FD-124C4B55D01D}">
      <text>
        <r>
          <rPr>
            <sz val="9"/>
            <color indexed="81"/>
            <rFont val="Segoe UI"/>
            <family val="2"/>
          </rPr>
          <t>Adapté uniquement à une première comparaison des variantes de différents agents énergétiques</t>
        </r>
      </text>
    </comment>
    <comment ref="A16" authorId="0" shapeId="0" xr:uid="{BB8F0653-B485-4B8F-B34A-48606E55C8BC}">
      <text>
        <r>
          <rPr>
            <sz val="9"/>
            <color indexed="81"/>
            <rFont val="Segoe UI"/>
            <family val="2"/>
          </rPr>
          <t>Les gaz à effet de serre générés par des fuites de fluides frigorigènes pendant le fonctionnement des pompes à chaleur ne sont pas compris</t>
        </r>
      </text>
    </comment>
    <comment ref="A17" authorId="0" shapeId="0" xr:uid="{75A10362-6873-45EB-AAED-6FC7A0E4D2A3}">
      <text>
        <r>
          <rPr>
            <sz val="9"/>
            <color indexed="81"/>
            <rFont val="Segoe UI"/>
            <family val="2"/>
          </rPr>
          <t>Définition d'unités de charge écologique dans la partie « Annexe ».</t>
        </r>
      </text>
    </comment>
    <comment ref="A19" authorId="1" shapeId="0" xr:uid="{ACCDAAA2-9C02-4372-861A-4733D9ECA9AF}">
      <text>
        <r>
          <rPr>
            <sz val="9"/>
            <color indexed="81"/>
            <rFont val="Segoe UI"/>
            <family val="2"/>
          </rPr>
          <t>Les coûts de revient par kWh sont calculés comme suit:
Coûts de revient = valeur en capital [CHF] / chaleur utile sur la période considérée [kWh]</t>
        </r>
      </text>
    </comment>
    <comment ref="A20" authorId="1" shapeId="0" xr:uid="{268F8152-2038-46C4-8686-6CC980AACBD2}">
      <text>
        <r>
          <rPr>
            <sz val="9"/>
            <color indexed="81"/>
            <rFont val="Segoe UI"/>
            <family val="2"/>
          </rPr>
          <t>Prix de revient de la chaleur = revenu annuel net [CHF/a] / chaleur utile annuelle [kWh/a]
Les coûts annuels (= revenu annuel net) sont calculés conformément à la norme SIA 480:2004 « Calcul de la rentabilité pour les investissements dans le bâtiment »:
A.5.1: Revenu annuel net = valeur en capital [CHF] * facteur d’annuité</t>
        </r>
      </text>
    </comment>
  </commentList>
</comments>
</file>

<file path=xl/sharedStrings.xml><?xml version="1.0" encoding="utf-8"?>
<sst xmlns="http://schemas.openxmlformats.org/spreadsheetml/2006/main" count="3520" uniqueCount="468">
  <si>
    <t>Introduction</t>
  </si>
  <si>
    <t>Procédure</t>
  </si>
  <si>
    <t>1)</t>
  </si>
  <si>
    <t>2)</t>
  </si>
  <si>
    <t>Complétez les renseignements demandés au sujet du produit.</t>
  </si>
  <si>
    <t>3)</t>
  </si>
  <si>
    <t>Utilisation</t>
  </si>
  <si>
    <t>VEUILLEZ SÉLECTIONNER</t>
  </si>
  <si>
    <t>K</t>
  </si>
  <si>
    <t>Informations concernant l'outil</t>
  </si>
  <si>
    <t>DONNÉES DE BASE</t>
  </si>
  <si>
    <t>Sélection du groupe de produit</t>
  </si>
  <si>
    <t>Groupe de produit</t>
  </si>
  <si>
    <t>Chauffages/production de chaleur</t>
  </si>
  <si>
    <t>Données concernant les agents énergétiques</t>
  </si>
  <si>
    <t>Aide au calcul prix de l'énergie</t>
  </si>
  <si>
    <t>Valeurs de calcul</t>
  </si>
  <si>
    <t>Agent énergétique</t>
  </si>
  <si>
    <t>Prix de la puissance [CHF/kW/année]</t>
  </si>
  <si>
    <t>Prix de l'énergie [ct/kWh]</t>
  </si>
  <si>
    <r>
      <rPr>
        <b/>
        <sz val="10"/>
        <color theme="1"/>
        <rFont val="Arial"/>
        <family val="2"/>
      </rPr>
      <t>Gaz à effet de serre
[g CO</t>
    </r>
    <r>
      <rPr>
        <b/>
        <vertAlign val="subscript"/>
        <sz val="10"/>
        <color theme="1"/>
        <rFont val="Arial"/>
        <family val="2"/>
      </rPr>
      <t>2eq</t>
    </r>
    <r>
      <rPr>
        <b/>
        <sz val="10"/>
        <color theme="1"/>
        <rFont val="Arial"/>
        <family val="2"/>
      </rPr>
      <t>/kWh]</t>
    </r>
  </si>
  <si>
    <t>Unités de charge écologique UCE'13 [UCE/kWh]</t>
  </si>
  <si>
    <t>Unité</t>
  </si>
  <si>
    <t>Prix</t>
  </si>
  <si>
    <t>Prix en ct/kWh</t>
  </si>
  <si>
    <r>
      <t>N</t>
    </r>
    <r>
      <rPr>
        <b/>
        <vertAlign val="superscript"/>
        <sz val="10"/>
        <color theme="1"/>
        <rFont val="Arial"/>
        <family val="2"/>
      </rPr>
      <t>o</t>
    </r>
    <r>
      <rPr>
        <b/>
        <sz val="10"/>
        <color theme="1"/>
        <rFont val="Arial"/>
        <family val="2"/>
      </rPr>
      <t xml:space="preserve"> agent énergétique</t>
    </r>
  </si>
  <si>
    <t>Prix de la puissance [CHF/kW/a]</t>
  </si>
  <si>
    <t>Prix de l'énergie / haut tarif [ct/kWh]</t>
  </si>
  <si>
    <t>Bas tarif
[ct/kWh]</t>
  </si>
  <si>
    <t>UCE'13 [UCE/kWh]</t>
  </si>
  <si>
    <t>Remplacer valeur par défaut</t>
  </si>
  <si>
    <t>Gaz naturel</t>
  </si>
  <si>
    <r>
      <rPr>
        <sz val="10"/>
        <color theme="1"/>
        <rFont val="Arial"/>
        <family val="2"/>
      </rPr>
      <t>ct/kWh</t>
    </r>
    <r>
      <rPr>
        <vertAlign val="subscript"/>
        <sz val="10"/>
        <color theme="1"/>
        <rFont val="Arial"/>
        <family val="2"/>
      </rPr>
      <t>pouvoir calorifique</t>
    </r>
  </si>
  <si>
    <t>kWh/kWh</t>
  </si>
  <si>
    <t>Biogaz combustible</t>
  </si>
  <si>
    <t>Huile de chauffage extralégère</t>
  </si>
  <si>
    <t>CHF/100 litres</t>
  </si>
  <si>
    <t>litre/kWh</t>
  </si>
  <si>
    <t>Pellets/granulés</t>
  </si>
  <si>
    <t>ct/kg</t>
  </si>
  <si>
    <t>kg/kWh</t>
  </si>
  <si>
    <t>Copeaux de bois/plaquettes</t>
  </si>
  <si>
    <t>Chaleur à distance</t>
  </si>
  <si>
    <r>
      <t>CHF/m</t>
    </r>
    <r>
      <rPr>
        <vertAlign val="superscript"/>
        <sz val="10"/>
        <color theme="1"/>
        <rFont val="Arial"/>
        <family val="2"/>
      </rPr>
      <t>3</t>
    </r>
    <r>
      <rPr>
        <sz val="10"/>
        <color theme="1"/>
        <rFont val="Arial"/>
        <family val="2"/>
      </rPr>
      <t>v</t>
    </r>
  </si>
  <si>
    <r>
      <t>m</t>
    </r>
    <r>
      <rPr>
        <vertAlign val="superscript"/>
        <sz val="10"/>
        <color theme="1"/>
        <rFont val="Arial"/>
        <family val="2"/>
      </rPr>
      <t>3</t>
    </r>
    <r>
      <rPr>
        <sz val="10"/>
        <color theme="1"/>
        <rFont val="Arial"/>
        <family val="2"/>
      </rPr>
      <t>v/kWh</t>
    </r>
  </si>
  <si>
    <t>Autre</t>
  </si>
  <si>
    <t>Aucune valeur par défaut</t>
  </si>
  <si>
    <t>Prix de la puissance [CHF/kW/mois]</t>
  </si>
  <si>
    <t>Haut tarif
[ct/kWh]</t>
  </si>
  <si>
    <t>Électricité</t>
  </si>
  <si>
    <t>VEUILLEZ SÉLECTIONNER LE PRODUIT ÉLECTRIQUE</t>
  </si>
  <si>
    <t>CHF/MWh</t>
  </si>
  <si>
    <t>MWh/kWh</t>
  </si>
  <si>
    <t>Électricité pompe à chaleur</t>
  </si>
  <si>
    <t>Comment les coûts externes des émissions de gaz à effet de serre (GES) doivent-ils être inclus dans le calcul LCC?</t>
  </si>
  <si>
    <r>
      <rPr>
        <sz val="10"/>
        <color theme="1"/>
        <rFont val="Arial"/>
        <family val="2"/>
      </rPr>
      <t>CHF/tCO</t>
    </r>
    <r>
      <rPr>
        <vertAlign val="subscript"/>
        <sz val="10"/>
        <color theme="1"/>
        <rFont val="Arial"/>
        <family val="2"/>
      </rPr>
      <t>2eq</t>
    </r>
  </si>
  <si>
    <t>Données relatives aux taux d'intérêt et hausses de prix</t>
  </si>
  <si>
    <t>Hausse du prix de l'énergie</t>
  </si>
  <si>
    <t>Taux d'intérêt de calcul</t>
  </si>
  <si>
    <t>Hausse de prix</t>
  </si>
  <si>
    <t>Listes déroulantes</t>
  </si>
  <si>
    <t>Liste déroulante Mix électrique et valeurs par défaut</t>
  </si>
  <si>
    <t>Produit électrique</t>
  </si>
  <si>
    <r>
      <t>Gaz à effet de serre [gCO</t>
    </r>
    <r>
      <rPr>
        <b/>
        <vertAlign val="subscript"/>
        <sz val="10"/>
        <color theme="1"/>
        <rFont val="Arial"/>
        <family val="2"/>
      </rPr>
      <t>2eq</t>
    </r>
    <r>
      <rPr>
        <b/>
        <sz val="10"/>
        <color theme="1"/>
        <rFont val="Arial"/>
        <family val="2"/>
      </rPr>
      <t>/ kWh]</t>
    </r>
  </si>
  <si>
    <t>Prix de la puissance [CHF/kW]</t>
  </si>
  <si>
    <t>Mix produits électriques issus d'énergies renouvelables</t>
  </si>
  <si>
    <t xml:space="preserve">Mix de consommation CH (prix de l'électricité non renouv.) </t>
  </si>
  <si>
    <t>Mix ENTSO-E (électricité issue du réseau européen)</t>
  </si>
  <si>
    <t xml:space="preserve">Photovoltaïque </t>
  </si>
  <si>
    <t xml:space="preserve">Force hydraulique </t>
  </si>
  <si>
    <t>Liste déroulante Coûts gaz à effet de serre</t>
  </si>
  <si>
    <t>Coût</t>
  </si>
  <si>
    <r>
      <rPr>
        <b/>
        <sz val="10"/>
        <color theme="1"/>
        <rFont val="Arial"/>
        <family val="2"/>
      </rPr>
      <t>CHF/tCO</t>
    </r>
    <r>
      <rPr>
        <b/>
        <vertAlign val="subscript"/>
        <sz val="10"/>
        <color theme="1"/>
        <rFont val="Arial"/>
        <family val="2"/>
      </rPr>
      <t>2eq</t>
    </r>
  </si>
  <si>
    <t>Indication</t>
  </si>
  <si>
    <t>Coûts pour GES: pas sélectionné</t>
  </si>
  <si>
    <t>Aucun coût pris en compte pour GES</t>
  </si>
  <si>
    <t>Coûts pour GES: pas pris en compte</t>
  </si>
  <si>
    <t>Coûts externes émissions de gaz à effet de serre</t>
  </si>
  <si>
    <t>Frais de compensation gaz à effet de serre</t>
  </si>
  <si>
    <t>Liste déroulante Groupe de produits</t>
  </si>
  <si>
    <t>Liste déroulante Copeaux de bois/plaquettes</t>
  </si>
  <si>
    <t>Humidité</t>
  </si>
  <si>
    <r>
      <t>Teneur énergétique [kWh/m</t>
    </r>
    <r>
      <rPr>
        <b/>
        <vertAlign val="superscript"/>
        <sz val="10"/>
        <color theme="1"/>
        <rFont val="Arial"/>
        <family val="2"/>
      </rPr>
      <t>3</t>
    </r>
    <r>
      <rPr>
        <b/>
        <sz val="10"/>
        <color theme="1"/>
        <rFont val="Arial"/>
        <family val="2"/>
      </rPr>
      <t>pl]</t>
    </r>
  </si>
  <si>
    <t>Épicéa/sapin frais</t>
  </si>
  <si>
    <t>Épicéa/sapin sec</t>
  </si>
  <si>
    <t>Feuillu frais</t>
  </si>
  <si>
    <t>Feuillu sec</t>
  </si>
  <si>
    <t>SAISIE DE DONNÉES CHAUFFAGES/PRODUCTION DE CHALEUR</t>
  </si>
  <si>
    <t>Données générales (saisies par l'acheteur)</t>
  </si>
  <si>
    <t>Projet</t>
  </si>
  <si>
    <t>Entreprise</t>
  </si>
  <si>
    <t>Responsable</t>
  </si>
  <si>
    <t>Date</t>
  </si>
  <si>
    <t>Consommation de chaleur (selon les factures énergétiques, voir également commentaire)</t>
  </si>
  <si>
    <t>Chauffage sans eau chaude</t>
  </si>
  <si>
    <t>MWh/a</t>
  </si>
  <si>
    <t>Eau chaude</t>
  </si>
  <si>
    <t>années</t>
  </si>
  <si>
    <t>Données du prestataire (à transmettre avec l'offre)</t>
  </si>
  <si>
    <t>Variante</t>
  </si>
  <si>
    <t>V1</t>
  </si>
  <si>
    <t>Description de la variante</t>
  </si>
  <si>
    <t>Producteur de chaleur 1</t>
  </si>
  <si>
    <t>Chaudière mazout</t>
  </si>
  <si>
    <t>Producteur de chaleur 2</t>
  </si>
  <si>
    <t>Pompe à chaleur autre (p. ex. rejets de chaleur)</t>
  </si>
  <si>
    <t>Total des subventions</t>
  </si>
  <si>
    <t>CHF</t>
  </si>
  <si>
    <t>Saisir les coûts d'investissement de façon détaillée?</t>
  </si>
  <si>
    <t>oui</t>
  </si>
  <si>
    <t>Calculs</t>
  </si>
  <si>
    <t>Coûts d'investissement (producteur de chaleur 1 et 2)</t>
  </si>
  <si>
    <t>Description</t>
  </si>
  <si>
    <t>Investissement [CHF]</t>
  </si>
  <si>
    <t>Durée de vie [a]</t>
  </si>
  <si>
    <t>Remplacer valeurs par défaut</t>
  </si>
  <si>
    <t>Maintenance
[% inv.]</t>
  </si>
  <si>
    <t>Remplacer les valeurs par défaut
[% inv. ou CHF/a]</t>
  </si>
  <si>
    <t>Maintenance [CHF/a]</t>
  </si>
  <si>
    <t>Amortissement annuel [CHF/a]</t>
  </si>
  <si>
    <t>(Ré)investissement en CHF pour l'année...</t>
  </si>
  <si>
    <t>Ligne pour producteur de chaleur 1</t>
  </si>
  <si>
    <t>Ligne pour producteur de chaleur 2</t>
  </si>
  <si>
    <t>Afficher la ligne (1=oui)</t>
  </si>
  <si>
    <t>[% inv.]</t>
  </si>
  <si>
    <t>Construction de prise d'eau (y c. restitution)</t>
  </si>
  <si>
    <t>Galerie/puits d'infiltration</t>
  </si>
  <si>
    <t>Silo à pellets/à copeaux</t>
  </si>
  <si>
    <t>Sondes géothermiques y c. forage</t>
  </si>
  <si>
    <t>Registre terrestre</t>
  </si>
  <si>
    <t>Capteurs solaires</t>
  </si>
  <si>
    <t>Système de filtration</t>
  </si>
  <si>
    <t>Station de pompage</t>
  </si>
  <si>
    <t>Conduites de raccordement</t>
  </si>
  <si>
    <t>3. Approvisionnement en énergie</t>
  </si>
  <si>
    <t>Taxe unique de raccordement</t>
  </si>
  <si>
    <t>Citerne à mazout</t>
  </si>
  <si>
    <t>4. Production de chaleur</t>
  </si>
  <si>
    <t>Chaudière 1</t>
  </si>
  <si>
    <t>Chaudière 2</t>
  </si>
  <si>
    <t>Pompe à chaleur 1</t>
  </si>
  <si>
    <t>Pompe à chaleur 2</t>
  </si>
  <si>
    <t>Raccordement hydraulique</t>
  </si>
  <si>
    <t>Accumulateur</t>
  </si>
  <si>
    <t>5. Conduit de cheminée</t>
  </si>
  <si>
    <t>6. Distribution de chaleur</t>
  </si>
  <si>
    <t>Groupes de chauffage</t>
  </si>
  <si>
    <t>Chauffage au sol</t>
  </si>
  <si>
    <t>Aérothermes</t>
  </si>
  <si>
    <t>8. Sécurité</t>
  </si>
  <si>
    <t>Installation de détection d'incendie</t>
  </si>
  <si>
    <t>9. Sanitaire</t>
  </si>
  <si>
    <t>Canalisations d'eaux usées</t>
  </si>
  <si>
    <t>Boucles de circulation</t>
  </si>
  <si>
    <t>10. Ventilation</t>
  </si>
  <si>
    <t>Portes, portails</t>
  </si>
  <si>
    <t>Paliers/garde-corps</t>
  </si>
  <si>
    <t>Excavation</t>
  </si>
  <si>
    <t>Accès silo à pellets/à copeaux</t>
  </si>
  <si>
    <t>16. Électricité</t>
  </si>
  <si>
    <t>Démontages</t>
  </si>
  <si>
    <t>Éclairage</t>
  </si>
  <si>
    <t>Câblage</t>
  </si>
  <si>
    <t>Constructions provisoires</t>
  </si>
  <si>
    <t>Travaux de démolition</t>
  </si>
  <si>
    <t>Travaux de maçonnerie</t>
  </si>
  <si>
    <t>Cloisonnements pare-feu</t>
  </si>
  <si>
    <t>Échafaudages</t>
  </si>
  <si>
    <t>Grue, grue mobile</t>
  </si>
  <si>
    <t>18. Frais annexes pour la construction</t>
  </si>
  <si>
    <t>Travaux de peinture</t>
  </si>
  <si>
    <t>Nettoyage de chantier</t>
  </si>
  <si>
    <t>19. Imprévus</t>
  </si>
  <si>
    <t>20. Honoraires/frais annexes</t>
  </si>
  <si>
    <t>Ingénieur civil</t>
  </si>
  <si>
    <t>Propres prestations</t>
  </si>
  <si>
    <t>Géologue, acousticien, physicien du bâtiment</t>
  </si>
  <si>
    <t>Reproduction, plan, copies, frais</t>
  </si>
  <si>
    <t>AQ (planification, exécution)</t>
  </si>
  <si>
    <t>Optimisation de l'exploitation après la mise en service</t>
  </si>
  <si>
    <t>Optimisation de l'exploitation tous les 5 ans</t>
  </si>
  <si>
    <t>Vue d'ensemble</t>
  </si>
  <si>
    <t>Total des coûts d'investissement, déduction faite des subventions</t>
  </si>
  <si>
    <t>(Ré)investissement, déduction faite de la valeur résiduelle et de la subvention</t>
  </si>
  <si>
    <t>Valeur actuelle nette</t>
  </si>
  <si>
    <t>(Ré)investissement, déduction faite de la subvention</t>
  </si>
  <si>
    <t>Valeur résiduelle</t>
  </si>
  <si>
    <t>Coûts y c. hausse de prix</t>
  </si>
  <si>
    <t>Valeur actuelle</t>
  </si>
  <si>
    <t>Coûts de maintenance (producteur de chaleur 1 et 2)</t>
  </si>
  <si>
    <t>Total</t>
  </si>
  <si>
    <t>CHF/a</t>
  </si>
  <si>
    <t>Coûts de maintenance</t>
  </si>
  <si>
    <t>Coûts d'exploitation (producteur de chaleur 1 et 2)</t>
  </si>
  <si>
    <t>Gestion de l'exploitation</t>
  </si>
  <si>
    <t>Coûts d'exploitation</t>
  </si>
  <si>
    <t>Assurance</t>
  </si>
  <si>
    <t>Coûts énergétiques</t>
  </si>
  <si>
    <t>Coûts de puissance</t>
  </si>
  <si>
    <t>Coûts y c. hausse des prix de l'énergie</t>
  </si>
  <si>
    <t>Exploitation: coûts externes</t>
  </si>
  <si>
    <t>Émissions de gaz à effet de serre (GES)</t>
  </si>
  <si>
    <r>
      <rPr>
        <b/>
        <sz val="10"/>
        <color theme="1"/>
        <rFont val="Arial"/>
        <family val="2"/>
      </rPr>
      <t>tCO</t>
    </r>
    <r>
      <rPr>
        <b/>
        <vertAlign val="subscript"/>
        <sz val="10"/>
        <color theme="1"/>
        <rFont val="Arial"/>
        <family val="2"/>
      </rPr>
      <t>2eq</t>
    </r>
    <r>
      <rPr>
        <b/>
        <sz val="10"/>
        <color theme="1"/>
        <rFont val="Arial"/>
        <family val="2"/>
      </rPr>
      <t>/a</t>
    </r>
  </si>
  <si>
    <t>Exploitation: coûts externes émissions de gaz à effet de serre</t>
  </si>
  <si>
    <t>Unités de charge écologique UCE'13</t>
  </si>
  <si>
    <t>UCE/a</t>
  </si>
  <si>
    <t>Données environnementales sur la fabrication et l'élimination des producteurs de chaleur et mesures de construction</t>
  </si>
  <si>
    <t>Les émissions de gaz à effet de serre et les unités de charge écologique issues de la fabrication et de l'élimination des producteurs de chaleur sont calculées automatiquement ci-après (sauf sélection 'Autre production de chaleur'). Pour le calcul des émissions de gaz à effet de serre et des unités de charge écologique dues aux excavations et aux constructions en béton, il convient de fournir des indications sur la taille des constructions.
Au moyen des valeurs par défaut, il est possible de déterminer l'ordre de grandeur des émissions de gaz à effet de serre et des unités de charge écologique issues de la fabrication et de l'élimination (le remplacement n'est pas pris en compte). Une évaluation plus précise est toutefois recommandée notamment lorsque des systèmes avec des agents énergétiques renouvelables sont comparés. Si aucune donnée ne peut être intégrée à partir de la fabrication et de l'élimination, les valeurs par défaut peuvent être remplacées par 0.</t>
  </si>
  <si>
    <t>Fabrication et élimination producteur de chaleur:
coûts externes</t>
  </si>
  <si>
    <r>
      <rPr>
        <b/>
        <sz val="10"/>
        <color theme="1"/>
        <rFont val="Arial"/>
        <family val="2"/>
      </rPr>
      <t>tCO</t>
    </r>
    <r>
      <rPr>
        <b/>
        <vertAlign val="subscript"/>
        <sz val="10"/>
        <color theme="1"/>
        <rFont val="Arial"/>
        <family val="2"/>
      </rPr>
      <t>2eq</t>
    </r>
  </si>
  <si>
    <t>UCE</t>
  </si>
  <si>
    <t>Excavations et constructions en béton (producteur de chaleur 1 et 2)</t>
  </si>
  <si>
    <t>Longueur [m]</t>
  </si>
  <si>
    <t>Largeur [m]</t>
  </si>
  <si>
    <t>Hauteur [m]</t>
  </si>
  <si>
    <r>
      <rPr>
        <b/>
        <sz val="10"/>
        <color theme="1"/>
        <rFont val="Arial"/>
        <family val="2"/>
      </rPr>
      <t>Surface [m</t>
    </r>
    <r>
      <rPr>
        <b/>
        <vertAlign val="superscript"/>
        <sz val="10"/>
        <color theme="1"/>
        <rFont val="Arial"/>
        <family val="2"/>
      </rPr>
      <t>2</t>
    </r>
    <r>
      <rPr>
        <b/>
        <sz val="10"/>
        <color theme="1"/>
        <rFont val="Arial"/>
        <family val="2"/>
      </rPr>
      <t>]</t>
    </r>
  </si>
  <si>
    <r>
      <rPr>
        <b/>
        <sz val="10"/>
        <color theme="1"/>
        <rFont val="Arial"/>
        <family val="2"/>
      </rPr>
      <t>Béton pour une épaisseur de paroi de 20 cm [m</t>
    </r>
    <r>
      <rPr>
        <b/>
        <vertAlign val="superscript"/>
        <sz val="10"/>
        <color rgb="FF000000"/>
        <rFont val="Arial"/>
        <family val="2"/>
      </rPr>
      <t>3</t>
    </r>
    <r>
      <rPr>
        <b/>
        <sz val="10"/>
        <color rgb="FF000000"/>
        <rFont val="Arial"/>
        <family val="2"/>
      </rPr>
      <t>]</t>
    </r>
  </si>
  <si>
    <r>
      <rPr>
        <b/>
        <sz val="10"/>
        <color theme="1"/>
        <rFont val="Arial"/>
        <family val="2"/>
      </rPr>
      <t>Excavation [m</t>
    </r>
    <r>
      <rPr>
        <b/>
        <vertAlign val="superscript"/>
        <sz val="10"/>
        <color theme="1"/>
        <rFont val="Arial"/>
        <family val="2"/>
      </rPr>
      <t>3</t>
    </r>
    <r>
      <rPr>
        <b/>
        <sz val="10"/>
        <color theme="1"/>
        <rFont val="Arial"/>
        <family val="2"/>
      </rPr>
      <t>]</t>
    </r>
  </si>
  <si>
    <t>Fabrication et élimination en lien avec l'excavation et les constructions en béton: coûts externes</t>
  </si>
  <si>
    <t>Béton</t>
  </si>
  <si>
    <t>Mesures de construction: coûts externes émissions de gaz à effet de serre</t>
  </si>
  <si>
    <t>Coûts du cycle de vie</t>
  </si>
  <si>
    <t>Valeurs actuelles</t>
  </si>
  <si>
    <t>Coûts d'acquisition (déduction faite des subventions et de la valeur résiduelle)</t>
  </si>
  <si>
    <t>Coûts pour l'élimination</t>
  </si>
  <si>
    <t>Total additionné</t>
  </si>
  <si>
    <t>Émissions de gaz à effet de serre pour la fabrication/l'élimination du producteur de chaleur et les mesures de construction (Scope 3)</t>
  </si>
  <si>
    <r>
      <rPr>
        <sz val="10"/>
        <color theme="1"/>
        <rFont val="Arial"/>
        <family val="2"/>
      </rPr>
      <t>tCO</t>
    </r>
    <r>
      <rPr>
        <vertAlign val="subscript"/>
        <sz val="10"/>
        <color theme="1"/>
        <rFont val="Arial"/>
        <family val="2"/>
      </rPr>
      <t>2eq</t>
    </r>
  </si>
  <si>
    <t>Émissions de gaz à effet de serre exploitation (Scope 1 et 2)</t>
  </si>
  <si>
    <t>Unités de charge écologique UCE'13 exploitation</t>
  </si>
  <si>
    <t>Coûts de revient par kWh</t>
  </si>
  <si>
    <t>ct/kWh</t>
  </si>
  <si>
    <t>Prix de revient de la chaleur (coûts annuels par kWh)</t>
  </si>
  <si>
    <t>Listes déroulantes et valeurs par défaut</t>
  </si>
  <si>
    <t>Liste déroulante</t>
  </si>
  <si>
    <t>Numéro de l'approvisionnement en chaleur</t>
  </si>
  <si>
    <t>Numéro de l'agent énergétique</t>
  </si>
  <si>
    <t>Degré d'efficacité/COP</t>
  </si>
  <si>
    <t>Maintenance lors de la saisie des investissements totaux</t>
  </si>
  <si>
    <t>Degré d'efficacité/coefficient de performance annuel COP</t>
  </si>
  <si>
    <t>Pompe à chaleur eau de rivière/du lac</t>
  </si>
  <si>
    <t>Coefficient de performance annuel COP</t>
  </si>
  <si>
    <t>Pompe à chaleur eaux souterraines</t>
  </si>
  <si>
    <t>Pompe à chaleur avec sonde géothermique/registre terrestre</t>
  </si>
  <si>
    <t>Pompe à chaleur air</t>
  </si>
  <si>
    <t>Rendement</t>
  </si>
  <si>
    <t>Chaudière à pellets</t>
  </si>
  <si>
    <t>Chaudière à copeaux</t>
  </si>
  <si>
    <t>Solaire thermique</t>
  </si>
  <si>
    <t>Énergie solaire</t>
  </si>
  <si>
    <t>Utilisation directe des rejets thermiques</t>
  </si>
  <si>
    <t>Rejets thermiques</t>
  </si>
  <si>
    <t>Chaudière au biogaz</t>
  </si>
  <si>
    <t>Chaudière gaz naturel</t>
  </si>
  <si>
    <t>Mazout</t>
  </si>
  <si>
    <t>Autre production de chaleur</t>
  </si>
  <si>
    <t>Liste déroulante mesures de construction</t>
  </si>
  <si>
    <t>Inclure l'excavation (1=oui)?</t>
  </si>
  <si>
    <t>Approvisionnement en chaleur sélectionné?</t>
  </si>
  <si>
    <t>Inclure les rejets thermiques?</t>
  </si>
  <si>
    <t>Pondération</t>
  </si>
  <si>
    <t>Nouvelle centrale technique en sous-sol</t>
  </si>
  <si>
    <t>Producteur 1</t>
  </si>
  <si>
    <t>Nouvelle centrale technique dans le bâtiment</t>
  </si>
  <si>
    <t>Producteur 2</t>
  </si>
  <si>
    <t>Nouvelle salle de stockage de combustibles en sous-sol</t>
  </si>
  <si>
    <t>Nouvelle salle de stockage de combustibles dans le bâtiment</t>
  </si>
  <si>
    <t>Autres mesures de construction en sous-sol</t>
  </si>
  <si>
    <t>Autres mesures de construction dans le bâtiment</t>
  </si>
  <si>
    <t>Excavations et constructions en béton – fabrication et élimination</t>
  </si>
  <si>
    <r>
      <t>Approvisionnement en chaleur n</t>
    </r>
    <r>
      <rPr>
        <b/>
        <vertAlign val="superscript"/>
        <sz val="10"/>
        <color theme="1"/>
        <rFont val="Arial"/>
        <family val="2"/>
      </rPr>
      <t>o</t>
    </r>
  </si>
  <si>
    <t>Catégorie</t>
  </si>
  <si>
    <r>
      <rPr>
        <b/>
        <sz val="10"/>
        <color theme="1"/>
        <rFont val="Arial"/>
        <family val="2"/>
      </rPr>
      <t>Émissions de gaz à effet de serre
[g CO</t>
    </r>
    <r>
      <rPr>
        <b/>
        <vertAlign val="subscript"/>
        <sz val="10"/>
        <color theme="1"/>
        <rFont val="Arial"/>
        <family val="2"/>
      </rPr>
      <t>2eq</t>
    </r>
    <r>
      <rPr>
        <b/>
        <sz val="10"/>
        <color theme="1"/>
        <rFont val="Arial"/>
        <family val="2"/>
      </rPr>
      <t>]</t>
    </r>
  </si>
  <si>
    <t>Unités de charge écologique [UCE13]</t>
  </si>
  <si>
    <t>tous</t>
  </si>
  <si>
    <t>01.003 béton pour génie civil (sans armature)</t>
  </si>
  <si>
    <r>
      <rPr>
        <sz val="10"/>
        <color theme="1"/>
        <rFont val="Arial"/>
        <family val="2"/>
      </rPr>
      <t>m</t>
    </r>
    <r>
      <rPr>
        <vertAlign val="superscript"/>
        <sz val="10"/>
        <color theme="1"/>
        <rFont val="Arial"/>
        <family val="2"/>
      </rPr>
      <t>3</t>
    </r>
  </si>
  <si>
    <t>62.001 excavation mécanique, moyenne</t>
  </si>
  <si>
    <r>
      <rPr>
        <sz val="10"/>
        <color theme="1"/>
        <rFont val="Arial"/>
        <family val="2"/>
      </rPr>
      <t>m</t>
    </r>
    <r>
      <rPr>
        <vertAlign val="superscript"/>
        <sz val="10"/>
        <color theme="1"/>
        <rFont val="Arial"/>
        <family val="2"/>
      </rPr>
      <t>3</t>
    </r>
    <r>
      <rPr>
        <sz val="10"/>
        <color theme="1"/>
        <rFont val="Arial"/>
        <family val="2"/>
      </rPr>
      <t xml:space="preserve"> volume d'excavation</t>
    </r>
  </si>
  <si>
    <t>Producteur de chaleur fabrication et élimination</t>
  </si>
  <si>
    <r>
      <t>Approvisionnement en chaleur n</t>
    </r>
    <r>
      <rPr>
        <vertAlign val="superscript"/>
        <sz val="10"/>
        <color theme="1"/>
        <rFont val="Arial"/>
        <family val="2"/>
      </rPr>
      <t>o</t>
    </r>
  </si>
  <si>
    <t>Producteur de chaleur référence / source</t>
  </si>
  <si>
    <t>Unité de référence (sans facteur d'échelle)</t>
  </si>
  <si>
    <t>Échelle avec
kW^0.7</t>
  </si>
  <si>
    <t>Échelle avec kW (linéaire)</t>
  </si>
  <si>
    <t>Échelle avec kW^0.7</t>
  </si>
  <si>
    <t>Échelle avec kW</t>
  </si>
  <si>
    <t>Aucune</t>
  </si>
  <si>
    <t>-</t>
  </si>
  <si>
    <t>PAC eaux usées, 140 kW</t>
  </si>
  <si>
    <t>PAC avec sondes géothermiques, 10 kW</t>
  </si>
  <si>
    <t>PAC avec sondes géothermiques, 10 kW;
sondes géothermiques, 150 m pour 10 kW (linéaire)</t>
  </si>
  <si>
    <t>PAC air, 8 kW</t>
  </si>
  <si>
    <t>Chaudière, 50 kW</t>
  </si>
  <si>
    <t>31.009 collecteurs solaires plan, eau chaude immeuble locatif</t>
  </si>
  <si>
    <r>
      <t>m</t>
    </r>
    <r>
      <rPr>
        <vertAlign val="superscript"/>
        <sz val="10"/>
        <rFont val="Arial"/>
        <family val="2"/>
      </rPr>
      <t>2</t>
    </r>
    <r>
      <rPr>
        <sz val="10"/>
        <rFont val="Arial"/>
        <family val="2"/>
      </rPr>
      <t xml:space="preserve"> surface de capteurs</t>
    </r>
  </si>
  <si>
    <t>Chaudière, 10 kW</t>
  </si>
  <si>
    <t>Chaudière, 100 kW</t>
  </si>
  <si>
    <t>non</t>
  </si>
  <si>
    <t>[CHF/a]</t>
  </si>
  <si>
    <t>(utilisé avec une formule)</t>
  </si>
  <si>
    <t>Année</t>
  </si>
  <si>
    <t>Coûts d'investissement totaux</t>
  </si>
  <si>
    <t>Calcul si les coûts d'investissement totaux sont indiqués</t>
  </si>
  <si>
    <t>RÉSULTATS CHAUFFAGE/PRODUCTION DE CHALEUR</t>
  </si>
  <si>
    <t>V2</t>
  </si>
  <si>
    <t>V3</t>
  </si>
  <si>
    <t>V4</t>
  </si>
  <si>
    <t>V5</t>
  </si>
  <si>
    <t>Émissions de gaz à effet de serre fabrication/élimination producteur de chaleur et mesures de construction (Scope 3)</t>
  </si>
  <si>
    <t>UCE'13 exploitation</t>
  </si>
  <si>
    <t>Diagramme coûts du cycle de vie</t>
  </si>
  <si>
    <t>ANNEXE</t>
  </si>
  <si>
    <t>Références des sources</t>
  </si>
  <si>
    <r>
      <rPr>
        <u/>
        <sz val="10"/>
        <color theme="10"/>
        <rFont val="Arial"/>
        <family val="2"/>
      </rPr>
      <t>OFEV (2015):</t>
    </r>
    <r>
      <rPr>
        <sz val="10"/>
        <color rgb="FF000000"/>
        <rFont val="Arial"/>
        <family val="2"/>
      </rPr>
      <t xml:space="preserve"> </t>
    </r>
    <r>
      <rPr>
        <sz val="10"/>
        <color rgb="FF000000"/>
        <rFont val="Arial"/>
        <family val="2"/>
      </rPr>
      <t>Fiche d'information Facteurs d'émission des chauffages, OFEV, 2015</t>
    </r>
  </si>
  <si>
    <t>Énergie-bois Suisse (2016): Pouvoir calorifique des plaquettes et granulés de bois / Énergie grise, énergie-bois Suisse, 2006</t>
  </si>
  <si>
    <r>
      <rPr>
        <u/>
        <sz val="10"/>
        <color rgb="FF0000FF"/>
        <rFont val="Arial"/>
        <family val="2"/>
      </rPr>
      <t>OFS (2019)</t>
    </r>
    <r>
      <rPr>
        <sz val="10"/>
        <color rgb="FF000000"/>
        <rFont val="Arial"/>
        <family val="2"/>
      </rPr>
      <t>:</t>
    </r>
    <r>
      <rPr>
        <sz val="10"/>
        <color rgb="FF000000"/>
        <rFont val="Arial"/>
        <family val="2"/>
      </rPr>
      <t xml:space="preserve"> </t>
    </r>
    <r>
      <rPr>
        <sz val="10"/>
        <color rgb="FF000000"/>
        <rFont val="Arial"/>
        <family val="2"/>
      </rPr>
      <t>Prix à la consommation pour l'énergie, OFS, 2019</t>
    </r>
  </si>
  <si>
    <r>
      <rPr>
        <u/>
        <sz val="10"/>
        <color rgb="FF0000FF"/>
        <rFont val="Arial"/>
        <family val="2"/>
      </rPr>
      <t>OFS (2019)</t>
    </r>
    <r>
      <rPr>
        <sz val="10"/>
        <color rgb="FF000000"/>
        <rFont val="Arial"/>
        <family val="2"/>
      </rPr>
      <t>:</t>
    </r>
    <r>
      <rPr>
        <sz val="10"/>
        <color rgb="FF000000"/>
        <rFont val="Arial"/>
        <family val="2"/>
      </rPr>
      <t xml:space="preserve"> </t>
    </r>
    <r>
      <rPr>
        <sz val="10"/>
        <color rgb="FF000000"/>
        <rFont val="Arial"/>
        <family val="2"/>
      </rPr>
      <t>IPC, indice total sur toutes les bases de l'indice, indice suisse des prix à la consommation en juin 2019,  Office fédéral de la statistique OFS, 2019</t>
    </r>
  </si>
  <si>
    <r>
      <rPr>
        <u/>
        <sz val="10"/>
        <color theme="10"/>
        <rFont val="Arial"/>
        <family val="2"/>
      </rPr>
      <t>OFS (2019)</t>
    </r>
    <r>
      <rPr>
        <sz val="10"/>
        <color rgb="FF000000"/>
        <rFont val="Arial"/>
        <family val="2"/>
      </rPr>
      <t>:</t>
    </r>
    <r>
      <rPr>
        <sz val="10"/>
        <color rgb="FF000000"/>
        <rFont val="Arial"/>
        <family val="2"/>
      </rPr>
      <t xml:space="preserve"> </t>
    </r>
    <r>
      <rPr>
        <sz val="10"/>
        <color rgb="FF000000"/>
        <rFont val="Arial"/>
        <family val="2"/>
      </rPr>
      <t>IPC, prix moyens pour l'énergie et les carburants, valeurs mensuelles (à partir de 1993) et moyenne annuelle (à partir de 1966), OFS, 2019</t>
    </r>
  </si>
  <si>
    <r>
      <rPr>
        <u/>
        <sz val="10"/>
        <color theme="10"/>
        <rFont val="Arial"/>
        <family val="2"/>
      </rPr>
      <t>Caduff (2011):</t>
    </r>
    <r>
      <rPr>
        <sz val="10"/>
        <color rgb="FF000000"/>
        <rFont val="Arial"/>
        <family val="2"/>
      </rPr>
      <t xml:space="preserve"> </t>
    </r>
    <r>
      <rPr>
        <sz val="10"/>
        <color rgb="FF000000"/>
        <rFont val="Arial"/>
        <family val="2"/>
      </rPr>
      <t>Power-Law Relationships for Estimating Mass, Fuel Consumption and Costs of Energy Conversion Equipments, Environ.</t>
    </r>
    <r>
      <rPr>
        <sz val="10"/>
        <color rgb="FF000000"/>
        <rFont val="Arial"/>
        <family val="2"/>
      </rPr>
      <t xml:space="preserve"> </t>
    </r>
    <r>
      <rPr>
        <sz val="10"/>
        <color rgb="FF000000"/>
        <rFont val="Arial"/>
        <family val="2"/>
      </rPr>
      <t>Sci.</t>
    </r>
    <r>
      <rPr>
        <sz val="10"/>
        <color rgb="FF000000"/>
        <rFont val="Arial"/>
        <family val="2"/>
      </rPr>
      <t xml:space="preserve"> </t>
    </r>
    <r>
      <rPr>
        <sz val="10"/>
        <color rgb="FF000000"/>
        <rFont val="Arial"/>
        <family val="2"/>
      </rPr>
      <t>Technol.</t>
    </r>
  </si>
  <si>
    <r>
      <rPr>
        <u/>
        <sz val="10"/>
        <color theme="10"/>
        <rFont val="Arial"/>
        <family val="2"/>
      </rPr>
      <t>KBOB (2016b) / DETEC (2018):</t>
    </r>
    <r>
      <rPr>
        <sz val="10"/>
        <color rgb="FF000000"/>
        <rFont val="Arial"/>
        <family val="2"/>
      </rPr>
      <t xml:space="preserve"> </t>
    </r>
    <r>
      <rPr>
        <sz val="10"/>
        <color rgb="FF000000"/>
        <rFont val="Arial"/>
        <family val="2"/>
      </rPr>
      <t>Données de base KBOB données des écobilans DQRv2:2016 ou DETEC données des écobilans DQRv2:2018</t>
    </r>
  </si>
  <si>
    <r>
      <rPr>
        <u/>
        <sz val="10"/>
        <color rgb="FF0000FF"/>
        <rFont val="Arial"/>
        <family val="2"/>
      </rPr>
      <t>myclimate (2019)</t>
    </r>
    <r>
      <rPr>
        <sz val="10"/>
        <color rgb="FF000000"/>
        <rFont val="Arial"/>
        <family val="2"/>
      </rPr>
      <t>: www.myclimate.org</t>
    </r>
  </si>
  <si>
    <r>
      <rPr>
        <u/>
        <sz val="10"/>
        <color rgb="FF0000FF"/>
        <rFont val="Arial"/>
        <family val="2"/>
      </rPr>
      <t>Ville de Zurich, Office des constructions (2011):</t>
    </r>
    <r>
      <rPr>
        <sz val="10"/>
        <color rgb="FF000000"/>
        <rFont val="Arial"/>
        <family val="2"/>
      </rPr>
      <t xml:space="preserve"> </t>
    </r>
    <r>
      <rPr>
        <sz val="10"/>
        <color rgb="FF000000"/>
        <rFont val="Arial"/>
        <family val="2"/>
      </rPr>
      <t>Rentabilité des investissements dédiés aux nouvelles constructions et aux rénovations dans la société à 2000 watts, Ville de Zurich, Office des constructions, 2011</t>
    </r>
  </si>
  <si>
    <r>
      <t>Ville de Zurich, Protection de l'environnement et de la santé: Energie-Coaching, rapport de conseil remplacement gaz naturel: 2</t>
    </r>
    <r>
      <rPr>
        <vertAlign val="superscript"/>
        <sz val="10"/>
        <rFont val="Arial"/>
        <family val="2"/>
      </rPr>
      <t>e</t>
    </r>
    <r>
      <rPr>
        <sz val="10"/>
        <rFont val="Arial"/>
        <family val="2"/>
      </rPr>
      <t xml:space="preserve"> </t>
    </r>
    <r>
      <rPr>
        <sz val="10"/>
        <rFont val="Arial"/>
        <family val="2"/>
      </rPr>
      <t>étape systèmes de chauffage, outil Excel, version 1.3</t>
    </r>
  </si>
  <si>
    <t>Glossaire</t>
  </si>
  <si>
    <t>Journal des modifications</t>
  </si>
  <si>
    <t>Version, date</t>
  </si>
  <si>
    <t>Feuille de calcul</t>
  </si>
  <si>
    <t>Modification</t>
  </si>
  <si>
    <t>version bêta, 15.09.2020</t>
  </si>
  <si>
    <t>K</t>
  </si>
  <si>
    <t>BITTE WÄHLEN</t>
  </si>
  <si>
    <t>Darstellung der Katergorie der Investitionskosten abhängig vom Wärmeerzeuger</t>
  </si>
  <si>
    <t>Seewasser-Wärmepumpe</t>
  </si>
  <si>
    <t>Grundwasser-Wärmepumpe</t>
  </si>
  <si>
    <t>Erdsonden-Wärmepumpe</t>
  </si>
  <si>
    <t>Luft-Wärmepumpe</t>
  </si>
  <si>
    <t>Andere Wärmepumpe (z.B. Abwärme)</t>
  </si>
  <si>
    <t>Fernwärme</t>
  </si>
  <si>
    <t>Pellets</t>
  </si>
  <si>
    <t>Holzschnitzel</t>
  </si>
  <si>
    <t>Solarthermie</t>
  </si>
  <si>
    <t>Direkte Abwärmenutzung</t>
  </si>
  <si>
    <t>Biogas</t>
  </si>
  <si>
    <t>Erdgas</t>
  </si>
  <si>
    <t>Heizöl</t>
  </si>
  <si>
    <t>Restwert am Ende der Betrachtungszeit</t>
  </si>
  <si>
    <r>
      <rPr>
        <b/>
        <sz val="10"/>
        <color theme="1"/>
        <rFont val="Arial"/>
        <family val="2"/>
      </rPr>
      <t>Champs de commentaires</t>
    </r>
    <r>
      <rPr>
        <sz val="10"/>
        <color theme="1"/>
        <rFont val="Arial"/>
        <family val="2"/>
      </rPr>
      <t xml:space="preserve"> avec des aides pour la saisie de données, des sources, etc.
Les champs de commentaires se situent dans la mesure du possible sur le côté gauche.</t>
    </r>
  </si>
  <si>
    <r>
      <rPr>
        <sz val="10"/>
        <color theme="1"/>
        <rFont val="Arial"/>
        <family val="2"/>
      </rPr>
      <t xml:space="preserve">Le secrétariat </t>
    </r>
    <r>
      <rPr>
        <i/>
        <sz val="10"/>
        <color theme="1"/>
        <rFont val="Arial"/>
        <family val="2"/>
      </rPr>
      <t>Exemplarité Énergie et Climat</t>
    </r>
    <r>
      <rPr>
        <sz val="10"/>
        <color theme="1"/>
        <rFont val="Arial"/>
        <family val="2"/>
      </rPr>
      <t> n'assume aucune responsabilité quant à l'exactitude des calculs.</t>
    </r>
  </si>
  <si>
    <r>
      <t>Gaz à effet de serre
[g CO</t>
    </r>
    <r>
      <rPr>
        <b/>
        <vertAlign val="subscript"/>
        <sz val="10"/>
        <color theme="1"/>
        <rFont val="Arial"/>
        <family val="2"/>
      </rPr>
      <t>2eq</t>
    </r>
    <r>
      <rPr>
        <b/>
        <sz val="10"/>
        <color theme="1"/>
        <rFont val="Arial"/>
        <family val="2"/>
      </rPr>
      <t>/kWh]</t>
    </r>
  </si>
  <si>
    <r>
      <t>Facteur de conversion en kWh</t>
    </r>
    <r>
      <rPr>
        <b/>
        <vertAlign val="subscript"/>
        <sz val="10"/>
        <color theme="1"/>
        <rFont val="Arial"/>
        <family val="2"/>
      </rPr>
      <t>(pouvoir calorifique)</t>
    </r>
  </si>
  <si>
    <t>UCE'13 fabrication/élimination producteur de chaleur et constructions</t>
  </si>
  <si>
    <r>
      <rPr>
        <u/>
        <sz val="10"/>
        <color rgb="FF0000FF"/>
        <rFont val="Arial"/>
        <family val="2"/>
      </rPr>
      <t>ARE (2019)</t>
    </r>
    <r>
      <rPr>
        <sz val="10"/>
        <color rgb="FF000000"/>
        <rFont val="Arial"/>
        <family val="2"/>
      </rPr>
      <t>: Effets externes des transports 2015</t>
    </r>
    <r>
      <rPr>
        <sz val="10"/>
        <rFont val="Arial"/>
        <family val="2"/>
      </rPr>
      <t xml:space="preserve"> (en allemand, résumé en français), </t>
    </r>
    <r>
      <rPr>
        <sz val="10"/>
        <color rgb="FF000000"/>
        <rFont val="Arial"/>
        <family val="2"/>
      </rPr>
      <t>Office fédéral du développement territorial ARE, 2019</t>
    </r>
  </si>
  <si>
    <r>
      <t>Ville de Zurich, Office des constructions (2019):</t>
    </r>
    <r>
      <rPr>
        <sz val="10"/>
        <rFont val="Arial"/>
        <family val="2"/>
      </rPr>
      <t xml:space="preserve"> Variantenvergleich Energiegiesysteme (Comparaison des variantes pour les systèmes énergétiques) V 3.0, Ville de Zurich, Office des constructions, 2019</t>
    </r>
  </si>
  <si>
    <t>Les données des différentes variantes sont saisies dans les feuilles de calcul Chauffage_V1 à Chauffage_V5.</t>
  </si>
  <si>
    <t>Unités de charge écologique UCE'13 pour la fabrication/l'élimination du producteur de chaleur et l'excavation et les constructions en béton</t>
  </si>
  <si>
    <t>Conduite de mazout</t>
  </si>
  <si>
    <t>Calcul auxiliaire pour la prise en compte des coûts de maintenance dans les coûts d'investissement</t>
  </si>
  <si>
    <t>kW producteur</t>
  </si>
  <si>
    <t>GUIDE</t>
  </si>
  <si>
    <t>Besoins de chaleur (énergie utile)</t>
  </si>
  <si>
    <t>1. Source de chaleur - génie civil</t>
  </si>
  <si>
    <t>Terrassement pour raccordement sondes géothermiques</t>
  </si>
  <si>
    <t>Local citerne</t>
  </si>
  <si>
    <t>Fouille pour prise d'eau</t>
  </si>
  <si>
    <t>2. Source de chaleur - installations technique</t>
  </si>
  <si>
    <t>Séparation des circuits (échangeur)</t>
  </si>
  <si>
    <t>Calorifugeage</t>
  </si>
  <si>
    <t>Système de comptage</t>
  </si>
  <si>
    <t>Conduite de distribution (gaz)</t>
  </si>
  <si>
    <t>Conduite principale d'introduction (gaz)</t>
  </si>
  <si>
    <t>Conduite de raccordement chaudière (gaz)</t>
  </si>
  <si>
    <t>Conduite de raccordement chaudière (mazout)</t>
  </si>
  <si>
    <t>Conduit de cheminée 1</t>
  </si>
  <si>
    <t>Conduit de cheminée 2</t>
  </si>
  <si>
    <t>Système de filtration des fumées</t>
  </si>
  <si>
    <t>Évacuation des cendres</t>
  </si>
  <si>
    <t>Collecteur principal</t>
  </si>
  <si>
    <t>Vase d'expansion</t>
  </si>
  <si>
    <t>Sous-stations</t>
  </si>
  <si>
    <t>7. Émission de chaleur</t>
  </si>
  <si>
    <t>Radiateurs/convecteurs</t>
  </si>
  <si>
    <t>Plafonds actifs</t>
  </si>
  <si>
    <t>Raccordement des aérothermes</t>
  </si>
  <si>
    <t>Système de comptage d'énergie</t>
  </si>
  <si>
    <t>Système de détection de fuite de gaz</t>
  </si>
  <si>
    <t>Système de détection de fuite de mazout</t>
  </si>
  <si>
    <t>Système de détection de fuite de fluide frigorigène</t>
  </si>
  <si>
    <t>Accumulateur d'eau chaude sanitaire</t>
  </si>
  <si>
    <t>Distribution d'eau chaude sanitaire</t>
  </si>
  <si>
    <t>Appareils de ventilation/monoblocs</t>
  </si>
  <si>
    <t>Gaines</t>
  </si>
  <si>
    <t>Robinetterie, accessoires</t>
  </si>
  <si>
    <t>11. Construction métallique</t>
  </si>
  <si>
    <t>Appareils de levage fixes</t>
  </si>
  <si>
    <t>Couvercle de silo</t>
  </si>
  <si>
    <t>12. Chaufferie - génie civil</t>
  </si>
  <si>
    <t>Part des coûts de construction de la chaufferie</t>
  </si>
  <si>
    <t>13. Réseau de chaleur : génie civil</t>
  </si>
  <si>
    <t>14. Réseau de chaleur : conduites</t>
  </si>
  <si>
    <t>Fouilles pour l'introduction</t>
  </si>
  <si>
    <t>Fouilles pour l'extension du réseau</t>
  </si>
  <si>
    <t>Raccordement réseau froid</t>
  </si>
  <si>
    <t>Raccordement réseau de chaleur</t>
  </si>
  <si>
    <t>Raccordement sanitaire</t>
  </si>
  <si>
    <t>Sous-stations chauffage</t>
  </si>
  <si>
    <t>Tableaux MCR</t>
  </si>
  <si>
    <t>Capteurs/actionneurs</t>
  </si>
  <si>
    <t>Tableau de chantier</t>
  </si>
  <si>
    <t>Démontage</t>
  </si>
  <si>
    <t>Tableaux électriques principaux et secondaires</t>
  </si>
  <si>
    <t>Chemins de câbles/gaines</t>
  </si>
  <si>
    <t>Téléphonie, réseaux</t>
  </si>
  <si>
    <t>Fouilles pour câbles</t>
  </si>
  <si>
    <t>Fondations</t>
  </si>
  <si>
    <t>Percements, carottages</t>
  </si>
  <si>
    <t>17. Génie civil</t>
  </si>
  <si>
    <t>Aménagements extérieurs</t>
  </si>
  <si>
    <t>Imprévus - installations techniques</t>
  </si>
  <si>
    <t>Imprévus - travaux de construction</t>
  </si>
  <si>
    <t>Ingénieur CVCSE</t>
  </si>
  <si>
    <t>Permis de construire, demande d'autorisation</t>
  </si>
  <si>
    <t>Élimination des cendres et des suies pour les chauffages au bois</t>
  </si>
  <si>
    <t>Coûts de démantèlement en % de l'investissement</t>
  </si>
  <si>
    <t>Coûts pour le démantèlement</t>
  </si>
  <si>
    <t>Compteur d'énergie</t>
  </si>
  <si>
    <t>Convoyage des pellets/copeaux</t>
  </si>
  <si>
    <t>Isolations</t>
  </si>
  <si>
    <t>Sorties de secours</t>
  </si>
  <si>
    <t>Travaux de génie civil</t>
  </si>
  <si>
    <t>15. MCR/Automation du bâtiment</t>
  </si>
  <si>
    <t>Régulation/Automate</t>
  </si>
  <si>
    <t>Coûts démantèlement (producteur de chaleur 1 et 2)</t>
  </si>
  <si>
    <t>Forages pour les eaux souterraines</t>
  </si>
  <si>
    <t>Échangeur</t>
  </si>
  <si>
    <t>Récupération de chaleur (ventilation)</t>
  </si>
  <si>
    <t>Appareils/robinetterie</t>
  </si>
  <si>
    <t>Raccordement bâtiment</t>
  </si>
  <si>
    <t>Câblage bus (communication)</t>
  </si>
  <si>
    <r>
      <t xml:space="preserve">Le présent outil Excel permet de calculer les coûts du cycle de </t>
    </r>
    <r>
      <rPr>
        <sz val="10"/>
        <rFont val="Arial"/>
        <family val="2"/>
      </rPr>
      <t>vie (cf. définition en annexe</t>
    </r>
    <r>
      <rPr>
        <sz val="10"/>
        <color theme="1"/>
        <rFont val="Arial"/>
        <family val="2"/>
      </rPr>
      <t>) de</t>
    </r>
    <r>
      <rPr>
        <sz val="10"/>
        <rFont val="Arial"/>
        <family val="2"/>
      </rPr>
      <t>s installations techniques du bâtiment</t>
    </r>
    <r>
      <rPr>
        <sz val="10"/>
        <color theme="1"/>
        <rFont val="Arial"/>
        <family val="2"/>
      </rPr>
      <t>. Les groupes de produits qu'il contient seront étendus à l'avenir</t>
    </r>
    <r>
      <rPr>
        <sz val="10"/>
        <rFont val="Arial"/>
        <family val="2"/>
      </rPr>
      <t xml:space="preserve"> – le premier groupe actuellement disponible concerne les « chauffages/production de chaleur »</t>
    </r>
    <r>
      <rPr>
        <sz val="10"/>
        <color theme="1"/>
        <rFont val="Arial"/>
        <family val="2"/>
      </rPr>
      <t xml:space="preserve">. Cet outil a été développé par le secrétariat </t>
    </r>
    <r>
      <rPr>
        <i/>
        <sz val="10"/>
        <color theme="1"/>
        <rFont val="Arial"/>
        <family val="2"/>
      </rPr>
      <t>Exemplarité Énergie et Climat</t>
    </r>
    <r>
      <rPr>
        <sz val="10"/>
        <color theme="1"/>
        <rFont val="Arial"/>
        <family val="2"/>
      </rPr>
      <t xml:space="preserve"> et vient en aide aux acteurs dans la mise en œuvre de la mesure commune 'No 10 Considération des coûts du cycle de vie'.
Cet outil s'adresse en premier lieu aux acheteurs, mais peut aussi être utile à d'autres groupes d'utilisateurs. En cas d'acquisitions complexes, la collaboration avec des spécialistes a pour but d'aider à remplir les renseignements demandés. Dans l'onglet « Annexe »</t>
    </r>
    <r>
      <rPr>
        <sz val="10"/>
        <rFont val="Arial"/>
        <family val="2"/>
      </rPr>
      <t>, vous trouverez des sources et des informations complémentaires concernant cet outil, ainsi que les définitions de certains termes employés.</t>
    </r>
  </si>
  <si>
    <t>Sélectionnez le groupe de produits (tant qu'aucun groupe de produits n'est sélectionné, tout s'affiche).
Saisissez des données générales comme le taux d'intérêt de calcul et les prix de l'énergie si vous ne souhaitez pas calculer avec les valeurs par défaut.</t>
  </si>
  <si>
    <t>En ce qui concerne les groupes de produits avec une saisie complexe (p. ex. chauffages), chaque variante dispose de sa propre fiche de saisie (Produit_V1 à Produit V5). Si vous souhaitez visualiser les calculs, vous les trouverez sur la fiche de produit respective (regroupés et masqués, cf. remarque ci-dessous).</t>
  </si>
  <si>
    <t>Comparez les coûts des cycles de vie des variantes.</t>
  </si>
  <si>
    <r>
      <rPr>
        <b/>
        <sz val="10"/>
        <color theme="1"/>
        <rFont val="Arial"/>
        <family val="2"/>
      </rPr>
      <t>Champs de saisie et remplacement des valeurs par défaut.</t>
    </r>
    <r>
      <rPr>
        <sz val="10"/>
        <color theme="1"/>
        <rFont val="Arial"/>
        <family val="2"/>
      </rPr>
      <t xml:space="preserve"> Si des valeurs par défaut sont disponibles, il n'est pas nécessaire d'introduire des données personnelles; les calculs seront faits sur la base des valeurs par défaut.</t>
    </r>
  </si>
  <si>
    <r>
      <rPr>
        <b/>
        <sz val="10"/>
        <rFont val="Arial"/>
        <family val="2"/>
      </rPr>
      <t>Champs de sélection:</t>
    </r>
    <r>
      <rPr>
        <sz val="10"/>
        <rFont val="Arial"/>
        <family val="2"/>
      </rPr>
      <t xml:space="preserve"> Si on clique, un menu déroulant s'ouvre.</t>
    </r>
  </si>
  <si>
    <t>Tous les calculs peuvent être consultés. Pour une meilleure vue d'ensemble, les calculs sont en partie regroupés et masqués. Il est possible de les afficher à tout moment en cliquant sur le «+» dans le titre de la ligne ou de la colonne.</t>
  </si>
  <si>
    <r>
      <t xml:space="preserve">L'outil Excel est protégé, </t>
    </r>
    <r>
      <rPr>
        <b/>
        <sz val="10"/>
        <rFont val="Arial"/>
        <family val="2"/>
      </rPr>
      <t>sans mot de passe</t>
    </r>
    <r>
      <rPr>
        <sz val="10"/>
        <rFont val="Arial"/>
        <family val="2"/>
      </rPr>
      <t>. Pour annuler la protection de la feuille, il faut aller dans «Révision -&gt; Ôter la protection de la feuille».
Vous pouvez en principe adapter cet outil à vos propres besoins. Toutefois, il faut savoir que cela peut engendrer des erreurs de calcul. Il est possible que le code Visual Basic doive également être adapté.</t>
    </r>
  </si>
  <si>
    <r>
      <rPr>
        <b/>
        <sz val="10"/>
        <color rgb="FF4A9B93"/>
        <rFont val="Arial"/>
        <family val="2"/>
      </rPr>
      <t>Valeur actuelle:</t>
    </r>
    <r>
      <rPr>
        <b/>
        <sz val="10"/>
        <rFont val="Arial"/>
        <family val="2"/>
      </rPr>
      <t xml:space="preserve"> </t>
    </r>
    <r>
      <rPr>
        <sz val="10"/>
        <rFont val="Arial"/>
        <family val="2"/>
      </rPr>
      <t>valeur escomptée des dépenses (et des recettes) au moment de l'investissement (année de départ), au</t>
    </r>
    <r>
      <rPr>
        <sz val="10"/>
        <color rgb="FF000000"/>
        <rFont val="Arial"/>
        <family val="2"/>
      </rPr>
      <t xml:space="preserve"> taux d'intérêt de calcul.</t>
    </r>
  </si>
  <si>
    <r>
      <rPr>
        <b/>
        <sz val="10"/>
        <color rgb="FF4A9B93"/>
        <rFont val="Arial"/>
        <family val="2"/>
      </rPr>
      <t>Taux d'intérêt de calcul:</t>
    </r>
    <r>
      <rPr>
        <sz val="10"/>
        <rFont val="Arial"/>
        <family val="2"/>
      </rPr>
      <t xml:space="preserve"> dans le contexte de l'analyse de rentabilité, les frais d'intérêt représentent les intérêts sur la totalité du capital investi. Il ne s'agit donc pas uniquement des intérêts sur les capitaux de tiers, mais aussi d'un intérêt sur la part des investissements financée par le capital propre. L'investisseur s'attend en effet aussi à recevoir des intérêts pour son capital propre, d'un montant au moins équivalent aux recettes d'intérêts qu'il aurait reçues en plaçant son capital d'une autre manière. Le choix du taux d'intérêt de calcul est, dans une certaine mesure, une affaire d'appréciation.</t>
    </r>
  </si>
  <si>
    <r>
      <rPr>
        <b/>
        <sz val="10"/>
        <color rgb="FF4A9B93"/>
        <rFont val="Arial"/>
        <family val="2"/>
      </rPr>
      <t>TVA:</t>
    </r>
    <r>
      <rPr>
        <sz val="10"/>
        <rFont val="Arial"/>
        <family val="2"/>
      </rPr>
      <t xml:space="preserve"> les coûts doivent être indiqués de manière cohérente - soit tous avec TVA, soit tous sans TVA</t>
    </r>
  </si>
  <si>
    <r>
      <rPr>
        <b/>
        <sz val="10"/>
        <color rgb="FF4A9B93"/>
        <rFont val="Arial"/>
        <family val="2"/>
      </rPr>
      <t>Valeur actuelle nette:</t>
    </r>
    <r>
      <rPr>
        <sz val="10"/>
        <color theme="1"/>
        <rFont val="Arial"/>
        <family val="2"/>
      </rPr>
      <t xml:space="preserve"> </t>
    </r>
    <r>
      <rPr>
        <sz val="10"/>
        <rFont val="Arial"/>
        <family val="2"/>
      </rPr>
      <t>cf. valeur en capital</t>
    </r>
    <r>
      <rPr>
        <sz val="10"/>
        <color theme="1"/>
        <rFont val="Arial"/>
        <family val="2"/>
      </rPr>
      <t>.</t>
    </r>
  </si>
  <si>
    <r>
      <t xml:space="preserve">Scopes 1, 2 et 3: </t>
    </r>
    <r>
      <rPr>
        <sz val="10"/>
        <rFont val="Arial"/>
        <family val="2"/>
      </rPr>
      <t>le concept de périmètre d'émissions du protocole GES (scopes 1, 2 et 3) s'est imposé et est utilisé dans le présent outil.</t>
    </r>
    <r>
      <rPr>
        <b/>
        <sz val="10"/>
        <rFont val="Arial"/>
        <family val="2"/>
      </rPr>
      <t xml:space="preserve"> </t>
    </r>
    <r>
      <rPr>
        <sz val="10"/>
        <rFont val="Arial"/>
        <family val="2"/>
      </rPr>
      <t>Définitions:</t>
    </r>
    <r>
      <rPr>
        <b/>
        <sz val="10"/>
        <rFont val="Arial"/>
        <family val="2"/>
      </rPr>
      <t xml:space="preserve">
Scope 1: </t>
    </r>
    <r>
      <rPr>
        <sz val="10"/>
        <rFont val="Arial"/>
        <family val="2"/>
      </rPr>
      <t xml:space="preserve">émissions directes de gaz à effet de serre dans le périmètre de l'entreprise, induites par exemple par la combustion de carburants et combustibles fossiles.
</t>
    </r>
    <r>
      <rPr>
        <b/>
        <sz val="10"/>
        <rFont val="Arial"/>
        <family val="2"/>
      </rPr>
      <t>Scope 2:</t>
    </r>
    <r>
      <rPr>
        <sz val="10"/>
        <rFont val="Arial"/>
        <family val="2"/>
      </rPr>
      <t xml:space="preserve"> émissions induites par l'approvisionnement énergétique, mais qui ne sont pas générées dans le périmètre de l'entreprise (p. ex. électricité et chaleur à distance).
</t>
    </r>
    <r>
      <rPr>
        <b/>
        <sz val="10"/>
        <rFont val="Arial"/>
        <family val="2"/>
      </rPr>
      <t xml:space="preserve">Scope 3: </t>
    </r>
    <r>
      <rPr>
        <sz val="10"/>
        <rFont val="Arial"/>
        <family val="2"/>
      </rPr>
      <t>émissions induites par tous les processus en amont et en aval. Par exemple, les émissions générées par la fabrication et l'élimination d'un produit acheté par l'entreprise appartiennent au scope 3.</t>
    </r>
  </si>
  <si>
    <r>
      <t xml:space="preserve">Unités de charge écologique: </t>
    </r>
    <r>
      <rPr>
        <sz val="10"/>
        <rFont val="Arial"/>
        <family val="2"/>
      </rPr>
      <t>les unités de charge écologique 2013 (UCE'13) quantifient les impacts environnementaux générés par l'utilisation des ressources énergétiques et matérielles, l'utilisation de terrain et d'eau douce, les émissions dans l'air, les eaux et les sols, les dépôts de résidus issus du traitement des déchets et le bruit du trafic routier. Les unités de charge écologique dues à la consommation d'énergie en entreprise, et le cas échéant à la fabrication/l'élimination de produits, sont indiquées mais ne sont pas prises en compte dans le calcul des coûts du cycle de vie.</t>
    </r>
  </si>
  <si>
    <t>Coûts de la totalité de la production de chaleur considérés sur l'ensemble du cycle de vie (sous forme de valeur actuelle nette = valeur en capital).</t>
  </si>
  <si>
    <t>Coûts des différentes variantes considérées sur l'ensemble du cycle de vie (sous forme de valeur actuelle nette = valeur en capital).</t>
  </si>
  <si>
    <t>Période considérée pour calculer le coût du cycle de vie</t>
  </si>
  <si>
    <t>Valeur résiduelle à la fin de la période considérée</t>
  </si>
  <si>
    <t>Diagramme visualisation période considérée</t>
  </si>
  <si>
    <t>Coûts additionnés (valeurs actuelles) des différentes variantes sur la période considérée</t>
  </si>
  <si>
    <t>Valeur résiduelle après l'amortissement à la fin de l'année... (tient compte du réinvestissement après expiration de la durée de vie)</t>
  </si>
  <si>
    <t>Élimination à la fin de la période considérée pour le cycle de vie</t>
  </si>
  <si>
    <r>
      <t>KBOB (2016):</t>
    </r>
    <r>
      <rPr>
        <sz val="10"/>
        <rFont val="Arial"/>
        <family val="2"/>
      </rPr>
      <t xml:space="preserve"> Données des écobilans dans la construction, 2009/1:2016, KBOB, 2016</t>
    </r>
  </si>
  <si>
    <r>
      <t>Coûts externes:</t>
    </r>
    <r>
      <rPr>
        <sz val="10"/>
        <color rgb="FF000000"/>
        <rFont val="Arial"/>
        <family val="2"/>
      </rPr>
      <t xml:space="preserve"> </t>
    </r>
    <r>
      <rPr>
        <sz val="10"/>
        <rFont val="Arial"/>
        <family val="2"/>
      </rPr>
      <t>on entend par coûts externes les dommages</t>
    </r>
    <r>
      <rPr>
        <sz val="10"/>
        <color rgb="FF000000"/>
        <rFont val="Arial"/>
        <family val="2"/>
      </rPr>
      <t xml:space="preserve"> non compensés résultant de décisions économiques sur des parties non impliquées, c'est-à-dire les </t>
    </r>
    <r>
      <rPr>
        <sz val="10"/>
        <rFont val="Arial"/>
        <family val="2"/>
      </rPr>
      <t>dommages pour lesquelles personne ne paie. On peut citer comme exemple les conséquences du changement climatique supportées par la collectivité, non comprises dans le prix d'un billet d'avion, alors que les voyages en avion contribuent considérablement au réchauffement climatique de par les émissions de CO</t>
    </r>
    <r>
      <rPr>
        <vertAlign val="subscript"/>
        <sz val="10"/>
        <rFont val="Arial"/>
        <family val="2"/>
      </rPr>
      <t>2</t>
    </r>
    <r>
      <rPr>
        <sz val="10"/>
        <rFont val="Arial"/>
        <family val="2"/>
      </rPr>
      <t xml:space="preserve"> qu'ils engendrent. La tarification CO</t>
    </r>
    <r>
      <rPr>
        <vertAlign val="subscript"/>
        <sz val="10"/>
        <rFont val="Arial"/>
        <family val="2"/>
      </rPr>
      <t>2</t>
    </r>
    <r>
      <rPr>
        <sz val="10"/>
        <rFont val="Arial"/>
        <family val="2"/>
      </rPr>
      <t xml:space="preserve"> constitue un moyen d'internaliser ces coûts externes. </t>
    </r>
  </si>
  <si>
    <r>
      <rPr>
        <b/>
        <sz val="10"/>
        <color rgb="FF4A9B93"/>
        <rFont val="Arial"/>
        <family val="2"/>
      </rPr>
      <t xml:space="preserve">Valeur en capital (valeur actuelle nette): </t>
    </r>
    <r>
      <rPr>
        <sz val="10"/>
        <color rgb="FF000000"/>
        <rFont val="Arial"/>
        <family val="2"/>
      </rPr>
      <t>somme des valeurs actuelles de toutes les dépenses (et recettes) d'un projet sur la période considérée (=valeur actuelle nette)</t>
    </r>
  </si>
  <si>
    <r>
      <rPr>
        <b/>
        <sz val="10"/>
        <color rgb="FF4A9B93"/>
        <rFont val="Arial"/>
        <family val="2"/>
      </rPr>
      <t>Coûts du cycle de vie:</t>
    </r>
    <r>
      <rPr>
        <sz val="10"/>
        <color theme="1"/>
        <rFont val="Arial"/>
        <family val="2"/>
      </rPr>
      <t xml:space="preserve"> </t>
    </r>
    <r>
      <rPr>
        <sz val="10"/>
        <rFont val="Arial"/>
        <family val="2"/>
      </rPr>
      <t>outre les coûts d'acquisition, d'exploitation et d'entretien, les coûts du cycle de vie au sens de la norme ISO 20400 concernent également les coûts indirects que la production, l'exploitation et l'élimination font subir à l'environnement/la société</t>
    </r>
    <r>
      <rPr>
        <sz val="10"/>
        <color theme="1"/>
        <rFont val="Arial"/>
        <family val="2"/>
      </rPr>
      <t xml:space="preserve"> et qui peuvent être </t>
    </r>
    <r>
      <rPr>
        <sz val="10"/>
        <rFont val="Arial"/>
        <family val="2"/>
      </rPr>
      <t>monétisés. La monétisation des coûts externes est complexe et est actuellement promue par la Confédération. Le présent outil permet de prendre en compte les coûts externes des gaz à effet de serre déjà monétisés. Les autres coûts externes répercutés sur l'environnement/la société seront intégrés aussitôt que les données correspondantes seront disponibles.</t>
    </r>
    <r>
      <rPr>
        <sz val="10"/>
        <color theme="1"/>
        <rFont val="Arial"/>
        <family val="2"/>
      </rPr>
      <t xml:space="preserve">
</t>
    </r>
    <r>
      <rPr>
        <sz val="10"/>
        <rFont val="Arial"/>
        <family val="2"/>
      </rPr>
      <t>Le calcul des coûts du cycle de vie s'effectue à l'aide de la méthode de la valeur actuelle nette. La méthode de la valeur actuelle nette est une procédure dynamique de calcul des investissements, c'est-à-dire que tous les flux financiers sont rapportés</t>
    </r>
    <r>
      <rPr>
        <sz val="10"/>
        <color theme="1"/>
        <rFont val="Arial"/>
        <family val="2"/>
      </rPr>
      <t xml:space="preserve"> au moment où ils sont encourus et peuvent être comparés</t>
    </r>
    <r>
      <rPr>
        <sz val="10"/>
        <rFont val="Arial"/>
        <family val="2"/>
      </rPr>
      <t>, à une même date, à l'aide d'un facteur d'intérêt. 
Cela permet de déterminer la valeur actuelle totale d'un investissement (la valeur en capital). Cela est intéressant si l'on part du principe que les alternatives respectueuses de l'environnement présentent souvent des coûts d'acquisition plus élevés, mais des frais d'exploitation plus faibles. Cependant, le fait de dépenser plus d'argent au début d'un investissement mène aussi à payer plus d'intérêts, ou réduit les possibilités de placer de l'argent ailleurs (de manière rentable). Ces circonstances sont prises en compte grâce à l'actualisation (ou l’escompte) des flux financiers futurs à une date donnée.</t>
    </r>
  </si>
  <si>
    <t>version bêta, 01.02.2021</t>
  </si>
  <si>
    <r>
      <t>OFEV (2019):</t>
    </r>
    <r>
      <rPr>
        <sz val="10"/>
        <rFont val="Arial"/>
        <family val="2"/>
      </rPr>
      <t xml:space="preserve"> Facteurs d'émissions de CO2 selon l'inventaire suisse des gaz à effet de serre, OFEV, 2019</t>
    </r>
  </si>
  <si>
    <t>Traduction, textes, sauts de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</si>
</sst>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0.0"/>
    <numFmt numFmtId="166" formatCode="0.0%"/>
    <numFmt numFmtId="167" formatCode="0.000"/>
    <numFmt numFmtId="168" formatCode="#,##0.000"/>
    <numFmt numFmtId="169" formatCode="00.000"/>
  </numFmts>
  <fonts count="29" x14ac:knownFonts="1">
    <font>
      <sz val="10"/>
      <color theme="1"/>
      <name val="Arial"/>
      <family val="2"/>
    </font>
    <font>
      <sz val="10"/>
      <name val="Arial"/>
      <family val="2"/>
    </font>
    <font>
      <sz val="10"/>
      <name val="Arial"/>
      <family val="2"/>
    </font>
    <font>
      <vertAlign val="subscript"/>
      <sz val="10"/>
      <color theme="1"/>
      <name val="Arial"/>
      <family val="2"/>
    </font>
    <font>
      <b/>
      <sz val="10"/>
      <color theme="0"/>
      <name val="Arial"/>
      <family val="2"/>
    </font>
    <font>
      <b/>
      <sz val="10"/>
      <color theme="1"/>
      <name val="Arial"/>
      <family val="2"/>
    </font>
    <font>
      <b/>
      <sz val="12"/>
      <color theme="1"/>
      <name val="Arial"/>
      <family val="2"/>
    </font>
    <font>
      <sz val="9"/>
      <color indexed="81"/>
      <name val="Segoe UI"/>
      <family val="2"/>
    </font>
    <font>
      <sz val="8"/>
      <color indexed="81"/>
      <name val="Segoe UI"/>
      <family val="2"/>
    </font>
    <font>
      <b/>
      <vertAlign val="subscript"/>
      <sz val="10"/>
      <color theme="1"/>
      <name val="Arial"/>
      <family val="2"/>
    </font>
    <font>
      <sz val="10"/>
      <color theme="1"/>
      <name val="Arial"/>
      <family val="2"/>
    </font>
    <font>
      <b/>
      <sz val="10"/>
      <name val="Arial"/>
      <family val="2"/>
    </font>
    <font>
      <sz val="10"/>
      <color theme="0"/>
      <name val="Arial"/>
      <family val="2"/>
    </font>
    <font>
      <b/>
      <sz val="8"/>
      <color indexed="81"/>
      <name val="Segoe UI"/>
      <family val="2"/>
    </font>
    <font>
      <sz val="10"/>
      <color rgb="FFFF0000"/>
      <name val="Arial"/>
      <family val="2"/>
    </font>
    <font>
      <b/>
      <sz val="10"/>
      <color rgb="FF4A9B93"/>
      <name val="Arial"/>
      <family val="2"/>
    </font>
    <font>
      <b/>
      <sz val="9"/>
      <color indexed="81"/>
      <name val="Segoe UI"/>
      <family val="2"/>
    </font>
    <font>
      <sz val="10"/>
      <color theme="1"/>
      <name val="Symbol"/>
      <family val="1"/>
      <charset val="2"/>
    </font>
    <font>
      <vertAlign val="superscript"/>
      <sz val="10"/>
      <color theme="1"/>
      <name val="Arial"/>
      <family val="2"/>
    </font>
    <font>
      <i/>
      <sz val="10"/>
      <color theme="1"/>
      <name val="Arial"/>
      <family val="2"/>
    </font>
    <font>
      <u/>
      <sz val="10"/>
      <color theme="10"/>
      <name val="Arial"/>
      <family val="2"/>
    </font>
    <font>
      <u/>
      <sz val="10"/>
      <color rgb="FF0000FF"/>
      <name val="Arial"/>
      <family val="2"/>
    </font>
    <font>
      <sz val="8"/>
      <name val="Arial"/>
      <family val="2"/>
    </font>
    <font>
      <b/>
      <vertAlign val="superscript"/>
      <sz val="10"/>
      <color theme="1"/>
      <name val="Arial"/>
      <family val="2"/>
    </font>
    <font>
      <b/>
      <vertAlign val="superscript"/>
      <sz val="10"/>
      <color rgb="FF000000"/>
      <name val="Arial"/>
      <family val="2"/>
    </font>
    <font>
      <b/>
      <sz val="10"/>
      <color rgb="FF000000"/>
      <name val="Arial"/>
      <family val="2"/>
    </font>
    <font>
      <vertAlign val="superscript"/>
      <sz val="10"/>
      <name val="Arial"/>
      <family val="2"/>
    </font>
    <font>
      <sz val="10"/>
      <color rgb="FF000000"/>
      <name val="Arial"/>
      <family val="2"/>
    </font>
    <font>
      <vertAlign val="subscrip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4A9B93"/>
        <bgColor indexed="64"/>
      </patternFill>
    </fill>
    <fill>
      <patternFill patternType="solid">
        <fgColor rgb="FF9FD1CC"/>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s>
  <borders count="49">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style="medium">
        <color theme="0"/>
      </left>
      <right style="medium">
        <color theme="0"/>
      </right>
      <top/>
      <bottom style="medium">
        <color theme="0"/>
      </bottom>
      <diagonal/>
    </border>
    <border>
      <left/>
      <right/>
      <top style="thin">
        <color rgb="FF4A9B93"/>
      </top>
      <bottom/>
      <diagonal/>
    </border>
    <border>
      <left/>
      <right/>
      <top/>
      <bottom style="thin">
        <color rgb="FF4A9B93"/>
      </bottom>
      <diagonal/>
    </border>
    <border>
      <left/>
      <right/>
      <top style="thin">
        <color rgb="FF4A9B93"/>
      </top>
      <bottom style="thin">
        <color rgb="FF4A9B93"/>
      </bottom>
      <diagonal/>
    </border>
    <border>
      <left style="thin">
        <color rgb="FF4A9B93"/>
      </left>
      <right style="thin">
        <color rgb="FF4A9B93"/>
      </right>
      <top style="thin">
        <color rgb="FF4A9B93"/>
      </top>
      <bottom/>
      <diagonal/>
    </border>
    <border>
      <left style="thin">
        <color rgb="FF4A9B93"/>
      </left>
      <right style="thin">
        <color rgb="FF4A9B93"/>
      </right>
      <top/>
      <bottom/>
      <diagonal/>
    </border>
    <border>
      <left style="thin">
        <color rgb="FF4A9B93"/>
      </left>
      <right style="thin">
        <color rgb="FF4A9B93"/>
      </right>
      <top/>
      <bottom style="thin">
        <color rgb="FF4A9B93"/>
      </bottom>
      <diagonal/>
    </border>
    <border>
      <left style="medium">
        <color theme="0"/>
      </left>
      <right/>
      <top/>
      <bottom/>
      <diagonal/>
    </border>
    <border>
      <left/>
      <right/>
      <top/>
      <bottom style="medium">
        <color theme="0"/>
      </bottom>
      <diagonal/>
    </border>
    <border>
      <left/>
      <right/>
      <top style="medium">
        <color theme="0"/>
      </top>
      <bottom style="medium">
        <color theme="0"/>
      </bottom>
      <diagonal/>
    </border>
    <border>
      <left/>
      <right style="medium">
        <color theme="0"/>
      </right>
      <top/>
      <bottom/>
      <diagonal/>
    </border>
    <border>
      <left style="thin">
        <color rgb="FF4A9B93"/>
      </left>
      <right/>
      <top style="thin">
        <color rgb="FF4A9B93"/>
      </top>
      <bottom/>
      <diagonal/>
    </border>
    <border>
      <left/>
      <right style="thin">
        <color rgb="FF4A9B93"/>
      </right>
      <top style="thin">
        <color rgb="FF4A9B93"/>
      </top>
      <bottom/>
      <diagonal/>
    </border>
    <border>
      <left style="thin">
        <color rgb="FF4A9B93"/>
      </left>
      <right/>
      <top/>
      <bottom/>
      <diagonal/>
    </border>
    <border>
      <left/>
      <right style="thin">
        <color rgb="FF4A9B93"/>
      </right>
      <top/>
      <bottom/>
      <diagonal/>
    </border>
    <border>
      <left style="thin">
        <color rgb="FF4A9B93"/>
      </left>
      <right/>
      <top/>
      <bottom style="thin">
        <color rgb="FF4A9B93"/>
      </bottom>
      <diagonal/>
    </border>
    <border>
      <left/>
      <right style="thin">
        <color rgb="FF4A9B93"/>
      </right>
      <top/>
      <bottom style="thin">
        <color rgb="FF4A9B93"/>
      </bottom>
      <diagonal/>
    </border>
    <border>
      <left/>
      <right/>
      <top/>
      <bottom style="double">
        <color rgb="FF4A9B93"/>
      </bottom>
      <diagonal/>
    </border>
    <border>
      <left style="thin">
        <color rgb="FF4A9B93"/>
      </left>
      <right style="thin">
        <color rgb="FF4A9B93"/>
      </right>
      <top style="thin">
        <color rgb="FF4A9B93"/>
      </top>
      <bottom style="thin">
        <color rgb="FF4A9B93"/>
      </bottom>
      <diagonal/>
    </border>
    <border>
      <left style="thin">
        <color rgb="FF4A9B93"/>
      </left>
      <right/>
      <top style="thin">
        <color rgb="FF4A9B93"/>
      </top>
      <bottom style="thin">
        <color rgb="FF4A9B93"/>
      </bottom>
      <diagonal/>
    </border>
    <border>
      <left/>
      <right style="thin">
        <color rgb="FF4A9B93"/>
      </right>
      <top style="thin">
        <color rgb="FF4A9B93"/>
      </top>
      <bottom style="thin">
        <color rgb="FF4A9B93"/>
      </bottom>
      <diagonal/>
    </border>
    <border>
      <left/>
      <right/>
      <top style="thin">
        <color rgb="FF4A9B93"/>
      </top>
      <bottom style="medium">
        <color theme="0"/>
      </bottom>
      <diagonal/>
    </border>
    <border>
      <left style="medium">
        <color theme="0"/>
      </left>
      <right/>
      <top style="thin">
        <color rgb="FF4A9B93"/>
      </top>
      <bottom style="thin">
        <color rgb="FF4A9B93"/>
      </bottom>
      <diagonal/>
    </border>
    <border>
      <left style="medium">
        <color theme="0"/>
      </left>
      <right/>
      <top/>
      <bottom style="medium">
        <color theme="0"/>
      </bottom>
      <diagonal/>
    </border>
    <border>
      <left style="medium">
        <color theme="0"/>
      </left>
      <right/>
      <top style="medium">
        <color theme="0"/>
      </top>
      <bottom/>
      <diagonal/>
    </border>
    <border>
      <left style="medium">
        <color theme="0"/>
      </left>
      <right/>
      <top style="thin">
        <color rgb="FF4A9B93"/>
      </top>
      <bottom style="medium">
        <color theme="0"/>
      </bottom>
      <diagonal/>
    </border>
    <border>
      <left/>
      <right/>
      <top style="medium">
        <color theme="0"/>
      </top>
      <bottom style="thin">
        <color rgb="FF4A9B93"/>
      </bottom>
      <diagonal/>
    </border>
    <border>
      <left/>
      <right style="medium">
        <color theme="0"/>
      </right>
      <top style="medium">
        <color theme="0"/>
      </top>
      <bottom style="thin">
        <color rgb="FF4A9B93"/>
      </bottom>
      <diagonal/>
    </border>
    <border>
      <left/>
      <right style="medium">
        <color theme="0"/>
      </right>
      <top style="medium">
        <color theme="0"/>
      </top>
      <bottom/>
      <diagonal/>
    </border>
    <border>
      <left/>
      <right style="medium">
        <color theme="0"/>
      </right>
      <top style="thin">
        <color rgb="FF4A9B93"/>
      </top>
      <bottom style="medium">
        <color theme="0"/>
      </bottom>
      <diagonal/>
    </border>
    <border>
      <left style="thin">
        <color rgb="FF4A9B93"/>
      </left>
      <right style="thin">
        <color rgb="FF4A9B93"/>
      </right>
      <top style="thin">
        <color rgb="FF4A9B93"/>
      </top>
      <bottom style="double">
        <color rgb="FF4A9B93"/>
      </bottom>
      <diagonal/>
    </border>
    <border>
      <left/>
      <right/>
      <top style="thin">
        <color rgb="FF4A9B93"/>
      </top>
      <bottom style="double">
        <color rgb="FF4A9B93"/>
      </bottom>
      <diagonal/>
    </border>
    <border>
      <left/>
      <right style="thin">
        <color rgb="FF4A9B93"/>
      </right>
      <top style="thin">
        <color rgb="FF4A9B93"/>
      </top>
      <bottom style="double">
        <color rgb="FF4A9B93"/>
      </bottom>
      <diagonal/>
    </border>
    <border>
      <left/>
      <right/>
      <top style="double">
        <color rgb="FF4A9B93"/>
      </top>
      <bottom/>
      <diagonal/>
    </border>
    <border>
      <left style="thin">
        <color rgb="FF4A9B93"/>
      </left>
      <right/>
      <top style="thin">
        <color rgb="FF4A9B93"/>
      </top>
      <bottom style="double">
        <color rgb="FF4A9B93"/>
      </bottom>
      <diagonal/>
    </border>
    <border>
      <left style="thin">
        <color rgb="FF4A9B93"/>
      </left>
      <right/>
      <top style="double">
        <color rgb="FF4A9B93"/>
      </top>
      <bottom/>
      <diagonal/>
    </border>
    <border>
      <left/>
      <right style="thin">
        <color rgb="FF4A9B93"/>
      </right>
      <top style="double">
        <color rgb="FF4A9B93"/>
      </top>
      <bottom/>
      <diagonal/>
    </border>
    <border>
      <left/>
      <right style="medium">
        <color theme="0"/>
      </right>
      <top/>
      <bottom style="thin">
        <color rgb="FF4A9B93"/>
      </bottom>
      <diagonal/>
    </border>
    <border>
      <left style="medium">
        <color theme="0"/>
      </left>
      <right/>
      <top/>
      <bottom style="thin">
        <color rgb="FF4A9B93"/>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style="medium">
        <color theme="0"/>
      </right>
      <top style="thin">
        <color rgb="FF4A9B93"/>
      </top>
      <bottom style="medium">
        <color theme="0"/>
      </bottom>
      <diagonal/>
    </border>
    <border>
      <left/>
      <right/>
      <top style="double">
        <color rgb="FF4A9B93"/>
      </top>
      <bottom style="thin">
        <color rgb="FF4A9B93"/>
      </bottom>
      <diagonal/>
    </border>
    <border>
      <left style="medium">
        <color theme="0"/>
      </left>
      <right style="medium">
        <color theme="0"/>
      </right>
      <top style="medium">
        <color theme="0"/>
      </top>
      <bottom style="thin">
        <color rgb="FF4A9B93"/>
      </bottom>
      <diagonal/>
    </border>
  </borders>
  <cellStyleXfs count="6">
    <xf numFmtId="0" fontId="0" fillId="0" borderId="0"/>
    <xf numFmtId="0" fontId="1" fillId="0" borderId="0"/>
    <xf numFmtId="0" fontId="2" fillId="0" borderId="0"/>
    <xf numFmtId="9" fontId="10" fillId="0" borderId="0" applyFont="0" applyFill="0" applyBorder="0" applyAlignment="0" applyProtection="0"/>
    <xf numFmtId="43" fontId="10" fillId="0" borderId="0" applyFont="0" applyFill="0" applyBorder="0" applyAlignment="0" applyProtection="0"/>
    <xf numFmtId="0" fontId="20" fillId="0" borderId="0" applyNumberFormat="0" applyFill="0" applyBorder="0" applyAlignment="0" applyProtection="0"/>
  </cellStyleXfs>
  <cellXfs count="765">
    <xf numFmtId="0" fontId="0" fillId="0" borderId="0" xfId="0"/>
    <xf numFmtId="0" fontId="4" fillId="3" borderId="0" xfId="0" applyFont="1" applyFill="1"/>
    <xf numFmtId="0" fontId="6" fillId="0" borderId="0" xfId="0" applyFont="1"/>
    <xf numFmtId="0" fontId="0" fillId="0" borderId="0" xfId="0" applyFill="1" applyBorder="1"/>
    <xf numFmtId="0" fontId="0" fillId="0" borderId="0" xfId="0" applyAlignment="1">
      <alignment horizontal="center"/>
    </xf>
    <xf numFmtId="0" fontId="0" fillId="0" borderId="0" xfId="0" applyBorder="1"/>
    <xf numFmtId="3" fontId="0" fillId="0" borderId="0" xfId="0" applyNumberFormat="1" applyFill="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center"/>
    </xf>
    <xf numFmtId="0" fontId="4" fillId="3" borderId="0" xfId="0" applyFont="1" applyFill="1" applyBorder="1"/>
    <xf numFmtId="0" fontId="0" fillId="0" borderId="0" xfId="0" applyFill="1"/>
    <xf numFmtId="0" fontId="0" fillId="0" borderId="6" xfId="0" applyBorder="1"/>
    <xf numFmtId="0" fontId="0" fillId="0" borderId="7" xfId="0" applyBorder="1"/>
    <xf numFmtId="0" fontId="0" fillId="0" borderId="7" xfId="0" applyBorder="1" applyAlignment="1">
      <alignment horizontal="center"/>
    </xf>
    <xf numFmtId="0" fontId="1" fillId="0" borderId="0" xfId="0" applyFont="1" applyFill="1" applyBorder="1"/>
    <xf numFmtId="0" fontId="0" fillId="0" borderId="0" xfId="0" applyAlignment="1">
      <alignment vertical="top" wrapText="1"/>
    </xf>
    <xf numFmtId="0" fontId="1" fillId="0" borderId="0" xfId="0" applyFont="1" applyFill="1" applyBorder="1" applyAlignment="1">
      <alignment vertical="top" wrapText="1"/>
    </xf>
    <xf numFmtId="0" fontId="5" fillId="0" borderId="0" xfId="0" applyFont="1" applyBorder="1"/>
    <xf numFmtId="0" fontId="0" fillId="0" borderId="6" xfId="0" applyBorder="1" applyAlignment="1">
      <alignment horizontal="center"/>
    </xf>
    <xf numFmtId="3" fontId="5" fillId="0" borderId="0" xfId="0" applyNumberFormat="1" applyFont="1" applyBorder="1" applyAlignment="1">
      <alignment horizontal="center"/>
    </xf>
    <xf numFmtId="0" fontId="1" fillId="0" borderId="0" xfId="0" applyFont="1" applyFill="1" applyBorder="1" applyAlignment="1">
      <alignment horizontal="right"/>
    </xf>
    <xf numFmtId="0" fontId="0" fillId="0" borderId="16" xfId="0" applyBorder="1"/>
    <xf numFmtId="0" fontId="0" fillId="0" borderId="19" xfId="0" applyBorder="1" applyAlignment="1">
      <alignment horizontal="center"/>
    </xf>
    <xf numFmtId="0" fontId="0" fillId="0" borderId="21" xfId="0" applyBorder="1" applyAlignment="1">
      <alignment horizontal="center"/>
    </xf>
    <xf numFmtId="0" fontId="0" fillId="0" borderId="18" xfId="0" applyBorder="1"/>
    <xf numFmtId="0" fontId="5" fillId="0" borderId="18" xfId="0" applyFont="1" applyBorder="1"/>
    <xf numFmtId="0" fontId="0" fillId="0" borderId="20" xfId="0" applyBorder="1"/>
    <xf numFmtId="0" fontId="0" fillId="0" borderId="18" xfId="0" applyBorder="1" applyAlignment="1">
      <alignment wrapText="1"/>
    </xf>
    <xf numFmtId="0" fontId="0" fillId="0" borderId="0" xfId="0" quotePrefix="1" applyBorder="1" applyAlignment="1">
      <alignment horizontal="center"/>
    </xf>
    <xf numFmtId="0" fontId="4" fillId="3" borderId="6" xfId="0" applyFont="1" applyFill="1" applyBorder="1" applyAlignment="1">
      <alignment horizontal="center"/>
    </xf>
    <xf numFmtId="0" fontId="4" fillId="3" borderId="17" xfId="0" applyFont="1" applyFill="1" applyBorder="1" applyAlignment="1">
      <alignment horizontal="center"/>
    </xf>
    <xf numFmtId="166" fontId="0" fillId="0" borderId="23" xfId="3" applyNumberFormat="1" applyFont="1" applyFill="1" applyBorder="1" applyAlignment="1" applyProtection="1">
      <alignment horizontal="center"/>
    </xf>
    <xf numFmtId="166" fontId="0" fillId="2" borderId="1" xfId="3" applyNumberFormat="1" applyFont="1" applyFill="1" applyBorder="1" applyAlignment="1" applyProtection="1">
      <alignment horizontal="center"/>
      <protection locked="0"/>
    </xf>
    <xf numFmtId="4" fontId="0" fillId="0" borderId="23" xfId="3" applyNumberFormat="1" applyFont="1" applyFill="1" applyBorder="1" applyAlignment="1" applyProtection="1">
      <alignment horizontal="center"/>
    </xf>
    <xf numFmtId="166" fontId="0" fillId="0" borderId="0" xfId="3" applyNumberFormat="1" applyFont="1" applyFill="1" applyBorder="1" applyAlignment="1" applyProtection="1">
      <alignment horizontal="center"/>
    </xf>
    <xf numFmtId="165" fontId="0" fillId="0" borderId="23" xfId="3" applyNumberFormat="1" applyFont="1" applyFill="1" applyBorder="1" applyAlignment="1" applyProtection="1">
      <alignment horizontal="center"/>
    </xf>
    <xf numFmtId="3" fontId="0" fillId="0" borderId="23" xfId="3" applyNumberFormat="1" applyFont="1" applyFill="1" applyBorder="1" applyAlignment="1" applyProtection="1">
      <alignment horizontal="center"/>
    </xf>
    <xf numFmtId="0" fontId="0" fillId="5" borderId="0" xfId="0" applyFill="1" applyBorder="1" applyProtection="1">
      <protection locked="0"/>
    </xf>
    <xf numFmtId="164" fontId="0" fillId="2" borderId="25" xfId="0" applyNumberFormat="1" applyFill="1" applyBorder="1" applyAlignment="1" applyProtection="1">
      <alignment horizontal="center"/>
      <protection locked="0"/>
    </xf>
    <xf numFmtId="0" fontId="0" fillId="5" borderId="27" xfId="0" applyFill="1" applyBorder="1" applyProtection="1">
      <protection locked="0"/>
    </xf>
    <xf numFmtId="2" fontId="0" fillId="2" borderId="0" xfId="0" applyNumberFormat="1" applyFill="1" applyBorder="1" applyAlignment="1" applyProtection="1">
      <alignment horizontal="center"/>
      <protection locked="0"/>
    </xf>
    <xf numFmtId="165" fontId="0" fillId="0" borderId="0" xfId="3" applyNumberFormat="1" applyFont="1" applyFill="1" applyBorder="1" applyAlignment="1" applyProtection="1">
      <alignment horizontal="center"/>
    </xf>
    <xf numFmtId="165" fontId="0" fillId="0" borderId="16" xfId="3" applyNumberFormat="1" applyFont="1" applyFill="1" applyBorder="1" applyAlignment="1" applyProtection="1">
      <alignment horizontal="center"/>
    </xf>
    <xf numFmtId="165" fontId="0" fillId="0" borderId="18" xfId="3" applyNumberFormat="1" applyFont="1" applyFill="1" applyBorder="1" applyAlignment="1" applyProtection="1">
      <alignment horizontal="center"/>
    </xf>
    <xf numFmtId="165" fontId="0" fillId="0" borderId="20" xfId="3" applyNumberFormat="1" applyFont="1" applyFill="1" applyBorder="1" applyAlignment="1" applyProtection="1">
      <alignment horizontal="center"/>
    </xf>
    <xf numFmtId="4" fontId="0" fillId="0" borderId="7" xfId="3" applyNumberFormat="1" applyFont="1" applyFill="1" applyBorder="1" applyAlignment="1" applyProtection="1">
      <alignment horizontal="center"/>
    </xf>
    <xf numFmtId="4" fontId="0" fillId="0" borderId="21" xfId="3" applyNumberFormat="1" applyFont="1" applyFill="1" applyBorder="1" applyAlignment="1" applyProtection="1">
      <alignment horizontal="center"/>
    </xf>
    <xf numFmtId="164" fontId="0" fillId="2" borderId="8" xfId="0" applyNumberFormat="1" applyFill="1" applyBorder="1" applyAlignment="1" applyProtection="1">
      <alignment horizontal="center"/>
      <protection locked="0"/>
    </xf>
    <xf numFmtId="3" fontId="0" fillId="2" borderId="7"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3" fontId="0" fillId="2" borderId="29" xfId="0" applyNumberFormat="1" applyFill="1" applyBorder="1" applyAlignment="1" applyProtection="1">
      <alignment horizontal="center"/>
      <protection locked="0"/>
    </xf>
    <xf numFmtId="0" fontId="0" fillId="0" borderId="17" xfId="0" applyBorder="1" applyAlignment="1">
      <alignment horizontal="center"/>
    </xf>
    <xf numFmtId="0" fontId="4" fillId="3" borderId="16" xfId="0" applyFont="1" applyFill="1" applyBorder="1"/>
    <xf numFmtId="3" fontId="0" fillId="0" borderId="7" xfId="0" applyNumberFormat="1" applyFill="1" applyBorder="1" applyAlignment="1">
      <alignment horizontal="center"/>
    </xf>
    <xf numFmtId="3" fontId="0" fillId="0" borderId="16" xfId="3" applyNumberFormat="1" applyFont="1" applyFill="1" applyBorder="1" applyAlignment="1" applyProtection="1">
      <alignment horizontal="center"/>
    </xf>
    <xf numFmtId="3" fontId="0" fillId="0" borderId="18" xfId="3" applyNumberFormat="1" applyFont="1" applyFill="1" applyBorder="1" applyAlignment="1" applyProtection="1">
      <alignment horizontal="center"/>
    </xf>
    <xf numFmtId="3" fontId="0" fillId="0" borderId="20" xfId="3" applyNumberFormat="1" applyFont="1" applyFill="1" applyBorder="1" applyAlignment="1" applyProtection="1">
      <alignment horizontal="center"/>
    </xf>
    <xf numFmtId="0" fontId="5" fillId="0" borderId="36" xfId="0" applyFont="1" applyBorder="1"/>
    <xf numFmtId="3" fontId="5" fillId="0" borderId="36" xfId="0" applyNumberFormat="1" applyFont="1" applyBorder="1" applyAlignment="1">
      <alignment horizontal="center"/>
    </xf>
    <xf numFmtId="3" fontId="5" fillId="0" borderId="38" xfId="0" applyNumberFormat="1" applyFont="1" applyBorder="1" applyAlignment="1">
      <alignment horizontal="center"/>
    </xf>
    <xf numFmtId="0" fontId="5" fillId="0" borderId="38" xfId="0" applyFont="1" applyBorder="1"/>
    <xf numFmtId="3" fontId="0" fillId="2" borderId="43" xfId="0" applyNumberFormat="1" applyFill="1" applyBorder="1" applyAlignment="1" applyProtection="1">
      <alignment horizontal="center" vertical="center"/>
      <protection locked="0"/>
    </xf>
    <xf numFmtId="164" fontId="0" fillId="2" borderId="21" xfId="0" applyNumberFormat="1" applyFill="1" applyBorder="1" applyAlignment="1" applyProtection="1">
      <alignment horizontal="center"/>
      <protection locked="0"/>
    </xf>
    <xf numFmtId="0" fontId="0" fillId="5" borderId="43" xfId="0" applyFill="1" applyBorder="1" applyProtection="1">
      <protection locked="0"/>
    </xf>
    <xf numFmtId="164" fontId="0" fillId="2" borderId="7" xfId="0" applyNumberFormat="1" applyFill="1" applyBorder="1" applyAlignment="1" applyProtection="1">
      <alignment horizontal="center"/>
      <protection locked="0"/>
    </xf>
    <xf numFmtId="3" fontId="0" fillId="2" borderId="8" xfId="0" applyNumberFormat="1" applyFill="1" applyBorder="1" applyAlignment="1" applyProtection="1">
      <alignment horizontal="center"/>
      <protection locked="0"/>
    </xf>
    <xf numFmtId="0" fontId="0" fillId="0" borderId="0" xfId="0" applyProtection="1"/>
    <xf numFmtId="0" fontId="6" fillId="0" borderId="0" xfId="0" applyFont="1" applyProtection="1"/>
    <xf numFmtId="0" fontId="0" fillId="0" borderId="0" xfId="0" applyAlignment="1" applyProtection="1">
      <alignment horizontal="center"/>
    </xf>
    <xf numFmtId="0" fontId="0" fillId="0" borderId="0" xfId="0" applyBorder="1" applyProtection="1"/>
    <xf numFmtId="0" fontId="0" fillId="0" borderId="0" xfId="0" applyBorder="1" applyAlignment="1" applyProtection="1">
      <alignment horizontal="center"/>
    </xf>
    <xf numFmtId="3" fontId="0" fillId="0" borderId="0" xfId="0" applyNumberFormat="1" applyBorder="1" applyAlignment="1" applyProtection="1">
      <alignment horizontal="center"/>
    </xf>
    <xf numFmtId="3" fontId="0" fillId="0" borderId="0" xfId="0" applyNumberFormat="1" applyAlignment="1" applyProtection="1">
      <alignment horizontal="center"/>
    </xf>
    <xf numFmtId="0" fontId="4" fillId="3" borderId="0" xfId="0" applyFont="1" applyFill="1" applyProtection="1"/>
    <xf numFmtId="0" fontId="4" fillId="3" borderId="0" xfId="0" applyFont="1" applyFill="1" applyAlignment="1" applyProtection="1">
      <alignment horizontal="center"/>
    </xf>
    <xf numFmtId="0" fontId="4" fillId="3" borderId="0" xfId="0" applyFont="1" applyFill="1" applyBorder="1" applyProtection="1"/>
    <xf numFmtId="0" fontId="0" fillId="3" borderId="0" xfId="0" applyFill="1" applyBorder="1" applyProtection="1"/>
    <xf numFmtId="0" fontId="0" fillId="3" borderId="0" xfId="0" applyFill="1" applyBorder="1" applyAlignment="1" applyProtection="1">
      <alignment horizontal="center"/>
    </xf>
    <xf numFmtId="3" fontId="0" fillId="3" borderId="0" xfId="0" applyNumberFormat="1" applyFill="1" applyBorder="1" applyAlignment="1" applyProtection="1">
      <alignment horizontal="center"/>
    </xf>
    <xf numFmtId="3" fontId="0" fillId="3" borderId="0" xfId="0" applyNumberFormat="1" applyFill="1" applyAlignment="1" applyProtection="1">
      <alignment horizontal="center"/>
    </xf>
    <xf numFmtId="0" fontId="0" fillId="3" borderId="0" xfId="0" applyFill="1" applyAlignment="1" applyProtection="1">
      <alignment horizontal="center"/>
    </xf>
    <xf numFmtId="0" fontId="5" fillId="0" borderId="0" xfId="0" applyFont="1" applyProtection="1"/>
    <xf numFmtId="0" fontId="5" fillId="0" borderId="12" xfId="0" applyFont="1" applyFill="1" applyBorder="1" applyAlignment="1" applyProtection="1"/>
    <xf numFmtId="0" fontId="5" fillId="0" borderId="0" xfId="0" applyFont="1" applyFill="1" applyBorder="1" applyAlignment="1" applyProtection="1"/>
    <xf numFmtId="0" fontId="5" fillId="0" borderId="0" xfId="0" applyFont="1" applyFill="1" applyBorder="1" applyAlignment="1" applyProtection="1">
      <alignment horizontal="center"/>
    </xf>
    <xf numFmtId="0" fontId="0" fillId="0" borderId="0" xfId="0" applyAlignment="1" applyProtection="1">
      <alignment vertical="top"/>
    </xf>
    <xf numFmtId="0" fontId="0" fillId="0" borderId="0" xfId="0" applyBorder="1" applyAlignment="1" applyProtection="1">
      <alignment vertical="top"/>
    </xf>
    <xf numFmtId="0" fontId="0" fillId="0" borderId="0" xfId="0" applyBorder="1" applyAlignment="1" applyProtection="1">
      <alignment horizontal="center" vertical="top"/>
    </xf>
    <xf numFmtId="3" fontId="0" fillId="0" borderId="0" xfId="0" applyNumberFormat="1" applyBorder="1" applyAlignment="1" applyProtection="1">
      <alignment horizontal="center" vertical="top"/>
    </xf>
    <xf numFmtId="3" fontId="0" fillId="0" borderId="0" xfId="0" applyNumberFormat="1" applyAlignment="1" applyProtection="1">
      <alignment horizontal="center" vertical="top"/>
    </xf>
    <xf numFmtId="0" fontId="0" fillId="0" borderId="0" xfId="0" applyAlignment="1" applyProtection="1">
      <alignment horizontal="center" vertical="top"/>
    </xf>
    <xf numFmtId="0" fontId="0" fillId="0" borderId="0" xfId="0" applyFill="1" applyBorder="1" applyAlignment="1" applyProtection="1">
      <alignment vertical="top"/>
    </xf>
    <xf numFmtId="165" fontId="0" fillId="0" borderId="0" xfId="0" applyNumberFormat="1" applyFill="1" applyBorder="1" applyAlignment="1" applyProtection="1">
      <alignment horizontal="left" vertical="top" wrapText="1"/>
    </xf>
    <xf numFmtId="0" fontId="0" fillId="0" borderId="0" xfId="0" applyFill="1" applyAlignment="1" applyProtection="1">
      <alignment vertical="top"/>
    </xf>
    <xf numFmtId="0" fontId="0"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alignment horizontal="left"/>
    </xf>
    <xf numFmtId="3" fontId="0" fillId="0" borderId="1" xfId="0" applyNumberFormat="1" applyFill="1" applyBorder="1" applyAlignment="1" applyProtection="1">
      <alignment horizontal="right"/>
    </xf>
    <xf numFmtId="0" fontId="0" fillId="0" borderId="0" xfId="0" applyFont="1" applyFill="1" applyBorder="1" applyAlignment="1" applyProtection="1">
      <alignment horizontal="left"/>
    </xf>
    <xf numFmtId="0" fontId="0" fillId="0" borderId="0" xfId="0" applyFont="1" applyBorder="1" applyAlignment="1" applyProtection="1">
      <alignment horizontal="left"/>
    </xf>
    <xf numFmtId="0" fontId="0" fillId="0" borderId="0" xfId="0" applyFont="1" applyFill="1" applyBorder="1" applyAlignment="1" applyProtection="1"/>
    <xf numFmtId="0" fontId="0" fillId="0" borderId="5" xfId="0" applyFill="1" applyBorder="1" applyAlignment="1" applyProtection="1">
      <alignment horizontal="left"/>
    </xf>
    <xf numFmtId="0" fontId="0" fillId="0" borderId="0" xfId="0" applyFill="1" applyBorder="1" applyProtection="1"/>
    <xf numFmtId="165" fontId="0" fillId="0" borderId="0" xfId="0" applyNumberFormat="1" applyFont="1" applyFill="1" applyBorder="1" applyAlignment="1" applyProtection="1">
      <alignment horizontal="center"/>
    </xf>
    <xf numFmtId="9" fontId="10" fillId="0" borderId="0" xfId="3" applyFont="1" applyFill="1" applyBorder="1" applyAlignment="1" applyProtection="1">
      <alignment horizontal="center"/>
    </xf>
    <xf numFmtId="0" fontId="0" fillId="0" borderId="0" xfId="0" applyFont="1" applyFill="1" applyBorder="1" applyAlignment="1" applyProtection="1">
      <alignment horizontal="center"/>
    </xf>
    <xf numFmtId="3" fontId="0" fillId="0" borderId="0" xfId="0" applyNumberFormat="1" applyFont="1" applyFill="1" applyBorder="1" applyAlignment="1" applyProtection="1">
      <alignment horizontal="center"/>
    </xf>
    <xf numFmtId="0" fontId="0" fillId="0" borderId="0" xfId="0" applyFill="1" applyProtection="1"/>
    <xf numFmtId="0" fontId="0" fillId="0" borderId="0" xfId="0" applyFill="1" applyBorder="1" applyAlignment="1" applyProtection="1">
      <alignment horizontal="center"/>
    </xf>
    <xf numFmtId="0" fontId="5" fillId="0" borderId="0" xfId="0" applyFont="1" applyFill="1" applyBorder="1" applyProtection="1"/>
    <xf numFmtId="3" fontId="0" fillId="0" borderId="0" xfId="0" applyNumberFormat="1" applyFill="1" applyBorder="1" applyAlignment="1" applyProtection="1">
      <alignment horizontal="center"/>
    </xf>
    <xf numFmtId="3" fontId="0" fillId="0" borderId="0" xfId="0" applyNumberFormat="1" applyFill="1" applyAlignment="1" applyProtection="1">
      <alignment horizontal="center"/>
    </xf>
    <xf numFmtId="0" fontId="0" fillId="0" borderId="0" xfId="0" applyFill="1" applyAlignment="1" applyProtection="1">
      <alignment horizontal="center"/>
    </xf>
    <xf numFmtId="0" fontId="5" fillId="0" borderId="0" xfId="0" applyFont="1" applyBorder="1" applyAlignment="1" applyProtection="1">
      <alignment horizontal="left" wrapText="1"/>
    </xf>
    <xf numFmtId="0" fontId="5" fillId="0" borderId="0" xfId="0" applyFont="1" applyAlignment="1" applyProtection="1">
      <alignment wrapText="1"/>
    </xf>
    <xf numFmtId="0" fontId="5" fillId="0" borderId="0" xfId="0" applyFont="1" applyAlignment="1" applyProtection="1">
      <alignment horizontal="center" wrapText="1"/>
    </xf>
    <xf numFmtId="0" fontId="5" fillId="0" borderId="0" xfId="0" applyFont="1" applyFill="1" applyBorder="1" applyAlignment="1" applyProtection="1">
      <alignment horizontal="center" wrapText="1"/>
    </xf>
    <xf numFmtId="0" fontId="0" fillId="0" borderId="0" xfId="0" applyBorder="1" applyAlignment="1" applyProtection="1">
      <alignment horizontal="center" wrapText="1"/>
    </xf>
    <xf numFmtId="0" fontId="5" fillId="0" borderId="9" xfId="0" applyFont="1" applyFill="1" applyBorder="1" applyAlignment="1" applyProtection="1">
      <alignment horizontal="center" wrapText="1"/>
    </xf>
    <xf numFmtId="0" fontId="0" fillId="0" borderId="0" xfId="0" applyAlignment="1" applyProtection="1">
      <alignment wrapText="1"/>
    </xf>
    <xf numFmtId="3" fontId="0" fillId="0" borderId="8" xfId="0" applyNumberFormat="1" applyBorder="1" applyAlignment="1" applyProtection="1">
      <alignment horizontal="center" wrapText="1"/>
    </xf>
    <xf numFmtId="3" fontId="0" fillId="0" borderId="8" xfId="0" applyNumberFormat="1" applyBorder="1" applyAlignment="1" applyProtection="1">
      <alignment horizontal="center"/>
    </xf>
    <xf numFmtId="0" fontId="0" fillId="0" borderId="25" xfId="0" applyBorder="1" applyAlignment="1" applyProtection="1">
      <alignment horizontal="center" wrapText="1"/>
    </xf>
    <xf numFmtId="0" fontId="0" fillId="0" borderId="8" xfId="0" applyBorder="1" applyAlignment="1" applyProtection="1">
      <alignment horizontal="center" wrapText="1"/>
    </xf>
    <xf numFmtId="0" fontId="5" fillId="0" borderId="25" xfId="0" applyFont="1" applyBorder="1" applyAlignment="1" applyProtection="1">
      <alignment horizontal="center" wrapText="1"/>
    </xf>
    <xf numFmtId="0" fontId="5" fillId="0" borderId="6" xfId="0" applyFont="1" applyBorder="1" applyAlignment="1" applyProtection="1">
      <alignment horizontal="left"/>
    </xf>
    <xf numFmtId="165" fontId="0" fillId="0" borderId="6" xfId="0" applyNumberFormat="1" applyFill="1" applyBorder="1" applyAlignment="1" applyProtection="1">
      <alignment horizontal="left"/>
    </xf>
    <xf numFmtId="3" fontId="0" fillId="0" borderId="6" xfId="0" applyNumberFormat="1" applyFill="1" applyBorder="1" applyAlignment="1" applyProtection="1">
      <alignment horizontal="center"/>
    </xf>
    <xf numFmtId="0" fontId="0" fillId="0" borderId="6" xfId="0" applyBorder="1" applyAlignment="1" applyProtection="1">
      <alignment horizontal="center"/>
    </xf>
    <xf numFmtId="165" fontId="0" fillId="0" borderId="6" xfId="0" applyNumberFormat="1" applyFill="1" applyBorder="1" applyAlignment="1" applyProtection="1">
      <alignment horizontal="center"/>
    </xf>
    <xf numFmtId="166" fontId="0" fillId="0" borderId="6" xfId="3" applyNumberFormat="1" applyFont="1" applyFill="1" applyBorder="1" applyAlignment="1" applyProtection="1">
      <alignment horizontal="center"/>
    </xf>
    <xf numFmtId="0" fontId="0" fillId="0" borderId="24" xfId="0" applyBorder="1" applyAlignment="1" applyProtection="1"/>
    <xf numFmtId="0" fontId="0" fillId="0" borderId="8" xfId="0" applyBorder="1" applyAlignment="1" applyProtection="1"/>
    <xf numFmtId="0" fontId="0" fillId="0" borderId="8" xfId="0" applyBorder="1" applyAlignment="1" applyProtection="1">
      <alignment horizontal="center"/>
    </xf>
    <xf numFmtId="0" fontId="5" fillId="0" borderId="23" xfId="0" applyFont="1" applyBorder="1" applyAlignment="1" applyProtection="1">
      <alignment horizontal="left"/>
    </xf>
    <xf numFmtId="3" fontId="4" fillId="3" borderId="23" xfId="0" applyNumberFormat="1" applyFont="1" applyFill="1" applyBorder="1" applyAlignment="1" applyProtection="1">
      <alignment horizontal="center"/>
    </xf>
    <xf numFmtId="0" fontId="5" fillId="0" borderId="23" xfId="0" applyFont="1" applyFill="1" applyBorder="1" applyAlignment="1" applyProtection="1">
      <alignment horizontal="center"/>
    </xf>
    <xf numFmtId="0" fontId="0" fillId="0" borderId="0" xfId="0" applyAlignment="1" applyProtection="1"/>
    <xf numFmtId="1" fontId="0" fillId="0" borderId="0" xfId="0" applyNumberFormat="1" applyBorder="1" applyAlignment="1" applyProtection="1">
      <alignment horizontal="center"/>
    </xf>
    <xf numFmtId="0" fontId="0" fillId="0" borderId="11" xfId="0" applyBorder="1" applyAlignment="1" applyProtection="1">
      <alignment horizontal="center"/>
    </xf>
    <xf numFmtId="166" fontId="0" fillId="0" borderId="11" xfId="3" applyNumberFormat="1" applyFont="1" applyBorder="1" applyAlignment="1" applyProtection="1">
      <alignment horizontal="center"/>
    </xf>
    <xf numFmtId="3" fontId="0" fillId="0" borderId="11" xfId="0" applyNumberFormat="1" applyBorder="1" applyAlignment="1" applyProtection="1">
      <alignment horizontal="center"/>
    </xf>
    <xf numFmtId="4" fontId="0" fillId="0" borderId="0" xfId="0" applyNumberFormat="1" applyBorder="1" applyAlignment="1" applyProtection="1">
      <alignment horizontal="center"/>
    </xf>
    <xf numFmtId="0" fontId="0" fillId="0" borderId="23" xfId="0" applyFont="1" applyBorder="1" applyAlignment="1" applyProtection="1">
      <alignment horizontal="left"/>
    </xf>
    <xf numFmtId="3" fontId="0" fillId="0" borderId="23" xfId="0" applyNumberFormat="1" applyBorder="1" applyAlignment="1" applyProtection="1">
      <alignment horizontal="center"/>
    </xf>
    <xf numFmtId="0" fontId="0" fillId="0" borderId="23" xfId="0" applyBorder="1" applyAlignment="1" applyProtection="1">
      <alignment horizontal="center"/>
    </xf>
    <xf numFmtId="0" fontId="0" fillId="0" borderId="0" xfId="0" applyBorder="1" applyAlignment="1" applyProtection="1"/>
    <xf numFmtId="0" fontId="0" fillId="0" borderId="23" xfId="0" applyFont="1" applyFill="1" applyBorder="1" applyAlignment="1" applyProtection="1">
      <alignment horizontal="left"/>
    </xf>
    <xf numFmtId="166" fontId="0" fillId="0" borderId="0" xfId="3" applyNumberFormat="1" applyFont="1" applyBorder="1" applyAlignment="1" applyProtection="1">
      <alignment horizontal="center"/>
    </xf>
    <xf numFmtId="0" fontId="0" fillId="0" borderId="23" xfId="0" applyBorder="1" applyAlignment="1" applyProtection="1">
      <alignment horizontal="left"/>
    </xf>
    <xf numFmtId="0" fontId="0" fillId="0" borderId="7" xfId="0" applyBorder="1" applyAlignment="1" applyProtection="1">
      <alignment horizontal="left"/>
    </xf>
    <xf numFmtId="0" fontId="5" fillId="0" borderId="0" xfId="0" applyFont="1" applyBorder="1" applyAlignment="1" applyProtection="1">
      <alignment horizontal="left"/>
    </xf>
    <xf numFmtId="1" fontId="0" fillId="0" borderId="0" xfId="0" applyNumberFormat="1" applyFill="1" applyBorder="1" applyAlignment="1" applyProtection="1">
      <alignment horizontal="center"/>
    </xf>
    <xf numFmtId="165" fontId="0" fillId="0" borderId="0" xfId="0" applyNumberFormat="1" applyFill="1" applyBorder="1" applyAlignment="1" applyProtection="1">
      <alignment horizontal="center"/>
    </xf>
    <xf numFmtId="3" fontId="0" fillId="0" borderId="30" xfId="0" applyNumberFormat="1" applyFill="1" applyBorder="1" applyAlignment="1" applyProtection="1">
      <alignment horizontal="center"/>
    </xf>
    <xf numFmtId="1" fontId="0" fillId="0" borderId="6" xfId="0" applyNumberFormat="1" applyFill="1" applyBorder="1" applyAlignment="1" applyProtection="1">
      <alignment horizontal="center"/>
    </xf>
    <xf numFmtId="166" fontId="0" fillId="0" borderId="34" xfId="3" applyNumberFormat="1" applyFont="1" applyFill="1" applyBorder="1" applyAlignment="1" applyProtection="1">
      <alignment horizontal="center"/>
    </xf>
    <xf numFmtId="166" fontId="0" fillId="0" borderId="0" xfId="3" quotePrefix="1" applyNumberFormat="1" applyFont="1" applyFill="1" applyBorder="1" applyAlignment="1" applyProtection="1">
      <alignment horizontal="center"/>
    </xf>
    <xf numFmtId="0" fontId="0" fillId="0" borderId="0" xfId="0" applyFill="1" applyBorder="1" applyAlignment="1" applyProtection="1"/>
    <xf numFmtId="0" fontId="0" fillId="0" borderId="7" xfId="0" applyFont="1" applyBorder="1" applyAlignment="1" applyProtection="1">
      <alignment horizontal="left"/>
    </xf>
    <xf numFmtId="11" fontId="0" fillId="0" borderId="6" xfId="0" applyNumberFormat="1" applyFill="1" applyBorder="1" applyAlignment="1" applyProtection="1">
      <alignment horizontal="center"/>
    </xf>
    <xf numFmtId="11" fontId="0" fillId="0" borderId="6" xfId="3" applyNumberFormat="1" applyFont="1" applyFill="1" applyBorder="1" applyAlignment="1" applyProtection="1">
      <alignment horizontal="center"/>
    </xf>
    <xf numFmtId="0" fontId="0" fillId="0" borderId="23" xfId="0" applyFill="1" applyBorder="1" applyAlignment="1" applyProtection="1">
      <alignment horizontal="left"/>
    </xf>
    <xf numFmtId="165" fontId="11" fillId="0" borderId="0" xfId="0" applyNumberFormat="1" applyFont="1" applyFill="1" applyBorder="1" applyAlignment="1" applyProtection="1">
      <alignment horizontal="left" vertical="top" wrapText="1"/>
    </xf>
    <xf numFmtId="0" fontId="11" fillId="0" borderId="0" xfId="0" applyFont="1" applyFill="1" applyBorder="1" applyProtection="1"/>
    <xf numFmtId="0" fontId="11" fillId="0" borderId="0" xfId="0" applyFont="1" applyFill="1" applyBorder="1" applyAlignment="1" applyProtection="1">
      <alignment horizontal="center" wrapText="1"/>
    </xf>
    <xf numFmtId="0" fontId="11" fillId="0" borderId="0" xfId="0" applyFont="1" applyFill="1" applyBorder="1" applyAlignment="1" applyProtection="1"/>
    <xf numFmtId="9" fontId="0" fillId="0" borderId="0" xfId="3" applyFont="1" applyFill="1" applyBorder="1" applyAlignment="1" applyProtection="1">
      <alignment horizontal="center"/>
    </xf>
    <xf numFmtId="166" fontId="0" fillId="0" borderId="3" xfId="3" applyNumberFormat="1" applyFont="1" applyFill="1" applyBorder="1" applyAlignment="1" applyProtection="1">
      <alignment horizontal="center"/>
    </xf>
    <xf numFmtId="9" fontId="0" fillId="0" borderId="6" xfId="3" applyFont="1" applyFill="1" applyBorder="1" applyAlignment="1" applyProtection="1">
      <alignment horizontal="center"/>
    </xf>
    <xf numFmtId="0" fontId="0" fillId="0" borderId="8" xfId="0" applyFill="1" applyBorder="1" applyAlignment="1" applyProtection="1">
      <alignment horizontal="left"/>
    </xf>
    <xf numFmtId="4" fontId="0" fillId="0" borderId="8" xfId="0" applyNumberFormat="1" applyFill="1" applyBorder="1" applyAlignment="1" applyProtection="1">
      <alignment horizontal="left"/>
    </xf>
    <xf numFmtId="3" fontId="0" fillId="0" borderId="8" xfId="0" applyNumberFormat="1" applyFill="1" applyBorder="1" applyAlignment="1" applyProtection="1">
      <alignment horizontal="center"/>
    </xf>
    <xf numFmtId="1" fontId="0" fillId="0" borderId="8" xfId="0" quotePrefix="1" applyNumberFormat="1" applyFill="1" applyBorder="1" applyAlignment="1" applyProtection="1">
      <alignment horizontal="center"/>
    </xf>
    <xf numFmtId="165" fontId="0" fillId="0" borderId="8" xfId="0" applyNumberFormat="1" applyFill="1" applyBorder="1" applyAlignment="1" applyProtection="1">
      <alignment horizontal="center"/>
    </xf>
    <xf numFmtId="166" fontId="0" fillId="0" borderId="8" xfId="3" quotePrefix="1" applyNumberFormat="1" applyFont="1" applyFill="1" applyBorder="1" applyAlignment="1" applyProtection="1">
      <alignment horizontal="center"/>
    </xf>
    <xf numFmtId="166" fontId="0" fillId="0" borderId="8" xfId="3" applyNumberFormat="1" applyFont="1" applyFill="1" applyBorder="1" applyAlignment="1" applyProtection="1">
      <alignment horizontal="center"/>
    </xf>
    <xf numFmtId="0" fontId="4" fillId="3" borderId="23" xfId="0" applyFont="1" applyFill="1" applyBorder="1" applyAlignment="1" applyProtection="1">
      <alignment horizontal="left"/>
    </xf>
    <xf numFmtId="0" fontId="5" fillId="0" borderId="7" xfId="0" applyFont="1" applyBorder="1" applyAlignment="1" applyProtection="1">
      <alignment horizontal="left" vertical="center"/>
    </xf>
    <xf numFmtId="0" fontId="0" fillId="0" borderId="11" xfId="0" applyBorder="1" applyAlignment="1" applyProtection="1">
      <alignment horizontal="center" vertical="center"/>
    </xf>
    <xf numFmtId="3" fontId="0" fillId="0" borderId="11" xfId="0" applyNumberFormat="1" applyBorder="1" applyAlignment="1" applyProtection="1">
      <alignment horizontal="center" vertical="center"/>
    </xf>
    <xf numFmtId="165" fontId="5" fillId="0" borderId="36" xfId="0" applyNumberFormat="1" applyFont="1" applyFill="1" applyBorder="1" applyAlignment="1" applyProtection="1">
      <alignment horizontal="right" vertical="center"/>
    </xf>
    <xf numFmtId="0" fontId="5" fillId="0" borderId="6" xfId="0" applyFont="1" applyFill="1" applyBorder="1" applyAlignment="1" applyProtection="1"/>
    <xf numFmtId="3" fontId="5" fillId="0" borderId="6" xfId="0" applyNumberFormat="1" applyFont="1" applyFill="1" applyBorder="1" applyAlignment="1" applyProtection="1">
      <alignment horizontal="center"/>
    </xf>
    <xf numFmtId="0" fontId="4" fillId="3" borderId="16" xfId="0" applyFont="1" applyFill="1" applyBorder="1" applyAlignment="1" applyProtection="1"/>
    <xf numFmtId="0" fontId="5" fillId="3" borderId="0" xfId="0" applyFont="1" applyFill="1" applyBorder="1" applyAlignment="1" applyProtection="1">
      <alignment horizontal="center"/>
    </xf>
    <xf numFmtId="0" fontId="4" fillId="3" borderId="6" xfId="0" applyFont="1" applyFill="1" applyBorder="1" applyAlignment="1" applyProtection="1">
      <alignment horizontal="center"/>
    </xf>
    <xf numFmtId="0" fontId="4" fillId="3" borderId="17" xfId="0" applyFont="1" applyFill="1" applyBorder="1" applyAlignment="1" applyProtection="1">
      <alignment horizontal="center"/>
    </xf>
    <xf numFmtId="3" fontId="4" fillId="3" borderId="0" xfId="0" applyNumberFormat="1" applyFont="1" applyFill="1" applyAlignment="1" applyProtection="1">
      <alignment horizontal="center"/>
    </xf>
    <xf numFmtId="0" fontId="0" fillId="0" borderId="23" xfId="0" applyBorder="1" applyAlignment="1" applyProtection="1"/>
    <xf numFmtId="3" fontId="5" fillId="0" borderId="23" xfId="0" applyNumberFormat="1" applyFont="1" applyBorder="1" applyAlignment="1" applyProtection="1">
      <alignment horizontal="center"/>
    </xf>
    <xf numFmtId="0" fontId="11" fillId="0" borderId="0" xfId="0" applyFont="1" applyFill="1" applyBorder="1" applyAlignment="1" applyProtection="1">
      <alignment horizontal="center"/>
    </xf>
    <xf numFmtId="3" fontId="0" fillId="0" borderId="6" xfId="0" applyNumberFormat="1" applyBorder="1" applyAlignment="1" applyProtection="1">
      <alignment horizontal="center"/>
    </xf>
    <xf numFmtId="0" fontId="5" fillId="0" borderId="0" xfId="0" applyFont="1" applyAlignment="1" applyProtection="1">
      <alignment horizontal="center"/>
    </xf>
    <xf numFmtId="0" fontId="5" fillId="0" borderId="36" xfId="0" applyFont="1" applyFill="1" applyBorder="1" applyAlignment="1" applyProtection="1">
      <alignment vertical="top"/>
    </xf>
    <xf numFmtId="9" fontId="5" fillId="0" borderId="36" xfId="3" applyFont="1" applyFill="1" applyBorder="1" applyAlignment="1" applyProtection="1">
      <alignment horizontal="right"/>
    </xf>
    <xf numFmtId="3" fontId="5" fillId="0" borderId="36" xfId="0" applyNumberFormat="1" applyFont="1" applyBorder="1" applyAlignment="1" applyProtection="1">
      <alignment horizontal="center" vertical="top"/>
    </xf>
    <xf numFmtId="0" fontId="5" fillId="0" borderId="0" xfId="0" applyFont="1" applyBorder="1" applyProtection="1"/>
    <xf numFmtId="0" fontId="4" fillId="4" borderId="0" xfId="0" applyFont="1" applyFill="1" applyAlignment="1" applyProtection="1">
      <alignment horizontal="center"/>
    </xf>
    <xf numFmtId="0" fontId="0" fillId="0" borderId="6" xfId="0" applyBorder="1" applyProtection="1"/>
    <xf numFmtId="0" fontId="5" fillId="0" borderId="0" xfId="0" applyFont="1" applyBorder="1" applyAlignment="1" applyProtection="1"/>
    <xf numFmtId="0" fontId="5" fillId="0" borderId="0" xfId="0" applyFont="1" applyBorder="1" applyAlignment="1" applyProtection="1">
      <alignment horizontal="center"/>
    </xf>
    <xf numFmtId="0" fontId="0" fillId="0" borderId="7" xfId="0" applyBorder="1" applyProtection="1"/>
    <xf numFmtId="0" fontId="4" fillId="0" borderId="0" xfId="0" applyFont="1" applyFill="1" applyAlignment="1" applyProtection="1">
      <alignment horizontal="center"/>
    </xf>
    <xf numFmtId="9" fontId="5" fillId="0" borderId="22" xfId="3" applyFont="1" applyFill="1" applyBorder="1" applyAlignment="1" applyProtection="1">
      <alignment horizontal="right"/>
    </xf>
    <xf numFmtId="0" fontId="11" fillId="0" borderId="0" xfId="0" applyFont="1" applyFill="1" applyBorder="1" applyAlignment="1" applyProtection="1">
      <alignment horizontal="left"/>
    </xf>
    <xf numFmtId="0" fontId="5" fillId="0" borderId="0" xfId="0" applyFont="1" applyFill="1" applyProtection="1"/>
    <xf numFmtId="0" fontId="0" fillId="0" borderId="6" xfId="0" applyFill="1" applyBorder="1" applyProtection="1"/>
    <xf numFmtId="0" fontId="0" fillId="0" borderId="6" xfId="0" applyBorder="1" applyAlignment="1" applyProtection="1">
      <alignment horizontal="right"/>
    </xf>
    <xf numFmtId="165" fontId="11" fillId="0" borderId="0" xfId="0" applyNumberFormat="1" applyFont="1" applyFill="1" applyBorder="1" applyAlignment="1" applyProtection="1">
      <alignment horizontal="center"/>
    </xf>
    <xf numFmtId="9" fontId="11" fillId="0" borderId="0" xfId="3" applyFont="1" applyFill="1" applyBorder="1" applyAlignment="1" applyProtection="1">
      <alignment horizontal="center"/>
    </xf>
    <xf numFmtId="0" fontId="0" fillId="0" borderId="7" xfId="0" applyBorder="1" applyAlignment="1" applyProtection="1">
      <alignment horizontal="right"/>
    </xf>
    <xf numFmtId="3" fontId="0" fillId="0" borderId="7" xfId="0" applyNumberFormat="1" applyFill="1" applyBorder="1" applyAlignment="1" applyProtection="1">
      <alignment horizontal="center"/>
    </xf>
    <xf numFmtId="0" fontId="0" fillId="0" borderId="7" xfId="0" applyFont="1" applyBorder="1" applyAlignment="1" applyProtection="1">
      <alignment horizontal="center" wrapText="1"/>
    </xf>
    <xf numFmtId="0" fontId="0" fillId="0" borderId="8" xfId="0" applyBorder="1" applyProtection="1"/>
    <xf numFmtId="0" fontId="5" fillId="0" borderId="22" xfId="0" applyFont="1" applyFill="1" applyBorder="1" applyAlignment="1" applyProtection="1">
      <alignment vertical="top"/>
    </xf>
    <xf numFmtId="3" fontId="5" fillId="0" borderId="22" xfId="0" applyNumberFormat="1" applyFont="1" applyBorder="1" applyAlignment="1" applyProtection="1">
      <alignment horizontal="center" vertical="top"/>
    </xf>
    <xf numFmtId="0" fontId="0" fillId="0" borderId="6" xfId="0" applyBorder="1" applyAlignment="1" applyProtection="1"/>
    <xf numFmtId="1" fontId="11" fillId="0" borderId="0" xfId="0" applyNumberFormat="1" applyFont="1" applyFill="1" applyBorder="1" applyAlignment="1" applyProtection="1">
      <alignment horizontal="center"/>
    </xf>
    <xf numFmtId="0" fontId="4" fillId="3" borderId="6" xfId="0" applyFont="1" applyFill="1" applyBorder="1" applyProtection="1"/>
    <xf numFmtId="0" fontId="4" fillId="3" borderId="16" xfId="0" applyFont="1" applyFill="1" applyBorder="1" applyProtection="1"/>
    <xf numFmtId="0" fontId="0" fillId="0" borderId="0" xfId="0" applyBorder="1" applyAlignment="1" applyProtection="1">
      <alignment vertical="center"/>
    </xf>
    <xf numFmtId="0" fontId="4" fillId="0" borderId="0" xfId="0" applyFont="1" applyFill="1" applyBorder="1" applyProtection="1"/>
    <xf numFmtId="0" fontId="5" fillId="0" borderId="7" xfId="0" applyFont="1" applyBorder="1" applyAlignment="1" applyProtection="1">
      <alignment horizontal="right"/>
    </xf>
    <xf numFmtId="0" fontId="5" fillId="0" borderId="36" xfId="0" applyFont="1" applyBorder="1" applyProtection="1"/>
    <xf numFmtId="0" fontId="5" fillId="0" borderId="36" xfId="0" applyFont="1" applyBorder="1" applyAlignment="1" applyProtection="1">
      <alignment horizontal="right"/>
    </xf>
    <xf numFmtId="3" fontId="5" fillId="0" borderId="36" xfId="0" applyNumberFormat="1" applyFont="1" applyBorder="1" applyAlignment="1" applyProtection="1">
      <alignment horizontal="center"/>
    </xf>
    <xf numFmtId="0" fontId="5" fillId="0" borderId="39" xfId="0" applyFont="1" applyBorder="1" applyProtection="1"/>
    <xf numFmtId="3" fontId="5" fillId="0" borderId="35" xfId="0" applyNumberFormat="1" applyFont="1" applyBorder="1" applyAlignment="1" applyProtection="1">
      <alignment horizontal="center"/>
    </xf>
    <xf numFmtId="0" fontId="0" fillId="0" borderId="0" xfId="0" applyBorder="1" applyAlignment="1" applyProtection="1">
      <alignment horizontal="right"/>
    </xf>
    <xf numFmtId="3" fontId="5" fillId="0" borderId="0" xfId="0" applyNumberFormat="1" applyFont="1" applyBorder="1" applyAlignment="1" applyProtection="1">
      <alignment horizontal="center"/>
    </xf>
    <xf numFmtId="165" fontId="5" fillId="0" borderId="0" xfId="0" applyNumberFormat="1" applyFont="1" applyBorder="1" applyAlignment="1" applyProtection="1">
      <alignment horizontal="center"/>
    </xf>
    <xf numFmtId="164" fontId="5" fillId="0" borderId="0" xfId="0" applyNumberFormat="1" applyFont="1" applyBorder="1" applyAlignment="1" applyProtection="1">
      <alignment horizontal="center"/>
    </xf>
    <xf numFmtId="0" fontId="5" fillId="0" borderId="23" xfId="0" applyFont="1" applyBorder="1" applyAlignment="1" applyProtection="1">
      <alignment wrapText="1"/>
    </xf>
    <xf numFmtId="0" fontId="5" fillId="0" borderId="23" xfId="0" applyFont="1" applyBorder="1" applyAlignment="1" applyProtection="1">
      <alignment horizontal="left" wrapText="1"/>
    </xf>
    <xf numFmtId="0" fontId="5" fillId="0" borderId="24" xfId="0" applyFont="1" applyBorder="1" applyAlignment="1" applyProtection="1">
      <alignment horizontal="left" wrapText="1"/>
    </xf>
    <xf numFmtId="1" fontId="5" fillId="0" borderId="23" xfId="0" applyNumberFormat="1" applyFont="1" applyBorder="1" applyAlignment="1" applyProtection="1">
      <alignment wrapText="1"/>
    </xf>
    <xf numFmtId="0" fontId="0" fillId="0" borderId="24" xfId="0" applyBorder="1" applyProtection="1"/>
    <xf numFmtId="1" fontId="0" fillId="0" borderId="23" xfId="0" applyNumberFormat="1" applyBorder="1" applyProtection="1"/>
    <xf numFmtId="0" fontId="0" fillId="0" borderId="24" xfId="0" applyBorder="1" applyAlignment="1" applyProtection="1">
      <alignment horizontal="left"/>
    </xf>
    <xf numFmtId="0" fontId="0" fillId="0" borderId="23" xfId="0" quotePrefix="1" applyBorder="1" applyAlignment="1" applyProtection="1">
      <alignment horizontal="center"/>
    </xf>
    <xf numFmtId="1" fontId="0" fillId="0" borderId="0" xfId="0" applyNumberFormat="1" applyBorder="1" applyProtection="1"/>
    <xf numFmtId="0" fontId="0" fillId="0" borderId="18" xfId="0" applyBorder="1" applyProtection="1"/>
    <xf numFmtId="1" fontId="0" fillId="0" borderId="8" xfId="0" applyNumberFormat="1" applyBorder="1" applyAlignment="1" applyProtection="1">
      <alignment horizontal="center"/>
    </xf>
    <xf numFmtId="0" fontId="0" fillId="0" borderId="8" xfId="0" applyBorder="1" applyAlignment="1" applyProtection="1">
      <alignment horizontal="left"/>
    </xf>
    <xf numFmtId="3" fontId="0" fillId="2"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locked="0"/>
    </xf>
    <xf numFmtId="3" fontId="0" fillId="2" borderId="14" xfId="3" applyNumberFormat="1" applyFont="1" applyFill="1" applyBorder="1" applyAlignment="1" applyProtection="1">
      <alignment horizontal="center"/>
      <protection locked="0"/>
    </xf>
    <xf numFmtId="0" fontId="0" fillId="6" borderId="5" xfId="0" applyFill="1" applyBorder="1" applyAlignment="1" applyProtection="1">
      <alignment horizontal="left"/>
      <protection locked="0"/>
    </xf>
    <xf numFmtId="3" fontId="0" fillId="6" borderId="5" xfId="0" applyNumberFormat="1" applyFill="1" applyBorder="1" applyAlignment="1" applyProtection="1">
      <alignment horizontal="left"/>
      <protection locked="0"/>
    </xf>
    <xf numFmtId="0" fontId="0" fillId="0" borderId="0" xfId="0" applyAlignment="1" applyProtection="1">
      <alignment horizontal="left"/>
    </xf>
    <xf numFmtId="164" fontId="0" fillId="0" borderId="0" xfId="0" applyNumberFormat="1" applyBorder="1" applyAlignment="1" applyProtection="1">
      <alignment horizontal="center"/>
    </xf>
    <xf numFmtId="0" fontId="0" fillId="3" borderId="0" xfId="0" applyFill="1" applyProtection="1"/>
    <xf numFmtId="0" fontId="0" fillId="0" borderId="0" xfId="0" applyAlignment="1" applyProtection="1">
      <alignment horizontal="right"/>
    </xf>
    <xf numFmtId="0" fontId="4" fillId="3" borderId="0" xfId="0" applyFont="1" applyFill="1" applyAlignment="1" applyProtection="1">
      <alignment horizontal="right"/>
    </xf>
    <xf numFmtId="0" fontId="4" fillId="0" borderId="0" xfId="0" applyFont="1" applyFill="1" applyProtection="1"/>
    <xf numFmtId="0" fontId="4" fillId="4" borderId="2" xfId="0" applyFont="1" applyFill="1" applyBorder="1" applyAlignment="1" applyProtection="1">
      <alignment horizontal="center"/>
    </xf>
    <xf numFmtId="0" fontId="0" fillId="0" borderId="4" xfId="0" applyFill="1" applyBorder="1" applyAlignment="1" applyProtection="1">
      <alignment horizontal="left"/>
    </xf>
    <xf numFmtId="0" fontId="4" fillId="3" borderId="0" xfId="0" applyFont="1" applyFill="1" applyBorder="1" applyAlignment="1" applyProtection="1">
      <alignment horizontal="right"/>
    </xf>
    <xf numFmtId="0" fontId="5" fillId="0" borderId="7" xfId="0" applyFont="1" applyBorder="1" applyAlignment="1" applyProtection="1"/>
    <xf numFmtId="0" fontId="5" fillId="0" borderId="7" xfId="0" applyFont="1" applyBorder="1" applyAlignment="1" applyProtection="1">
      <alignment horizontal="left"/>
    </xf>
    <xf numFmtId="0" fontId="5" fillId="0" borderId="7" xfId="0" applyFont="1" applyBorder="1" applyProtection="1"/>
    <xf numFmtId="0" fontId="5" fillId="3" borderId="0" xfId="0" applyFont="1" applyFill="1" applyProtection="1"/>
    <xf numFmtId="0" fontId="5" fillId="0" borderId="0" xfId="0" applyFont="1" applyBorder="1" applyAlignment="1" applyProtection="1">
      <alignment wrapText="1"/>
    </xf>
    <xf numFmtId="0" fontId="5" fillId="0" borderId="0" xfId="0" applyFont="1" applyFill="1" applyBorder="1" applyAlignment="1" applyProtection="1">
      <alignment wrapText="1"/>
    </xf>
    <xf numFmtId="0" fontId="4" fillId="4" borderId="0" xfId="0" applyFont="1" applyFill="1" applyBorder="1" applyAlignment="1" applyProtection="1">
      <alignment horizontal="center"/>
    </xf>
    <xf numFmtId="0" fontId="5" fillId="0" borderId="6" xfId="0" applyFont="1" applyBorder="1" applyAlignment="1" applyProtection="1">
      <alignment horizontal="center" wrapText="1"/>
    </xf>
    <xf numFmtId="0" fontId="5" fillId="0" borderId="24" xfId="0" applyFont="1" applyBorder="1" applyAlignment="1" applyProtection="1">
      <alignment horizontal="center" wrapText="1"/>
    </xf>
    <xf numFmtId="0" fontId="5" fillId="0" borderId="6" xfId="0" applyFont="1" applyFill="1" applyBorder="1" applyAlignment="1" applyProtection="1">
      <alignment horizontal="center" wrapText="1"/>
    </xf>
    <xf numFmtId="0" fontId="5" fillId="0" borderId="0" xfId="0" applyFont="1" applyBorder="1" applyAlignment="1" applyProtection="1">
      <alignment horizontal="center" wrapText="1"/>
    </xf>
    <xf numFmtId="0" fontId="4" fillId="0" borderId="2" xfId="0" applyFont="1" applyFill="1" applyBorder="1" applyAlignment="1" applyProtection="1">
      <alignment horizontal="center"/>
    </xf>
    <xf numFmtId="0" fontId="5" fillId="0" borderId="7" xfId="0" applyFont="1" applyBorder="1" applyAlignment="1" applyProtection="1">
      <alignment wrapText="1"/>
    </xf>
    <xf numFmtId="0" fontId="5" fillId="0" borderId="20" xfId="0" applyFont="1" applyBorder="1" applyAlignment="1" applyProtection="1">
      <alignment horizontal="center" wrapText="1"/>
    </xf>
    <xf numFmtId="0" fontId="0" fillId="0" borderId="21" xfId="0" applyFont="1" applyBorder="1" applyAlignment="1" applyProtection="1">
      <alignment horizontal="center" wrapText="1"/>
    </xf>
    <xf numFmtId="0" fontId="5" fillId="0" borderId="7" xfId="0" applyFont="1" applyBorder="1" applyAlignment="1" applyProtection="1">
      <alignment horizontal="center" wrapText="1"/>
    </xf>
    <xf numFmtId="0" fontId="5" fillId="0" borderId="20" xfId="0" applyFont="1" applyBorder="1" applyAlignment="1" applyProtection="1">
      <alignment wrapText="1"/>
    </xf>
    <xf numFmtId="0" fontId="4" fillId="0" borderId="0" xfId="0" applyFont="1" applyFill="1" applyBorder="1" applyAlignment="1" applyProtection="1">
      <alignment horizontal="center"/>
    </xf>
    <xf numFmtId="0" fontId="5" fillId="0" borderId="18" xfId="0" applyFont="1" applyBorder="1" applyAlignment="1" applyProtection="1">
      <alignment wrapText="1"/>
    </xf>
    <xf numFmtId="0" fontId="4" fillId="4" borderId="1" xfId="0" applyFont="1" applyFill="1" applyBorder="1" applyAlignment="1" applyProtection="1">
      <alignment horizontal="center"/>
    </xf>
    <xf numFmtId="164" fontId="0" fillId="0" borderId="20" xfId="0" quotePrefix="1" applyNumberFormat="1" applyFill="1" applyBorder="1" applyAlignment="1" applyProtection="1">
      <alignment horizontal="center"/>
    </xf>
    <xf numFmtId="164" fontId="0" fillId="0" borderId="20" xfId="0" applyNumberFormat="1" applyFill="1" applyBorder="1" applyAlignment="1" applyProtection="1">
      <alignment horizontal="center"/>
    </xf>
    <xf numFmtId="167" fontId="0" fillId="0" borderId="7" xfId="0" applyNumberFormat="1" applyFill="1" applyBorder="1" applyAlignment="1" applyProtection="1">
      <alignment horizontal="center"/>
    </xf>
    <xf numFmtId="1" fontId="0" fillId="0" borderId="7" xfId="0" applyNumberFormat="1" applyBorder="1" applyAlignment="1" applyProtection="1">
      <alignment horizontal="center"/>
    </xf>
    <xf numFmtId="0" fontId="0" fillId="0" borderId="15" xfId="0" applyBorder="1" applyProtection="1"/>
    <xf numFmtId="164" fontId="0" fillId="0" borderId="24" xfId="0" quotePrefix="1" applyNumberFormat="1" applyFill="1" applyBorder="1" applyAlignment="1" applyProtection="1">
      <alignment horizontal="center"/>
    </xf>
    <xf numFmtId="164" fontId="0" fillId="0" borderId="24" xfId="0" applyNumberFormat="1" applyFill="1" applyBorder="1" applyAlignment="1" applyProtection="1">
      <alignment horizontal="center"/>
    </xf>
    <xf numFmtId="167" fontId="0" fillId="0" borderId="8" xfId="0" applyNumberFormat="1" applyFill="1" applyBorder="1" applyAlignment="1" applyProtection="1">
      <alignment horizontal="center"/>
    </xf>
    <xf numFmtId="164" fontId="0" fillId="0" borderId="24" xfId="0" applyNumberFormat="1" applyBorder="1" applyAlignment="1" applyProtection="1">
      <alignment horizontal="center"/>
    </xf>
    <xf numFmtId="164" fontId="0" fillId="0" borderId="25" xfId="0" applyNumberFormat="1" applyFill="1" applyBorder="1" applyAlignment="1" applyProtection="1">
      <alignment horizontal="center"/>
    </xf>
    <xf numFmtId="0" fontId="4" fillId="4" borderId="8" xfId="0" applyFont="1" applyFill="1" applyBorder="1" applyAlignment="1" applyProtection="1">
      <alignment horizontal="center"/>
    </xf>
    <xf numFmtId="167" fontId="1" fillId="0" borderId="0" xfId="0" applyNumberFormat="1" applyFont="1" applyFill="1" applyBorder="1" applyProtection="1"/>
    <xf numFmtId="2" fontId="0" fillId="0" borderId="0" xfId="0" applyNumberFormat="1" applyFill="1" applyBorder="1" applyAlignment="1" applyProtection="1">
      <alignment horizontal="center"/>
    </xf>
    <xf numFmtId="164" fontId="5" fillId="0" borderId="0" xfId="0" applyNumberFormat="1" applyFont="1" applyFill="1" applyBorder="1" applyProtection="1"/>
    <xf numFmtId="0" fontId="5" fillId="0" borderId="0" xfId="0" applyFont="1" applyAlignment="1" applyProtection="1"/>
    <xf numFmtId="0" fontId="4" fillId="0" borderId="28" xfId="0" applyFont="1" applyFill="1" applyBorder="1" applyAlignment="1" applyProtection="1">
      <alignment horizontal="center"/>
    </xf>
    <xf numFmtId="0" fontId="0" fillId="0" borderId="0" xfId="0" applyFont="1" applyBorder="1" applyAlignment="1" applyProtection="1">
      <alignment wrapText="1"/>
    </xf>
    <xf numFmtId="0" fontId="4" fillId="0" borderId="29" xfId="0" applyFont="1" applyFill="1" applyBorder="1" applyAlignment="1" applyProtection="1">
      <alignment horizontal="center"/>
    </xf>
    <xf numFmtId="0" fontId="5" fillId="0" borderId="7" xfId="0" applyFont="1" applyFill="1" applyBorder="1" applyProtection="1"/>
    <xf numFmtId="164" fontId="5" fillId="0" borderId="20" xfId="0" applyNumberFormat="1" applyFont="1" applyFill="1" applyBorder="1" applyAlignment="1" applyProtection="1">
      <alignment horizontal="center"/>
    </xf>
    <xf numFmtId="0" fontId="0" fillId="0" borderId="0" xfId="0" applyFont="1" applyBorder="1" applyAlignment="1" applyProtection="1"/>
    <xf numFmtId="0" fontId="5" fillId="0" borderId="0" xfId="0" applyFont="1" applyFill="1" applyBorder="1" applyAlignment="1" applyProtection="1">
      <alignment horizontal="left" wrapText="1"/>
    </xf>
    <xf numFmtId="164" fontId="0" fillId="0" borderId="0" xfId="0" applyNumberFormat="1" applyFill="1" applyBorder="1" applyAlignment="1" applyProtection="1">
      <alignment horizontal="center"/>
    </xf>
    <xf numFmtId="0" fontId="4" fillId="0" borderId="15" xfId="0" applyFont="1" applyFill="1" applyBorder="1" applyAlignment="1" applyProtection="1">
      <alignment horizontal="center"/>
    </xf>
    <xf numFmtId="164" fontId="0" fillId="0" borderId="0" xfId="0" applyNumberFormat="1" applyFill="1" applyBorder="1" applyProtection="1"/>
    <xf numFmtId="164" fontId="0" fillId="0" borderId="18" xfId="0" applyNumberFormat="1" applyFill="1" applyBorder="1" applyProtection="1"/>
    <xf numFmtId="0" fontId="5" fillId="0" borderId="18" xfId="0" applyFont="1" applyBorder="1" applyAlignment="1" applyProtection="1"/>
    <xf numFmtId="0" fontId="0" fillId="0" borderId="0" xfId="0" applyBorder="1" applyAlignment="1" applyProtection="1">
      <alignment wrapText="1"/>
    </xf>
    <xf numFmtId="0" fontId="0" fillId="0" borderId="7" xfId="0" applyFill="1" applyBorder="1" applyProtection="1"/>
    <xf numFmtId="0" fontId="0" fillId="0" borderId="7" xfId="0" applyFill="1" applyBorder="1" applyAlignment="1" applyProtection="1">
      <alignment horizontal="right"/>
    </xf>
    <xf numFmtId="0" fontId="0" fillId="0" borderId="7" xfId="0" applyFill="1" applyBorder="1" applyAlignment="1" applyProtection="1">
      <alignment horizontal="center"/>
    </xf>
    <xf numFmtId="0" fontId="4" fillId="3" borderId="0" xfId="0" applyFont="1" applyFill="1" applyBorder="1" applyAlignment="1" applyProtection="1">
      <alignment horizontal="center"/>
    </xf>
    <xf numFmtId="0" fontId="4" fillId="0" borderId="0" xfId="0" applyFont="1" applyFill="1" applyBorder="1" applyAlignment="1" applyProtection="1">
      <alignment horizontal="right"/>
    </xf>
    <xf numFmtId="0" fontId="0" fillId="0" borderId="0" xfId="0" quotePrefix="1" applyAlignment="1" applyProtection="1">
      <alignment horizontal="right"/>
    </xf>
    <xf numFmtId="166" fontId="0" fillId="0" borderId="0" xfId="3" applyNumberFormat="1" applyFont="1" applyAlignment="1" applyProtection="1">
      <alignment horizontal="center"/>
    </xf>
    <xf numFmtId="9" fontId="0" fillId="0" borderId="0" xfId="0" applyNumberFormat="1" applyFill="1" applyBorder="1" applyAlignment="1" applyProtection="1">
      <alignment horizontal="center"/>
    </xf>
    <xf numFmtId="3" fontId="0" fillId="0" borderId="0" xfId="0" applyNumberFormat="1" applyFont="1" applyBorder="1" applyAlignment="1" applyProtection="1">
      <alignment horizontal="right"/>
    </xf>
    <xf numFmtId="0" fontId="5" fillId="0" borderId="6" xfId="0" applyFont="1" applyBorder="1" applyProtection="1"/>
    <xf numFmtId="3" fontId="0" fillId="0" borderId="0" xfId="0" applyNumberFormat="1" applyFont="1" applyBorder="1" applyAlignment="1" applyProtection="1">
      <alignment horizontal="right" wrapText="1"/>
    </xf>
    <xf numFmtId="0" fontId="0" fillId="3" borderId="0" xfId="0" applyFill="1" applyAlignment="1" applyProtection="1">
      <alignment horizontal="right"/>
    </xf>
    <xf numFmtId="4" fontId="0" fillId="2" borderId="3" xfId="0" applyNumberFormat="1" applyFill="1" applyBorder="1" applyAlignment="1" applyProtection="1">
      <alignment horizontal="left" wrapText="1"/>
      <protection locked="0"/>
    </xf>
    <xf numFmtId="4" fontId="0" fillId="2" borderId="33" xfId="0" applyNumberFormat="1" applyFill="1" applyBorder="1" applyAlignment="1" applyProtection="1">
      <alignment horizontal="left" wrapText="1"/>
      <protection locked="0"/>
    </xf>
    <xf numFmtId="4" fontId="0" fillId="0" borderId="34" xfId="0" applyNumberFormat="1" applyFill="1" applyBorder="1" applyAlignment="1" applyProtection="1">
      <alignment horizontal="left" wrapText="1"/>
    </xf>
    <xf numFmtId="0" fontId="0" fillId="0" borderId="6" xfId="0" quotePrefix="1" applyFill="1" applyBorder="1" applyAlignment="1" applyProtection="1">
      <alignment horizontal="left" wrapText="1"/>
    </xf>
    <xf numFmtId="11" fontId="0" fillId="0" borderId="6" xfId="0" quotePrefix="1" applyNumberFormat="1" applyFill="1" applyBorder="1" applyAlignment="1" applyProtection="1">
      <alignment horizontal="left" wrapText="1"/>
    </xf>
    <xf numFmtId="165" fontId="0" fillId="0" borderId="6" xfId="0" applyNumberFormat="1" applyFill="1" applyBorder="1" applyAlignment="1" applyProtection="1">
      <alignment horizontal="left" wrapText="1"/>
    </xf>
    <xf numFmtId="0" fontId="0" fillId="0" borderId="7" xfId="0" quotePrefix="1" applyBorder="1" applyAlignment="1" applyProtection="1">
      <alignment horizontal="center"/>
    </xf>
    <xf numFmtId="3" fontId="0" fillId="2" borderId="31" xfId="3" applyNumberFormat="1" applyFont="1" applyFill="1" applyBorder="1" applyAlignment="1" applyProtection="1">
      <alignment horizontal="center"/>
      <protection locked="0"/>
    </xf>
    <xf numFmtId="0" fontId="4" fillId="4" borderId="15" xfId="0" applyFont="1" applyFill="1" applyBorder="1" applyAlignment="1" applyProtection="1">
      <alignment horizontal="center"/>
    </xf>
    <xf numFmtId="0" fontId="0" fillId="0" borderId="0" xfId="0" applyFont="1" applyProtection="1"/>
    <xf numFmtId="165" fontId="1" fillId="0" borderId="0" xfId="0" applyNumberFormat="1" applyFont="1" applyFill="1" applyBorder="1" applyAlignment="1" applyProtection="1">
      <alignment horizontal="center"/>
    </xf>
    <xf numFmtId="9" fontId="1" fillId="0" borderId="0" xfId="3" applyFont="1"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Font="1" applyBorder="1" applyAlignment="1" applyProtection="1">
      <alignment horizontal="center"/>
    </xf>
    <xf numFmtId="3" fontId="0" fillId="0" borderId="0" xfId="0" applyNumberFormat="1" applyFont="1" applyBorder="1" applyAlignment="1" applyProtection="1">
      <alignment horizontal="center"/>
    </xf>
    <xf numFmtId="3" fontId="0" fillId="0" borderId="0" xfId="0" applyNumberFormat="1" applyFont="1" applyAlignment="1" applyProtection="1">
      <alignment horizontal="center"/>
    </xf>
    <xf numFmtId="0" fontId="0" fillId="0" borderId="0" xfId="0" applyFont="1" applyAlignment="1" applyProtection="1">
      <alignment horizontal="center"/>
    </xf>
    <xf numFmtId="165" fontId="11" fillId="0" borderId="0" xfId="0" applyNumberFormat="1" applyFont="1" applyFill="1" applyBorder="1" applyAlignment="1" applyProtection="1">
      <alignment horizontal="center" wrapText="1"/>
    </xf>
    <xf numFmtId="9" fontId="11" fillId="0" borderId="0" xfId="3" applyFont="1" applyFill="1" applyBorder="1" applyAlignment="1" applyProtection="1">
      <alignment horizontal="center" wrapText="1"/>
    </xf>
    <xf numFmtId="1" fontId="11" fillId="0" borderId="0" xfId="0" applyNumberFormat="1" applyFont="1" applyFill="1" applyBorder="1" applyAlignment="1" applyProtection="1">
      <alignment horizontal="center" wrapText="1"/>
    </xf>
    <xf numFmtId="0" fontId="1" fillId="0" borderId="10" xfId="0" applyFont="1" applyFill="1" applyBorder="1" applyAlignment="1" applyProtection="1">
      <alignment horizontal="left"/>
    </xf>
    <xf numFmtId="0" fontId="1" fillId="0" borderId="11" xfId="0" applyFont="1" applyFill="1" applyBorder="1" applyAlignment="1" applyProtection="1">
      <alignment horizontal="left"/>
    </xf>
    <xf numFmtId="0" fontId="0" fillId="0" borderId="9" xfId="0" applyBorder="1" applyProtection="1"/>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165" fontId="1" fillId="0" borderId="0" xfId="3" applyNumberFormat="1" applyFont="1" applyFill="1" applyBorder="1" applyAlignment="1" applyProtection="1">
      <alignment horizontal="center"/>
    </xf>
    <xf numFmtId="0" fontId="4" fillId="3" borderId="18" xfId="0" applyFont="1" applyFill="1" applyBorder="1" applyProtection="1"/>
    <xf numFmtId="168" fontId="0" fillId="0" borderId="0" xfId="0" applyNumberFormat="1" applyBorder="1" applyAlignment="1" applyProtection="1">
      <alignment horizontal="center"/>
    </xf>
    <xf numFmtId="165" fontId="0" fillId="0" borderId="0" xfId="0" applyNumberFormat="1" applyFont="1" applyBorder="1" applyAlignment="1" applyProtection="1">
      <alignment horizontal="center"/>
    </xf>
    <xf numFmtId="165" fontId="1" fillId="0" borderId="36" xfId="0" applyNumberFormat="1" applyFont="1" applyFill="1" applyBorder="1" applyAlignment="1" applyProtection="1">
      <alignment horizontal="center" vertical="center"/>
    </xf>
    <xf numFmtId="165" fontId="11" fillId="0" borderId="36" xfId="0" applyNumberFormat="1" applyFont="1" applyFill="1" applyBorder="1" applyAlignment="1" applyProtection="1">
      <alignment horizontal="left" vertical="center"/>
    </xf>
    <xf numFmtId="165" fontId="5" fillId="0" borderId="36" xfId="0" applyNumberFormat="1" applyFont="1" applyFill="1" applyBorder="1" applyAlignment="1" applyProtection="1">
      <alignment horizontal="center"/>
    </xf>
    <xf numFmtId="165" fontId="0" fillId="0" borderId="7" xfId="0" applyNumberFormat="1" applyFont="1" applyBorder="1" applyAlignment="1" applyProtection="1">
      <alignment horizontal="center"/>
    </xf>
    <xf numFmtId="0" fontId="11" fillId="0" borderId="23" xfId="0" applyFont="1" applyFill="1" applyBorder="1" applyAlignment="1" applyProtection="1">
      <alignment wrapText="1"/>
    </xf>
    <xf numFmtId="3" fontId="5" fillId="0" borderId="23" xfId="0" applyNumberFormat="1" applyFont="1" applyBorder="1" applyAlignment="1" applyProtection="1">
      <alignment horizontal="center" wrapText="1"/>
    </xf>
    <xf numFmtId="165" fontId="0" fillId="0" borderId="6" xfId="0" applyNumberFormat="1" applyFont="1" applyBorder="1" applyAlignment="1" applyProtection="1">
      <alignment horizontal="center"/>
    </xf>
    <xf numFmtId="0" fontId="0" fillId="0" borderId="6" xfId="0" applyFont="1" applyBorder="1" applyAlignment="1" applyProtection="1">
      <alignment horizontal="center"/>
    </xf>
    <xf numFmtId="165" fontId="1" fillId="0" borderId="6" xfId="3" applyNumberFormat="1" applyFont="1" applyFill="1" applyBorder="1" applyAlignment="1" applyProtection="1">
      <alignment horizontal="center"/>
    </xf>
    <xf numFmtId="0" fontId="0" fillId="0" borderId="0" xfId="0" applyAlignment="1" applyProtection="1">
      <alignment wrapText="1"/>
    </xf>
    <xf numFmtId="0" fontId="5" fillId="0" borderId="0" xfId="0" applyFont="1" applyBorder="1" applyAlignment="1" applyProtection="1">
      <alignment horizontal="center" wrapText="1"/>
    </xf>
    <xf numFmtId="0" fontId="14" fillId="0" borderId="0" xfId="0" applyFont="1" applyBorder="1" applyAlignment="1" applyProtection="1">
      <alignment horizontal="left" wrapText="1"/>
    </xf>
    <xf numFmtId="3" fontId="0" fillId="0" borderId="6" xfId="3" applyNumberFormat="1" applyFont="1" applyFill="1" applyBorder="1" applyAlignment="1" applyProtection="1">
      <alignment horizontal="center"/>
    </xf>
    <xf numFmtId="3" fontId="0" fillId="0" borderId="17" xfId="3" applyNumberFormat="1" applyFont="1" applyFill="1" applyBorder="1" applyAlignment="1" applyProtection="1">
      <alignment horizontal="center"/>
    </xf>
    <xf numFmtId="0" fontId="0" fillId="0" borderId="21" xfId="0" applyFill="1" applyBorder="1" applyProtection="1"/>
    <xf numFmtId="0" fontId="0" fillId="0" borderId="8" xfId="0" applyFill="1" applyBorder="1" applyProtection="1"/>
    <xf numFmtId="0" fontId="0" fillId="0" borderId="25" xfId="0" applyFill="1" applyBorder="1" applyProtection="1"/>
    <xf numFmtId="164" fontId="0" fillId="0" borderId="6" xfId="0" applyNumberFormat="1" applyFill="1" applyBorder="1" applyProtection="1"/>
    <xf numFmtId="164" fontId="0" fillId="0" borderId="17" xfId="0" applyNumberFormat="1" applyFill="1" applyBorder="1" applyProtection="1"/>
    <xf numFmtId="0" fontId="5" fillId="0" borderId="8" xfId="0" applyFont="1" applyBorder="1" applyAlignment="1" applyProtection="1">
      <alignment horizontal="center" wrapText="1"/>
    </xf>
    <xf numFmtId="0" fontId="0" fillId="0" borderId="0" xfId="0" applyFill="1" applyAlignment="1" applyProtection="1"/>
    <xf numFmtId="11" fontId="0" fillId="0" borderId="0" xfId="0" applyNumberFormat="1" applyAlignment="1" applyProtection="1"/>
    <xf numFmtId="11" fontId="11" fillId="0" borderId="0" xfId="0" applyNumberFormat="1" applyFont="1" applyFill="1" applyBorder="1" applyAlignment="1" applyProtection="1">
      <alignment horizontal="left" vertical="top" wrapText="1"/>
    </xf>
    <xf numFmtId="0" fontId="4" fillId="4" borderId="15" xfId="0" applyFont="1" applyFill="1" applyBorder="1" applyAlignment="1" applyProtection="1">
      <alignment horizontal="center" vertical="center"/>
    </xf>
    <xf numFmtId="0" fontId="5" fillId="0" borderId="23" xfId="0" applyFont="1" applyBorder="1" applyAlignment="1" applyProtection="1">
      <alignment horizontal="center"/>
    </xf>
    <xf numFmtId="0" fontId="5" fillId="0" borderId="23" xfId="0" applyFont="1" applyBorder="1" applyAlignment="1" applyProtection="1"/>
    <xf numFmtId="0" fontId="5" fillId="0" borderId="23" xfId="0" applyFont="1" applyBorder="1" applyAlignment="1" applyProtection="1">
      <alignment horizontal="center" wrapText="1"/>
    </xf>
    <xf numFmtId="0" fontId="0" fillId="0" borderId="0" xfId="0" quotePrefix="1" applyBorder="1" applyAlignment="1" applyProtection="1">
      <alignment horizontal="center"/>
    </xf>
    <xf numFmtId="0" fontId="5" fillId="0" borderId="7" xfId="0" applyFont="1" applyFill="1" applyBorder="1" applyAlignment="1" applyProtection="1">
      <alignment horizontal="center" wrapText="1"/>
    </xf>
    <xf numFmtId="0" fontId="5" fillId="0" borderId="36" xfId="0" applyFont="1" applyBorder="1" applyAlignment="1" applyProtection="1">
      <alignment horizontal="left"/>
    </xf>
    <xf numFmtId="3" fontId="5" fillId="0" borderId="22" xfId="0" applyNumberFormat="1" applyFont="1" applyBorder="1" applyAlignment="1" applyProtection="1">
      <alignment horizontal="left" vertical="top"/>
    </xf>
    <xf numFmtId="3" fontId="5" fillId="0" borderId="26" xfId="0" applyNumberFormat="1" applyFont="1" applyFill="1" applyBorder="1" applyAlignment="1" applyProtection="1">
      <alignment horizontal="left"/>
    </xf>
    <xf numFmtId="3" fontId="5" fillId="0" borderId="14" xfId="0" applyNumberFormat="1" applyFont="1" applyFill="1" applyBorder="1" applyAlignment="1" applyProtection="1">
      <alignment horizontal="left"/>
    </xf>
    <xf numFmtId="3" fontId="5" fillId="0" borderId="31" xfId="0" applyNumberFormat="1" applyFont="1" applyFill="1" applyBorder="1" applyAlignment="1" applyProtection="1">
      <alignment horizontal="left"/>
    </xf>
    <xf numFmtId="3" fontId="5" fillId="0" borderId="6" xfId="0" applyNumberFormat="1" applyFont="1" applyBorder="1" applyAlignment="1" applyProtection="1">
      <alignment horizontal="center"/>
    </xf>
    <xf numFmtId="3" fontId="5" fillId="0" borderId="36" xfId="0" applyNumberFormat="1" applyFont="1" applyBorder="1" applyAlignment="1" applyProtection="1">
      <alignment horizontal="left" vertical="top"/>
    </xf>
    <xf numFmtId="0" fontId="0" fillId="0" borderId="0" xfId="0" applyFont="1" applyBorder="1" applyAlignment="1" applyProtection="1">
      <alignment horizontal="center" wrapText="1"/>
    </xf>
    <xf numFmtId="0" fontId="5" fillId="0" borderId="38" xfId="0" applyFont="1" applyFill="1" applyBorder="1" applyAlignment="1" applyProtection="1">
      <alignment vertical="top"/>
    </xf>
    <xf numFmtId="9" fontId="5" fillId="0" borderId="38" xfId="3" applyFont="1" applyFill="1" applyBorder="1" applyAlignment="1" applyProtection="1">
      <alignment horizontal="right"/>
    </xf>
    <xf numFmtId="0" fontId="0" fillId="0" borderId="38" xfId="0" applyBorder="1" applyProtection="1"/>
    <xf numFmtId="0" fontId="11" fillId="0" borderId="38" xfId="0" applyFont="1" applyFill="1" applyBorder="1" applyProtection="1"/>
    <xf numFmtId="0" fontId="0" fillId="0" borderId="0" xfId="0" applyAlignment="1" applyProtection="1">
      <alignment vertical="center"/>
    </xf>
    <xf numFmtId="4" fontId="0" fillId="0" borderId="0" xfId="0" applyNumberFormat="1" applyBorder="1" applyAlignment="1" applyProtection="1">
      <alignment horizontal="center" vertical="center"/>
    </xf>
    <xf numFmtId="3" fontId="0" fillId="0" borderId="23" xfId="0" applyNumberFormat="1" applyBorder="1" applyAlignment="1" applyProtection="1">
      <alignment horizontal="center" vertical="center"/>
    </xf>
    <xf numFmtId="0" fontId="0" fillId="0" borderId="0" xfId="0" applyFill="1" applyBorder="1" applyAlignment="1" applyProtection="1">
      <alignment vertical="center"/>
    </xf>
    <xf numFmtId="0" fontId="0" fillId="0" borderId="0" xfId="0" applyBorder="1" applyAlignment="1" applyProtection="1">
      <alignment horizontal="center" vertical="center"/>
    </xf>
    <xf numFmtId="11" fontId="5" fillId="0" borderId="23" xfId="0" applyNumberFormat="1" applyFont="1" applyBorder="1" applyAlignment="1" applyProtection="1">
      <alignment horizontal="left"/>
    </xf>
    <xf numFmtId="11" fontId="0" fillId="0" borderId="23" xfId="0" applyNumberFormat="1" applyFont="1" applyBorder="1" applyAlignment="1" applyProtection="1">
      <alignment horizontal="left"/>
    </xf>
    <xf numFmtId="0" fontId="5" fillId="0" borderId="23" xfId="0" applyFont="1" applyFill="1" applyBorder="1" applyAlignment="1" applyProtection="1">
      <alignment horizontal="left"/>
    </xf>
    <xf numFmtId="0" fontId="5" fillId="0" borderId="23" xfId="0" applyFont="1" applyBorder="1" applyAlignment="1" applyProtection="1">
      <alignment horizontal="left" vertical="center" wrapText="1"/>
    </xf>
    <xf numFmtId="3" fontId="5" fillId="0" borderId="7" xfId="0" applyNumberFormat="1" applyFont="1" applyBorder="1" applyAlignment="1" applyProtection="1">
      <alignment horizontal="center" vertical="top"/>
    </xf>
    <xf numFmtId="3" fontId="0" fillId="0" borderId="7" xfId="0" applyNumberFormat="1" applyFont="1" applyFill="1" applyBorder="1" applyAlignment="1" applyProtection="1">
      <alignment horizontal="center"/>
    </xf>
    <xf numFmtId="165" fontId="5" fillId="0" borderId="0" xfId="0" applyNumberFormat="1" applyFont="1" applyBorder="1" applyAlignment="1">
      <alignment horizontal="center"/>
    </xf>
    <xf numFmtId="0" fontId="0" fillId="0" borderId="18" xfId="0" applyFill="1" applyBorder="1" applyAlignment="1">
      <alignment wrapText="1"/>
    </xf>
    <xf numFmtId="0" fontId="0" fillId="0" borderId="18" xfId="0" applyFont="1" applyBorder="1" applyAlignment="1">
      <alignment wrapText="1"/>
    </xf>
    <xf numFmtId="0" fontId="0" fillId="0" borderId="20" xfId="0" applyFont="1" applyBorder="1" applyAlignment="1">
      <alignment wrapText="1"/>
    </xf>
    <xf numFmtId="0" fontId="5" fillId="0" borderId="39" xfId="0" applyFont="1" applyBorder="1" applyAlignment="1">
      <alignment wrapText="1"/>
    </xf>
    <xf numFmtId="0" fontId="5" fillId="0" borderId="40" xfId="0" applyFont="1" applyBorder="1" applyAlignment="1">
      <alignment wrapText="1"/>
    </xf>
    <xf numFmtId="165" fontId="1" fillId="2" borderId="34" xfId="0" applyNumberFormat="1" applyFont="1" applyFill="1" applyBorder="1" applyAlignment="1" applyProtection="1">
      <alignment horizontal="center" vertical="center"/>
      <protection locked="0"/>
    </xf>
    <xf numFmtId="165" fontId="1" fillId="2" borderId="46" xfId="0" applyNumberFormat="1" applyFont="1" applyFill="1" applyBorder="1" applyAlignment="1" applyProtection="1">
      <alignment horizontal="center" vertical="center"/>
      <protection locked="0"/>
    </xf>
    <xf numFmtId="165" fontId="1" fillId="2" borderId="30" xfId="0" applyNumberFormat="1" applyFont="1" applyFill="1" applyBorder="1" applyAlignment="1" applyProtection="1">
      <alignment horizontal="center" vertical="center"/>
      <protection locked="0"/>
    </xf>
    <xf numFmtId="165" fontId="1" fillId="2" borderId="44" xfId="0" applyNumberFormat="1" applyFont="1" applyFill="1" applyBorder="1" applyAlignment="1" applyProtection="1">
      <alignment horizontal="center" vertical="center"/>
      <protection locked="0"/>
    </xf>
    <xf numFmtId="165" fontId="1" fillId="2" borderId="5" xfId="0" applyNumberFormat="1" applyFont="1" applyFill="1" applyBorder="1" applyAlignment="1" applyProtection="1">
      <alignment horizontal="center" vertical="center"/>
      <protection locked="0"/>
    </xf>
    <xf numFmtId="165" fontId="1" fillId="2" borderId="28" xfId="0" applyNumberFormat="1" applyFont="1" applyFill="1" applyBorder="1" applyAlignment="1" applyProtection="1">
      <alignment horizontal="center" vertical="center"/>
      <protection locked="0"/>
    </xf>
    <xf numFmtId="165" fontId="1" fillId="2" borderId="15" xfId="0" applyNumberFormat="1" applyFont="1" applyFill="1" applyBorder="1" applyAlignment="1" applyProtection="1">
      <alignment horizontal="center" vertical="center"/>
      <protection locked="0"/>
    </xf>
    <xf numFmtId="165" fontId="1" fillId="2" borderId="45" xfId="0" applyNumberFormat="1" applyFont="1" applyFill="1" applyBorder="1" applyAlignment="1" applyProtection="1">
      <alignment horizontal="center" vertical="center"/>
      <protection locked="0"/>
    </xf>
    <xf numFmtId="165" fontId="1" fillId="2" borderId="12" xfId="0" applyNumberFormat="1" applyFont="1" applyFill="1" applyBorder="1" applyAlignment="1" applyProtection="1">
      <alignment horizontal="center" vertical="center"/>
      <protection locked="0"/>
    </xf>
    <xf numFmtId="165" fontId="1" fillId="6" borderId="30" xfId="0" applyNumberFormat="1" applyFont="1" applyFill="1" applyBorder="1" applyAlignment="1" applyProtection="1">
      <alignment horizontal="left" vertical="center"/>
      <protection locked="0"/>
    </xf>
    <xf numFmtId="165" fontId="1" fillId="6" borderId="28" xfId="0" applyNumberFormat="1" applyFont="1" applyFill="1" applyBorder="1" applyAlignment="1" applyProtection="1">
      <alignment horizontal="left" vertical="center"/>
      <protection locked="0"/>
    </xf>
    <xf numFmtId="165" fontId="1" fillId="6" borderId="12" xfId="0" applyNumberFormat="1" applyFont="1" applyFill="1" applyBorder="1" applyAlignment="1" applyProtection="1">
      <alignment horizontal="left" vertical="center"/>
      <protection locked="0"/>
    </xf>
    <xf numFmtId="0" fontId="4" fillId="4" borderId="0" xfId="0" applyFont="1" applyFill="1" applyAlignment="1" applyProtection="1">
      <alignment horizontal="center" vertical="center"/>
    </xf>
    <xf numFmtId="0" fontId="5" fillId="0" borderId="13" xfId="0" applyFont="1" applyBorder="1" applyProtection="1"/>
    <xf numFmtId="0" fontId="0" fillId="0" borderId="23" xfId="0" applyFill="1" applyBorder="1" applyAlignment="1" applyProtection="1">
      <alignment horizontal="center"/>
    </xf>
    <xf numFmtId="0" fontId="12" fillId="3" borderId="0" xfId="0" applyFont="1" applyFill="1" applyBorder="1" applyProtection="1"/>
    <xf numFmtId="0" fontId="12" fillId="3" borderId="0" xfId="0" applyFont="1" applyFill="1" applyBorder="1" applyAlignment="1" applyProtection="1">
      <alignment horizontal="center"/>
    </xf>
    <xf numFmtId="0" fontId="12" fillId="3" borderId="0" xfId="0" applyFont="1" applyFill="1" applyProtection="1"/>
    <xf numFmtId="0" fontId="12" fillId="3" borderId="7" xfId="0" applyFont="1" applyFill="1" applyBorder="1" applyAlignment="1" applyProtection="1">
      <alignment horizontal="left"/>
    </xf>
    <xf numFmtId="1" fontId="0" fillId="0" borderId="7" xfId="0" applyNumberFormat="1" applyFill="1" applyBorder="1" applyAlignment="1" applyProtection="1">
      <alignment horizontal="center" vertical="center"/>
    </xf>
    <xf numFmtId="10" fontId="0" fillId="0" borderId="7" xfId="3" quotePrefix="1" applyNumberFormat="1" applyFont="1" applyFill="1" applyBorder="1" applyAlignment="1" applyProtection="1">
      <alignment horizontal="center" vertical="center"/>
    </xf>
    <xf numFmtId="43" fontId="0" fillId="0" borderId="0" xfId="4" applyFont="1" applyFill="1" applyBorder="1" applyAlignment="1" applyProtection="1">
      <alignment horizontal="center"/>
    </xf>
    <xf numFmtId="10" fontId="0" fillId="0" borderId="11" xfId="3" applyNumberFormat="1" applyFont="1" applyBorder="1" applyAlignment="1" applyProtection="1">
      <alignment horizontal="center" vertical="center"/>
    </xf>
    <xf numFmtId="0" fontId="5" fillId="0" borderId="0" xfId="0" applyFont="1" applyBorder="1" applyAlignment="1" applyProtection="1">
      <alignment horizontal="center" wrapText="1"/>
    </xf>
    <xf numFmtId="0" fontId="14" fillId="0" borderId="0" xfId="0" applyFont="1" applyBorder="1" applyAlignment="1" applyProtection="1">
      <alignment horizontal="left" wrapText="1"/>
    </xf>
    <xf numFmtId="0" fontId="5" fillId="0" borderId="8" xfId="0" applyFont="1" applyBorder="1" applyAlignment="1" applyProtection="1">
      <alignment wrapText="1"/>
    </xf>
    <xf numFmtId="3" fontId="5" fillId="0" borderId="0" xfId="0" applyNumberFormat="1" applyFont="1" applyFill="1" applyBorder="1" applyAlignment="1" applyProtection="1">
      <alignment horizontal="center"/>
    </xf>
    <xf numFmtId="165" fontId="5" fillId="0" borderId="6" xfId="0" applyNumberFormat="1" applyFont="1" applyBorder="1" applyAlignment="1" applyProtection="1">
      <alignment horizontal="center"/>
    </xf>
    <xf numFmtId="3" fontId="5" fillId="0" borderId="0" xfId="0" applyNumberFormat="1" applyFont="1" applyBorder="1" applyAlignment="1" applyProtection="1">
      <alignment horizontal="center" vertical="top"/>
    </xf>
    <xf numFmtId="169" fontId="1" fillId="7" borderId="0" xfId="1" applyNumberFormat="1" applyFont="1" applyFill="1" applyBorder="1" applyAlignment="1">
      <alignment vertical="center"/>
    </xf>
    <xf numFmtId="0" fontId="1" fillId="7" borderId="23" xfId="0" applyFont="1" applyFill="1" applyBorder="1" applyAlignment="1">
      <alignment horizontal="left" vertical="center"/>
    </xf>
    <xf numFmtId="0" fontId="1" fillId="0" borderId="0" xfId="0" applyFont="1" applyFill="1" applyBorder="1" applyAlignment="1" applyProtection="1">
      <alignment horizontal="center" vertical="center"/>
    </xf>
    <xf numFmtId="0" fontId="0" fillId="0" borderId="0" xfId="0" applyAlignment="1">
      <alignment vertical="center"/>
    </xf>
    <xf numFmtId="0" fontId="0" fillId="0" borderId="18" xfId="0" applyFont="1" applyBorder="1" applyAlignment="1">
      <alignment vertical="center" wrapText="1"/>
    </xf>
    <xf numFmtId="0" fontId="0" fillId="0" borderId="0" xfId="0" applyBorder="1" applyAlignment="1" applyProtection="1">
      <alignment horizontal="left" vertical="center"/>
    </xf>
    <xf numFmtId="3" fontId="0" fillId="0" borderId="0" xfId="0" applyNumberFormat="1" applyFont="1" applyBorder="1" applyAlignment="1">
      <alignment horizontal="center" vertical="center"/>
    </xf>
    <xf numFmtId="0" fontId="0" fillId="0" borderId="0"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18" xfId="0" applyBorder="1" applyAlignment="1">
      <alignment vertical="center" wrapText="1"/>
    </xf>
    <xf numFmtId="0" fontId="5" fillId="0" borderId="19" xfId="0" applyFont="1" applyFill="1" applyBorder="1" applyAlignment="1">
      <alignment horizontal="center"/>
    </xf>
    <xf numFmtId="14" fontId="0" fillId="2" borderId="2" xfId="0" applyNumberFormat="1" applyFill="1" applyBorder="1" applyAlignment="1" applyProtection="1">
      <alignment horizontal="left"/>
      <protection locked="0"/>
    </xf>
    <xf numFmtId="0" fontId="0" fillId="0" borderId="0" xfId="0" applyFill="1" applyAlignment="1" applyProtection="1">
      <alignment horizontal="left" vertical="top" wrapText="1"/>
    </xf>
    <xf numFmtId="0" fontId="4" fillId="0" borderId="0" xfId="0" applyFont="1" applyFill="1" applyBorder="1"/>
    <xf numFmtId="0" fontId="4" fillId="0" borderId="0" xfId="0" applyFont="1" applyFill="1"/>
    <xf numFmtId="0" fontId="5" fillId="0" borderId="24" xfId="0" applyFont="1" applyBorder="1" applyAlignment="1" applyProtection="1">
      <alignment wrapText="1"/>
    </xf>
    <xf numFmtId="0" fontId="5" fillId="0" borderId="8" xfId="0" applyFont="1" applyBorder="1" applyAlignment="1" applyProtection="1">
      <alignment horizontal="left" wrapText="1"/>
    </xf>
    <xf numFmtId="0" fontId="5" fillId="0" borderId="8" xfId="0" applyFont="1" applyBorder="1" applyAlignment="1" applyProtection="1">
      <alignment horizontal="left"/>
    </xf>
    <xf numFmtId="0" fontId="0" fillId="0" borderId="25" xfId="0" applyBorder="1" applyProtection="1"/>
    <xf numFmtId="0" fontId="0" fillId="0" borderId="24" xfId="0" applyFont="1" applyBorder="1" applyAlignment="1" applyProtection="1">
      <alignment wrapText="1"/>
    </xf>
    <xf numFmtId="0" fontId="5" fillId="0" borderId="25" xfId="0" applyFont="1" applyBorder="1" applyAlignment="1" applyProtection="1">
      <alignment wrapText="1"/>
    </xf>
    <xf numFmtId="3" fontId="0" fillId="2" borderId="21" xfId="0" applyNumberFormat="1" applyFill="1" applyBorder="1" applyAlignment="1" applyProtection="1">
      <alignment horizontal="center"/>
      <protection locked="0"/>
    </xf>
    <xf numFmtId="167" fontId="0" fillId="0" borderId="20" xfId="0" applyNumberFormat="1" applyFill="1" applyBorder="1" applyAlignment="1" applyProtection="1">
      <alignment horizontal="center"/>
    </xf>
    <xf numFmtId="167" fontId="0" fillId="0" borderId="24" xfId="0" applyNumberFormat="1" applyFill="1" applyBorder="1" applyAlignment="1" applyProtection="1">
      <alignment horizontal="center"/>
    </xf>
    <xf numFmtId="3" fontId="0" fillId="2" borderId="25" xfId="0" applyNumberFormat="1" applyFill="1" applyBorder="1" applyAlignment="1" applyProtection="1">
      <alignment horizontal="center"/>
      <protection locked="0"/>
    </xf>
    <xf numFmtId="164" fontId="0" fillId="0" borderId="8" xfId="0" applyNumberFormat="1" applyFont="1" applyBorder="1" applyAlignment="1" applyProtection="1">
      <alignment wrapText="1"/>
    </xf>
    <xf numFmtId="0" fontId="0" fillId="0" borderId="24" xfId="0" applyFont="1" applyBorder="1" applyAlignment="1" applyProtection="1"/>
    <xf numFmtId="164" fontId="0" fillId="0" borderId="8" xfId="0" applyNumberFormat="1" applyFont="1" applyBorder="1" applyAlignment="1" applyProtection="1">
      <alignment horizontal="right"/>
    </xf>
    <xf numFmtId="0" fontId="0" fillId="0" borderId="8" xfId="0" applyFont="1" applyBorder="1" applyAlignment="1" applyProtection="1"/>
    <xf numFmtId="0" fontId="0" fillId="0" borderId="25" xfId="0" applyBorder="1" applyAlignment="1" applyProtection="1">
      <alignment wrapText="1"/>
    </xf>
    <xf numFmtId="164" fontId="0" fillId="0" borderId="8" xfId="0" applyNumberFormat="1" applyBorder="1" applyProtection="1"/>
    <xf numFmtId="164" fontId="0" fillId="0" borderId="8" xfId="0" applyNumberFormat="1" applyFill="1" applyBorder="1" applyAlignment="1" applyProtection="1">
      <alignment horizontal="center" wrapText="1"/>
    </xf>
    <xf numFmtId="164" fontId="0" fillId="0" borderId="8" xfId="0" applyNumberFormat="1" applyFont="1" applyFill="1" applyBorder="1" applyAlignment="1" applyProtection="1">
      <alignment horizontal="center"/>
    </xf>
    <xf numFmtId="0" fontId="0" fillId="0" borderId="8" xfId="0" quotePrefix="1" applyFill="1" applyBorder="1" applyAlignment="1" applyProtection="1">
      <alignment horizontal="center" wrapText="1"/>
    </xf>
    <xf numFmtId="0" fontId="0" fillId="0" borderId="25" xfId="0" quotePrefix="1" applyFill="1" applyBorder="1" applyAlignment="1" applyProtection="1">
      <alignment horizontal="center" wrapText="1"/>
    </xf>
    <xf numFmtId="164" fontId="0" fillId="0" borderId="8" xfId="0" applyNumberFormat="1" applyFill="1" applyBorder="1" applyAlignment="1" applyProtection="1">
      <alignment horizontal="center"/>
    </xf>
    <xf numFmtId="3" fontId="0" fillId="0" borderId="8" xfId="0" applyNumberFormat="1" applyFont="1" applyBorder="1" applyAlignment="1" applyProtection="1">
      <alignment horizontal="center"/>
    </xf>
    <xf numFmtId="3" fontId="0" fillId="0" borderId="25" xfId="0" applyNumberFormat="1" applyFont="1" applyBorder="1" applyAlignment="1" applyProtection="1">
      <alignment horizontal="center"/>
    </xf>
    <xf numFmtId="3" fontId="0" fillId="0" borderId="8" xfId="0" applyNumberFormat="1" applyFont="1" applyBorder="1" applyAlignment="1" applyProtection="1">
      <alignment horizontal="center" wrapText="1"/>
    </xf>
    <xf numFmtId="164" fontId="0" fillId="0" borderId="8" xfId="0" quotePrefix="1" applyNumberFormat="1" applyBorder="1" applyAlignment="1" applyProtection="1">
      <alignment horizontal="right"/>
    </xf>
    <xf numFmtId="0" fontId="5" fillId="0" borderId="8" xfId="0" applyFont="1" applyFill="1" applyBorder="1" applyAlignment="1" applyProtection="1">
      <alignment horizontal="center" wrapText="1"/>
    </xf>
    <xf numFmtId="0" fontId="0" fillId="0" borderId="0" xfId="0" applyFill="1" applyAlignment="1" applyProtection="1">
      <alignment wrapText="1"/>
    </xf>
    <xf numFmtId="0" fontId="0" fillId="0" borderId="0" xfId="0" applyBorder="1" applyAlignment="1" applyProtection="1">
      <alignment horizontal="left" wrapText="1"/>
    </xf>
    <xf numFmtId="0" fontId="0" fillId="0" borderId="0" xfId="0" applyAlignment="1" applyProtection="1">
      <alignment horizontal="left" wrapText="1"/>
    </xf>
    <xf numFmtId="167" fontId="0" fillId="2" borderId="8" xfId="0" applyNumberFormat="1" applyFill="1" applyBorder="1" applyAlignment="1" applyProtection="1">
      <alignment horizontal="center"/>
      <protection locked="0"/>
    </xf>
    <xf numFmtId="0" fontId="5" fillId="3" borderId="0" xfId="0" applyFont="1" applyFill="1" applyBorder="1" applyProtection="1"/>
    <xf numFmtId="164" fontId="5" fillId="3" borderId="0" xfId="0" applyNumberFormat="1" applyFont="1" applyFill="1" applyBorder="1" applyAlignment="1" applyProtection="1">
      <alignment horizontal="center"/>
    </xf>
    <xf numFmtId="165" fontId="5" fillId="3" borderId="0" xfId="0" applyNumberFormat="1" applyFont="1" applyFill="1" applyBorder="1" applyAlignment="1" applyProtection="1">
      <alignment horizontal="center"/>
    </xf>
    <xf numFmtId="0" fontId="0" fillId="0" borderId="0" xfId="0" applyFill="1" applyBorder="1" applyAlignment="1" applyProtection="1">
      <alignment horizontal="left" indent="1"/>
    </xf>
    <xf numFmtId="0" fontId="1" fillId="0" borderId="0" xfId="0" applyFont="1" applyFill="1" applyBorder="1" applyProtection="1"/>
    <xf numFmtId="14" fontId="0" fillId="0" borderId="0" xfId="0" applyNumberFormat="1" applyFill="1" applyBorder="1" applyAlignment="1" applyProtection="1">
      <alignment horizontal="center"/>
    </xf>
    <xf numFmtId="0" fontId="4" fillId="3" borderId="8" xfId="0" applyFont="1" applyFill="1" applyBorder="1" applyAlignment="1" applyProtection="1">
      <alignment horizontal="center"/>
    </xf>
    <xf numFmtId="0" fontId="5" fillId="3" borderId="7" xfId="0" applyFont="1" applyFill="1" applyBorder="1" applyAlignment="1" applyProtection="1">
      <alignment horizontal="center"/>
    </xf>
    <xf numFmtId="0" fontId="0" fillId="3" borderId="7" xfId="0" applyFill="1" applyBorder="1" applyAlignment="1" applyProtection="1">
      <alignment horizontal="center"/>
    </xf>
    <xf numFmtId="0" fontId="4" fillId="3" borderId="7" xfId="0" applyFont="1" applyFill="1" applyBorder="1" applyAlignment="1" applyProtection="1">
      <alignment horizontal="center"/>
    </xf>
    <xf numFmtId="0" fontId="0" fillId="0" borderId="0" xfId="0" applyProtection="1"/>
    <xf numFmtId="3" fontId="0" fillId="2" borderId="26" xfId="3" applyNumberFormat="1" applyFont="1" applyFill="1" applyBorder="1" applyAlignment="1" applyProtection="1">
      <alignment horizontal="center"/>
      <protection locked="0"/>
    </xf>
    <xf numFmtId="0" fontId="1" fillId="0" borderId="23" xfId="0" applyFont="1" applyFill="1" applyBorder="1" applyAlignment="1" applyProtection="1">
      <alignment wrapText="1"/>
    </xf>
    <xf numFmtId="3" fontId="0" fillId="0" borderId="23" xfId="0" applyNumberFormat="1" applyFill="1" applyBorder="1" applyAlignment="1" applyProtection="1">
      <alignment horizontal="center" vertical="center"/>
    </xf>
    <xf numFmtId="10" fontId="0" fillId="0" borderId="23" xfId="0" quotePrefix="1" applyNumberFormat="1" applyFill="1" applyBorder="1" applyAlignment="1" applyProtection="1">
      <alignment horizontal="center"/>
    </xf>
    <xf numFmtId="10" fontId="0" fillId="0" borderId="23" xfId="0" applyNumberFormat="1" applyFill="1" applyBorder="1" applyAlignment="1" applyProtection="1">
      <alignment horizontal="center"/>
    </xf>
    <xf numFmtId="1" fontId="5" fillId="0" borderId="0" xfId="3" applyNumberFormat="1" applyFont="1" applyBorder="1" applyAlignment="1" applyProtection="1">
      <alignment horizontal="center" wrapText="1"/>
    </xf>
    <xf numFmtId="9" fontId="5" fillId="0" borderId="0" xfId="3" applyFont="1" applyBorder="1" applyAlignment="1" applyProtection="1">
      <alignment horizontal="center" wrapText="1"/>
    </xf>
    <xf numFmtId="9" fontId="0" fillId="0" borderId="0" xfId="3" quotePrefix="1" applyFont="1" applyFill="1" applyBorder="1" applyAlignment="1" applyProtection="1">
      <alignment horizontal="center"/>
    </xf>
    <xf numFmtId="9" fontId="0" fillId="0" borderId="23" xfId="3" applyFont="1" applyBorder="1" applyAlignment="1" applyProtection="1">
      <alignment horizontal="center"/>
    </xf>
    <xf numFmtId="9" fontId="5" fillId="0" borderId="23" xfId="3" applyFont="1" applyBorder="1" applyAlignment="1" applyProtection="1">
      <alignment horizontal="center"/>
    </xf>
    <xf numFmtId="0" fontId="5" fillId="0" borderId="8" xfId="0" applyFont="1" applyBorder="1" applyAlignment="1" applyProtection="1">
      <alignment horizontal="center" wrapText="1"/>
    </xf>
    <xf numFmtId="0" fontId="5" fillId="0" borderId="25" xfId="0" applyFont="1" applyBorder="1" applyAlignment="1" applyProtection="1">
      <alignment horizontal="center" wrapText="1"/>
    </xf>
    <xf numFmtId="164" fontId="0" fillId="0" borderId="8" xfId="0" quotePrefix="1" applyNumberFormat="1" applyFill="1" applyBorder="1" applyAlignment="1" applyProtection="1">
      <alignment horizontal="center" wrapText="1"/>
    </xf>
    <xf numFmtId="0" fontId="1" fillId="0" borderId="0" xfId="0" applyFont="1" applyBorder="1" applyAlignment="1" applyProtection="1"/>
    <xf numFmtId="0" fontId="4" fillId="4" borderId="0" xfId="0" applyFont="1" applyFill="1" applyBorder="1" applyAlignment="1" applyProtection="1">
      <alignment horizontal="center" vertical="center"/>
    </xf>
    <xf numFmtId="166" fontId="0" fillId="0" borderId="36" xfId="3" applyNumberFormat="1" applyFont="1" applyFill="1" applyBorder="1" applyAlignment="1" applyProtection="1">
      <alignment horizontal="center"/>
    </xf>
    <xf numFmtId="166" fontId="0" fillId="2" borderId="36" xfId="3" applyNumberFormat="1" applyFont="1" applyFill="1" applyBorder="1" applyAlignment="1" applyProtection="1">
      <alignment horizontal="center"/>
      <protection locked="0"/>
    </xf>
    <xf numFmtId="3" fontId="0" fillId="0" borderId="7" xfId="0" applyNumberFormat="1" applyBorder="1" applyAlignment="1" applyProtection="1">
      <alignment horizontal="center"/>
    </xf>
    <xf numFmtId="1" fontId="0" fillId="0" borderId="0" xfId="0" quotePrefix="1" applyNumberFormat="1" applyBorder="1" applyAlignment="1" applyProtection="1">
      <alignment horizontal="center"/>
    </xf>
    <xf numFmtId="0" fontId="0" fillId="0" borderId="18" xfId="0" applyBorder="1" applyAlignment="1" applyProtection="1">
      <alignment horizontal="center"/>
    </xf>
    <xf numFmtId="1" fontId="5" fillId="0" borderId="0" xfId="3" applyNumberFormat="1" applyFont="1" applyFill="1" applyBorder="1" applyAlignment="1" applyProtection="1">
      <alignment horizontal="center" wrapText="1"/>
    </xf>
    <xf numFmtId="9" fontId="5" fillId="0" borderId="0" xfId="3" applyFont="1" applyFill="1" applyBorder="1" applyAlignment="1" applyProtection="1">
      <alignment horizontal="center" wrapText="1"/>
    </xf>
    <xf numFmtId="0" fontId="0" fillId="0" borderId="0" xfId="0" applyAlignment="1" applyProtection="1">
      <alignment horizontal="left" vertical="top"/>
    </xf>
    <xf numFmtId="0" fontId="0" fillId="0" borderId="0" xfId="0" applyFill="1" applyBorder="1" applyAlignment="1">
      <alignment horizontal="left" vertical="top"/>
    </xf>
    <xf numFmtId="0" fontId="0" fillId="0" borderId="0" xfId="0" applyFill="1" applyAlignment="1">
      <alignment horizontal="left" vertical="top"/>
    </xf>
    <xf numFmtId="0" fontId="0" fillId="0" borderId="0" xfId="0" applyFill="1" applyAlignment="1" applyProtection="1">
      <alignment horizontal="left" vertical="top"/>
    </xf>
    <xf numFmtId="0" fontId="4" fillId="3" borderId="16" xfId="0" applyFont="1" applyFill="1" applyBorder="1"/>
    <xf numFmtId="165" fontId="0" fillId="0" borderId="1" xfId="0" applyNumberFormat="1" applyFill="1" applyBorder="1" applyAlignment="1" applyProtection="1">
      <alignment horizontal="right"/>
    </xf>
    <xf numFmtId="167" fontId="0" fillId="0" borderId="25" xfId="0" applyNumberFormat="1" applyFill="1" applyBorder="1" applyAlignment="1" applyProtection="1">
      <alignment horizontal="center"/>
    </xf>
    <xf numFmtId="0" fontId="0" fillId="0" borderId="16" xfId="0" applyFill="1" applyBorder="1" applyProtection="1"/>
    <xf numFmtId="0" fontId="0" fillId="0" borderId="6" xfId="0" applyFill="1" applyBorder="1" applyAlignment="1" applyProtection="1">
      <alignment horizontal="left"/>
    </xf>
    <xf numFmtId="0" fontId="0" fillId="0" borderId="6" xfId="0" applyBorder="1" applyAlignment="1" applyProtection="1">
      <alignment horizontal="left"/>
    </xf>
    <xf numFmtId="167" fontId="0" fillId="2" borderId="7" xfId="0" applyNumberFormat="1" applyFill="1" applyBorder="1" applyAlignment="1" applyProtection="1">
      <alignment horizontal="center"/>
      <protection locked="0"/>
    </xf>
    <xf numFmtId="164" fontId="5" fillId="0" borderId="25" xfId="0" applyNumberFormat="1" applyFont="1" applyFill="1" applyBorder="1" applyAlignment="1" applyProtection="1">
      <alignment horizontal="center" wrapText="1"/>
    </xf>
    <xf numFmtId="3" fontId="0" fillId="0" borderId="25" xfId="0" applyNumberFormat="1" applyFill="1" applyBorder="1" applyAlignment="1" applyProtection="1">
      <alignment horizontal="center"/>
    </xf>
    <xf numFmtId="3" fontId="0" fillId="0" borderId="18" xfId="0" applyNumberFormat="1" applyFont="1" applyBorder="1" applyAlignment="1" applyProtection="1"/>
    <xf numFmtId="3" fontId="0" fillId="0" borderId="18" xfId="0" applyNumberFormat="1" applyFont="1" applyFill="1" applyBorder="1" applyAlignment="1" applyProtection="1">
      <alignment horizontal="right"/>
    </xf>
    <xf numFmtId="0" fontId="4" fillId="3" borderId="16" xfId="0" applyFont="1" applyFill="1" applyBorder="1"/>
    <xf numFmtId="0" fontId="5" fillId="0" borderId="18" xfId="0" applyFont="1" applyBorder="1" applyAlignment="1" applyProtection="1">
      <alignment horizontal="center" wrapText="1"/>
    </xf>
    <xf numFmtId="0" fontId="5" fillId="0" borderId="8" xfId="0" applyFont="1" applyBorder="1" applyAlignment="1" applyProtection="1">
      <alignment horizontal="center" wrapText="1"/>
    </xf>
    <xf numFmtId="0" fontId="5" fillId="0" borderId="25" xfId="0" applyFont="1" applyBorder="1" applyAlignment="1" applyProtection="1">
      <alignment horizontal="center" wrapText="1"/>
    </xf>
    <xf numFmtId="0" fontId="0" fillId="0" borderId="7" xfId="0" applyBorder="1" applyAlignment="1" applyProtection="1"/>
    <xf numFmtId="0" fontId="0" fillId="0" borderId="0" xfId="0" applyBorder="1" applyAlignment="1">
      <alignment vertical="center"/>
    </xf>
    <xf numFmtId="3" fontId="5" fillId="0" borderId="36" xfId="0" applyNumberFormat="1" applyFont="1" applyFill="1" applyBorder="1" applyAlignment="1" applyProtection="1">
      <alignment horizontal="center" vertical="center"/>
    </xf>
    <xf numFmtId="1" fontId="5" fillId="0" borderId="36" xfId="0" applyNumberFormat="1" applyFont="1" applyFill="1" applyBorder="1" applyAlignment="1" applyProtection="1">
      <alignment horizontal="center"/>
    </xf>
    <xf numFmtId="9" fontId="5" fillId="0" borderId="36" xfId="3" applyFont="1" applyFill="1" applyBorder="1" applyAlignment="1" applyProtection="1">
      <alignment horizontal="center"/>
    </xf>
    <xf numFmtId="0" fontId="5" fillId="0" borderId="36" xfId="0" applyFont="1" applyFill="1" applyBorder="1" applyAlignment="1" applyProtection="1"/>
    <xf numFmtId="0" fontId="15" fillId="0" borderId="8" xfId="0" applyFont="1" applyFill="1" applyBorder="1" applyAlignment="1" applyProtection="1">
      <alignment horizontal="left"/>
    </xf>
    <xf numFmtId="4" fontId="0" fillId="0" borderId="8" xfId="0" applyNumberFormat="1" applyFill="1" applyBorder="1" applyAlignment="1" applyProtection="1">
      <alignment horizontal="left" wrapText="1"/>
    </xf>
    <xf numFmtId="0" fontId="5" fillId="0" borderId="8" xfId="0" applyFont="1" applyFill="1" applyBorder="1" applyAlignment="1" applyProtection="1">
      <alignment horizontal="left"/>
    </xf>
    <xf numFmtId="3" fontId="5" fillId="0" borderId="8" xfId="0" applyNumberFormat="1" applyFont="1" applyFill="1" applyBorder="1" applyAlignment="1" applyProtection="1">
      <alignment horizontal="center"/>
    </xf>
    <xf numFmtId="11" fontId="5" fillId="0" borderId="8" xfId="0" applyNumberFormat="1" applyFont="1" applyFill="1" applyBorder="1" applyAlignment="1" applyProtection="1">
      <alignment horizontal="left"/>
    </xf>
    <xf numFmtId="167" fontId="0" fillId="0" borderId="21" xfId="0" applyNumberFormat="1" applyFill="1" applyBorder="1" applyAlignment="1" applyProtection="1">
      <alignment horizontal="center"/>
    </xf>
    <xf numFmtId="167" fontId="0" fillId="0" borderId="17" xfId="0" applyNumberFormat="1" applyFill="1" applyBorder="1" applyAlignment="1" applyProtection="1">
      <alignment horizontal="center"/>
    </xf>
    <xf numFmtId="167" fontId="0" fillId="0" borderId="19" xfId="0" applyNumberFormat="1" applyFill="1" applyBorder="1" applyAlignment="1" applyProtection="1">
      <alignment horizontal="center"/>
    </xf>
    <xf numFmtId="167" fontId="5" fillId="0" borderId="19" xfId="0" applyNumberFormat="1" applyFont="1" applyBorder="1" applyAlignment="1" applyProtection="1">
      <alignment horizontal="left"/>
    </xf>
    <xf numFmtId="167" fontId="5" fillId="0" borderId="21" xfId="0" applyNumberFormat="1" applyFont="1" applyBorder="1" applyAlignment="1" applyProtection="1">
      <alignment wrapText="1"/>
    </xf>
    <xf numFmtId="167" fontId="0" fillId="0" borderId="25" xfId="0" applyNumberFormat="1" applyBorder="1" applyProtection="1"/>
    <xf numFmtId="167" fontId="5" fillId="0" borderId="18" xfId="0" applyNumberFormat="1" applyFont="1" applyBorder="1" applyAlignment="1" applyProtection="1">
      <alignment horizontal="center"/>
    </xf>
    <xf numFmtId="0" fontId="0" fillId="0" borderId="16" xfId="0" applyBorder="1" applyAlignment="1" applyProtection="1">
      <alignment horizontal="left"/>
    </xf>
    <xf numFmtId="0" fontId="0" fillId="0" borderId="20" xfId="0" applyBorder="1" applyAlignment="1" applyProtection="1">
      <alignment horizontal="left"/>
    </xf>
    <xf numFmtId="0" fontId="5" fillId="0" borderId="18" xfId="0" applyFont="1" applyBorder="1" applyAlignment="1" applyProtection="1">
      <alignment horizontal="left"/>
    </xf>
    <xf numFmtId="164" fontId="5" fillId="0" borderId="8" xfId="0" applyNumberFormat="1" applyFont="1" applyBorder="1" applyAlignment="1" applyProtection="1">
      <alignment horizontal="center"/>
    </xf>
    <xf numFmtId="164" fontId="5" fillId="0" borderId="6" xfId="0" applyNumberFormat="1" applyFont="1" applyBorder="1" applyAlignment="1" applyProtection="1">
      <alignment horizontal="center"/>
    </xf>
    <xf numFmtId="164" fontId="5" fillId="0" borderId="7" xfId="0" applyNumberFormat="1" applyFont="1" applyBorder="1" applyAlignment="1" applyProtection="1">
      <alignment horizontal="center"/>
    </xf>
    <xf numFmtId="164" fontId="0" fillId="0" borderId="0" xfId="0" applyNumberFormat="1" applyBorder="1" applyProtection="1"/>
    <xf numFmtId="164" fontId="5" fillId="0" borderId="0" xfId="0" applyNumberFormat="1" applyFont="1" applyBorder="1" applyAlignment="1" applyProtection="1">
      <alignment wrapText="1"/>
    </xf>
    <xf numFmtId="164" fontId="5" fillId="0" borderId="7" xfId="0" applyNumberFormat="1" applyFont="1" applyBorder="1" applyAlignment="1" applyProtection="1">
      <alignment wrapText="1"/>
    </xf>
    <xf numFmtId="0" fontId="0" fillId="0" borderId="14" xfId="0" applyFill="1" applyBorder="1" applyAlignment="1" applyProtection="1">
      <alignment horizontal="left"/>
    </xf>
    <xf numFmtId="0" fontId="5" fillId="0" borderId="25" xfId="0" applyFont="1" applyBorder="1" applyAlignment="1" applyProtection="1">
      <alignment horizontal="center" wrapText="1"/>
    </xf>
    <xf numFmtId="165" fontId="0" fillId="0" borderId="7" xfId="0" applyNumberFormat="1" applyFont="1" applyBorder="1" applyAlignment="1">
      <alignment horizontal="center" vertical="center"/>
    </xf>
    <xf numFmtId="0" fontId="0" fillId="0" borderId="0" xfId="0" applyFill="1" applyAlignment="1" applyProtection="1">
      <alignment horizontal="center" vertical="top"/>
    </xf>
    <xf numFmtId="11" fontId="0" fillId="0" borderId="0" xfId="0" applyNumberFormat="1" applyFill="1" applyAlignment="1" applyProtection="1"/>
    <xf numFmtId="0" fontId="0" fillId="0" borderId="0" xfId="0" applyFont="1" applyFill="1" applyAlignment="1" applyProtection="1">
      <alignment horizontal="center"/>
    </xf>
    <xf numFmtId="0" fontId="0" fillId="0" borderId="47" xfId="0" applyFont="1" applyFill="1" applyBorder="1" applyAlignment="1" applyProtection="1">
      <alignment horizontal="left" vertical="center"/>
    </xf>
    <xf numFmtId="165" fontId="0" fillId="0" borderId="47" xfId="0" applyNumberFormat="1" applyFont="1" applyFill="1" applyBorder="1" applyAlignment="1" applyProtection="1">
      <alignment horizontal="right" vertical="center"/>
    </xf>
    <xf numFmtId="3" fontId="0" fillId="0" borderId="47" xfId="0" applyNumberFormat="1" applyFont="1" applyFill="1" applyBorder="1" applyAlignment="1" applyProtection="1">
      <alignment horizontal="center" vertical="center"/>
    </xf>
    <xf numFmtId="1" fontId="0" fillId="0" borderId="47" xfId="0" applyNumberFormat="1" applyFont="1" applyFill="1" applyBorder="1" applyAlignment="1" applyProtection="1">
      <alignment horizontal="center"/>
    </xf>
    <xf numFmtId="165" fontId="0" fillId="0" borderId="47" xfId="0" applyNumberFormat="1" applyFont="1" applyFill="1" applyBorder="1" applyAlignment="1" applyProtection="1">
      <alignment horizontal="center"/>
    </xf>
    <xf numFmtId="9" fontId="10" fillId="0" borderId="47" xfId="3" applyFont="1" applyFill="1" applyBorder="1" applyAlignment="1" applyProtection="1">
      <alignment horizontal="center"/>
    </xf>
    <xf numFmtId="0" fontId="0" fillId="0" borderId="47" xfId="0" applyFont="1" applyFill="1" applyBorder="1" applyAlignment="1" applyProtection="1"/>
    <xf numFmtId="0" fontId="0" fillId="0" borderId="16" xfId="0" applyBorder="1" applyAlignment="1" applyProtection="1">
      <alignment horizontal="center"/>
    </xf>
    <xf numFmtId="166" fontId="0" fillId="0" borderId="6" xfId="3" applyNumberFormat="1" applyFont="1" applyBorder="1" applyAlignment="1" applyProtection="1">
      <alignment horizontal="center"/>
    </xf>
    <xf numFmtId="3" fontId="0" fillId="0" borderId="17" xfId="0" applyNumberFormat="1" applyBorder="1" applyAlignment="1" applyProtection="1">
      <alignment horizontal="center"/>
    </xf>
    <xf numFmtId="3" fontId="0" fillId="0" borderId="19" xfId="0" applyNumberFormat="1" applyBorder="1" applyAlignment="1" applyProtection="1">
      <alignment horizontal="center"/>
    </xf>
    <xf numFmtId="0" fontId="0" fillId="0" borderId="20" xfId="0" applyFill="1" applyBorder="1" applyAlignment="1" applyProtection="1">
      <alignment horizontal="center"/>
    </xf>
    <xf numFmtId="0" fontId="0" fillId="0" borderId="18" xfId="0" applyBorder="1" applyAlignment="1" applyProtection="1">
      <alignment horizontal="left"/>
    </xf>
    <xf numFmtId="3" fontId="0" fillId="0" borderId="21" xfId="0" applyNumberFormat="1" applyBorder="1" applyAlignment="1" applyProtection="1">
      <alignment horizontal="center"/>
    </xf>
    <xf numFmtId="0" fontId="0" fillId="0" borderId="0" xfId="0" applyFill="1" applyAlignment="1" applyProtection="1">
      <alignment vertical="center"/>
    </xf>
    <xf numFmtId="3" fontId="4" fillId="0" borderId="0" xfId="0" applyNumberFormat="1" applyFont="1" applyFill="1" applyAlignment="1" applyProtection="1">
      <alignment horizontal="center"/>
    </xf>
    <xf numFmtId="3" fontId="0" fillId="2" borderId="1" xfId="0" applyNumberFormat="1" applyFill="1" applyBorder="1" applyAlignment="1" applyProtection="1">
      <alignment horizontal="left"/>
      <protection locked="0"/>
    </xf>
    <xf numFmtId="0" fontId="1" fillId="0" borderId="0" xfId="0" applyFont="1" applyFill="1" applyBorder="1" applyAlignment="1">
      <alignment horizontal="left"/>
    </xf>
    <xf numFmtId="1" fontId="0" fillId="2" borderId="1" xfId="0" applyNumberFormat="1" applyFill="1" applyBorder="1" applyAlignment="1" applyProtection="1">
      <alignment horizontal="left"/>
      <protection locked="0"/>
    </xf>
    <xf numFmtId="165" fontId="0" fillId="0" borderId="0" xfId="0" applyNumberFormat="1" applyFont="1" applyBorder="1" applyAlignment="1">
      <alignment horizontal="center" vertical="center"/>
    </xf>
    <xf numFmtId="0" fontId="0" fillId="0" borderId="18" xfId="0" applyFont="1" applyBorder="1" applyProtection="1"/>
    <xf numFmtId="0" fontId="0" fillId="0" borderId="20" xfId="0" applyFont="1" applyFill="1" applyBorder="1" applyProtection="1"/>
    <xf numFmtId="0" fontId="1" fillId="0" borderId="23" xfId="0" applyFont="1" applyFill="1" applyBorder="1" applyAlignment="1" applyProtection="1">
      <alignment vertical="center" wrapText="1"/>
    </xf>
    <xf numFmtId="0" fontId="4" fillId="0" borderId="0" xfId="0" applyFont="1"/>
    <xf numFmtId="0" fontId="0" fillId="2" borderId="1" xfId="0" applyFill="1" applyBorder="1" applyAlignment="1">
      <alignment horizontal="center"/>
    </xf>
    <xf numFmtId="0" fontId="17" fillId="0" borderId="12" xfId="0" applyFont="1" applyBorder="1" applyAlignment="1">
      <alignment horizontal="center"/>
    </xf>
    <xf numFmtId="0" fontId="0" fillId="0" borderId="1" xfId="0" applyBorder="1" applyAlignment="1">
      <alignment horizontal="center"/>
    </xf>
    <xf numFmtId="0" fontId="17" fillId="0" borderId="0" xfId="0" applyFont="1" applyAlignment="1">
      <alignment horizontal="center"/>
    </xf>
    <xf numFmtId="0" fontId="0" fillId="5" borderId="1" xfId="0" applyFill="1" applyBorder="1" applyAlignment="1">
      <alignment horizontal="center"/>
    </xf>
    <xf numFmtId="0" fontId="0" fillId="0" borderId="0" xfId="0" applyAlignment="1">
      <alignment vertical="top"/>
    </xf>
    <xf numFmtId="0" fontId="4" fillId="4" borderId="0" xfId="0" applyFont="1" applyFill="1" applyAlignment="1">
      <alignment horizontal="center" vertical="center"/>
    </xf>
    <xf numFmtId="0" fontId="0" fillId="0" borderId="0" xfId="0" applyAlignment="1">
      <alignment horizontal="left"/>
    </xf>
    <xf numFmtId="164" fontId="0" fillId="0" borderId="0" xfId="0" applyNumberFormat="1" applyAlignment="1">
      <alignment horizontal="center"/>
    </xf>
    <xf numFmtId="0" fontId="0" fillId="3" borderId="0" xfId="0" applyFill="1"/>
    <xf numFmtId="0" fontId="5" fillId="0" borderId="8" xfId="0" applyFont="1" applyBorder="1"/>
    <xf numFmtId="0" fontId="0" fillId="0" borderId="8" xfId="0" applyBorder="1" applyAlignment="1">
      <alignment horizontal="left" vertical="top" wrapText="1"/>
    </xf>
    <xf numFmtId="0" fontId="4" fillId="4" borderId="1" xfId="0" applyFont="1" applyFill="1" applyBorder="1" applyAlignment="1">
      <alignment horizontal="center"/>
    </xf>
    <xf numFmtId="165" fontId="1" fillId="0" borderId="48"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 fillId="0" borderId="6" xfId="0" applyFont="1" applyFill="1" applyBorder="1" applyAlignment="1" applyProtection="1">
      <alignment wrapText="1"/>
    </xf>
    <xf numFmtId="0" fontId="1" fillId="0" borderId="0" xfId="0" applyFont="1" applyFill="1" applyBorder="1" applyAlignment="1" applyProtection="1">
      <alignment wrapText="1"/>
    </xf>
    <xf numFmtId="0" fontId="4" fillId="4" borderId="15" xfId="0" applyFont="1" applyFill="1" applyBorder="1" applyAlignment="1">
      <alignment horizontal="center" vertical="center"/>
    </xf>
    <xf numFmtId="0" fontId="4" fillId="4" borderId="2" xfId="0" applyFont="1" applyFill="1" applyBorder="1" applyAlignment="1">
      <alignment horizontal="center"/>
    </xf>
    <xf numFmtId="0" fontId="4" fillId="4" borderId="0" xfId="0" applyFont="1" applyFill="1" applyAlignment="1">
      <alignment horizontal="center"/>
    </xf>
    <xf numFmtId="168" fontId="0" fillId="0" borderId="0" xfId="0" applyNumberFormat="1" applyFill="1" applyBorder="1" applyAlignment="1" applyProtection="1">
      <alignment horizontal="left"/>
    </xf>
    <xf numFmtId="0" fontId="0" fillId="0" borderId="0" xfId="0" applyFill="1" applyAlignment="1" applyProtection="1">
      <alignment horizontal="left"/>
    </xf>
    <xf numFmtId="0" fontId="5" fillId="0" borderId="0" xfId="0" applyFont="1" applyFill="1" applyBorder="1" applyAlignment="1" applyProtection="1">
      <alignment wrapText="1"/>
    </xf>
    <xf numFmtId="0" fontId="5" fillId="0" borderId="0" xfId="0" applyFont="1" applyBorder="1" applyAlignment="1" applyProtection="1">
      <alignment horizontal="center" wrapText="1"/>
    </xf>
    <xf numFmtId="167" fontId="0" fillId="0" borderId="6" xfId="0" applyNumberFormat="1" applyFill="1" applyBorder="1" applyAlignment="1" applyProtection="1">
      <alignment horizontal="center"/>
    </xf>
    <xf numFmtId="165" fontId="5" fillId="0" borderId="0" xfId="0" applyNumberFormat="1" applyFont="1" applyFill="1" applyBorder="1" applyAlignment="1" applyProtection="1">
      <alignment horizontal="center"/>
    </xf>
    <xf numFmtId="1" fontId="11" fillId="0" borderId="0" xfId="0" applyNumberFormat="1" applyFont="1" applyFill="1" applyBorder="1" applyAlignment="1" applyProtection="1">
      <alignment horizontal="left" wrapText="1"/>
    </xf>
    <xf numFmtId="9" fontId="0" fillId="0" borderId="0" xfId="3" applyFont="1" applyBorder="1" applyAlignment="1" applyProtection="1">
      <alignment horizontal="center"/>
    </xf>
    <xf numFmtId="9" fontId="5" fillId="0" borderId="0" xfId="3" applyFont="1" applyBorder="1" applyAlignment="1" applyProtection="1">
      <alignment horizontal="center"/>
    </xf>
    <xf numFmtId="3" fontId="5" fillId="0" borderId="0" xfId="0" applyNumberFormat="1" applyFont="1" applyBorder="1" applyAlignment="1" applyProtection="1">
      <alignment horizontal="center" vertical="center" wrapText="1"/>
    </xf>
    <xf numFmtId="3" fontId="5" fillId="0" borderId="0" xfId="0" applyNumberFormat="1" applyFont="1" applyBorder="1" applyAlignment="1" applyProtection="1">
      <alignment horizontal="center" wrapText="1"/>
    </xf>
    <xf numFmtId="3" fontId="0" fillId="0" borderId="0" xfId="0" applyNumberFormat="1" applyFill="1" applyBorder="1" applyAlignment="1" applyProtection="1">
      <alignment horizontal="center" vertical="center"/>
    </xf>
    <xf numFmtId="166" fontId="0" fillId="6" borderId="3" xfId="3" applyNumberFormat="1" applyFont="1" applyFill="1" applyBorder="1" applyAlignment="1" applyProtection="1">
      <alignment horizontal="center"/>
      <protection locked="0"/>
    </xf>
    <xf numFmtId="166" fontId="0" fillId="6" borderId="33" xfId="3" applyNumberFormat="1" applyFont="1" applyFill="1" applyBorder="1" applyAlignment="1" applyProtection="1">
      <alignment horizontal="center"/>
      <protection locked="0"/>
    </xf>
    <xf numFmtId="0" fontId="0" fillId="0" borderId="6" xfId="0" applyBorder="1" applyAlignment="1" applyProtection="1">
      <alignment wrapText="1"/>
    </xf>
    <xf numFmtId="0" fontId="5" fillId="0" borderId="6" xfId="0" applyFont="1" applyFill="1" applyBorder="1" applyAlignment="1" applyProtection="1">
      <alignment horizontal="left"/>
    </xf>
    <xf numFmtId="166" fontId="0" fillId="0" borderId="31" xfId="3" applyNumberFormat="1" applyFont="1" applyFill="1" applyBorder="1" applyAlignment="1" applyProtection="1">
      <alignment horizontal="center"/>
    </xf>
    <xf numFmtId="166" fontId="0" fillId="0" borderId="32" xfId="3" applyNumberFormat="1" applyFont="1" applyFill="1" applyBorder="1" applyAlignment="1" applyProtection="1">
      <alignment horizontal="center"/>
    </xf>
    <xf numFmtId="165" fontId="0" fillId="0" borderId="7" xfId="0" applyNumberFormat="1" applyFill="1" applyBorder="1" applyAlignment="1" applyProtection="1">
      <alignment horizontal="center" wrapText="1"/>
    </xf>
    <xf numFmtId="0" fontId="0" fillId="0" borderId="0" xfId="0" applyFill="1" applyBorder="1" applyAlignment="1" applyProtection="1">
      <alignment horizontal="left" vertical="center" wrapText="1"/>
    </xf>
    <xf numFmtId="166" fontId="0" fillId="6" borderId="42" xfId="3" applyNumberFormat="1" applyFont="1" applyFill="1" applyBorder="1" applyAlignment="1" applyProtection="1">
      <alignment horizontal="center" vertical="center"/>
      <protection locked="0"/>
    </xf>
    <xf numFmtId="166" fontId="0" fillId="0" borderId="11" xfId="3" applyNumberFormat="1" applyFont="1" applyFill="1" applyBorder="1" applyAlignment="1" applyProtection="1">
      <alignment horizontal="center"/>
    </xf>
    <xf numFmtId="3" fontId="0" fillId="0" borderId="20" xfId="0" applyNumberFormat="1" applyFill="1" applyBorder="1" applyAlignment="1" applyProtection="1">
      <alignment horizontal="center"/>
    </xf>
    <xf numFmtId="3" fontId="0" fillId="0" borderId="11" xfId="0" applyNumberFormat="1" applyFill="1" applyBorder="1" applyAlignment="1" applyProtection="1">
      <alignment horizontal="center"/>
    </xf>
    <xf numFmtId="4" fontId="0" fillId="2" borderId="42" xfId="3" applyNumberFormat="1" applyFont="1" applyFill="1" applyBorder="1" applyAlignment="1" applyProtection="1">
      <alignment horizontal="center" vertical="center"/>
      <protection locked="0"/>
    </xf>
    <xf numFmtId="165" fontId="0" fillId="2" borderId="3" xfId="4" applyNumberFormat="1" applyFont="1" applyFill="1" applyBorder="1" applyAlignment="1" applyProtection="1">
      <alignment horizontal="center"/>
      <protection locked="0"/>
    </xf>
    <xf numFmtId="165" fontId="0" fillId="2" borderId="3" xfId="3" applyNumberFormat="1" applyFont="1" applyFill="1" applyBorder="1" applyAlignment="1" applyProtection="1">
      <alignment horizontal="center"/>
      <protection locked="0"/>
    </xf>
    <xf numFmtId="165" fontId="0" fillId="2" borderId="33" xfId="3" applyNumberFormat="1" applyFont="1" applyFill="1" applyBorder="1" applyAlignment="1" applyProtection="1">
      <alignment horizontal="center"/>
      <protection locked="0"/>
    </xf>
    <xf numFmtId="165" fontId="0" fillId="0" borderId="34" xfId="3" applyNumberFormat="1" applyFont="1" applyFill="1" applyBorder="1" applyAlignment="1" applyProtection="1">
      <alignment horizontal="center"/>
    </xf>
    <xf numFmtId="165" fontId="0" fillId="0" borderId="6" xfId="3" applyNumberFormat="1" applyFont="1" applyFill="1" applyBorder="1" applyAlignment="1" applyProtection="1">
      <alignment horizontal="center"/>
    </xf>
    <xf numFmtId="0" fontId="5" fillId="0" borderId="0" xfId="0" applyFont="1" applyFill="1" applyAlignment="1" applyProtection="1"/>
    <xf numFmtId="3" fontId="0" fillId="0" borderId="8" xfId="0" applyNumberFormat="1" applyFill="1" applyBorder="1" applyAlignment="1" applyProtection="1">
      <alignment horizontal="center" wrapText="1"/>
    </xf>
    <xf numFmtId="3" fontId="0" fillId="2" borderId="14" xfId="0" applyNumberFormat="1" applyFill="1" applyBorder="1" applyAlignment="1" applyProtection="1">
      <alignment horizontal="center"/>
      <protection locked="0"/>
    </xf>
    <xf numFmtId="3" fontId="0" fillId="2" borderId="4" xfId="0" applyNumberFormat="1" applyFill="1" applyBorder="1" applyAlignment="1" applyProtection="1">
      <alignment horizontal="center"/>
      <protection locked="0"/>
    </xf>
    <xf numFmtId="3" fontId="0" fillId="0" borderId="26" xfId="0" applyNumberFormat="1" applyFill="1" applyBorder="1" applyAlignment="1" applyProtection="1">
      <alignment horizontal="center"/>
    </xf>
    <xf numFmtId="3" fontId="0" fillId="2" borderId="7" xfId="0" applyNumberFormat="1" applyFill="1" applyBorder="1" applyAlignment="1" applyProtection="1">
      <alignment horizontal="center" vertical="center"/>
      <protection locked="0"/>
    </xf>
    <xf numFmtId="0" fontId="14"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165" fontId="5" fillId="0" borderId="6" xfId="0" applyNumberFormat="1" applyFont="1" applyFill="1" applyBorder="1" applyAlignment="1" applyProtection="1">
      <alignment horizontal="center"/>
    </xf>
    <xf numFmtId="3" fontId="5" fillId="0" borderId="7" xfId="0" applyNumberFormat="1" applyFont="1" applyFill="1" applyBorder="1" applyAlignment="1" applyProtection="1">
      <alignment horizontal="center" vertical="top"/>
    </xf>
    <xf numFmtId="0" fontId="11" fillId="0" borderId="0" xfId="0" applyFont="1" applyFill="1" applyBorder="1" applyAlignment="1" applyProtection="1">
      <alignment horizontal="left" wrapText="1"/>
    </xf>
    <xf numFmtId="169" fontId="1" fillId="0" borderId="23" xfId="1" applyNumberFormat="1" applyFont="1" applyFill="1" applyBorder="1" applyAlignment="1">
      <alignment vertical="center" wrapText="1"/>
    </xf>
    <xf numFmtId="0" fontId="1" fillId="0" borderId="23" xfId="0" applyFont="1" applyFill="1" applyBorder="1" applyAlignment="1">
      <alignment horizontal="center" vertical="center"/>
    </xf>
    <xf numFmtId="3" fontId="0" fillId="0" borderId="23" xfId="0" applyNumberFormat="1" applyFill="1" applyBorder="1" applyAlignment="1" applyProtection="1">
      <alignment horizontal="center"/>
    </xf>
    <xf numFmtId="0" fontId="0" fillId="0" borderId="8" xfId="0" applyFill="1" applyBorder="1" applyAlignment="1" applyProtection="1"/>
    <xf numFmtId="0" fontId="0" fillId="0" borderId="8" xfId="0" applyFill="1" applyBorder="1" applyAlignment="1" applyProtection="1">
      <alignment horizontal="center"/>
    </xf>
    <xf numFmtId="0" fontId="0" fillId="0" borderId="18" xfId="0" applyFill="1" applyBorder="1" applyAlignment="1">
      <alignment vertical="center" wrapText="1"/>
    </xf>
    <xf numFmtId="0" fontId="0" fillId="6" borderId="20" xfId="0" applyFill="1" applyBorder="1" applyProtection="1">
      <protection locked="0"/>
    </xf>
    <xf numFmtId="4" fontId="0" fillId="2" borderId="42" xfId="0" applyNumberFormat="1" applyFill="1" applyBorder="1" applyAlignment="1" applyProtection="1">
      <alignment horizontal="left" vertical="center" wrapText="1"/>
      <protection locked="0"/>
    </xf>
    <xf numFmtId="0" fontId="11" fillId="0" borderId="24" xfId="0" applyFont="1" applyBorder="1" applyAlignment="1" applyProtection="1"/>
    <xf numFmtId="0" fontId="0" fillId="0" borderId="8" xfId="0" applyBorder="1" applyAlignment="1" applyProtection="1">
      <alignment wrapText="1"/>
    </xf>
    <xf numFmtId="3" fontId="0" fillId="0" borderId="25" xfId="0" applyNumberFormat="1" applyFont="1" applyBorder="1" applyAlignment="1" applyProtection="1">
      <alignment horizontal="center" wrapText="1"/>
    </xf>
    <xf numFmtId="164" fontId="0" fillId="0" borderId="20" xfId="0" applyNumberFormat="1" applyBorder="1" applyAlignment="1" applyProtection="1">
      <alignment horizontal="center" wrapText="1"/>
    </xf>
    <xf numFmtId="1" fontId="0" fillId="0" borderId="20" xfId="0" applyNumberFormat="1" applyBorder="1" applyAlignment="1" applyProtection="1">
      <alignment horizontal="center" wrapText="1"/>
    </xf>
    <xf numFmtId="1" fontId="0" fillId="0" borderId="8" xfId="0" applyNumberFormat="1" applyBorder="1" applyAlignment="1" applyProtection="1">
      <alignment horizontal="center" wrapText="1"/>
    </xf>
    <xf numFmtId="164" fontId="0" fillId="0" borderId="24" xfId="0" applyNumberFormat="1" applyBorder="1" applyAlignment="1" applyProtection="1">
      <alignment horizontal="center" wrapText="1"/>
    </xf>
    <xf numFmtId="1" fontId="0" fillId="0" borderId="24" xfId="0" applyNumberFormat="1" applyBorder="1" applyAlignment="1" applyProtection="1">
      <alignment horizontal="center" wrapText="1"/>
    </xf>
    <xf numFmtId="0" fontId="5" fillId="0" borderId="36" xfId="0" applyFont="1" applyFill="1" applyBorder="1" applyAlignment="1" applyProtection="1">
      <alignment horizontal="left" vertical="center" wrapText="1"/>
    </xf>
    <xf numFmtId="0" fontId="0" fillId="0" borderId="16" xfId="0" applyFont="1" applyBorder="1" applyAlignment="1">
      <alignment vertical="center" wrapText="1"/>
    </xf>
    <xf numFmtId="0" fontId="0" fillId="0" borderId="6" xfId="0" applyBorder="1" applyAlignment="1">
      <alignment vertical="center"/>
    </xf>
    <xf numFmtId="3" fontId="0" fillId="0" borderId="6" xfId="0" applyNumberFormat="1" applyFill="1" applyBorder="1" applyAlignment="1">
      <alignment horizontal="center" vertical="center"/>
    </xf>
    <xf numFmtId="3" fontId="0" fillId="0" borderId="6" xfId="0" applyNumberFormat="1" applyFont="1" applyBorder="1" applyAlignment="1" applyProtection="1">
      <alignment horizontal="center" vertical="top"/>
    </xf>
    <xf numFmtId="0" fontId="0" fillId="0" borderId="6" xfId="0" applyFont="1" applyBorder="1" applyAlignment="1" applyProtection="1">
      <alignment horizontal="left" vertical="top"/>
    </xf>
    <xf numFmtId="0" fontId="0" fillId="0" borderId="0" xfId="0" applyFont="1" applyBorder="1" applyAlignment="1" applyProtection="1">
      <alignment vertical="top"/>
    </xf>
    <xf numFmtId="3" fontId="0" fillId="0" borderId="0" xfId="0" applyNumberFormat="1" applyFont="1" applyBorder="1" applyAlignment="1" applyProtection="1">
      <alignment horizontal="center" vertical="top"/>
    </xf>
    <xf numFmtId="0" fontId="0" fillId="0" borderId="0" xfId="0" applyFont="1" applyBorder="1" applyAlignment="1" applyProtection="1">
      <alignment horizontal="left" vertical="top"/>
    </xf>
    <xf numFmtId="164" fontId="0" fillId="0" borderId="0" xfId="0" applyNumberFormat="1" applyFont="1" applyBorder="1" applyAlignment="1" applyProtection="1">
      <alignment horizontal="center" vertical="top"/>
    </xf>
    <xf numFmtId="0" fontId="0" fillId="0" borderId="7" xfId="0" applyFont="1" applyFill="1" applyBorder="1" applyAlignment="1" applyProtection="1">
      <alignment vertical="top"/>
    </xf>
    <xf numFmtId="0" fontId="0" fillId="0" borderId="7" xfId="0" applyFont="1" applyBorder="1" applyAlignment="1" applyProtection="1">
      <alignment vertical="top"/>
    </xf>
    <xf numFmtId="164" fontId="0" fillId="0" borderId="7" xfId="0" applyNumberFormat="1" applyFont="1" applyBorder="1" applyAlignment="1" applyProtection="1">
      <alignment horizontal="center" vertical="top"/>
    </xf>
    <xf numFmtId="0" fontId="0" fillId="0" borderId="7" xfId="0" applyFont="1" applyBorder="1" applyAlignment="1" applyProtection="1">
      <alignment horizontal="left" vertical="top"/>
    </xf>
    <xf numFmtId="0" fontId="11" fillId="0" borderId="8" xfId="0" applyFont="1" applyFill="1" applyBorder="1" applyAlignment="1" applyProtection="1">
      <alignment horizontal="left"/>
    </xf>
    <xf numFmtId="164" fontId="0" fillId="2" borderId="8" xfId="0" applyNumberFormat="1" applyFill="1" applyBorder="1" applyAlignment="1" applyProtection="1">
      <alignment vertical="center"/>
      <protection locked="0"/>
    </xf>
    <xf numFmtId="164" fontId="0" fillId="0" borderId="24" xfId="0" quotePrefix="1" applyNumberFormat="1" applyFill="1" applyBorder="1" applyAlignment="1" applyProtection="1">
      <alignment horizontal="center" wrapText="1"/>
    </xf>
    <xf numFmtId="1" fontId="0" fillId="0" borderId="8" xfId="0" quotePrefix="1" applyNumberFormat="1" applyFill="1" applyBorder="1" applyAlignment="1" applyProtection="1">
      <alignment horizontal="center" wrapText="1"/>
    </xf>
    <xf numFmtId="0" fontId="14" fillId="0" borderId="4" xfId="0" applyFont="1" applyFill="1" applyBorder="1" applyAlignment="1" applyProtection="1"/>
    <xf numFmtId="3" fontId="0" fillId="0" borderId="23" xfId="0" applyNumberFormat="1" applyFill="1" applyBorder="1" applyAlignment="1" applyProtection="1">
      <alignment horizontal="center" wrapText="1"/>
    </xf>
    <xf numFmtId="0" fontId="1" fillId="0" borderId="23" xfId="0" applyFont="1" applyBorder="1" applyAlignment="1" applyProtection="1">
      <alignment horizontal="left"/>
    </xf>
    <xf numFmtId="0" fontId="11" fillId="0" borderId="23" xfId="0" applyFont="1" applyBorder="1" applyAlignment="1" applyProtection="1">
      <alignment horizontal="left"/>
    </xf>
    <xf numFmtId="0" fontId="1" fillId="0" borderId="0" xfId="0" applyFont="1" applyBorder="1" applyAlignment="1" applyProtection="1">
      <alignment horizontal="left"/>
    </xf>
    <xf numFmtId="0" fontId="1" fillId="0" borderId="23" xfId="0" applyFont="1" applyFill="1" applyBorder="1" applyAlignment="1">
      <alignment horizontal="center" vertical="center" wrapText="1"/>
    </xf>
    <xf numFmtId="0" fontId="1" fillId="0" borderId="23" xfId="0" applyFont="1" applyBorder="1" applyAlignment="1" applyProtection="1">
      <alignment horizontal="center"/>
    </xf>
    <xf numFmtId="0" fontId="1" fillId="0" borderId="23" xfId="0" applyFont="1" applyFill="1" applyBorder="1" applyAlignment="1" applyProtection="1">
      <alignment horizontal="center" vertical="center"/>
    </xf>
    <xf numFmtId="0" fontId="1" fillId="0" borderId="23" xfId="0" applyFont="1" applyFill="1" applyBorder="1" applyAlignment="1" applyProtection="1">
      <alignment horizontal="center"/>
    </xf>
    <xf numFmtId="0" fontId="0" fillId="0" borderId="0" xfId="0" applyFont="1" applyFill="1" applyBorder="1" applyProtection="1"/>
    <xf numFmtId="0" fontId="14" fillId="0" borderId="29" xfId="0" applyFont="1" applyFill="1" applyBorder="1" applyAlignment="1" applyProtection="1"/>
    <xf numFmtId="0" fontId="14" fillId="0" borderId="12" xfId="0" applyFont="1" applyFill="1" applyBorder="1" applyAlignment="1" applyProtection="1"/>
    <xf numFmtId="0" fontId="1" fillId="0" borderId="0" xfId="0" applyFont="1" applyFill="1" applyBorder="1" applyAlignment="1" applyProtection="1">
      <alignment horizontal="left"/>
    </xf>
    <xf numFmtId="11" fontId="5" fillId="0" borderId="6" xfId="0" applyNumberFormat="1" applyFont="1" applyFill="1" applyBorder="1" applyAlignment="1" applyProtection="1">
      <alignment horizontal="left"/>
    </xf>
    <xf numFmtId="0" fontId="11" fillId="0" borderId="6" xfId="0" applyFont="1" applyFill="1" applyBorder="1" applyAlignment="1" applyProtection="1">
      <alignment horizontal="left"/>
    </xf>
    <xf numFmtId="11" fontId="0" fillId="0" borderId="0" xfId="0" applyNumberFormat="1" applyFont="1" applyFill="1" applyBorder="1" applyAlignment="1" applyProtection="1">
      <alignment horizontal="left"/>
    </xf>
    <xf numFmtId="0" fontId="0" fillId="0" borderId="36" xfId="0" applyFill="1" applyBorder="1" applyProtection="1"/>
    <xf numFmtId="0" fontId="0" fillId="0" borderId="7" xfId="0" applyFill="1" applyBorder="1" applyAlignment="1" applyProtection="1"/>
    <xf numFmtId="0" fontId="1" fillId="0" borderId="0" xfId="0" applyFont="1" applyAlignment="1">
      <alignment vertical="top"/>
    </xf>
    <xf numFmtId="0" fontId="5" fillId="0" borderId="0" xfId="0" applyFont="1" applyBorder="1" applyAlignment="1" applyProtection="1">
      <alignment horizontal="center" wrapText="1"/>
    </xf>
    <xf numFmtId="0" fontId="5" fillId="0" borderId="0" xfId="0" applyFont="1" applyFill="1" applyBorder="1" applyAlignment="1" applyProtection="1">
      <alignment wrapText="1"/>
    </xf>
    <xf numFmtId="0" fontId="5" fillId="0" borderId="25" xfId="0" applyFont="1" applyBorder="1" applyAlignment="1" applyProtection="1">
      <alignment horizontal="center" wrapText="1"/>
    </xf>
    <xf numFmtId="0" fontId="0" fillId="0" borderId="0" xfId="0" applyFill="1" applyBorder="1" applyAlignment="1" applyProtection="1">
      <alignment horizontal="left" vertical="center" wrapText="1"/>
    </xf>
    <xf numFmtId="0" fontId="5" fillId="0" borderId="0" xfId="0" applyFont="1" applyFill="1" applyBorder="1" applyAlignment="1">
      <alignment horizontal="center" wrapText="1"/>
    </xf>
    <xf numFmtId="0" fontId="5" fillId="0" borderId="19" xfId="0" applyFont="1" applyFill="1" applyBorder="1" applyAlignment="1">
      <alignment horizontal="center" wrapText="1"/>
    </xf>
    <xf numFmtId="3" fontId="0" fillId="0" borderId="17" xfId="0" applyNumberFormat="1" applyFill="1" applyBorder="1" applyAlignment="1">
      <alignment horizontal="center" vertical="center"/>
    </xf>
    <xf numFmtId="3" fontId="0" fillId="0" borderId="19" xfId="0" applyNumberFormat="1" applyFill="1" applyBorder="1" applyAlignment="1">
      <alignment horizontal="center"/>
    </xf>
    <xf numFmtId="3" fontId="0" fillId="0" borderId="21" xfId="0" applyNumberFormat="1" applyFill="1" applyBorder="1" applyAlignment="1">
      <alignment horizontal="center"/>
    </xf>
    <xf numFmtId="3" fontId="5" fillId="0" borderId="36" xfId="0" applyNumberFormat="1" applyFont="1" applyFill="1" applyBorder="1" applyAlignment="1">
      <alignment horizontal="center"/>
    </xf>
    <xf numFmtId="3" fontId="5" fillId="0" borderId="37" xfId="0" applyNumberFormat="1" applyFont="1" applyFill="1" applyBorder="1" applyAlignment="1">
      <alignment horizontal="center"/>
    </xf>
    <xf numFmtId="3" fontId="5" fillId="0" borderId="38" xfId="0" applyNumberFormat="1" applyFont="1" applyFill="1" applyBorder="1" applyAlignment="1">
      <alignment horizontal="center"/>
    </xf>
    <xf numFmtId="3" fontId="5" fillId="0" borderId="41" xfId="0" applyNumberFormat="1" applyFont="1" applyFill="1" applyBorder="1" applyAlignment="1">
      <alignment horizontal="center"/>
    </xf>
    <xf numFmtId="3" fontId="0" fillId="0" borderId="0"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165" fontId="0" fillId="0" borderId="19" xfId="0" applyNumberFormat="1" applyFont="1" applyFill="1" applyBorder="1" applyAlignment="1">
      <alignment horizontal="center" vertical="center"/>
    </xf>
    <xf numFmtId="165" fontId="0" fillId="0" borderId="7"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xf>
    <xf numFmtId="0" fontId="0" fillId="0" borderId="8" xfId="0" applyBorder="1" applyAlignment="1">
      <alignment horizontal="left" vertical="top" wrapText="1"/>
    </xf>
    <xf numFmtId="0" fontId="1" fillId="0" borderId="18" xfId="0" applyFont="1" applyFill="1" applyBorder="1" applyAlignment="1">
      <alignment vertical="top" wrapText="1"/>
    </xf>
    <xf numFmtId="0" fontId="0" fillId="0" borderId="0" xfId="0" applyBorder="1" applyAlignment="1">
      <alignment vertical="top"/>
    </xf>
    <xf numFmtId="3" fontId="0" fillId="0" borderId="0" xfId="0" applyNumberFormat="1" applyFill="1" applyBorder="1" applyAlignment="1">
      <alignment horizontal="center" vertical="top"/>
    </xf>
    <xf numFmtId="3" fontId="0" fillId="0" borderId="19" xfId="0" applyNumberFormat="1" applyFill="1" applyBorder="1" applyAlignment="1">
      <alignment horizontal="center" vertical="top"/>
    </xf>
    <xf numFmtId="0" fontId="0" fillId="0" borderId="0" xfId="0"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ill="1" applyAlignment="1" applyProtection="1">
      <alignment horizontal="left" vertical="top" wrapText="1"/>
    </xf>
    <xf numFmtId="0" fontId="1" fillId="0" borderId="0" xfId="0" applyFont="1" applyAlignment="1">
      <alignment horizontal="left" vertical="top" wrapText="1"/>
    </xf>
    <xf numFmtId="14" fontId="0" fillId="6" borderId="4" xfId="0" applyNumberFormat="1" applyFill="1" applyBorder="1" applyAlignment="1" applyProtection="1">
      <alignment horizontal="left"/>
      <protection locked="0"/>
    </xf>
    <xf numFmtId="0" fontId="5" fillId="0" borderId="0"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17" xfId="0" applyFont="1" applyBorder="1" applyAlignment="1" applyProtection="1">
      <alignment horizontal="center" wrapText="1"/>
    </xf>
    <xf numFmtId="0" fontId="5" fillId="0" borderId="18" xfId="0" applyFont="1" applyBorder="1" applyAlignment="1" applyProtection="1">
      <alignment horizontal="center" wrapText="1"/>
    </xf>
    <xf numFmtId="0" fontId="5" fillId="0" borderId="19" xfId="0" applyFont="1" applyBorder="1" applyAlignment="1" applyProtection="1">
      <alignment horizontal="center" wrapText="1"/>
    </xf>
    <xf numFmtId="0" fontId="5" fillId="0" borderId="12" xfId="0" applyFont="1" applyFill="1" applyBorder="1" applyAlignment="1" applyProtection="1">
      <alignment wrapText="1"/>
    </xf>
    <xf numFmtId="0" fontId="5" fillId="0" borderId="0" xfId="0" applyFont="1" applyFill="1" applyBorder="1" applyAlignment="1" applyProtection="1">
      <alignment wrapText="1"/>
    </xf>
    <xf numFmtId="0" fontId="5" fillId="0" borderId="24" xfId="0" applyFont="1" applyBorder="1" applyAlignment="1" applyProtection="1">
      <alignment horizontal="center" wrapText="1"/>
    </xf>
    <xf numFmtId="0" fontId="5" fillId="0" borderId="25" xfId="0" applyFont="1" applyBorder="1" applyAlignment="1" applyProtection="1">
      <alignment horizontal="center" wrapText="1"/>
    </xf>
    <xf numFmtId="0" fontId="5" fillId="0" borderId="6" xfId="0" applyFont="1" applyBorder="1" applyAlignment="1" applyProtection="1">
      <alignment horizontal="center" wrapText="1"/>
    </xf>
    <xf numFmtId="0" fontId="0" fillId="2" borderId="2"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2" xfId="0" applyFill="1" applyBorder="1" applyAlignment="1" applyProtection="1">
      <alignment horizontal="left" wrapText="1"/>
      <protection locked="0"/>
    </xf>
    <xf numFmtId="0" fontId="0" fillId="2" borderId="14" xfId="0" applyFill="1" applyBorder="1" applyAlignment="1" applyProtection="1">
      <alignment horizontal="left" wrapText="1"/>
      <protection locked="0"/>
    </xf>
    <xf numFmtId="3" fontId="5" fillId="0" borderId="23" xfId="0" applyNumberFormat="1" applyFont="1" applyBorder="1" applyAlignment="1" applyProtection="1">
      <alignment horizontal="center" vertical="center" wrapText="1"/>
    </xf>
    <xf numFmtId="1" fontId="11" fillId="0" borderId="7" xfId="0" applyNumberFormat="1" applyFont="1" applyFill="1" applyBorder="1" applyAlignment="1" applyProtection="1">
      <alignment horizontal="left" wrapText="1"/>
    </xf>
    <xf numFmtId="0" fontId="0" fillId="0" borderId="7" xfId="0" applyBorder="1" applyAlignment="1" applyProtection="1">
      <alignment horizontal="center" wrapText="1"/>
    </xf>
    <xf numFmtId="165" fontId="0" fillId="2" borderId="2" xfId="0" applyNumberFormat="1" applyFill="1" applyBorder="1" applyAlignment="1" applyProtection="1">
      <alignment horizontal="left" vertical="top" wrapText="1"/>
      <protection locked="0"/>
    </xf>
    <xf numFmtId="165" fontId="0" fillId="2" borderId="14" xfId="0" applyNumberFormat="1" applyFill="1" applyBorder="1" applyAlignment="1" applyProtection="1">
      <alignment horizontal="left" vertical="top" wrapText="1"/>
      <protection locked="0"/>
    </xf>
    <xf numFmtId="165" fontId="0" fillId="2" borderId="3" xfId="0" applyNumberFormat="1" applyFill="1" applyBorder="1" applyAlignment="1" applyProtection="1">
      <alignment horizontal="left" vertical="top" wrapText="1"/>
      <protection locked="0"/>
    </xf>
    <xf numFmtId="0" fontId="0" fillId="0" borderId="0" xfId="0" applyFill="1" applyBorder="1" applyAlignment="1" applyProtection="1">
      <alignment horizontal="left" vertical="center" wrapText="1"/>
    </xf>
    <xf numFmtId="0" fontId="0" fillId="0" borderId="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8" xfId="0" applyBorder="1" applyAlignment="1">
      <alignment horizontal="left" vertical="top" wrapText="1"/>
    </xf>
    <xf numFmtId="0" fontId="20" fillId="0" borderId="0" xfId="5" applyAlignment="1">
      <alignment vertical="top" wrapText="1"/>
    </xf>
    <xf numFmtId="0" fontId="15" fillId="0" borderId="0" xfId="0" applyFont="1" applyAlignment="1">
      <alignment horizontal="left" vertical="top" wrapText="1"/>
    </xf>
    <xf numFmtId="0" fontId="15" fillId="0" borderId="0" xfId="0" applyFont="1" applyAlignment="1">
      <alignment vertical="top" wrapText="1"/>
    </xf>
    <xf numFmtId="0" fontId="1" fillId="0" borderId="0" xfId="5" applyFont="1" applyAlignment="1">
      <alignment vertical="top" wrapText="1"/>
    </xf>
    <xf numFmtId="0" fontId="20" fillId="0" borderId="0" xfId="5" applyFill="1" applyAlignment="1">
      <alignment vertical="top"/>
    </xf>
    <xf numFmtId="0" fontId="20" fillId="0" borderId="0" xfId="5" applyAlignment="1">
      <alignment horizontal="left" vertical="top" wrapText="1"/>
    </xf>
    <xf numFmtId="0" fontId="5" fillId="0" borderId="8" xfId="0" applyFont="1" applyBorder="1"/>
  </cellXfs>
  <cellStyles count="6">
    <cellStyle name="Komma" xfId="4" builtinId="3"/>
    <cellStyle name="Link" xfId="5" builtinId="8"/>
    <cellStyle name="Prozent" xfId="3" builtinId="5"/>
    <cellStyle name="Standard" xfId="0" builtinId="0"/>
    <cellStyle name="Standard 2" xfId="1" xr:uid="{00000000-0005-0000-0000-000003000000}"/>
    <cellStyle name="Standard 3" xfId="2" xr:uid="{00000000-0005-0000-0000-000004000000}"/>
  </cellStyles>
  <dxfs count="11">
    <dxf>
      <font>
        <color theme="0"/>
      </font>
    </dxf>
    <dxf>
      <font>
        <color theme="0" tint="-0.24994659260841701"/>
      </font>
    </dxf>
    <dxf>
      <font>
        <b val="0"/>
        <i val="0"/>
        <color theme="0"/>
      </font>
      <fill>
        <patternFill>
          <bgColor theme="0" tint="-0.499984740745262"/>
        </patternFill>
      </fill>
      <border>
        <vertical/>
        <horizontal/>
      </border>
    </dxf>
    <dxf>
      <font>
        <color theme="0" tint="-0.24994659260841701"/>
      </font>
    </dxf>
    <dxf>
      <font>
        <b val="0"/>
        <i val="0"/>
        <color theme="0"/>
      </font>
      <fill>
        <patternFill>
          <bgColor theme="0" tint="-0.499984740745262"/>
        </patternFill>
      </fill>
      <border>
        <vertical/>
        <horizontal/>
      </border>
    </dxf>
    <dxf>
      <font>
        <color theme="0" tint="-0.24994659260841701"/>
      </font>
    </dxf>
    <dxf>
      <font>
        <b val="0"/>
        <i val="0"/>
        <color theme="0"/>
      </font>
      <fill>
        <patternFill>
          <bgColor theme="0" tint="-0.499984740745262"/>
        </patternFill>
      </fill>
      <border>
        <vertical/>
        <horizontal/>
      </border>
    </dxf>
    <dxf>
      <font>
        <color theme="0" tint="-0.24994659260841701"/>
      </font>
    </dxf>
    <dxf>
      <font>
        <b val="0"/>
        <i val="0"/>
        <color theme="0"/>
      </font>
      <fill>
        <patternFill>
          <bgColor theme="0" tint="-0.499984740745262"/>
        </patternFill>
      </fill>
      <border>
        <vertical/>
        <horizontal/>
      </border>
    </dxf>
    <dxf>
      <font>
        <color theme="0" tint="-0.24994659260841701"/>
      </font>
    </dxf>
    <dxf>
      <font>
        <b val="0"/>
        <i val="0"/>
        <color theme="0"/>
      </font>
      <fill>
        <patternFill>
          <bgColor theme="0" tint="-0.499984740745262"/>
        </patternFill>
      </fill>
      <border>
        <vertical/>
        <horizontal/>
      </border>
    </dxf>
  </dxfs>
  <tableStyles count="0" defaultTableStyle="TableStyleMedium2" defaultPivotStyle="PivotStyleLight16"/>
  <colors>
    <mruColors>
      <color rgb="FF9FD1CC"/>
      <color rgb="FFB8CCE4"/>
      <color rgb="FF4A9B93"/>
      <color rgb="FF94C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5571128398530649E-2"/>
          <c:y val="0.19641888715742109"/>
          <c:w val="0.86046606083290067"/>
          <c:h val="0.60881717973252514"/>
        </c:manualLayout>
      </c:layout>
      <c:barChart>
        <c:barDir val="col"/>
        <c:grouping val="stacked"/>
        <c:varyColors val="0"/>
        <c:ser>
          <c:idx val="0"/>
          <c:order val="0"/>
          <c:tx>
            <c:strRef>
              <c:f>Resultats_Chauffages!$B$7</c:f>
              <c:strCache>
                <c:ptCount val="1"/>
                <c:pt idx="0">
                  <c:v>Coûts d'acquisition (déduction faite des subventions et de la valeur résiduelle)</c:v>
                </c:pt>
              </c:strCache>
            </c:strRef>
          </c:tx>
          <c:spPr>
            <a:solidFill>
              <a:schemeClr val="tx2">
                <a:lumMod val="60000"/>
                <a:lumOff val="40000"/>
              </a:schemeClr>
            </a:solidFill>
            <a:ln>
              <a:noFill/>
            </a:ln>
            <a:effectLst/>
          </c:spPr>
          <c:invertIfNegative val="0"/>
          <c:cat>
            <c:strRef>
              <c:f>Resultats_Chauffages!$D$5:$H$6</c:f>
              <c:strCache>
                <c:ptCount val="5"/>
                <c:pt idx="0">
                  <c:v>V1</c:v>
                </c:pt>
                <c:pt idx="1">
                  <c:v>V2</c:v>
                </c:pt>
                <c:pt idx="2">
                  <c:v>V3</c:v>
                </c:pt>
                <c:pt idx="3">
                  <c:v>V4</c:v>
                </c:pt>
                <c:pt idx="4">
                  <c:v>V5</c:v>
                </c:pt>
              </c:strCache>
            </c:strRef>
          </c:cat>
          <c:val>
            <c:numRef>
              <c:f>Resultats_Chauffages!$D$7:$H$7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487-4737-80B3-0C552E346C5F}"/>
            </c:ext>
          </c:extLst>
        </c:ser>
        <c:ser>
          <c:idx val="1"/>
          <c:order val="1"/>
          <c:tx>
            <c:strRef>
              <c:f>Resultats_Chauffages!$B$8</c:f>
              <c:strCache>
                <c:ptCount val="1"/>
                <c:pt idx="0">
                  <c:v>Coûts de maintenance</c:v>
                </c:pt>
              </c:strCache>
            </c:strRef>
          </c:tx>
          <c:spPr>
            <a:solidFill>
              <a:srgbClr val="00B0F0"/>
            </a:solidFill>
            <a:ln>
              <a:noFill/>
            </a:ln>
            <a:effectLst/>
          </c:spPr>
          <c:invertIfNegative val="0"/>
          <c:cat>
            <c:strRef>
              <c:f>Resultats_Chauffages!$D$5:$H$6</c:f>
              <c:strCache>
                <c:ptCount val="5"/>
                <c:pt idx="0">
                  <c:v>V1</c:v>
                </c:pt>
                <c:pt idx="1">
                  <c:v>V2</c:v>
                </c:pt>
                <c:pt idx="2">
                  <c:v>V3</c:v>
                </c:pt>
                <c:pt idx="3">
                  <c:v>V4</c:v>
                </c:pt>
                <c:pt idx="4">
                  <c:v>V5</c:v>
                </c:pt>
              </c:strCache>
            </c:strRef>
          </c:cat>
          <c:val>
            <c:numRef>
              <c:f>Resultats_Chauffages!$D$8:$H$8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487-4737-80B3-0C552E346C5F}"/>
            </c:ext>
          </c:extLst>
        </c:ser>
        <c:ser>
          <c:idx val="2"/>
          <c:order val="2"/>
          <c:tx>
            <c:strRef>
              <c:f>Resultats_Chauffages!$B$9</c:f>
              <c:strCache>
                <c:ptCount val="1"/>
                <c:pt idx="0">
                  <c:v>Coûts d'exploitation</c:v>
                </c:pt>
              </c:strCache>
            </c:strRef>
          </c:tx>
          <c:spPr>
            <a:solidFill>
              <a:srgbClr val="9FD1CC"/>
            </a:solidFill>
            <a:ln>
              <a:noFill/>
            </a:ln>
            <a:effectLst/>
          </c:spPr>
          <c:invertIfNegative val="0"/>
          <c:cat>
            <c:strRef>
              <c:f>Resultats_Chauffages!$D$5:$H$6</c:f>
              <c:strCache>
                <c:ptCount val="5"/>
                <c:pt idx="0">
                  <c:v>V1</c:v>
                </c:pt>
                <c:pt idx="1">
                  <c:v>V2</c:v>
                </c:pt>
                <c:pt idx="2">
                  <c:v>V3</c:v>
                </c:pt>
                <c:pt idx="3">
                  <c:v>V4</c:v>
                </c:pt>
                <c:pt idx="4">
                  <c:v>V5</c:v>
                </c:pt>
              </c:strCache>
            </c:strRef>
          </c:cat>
          <c:val>
            <c:numRef>
              <c:f>Resultats_Chauffages!$D$9:$H$9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7487-4737-80B3-0C552E346C5F}"/>
            </c:ext>
          </c:extLst>
        </c:ser>
        <c:ser>
          <c:idx val="3"/>
          <c:order val="3"/>
          <c:tx>
            <c:strRef>
              <c:f>Resultats_Chauffages!$B$10</c:f>
              <c:strCache>
                <c:ptCount val="1"/>
                <c:pt idx="0">
                  <c:v>Coûts énergétiques</c:v>
                </c:pt>
              </c:strCache>
            </c:strRef>
          </c:tx>
          <c:spPr>
            <a:solidFill>
              <a:schemeClr val="accent6"/>
            </a:solidFill>
            <a:ln>
              <a:noFill/>
            </a:ln>
            <a:effectLst/>
          </c:spPr>
          <c:invertIfNegative val="0"/>
          <c:cat>
            <c:strRef>
              <c:f>Resultats_Chauffages!$D$5:$H$6</c:f>
              <c:strCache>
                <c:ptCount val="5"/>
                <c:pt idx="0">
                  <c:v>V1</c:v>
                </c:pt>
                <c:pt idx="1">
                  <c:v>V2</c:v>
                </c:pt>
                <c:pt idx="2">
                  <c:v>V3</c:v>
                </c:pt>
                <c:pt idx="3">
                  <c:v>V4</c:v>
                </c:pt>
                <c:pt idx="4">
                  <c:v>V5</c:v>
                </c:pt>
              </c:strCache>
            </c:strRef>
          </c:cat>
          <c:val>
            <c:numRef>
              <c:f>Resultats_Chauffages!$D$10:$H$10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7487-4737-80B3-0C552E346C5F}"/>
            </c:ext>
          </c:extLst>
        </c:ser>
        <c:ser>
          <c:idx val="4"/>
          <c:order val="4"/>
          <c:tx>
            <c:strRef>
              <c:f>Resultats_Chauffages!$B$11</c:f>
              <c:strCache>
                <c:ptCount val="1"/>
                <c:pt idx="0">
                  <c:v>Coûts pour GES: pas sélectionné (Exploitation et Fabrication/élimination)</c:v>
                </c:pt>
              </c:strCache>
            </c:strRef>
          </c:tx>
          <c:spPr>
            <a:solidFill>
              <a:schemeClr val="bg1">
                <a:lumMod val="65000"/>
              </a:schemeClr>
            </a:solidFill>
            <a:ln>
              <a:noFill/>
            </a:ln>
            <a:effectLst/>
          </c:spPr>
          <c:invertIfNegative val="0"/>
          <c:cat>
            <c:strRef>
              <c:f>Resultats_Chauffages!$D$5:$H$6</c:f>
              <c:strCache>
                <c:ptCount val="5"/>
                <c:pt idx="0">
                  <c:v>V1</c:v>
                </c:pt>
                <c:pt idx="1">
                  <c:v>V2</c:v>
                </c:pt>
                <c:pt idx="2">
                  <c:v>V3</c:v>
                </c:pt>
                <c:pt idx="3">
                  <c:v>V4</c:v>
                </c:pt>
                <c:pt idx="4">
                  <c:v>V5</c:v>
                </c:pt>
              </c:strCache>
            </c:strRef>
          </c:cat>
          <c:val>
            <c:numRef>
              <c:f>Resultats_Chauffages!$D$11:$H$11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7487-4737-80B3-0C552E346C5F}"/>
            </c:ext>
          </c:extLst>
        </c:ser>
        <c:ser>
          <c:idx val="5"/>
          <c:order val="5"/>
          <c:tx>
            <c:strRef>
              <c:f>Resultats_Chauffages!$B$12</c:f>
              <c:strCache>
                <c:ptCount val="1"/>
                <c:pt idx="0">
                  <c:v>Coûts pour l'élimination</c:v>
                </c:pt>
              </c:strCache>
            </c:strRef>
          </c:tx>
          <c:spPr>
            <a:solidFill>
              <a:schemeClr val="accent5">
                <a:tint val="50000"/>
              </a:schemeClr>
            </a:solidFill>
            <a:ln>
              <a:noFill/>
            </a:ln>
            <a:effectLst/>
          </c:spPr>
          <c:invertIfNegative val="0"/>
          <c:cat>
            <c:strRef>
              <c:f>Resultats_Chauffages!$D$5:$H$6</c:f>
              <c:strCache>
                <c:ptCount val="5"/>
                <c:pt idx="0">
                  <c:v>V1</c:v>
                </c:pt>
                <c:pt idx="1">
                  <c:v>V2</c:v>
                </c:pt>
                <c:pt idx="2">
                  <c:v>V3</c:v>
                </c:pt>
                <c:pt idx="3">
                  <c:v>V4</c:v>
                </c:pt>
                <c:pt idx="4">
                  <c:v>V5</c:v>
                </c:pt>
              </c:strCache>
            </c:strRef>
          </c:cat>
          <c:val>
            <c:numRef>
              <c:f>Resultats_Chauffages!$D$12:$H$12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54D-467A-B943-48FAA13F8BED}"/>
            </c:ext>
          </c:extLst>
        </c:ser>
        <c:dLbls>
          <c:showLegendKey val="0"/>
          <c:showVal val="0"/>
          <c:showCatName val="0"/>
          <c:showSerName val="0"/>
          <c:showPercent val="0"/>
          <c:showBubbleSize val="0"/>
        </c:dLbls>
        <c:gapWidth val="120"/>
        <c:overlap val="100"/>
        <c:axId val="157373568"/>
        <c:axId val="157375104"/>
      </c:barChart>
      <c:catAx>
        <c:axId val="157373568"/>
        <c:scaling>
          <c:orientation val="minMax"/>
        </c:scaling>
        <c:delete val="0"/>
        <c:axPos val="b"/>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7375104"/>
        <c:crosses val="autoZero"/>
        <c:auto val="1"/>
        <c:lblAlgn val="ctr"/>
        <c:lblOffset val="100"/>
        <c:noMultiLvlLbl val="0"/>
      </c:catAx>
      <c:valAx>
        <c:axId val="1573751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H"/>
                  <a:t>CHF</a:t>
                </a:r>
              </a:p>
            </c:rich>
          </c:tx>
          <c:layout>
            <c:manualLayout>
              <c:xMode val="edge"/>
              <c:yMode val="edge"/>
              <c:x val="7.3307784857653321E-3"/>
              <c:y val="0.4629570258330876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7373568"/>
        <c:crosses val="autoZero"/>
        <c:crossBetween val="between"/>
      </c:valAx>
      <c:spPr>
        <a:noFill/>
        <a:ln>
          <a:noFill/>
        </a:ln>
        <a:effectLst/>
      </c:spPr>
    </c:plotArea>
    <c:legend>
      <c:legendPos val="t"/>
      <c:layout>
        <c:manualLayout>
          <c:xMode val="edge"/>
          <c:yMode val="edge"/>
          <c:x val="4.8432854771855237E-2"/>
          <c:y val="1.720429719091306E-2"/>
          <c:w val="0.93537299937731821"/>
          <c:h val="0.1424793514566982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29" r="0.70000000000000029" t="0.78740157499999996"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040147412131296E-2"/>
          <c:y val="0.19048122650093566"/>
          <c:w val="0.90909280881558507"/>
          <c:h val="0.70494571966510433"/>
        </c:manualLayout>
      </c:layout>
      <c:lineChart>
        <c:grouping val="standard"/>
        <c:varyColors val="0"/>
        <c:ser>
          <c:idx val="0"/>
          <c:order val="0"/>
          <c:tx>
            <c:strRef>
              <c:f>Resultats_Chauffages!$D$5:$D$6</c:f>
              <c:strCache>
                <c:ptCount val="2"/>
                <c:pt idx="0">
                  <c:v>V1</c:v>
                </c:pt>
              </c:strCache>
            </c:strRef>
          </c:tx>
          <c:spPr>
            <a:ln w="19050" cap="rnd">
              <a:solidFill>
                <a:schemeClr val="tx1"/>
              </a:solidFill>
              <a:round/>
            </a:ln>
            <a:effectLst/>
          </c:spPr>
          <c:marker>
            <c:symbol val="none"/>
          </c:marker>
          <c:cat>
            <c:numRef>
              <c:f>[0]!diag_AchseX</c:f>
              <c:numCache>
                <c:formatCode>#,##0</c:formatCode>
                <c:ptCount val="1"/>
                <c:pt idx="0">
                  <c:v>0</c:v>
                </c:pt>
              </c:numCache>
            </c:numRef>
          </c:cat>
          <c:val>
            <c:numRef>
              <c:f>[0]!diag_V1</c:f>
              <c:numCache>
                <c:formatCode>#,##0</c:formatCode>
                <c:ptCount val="1"/>
                <c:pt idx="0">
                  <c:v>0</c:v>
                </c:pt>
              </c:numCache>
            </c:numRef>
          </c:val>
          <c:smooth val="0"/>
          <c:extLst>
            <c:ext xmlns:c16="http://schemas.microsoft.com/office/drawing/2014/chart" uri="{C3380CC4-5D6E-409C-BE32-E72D297353CC}">
              <c16:uniqueId val="{00000000-7C25-447E-8556-33804E1F0CB9}"/>
            </c:ext>
          </c:extLst>
        </c:ser>
        <c:ser>
          <c:idx val="1"/>
          <c:order val="1"/>
          <c:tx>
            <c:strRef>
              <c:f>Resultats_Chauffages!$E$5:$E$6</c:f>
              <c:strCache>
                <c:ptCount val="2"/>
                <c:pt idx="0">
                  <c:v>V2</c:v>
                </c:pt>
              </c:strCache>
            </c:strRef>
          </c:tx>
          <c:spPr>
            <a:ln w="19050" cap="rnd">
              <a:solidFill>
                <a:schemeClr val="bg1">
                  <a:lumMod val="65000"/>
                </a:schemeClr>
              </a:solidFill>
              <a:round/>
            </a:ln>
            <a:effectLst/>
          </c:spPr>
          <c:marker>
            <c:symbol val="none"/>
          </c:marker>
          <c:cat>
            <c:numRef>
              <c:f>[0]!diag_AchseX</c:f>
              <c:numCache>
                <c:formatCode>#,##0</c:formatCode>
                <c:ptCount val="1"/>
                <c:pt idx="0">
                  <c:v>0</c:v>
                </c:pt>
              </c:numCache>
            </c:numRef>
          </c:cat>
          <c:val>
            <c:numRef>
              <c:f>[0]!diag_V2</c:f>
              <c:numCache>
                <c:formatCode>#,##0</c:formatCode>
                <c:ptCount val="1"/>
                <c:pt idx="0">
                  <c:v>0</c:v>
                </c:pt>
              </c:numCache>
            </c:numRef>
          </c:val>
          <c:smooth val="0"/>
          <c:extLst>
            <c:ext xmlns:c16="http://schemas.microsoft.com/office/drawing/2014/chart" uri="{C3380CC4-5D6E-409C-BE32-E72D297353CC}">
              <c16:uniqueId val="{00000003-8193-4104-9CB5-9B57353D28B5}"/>
            </c:ext>
          </c:extLst>
        </c:ser>
        <c:ser>
          <c:idx val="2"/>
          <c:order val="2"/>
          <c:tx>
            <c:strRef>
              <c:f>Resultats_Chauffages!$F$5:$F$6</c:f>
              <c:strCache>
                <c:ptCount val="2"/>
                <c:pt idx="0">
                  <c:v>V3</c:v>
                </c:pt>
              </c:strCache>
            </c:strRef>
          </c:tx>
          <c:spPr>
            <a:ln w="19050" cap="rnd">
              <a:solidFill>
                <a:schemeClr val="bg1">
                  <a:lumMod val="50000"/>
                </a:schemeClr>
              </a:solidFill>
              <a:prstDash val="sysDot"/>
              <a:round/>
            </a:ln>
            <a:effectLst/>
          </c:spPr>
          <c:marker>
            <c:symbol val="none"/>
          </c:marker>
          <c:cat>
            <c:numRef>
              <c:f>[0]!diag_AchseX</c:f>
              <c:numCache>
                <c:formatCode>#,##0</c:formatCode>
                <c:ptCount val="1"/>
                <c:pt idx="0">
                  <c:v>0</c:v>
                </c:pt>
              </c:numCache>
            </c:numRef>
          </c:cat>
          <c:val>
            <c:numRef>
              <c:f>[0]!diag_V3</c:f>
              <c:numCache>
                <c:formatCode>#,##0</c:formatCode>
                <c:ptCount val="1"/>
                <c:pt idx="0">
                  <c:v>0</c:v>
                </c:pt>
              </c:numCache>
            </c:numRef>
          </c:val>
          <c:smooth val="0"/>
          <c:extLst>
            <c:ext xmlns:c16="http://schemas.microsoft.com/office/drawing/2014/chart" uri="{C3380CC4-5D6E-409C-BE32-E72D297353CC}">
              <c16:uniqueId val="{00000004-8193-4104-9CB5-9B57353D28B5}"/>
            </c:ext>
          </c:extLst>
        </c:ser>
        <c:ser>
          <c:idx val="3"/>
          <c:order val="3"/>
          <c:tx>
            <c:strRef>
              <c:f>Resultats_Chauffages!$G$5:$G$6</c:f>
              <c:strCache>
                <c:ptCount val="2"/>
                <c:pt idx="0">
                  <c:v>V4</c:v>
                </c:pt>
              </c:strCache>
            </c:strRef>
          </c:tx>
          <c:spPr>
            <a:ln w="19050" cap="rnd">
              <a:solidFill>
                <a:schemeClr val="tx1"/>
              </a:solidFill>
              <a:prstDash val="dash"/>
              <a:round/>
            </a:ln>
            <a:effectLst/>
          </c:spPr>
          <c:marker>
            <c:symbol val="none"/>
          </c:marker>
          <c:cat>
            <c:numRef>
              <c:f>[0]!diag_AchseX</c:f>
              <c:numCache>
                <c:formatCode>#,##0</c:formatCode>
                <c:ptCount val="1"/>
                <c:pt idx="0">
                  <c:v>0</c:v>
                </c:pt>
              </c:numCache>
            </c:numRef>
          </c:cat>
          <c:val>
            <c:numRef>
              <c:f>[0]!diag_V4</c:f>
              <c:numCache>
                <c:formatCode>#,##0</c:formatCode>
                <c:ptCount val="1"/>
                <c:pt idx="0">
                  <c:v>0</c:v>
                </c:pt>
              </c:numCache>
            </c:numRef>
          </c:val>
          <c:smooth val="0"/>
          <c:extLst>
            <c:ext xmlns:c16="http://schemas.microsoft.com/office/drawing/2014/chart" uri="{C3380CC4-5D6E-409C-BE32-E72D297353CC}">
              <c16:uniqueId val="{00000005-8193-4104-9CB5-9B57353D28B5}"/>
            </c:ext>
          </c:extLst>
        </c:ser>
        <c:ser>
          <c:idx val="4"/>
          <c:order val="4"/>
          <c:tx>
            <c:strRef>
              <c:f>Resultats_Chauffages!$H$5:$H$6</c:f>
              <c:strCache>
                <c:ptCount val="2"/>
                <c:pt idx="0">
                  <c:v>V5</c:v>
                </c:pt>
              </c:strCache>
            </c:strRef>
          </c:tx>
          <c:spPr>
            <a:ln w="19050" cap="rnd">
              <a:solidFill>
                <a:schemeClr val="bg1">
                  <a:lumMod val="65000"/>
                </a:schemeClr>
              </a:solidFill>
              <a:prstDash val="sysDash"/>
              <a:round/>
            </a:ln>
            <a:effectLst/>
          </c:spPr>
          <c:marker>
            <c:symbol val="none"/>
          </c:marker>
          <c:cat>
            <c:numRef>
              <c:f>[0]!diag_AchseX</c:f>
              <c:numCache>
                <c:formatCode>#,##0</c:formatCode>
                <c:ptCount val="1"/>
                <c:pt idx="0">
                  <c:v>0</c:v>
                </c:pt>
              </c:numCache>
            </c:numRef>
          </c:cat>
          <c:val>
            <c:numRef>
              <c:f>[0]!diag_V5</c:f>
              <c:numCache>
                <c:formatCode>#,##0</c:formatCode>
                <c:ptCount val="1"/>
                <c:pt idx="0">
                  <c:v>0</c:v>
                </c:pt>
              </c:numCache>
            </c:numRef>
          </c:val>
          <c:smooth val="0"/>
          <c:extLst>
            <c:ext xmlns:c16="http://schemas.microsoft.com/office/drawing/2014/chart" uri="{C3380CC4-5D6E-409C-BE32-E72D297353CC}">
              <c16:uniqueId val="{00000006-8193-4104-9CB5-9B57353D28B5}"/>
            </c:ext>
          </c:extLst>
        </c:ser>
        <c:dLbls>
          <c:showLegendKey val="0"/>
          <c:showVal val="0"/>
          <c:showCatName val="0"/>
          <c:showSerName val="0"/>
          <c:showPercent val="0"/>
          <c:showBubbleSize val="0"/>
        </c:dLbls>
        <c:smooth val="0"/>
        <c:axId val="157433856"/>
        <c:axId val="157435776"/>
      </c:lineChart>
      <c:catAx>
        <c:axId val="15743385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H"/>
                  <a:t>Année</a:t>
                </a:r>
              </a:p>
            </c:rich>
          </c:tx>
          <c:layout>
            <c:manualLayout>
              <c:xMode val="edge"/>
              <c:yMode val="edge"/>
              <c:x val="0.46866570250147299"/>
              <c:y val="0.9332724548474201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7435776"/>
        <c:crosses val="autoZero"/>
        <c:auto val="1"/>
        <c:lblAlgn val="ctr"/>
        <c:lblOffset val="100"/>
        <c:noMultiLvlLbl val="0"/>
      </c:catAx>
      <c:valAx>
        <c:axId val="157435776"/>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H"/>
                  <a:t>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7433856"/>
        <c:crosses val="autoZero"/>
        <c:crossBetween val="between"/>
      </c:valAx>
      <c:spPr>
        <a:noFill/>
        <a:ln>
          <a:noFill/>
        </a:ln>
        <a:effectLst/>
      </c:spPr>
    </c:plotArea>
    <c:legend>
      <c:legendPos val="b"/>
      <c:layout>
        <c:manualLayout>
          <c:xMode val="edge"/>
          <c:yMode val="edge"/>
          <c:x val="7.8167945570731576E-2"/>
          <c:y val="3.1731991919469384E-2"/>
          <c:w val="0.89725768667325789"/>
          <c:h val="0.11647020447405017"/>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0"/>
    <c:dispBlanksAs val="gap"/>
    <c:showDLblsOverMax val="0"/>
    <c:extLst/>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29" r="0.70000000000000029" t="0.78740157499999996" header="0.30000000000000016" footer="0.30000000000000016"/>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20</xdr:row>
      <xdr:rowOff>9526</xdr:rowOff>
    </xdr:from>
    <xdr:to>
      <xdr:col>1</xdr:col>
      <xdr:colOff>1831975</xdr:colOff>
      <xdr:row>20</xdr:row>
      <xdr:rowOff>447676</xdr:rowOff>
    </xdr:to>
    <xdr:pic>
      <xdr:nvPicPr>
        <xdr:cNvPr id="3" name="Grafik 2">
          <a:extLst>
            <a:ext uri="{FF2B5EF4-FFF2-40B4-BE49-F238E27FC236}">
              <a16:creationId xmlns:a16="http://schemas.microsoft.com/office/drawing/2014/main" id="{A6BF72D9-55C1-4953-8085-3D725F6CEC4B}"/>
            </a:ext>
          </a:extLst>
        </xdr:cNvPr>
        <xdr:cNvPicPr>
          <a:picLocks noChangeAspect="1"/>
        </xdr:cNvPicPr>
      </xdr:nvPicPr>
      <xdr:blipFill>
        <a:blip xmlns:r="http://schemas.openxmlformats.org/officeDocument/2006/relationships" r:embed="rId1" cstate="print"/>
        <a:stretch>
          <a:fillRect/>
        </a:stretch>
      </xdr:blipFill>
      <xdr:spPr>
        <a:xfrm>
          <a:off x="981075" y="6972301"/>
          <a:ext cx="1079500" cy="438150"/>
        </a:xfrm>
        <a:prstGeom prst="rect">
          <a:avLst/>
        </a:prstGeom>
      </xdr:spPr>
    </xdr:pic>
    <xdr:clientData/>
  </xdr:twoCellAnchor>
  <xdr:oneCellAnchor>
    <xdr:from>
      <xdr:col>1</xdr:col>
      <xdr:colOff>497680</xdr:colOff>
      <xdr:row>6</xdr:row>
      <xdr:rowOff>161924</xdr:rowOff>
    </xdr:from>
    <xdr:ext cx="1440000" cy="264560"/>
    <xdr:sp macro="" textlink="">
      <xdr:nvSpPr>
        <xdr:cNvPr id="2" name="Textfeld 1">
          <a:extLst>
            <a:ext uri="{FF2B5EF4-FFF2-40B4-BE49-F238E27FC236}">
              <a16:creationId xmlns:a16="http://schemas.microsoft.com/office/drawing/2014/main" id="{65BE6182-0315-4C63-9DF6-A3A03D1CC6DB}"/>
            </a:ext>
          </a:extLst>
        </xdr:cNvPr>
        <xdr:cNvSpPr txBox="1"/>
      </xdr:nvSpPr>
      <xdr:spPr>
        <a:xfrm>
          <a:off x="726280" y="2838449"/>
          <a:ext cx="1440000" cy="26456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H" sz="1100">
              <a:solidFill>
                <a:sysClr val="windowText" lastClr="000000"/>
              </a:solidFill>
            </a:rPr>
            <a:t>Données_de_base</a:t>
          </a:r>
        </a:p>
      </xdr:txBody>
    </xdr:sp>
    <xdr:clientData/>
  </xdr:oneCellAnchor>
  <xdr:oneCellAnchor>
    <xdr:from>
      <xdr:col>1</xdr:col>
      <xdr:colOff>497680</xdr:colOff>
      <xdr:row>8</xdr:row>
      <xdr:rowOff>0</xdr:rowOff>
    </xdr:from>
    <xdr:ext cx="1440000" cy="264560"/>
    <xdr:sp macro="" textlink="">
      <xdr:nvSpPr>
        <xdr:cNvPr id="5" name="Textfeld 4">
          <a:extLst>
            <a:ext uri="{FF2B5EF4-FFF2-40B4-BE49-F238E27FC236}">
              <a16:creationId xmlns:a16="http://schemas.microsoft.com/office/drawing/2014/main" id="{DD5FC7EF-4D8C-4BBF-AA64-702E878AE87E}"/>
            </a:ext>
          </a:extLst>
        </xdr:cNvPr>
        <xdr:cNvSpPr txBox="1"/>
      </xdr:nvSpPr>
      <xdr:spPr>
        <a:xfrm>
          <a:off x="726280" y="3371850"/>
          <a:ext cx="1440000"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H" sz="1100">
              <a:solidFill>
                <a:sysClr val="windowText" lastClr="000000"/>
              </a:solidFill>
            </a:rPr>
            <a:t>Input_Produit</a:t>
          </a:r>
        </a:p>
      </xdr:txBody>
    </xdr:sp>
    <xdr:clientData/>
  </xdr:oneCellAnchor>
  <xdr:oneCellAnchor>
    <xdr:from>
      <xdr:col>0</xdr:col>
      <xdr:colOff>219075</xdr:colOff>
      <xdr:row>9</xdr:row>
      <xdr:rowOff>14287</xdr:rowOff>
    </xdr:from>
    <xdr:ext cx="466725" cy="264560"/>
    <xdr:sp macro="" textlink="">
      <xdr:nvSpPr>
        <xdr:cNvPr id="6" name="Textfeld 5">
          <a:extLst>
            <a:ext uri="{FF2B5EF4-FFF2-40B4-BE49-F238E27FC236}">
              <a16:creationId xmlns:a16="http://schemas.microsoft.com/office/drawing/2014/main" id="{5434CEF9-EC75-4142-986A-2DC962733910}"/>
            </a:ext>
          </a:extLst>
        </xdr:cNvPr>
        <xdr:cNvSpPr txBox="1"/>
      </xdr:nvSpPr>
      <xdr:spPr>
        <a:xfrm>
          <a:off x="219075" y="3548062"/>
          <a:ext cx="46672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algn="ctr"/>
          <a:r>
            <a:rPr lang="fr-CH" sz="1100">
              <a:solidFill>
                <a:sysClr val="windowText" lastClr="000000"/>
              </a:solidFill>
            </a:rPr>
            <a:t>Pro_V1</a:t>
          </a:r>
        </a:p>
      </xdr:txBody>
    </xdr:sp>
    <xdr:clientData/>
  </xdr:oneCellAnchor>
  <xdr:oneCellAnchor>
    <xdr:from>
      <xdr:col>1</xdr:col>
      <xdr:colOff>497680</xdr:colOff>
      <xdr:row>10</xdr:row>
      <xdr:rowOff>9525</xdr:rowOff>
    </xdr:from>
    <xdr:ext cx="1440000" cy="264560"/>
    <xdr:sp macro="" textlink="">
      <xdr:nvSpPr>
        <xdr:cNvPr id="10" name="Textfeld 9">
          <a:extLst>
            <a:ext uri="{FF2B5EF4-FFF2-40B4-BE49-F238E27FC236}">
              <a16:creationId xmlns:a16="http://schemas.microsoft.com/office/drawing/2014/main" id="{5CBC6CE1-E2F0-43E2-8F1C-7A2AAD2889A3}"/>
            </a:ext>
          </a:extLst>
        </xdr:cNvPr>
        <xdr:cNvSpPr txBox="1"/>
      </xdr:nvSpPr>
      <xdr:spPr>
        <a:xfrm>
          <a:off x="726280" y="4238625"/>
          <a:ext cx="1440000" cy="264560"/>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H" sz="1100">
              <a:solidFill>
                <a:sysClr val="windowText" lastClr="000000"/>
              </a:solidFill>
            </a:rPr>
            <a:t>Resultats_Produit</a:t>
          </a:r>
        </a:p>
      </xdr:txBody>
    </xdr:sp>
    <xdr:clientData/>
  </xdr:oneCellAnchor>
  <xdr:oneCellAnchor>
    <xdr:from>
      <xdr:col>1</xdr:col>
      <xdr:colOff>519113</xdr:colOff>
      <xdr:row>9</xdr:row>
      <xdr:rowOff>14287</xdr:rowOff>
    </xdr:from>
    <xdr:ext cx="466725" cy="264560"/>
    <xdr:sp macro="" textlink="">
      <xdr:nvSpPr>
        <xdr:cNvPr id="11" name="Textfeld 10">
          <a:extLst>
            <a:ext uri="{FF2B5EF4-FFF2-40B4-BE49-F238E27FC236}">
              <a16:creationId xmlns:a16="http://schemas.microsoft.com/office/drawing/2014/main" id="{D55C64BA-3846-4FBB-9B26-C32759466C7F}"/>
            </a:ext>
          </a:extLst>
        </xdr:cNvPr>
        <xdr:cNvSpPr txBox="1"/>
      </xdr:nvSpPr>
      <xdr:spPr>
        <a:xfrm>
          <a:off x="757238" y="3548062"/>
          <a:ext cx="46672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algn="ctr"/>
          <a:r>
            <a:rPr lang="fr-CH" sz="1100">
              <a:solidFill>
                <a:sysClr val="windowText" lastClr="000000"/>
              </a:solidFill>
            </a:rPr>
            <a:t>Pro_V2</a:t>
          </a:r>
        </a:p>
      </xdr:txBody>
    </xdr:sp>
    <xdr:clientData/>
  </xdr:oneCellAnchor>
  <xdr:oneCellAnchor>
    <xdr:from>
      <xdr:col>1</xdr:col>
      <xdr:colOff>2105025</xdr:colOff>
      <xdr:row>9</xdr:row>
      <xdr:rowOff>14287</xdr:rowOff>
    </xdr:from>
    <xdr:ext cx="466725" cy="264560"/>
    <xdr:sp macro="" textlink="">
      <xdr:nvSpPr>
        <xdr:cNvPr id="12" name="Textfeld 11">
          <a:extLst>
            <a:ext uri="{FF2B5EF4-FFF2-40B4-BE49-F238E27FC236}">
              <a16:creationId xmlns:a16="http://schemas.microsoft.com/office/drawing/2014/main" id="{329AC67B-67BB-452C-BD7B-0F6F36CD108F}"/>
            </a:ext>
          </a:extLst>
        </xdr:cNvPr>
        <xdr:cNvSpPr txBox="1"/>
      </xdr:nvSpPr>
      <xdr:spPr>
        <a:xfrm>
          <a:off x="2343150" y="3548062"/>
          <a:ext cx="46672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algn="ctr"/>
          <a:r>
            <a:rPr lang="fr-CH" sz="1100">
              <a:solidFill>
                <a:sysClr val="windowText" lastClr="000000"/>
              </a:solidFill>
            </a:rPr>
            <a:t>Pro_V5</a:t>
          </a:r>
        </a:p>
      </xdr:txBody>
    </xdr:sp>
    <xdr:clientData/>
  </xdr:oneCellAnchor>
  <xdr:oneCellAnchor>
    <xdr:from>
      <xdr:col>1</xdr:col>
      <xdr:colOff>1576388</xdr:colOff>
      <xdr:row>9</xdr:row>
      <xdr:rowOff>14287</xdr:rowOff>
    </xdr:from>
    <xdr:ext cx="466725" cy="264560"/>
    <xdr:sp macro="" textlink="">
      <xdr:nvSpPr>
        <xdr:cNvPr id="13" name="Textfeld 12">
          <a:extLst>
            <a:ext uri="{FF2B5EF4-FFF2-40B4-BE49-F238E27FC236}">
              <a16:creationId xmlns:a16="http://schemas.microsoft.com/office/drawing/2014/main" id="{D8D546ED-43DF-417F-B9FC-9A76E1BF3FDE}"/>
            </a:ext>
          </a:extLst>
        </xdr:cNvPr>
        <xdr:cNvSpPr txBox="1"/>
      </xdr:nvSpPr>
      <xdr:spPr>
        <a:xfrm>
          <a:off x="1814513" y="3548062"/>
          <a:ext cx="46672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algn="ctr"/>
          <a:r>
            <a:rPr lang="fr-CH" sz="1100">
              <a:solidFill>
                <a:sysClr val="windowText" lastClr="000000"/>
              </a:solidFill>
            </a:rPr>
            <a:t>Pro_V4</a:t>
          </a:r>
        </a:p>
      </xdr:txBody>
    </xdr:sp>
    <xdr:clientData/>
  </xdr:oneCellAnchor>
  <xdr:twoCellAnchor>
    <xdr:from>
      <xdr:col>1</xdr:col>
      <xdr:colOff>1217680</xdr:colOff>
      <xdr:row>7</xdr:row>
      <xdr:rowOff>264559</xdr:rowOff>
    </xdr:from>
    <xdr:to>
      <xdr:col>1</xdr:col>
      <xdr:colOff>1217680</xdr:colOff>
      <xdr:row>8</xdr:row>
      <xdr:rowOff>0</xdr:rowOff>
    </xdr:to>
    <xdr:cxnSp macro="">
      <xdr:nvCxnSpPr>
        <xdr:cNvPr id="16" name="Gerade Verbindung mit Pfeil 15">
          <a:extLst>
            <a:ext uri="{FF2B5EF4-FFF2-40B4-BE49-F238E27FC236}">
              <a16:creationId xmlns:a16="http://schemas.microsoft.com/office/drawing/2014/main" id="{3B047DF7-0580-4615-A40B-27035EC90226}"/>
            </a:ext>
          </a:extLst>
        </xdr:cNvPr>
        <xdr:cNvCxnSpPr>
          <a:stCxn id="2" idx="2"/>
          <a:endCxn id="5" idx="0"/>
        </xdr:cNvCxnSpPr>
      </xdr:nvCxnSpPr>
      <xdr:spPr>
        <a:xfrm>
          <a:off x="1446280" y="3103009"/>
          <a:ext cx="0" cy="2688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1217680</xdr:colOff>
      <xdr:row>8</xdr:row>
      <xdr:rowOff>264560</xdr:rowOff>
    </xdr:from>
    <xdr:to>
      <xdr:col>1</xdr:col>
      <xdr:colOff>1217680</xdr:colOff>
      <xdr:row>10</xdr:row>
      <xdr:rowOff>9525</xdr:rowOff>
    </xdr:to>
    <xdr:cxnSp macro="">
      <xdr:nvCxnSpPr>
        <xdr:cNvPr id="17" name="Gerade Verbindung mit Pfeil 16">
          <a:extLst>
            <a:ext uri="{FF2B5EF4-FFF2-40B4-BE49-F238E27FC236}">
              <a16:creationId xmlns:a16="http://schemas.microsoft.com/office/drawing/2014/main" id="{6D6C7264-0611-40AA-A2B9-FCCAEE52C3C2}"/>
            </a:ext>
          </a:extLst>
        </xdr:cNvPr>
        <xdr:cNvCxnSpPr>
          <a:stCxn id="5" idx="2"/>
          <a:endCxn id="10" idx="0"/>
        </xdr:cNvCxnSpPr>
      </xdr:nvCxnSpPr>
      <xdr:spPr>
        <a:xfrm>
          <a:off x="1455805" y="3455435"/>
          <a:ext cx="0" cy="7831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1047751</xdr:colOff>
      <xdr:row>9</xdr:row>
      <xdr:rowOff>14287</xdr:rowOff>
    </xdr:from>
    <xdr:ext cx="466725" cy="264560"/>
    <xdr:sp macro="" textlink="">
      <xdr:nvSpPr>
        <xdr:cNvPr id="14" name="Textfeld 13">
          <a:extLst>
            <a:ext uri="{FF2B5EF4-FFF2-40B4-BE49-F238E27FC236}">
              <a16:creationId xmlns:a16="http://schemas.microsoft.com/office/drawing/2014/main" id="{DBCD488D-D91A-4202-BA7F-3F3874D98857}"/>
            </a:ext>
          </a:extLst>
        </xdr:cNvPr>
        <xdr:cNvSpPr txBox="1"/>
      </xdr:nvSpPr>
      <xdr:spPr>
        <a:xfrm>
          <a:off x="1285876" y="3548062"/>
          <a:ext cx="46672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algn="ctr"/>
          <a:r>
            <a:rPr lang="fr-CH" sz="1100">
              <a:solidFill>
                <a:sysClr val="windowText" lastClr="000000"/>
              </a:solidFill>
            </a:rPr>
            <a:t>Pro_V3</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22</xdr:row>
      <xdr:rowOff>123825</xdr:rowOff>
    </xdr:from>
    <xdr:to>
      <xdr:col>7</xdr:col>
      <xdr:colOff>1082676</xdr:colOff>
      <xdr:row>22</xdr:row>
      <xdr:rowOff>4552951</xdr:rowOff>
    </xdr:to>
    <xdr:graphicFrame macro="">
      <xdr:nvGraphicFramePr>
        <xdr:cNvPr id="3" name="Diagramm 2">
          <a:extLst>
            <a:ext uri="{FF2B5EF4-FFF2-40B4-BE49-F238E27FC236}">
              <a16:creationId xmlns:a16="http://schemas.microsoft.com/office/drawing/2014/main" id="{56DF3310-69C3-4E90-B54A-2C1BB4D01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57151</xdr:colOff>
      <xdr:row>26</xdr:row>
      <xdr:rowOff>111125</xdr:rowOff>
    </xdr:from>
    <xdr:to>
      <xdr:col>7</xdr:col>
      <xdr:colOff>1079500</xdr:colOff>
      <xdr:row>53</xdr:row>
      <xdr:rowOff>107675</xdr:rowOff>
    </xdr:to>
    <xdr:graphicFrame macro="">
      <xdr:nvGraphicFramePr>
        <xdr:cNvPr id="4" name="Diagramm 3">
          <a:extLst>
            <a:ext uri="{FF2B5EF4-FFF2-40B4-BE49-F238E27FC236}">
              <a16:creationId xmlns:a16="http://schemas.microsoft.com/office/drawing/2014/main" id="{31B1487B-188F-40BE-8C78-F0423908A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8" Type="http://schemas.openxmlformats.org/officeDocument/2006/relationships/hyperlink" Target="http://www.stadt-zuerich.ch/hbd/de/index/hochbau/beratung/energie-gebaeudetechnik/planungshilfen-werkzeuge.html" TargetMode="External"/><Relationship Id="rId13" Type="http://schemas.openxmlformats.org/officeDocument/2006/relationships/printerSettings" Target="../printerSettings/printerSettings10.bin"/><Relationship Id="rId3" Type="http://schemas.openxmlformats.org/officeDocument/2006/relationships/hyperlink" Target="http://www.myclimate.org/" TargetMode="External"/><Relationship Id="rId7" Type="http://schemas.openxmlformats.org/officeDocument/2006/relationships/hyperlink" Target="http://www.bfs.admin.ch/bfs/de/home/statistiken/preise/landesindex-konsumentenpreise.assetdetail.8706636.html" TargetMode="External"/><Relationship Id="rId12" Type="http://schemas.openxmlformats.org/officeDocument/2006/relationships/hyperlink" Target="https://www.bafu.admin.ch/bafu/fr/home/themes/climat/etat/donnees/inventaire-gaz-effet-serre.html" TargetMode="External"/><Relationship Id="rId2" Type="http://schemas.openxmlformats.org/officeDocument/2006/relationships/hyperlink" Target="http://www.are.admin.ch/dam/are/de/dokumente/verkehr/publikationen/externe-effekte-des-verkehrs-2015-schlussbericht.pdf" TargetMode="External"/><Relationship Id="rId1" Type="http://schemas.openxmlformats.org/officeDocument/2006/relationships/hyperlink" Target="https://www.kbob.admin.ch/kbob/fr/home/themen-leistungen/nachhaltiges-bauen/oekobilanzdaten_baubereich.html" TargetMode="External"/><Relationship Id="rId6" Type="http://schemas.openxmlformats.org/officeDocument/2006/relationships/hyperlink" Target="http://www.bfs.admin.ch/asset/de/cc-d-05.02.08" TargetMode="External"/><Relationship Id="rId11" Type="http://schemas.openxmlformats.org/officeDocument/2006/relationships/hyperlink" Target="http://www.lc-inventories.ch/" TargetMode="External"/><Relationship Id="rId5" Type="http://schemas.openxmlformats.org/officeDocument/2006/relationships/hyperlink" Target="http://www.stadt-zuerich.ch/content/dam/stzh/hbd/Deutsch/Hochbau/Weitere%20Dokumente/Bauen-2000-Watt/Grundlagen-Studienergebnisse/NB/2011/2011-05-Wirtschaftlichkeit-Neubau-und-Erneuerungsinvestitionen-Schlussbericht.pdf" TargetMode="External"/><Relationship Id="rId10" Type="http://schemas.openxmlformats.org/officeDocument/2006/relationships/hyperlink" Target="https://pubs.acs.org/doi/10.1021/es103095k" TargetMode="External"/><Relationship Id="rId4" Type="http://schemas.openxmlformats.org/officeDocument/2006/relationships/hyperlink" Target="http://www.bfs.admin.ch/bfs/de/home/statistiken/energie/oekonomische-aspekte.assetdetail.8626115.html" TargetMode="External"/><Relationship Id="rId9" Type="http://schemas.openxmlformats.org/officeDocument/2006/relationships/hyperlink" Target="https://www.bafu.admin.ch/dam/bafu/de/dokumente/luft/fachinfo-daten/faktenblatt_emissionsfaktorenfeuerungen.pdf.download.pdf/faktenblatt_emissionsfaktorenfeuerungen.pdf" TargetMode="External"/><Relationship Id="rId1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omments" Target="../comments9.xml"/><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nleitung">
    <pageSetUpPr autoPageBreaks="0" fitToPage="1"/>
  </sheetPr>
  <dimension ref="B1:Q38"/>
  <sheetViews>
    <sheetView showGridLines="0" tabSelected="1" zoomScaleNormal="100" zoomScalePageLayoutView="115" workbookViewId="0"/>
  </sheetViews>
  <sheetFormatPr baseColWidth="10" defaultRowHeight="12.75" x14ac:dyDescent="0.2"/>
  <cols>
    <col min="1" max="1" width="3.42578125" style="66" customWidth="1"/>
    <col min="2" max="2" width="39.85546875" style="66" customWidth="1"/>
    <col min="3" max="3" width="3" style="66" bestFit="1" customWidth="1"/>
    <col min="4" max="4" width="32.140625" style="66" customWidth="1"/>
    <col min="5" max="6" width="11.42578125" style="66"/>
    <col min="7" max="7" width="6" style="66" customWidth="1"/>
    <col min="8" max="16384" width="11.42578125" style="66"/>
  </cols>
  <sheetData>
    <row r="1" spans="2:10" ht="15.75" x14ac:dyDescent="0.25">
      <c r="B1" s="67" t="s">
        <v>359</v>
      </c>
      <c r="C1" s="67"/>
    </row>
    <row r="3" spans="2:10" x14ac:dyDescent="0.2">
      <c r="B3" s="73" t="s">
        <v>0</v>
      </c>
      <c r="C3" s="73"/>
      <c r="D3" s="73"/>
      <c r="E3" s="73"/>
      <c r="F3" s="73"/>
      <c r="G3" s="73"/>
      <c r="H3" s="73"/>
      <c r="I3" s="73"/>
    </row>
    <row r="4" spans="2:10" s="107" customFormat="1" x14ac:dyDescent="0.2">
      <c r="B4" s="255"/>
      <c r="C4" s="255"/>
      <c r="D4" s="255"/>
      <c r="E4" s="255"/>
      <c r="F4" s="255"/>
      <c r="G4" s="255"/>
      <c r="H4" s="255"/>
      <c r="I4" s="255"/>
    </row>
    <row r="5" spans="2:10" ht="120.75" customHeight="1" x14ac:dyDescent="0.2">
      <c r="B5" s="730" t="s">
        <v>439</v>
      </c>
      <c r="C5" s="730"/>
      <c r="D5" s="730"/>
      <c r="E5" s="730"/>
      <c r="F5" s="730"/>
      <c r="G5" s="730"/>
      <c r="H5" s="730"/>
      <c r="I5" s="730"/>
      <c r="J5" s="107"/>
    </row>
    <row r="6" spans="2:10" x14ac:dyDescent="0.2">
      <c r="B6" s="73" t="s">
        <v>1</v>
      </c>
      <c r="C6" s="73"/>
      <c r="D6" s="73"/>
      <c r="E6" s="73"/>
      <c r="F6" s="73"/>
      <c r="G6" s="73"/>
      <c r="H6" s="73"/>
      <c r="I6" s="73"/>
    </row>
    <row r="7" spans="2:10" s="107" customFormat="1" x14ac:dyDescent="0.2">
      <c r="B7" s="255"/>
      <c r="C7" s="255"/>
      <c r="D7" s="255"/>
      <c r="E7" s="255"/>
      <c r="F7" s="255"/>
      <c r="G7" s="255"/>
      <c r="H7" s="255"/>
      <c r="I7" s="255"/>
    </row>
    <row r="8" spans="2:10" ht="58.5" customHeight="1" x14ac:dyDescent="0.2">
      <c r="B8" s="448"/>
      <c r="C8" s="448" t="s">
        <v>2</v>
      </c>
      <c r="D8" s="731" t="s">
        <v>440</v>
      </c>
      <c r="E8" s="731"/>
      <c r="F8" s="731"/>
      <c r="G8" s="731"/>
      <c r="H8" s="731"/>
      <c r="I8" s="731"/>
    </row>
    <row r="9" spans="2:10" ht="39.75" customHeight="1" x14ac:dyDescent="0.2">
      <c r="B9" s="448"/>
      <c r="C9" s="448" t="s">
        <v>3</v>
      </c>
      <c r="D9" s="731" t="s">
        <v>4</v>
      </c>
      <c r="E9" s="731"/>
      <c r="F9" s="731"/>
      <c r="G9" s="731"/>
      <c r="H9" s="731"/>
      <c r="I9" s="731"/>
    </row>
    <row r="10" spans="2:10" ht="60" customHeight="1" x14ac:dyDescent="0.2">
      <c r="B10" s="448"/>
      <c r="C10" s="448"/>
      <c r="D10" s="732" t="s">
        <v>441</v>
      </c>
      <c r="E10" s="732"/>
      <c r="F10" s="732"/>
      <c r="G10" s="732"/>
      <c r="H10" s="732"/>
      <c r="I10" s="732"/>
    </row>
    <row r="11" spans="2:10" ht="28.5" customHeight="1" x14ac:dyDescent="0.2">
      <c r="B11" s="448"/>
      <c r="C11" s="448" t="s">
        <v>5</v>
      </c>
      <c r="D11" s="732" t="s">
        <v>442</v>
      </c>
      <c r="E11" s="732"/>
      <c r="F11" s="732"/>
      <c r="G11" s="732"/>
      <c r="H11" s="732"/>
      <c r="I11" s="732"/>
    </row>
    <row r="12" spans="2:10" x14ac:dyDescent="0.2">
      <c r="B12" s="448"/>
      <c r="C12" s="448"/>
      <c r="D12" s="731"/>
      <c r="E12" s="731"/>
      <c r="F12" s="731"/>
      <c r="G12" s="731"/>
      <c r="H12" s="731"/>
      <c r="I12" s="731"/>
    </row>
    <row r="13" spans="2:10" customFormat="1" x14ac:dyDescent="0.2">
      <c r="B13" s="1" t="s">
        <v>6</v>
      </c>
      <c r="C13" s="1"/>
      <c r="D13" s="1"/>
      <c r="E13" s="1"/>
      <c r="F13" s="1"/>
      <c r="G13" s="1"/>
      <c r="H13" s="1"/>
      <c r="I13" s="1"/>
    </row>
    <row r="14" spans="2:10" customFormat="1" ht="13.5" thickBot="1" x14ac:dyDescent="0.25">
      <c r="B14" s="589"/>
      <c r="C14" s="589"/>
      <c r="D14" s="589"/>
      <c r="E14" s="589"/>
      <c r="F14" s="589"/>
      <c r="G14" s="589"/>
      <c r="H14" s="589"/>
      <c r="I14" s="589"/>
    </row>
    <row r="15" spans="2:10" customFormat="1" ht="13.5" customHeight="1" thickBot="1" x14ac:dyDescent="0.25">
      <c r="B15" s="590"/>
      <c r="C15" s="591"/>
      <c r="D15" s="730" t="s">
        <v>443</v>
      </c>
      <c r="E15" s="730"/>
      <c r="F15" s="730"/>
      <c r="G15" s="730"/>
      <c r="H15" s="730"/>
      <c r="I15" s="730"/>
    </row>
    <row r="16" spans="2:10" customFormat="1" ht="29.25" customHeight="1" thickBot="1" x14ac:dyDescent="0.25">
      <c r="B16" s="592"/>
      <c r="C16" s="593"/>
      <c r="D16" s="730"/>
      <c r="E16" s="730"/>
      <c r="F16" s="730"/>
      <c r="G16" s="730"/>
      <c r="H16" s="730"/>
      <c r="I16" s="730"/>
    </row>
    <row r="17" spans="2:17" customFormat="1" ht="13.5" thickBot="1" x14ac:dyDescent="0.25">
      <c r="B17" s="594" t="s">
        <v>7</v>
      </c>
      <c r="C17" s="593"/>
      <c r="D17" s="703" t="s">
        <v>444</v>
      </c>
      <c r="E17" s="15"/>
      <c r="F17" s="15"/>
      <c r="G17" s="15"/>
      <c r="H17" s="15"/>
      <c r="I17" s="15"/>
    </row>
    <row r="18" spans="2:17" customFormat="1" x14ac:dyDescent="0.2">
      <c r="B18" s="4"/>
      <c r="C18" s="593"/>
      <c r="D18" s="595"/>
      <c r="E18" s="15"/>
      <c r="F18" s="15"/>
      <c r="G18" s="15"/>
      <c r="H18" s="15"/>
      <c r="I18" s="15"/>
    </row>
    <row r="19" spans="2:17" customFormat="1" ht="12.75" customHeight="1" x14ac:dyDescent="0.2">
      <c r="B19" s="596" t="s">
        <v>8</v>
      </c>
      <c r="C19" s="593"/>
      <c r="D19" s="728" t="s">
        <v>347</v>
      </c>
      <c r="E19" s="728"/>
      <c r="F19" s="728"/>
      <c r="G19" s="728"/>
      <c r="H19" s="728"/>
      <c r="I19" s="728"/>
    </row>
    <row r="20" spans="2:17" customFormat="1" ht="26.25" customHeight="1" x14ac:dyDescent="0.2">
      <c r="C20" s="593"/>
      <c r="D20" s="728"/>
      <c r="E20" s="728"/>
      <c r="F20" s="728"/>
      <c r="G20" s="728"/>
      <c r="H20" s="728"/>
      <c r="I20" s="728"/>
    </row>
    <row r="21" spans="2:17" customFormat="1" ht="60.75" customHeight="1" x14ac:dyDescent="0.2">
      <c r="D21" s="729" t="s">
        <v>445</v>
      </c>
      <c r="E21" s="729"/>
      <c r="F21" s="729"/>
      <c r="G21" s="729"/>
      <c r="H21" s="729"/>
      <c r="I21" s="729"/>
      <c r="L21" s="597"/>
      <c r="P21" s="4"/>
      <c r="Q21" s="598"/>
    </row>
    <row r="22" spans="2:17" customFormat="1" ht="63.75" customHeight="1" x14ac:dyDescent="0.2">
      <c r="B22" s="729" t="s">
        <v>446</v>
      </c>
      <c r="C22" s="729"/>
      <c r="D22" s="729"/>
      <c r="E22" s="729"/>
      <c r="F22" s="729"/>
      <c r="G22" s="729"/>
      <c r="H22" s="729"/>
      <c r="I22" s="729"/>
    </row>
    <row r="23" spans="2:17" customFormat="1" x14ac:dyDescent="0.2">
      <c r="B23" s="1" t="s">
        <v>9</v>
      </c>
      <c r="C23" s="1"/>
      <c r="D23" s="1"/>
      <c r="E23" s="1"/>
      <c r="F23" s="1"/>
      <c r="G23" s="1"/>
      <c r="H23" s="1"/>
      <c r="I23" s="1"/>
    </row>
    <row r="24" spans="2:17" customFormat="1" x14ac:dyDescent="0.2">
      <c r="I24" s="15"/>
    </row>
    <row r="25" spans="2:17" customFormat="1" ht="12.75" customHeight="1" x14ac:dyDescent="0.2">
      <c r="B25" s="728" t="s">
        <v>348</v>
      </c>
      <c r="C25" s="728"/>
      <c r="D25" s="728"/>
      <c r="E25" s="728"/>
      <c r="F25" s="728"/>
      <c r="G25" s="728"/>
      <c r="H25" s="728"/>
      <c r="I25" s="728"/>
    </row>
    <row r="26" spans="2:17" customFormat="1" ht="12.75" customHeight="1" x14ac:dyDescent="0.2">
      <c r="B26" s="15"/>
      <c r="C26" s="15"/>
      <c r="D26" s="15"/>
      <c r="E26" s="15"/>
      <c r="F26" s="15"/>
      <c r="G26" s="15"/>
      <c r="H26" s="15"/>
      <c r="I26" s="15"/>
    </row>
    <row r="27" spans="2:17" customFormat="1" x14ac:dyDescent="0.2">
      <c r="B27" s="599"/>
      <c r="C27" s="599"/>
      <c r="D27" s="599"/>
      <c r="E27" s="599"/>
      <c r="F27" s="599"/>
      <c r="G27" s="599"/>
      <c r="H27" s="599"/>
      <c r="I27" s="599"/>
      <c r="L27" s="597"/>
      <c r="P27" s="4"/>
      <c r="Q27" s="4"/>
    </row>
    <row r="28" spans="2:17" x14ac:dyDescent="0.2">
      <c r="J28" s="107"/>
      <c r="L28" s="250"/>
      <c r="P28" s="70"/>
      <c r="Q28" s="70"/>
    </row>
    <row r="29" spans="2:17" x14ac:dyDescent="0.2">
      <c r="J29" s="107"/>
      <c r="L29" s="250"/>
      <c r="P29" s="69"/>
      <c r="Q29" s="69"/>
    </row>
    <row r="30" spans="2:17" x14ac:dyDescent="0.2">
      <c r="J30" s="107"/>
      <c r="L30" s="250"/>
      <c r="P30" s="69"/>
      <c r="Q30" s="69"/>
    </row>
    <row r="31" spans="2:17" x14ac:dyDescent="0.2">
      <c r="J31" s="107"/>
      <c r="L31" s="250"/>
    </row>
    <row r="32" spans="2:17" x14ac:dyDescent="0.2">
      <c r="J32" s="107"/>
      <c r="L32" s="250"/>
    </row>
    <row r="33" spans="10:12" x14ac:dyDescent="0.2">
      <c r="J33" s="107"/>
      <c r="L33" s="250"/>
    </row>
    <row r="34" spans="10:12" x14ac:dyDescent="0.2">
      <c r="J34" s="107"/>
      <c r="L34" s="250"/>
    </row>
    <row r="35" spans="10:12" x14ac:dyDescent="0.2">
      <c r="J35" s="107"/>
      <c r="L35" s="250"/>
    </row>
    <row r="36" spans="10:12" x14ac:dyDescent="0.2">
      <c r="J36" s="107"/>
      <c r="L36" s="250"/>
    </row>
    <row r="37" spans="10:12" x14ac:dyDescent="0.2">
      <c r="J37" s="107"/>
      <c r="L37" s="250"/>
    </row>
    <row r="38" spans="10:12" x14ac:dyDescent="0.2">
      <c r="J38" s="107"/>
      <c r="L38" s="250"/>
    </row>
  </sheetData>
  <sheetProtection sheet="1" objects="1" scenarios="1" formatColumns="0" formatRows="0"/>
  <dataConsolidate/>
  <mergeCells count="11">
    <mergeCell ref="B25:I25"/>
    <mergeCell ref="D19:I20"/>
    <mergeCell ref="D21:I21"/>
    <mergeCell ref="B5:I5"/>
    <mergeCell ref="B22:I22"/>
    <mergeCell ref="D8:I8"/>
    <mergeCell ref="D9:I9"/>
    <mergeCell ref="D11:I11"/>
    <mergeCell ref="D10:I10"/>
    <mergeCell ref="D12:I12"/>
    <mergeCell ref="D15:I16"/>
  </mergeCells>
  <dataValidations count="1">
    <dataValidation type="list" allowBlank="1" showInputMessage="1" showErrorMessage="1" sqref="B17:B18" xr:uid="{495E29B4-CD97-4A84-AE66-563B3167CE79}">
      <formula1>"Beispiel"</formula1>
    </dataValidation>
  </dataValidations>
  <pageMargins left="0.70866141732283472" right="0.70866141732283472" top="1.3779527559055118" bottom="1.1811023622047245" header="0.43307086614173229" footer="0.31496062992125984"/>
  <pageSetup paperSize="9" orientation="portrait"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drawing r:id="rId2"/>
  <legacy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D185-3995-4E27-A7D4-D7FB3B41B479}">
  <sheetPr codeName="TAnhang">
    <pageSetUpPr autoPageBreaks="0" fitToPage="1"/>
  </sheetPr>
  <dimension ref="A1:H55"/>
  <sheetViews>
    <sheetView showGridLines="0" zoomScaleNormal="100" zoomScalePageLayoutView="115" workbookViewId="0"/>
  </sheetViews>
  <sheetFormatPr baseColWidth="10" defaultRowHeight="12.75" x14ac:dyDescent="0.2"/>
  <cols>
    <col min="1" max="1" width="3.42578125" customWidth="1"/>
    <col min="2" max="2" width="22" customWidth="1"/>
    <col min="3" max="3" width="26.28515625" customWidth="1"/>
    <col min="6" max="6" width="6" customWidth="1"/>
    <col min="9" max="16384" width="11.42578125" style="66"/>
  </cols>
  <sheetData>
    <row r="1" spans="1:8" ht="15.75" x14ac:dyDescent="0.25">
      <c r="B1" s="2" t="s">
        <v>312</v>
      </c>
    </row>
    <row r="2" spans="1:8" ht="15.75" x14ac:dyDescent="0.25">
      <c r="B2" s="2"/>
    </row>
    <row r="3" spans="1:8" x14ac:dyDescent="0.2">
      <c r="B3" s="1" t="s">
        <v>313</v>
      </c>
      <c r="C3" s="1"/>
      <c r="D3" s="1"/>
      <c r="E3" s="1"/>
      <c r="F3" s="1"/>
      <c r="G3" s="1"/>
      <c r="H3" s="1"/>
    </row>
    <row r="4" spans="1:8" s="107" customFormat="1" x14ac:dyDescent="0.2">
      <c r="A4"/>
      <c r="B4"/>
      <c r="C4"/>
      <c r="D4"/>
      <c r="E4"/>
      <c r="F4"/>
      <c r="G4"/>
      <c r="H4"/>
    </row>
    <row r="5" spans="1:8" ht="31.5" customHeight="1" x14ac:dyDescent="0.2">
      <c r="A5" s="595"/>
      <c r="B5" s="761" t="s">
        <v>352</v>
      </c>
      <c r="C5" s="761"/>
      <c r="D5" s="761"/>
      <c r="E5" s="761"/>
      <c r="F5" s="761"/>
      <c r="G5" s="761"/>
      <c r="H5" s="761"/>
    </row>
    <row r="6" spans="1:8" s="491" customFormat="1" ht="22.5" customHeight="1" x14ac:dyDescent="0.2">
      <c r="A6" s="595"/>
      <c r="B6" s="762" t="s">
        <v>466</v>
      </c>
      <c r="C6" s="762"/>
      <c r="D6" s="762"/>
      <c r="E6" s="762"/>
      <c r="F6" s="762"/>
      <c r="G6" s="762"/>
      <c r="H6" s="762"/>
    </row>
    <row r="7" spans="1:8" s="491" customFormat="1" ht="22.5" customHeight="1" x14ac:dyDescent="0.2">
      <c r="A7" s="595"/>
      <c r="B7" s="758" t="s">
        <v>314</v>
      </c>
      <c r="C7" s="758"/>
      <c r="D7" s="758"/>
      <c r="E7" s="758"/>
      <c r="F7" s="758"/>
      <c r="G7" s="758"/>
      <c r="H7" s="758"/>
    </row>
    <row r="8" spans="1:8" s="491" customFormat="1" ht="31.5" customHeight="1" x14ac:dyDescent="0.2">
      <c r="A8" s="595"/>
      <c r="B8" s="761" t="s">
        <v>315</v>
      </c>
      <c r="C8" s="761"/>
      <c r="D8" s="761"/>
      <c r="E8" s="761"/>
      <c r="F8" s="761"/>
      <c r="G8" s="761"/>
      <c r="H8" s="761"/>
    </row>
    <row r="9" spans="1:8" ht="22.5" customHeight="1" x14ac:dyDescent="0.2">
      <c r="A9" s="595"/>
      <c r="B9" s="761" t="s">
        <v>316</v>
      </c>
      <c r="C9" s="761"/>
      <c r="D9" s="761"/>
      <c r="E9" s="761"/>
      <c r="F9" s="761"/>
      <c r="G9" s="761"/>
      <c r="H9" s="761"/>
    </row>
    <row r="10" spans="1:8" s="491" customFormat="1" ht="31.5" customHeight="1" x14ac:dyDescent="0.2">
      <c r="A10" s="595"/>
      <c r="B10" s="761" t="s">
        <v>317</v>
      </c>
      <c r="C10" s="761"/>
      <c r="D10" s="761"/>
      <c r="E10" s="761"/>
      <c r="F10" s="761"/>
      <c r="G10" s="761"/>
      <c r="H10" s="761"/>
    </row>
    <row r="11" spans="1:8" s="491" customFormat="1" ht="31.5" customHeight="1" x14ac:dyDescent="0.2">
      <c r="A11" s="595"/>
      <c r="B11" s="758" t="s">
        <v>318</v>
      </c>
      <c r="C11" s="758"/>
      <c r="D11" s="758"/>
      <c r="E11" s="758"/>
      <c r="F11" s="758"/>
      <c r="G11" s="758"/>
      <c r="H11" s="758"/>
    </row>
    <row r="12" spans="1:8" s="491" customFormat="1" ht="31.5" customHeight="1" x14ac:dyDescent="0.2">
      <c r="A12" s="595"/>
      <c r="B12" s="763" t="s">
        <v>319</v>
      </c>
      <c r="C12" s="763"/>
      <c r="D12" s="763"/>
      <c r="E12" s="763"/>
      <c r="F12" s="763"/>
      <c r="G12" s="763"/>
      <c r="H12" s="763"/>
    </row>
    <row r="13" spans="1:8" ht="22.5" customHeight="1" x14ac:dyDescent="0.2">
      <c r="A13" s="595"/>
      <c r="B13" s="758" t="s">
        <v>461</v>
      </c>
      <c r="C13" s="758"/>
      <c r="D13" s="758"/>
      <c r="E13" s="758"/>
      <c r="F13" s="758"/>
      <c r="G13" s="758"/>
      <c r="H13" s="758"/>
    </row>
    <row r="14" spans="1:8" s="491" customFormat="1" ht="31.5" customHeight="1" x14ac:dyDescent="0.2">
      <c r="A14" s="595"/>
      <c r="B14" s="763" t="s">
        <v>320</v>
      </c>
      <c r="C14" s="763"/>
      <c r="D14" s="763"/>
      <c r="E14" s="763"/>
      <c r="F14" s="763"/>
      <c r="G14" s="763"/>
      <c r="H14" s="763"/>
    </row>
    <row r="15" spans="1:8" ht="22.5" customHeight="1" x14ac:dyDescent="0.2">
      <c r="A15" s="595"/>
      <c r="B15" s="761" t="s">
        <v>321</v>
      </c>
      <c r="C15" s="761"/>
      <c r="D15" s="761"/>
      <c r="E15" s="761"/>
      <c r="F15" s="761"/>
      <c r="G15" s="761"/>
      <c r="H15" s="761"/>
    </row>
    <row r="16" spans="1:8" ht="31.5" customHeight="1" x14ac:dyDescent="0.2">
      <c r="A16" s="595"/>
      <c r="B16" s="761" t="s">
        <v>322</v>
      </c>
      <c r="C16" s="761"/>
      <c r="D16" s="761"/>
      <c r="E16" s="761"/>
      <c r="F16" s="761"/>
      <c r="G16" s="761"/>
      <c r="H16" s="761"/>
    </row>
    <row r="17" spans="1:8" s="491" customFormat="1" ht="31.5" customHeight="1" x14ac:dyDescent="0.2">
      <c r="A17" s="595"/>
      <c r="B17" s="758" t="s">
        <v>353</v>
      </c>
      <c r="C17" s="758"/>
      <c r="D17" s="758"/>
      <c r="E17" s="758"/>
      <c r="F17" s="758"/>
      <c r="G17" s="758"/>
      <c r="H17" s="758"/>
    </row>
    <row r="18" spans="1:8" s="491" customFormat="1" ht="31.5" customHeight="1" x14ac:dyDescent="0.2">
      <c r="A18" s="595"/>
      <c r="B18" s="761" t="s">
        <v>323</v>
      </c>
      <c r="C18" s="761"/>
      <c r="D18" s="761"/>
      <c r="E18" s="761"/>
      <c r="F18" s="761"/>
      <c r="G18" s="761"/>
      <c r="H18" s="761"/>
    </row>
    <row r="20" spans="1:8" x14ac:dyDescent="0.2">
      <c r="B20" s="1" t="s">
        <v>324</v>
      </c>
      <c r="C20" s="1"/>
      <c r="D20" s="1"/>
      <c r="E20" s="1"/>
      <c r="F20" s="1"/>
      <c r="G20" s="1"/>
      <c r="H20" s="1"/>
    </row>
    <row r="21" spans="1:8" x14ac:dyDescent="0.2">
      <c r="B21" s="589"/>
      <c r="C21" s="589"/>
      <c r="D21" s="589"/>
      <c r="E21" s="589"/>
      <c r="F21" s="589"/>
      <c r="G21" s="589"/>
      <c r="H21" s="589"/>
    </row>
    <row r="22" spans="1:8" customFormat="1" ht="31.5" customHeight="1" x14ac:dyDescent="0.2">
      <c r="B22" s="730" t="s">
        <v>447</v>
      </c>
      <c r="C22" s="730"/>
      <c r="D22" s="730"/>
      <c r="E22" s="730"/>
      <c r="F22" s="730"/>
      <c r="G22" s="730"/>
      <c r="H22" s="730"/>
    </row>
    <row r="23" spans="1:8" customFormat="1" ht="72" customHeight="1" x14ac:dyDescent="0.2">
      <c r="B23" s="760" t="s">
        <v>462</v>
      </c>
      <c r="C23" s="760"/>
      <c r="D23" s="760"/>
      <c r="E23" s="760"/>
      <c r="F23" s="760"/>
      <c r="G23" s="760"/>
      <c r="H23" s="760"/>
    </row>
    <row r="24" spans="1:8" customFormat="1" ht="77.25" customHeight="1" x14ac:dyDescent="0.2">
      <c r="B24" s="730" t="s">
        <v>448</v>
      </c>
      <c r="C24" s="730"/>
      <c r="D24" s="730"/>
      <c r="E24" s="730"/>
      <c r="F24" s="730"/>
      <c r="G24" s="730"/>
      <c r="H24" s="730"/>
    </row>
    <row r="25" spans="1:8" customFormat="1" ht="31.5" customHeight="1" x14ac:dyDescent="0.2">
      <c r="B25" s="730" t="s">
        <v>463</v>
      </c>
      <c r="C25" s="730"/>
      <c r="D25" s="730"/>
      <c r="E25" s="730"/>
      <c r="F25" s="730"/>
      <c r="G25" s="730"/>
      <c r="H25" s="730"/>
    </row>
    <row r="26" spans="1:8" customFormat="1" ht="229.5" customHeight="1" x14ac:dyDescent="0.2">
      <c r="B26" s="730" t="s">
        <v>464</v>
      </c>
      <c r="C26" s="730"/>
      <c r="D26" s="730"/>
      <c r="E26" s="730"/>
      <c r="F26" s="730"/>
      <c r="G26" s="730"/>
      <c r="H26" s="730"/>
    </row>
    <row r="27" spans="1:8" customFormat="1" ht="22.5" customHeight="1" x14ac:dyDescent="0.2">
      <c r="B27" s="730" t="s">
        <v>449</v>
      </c>
      <c r="C27" s="730"/>
      <c r="D27" s="730"/>
      <c r="E27" s="730"/>
      <c r="F27" s="730"/>
      <c r="G27" s="730"/>
      <c r="H27" s="730"/>
    </row>
    <row r="28" spans="1:8" customFormat="1" ht="22.5" customHeight="1" x14ac:dyDescent="0.2">
      <c r="B28" s="730" t="s">
        <v>450</v>
      </c>
      <c r="C28" s="730"/>
      <c r="D28" s="730"/>
      <c r="E28" s="730"/>
      <c r="F28" s="730"/>
      <c r="G28" s="730"/>
      <c r="H28" s="730"/>
    </row>
    <row r="29" spans="1:8" customFormat="1" ht="113.25" customHeight="1" x14ac:dyDescent="0.2">
      <c r="B29" s="759" t="s">
        <v>451</v>
      </c>
      <c r="C29" s="759"/>
      <c r="D29" s="759"/>
      <c r="E29" s="759"/>
      <c r="F29" s="759"/>
      <c r="G29" s="759"/>
      <c r="H29" s="759"/>
    </row>
    <row r="30" spans="1:8" customFormat="1" ht="84.75" customHeight="1" x14ac:dyDescent="0.2">
      <c r="B30" s="760" t="s">
        <v>452</v>
      </c>
      <c r="C30" s="760"/>
      <c r="D30" s="760"/>
      <c r="E30" s="760"/>
      <c r="F30" s="760"/>
      <c r="G30" s="760"/>
      <c r="H30" s="760"/>
    </row>
    <row r="31" spans="1:8" s="491" customFormat="1" ht="12.75" customHeight="1" x14ac:dyDescent="0.2">
      <c r="A31"/>
      <c r="B31" s="1" t="s">
        <v>325</v>
      </c>
      <c r="C31" s="599"/>
      <c r="D31" s="599"/>
      <c r="E31" s="599"/>
      <c r="F31" s="599"/>
      <c r="G31" s="599"/>
      <c r="H31" s="599"/>
    </row>
    <row r="32" spans="1:8" s="491" customFormat="1" ht="12.75" customHeight="1" x14ac:dyDescent="0.2">
      <c r="A32"/>
      <c r="B32"/>
      <c r="C32"/>
      <c r="D32"/>
      <c r="E32"/>
      <c r="F32"/>
      <c r="G32"/>
      <c r="H32"/>
    </row>
    <row r="33" spans="1:8" s="491" customFormat="1" ht="12.75" customHeight="1" x14ac:dyDescent="0.2">
      <c r="A33"/>
      <c r="B33" s="600" t="s">
        <v>326</v>
      </c>
      <c r="C33" s="600" t="s">
        <v>327</v>
      </c>
      <c r="D33" s="764" t="s">
        <v>328</v>
      </c>
      <c r="E33" s="764"/>
      <c r="F33" s="764"/>
      <c r="G33" s="764"/>
      <c r="H33" s="764"/>
    </row>
    <row r="34" spans="1:8" s="491" customFormat="1" x14ac:dyDescent="0.2">
      <c r="A34"/>
      <c r="B34" s="601" t="s">
        <v>329</v>
      </c>
      <c r="C34" s="601"/>
      <c r="D34" s="757"/>
      <c r="E34" s="757"/>
      <c r="F34" s="757"/>
      <c r="G34" s="757"/>
      <c r="H34" s="757"/>
    </row>
    <row r="35" spans="1:8" s="491" customFormat="1" ht="12.75" customHeight="1" x14ac:dyDescent="0.2">
      <c r="A35"/>
      <c r="B35" s="723" t="s">
        <v>465</v>
      </c>
      <c r="C35" s="601" t="s">
        <v>274</v>
      </c>
      <c r="D35" s="757" t="s">
        <v>467</v>
      </c>
      <c r="E35" s="757"/>
      <c r="F35" s="757"/>
      <c r="G35" s="757"/>
      <c r="H35" s="757"/>
    </row>
    <row r="36" spans="1:8" s="491" customFormat="1" ht="12.75" customHeight="1" x14ac:dyDescent="0.2">
      <c r="A36"/>
      <c r="B36" s="601"/>
      <c r="C36" s="601"/>
      <c r="D36" s="757"/>
      <c r="E36" s="757"/>
      <c r="F36" s="757"/>
      <c r="G36" s="757"/>
      <c r="H36" s="757"/>
    </row>
    <row r="37" spans="1:8" s="491" customFormat="1" ht="12.75" customHeight="1" x14ac:dyDescent="0.2">
      <c r="A37"/>
      <c r="B37" s="601"/>
      <c r="C37" s="601"/>
      <c r="D37" s="757"/>
      <c r="E37" s="757"/>
      <c r="F37" s="757"/>
      <c r="G37" s="757"/>
      <c r="H37" s="757"/>
    </row>
    <row r="38" spans="1:8" s="491" customFormat="1" ht="12.75" customHeight="1" x14ac:dyDescent="0.2">
      <c r="A38"/>
      <c r="B38" s="601"/>
      <c r="C38" s="601"/>
      <c r="D38" s="757"/>
      <c r="E38" s="757"/>
      <c r="F38" s="757"/>
      <c r="G38" s="757"/>
      <c r="H38" s="757"/>
    </row>
    <row r="39" spans="1:8" s="491" customFormat="1" ht="12.75" customHeight="1" x14ac:dyDescent="0.2">
      <c r="A39"/>
      <c r="B39" s="601"/>
      <c r="C39" s="601"/>
      <c r="D39" s="757"/>
      <c r="E39" s="757"/>
      <c r="F39" s="757"/>
      <c r="G39" s="757"/>
      <c r="H39" s="757"/>
    </row>
    <row r="40" spans="1:8" s="491" customFormat="1" ht="12.75" customHeight="1" x14ac:dyDescent="0.2">
      <c r="A40"/>
      <c r="B40" s="601"/>
      <c r="C40" s="601"/>
      <c r="D40" s="757"/>
      <c r="E40" s="757"/>
      <c r="F40" s="757"/>
      <c r="G40" s="757"/>
      <c r="H40" s="757"/>
    </row>
    <row r="41" spans="1:8" s="491" customFormat="1" ht="12.75" customHeight="1" x14ac:dyDescent="0.2">
      <c r="A41"/>
      <c r="B41" s="601"/>
      <c r="C41" s="601"/>
      <c r="D41" s="757"/>
      <c r="E41" s="757"/>
      <c r="F41" s="757"/>
      <c r="G41" s="757"/>
      <c r="H41" s="757"/>
    </row>
    <row r="42" spans="1:8" x14ac:dyDescent="0.2">
      <c r="B42" s="601"/>
      <c r="C42" s="601"/>
      <c r="D42" s="757"/>
      <c r="E42" s="757"/>
      <c r="F42" s="757"/>
      <c r="G42" s="757"/>
      <c r="H42" s="757"/>
    </row>
    <row r="43" spans="1:8" x14ac:dyDescent="0.2">
      <c r="B43" s="601"/>
      <c r="C43" s="601"/>
      <c r="D43" s="757"/>
      <c r="E43" s="757"/>
      <c r="F43" s="757"/>
      <c r="G43" s="757"/>
      <c r="H43" s="757"/>
    </row>
    <row r="44" spans="1:8" x14ac:dyDescent="0.2">
      <c r="B44" s="601"/>
      <c r="C44" s="601"/>
      <c r="D44" s="757"/>
      <c r="E44" s="757"/>
      <c r="F44" s="757"/>
      <c r="G44" s="757"/>
      <c r="H44" s="757"/>
    </row>
    <row r="45" spans="1:8" x14ac:dyDescent="0.2">
      <c r="B45" s="601"/>
      <c r="C45" s="601"/>
      <c r="D45" s="757"/>
      <c r="E45" s="757"/>
      <c r="F45" s="757"/>
      <c r="G45" s="757"/>
      <c r="H45" s="757"/>
    </row>
    <row r="46" spans="1:8" x14ac:dyDescent="0.2">
      <c r="B46" s="601"/>
      <c r="C46" s="601"/>
      <c r="D46" s="757"/>
      <c r="E46" s="757"/>
      <c r="F46" s="757"/>
      <c r="G46" s="757"/>
      <c r="H46" s="757"/>
    </row>
    <row r="47" spans="1:8" x14ac:dyDescent="0.2">
      <c r="B47" s="601"/>
      <c r="C47" s="601"/>
      <c r="D47" s="757"/>
      <c r="E47" s="757"/>
      <c r="F47" s="757"/>
      <c r="G47" s="757"/>
      <c r="H47" s="757"/>
    </row>
    <row r="48" spans="1:8" x14ac:dyDescent="0.2">
      <c r="B48" s="601"/>
      <c r="C48" s="601"/>
      <c r="D48" s="757"/>
      <c r="E48" s="757"/>
      <c r="F48" s="757"/>
      <c r="G48" s="757"/>
      <c r="H48" s="757"/>
    </row>
    <row r="49" spans="2:8" x14ac:dyDescent="0.2">
      <c r="B49" s="601"/>
      <c r="C49" s="601"/>
      <c r="D49" s="757"/>
      <c r="E49" s="757"/>
      <c r="F49" s="757"/>
      <c r="G49" s="757"/>
      <c r="H49" s="757"/>
    </row>
    <row r="50" spans="2:8" x14ac:dyDescent="0.2">
      <c r="B50" s="601"/>
      <c r="C50" s="601"/>
      <c r="D50" s="757"/>
      <c r="E50" s="757"/>
      <c r="F50" s="757"/>
      <c r="G50" s="757"/>
      <c r="H50" s="757"/>
    </row>
    <row r="51" spans="2:8" x14ac:dyDescent="0.2">
      <c r="B51" s="601"/>
      <c r="C51" s="601"/>
      <c r="D51" s="757"/>
      <c r="E51" s="757"/>
      <c r="F51" s="757"/>
      <c r="G51" s="757"/>
      <c r="H51" s="757"/>
    </row>
    <row r="52" spans="2:8" x14ac:dyDescent="0.2">
      <c r="B52" s="601"/>
      <c r="C52" s="601"/>
      <c r="D52" s="757"/>
      <c r="E52" s="757"/>
      <c r="F52" s="757"/>
      <c r="G52" s="757"/>
      <c r="H52" s="757"/>
    </row>
    <row r="53" spans="2:8" x14ac:dyDescent="0.2">
      <c r="B53" s="601"/>
      <c r="C53" s="601"/>
      <c r="D53" s="757"/>
      <c r="E53" s="757"/>
      <c r="F53" s="757"/>
      <c r="G53" s="757"/>
      <c r="H53" s="757"/>
    </row>
    <row r="54" spans="2:8" x14ac:dyDescent="0.2">
      <c r="B54" s="601"/>
      <c r="C54" s="601"/>
      <c r="D54" s="757"/>
      <c r="E54" s="757"/>
      <c r="F54" s="757"/>
      <c r="G54" s="757"/>
      <c r="H54" s="757"/>
    </row>
    <row r="55" spans="2:8" x14ac:dyDescent="0.2">
      <c r="B55" s="601"/>
      <c r="C55" s="601"/>
      <c r="D55" s="757"/>
      <c r="E55" s="757"/>
      <c r="F55" s="757"/>
      <c r="G55" s="757"/>
      <c r="H55" s="757"/>
    </row>
  </sheetData>
  <sheetProtection sheet="1" objects="1" scenarios="1" formatColumns="0" formatRows="0"/>
  <dataConsolidate/>
  <mergeCells count="46">
    <mergeCell ref="D33:H33"/>
    <mergeCell ref="D39:H39"/>
    <mergeCell ref="D40:H40"/>
    <mergeCell ref="D41:H41"/>
    <mergeCell ref="D34:H34"/>
    <mergeCell ref="D35:H35"/>
    <mergeCell ref="D36:H36"/>
    <mergeCell ref="D37:H37"/>
    <mergeCell ref="D38:H38"/>
    <mergeCell ref="B5:H5"/>
    <mergeCell ref="B15:H15"/>
    <mergeCell ref="B10:H10"/>
    <mergeCell ref="B6:H6"/>
    <mergeCell ref="B7:H7"/>
    <mergeCell ref="B8:H8"/>
    <mergeCell ref="B12:H12"/>
    <mergeCell ref="B14:H14"/>
    <mergeCell ref="B27:H27"/>
    <mergeCell ref="B28:H28"/>
    <mergeCell ref="B29:H29"/>
    <mergeCell ref="B30:H30"/>
    <mergeCell ref="B9:H9"/>
    <mergeCell ref="B13:H13"/>
    <mergeCell ref="B16:H16"/>
    <mergeCell ref="B18:H18"/>
    <mergeCell ref="B24:H24"/>
    <mergeCell ref="B25:H25"/>
    <mergeCell ref="B26:H26"/>
    <mergeCell ref="B22:H22"/>
    <mergeCell ref="B23:H23"/>
    <mergeCell ref="D52:H52"/>
    <mergeCell ref="D53:H53"/>
    <mergeCell ref="D54:H54"/>
    <mergeCell ref="D55:H55"/>
    <mergeCell ref="B11:H11"/>
    <mergeCell ref="B17:H17"/>
    <mergeCell ref="D47:H47"/>
    <mergeCell ref="D48:H48"/>
    <mergeCell ref="D49:H49"/>
    <mergeCell ref="D50:H50"/>
    <mergeCell ref="D51:H51"/>
    <mergeCell ref="D42:H42"/>
    <mergeCell ref="D43:H43"/>
    <mergeCell ref="D44:H44"/>
    <mergeCell ref="D45:H45"/>
    <mergeCell ref="D46:H46"/>
  </mergeCells>
  <hyperlinks>
    <hyperlink ref="B13:H13" r:id="rId1" display="KBOB (2016): Données des écobilans dans la construction, 2009/1:2016, KBOB, 2016" xr:uid="{69290126-A604-4E50-AE8F-DEA50E662F8D}"/>
    <hyperlink ref="B5:H5" r:id="rId2" display="ARE (2019): Externe Effekte des Verkehrs 2015, Bundesamt für Raumentwicklung ARE, www.are.admin.ch/dam/are/de/dokumente/verkehr/publikationen/externe-effekte-des-verkehrs-2015-schlussbericht.pdf" xr:uid="{415AA53E-7F99-48B6-AEBC-2CC46119F2BC}"/>
    <hyperlink ref="B15:H15" r:id="rId3" display="myclimate (2019): www.myclimate.org" xr:uid="{8409B72B-DD71-4597-AFED-A976D006B211}"/>
    <hyperlink ref="B9:H9" r:id="rId4" display="BFS (2019): Konsumentenpreise für Energie, BFS, 2019, www.bfs.admin.ch/bfs/de/home/statistiken/energie/oekonomische-aspekte.assetdetail.8626115.html" xr:uid="{D8692F9F-2DEB-4176-9B17-3ED1163F5C87}"/>
    <hyperlink ref="B16:H16" r:id="rId5" display="http://www.stadt-zuerich.ch/content/dam/stzh/hbd/Deutsch/Hochbau/Weitere Dokumente/Bauen-2000-Watt/Grundlagen-Studienergebnisse/NB/2011/2011-05-Wirtschaftlichkeit-Neubau-und-Erneuerungsinvestitionen-Schlussbericht.pdf" xr:uid="{E5B53D8D-6549-4E48-AAB3-2B0B98AA759C}"/>
    <hyperlink ref="B10:H10" r:id="rId6" display="BFS (2019): LIK, Totalindex auf allen Indexbasen,  Landesindex der Konsumentenpreise im Juni 2019,  Bundesamt für Statistik BFS, 2019, www.bfs.admin.ch/asset/de/cc-d-05.02.08" xr:uid="{954B8BCE-6277-472C-9B83-56217C5247BC}"/>
    <hyperlink ref="B11:H11" r:id="rId7" display="BFS (2019): LIK, Durchschnittspreise für Energie und Treibstoffe, Monatswerte (ab 1993) und Jahresdurchschnitte (ab 1966). " xr:uid="{188C51E7-F987-49EB-B557-72C02C6CC018}"/>
    <hyperlink ref="B17:H17" r:id="rId8" display="Stadt Zürich, Amt für Hochbauten (2019): Variantenvergleich Energiegiesysteme V 3.0, Stadt Zürich Amt für Hochbauten, 2019" xr:uid="{B89D25D1-5278-4731-A83F-37CA8E9F352D}"/>
    <hyperlink ref="B7:H7" r:id="rId9" display="BAFU( 2015): Faktenblatt Emissionsfaktoren Feuerungen, BAFU, 2015" xr:uid="{6CECBC00-A961-4FC3-B4D9-81647B3311CB}"/>
    <hyperlink ref="B12:H12" r:id="rId10" display="Caduff (2011): Power-Law Relationships for Estimating Mass, Fuel Consumption and Costs of Energy Conversion Equipments, Environ. Sci. Technol." xr:uid="{D8C24B0C-6981-4A22-BF73-1DFA544FD632}"/>
    <hyperlink ref="B14:H14" r:id="rId11" display="KBOB (2016b) / UVEK (2018): Hintergrunddaten KBOB Ökobilanzdaten DQRv2:2016 bzw. UVEK Ökobilanzdaten DQRv2:2018" xr:uid="{EDE49130-ED8B-454B-BFC6-568442F95225}"/>
    <hyperlink ref="B6:H6" r:id="rId12" display="OFEV (2019): Facteurs d'émissions de CO2 selon l'inventaire suisse des gaz à effet de serre, OFEV, 2019" xr:uid="{CE0789D1-006B-4E27-8991-854BC38FFD2F}"/>
  </hyperlinks>
  <pageMargins left="0.70866141732283472" right="0.70866141732283472" top="1.3779527559055118" bottom="1.1811023622047245" header="0.43307086614173229" footer="0.31496062992125984"/>
  <pageSetup paperSize="9" fitToHeight="0" orientation="portrait" r:id="rId13"/>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legacyDrawingHF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InputGenerell">
    <pageSetUpPr autoPageBreaks="0" fitToPage="1"/>
  </sheetPr>
  <dimension ref="A1:AC67"/>
  <sheetViews>
    <sheetView showGridLines="0" zoomScaleNormal="100" zoomScaleSheetLayoutView="100" zoomScalePageLayoutView="115" workbookViewId="0"/>
  </sheetViews>
  <sheetFormatPr baseColWidth="10" defaultRowHeight="12.75" outlineLevelRow="1" outlineLevelCol="1" x14ac:dyDescent="0.2"/>
  <cols>
    <col min="1" max="1" width="4.28515625" style="66" customWidth="1"/>
    <col min="2" max="2" width="48.5703125" style="66" customWidth="1"/>
    <col min="3" max="3" width="12.85546875" style="253" customWidth="1"/>
    <col min="4" max="5" width="14.28515625" style="253" customWidth="1"/>
    <col min="6" max="6" width="14.28515625" style="66" customWidth="1"/>
    <col min="7" max="7" width="10.7109375" style="66" customWidth="1"/>
    <col min="8" max="8" width="14.28515625" style="66" customWidth="1"/>
    <col min="9" max="9" width="12.85546875" style="66" customWidth="1"/>
    <col min="10" max="10" width="14.28515625" style="66" customWidth="1"/>
    <col min="11" max="11" width="12.85546875" style="66" customWidth="1"/>
    <col min="12" max="12" width="14.28515625" style="66" customWidth="1"/>
    <col min="13" max="13" width="4.85546875" style="107" customWidth="1"/>
    <col min="14" max="14" width="4.28515625" style="107" customWidth="1"/>
    <col min="15" max="15" width="25.28515625" style="66" customWidth="1"/>
    <col min="16" max="16" width="17.7109375" style="250" customWidth="1"/>
    <col min="17" max="17" width="7.28515625" style="66" customWidth="1"/>
    <col min="18" max="18" width="9.28515625" style="66" customWidth="1"/>
    <col min="19" max="19" width="2.28515625" style="66" customWidth="1"/>
    <col min="20" max="20" width="11.85546875" style="250" hidden="1" customWidth="1" outlineLevel="1"/>
    <col min="21" max="21" width="7.7109375" style="66" hidden="1" customWidth="1" outlineLevel="1"/>
    <col min="22" max="22" width="7.140625" style="66" customWidth="1" collapsed="1"/>
    <col min="23" max="23" width="12" style="66" hidden="1" customWidth="1" outlineLevel="1"/>
    <col min="24" max="24" width="14.42578125" style="107" hidden="1" customWidth="1" outlineLevel="1"/>
    <col min="25" max="25" width="15.140625" style="107" hidden="1" customWidth="1" outlineLevel="1"/>
    <col min="26" max="28" width="14.42578125" style="107" hidden="1" customWidth="1" outlineLevel="1"/>
    <col min="29" max="29" width="4" style="66" customWidth="1" collapsed="1"/>
    <col min="30" max="30" width="38.85546875" style="66" customWidth="1"/>
    <col min="31" max="31" width="22" style="66" customWidth="1"/>
    <col min="32" max="32" width="19.42578125" style="66" customWidth="1"/>
    <col min="33" max="33" width="20.85546875" style="66" customWidth="1"/>
    <col min="34" max="34" width="28.7109375" style="66" customWidth="1"/>
    <col min="35" max="35" width="17.85546875" style="66" customWidth="1"/>
    <col min="36" max="16384" width="11.42578125" style="66"/>
  </cols>
  <sheetData>
    <row r="1" spans="1:28" ht="15.75" x14ac:dyDescent="0.25">
      <c r="B1" s="67" t="s">
        <v>10</v>
      </c>
    </row>
    <row r="3" spans="1:28" x14ac:dyDescent="0.2">
      <c r="B3" s="73" t="s">
        <v>11</v>
      </c>
      <c r="C3" s="254"/>
      <c r="D3" s="254"/>
      <c r="E3" s="254"/>
      <c r="F3" s="73"/>
      <c r="G3" s="73"/>
      <c r="H3" s="73"/>
      <c r="I3" s="73"/>
      <c r="J3" s="73"/>
      <c r="K3" s="73"/>
      <c r="L3" s="73"/>
      <c r="N3" s="255"/>
      <c r="X3" s="255"/>
      <c r="Y3" s="255"/>
      <c r="Z3" s="255"/>
      <c r="AA3" s="255"/>
      <c r="AB3" s="255"/>
    </row>
    <row r="4" spans="1:28" ht="7.5" customHeight="1" thickBot="1" x14ac:dyDescent="0.25"/>
    <row r="5" spans="1:28" ht="13.5" thickBot="1" x14ac:dyDescent="0.25">
      <c r="A5" s="256" t="s">
        <v>8</v>
      </c>
      <c r="B5" s="66" t="s">
        <v>12</v>
      </c>
      <c r="C5" s="733" t="s">
        <v>13</v>
      </c>
      <c r="D5" s="733"/>
      <c r="E5" s="733"/>
      <c r="F5" s="733"/>
      <c r="G5" s="257"/>
      <c r="H5" s="257"/>
      <c r="I5" s="257"/>
      <c r="J5" s="257"/>
      <c r="K5" s="257"/>
      <c r="L5" s="257"/>
      <c r="W5" s="69"/>
      <c r="X5" s="102"/>
      <c r="Y5" s="96"/>
    </row>
    <row r="6" spans="1:28" ht="7.5" customHeight="1" x14ac:dyDescent="0.2"/>
    <row r="7" spans="1:28" s="81" customFormat="1" ht="13.5" thickBot="1" x14ac:dyDescent="0.25">
      <c r="A7" s="420"/>
      <c r="B7" s="75" t="s">
        <v>14</v>
      </c>
      <c r="C7" s="258"/>
      <c r="D7" s="258"/>
      <c r="E7" s="258"/>
      <c r="F7" s="75"/>
      <c r="G7" s="75"/>
      <c r="H7" s="75"/>
      <c r="I7" s="75"/>
      <c r="J7" s="75"/>
      <c r="K7" s="75"/>
      <c r="L7" s="75"/>
      <c r="M7" s="102"/>
      <c r="N7" s="206"/>
      <c r="O7" s="259" t="s">
        <v>15</v>
      </c>
      <c r="P7" s="260"/>
      <c r="Q7" s="261"/>
      <c r="R7" s="261"/>
      <c r="S7" s="197"/>
      <c r="T7" s="260"/>
      <c r="U7" s="261"/>
      <c r="W7" s="75" t="s">
        <v>16</v>
      </c>
      <c r="X7" s="75"/>
      <c r="Y7" s="262"/>
      <c r="Z7" s="262"/>
      <c r="AA7" s="262"/>
      <c r="AB7" s="262"/>
    </row>
    <row r="8" spans="1:28" s="114" customFormat="1" ht="40.5" thickBot="1" x14ac:dyDescent="0.3">
      <c r="A8" s="256" t="s">
        <v>8</v>
      </c>
      <c r="B8" s="263" t="s">
        <v>17</v>
      </c>
      <c r="C8" s="737" t="s">
        <v>18</v>
      </c>
      <c r="D8" s="738"/>
      <c r="E8" s="734" t="s">
        <v>19</v>
      </c>
      <c r="F8" s="734"/>
      <c r="G8" s="735" t="s">
        <v>349</v>
      </c>
      <c r="H8" s="743"/>
      <c r="I8" s="743"/>
      <c r="J8" s="736"/>
      <c r="K8" s="734" t="s">
        <v>21</v>
      </c>
      <c r="L8" s="734"/>
      <c r="M8" s="264"/>
      <c r="N8" s="265" t="s">
        <v>8</v>
      </c>
      <c r="O8" s="451" t="s">
        <v>17</v>
      </c>
      <c r="P8" s="452" t="s">
        <v>22</v>
      </c>
      <c r="Q8" s="368" t="s">
        <v>23</v>
      </c>
      <c r="R8" s="531" t="s">
        <v>24</v>
      </c>
      <c r="S8" s="530"/>
      <c r="T8" s="741" t="s">
        <v>350</v>
      </c>
      <c r="U8" s="742"/>
      <c r="W8" s="267" t="s">
        <v>25</v>
      </c>
      <c r="X8" s="266" t="s">
        <v>26</v>
      </c>
      <c r="Y8" s="266" t="s">
        <v>27</v>
      </c>
      <c r="Z8" s="268" t="s">
        <v>28</v>
      </c>
      <c r="AA8" s="368" t="s">
        <v>349</v>
      </c>
      <c r="AB8" s="124" t="s">
        <v>29</v>
      </c>
    </row>
    <row r="9" spans="1:28" s="114" customFormat="1" ht="27.75" customHeight="1" thickBot="1" x14ac:dyDescent="0.25">
      <c r="A9" s="270"/>
      <c r="B9" s="271"/>
      <c r="C9" s="272"/>
      <c r="D9" s="273" t="s">
        <v>30</v>
      </c>
      <c r="E9" s="274"/>
      <c r="F9" s="213" t="s">
        <v>30</v>
      </c>
      <c r="G9" s="275"/>
      <c r="H9" s="271"/>
      <c r="I9" s="213"/>
      <c r="J9" s="273" t="s">
        <v>30</v>
      </c>
      <c r="K9" s="213"/>
      <c r="L9" s="213" t="s">
        <v>30</v>
      </c>
      <c r="M9" s="264"/>
      <c r="N9" s="276"/>
      <c r="O9" s="451"/>
      <c r="P9" s="452"/>
      <c r="Q9" s="368"/>
      <c r="R9" s="531"/>
      <c r="S9" s="530"/>
      <c r="T9" s="267"/>
      <c r="U9" s="532"/>
      <c r="W9" s="36">
        <v>0</v>
      </c>
      <c r="X9" s="35">
        <v>0</v>
      </c>
      <c r="Y9" s="35">
        <v>0</v>
      </c>
      <c r="Z9" s="35">
        <v>0</v>
      </c>
      <c r="AA9" s="36">
        <v>0</v>
      </c>
      <c r="AB9" s="36">
        <v>0</v>
      </c>
    </row>
    <row r="10" spans="1:28" ht="16.5" thickBot="1" x14ac:dyDescent="0.35">
      <c r="A10" s="278" t="s">
        <v>8</v>
      </c>
      <c r="B10" s="202" t="s">
        <v>31</v>
      </c>
      <c r="C10" s="279">
        <v>0</v>
      </c>
      <c r="D10" s="62"/>
      <c r="E10" s="280">
        <v>8.5</v>
      </c>
      <c r="F10" s="62"/>
      <c r="G10" s="458"/>
      <c r="H10" s="281"/>
      <c r="I10" s="282">
        <v>228</v>
      </c>
      <c r="J10" s="457"/>
      <c r="K10" s="282">
        <v>137</v>
      </c>
      <c r="L10" s="48"/>
      <c r="M10" s="102"/>
      <c r="O10" s="237" t="str">
        <f>B10</f>
        <v>Gaz naturel</v>
      </c>
      <c r="P10" s="244" t="s">
        <v>32</v>
      </c>
      <c r="Q10" s="480"/>
      <c r="R10" s="554">
        <f>Q10*U10</f>
        <v>0</v>
      </c>
      <c r="S10" s="550"/>
      <c r="T10" s="239" t="s">
        <v>33</v>
      </c>
      <c r="U10" s="520">
        <v>1.1111111111111112</v>
      </c>
      <c r="W10" s="36">
        <v>1</v>
      </c>
      <c r="X10" s="35">
        <f>IF(ISNUMBER(D10),D10,C10)</f>
        <v>0</v>
      </c>
      <c r="Y10" s="35">
        <f>IF(ISNUMBER(F10),F10,E10)</f>
        <v>8.5</v>
      </c>
      <c r="Z10" s="41"/>
      <c r="AA10" s="36">
        <f>IF(ISNUMBER(J10),J10,I10)</f>
        <v>228</v>
      </c>
      <c r="AB10" s="36">
        <f>IF(ISNUMBER(L10),L10,K10)</f>
        <v>137</v>
      </c>
    </row>
    <row r="11" spans="1:28" ht="16.5" thickBot="1" x14ac:dyDescent="0.35">
      <c r="A11" s="283"/>
      <c r="B11" s="214" t="s">
        <v>34</v>
      </c>
      <c r="C11" s="284">
        <v>0</v>
      </c>
      <c r="D11" s="38"/>
      <c r="E11" s="285">
        <v>17.600000000000001</v>
      </c>
      <c r="F11" s="38"/>
      <c r="G11" s="459"/>
      <c r="H11" s="286"/>
      <c r="I11" s="243">
        <v>130</v>
      </c>
      <c r="J11" s="460"/>
      <c r="K11" s="243">
        <v>109</v>
      </c>
      <c r="L11" s="65"/>
      <c r="M11" s="102"/>
      <c r="O11" s="237" t="str">
        <f>B11</f>
        <v>Biogaz combustible</v>
      </c>
      <c r="P11" s="244" t="s">
        <v>32</v>
      </c>
      <c r="Q11" s="480"/>
      <c r="R11" s="554">
        <f>Q11*U11</f>
        <v>0</v>
      </c>
      <c r="S11" s="550"/>
      <c r="T11" s="239" t="s">
        <v>33</v>
      </c>
      <c r="U11" s="520">
        <v>1.1111111111111112</v>
      </c>
      <c r="W11" s="36">
        <v>2</v>
      </c>
      <c r="X11" s="35">
        <f>IF(ISNUMBER(D11),D11,C11)</f>
        <v>0</v>
      </c>
      <c r="Y11" s="35">
        <f>IF(ISNUMBER(F11),F11,E11)</f>
        <v>17.600000000000001</v>
      </c>
      <c r="Z11" s="41"/>
      <c r="AA11" s="36">
        <f>IF(ISNUMBER(J11),J11,I11)</f>
        <v>130</v>
      </c>
      <c r="AB11" s="36">
        <f t="shared" ref="AB11:AB15" si="0">IF(ISNUMBER(L11),L11,K11)</f>
        <v>109</v>
      </c>
    </row>
    <row r="12" spans="1:28" ht="13.5" thickBot="1" x14ac:dyDescent="0.25">
      <c r="A12" s="278" t="s">
        <v>8</v>
      </c>
      <c r="B12" s="214" t="s">
        <v>35</v>
      </c>
      <c r="C12" s="287"/>
      <c r="D12" s="288"/>
      <c r="E12" s="285">
        <v>7.7</v>
      </c>
      <c r="F12" s="38"/>
      <c r="G12" s="459"/>
      <c r="H12" s="286"/>
      <c r="I12" s="243">
        <v>301</v>
      </c>
      <c r="J12" s="460"/>
      <c r="K12" s="243">
        <v>234</v>
      </c>
      <c r="L12" s="65"/>
      <c r="M12" s="102"/>
      <c r="O12" s="237" t="str">
        <f>B12</f>
        <v>Huile de chauffage extralégère</v>
      </c>
      <c r="P12" s="244" t="s">
        <v>36</v>
      </c>
      <c r="Q12" s="480"/>
      <c r="R12" s="554">
        <f>Q12*U12</f>
        <v>0</v>
      </c>
      <c r="S12" s="550"/>
      <c r="T12" s="239" t="s">
        <v>37</v>
      </c>
      <c r="U12" s="520">
        <v>0.1000191</v>
      </c>
      <c r="W12" s="36">
        <v>3</v>
      </c>
      <c r="X12" s="42"/>
      <c r="Y12" s="35">
        <f t="shared" ref="Y12:Y15" si="1">IF(ISNUMBER(F12),F12,E12)</f>
        <v>7.7</v>
      </c>
      <c r="Z12" s="41"/>
      <c r="AA12" s="36">
        <f t="shared" ref="AA12:AA15" si="2">IF(ISNUMBER(J12),J12,I12)</f>
        <v>301</v>
      </c>
      <c r="AB12" s="36">
        <f t="shared" si="0"/>
        <v>234</v>
      </c>
    </row>
    <row r="13" spans="1:28" x14ac:dyDescent="0.2">
      <c r="A13" s="283"/>
      <c r="B13" s="214" t="s">
        <v>38</v>
      </c>
      <c r="C13" s="287"/>
      <c r="D13" s="288"/>
      <c r="E13" s="285">
        <v>6.8</v>
      </c>
      <c r="F13" s="38"/>
      <c r="G13" s="459"/>
      <c r="H13" s="286"/>
      <c r="I13" s="243">
        <v>27</v>
      </c>
      <c r="J13" s="460"/>
      <c r="K13" s="243">
        <v>81.099999999999994</v>
      </c>
      <c r="L13" s="65"/>
      <c r="M13" s="102"/>
      <c r="O13" s="237" t="str">
        <f>B13</f>
        <v>Pellets/granulés</v>
      </c>
      <c r="P13" s="244" t="s">
        <v>39</v>
      </c>
      <c r="Q13" s="480"/>
      <c r="R13" s="554">
        <f>Q13*U13</f>
        <v>0</v>
      </c>
      <c r="S13" s="550"/>
      <c r="T13" s="239" t="s">
        <v>40</v>
      </c>
      <c r="U13" s="520">
        <v>0.25</v>
      </c>
      <c r="W13" s="36">
        <v>4</v>
      </c>
      <c r="X13" s="43"/>
      <c r="Y13" s="35">
        <f>IF(ISNUMBER(F13),F13,E13)</f>
        <v>6.8</v>
      </c>
      <c r="Z13" s="41"/>
      <c r="AA13" s="36">
        <f t="shared" si="2"/>
        <v>27</v>
      </c>
      <c r="AB13" s="36">
        <f t="shared" si="0"/>
        <v>81.099999999999994</v>
      </c>
    </row>
    <row r="14" spans="1:28" x14ac:dyDescent="0.2">
      <c r="A14" s="283"/>
      <c r="B14" s="214" t="s">
        <v>41</v>
      </c>
      <c r="C14" s="287"/>
      <c r="D14" s="288"/>
      <c r="E14" s="285">
        <v>4.8</v>
      </c>
      <c r="F14" s="38"/>
      <c r="G14" s="459"/>
      <c r="H14" s="286"/>
      <c r="I14" s="243">
        <v>11</v>
      </c>
      <c r="J14" s="460"/>
      <c r="K14" s="243">
        <v>80.8</v>
      </c>
      <c r="L14" s="65"/>
      <c r="M14" s="102"/>
      <c r="O14" s="521" t="str">
        <f>B14</f>
        <v>Copeaux de bois/plaquettes</v>
      </c>
      <c r="P14" s="522"/>
      <c r="Q14" s="614"/>
      <c r="R14" s="555"/>
      <c r="S14" s="550"/>
      <c r="T14" s="551"/>
      <c r="U14" s="545"/>
      <c r="W14" s="36">
        <v>5</v>
      </c>
      <c r="X14" s="44"/>
      <c r="Y14" s="35">
        <f t="shared" si="1"/>
        <v>4.8</v>
      </c>
      <c r="Z14" s="41"/>
      <c r="AA14" s="36">
        <f t="shared" si="2"/>
        <v>11</v>
      </c>
      <c r="AB14" s="36">
        <f t="shared" si="0"/>
        <v>80.8</v>
      </c>
    </row>
    <row r="15" spans="1:28" ht="14.25" x14ac:dyDescent="0.2">
      <c r="B15" s="214" t="s">
        <v>42</v>
      </c>
      <c r="C15" s="284">
        <v>6</v>
      </c>
      <c r="D15" s="38"/>
      <c r="E15" s="285">
        <v>7.5</v>
      </c>
      <c r="F15" s="38"/>
      <c r="G15" s="459"/>
      <c r="H15" s="289" t="s">
        <v>8</v>
      </c>
      <c r="I15" s="243">
        <v>89</v>
      </c>
      <c r="J15" s="460"/>
      <c r="K15" s="243">
        <v>75.5</v>
      </c>
      <c r="L15" s="65"/>
      <c r="M15" s="102"/>
      <c r="O15" s="657" t="s">
        <v>7</v>
      </c>
      <c r="P15" s="150" t="s">
        <v>43</v>
      </c>
      <c r="Q15" s="524"/>
      <c r="R15" s="556">
        <f>Q15*U15*100</f>
        <v>0</v>
      </c>
      <c r="S15" s="550"/>
      <c r="T15" s="552" t="s">
        <v>44</v>
      </c>
      <c r="U15" s="544">
        <f>IFERROR(1/VLOOKUP(O15,D54:E58,2,0),0)</f>
        <v>0</v>
      </c>
      <c r="W15" s="36">
        <v>6</v>
      </c>
      <c r="X15" s="35">
        <f>IF(ISNUMBER(D15),D15,C15)</f>
        <v>6</v>
      </c>
      <c r="Y15" s="35">
        <f t="shared" si="1"/>
        <v>7.5</v>
      </c>
      <c r="Z15" s="41"/>
      <c r="AA15" s="36">
        <f t="shared" si="2"/>
        <v>89</v>
      </c>
      <c r="AB15" s="36">
        <f t="shared" si="0"/>
        <v>75.5</v>
      </c>
    </row>
    <row r="16" spans="1:28" ht="25.5" customHeight="1" x14ac:dyDescent="0.2">
      <c r="A16" s="283"/>
      <c r="B16" s="682" t="s">
        <v>45</v>
      </c>
      <c r="C16" s="683" t="s">
        <v>46</v>
      </c>
      <c r="D16" s="38"/>
      <c r="E16" s="683" t="s">
        <v>46</v>
      </c>
      <c r="F16" s="38"/>
      <c r="G16" s="459"/>
      <c r="H16" s="286"/>
      <c r="I16" s="684" t="s">
        <v>46</v>
      </c>
      <c r="J16" s="460"/>
      <c r="K16" s="684" t="s">
        <v>46</v>
      </c>
      <c r="L16" s="65"/>
      <c r="M16" s="102"/>
      <c r="N16" s="81"/>
      <c r="O16" s="242"/>
      <c r="P16" s="69"/>
      <c r="Q16" s="290"/>
      <c r="R16" s="557"/>
      <c r="S16" s="242"/>
      <c r="T16" s="553"/>
      <c r="U16" s="546"/>
      <c r="W16" s="36">
        <v>11</v>
      </c>
      <c r="X16" s="35">
        <f>D16</f>
        <v>0</v>
      </c>
      <c r="Y16" s="35">
        <f>F16</f>
        <v>0</v>
      </c>
      <c r="Z16" s="41"/>
      <c r="AA16" s="36">
        <f>J16</f>
        <v>0</v>
      </c>
      <c r="AB16" s="36">
        <f>L16</f>
        <v>0</v>
      </c>
    </row>
    <row r="17" spans="1:28" s="114" customFormat="1" ht="46.5" customHeight="1" thickBot="1" x14ac:dyDescent="0.3">
      <c r="A17" s="294"/>
      <c r="B17" s="102"/>
      <c r="C17" s="737" t="s">
        <v>47</v>
      </c>
      <c r="D17" s="738"/>
      <c r="E17" s="737" t="s">
        <v>48</v>
      </c>
      <c r="F17" s="738"/>
      <c r="G17" s="735" t="s">
        <v>28</v>
      </c>
      <c r="H17" s="736"/>
      <c r="I17" s="735" t="s">
        <v>20</v>
      </c>
      <c r="J17" s="736"/>
      <c r="K17" s="734" t="s">
        <v>21</v>
      </c>
      <c r="L17" s="734"/>
      <c r="M17" s="264"/>
      <c r="N17" s="276"/>
      <c r="O17" s="277"/>
      <c r="P17" s="263"/>
      <c r="Q17" s="263"/>
      <c r="R17" s="558"/>
      <c r="S17" s="277"/>
      <c r="T17" s="277"/>
      <c r="U17" s="547"/>
      <c r="W17" s="54"/>
      <c r="X17" s="41"/>
      <c r="Y17" s="41"/>
      <c r="Z17" s="41"/>
      <c r="AA17" s="361"/>
      <c r="AB17" s="362"/>
    </row>
    <row r="18" spans="1:28" s="114" customFormat="1" ht="38.25" x14ac:dyDescent="0.2">
      <c r="A18" s="296"/>
      <c r="B18" s="297" t="s">
        <v>49</v>
      </c>
      <c r="C18" s="298"/>
      <c r="D18" s="273" t="s">
        <v>30</v>
      </c>
      <c r="E18" s="298"/>
      <c r="F18" s="273" t="s">
        <v>30</v>
      </c>
      <c r="G18" s="298"/>
      <c r="H18" s="273" t="s">
        <v>30</v>
      </c>
      <c r="I18" s="272"/>
      <c r="J18" s="273" t="s">
        <v>30</v>
      </c>
      <c r="K18" s="274"/>
      <c r="L18" s="213" t="s">
        <v>30</v>
      </c>
      <c r="M18" s="264"/>
      <c r="N18" s="276"/>
      <c r="O18" s="275"/>
      <c r="P18" s="271"/>
      <c r="Q18" s="271"/>
      <c r="R18" s="559"/>
      <c r="S18" s="277"/>
      <c r="T18" s="275"/>
      <c r="U18" s="548"/>
      <c r="W18" s="56"/>
      <c r="X18" s="375" t="s">
        <v>47</v>
      </c>
      <c r="Y18" s="107"/>
      <c r="Z18" s="107"/>
      <c r="AA18" s="307"/>
      <c r="AB18" s="363"/>
    </row>
    <row r="19" spans="1:28" s="119" customFormat="1" x14ac:dyDescent="0.2">
      <c r="A19" s="327" t="s">
        <v>8</v>
      </c>
      <c r="B19" s="63" t="s">
        <v>50</v>
      </c>
      <c r="C19" s="280">
        <f>VLOOKUP($B$19,$B$37:$H$43,7,0)</f>
        <v>0</v>
      </c>
      <c r="D19" s="62"/>
      <c r="E19" s="662">
        <f>VLOOKUP($B$19,$B$37:$H$43,3,0)</f>
        <v>0</v>
      </c>
      <c r="F19" s="64"/>
      <c r="G19" s="662">
        <f>VLOOKUP($B$19,$B$37:$H$43,4,0)</f>
        <v>0</v>
      </c>
      <c r="H19" s="62"/>
      <c r="I19" s="663">
        <f>VLOOKUP($B$19,$B$37:$H$43,5,0)</f>
        <v>0</v>
      </c>
      <c r="J19" s="457"/>
      <c r="K19" s="664">
        <f>VLOOKUP($B$19,$B$37:$H$43,6,0)</f>
        <v>0</v>
      </c>
      <c r="L19" s="48"/>
      <c r="M19" s="300"/>
      <c r="N19" s="66"/>
      <c r="O19" s="455" t="s">
        <v>49</v>
      </c>
      <c r="P19" s="244" t="s">
        <v>51</v>
      </c>
      <c r="Q19" s="480"/>
      <c r="R19" s="554">
        <f>Q19*U19*100</f>
        <v>0</v>
      </c>
      <c r="S19" s="550"/>
      <c r="T19" s="239" t="s">
        <v>52</v>
      </c>
      <c r="U19" s="520">
        <v>1E-3</v>
      </c>
      <c r="W19" s="36">
        <v>13</v>
      </c>
      <c r="X19" s="35">
        <f>IF(ISNUMBER(D19),D19,C19)</f>
        <v>0</v>
      </c>
      <c r="Y19" s="35">
        <f>IF(ISNUMBER(F19),F19,E19)</f>
        <v>0</v>
      </c>
      <c r="Z19" s="35">
        <f>IF(ISNUMBER(H19),H19,G19)</f>
        <v>0</v>
      </c>
      <c r="AA19" s="36">
        <f>IF(ISNUMBER(J19),J19,I19)</f>
        <v>0</v>
      </c>
      <c r="AB19" s="36">
        <f t="shared" ref="AB19" si="3">IF(ISNUMBER(L19),L19,K19)</f>
        <v>0</v>
      </c>
    </row>
    <row r="20" spans="1:28" x14ac:dyDescent="0.2">
      <c r="A20" s="283"/>
      <c r="B20" s="292" t="s">
        <v>53</v>
      </c>
      <c r="C20" s="229"/>
      <c r="D20" s="229"/>
      <c r="E20" s="251"/>
      <c r="F20" s="301"/>
      <c r="G20" s="251"/>
      <c r="H20" s="301"/>
      <c r="I20" s="70"/>
      <c r="J20" s="70"/>
      <c r="K20" s="70"/>
      <c r="L20" s="70"/>
      <c r="M20" s="102"/>
      <c r="N20" s="66"/>
      <c r="O20" s="237"/>
      <c r="P20" s="244"/>
      <c r="Q20" s="214"/>
      <c r="R20" s="466"/>
      <c r="S20" s="242"/>
      <c r="T20" s="239"/>
      <c r="U20" s="549"/>
      <c r="W20" s="55"/>
      <c r="X20" s="43"/>
      <c r="AA20" s="364"/>
      <c r="AB20" s="365"/>
    </row>
    <row r="21" spans="1:28" x14ac:dyDescent="0.2">
      <c r="A21" s="327" t="s">
        <v>8</v>
      </c>
      <c r="B21" s="39" t="s">
        <v>50</v>
      </c>
      <c r="C21" s="285">
        <f>VLOOKUP($B$21,$B$37:$H$43,7,0)</f>
        <v>0</v>
      </c>
      <c r="D21" s="38"/>
      <c r="E21" s="665">
        <f>VLOOKUP($B$21,$B$37:$H$43,3,0)</f>
        <v>0</v>
      </c>
      <c r="F21" s="47"/>
      <c r="G21" s="665">
        <f>VLOOKUP($B$21,$B$37:$H$43,4,0)</f>
        <v>0</v>
      </c>
      <c r="H21" s="47"/>
      <c r="I21" s="666">
        <f>VLOOKUP($B$21,$B$37:$H$43,5,0)</f>
        <v>0</v>
      </c>
      <c r="J21" s="460"/>
      <c r="K21" s="664">
        <f>VLOOKUP($B$21,$B$37:$H$43,6,0)</f>
        <v>0</v>
      </c>
      <c r="L21" s="65"/>
      <c r="M21" s="102"/>
      <c r="N21" s="66"/>
      <c r="O21" s="455" t="s">
        <v>49</v>
      </c>
      <c r="P21" s="244" t="s">
        <v>51</v>
      </c>
      <c r="Q21" s="480"/>
      <c r="R21" s="554">
        <f>Q21*U21*100</f>
        <v>0</v>
      </c>
      <c r="S21" s="550"/>
      <c r="T21" s="239" t="s">
        <v>52</v>
      </c>
      <c r="U21" s="520">
        <v>1E-3</v>
      </c>
      <c r="W21" s="36">
        <v>14</v>
      </c>
      <c r="X21" s="35">
        <f>IF(ISNUMBER(D21),D21,C21)</f>
        <v>0</v>
      </c>
      <c r="Y21" s="35">
        <f>IF(ISNUMBER(F21),F21,E21)</f>
        <v>0</v>
      </c>
      <c r="Z21" s="35">
        <f>IF(ISNUMBER(H21),H21,G21)</f>
        <v>0</v>
      </c>
      <c r="AA21" s="36">
        <f>IF(ISNUMBER(J21),J21,I21)</f>
        <v>0</v>
      </c>
      <c r="AB21" s="36">
        <f t="shared" ref="AB21" si="4">IF(ISNUMBER(L21),L21,K21)</f>
        <v>0</v>
      </c>
    </row>
    <row r="22" spans="1:28" s="107" customFormat="1" ht="51" customHeight="1" thickBot="1" x14ac:dyDescent="0.25">
      <c r="A22" s="302"/>
      <c r="B22" s="739" t="s">
        <v>54</v>
      </c>
      <c r="C22" s="740"/>
      <c r="D22" s="740"/>
      <c r="E22" s="117" t="s">
        <v>30</v>
      </c>
      <c r="F22" s="303"/>
      <c r="G22" s="303"/>
      <c r="H22" s="303"/>
      <c r="I22" s="303"/>
      <c r="J22" s="303"/>
      <c r="K22" s="303"/>
      <c r="L22" s="303"/>
      <c r="M22" s="102"/>
      <c r="N22" s="66"/>
      <c r="X22" s="304"/>
      <c r="Y22" s="303"/>
      <c r="Z22" s="303"/>
      <c r="AA22" s="366"/>
      <c r="AB22" s="367"/>
    </row>
    <row r="23" spans="1:28" ht="16.5" thickBot="1" x14ac:dyDescent="0.35">
      <c r="A23" s="602" t="s">
        <v>8</v>
      </c>
      <c r="B23" s="37" t="s">
        <v>7</v>
      </c>
      <c r="C23" s="229" t="s">
        <v>55</v>
      </c>
      <c r="D23" s="291">
        <f>VLOOKUP(B23,B47:C50,2,0)</f>
        <v>0</v>
      </c>
      <c r="E23" s="40"/>
      <c r="F23" s="69"/>
      <c r="G23" s="69"/>
      <c r="H23" s="69"/>
      <c r="I23" s="69"/>
      <c r="J23" s="69"/>
      <c r="K23" s="69"/>
      <c r="L23" s="69"/>
      <c r="M23" s="102"/>
      <c r="N23" s="66"/>
      <c r="U23" s="306"/>
      <c r="V23" s="69"/>
      <c r="W23" s="69"/>
      <c r="X23" s="33">
        <f>IF(ISNUMBER(E23),E23,D23)</f>
        <v>0</v>
      </c>
      <c r="Y23" s="45"/>
      <c r="Z23" s="45"/>
      <c r="AA23" s="45"/>
      <c r="AB23" s="46"/>
    </row>
    <row r="24" spans="1:28" x14ac:dyDescent="0.2">
      <c r="A24" s="276"/>
      <c r="B24" s="307"/>
      <c r="C24" s="308"/>
      <c r="D24" s="309"/>
      <c r="E24" s="211"/>
      <c r="F24" s="202"/>
      <c r="G24" s="202"/>
      <c r="H24" s="202"/>
      <c r="I24" s="202"/>
      <c r="J24" s="202"/>
      <c r="K24" s="202"/>
      <c r="L24" s="202"/>
      <c r="M24" s="102"/>
      <c r="N24" s="66"/>
      <c r="U24" s="306"/>
      <c r="V24" s="69"/>
      <c r="W24" s="69"/>
    </row>
    <row r="25" spans="1:28" x14ac:dyDescent="0.2">
      <c r="A25" s="203"/>
      <c r="B25" s="75" t="s">
        <v>56</v>
      </c>
      <c r="C25" s="258"/>
      <c r="D25" s="310"/>
      <c r="E25" s="258"/>
      <c r="F25" s="75"/>
      <c r="G25" s="75"/>
      <c r="H25" s="75"/>
      <c r="I25" s="75"/>
      <c r="J25" s="75"/>
      <c r="K25" s="75"/>
      <c r="L25" s="75"/>
      <c r="M25" s="102"/>
      <c r="N25" s="66"/>
      <c r="U25" s="306"/>
      <c r="V25" s="69"/>
      <c r="W25" s="69"/>
    </row>
    <row r="26" spans="1:28" s="102" customFormat="1" ht="29.25" customHeight="1" thickBot="1" x14ac:dyDescent="0.25">
      <c r="A26" s="276"/>
      <c r="B26" s="222"/>
      <c r="C26" s="311"/>
      <c r="D26" s="191"/>
      <c r="E26" s="117" t="s">
        <v>30</v>
      </c>
      <c r="F26" s="222"/>
      <c r="G26" s="222"/>
      <c r="H26" s="222"/>
      <c r="I26" s="222"/>
      <c r="J26" s="222"/>
      <c r="K26" s="222"/>
      <c r="L26" s="222"/>
      <c r="N26" s="66"/>
      <c r="U26" s="306"/>
    </row>
    <row r="27" spans="1:28" ht="13.5" thickBot="1" x14ac:dyDescent="0.25">
      <c r="A27" s="602" t="s">
        <v>8</v>
      </c>
      <c r="B27" s="66" t="s">
        <v>57</v>
      </c>
      <c r="C27" s="312"/>
      <c r="D27" s="313">
        <v>0.01</v>
      </c>
      <c r="E27" s="32"/>
      <c r="N27" s="66"/>
      <c r="U27" s="306"/>
      <c r="V27" s="69"/>
      <c r="W27" s="69"/>
      <c r="X27" s="31">
        <f>IF(ISNUMBER(E27),E27,D27)</f>
        <v>0.01</v>
      </c>
      <c r="Y27" s="34"/>
      <c r="Z27" s="34"/>
      <c r="AA27" s="34"/>
      <c r="AB27" s="34"/>
    </row>
    <row r="28" spans="1:28" ht="13.5" thickBot="1" x14ac:dyDescent="0.25">
      <c r="A28" s="602" t="s">
        <v>8</v>
      </c>
      <c r="B28" s="66" t="s">
        <v>58</v>
      </c>
      <c r="C28" s="312"/>
      <c r="D28" s="313">
        <v>2.5000000000000001E-2</v>
      </c>
      <c r="E28" s="32"/>
      <c r="N28" s="66"/>
      <c r="U28" s="306"/>
      <c r="V28" s="69"/>
      <c r="W28" s="69"/>
      <c r="X28" s="31">
        <f>IF(ISNUMBER(E28),E28,D28)</f>
        <v>2.5000000000000001E-2</v>
      </c>
      <c r="Y28" s="34"/>
      <c r="Z28" s="34"/>
      <c r="AA28" s="34"/>
      <c r="AB28" s="34"/>
    </row>
    <row r="29" spans="1:28" ht="13.5" thickBot="1" x14ac:dyDescent="0.25">
      <c r="A29" s="602" t="s">
        <v>8</v>
      </c>
      <c r="B29" s="66" t="s">
        <v>59</v>
      </c>
      <c r="C29" s="312"/>
      <c r="D29" s="313">
        <v>0.01</v>
      </c>
      <c r="E29" s="32"/>
      <c r="N29" s="66"/>
      <c r="U29" s="250"/>
      <c r="X29" s="31">
        <f>IF(ISNUMBER(E29),E29,D29)</f>
        <v>0.01</v>
      </c>
      <c r="Y29" s="34"/>
      <c r="Z29" s="34"/>
      <c r="AA29" s="34"/>
      <c r="AB29" s="34"/>
    </row>
    <row r="30" spans="1:28" x14ac:dyDescent="0.2">
      <c r="C30" s="312"/>
      <c r="D30" s="314"/>
      <c r="N30" s="114"/>
      <c r="U30" s="250"/>
    </row>
    <row r="31" spans="1:28" x14ac:dyDescent="0.2">
      <c r="B31" s="252"/>
      <c r="C31" s="318"/>
      <c r="D31" s="318"/>
      <c r="E31" s="318"/>
      <c r="F31" s="252"/>
      <c r="G31" s="252"/>
      <c r="H31" s="252"/>
      <c r="I31" s="252"/>
      <c r="J31" s="252"/>
      <c r="K31" s="252"/>
      <c r="L31" s="252"/>
      <c r="N31" s="66"/>
      <c r="U31" s="250"/>
    </row>
    <row r="32" spans="1:28" x14ac:dyDescent="0.2">
      <c r="N32" s="66"/>
      <c r="O32" s="299"/>
      <c r="P32" s="95"/>
      <c r="Q32" s="69"/>
      <c r="R32" s="69"/>
      <c r="S32" s="315"/>
      <c r="T32" s="69"/>
      <c r="U32" s="250"/>
    </row>
    <row r="33" spans="1:28" x14ac:dyDescent="0.2">
      <c r="N33" s="66"/>
      <c r="O33" s="69"/>
      <c r="P33" s="95"/>
      <c r="Q33" s="69"/>
      <c r="R33" s="69"/>
      <c r="S33" s="69"/>
      <c r="T33" s="69"/>
      <c r="U33" s="250"/>
    </row>
    <row r="34" spans="1:28" hidden="1" outlineLevel="1" x14ac:dyDescent="0.2">
      <c r="A34" s="81"/>
      <c r="B34" s="75" t="s">
        <v>60</v>
      </c>
      <c r="C34" s="262"/>
      <c r="D34" s="262"/>
      <c r="E34" s="262"/>
      <c r="F34" s="262"/>
      <c r="G34" s="262"/>
      <c r="H34" s="262"/>
      <c r="I34" s="262"/>
      <c r="J34" s="262"/>
      <c r="K34" s="262"/>
      <c r="L34" s="262"/>
      <c r="N34" s="66"/>
      <c r="O34" s="69"/>
      <c r="P34" s="95"/>
      <c r="Q34" s="69"/>
      <c r="R34" s="69"/>
      <c r="S34" s="69"/>
      <c r="T34" s="69"/>
      <c r="U34" s="250"/>
    </row>
    <row r="35" spans="1:28" ht="24.75" hidden="1" customHeight="1" outlineLevel="1" x14ac:dyDescent="0.2">
      <c r="A35" s="114"/>
      <c r="B35" s="114" t="s">
        <v>61</v>
      </c>
      <c r="C35" s="151"/>
      <c r="D35" s="269"/>
      <c r="E35" s="114"/>
      <c r="F35" s="114"/>
      <c r="G35" s="114"/>
      <c r="N35" s="66"/>
      <c r="O35" s="299"/>
      <c r="P35" s="95"/>
      <c r="Q35" s="69"/>
      <c r="R35" s="69"/>
      <c r="S35" s="315"/>
      <c r="T35" s="69"/>
      <c r="U35" s="250"/>
    </row>
    <row r="36" spans="1:28" s="358" customFormat="1" ht="39.75" hidden="1" outlineLevel="1" x14ac:dyDescent="0.2">
      <c r="A36" s="114"/>
      <c r="B36" s="451" t="s">
        <v>62</v>
      </c>
      <c r="C36" s="368" t="s">
        <v>19</v>
      </c>
      <c r="D36" s="476" t="s">
        <v>48</v>
      </c>
      <c r="E36" s="476" t="s">
        <v>28</v>
      </c>
      <c r="F36" s="368" t="s">
        <v>63</v>
      </c>
      <c r="G36" s="502" t="s">
        <v>29</v>
      </c>
      <c r="H36" s="503" t="s">
        <v>64</v>
      </c>
      <c r="M36" s="477"/>
      <c r="O36" s="295"/>
      <c r="P36" s="478"/>
      <c r="Q36" s="306"/>
      <c r="R36" s="306"/>
      <c r="S36" s="317"/>
      <c r="T36" s="306"/>
      <c r="U36" s="479"/>
      <c r="X36" s="477"/>
      <c r="Y36" s="477"/>
      <c r="Z36" s="477"/>
      <c r="AA36" s="477"/>
      <c r="AB36" s="477"/>
    </row>
    <row r="37" spans="1:28" hidden="1" outlineLevel="1" x14ac:dyDescent="0.2">
      <c r="B37" s="131" t="s">
        <v>50</v>
      </c>
      <c r="C37" s="504">
        <v>0</v>
      </c>
      <c r="D37" s="468">
        <v>0</v>
      </c>
      <c r="E37" s="467">
        <v>0</v>
      </c>
      <c r="F37" s="469">
        <v>0</v>
      </c>
      <c r="G37" s="469">
        <v>0</v>
      </c>
      <c r="H37" s="470">
        <v>0</v>
      </c>
      <c r="N37" s="66"/>
      <c r="O37" s="299"/>
      <c r="P37" s="95"/>
      <c r="Q37" s="69"/>
      <c r="R37" s="69"/>
      <c r="S37" s="315"/>
      <c r="T37" s="69"/>
      <c r="U37" s="250"/>
    </row>
    <row r="38" spans="1:28" hidden="1" outlineLevel="1" x14ac:dyDescent="0.2">
      <c r="B38" s="462" t="s">
        <v>65</v>
      </c>
      <c r="C38" s="471">
        <f>1.5*C39</f>
        <v>13.5</v>
      </c>
      <c r="D38" s="471">
        <f t="shared" ref="D38:E38" si="5">1.5*D39</f>
        <v>15</v>
      </c>
      <c r="E38" s="471">
        <f t="shared" si="5"/>
        <v>12</v>
      </c>
      <c r="F38" s="472">
        <v>15</v>
      </c>
      <c r="G38" s="472">
        <v>47.8</v>
      </c>
      <c r="H38" s="473">
        <v>10</v>
      </c>
      <c r="N38" s="66"/>
      <c r="O38" s="299"/>
      <c r="P38" s="95"/>
      <c r="Q38" s="69"/>
      <c r="R38" s="69"/>
      <c r="S38" s="315"/>
      <c r="T38" s="69"/>
      <c r="U38" s="250"/>
    </row>
    <row r="39" spans="1:28" hidden="1" outlineLevel="1" x14ac:dyDescent="0.2">
      <c r="B39" s="462" t="s">
        <v>66</v>
      </c>
      <c r="C39" s="471">
        <v>9</v>
      </c>
      <c r="D39" s="471">
        <v>10</v>
      </c>
      <c r="E39" s="471">
        <v>8</v>
      </c>
      <c r="F39" s="472">
        <v>102</v>
      </c>
      <c r="G39" s="472">
        <v>347</v>
      </c>
      <c r="H39" s="473">
        <v>10</v>
      </c>
      <c r="N39" s="66"/>
      <c r="O39" s="299"/>
      <c r="P39" s="95"/>
      <c r="Q39" s="69"/>
      <c r="R39" s="69"/>
      <c r="S39" s="315"/>
      <c r="T39" s="69"/>
      <c r="U39" s="250"/>
    </row>
    <row r="40" spans="1:28" hidden="1" outlineLevel="1" x14ac:dyDescent="0.2">
      <c r="B40" s="462" t="s">
        <v>67</v>
      </c>
      <c r="C40" s="471">
        <v>9</v>
      </c>
      <c r="D40" s="471">
        <v>10</v>
      </c>
      <c r="E40" s="471">
        <v>8</v>
      </c>
      <c r="F40" s="472">
        <v>524</v>
      </c>
      <c r="G40" s="472">
        <v>548</v>
      </c>
      <c r="H40" s="473">
        <v>10</v>
      </c>
      <c r="N40" s="66"/>
      <c r="O40" s="299"/>
      <c r="P40" s="95"/>
      <c r="Q40" s="69"/>
      <c r="R40" s="69"/>
      <c r="S40" s="315"/>
      <c r="T40" s="69"/>
      <c r="U40" s="250"/>
    </row>
    <row r="41" spans="1:28" hidden="1" outlineLevel="1" x14ac:dyDescent="0.2">
      <c r="B41" s="462" t="s">
        <v>68</v>
      </c>
      <c r="C41" s="471">
        <f>2*C39</f>
        <v>18</v>
      </c>
      <c r="D41" s="471">
        <f t="shared" ref="D41:E41" si="6">2*D39</f>
        <v>20</v>
      </c>
      <c r="E41" s="471">
        <f t="shared" si="6"/>
        <v>16</v>
      </c>
      <c r="F41" s="472">
        <v>96</v>
      </c>
      <c r="G41" s="472">
        <v>174</v>
      </c>
      <c r="H41" s="473">
        <v>10</v>
      </c>
      <c r="N41" s="66"/>
      <c r="O41" s="299"/>
      <c r="P41" s="95"/>
      <c r="Q41" s="69"/>
      <c r="R41" s="69"/>
      <c r="S41" s="315"/>
      <c r="T41" s="69"/>
      <c r="U41" s="250"/>
    </row>
    <row r="42" spans="1:28" hidden="1" outlineLevel="1" x14ac:dyDescent="0.2">
      <c r="B42" s="462" t="s">
        <v>69</v>
      </c>
      <c r="C42" s="471">
        <f>1.5*C39</f>
        <v>13.5</v>
      </c>
      <c r="D42" s="471">
        <f t="shared" ref="D42:E42" si="7">1.5*D39</f>
        <v>15</v>
      </c>
      <c r="E42" s="471">
        <f t="shared" si="7"/>
        <v>12</v>
      </c>
      <c r="F42" s="474">
        <v>12</v>
      </c>
      <c r="G42" s="474">
        <v>43.8</v>
      </c>
      <c r="H42" s="473">
        <v>10</v>
      </c>
      <c r="N42" s="66"/>
      <c r="O42" s="299"/>
      <c r="P42" s="95"/>
      <c r="Q42" s="69"/>
      <c r="R42" s="69"/>
      <c r="S42" s="315"/>
      <c r="T42" s="69"/>
      <c r="U42" s="250"/>
    </row>
    <row r="43" spans="1:28" ht="36.75" hidden="1" customHeight="1" outlineLevel="1" x14ac:dyDescent="0.2">
      <c r="B43" s="462" t="s">
        <v>45</v>
      </c>
      <c r="C43" s="467" t="s">
        <v>46</v>
      </c>
      <c r="D43" s="467" t="s">
        <v>46</v>
      </c>
      <c r="E43" s="467" t="s">
        <v>46</v>
      </c>
      <c r="F43" s="474" t="s">
        <v>46</v>
      </c>
      <c r="G43" s="474" t="s">
        <v>46</v>
      </c>
      <c r="H43" s="661">
        <v>10</v>
      </c>
      <c r="N43" s="66"/>
      <c r="O43" s="299"/>
      <c r="P43" s="95"/>
      <c r="Q43" s="69"/>
      <c r="R43" s="69"/>
      <c r="S43" s="315"/>
      <c r="T43" s="69"/>
      <c r="U43" s="250"/>
    </row>
    <row r="44" spans="1:28" hidden="1" outlineLevel="1" x14ac:dyDescent="0.2">
      <c r="C44" s="66"/>
      <c r="D44" s="66"/>
      <c r="E44" s="66"/>
      <c r="N44" s="66"/>
      <c r="O44" s="299"/>
      <c r="P44" s="95"/>
      <c r="Q44" s="69"/>
      <c r="R44" s="69"/>
      <c r="S44" s="315"/>
      <c r="T44" s="69"/>
      <c r="U44" s="250"/>
    </row>
    <row r="45" spans="1:28" hidden="1" outlineLevel="1" x14ac:dyDescent="0.2">
      <c r="B45" s="293" t="s">
        <v>70</v>
      </c>
      <c r="C45" s="137"/>
      <c r="D45" s="66"/>
      <c r="E45" s="66"/>
      <c r="O45" s="299"/>
      <c r="P45" s="95"/>
      <c r="Q45" s="69"/>
      <c r="R45" s="69"/>
      <c r="S45" s="315"/>
      <c r="T45" s="69"/>
      <c r="U45" s="250"/>
    </row>
    <row r="46" spans="1:28" ht="14.25" hidden="1" outlineLevel="1" x14ac:dyDescent="0.25">
      <c r="B46" s="659" t="s">
        <v>71</v>
      </c>
      <c r="C46" s="453" t="s">
        <v>72</v>
      </c>
      <c r="D46" s="432" t="s">
        <v>73</v>
      </c>
      <c r="E46" s="432"/>
      <c r="F46" s="456"/>
      <c r="G46" s="114"/>
      <c r="O46" s="69"/>
      <c r="P46" s="95"/>
      <c r="Q46" s="69"/>
      <c r="R46" s="69"/>
      <c r="S46" s="69"/>
      <c r="T46" s="69"/>
      <c r="U46" s="250"/>
    </row>
    <row r="47" spans="1:28" hidden="1" outlineLevel="1" x14ac:dyDescent="0.2">
      <c r="B47" s="131" t="s">
        <v>7</v>
      </c>
      <c r="C47" s="475">
        <v>0</v>
      </c>
      <c r="D47" s="132" t="s">
        <v>74</v>
      </c>
      <c r="E47" s="432"/>
      <c r="F47" s="456"/>
      <c r="G47" s="114"/>
      <c r="O47" s="69"/>
      <c r="P47" s="95"/>
      <c r="Q47" s="69"/>
      <c r="R47" s="69"/>
      <c r="S47" s="69"/>
      <c r="T47" s="69"/>
      <c r="U47" s="250"/>
    </row>
    <row r="48" spans="1:28" hidden="1" outlineLevel="1" x14ac:dyDescent="0.2">
      <c r="B48" s="455" t="s">
        <v>75</v>
      </c>
      <c r="C48" s="461">
        <v>0</v>
      </c>
      <c r="D48" s="132" t="s">
        <v>76</v>
      </c>
      <c r="E48" s="432"/>
      <c r="F48" s="456"/>
      <c r="G48" s="114"/>
      <c r="O48" s="69"/>
      <c r="P48" s="95"/>
      <c r="Q48" s="69"/>
      <c r="R48" s="69"/>
      <c r="S48" s="69"/>
      <c r="T48" s="69"/>
      <c r="U48" s="250"/>
    </row>
    <row r="49" spans="1:21" hidden="1" outlineLevel="1" x14ac:dyDescent="0.2">
      <c r="A49" s="114"/>
      <c r="B49" s="462" t="s">
        <v>77</v>
      </c>
      <c r="C49" s="463">
        <v>121.5</v>
      </c>
      <c r="D49" s="464" t="s">
        <v>77</v>
      </c>
      <c r="E49" s="660"/>
      <c r="F49" s="465"/>
      <c r="G49" s="119"/>
      <c r="O49" s="69"/>
      <c r="P49" s="95"/>
      <c r="Q49" s="69"/>
      <c r="R49" s="69"/>
      <c r="S49" s="69"/>
      <c r="T49" s="69"/>
      <c r="U49" s="250"/>
    </row>
    <row r="50" spans="1:21" hidden="1" outlineLevel="1" x14ac:dyDescent="0.2">
      <c r="A50" s="114"/>
      <c r="B50" s="239" t="s">
        <v>78</v>
      </c>
      <c r="C50" s="466">
        <v>30</v>
      </c>
      <c r="D50" s="464" t="s">
        <v>78</v>
      </c>
      <c r="E50" s="214"/>
      <c r="F50" s="454"/>
    </row>
    <row r="51" spans="1:21" ht="13.5" hidden="1" outlineLevel="1" thickBot="1" x14ac:dyDescent="0.25">
      <c r="A51" s="114"/>
      <c r="C51" s="66"/>
      <c r="D51" s="66"/>
      <c r="E51" s="66"/>
    </row>
    <row r="52" spans="1:21" ht="13.5" hidden="1" outlineLevel="1" thickBot="1" x14ac:dyDescent="0.25">
      <c r="A52" s="602" t="s">
        <v>8</v>
      </c>
      <c r="B52" s="432" t="s">
        <v>79</v>
      </c>
      <c r="C52" s="305"/>
      <c r="D52" s="200" t="s">
        <v>80</v>
      </c>
      <c r="E52" s="107"/>
      <c r="F52" s="107"/>
      <c r="G52" s="107"/>
    </row>
    <row r="53" spans="1:21" ht="39.75" hidden="1" outlineLevel="1" x14ac:dyDescent="0.2">
      <c r="B53" s="237" t="s">
        <v>7</v>
      </c>
      <c r="C53" s="242"/>
      <c r="D53" s="451" t="s">
        <v>81</v>
      </c>
      <c r="E53" s="525" t="s">
        <v>82</v>
      </c>
      <c r="F53" s="277"/>
    </row>
    <row r="54" spans="1:21" hidden="1" outlineLevel="1" x14ac:dyDescent="0.2">
      <c r="B54" s="237" t="s">
        <v>13</v>
      </c>
      <c r="C54" s="242"/>
      <c r="D54" s="462" t="s">
        <v>7</v>
      </c>
      <c r="E54" s="526">
        <v>0</v>
      </c>
      <c r="F54" s="527"/>
    </row>
    <row r="55" spans="1:21" hidden="1" outlineLevel="1" x14ac:dyDescent="0.2">
      <c r="A55" s="107"/>
      <c r="B55" s="237"/>
      <c r="C55" s="242"/>
      <c r="D55" s="462" t="s">
        <v>83</v>
      </c>
      <c r="E55" s="526">
        <v>500</v>
      </c>
      <c r="F55" s="527"/>
    </row>
    <row r="56" spans="1:21" hidden="1" outlineLevel="1" x14ac:dyDescent="0.2">
      <c r="B56" s="199"/>
      <c r="C56" s="69"/>
      <c r="D56" s="462" t="s">
        <v>84</v>
      </c>
      <c r="E56" s="526">
        <v>650</v>
      </c>
      <c r="F56" s="527"/>
      <c r="G56" s="102"/>
    </row>
    <row r="57" spans="1:21" hidden="1" outlineLevel="1" x14ac:dyDescent="0.2">
      <c r="B57" s="69"/>
      <c r="C57" s="69"/>
      <c r="D57" s="462" t="s">
        <v>85</v>
      </c>
      <c r="E57" s="526">
        <v>850</v>
      </c>
      <c r="F57" s="527"/>
    </row>
    <row r="58" spans="1:21" hidden="1" outlineLevel="1" x14ac:dyDescent="0.2">
      <c r="B58" s="69"/>
      <c r="C58" s="69"/>
      <c r="D58" s="462" t="s">
        <v>86</v>
      </c>
      <c r="E58" s="526">
        <v>1000</v>
      </c>
      <c r="F58" s="528"/>
    </row>
    <row r="59" spans="1:21" hidden="1" outlineLevel="1" x14ac:dyDescent="0.2">
      <c r="A59" s="102"/>
      <c r="B59" s="69"/>
      <c r="C59" s="69"/>
      <c r="D59" s="69"/>
      <c r="E59" s="69"/>
      <c r="F59" s="69"/>
    </row>
    <row r="60" spans="1:21" hidden="1" outlineLevel="1" x14ac:dyDescent="0.2">
      <c r="B60" s="69"/>
      <c r="C60" s="69"/>
      <c r="D60" s="69"/>
      <c r="E60" s="69"/>
      <c r="F60" s="315"/>
    </row>
    <row r="61" spans="1:21" hidden="1" outlineLevel="1" x14ac:dyDescent="0.2">
      <c r="B61" s="69"/>
      <c r="C61" s="69"/>
      <c r="D61" s="69"/>
      <c r="E61" s="69"/>
      <c r="F61" s="315"/>
    </row>
    <row r="62" spans="1:21" hidden="1" outlineLevel="1" x14ac:dyDescent="0.2">
      <c r="B62" s="69"/>
      <c r="C62" s="69"/>
      <c r="D62" s="69"/>
      <c r="E62" s="69"/>
      <c r="F62" s="315"/>
    </row>
    <row r="63" spans="1:21" hidden="1" outlineLevel="1" x14ac:dyDescent="0.2">
      <c r="B63" s="69"/>
      <c r="C63" s="69"/>
      <c r="D63" s="69"/>
      <c r="E63" s="69"/>
      <c r="F63" s="315"/>
    </row>
    <row r="64" spans="1:21" hidden="1" outlineLevel="1" x14ac:dyDescent="0.2">
      <c r="B64" s="69"/>
      <c r="C64" s="69"/>
      <c r="D64" s="69"/>
      <c r="E64" s="69"/>
      <c r="F64" s="69"/>
    </row>
    <row r="65" spans="2:6" hidden="1" outlineLevel="1" x14ac:dyDescent="0.2">
      <c r="B65" s="69"/>
      <c r="C65" s="69"/>
      <c r="D65" s="69"/>
      <c r="E65" s="69"/>
      <c r="F65" s="317"/>
    </row>
    <row r="66" spans="2:6" hidden="1" outlineLevel="1" x14ac:dyDescent="0.2">
      <c r="B66" s="69"/>
      <c r="C66" s="69"/>
      <c r="D66" s="69"/>
      <c r="E66" s="69"/>
      <c r="F66" s="315"/>
    </row>
    <row r="67" spans="2:6" collapsed="1" x14ac:dyDescent="0.2"/>
  </sheetData>
  <sheetProtection sheet="1" objects="1" scenarios="1" formatColumns="0" formatRows="0"/>
  <mergeCells count="12">
    <mergeCell ref="B22:D22"/>
    <mergeCell ref="T8:U8"/>
    <mergeCell ref="C8:D8"/>
    <mergeCell ref="E8:F8"/>
    <mergeCell ref="G8:J8"/>
    <mergeCell ref="C5:F5"/>
    <mergeCell ref="K17:L17"/>
    <mergeCell ref="K8:L8"/>
    <mergeCell ref="I17:J17"/>
    <mergeCell ref="E17:F17"/>
    <mergeCell ref="C17:D17"/>
    <mergeCell ref="G17:H17"/>
  </mergeCells>
  <dataValidations count="5">
    <dataValidation type="list" allowBlank="1" showInputMessage="1" showErrorMessage="1" sqref="M25:M26" xr:uid="{00000000-0002-0000-0100-000000000000}">
      <formula1>#REF!</formula1>
    </dataValidation>
    <dataValidation type="list" allowBlank="1" showInputMessage="1" showErrorMessage="1" sqref="C5" xr:uid="{00000000-0002-0000-0100-000002000000}">
      <formula1>vba_ddProduktegruppe</formula1>
    </dataValidation>
    <dataValidation type="list" allowBlank="1" showInputMessage="1" showErrorMessage="1" sqref="B23" xr:uid="{00000000-0002-0000-0100-000001000000}">
      <formula1>$B$47:$B$50</formula1>
    </dataValidation>
    <dataValidation type="list" allowBlank="1" showInputMessage="1" showErrorMessage="1" sqref="B19 B21" xr:uid="{00000000-0002-0000-0100-000003000000}">
      <formula1>$B$37:$B$43</formula1>
    </dataValidation>
    <dataValidation type="list" allowBlank="1" showInputMessage="1" showErrorMessage="1" sqref="O15" xr:uid="{21DA05EB-3338-4BBA-A2D7-F6B457B27203}">
      <formula1>$D$54:$D$58</formula1>
    </dataValidation>
  </dataValidations>
  <pageMargins left="0.70866141732283472" right="0.70866141732283472" top="1.3779527559055118" bottom="1.1811023622047245" header="0.43307086614173229" footer="0.31496062992125984"/>
  <pageSetup paperSize="9" fitToHeight="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rowBreaks count="1" manualBreakCount="1">
    <brk id="21" min="1" max="11"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HeizungInput">
    <tabColor rgb="FFFFC000"/>
  </sheetPr>
  <dimension ref="A1:AB19"/>
  <sheetViews>
    <sheetView showGridLines="0" zoomScaleNormal="100" zoomScalePageLayoutView="115" workbookViewId="0"/>
  </sheetViews>
  <sheetFormatPr baseColWidth="10" defaultRowHeight="12.75" x14ac:dyDescent="0.2"/>
  <cols>
    <col min="1" max="1" width="4.28515625" customWidth="1"/>
    <col min="2" max="2" width="48" customWidth="1"/>
    <col min="3" max="3" width="14.140625" customWidth="1"/>
    <col min="4" max="4" width="30.28515625" customWidth="1"/>
    <col min="5" max="5" width="17.28515625" customWidth="1"/>
    <col min="6" max="7" width="9.140625" customWidth="1"/>
    <col min="8" max="8" width="11.28515625" customWidth="1"/>
    <col min="9" max="9" width="11.42578125" style="5"/>
  </cols>
  <sheetData>
    <row r="1" spans="1:28" ht="15.75" x14ac:dyDescent="0.25">
      <c r="B1" s="2" t="s">
        <v>87</v>
      </c>
    </row>
    <row r="3" spans="1:28" x14ac:dyDescent="0.2">
      <c r="B3" s="9" t="s">
        <v>88</v>
      </c>
      <c r="C3" s="1"/>
      <c r="D3" s="1"/>
      <c r="E3" s="1"/>
      <c r="F3" s="1"/>
      <c r="G3" s="1"/>
      <c r="H3" s="1"/>
    </row>
    <row r="4" spans="1:28" s="10" customFormat="1" ht="13.5" thickBot="1" x14ac:dyDescent="0.25">
      <c r="B4" s="449"/>
      <c r="C4" s="450"/>
      <c r="D4" s="450"/>
      <c r="E4" s="450"/>
      <c r="F4" s="450"/>
      <c r="G4" s="450"/>
      <c r="H4" s="450"/>
      <c r="I4" s="3"/>
    </row>
    <row r="5" spans="1:28" s="514" customFormat="1" ht="36" customHeight="1" thickBot="1" x14ac:dyDescent="0.25">
      <c r="B5" s="514" t="s">
        <v>89</v>
      </c>
      <c r="C5" s="744"/>
      <c r="D5" s="745"/>
      <c r="E5" s="745"/>
      <c r="F5" s="745"/>
      <c r="G5" s="745"/>
      <c r="H5" s="745"/>
      <c r="I5" s="515"/>
      <c r="J5" s="516"/>
      <c r="K5" s="516"/>
      <c r="L5" s="516"/>
      <c r="M5" s="517"/>
      <c r="N5" s="517"/>
      <c r="X5" s="517"/>
      <c r="Y5" s="517"/>
      <c r="Z5" s="517"/>
      <c r="AA5" s="517"/>
      <c r="AB5" s="517"/>
    </row>
    <row r="6" spans="1:28" s="514" customFormat="1" ht="13.5" thickBot="1" x14ac:dyDescent="0.25">
      <c r="B6" s="514" t="s">
        <v>90</v>
      </c>
      <c r="C6" s="746"/>
      <c r="D6" s="747"/>
      <c r="E6" s="747"/>
      <c r="F6" s="747"/>
      <c r="G6" s="747"/>
      <c r="H6" s="747"/>
      <c r="I6" s="515"/>
      <c r="J6" s="516"/>
      <c r="K6" s="516"/>
      <c r="L6" s="516"/>
      <c r="M6" s="517"/>
      <c r="N6" s="517"/>
      <c r="X6" s="517"/>
      <c r="Y6" s="517"/>
      <c r="Z6" s="517"/>
      <c r="AA6" s="517"/>
      <c r="AB6" s="517"/>
    </row>
    <row r="7" spans="1:28" s="66" customFormat="1" ht="13.5" thickBot="1" x14ac:dyDescent="0.25">
      <c r="B7" s="66" t="s">
        <v>91</v>
      </c>
      <c r="C7" s="746"/>
      <c r="D7" s="747"/>
      <c r="E7" s="747"/>
      <c r="F7" s="747"/>
      <c r="G7" s="747"/>
      <c r="H7" s="747"/>
      <c r="I7" s="3"/>
      <c r="J7" s="10"/>
      <c r="K7" s="10"/>
      <c r="L7" s="10"/>
      <c r="M7" s="107"/>
      <c r="N7" s="107"/>
      <c r="P7" s="250"/>
      <c r="T7" s="250"/>
      <c r="X7" s="107"/>
      <c r="Y7" s="107"/>
      <c r="Z7" s="107"/>
      <c r="AA7" s="107"/>
      <c r="AB7" s="107"/>
    </row>
    <row r="8" spans="1:28" s="66" customFormat="1" ht="13.5" thickBot="1" x14ac:dyDescent="0.25">
      <c r="B8" s="66" t="s">
        <v>92</v>
      </c>
      <c r="C8" s="447"/>
      <c r="D8" s="560"/>
      <c r="E8" s="560"/>
      <c r="F8" s="560"/>
      <c r="G8" s="560"/>
      <c r="H8" s="560"/>
      <c r="I8" s="3"/>
      <c r="J8" s="10"/>
      <c r="K8" s="10"/>
      <c r="L8" s="10"/>
      <c r="M8" s="107"/>
      <c r="N8" s="107"/>
      <c r="P8" s="250"/>
      <c r="T8" s="250"/>
      <c r="W8" s="102"/>
      <c r="X8" s="102"/>
      <c r="Y8" s="102"/>
      <c r="Z8" s="107"/>
      <c r="AA8" s="107"/>
      <c r="AB8" s="107"/>
    </row>
    <row r="9" spans="1:28" s="66" customFormat="1" ht="13.5" thickBot="1" x14ac:dyDescent="0.25">
      <c r="A9" s="256" t="s">
        <v>8</v>
      </c>
      <c r="B9" s="102" t="s">
        <v>93</v>
      </c>
      <c r="C9" s="486"/>
      <c r="D9" s="158"/>
      <c r="E9" s="158"/>
      <c r="F9" s="158"/>
      <c r="G9" s="158"/>
      <c r="H9" s="158"/>
      <c r="I9" s="3"/>
      <c r="J9" s="10"/>
      <c r="K9" s="10"/>
      <c r="L9" s="10"/>
      <c r="M9" s="107"/>
      <c r="N9" s="107"/>
      <c r="P9" s="250"/>
      <c r="T9" s="250"/>
      <c r="W9" s="102"/>
      <c r="X9" s="102"/>
      <c r="Y9" s="102"/>
      <c r="Z9" s="107"/>
      <c r="AA9" s="107"/>
      <c r="AB9" s="107"/>
    </row>
    <row r="10" spans="1:28" s="66" customFormat="1" ht="13.5" thickBot="1" x14ac:dyDescent="0.25">
      <c r="B10" s="484" t="s">
        <v>94</v>
      </c>
      <c r="C10" s="582"/>
      <c r="D10" s="158" t="s">
        <v>95</v>
      </c>
      <c r="E10" s="158"/>
      <c r="F10" s="158"/>
      <c r="G10" s="158"/>
      <c r="H10" s="158"/>
      <c r="I10" s="3"/>
      <c r="J10" s="10"/>
      <c r="K10" s="10"/>
      <c r="L10" s="10"/>
      <c r="M10" s="107"/>
      <c r="N10" s="107"/>
      <c r="P10" s="250"/>
      <c r="T10" s="250"/>
      <c r="W10" s="102"/>
      <c r="X10" s="102"/>
      <c r="Y10" s="102"/>
      <c r="Z10" s="107"/>
      <c r="AA10" s="107"/>
      <c r="AB10" s="107"/>
    </row>
    <row r="11" spans="1:28" s="66" customFormat="1" ht="13.5" thickBot="1" x14ac:dyDescent="0.25">
      <c r="B11" s="484" t="s">
        <v>96</v>
      </c>
      <c r="C11" s="582"/>
      <c r="D11" s="158" t="s">
        <v>95</v>
      </c>
      <c r="E11" s="158"/>
      <c r="F11" s="158"/>
      <c r="G11" s="158"/>
      <c r="H11" s="158"/>
      <c r="I11" s="3"/>
      <c r="J11" s="10"/>
      <c r="K11" s="10"/>
      <c r="L11" s="10"/>
      <c r="M11" s="107"/>
      <c r="N11" s="107"/>
      <c r="P11" s="250"/>
      <c r="T11" s="250"/>
      <c r="W11" s="102"/>
      <c r="X11" s="102"/>
      <c r="Y11" s="102"/>
      <c r="Z11" s="107"/>
      <c r="AA11" s="107"/>
      <c r="AB11" s="107"/>
    </row>
    <row r="12" spans="1:28" s="14" customFormat="1" ht="13.5" thickBot="1" x14ac:dyDescent="0.25">
      <c r="A12" s="66"/>
      <c r="C12" s="583"/>
      <c r="D12" s="485"/>
      <c r="E12" s="485"/>
      <c r="F12" s="485"/>
      <c r="G12" s="485"/>
      <c r="H12" s="485"/>
      <c r="I12" s="3"/>
      <c r="J12" s="10"/>
      <c r="K12" s="10"/>
      <c r="L12" s="10"/>
    </row>
    <row r="13" spans="1:28" s="14" customFormat="1" ht="13.5" thickBot="1" x14ac:dyDescent="0.25">
      <c r="A13" s="256" t="s">
        <v>8</v>
      </c>
      <c r="B13" s="15" t="s">
        <v>455</v>
      </c>
      <c r="C13" s="584"/>
      <c r="D13" s="66" t="s">
        <v>97</v>
      </c>
      <c r="E13" s="485"/>
      <c r="F13" s="301"/>
      <c r="G13" s="301"/>
      <c r="H13" s="485"/>
      <c r="I13" s="3"/>
      <c r="J13" s="10"/>
      <c r="K13" s="10"/>
      <c r="L13" s="10"/>
    </row>
    <row r="14" spans="1:28" s="14" customFormat="1" x14ac:dyDescent="0.2">
      <c r="A14" s="66"/>
      <c r="B14" s="16"/>
      <c r="C14" s="20"/>
      <c r="I14" s="3"/>
      <c r="J14" s="10"/>
      <c r="K14" s="10"/>
      <c r="L14" s="10"/>
    </row>
    <row r="15" spans="1:28" x14ac:dyDescent="0.2">
      <c r="B15" s="1" t="s">
        <v>98</v>
      </c>
      <c r="C15" s="1"/>
      <c r="D15" s="1"/>
      <c r="E15" s="1"/>
      <c r="F15" s="1"/>
      <c r="G15" s="1"/>
      <c r="H15" s="1"/>
      <c r="I15" s="3"/>
      <c r="J15" s="10"/>
      <c r="K15" s="10"/>
      <c r="L15" s="10"/>
    </row>
    <row r="16" spans="1:28" ht="6" customHeight="1" x14ac:dyDescent="0.2">
      <c r="I16" s="3"/>
      <c r="J16" s="10"/>
      <c r="K16" s="10"/>
      <c r="L16" s="10"/>
    </row>
    <row r="17" spans="2:12" x14ac:dyDescent="0.2">
      <c r="B17" t="s">
        <v>354</v>
      </c>
      <c r="I17" s="3"/>
      <c r="J17" s="10"/>
      <c r="K17" s="10"/>
      <c r="L17" s="10"/>
    </row>
    <row r="18" spans="2:12" x14ac:dyDescent="0.2">
      <c r="I18" s="3"/>
      <c r="J18" s="10"/>
      <c r="K18" s="10"/>
      <c r="L18" s="10"/>
    </row>
    <row r="19" spans="2:12" x14ac:dyDescent="0.2">
      <c r="I19" s="3"/>
      <c r="J19" s="10"/>
      <c r="K19" s="10"/>
      <c r="L19" s="10"/>
    </row>
  </sheetData>
  <sheetProtection sheet="1" objects="1" scenarios="1" formatColumns="0" formatRows="0"/>
  <mergeCells count="3">
    <mergeCell ref="C5:H5"/>
    <mergeCell ref="C7:H7"/>
    <mergeCell ref="C6:H6"/>
  </mergeCells>
  <dataValidations count="1">
    <dataValidation type="whole" allowBlank="1" showInputMessage="1" showErrorMessage="1" error="La période considérée doit se situer entre 0 et 30 ans et il doit s'agir d'un nombre entier." sqref="C13" xr:uid="{00000000-0002-0000-0500-000000000000}">
      <formula1>0</formula1>
      <formula2>30</formula2>
    </dataValidation>
  </dataValidations>
  <pageMargins left="0.70866141732283472" right="0.70866141732283472" top="1.3779527559055118" bottom="1.1811023622047245" header="0.43307086614173229" footer="0.31496062992125984"/>
  <pageSetup paperSize="9" scale="7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HeizungV1">
    <tabColor rgb="FFFFC000"/>
    <pageSetUpPr autoPageBreaks="0" fitToPage="1"/>
  </sheetPr>
  <dimension ref="A1:CW363"/>
  <sheetViews>
    <sheetView showGridLines="0" zoomScaleNormal="100" zoomScaleSheetLayoutView="70" zoomScalePageLayoutView="115" workbookViewId="0"/>
  </sheetViews>
  <sheetFormatPr baseColWidth="10" defaultRowHeight="12.75" outlineLevelRow="1" outlineLevelCol="1" x14ac:dyDescent="0.2"/>
  <cols>
    <col min="1" max="1" width="4.28515625" style="66" customWidth="1"/>
    <col min="2" max="2" width="48.7109375" style="66" customWidth="1"/>
    <col min="3" max="3" width="46" style="66" customWidth="1"/>
    <col min="4" max="4" width="18.28515625" style="66" customWidth="1"/>
    <col min="5" max="5" width="22.7109375" style="68" customWidth="1"/>
    <col min="6" max="6" width="12.28515625" style="66" customWidth="1"/>
    <col min="7" max="7" width="21.5703125" style="66" customWidth="1"/>
    <col min="8" max="8" width="8.85546875" style="66" customWidth="1"/>
    <col min="9" max="9" width="8" style="491" customWidth="1"/>
    <col min="10" max="10" width="5.5703125" style="107" customWidth="1"/>
    <col min="11" max="12" width="13.28515625" style="69" hidden="1" customWidth="1" outlineLevel="1"/>
    <col min="13" max="14" width="13.28515625" style="70" hidden="1" customWidth="1" outlineLevel="1"/>
    <col min="15" max="15" width="4.5703125" style="69" hidden="1" customWidth="1" outlineLevel="1"/>
    <col min="16" max="16" width="65.5703125" style="69" hidden="1" customWidth="1" outlineLevel="1"/>
    <col min="17" max="22" width="9" style="71" hidden="1" customWidth="1" outlineLevel="1"/>
    <col min="23" max="47" width="9" style="72" hidden="1" customWidth="1" outlineLevel="1"/>
    <col min="48" max="48" width="23.140625" style="68" hidden="1" customWidth="1" outlineLevel="1"/>
    <col min="49" max="49" width="12.7109375" style="68" hidden="1" customWidth="1" outlineLevel="1"/>
    <col min="50" max="51" width="11.42578125" style="68" hidden="1" customWidth="1" outlineLevel="1"/>
    <col min="52" max="52" width="10.140625" style="68" hidden="1" customWidth="1" outlineLevel="1"/>
    <col min="53" max="80" width="8.5703125" style="68" hidden="1" customWidth="1" outlineLevel="1"/>
    <col min="81" max="81" width="20.140625" style="112" hidden="1" customWidth="1" outlineLevel="1"/>
    <col min="82" max="82" width="8.5703125" style="66" customWidth="1" collapsed="1"/>
    <col min="83" max="83" width="50.7109375" style="66" hidden="1" customWidth="1" outlineLevel="1"/>
    <col min="84" max="97" width="8" style="68" hidden="1" customWidth="1" outlineLevel="1"/>
    <col min="98" max="98" width="19.5703125" style="66" hidden="1" customWidth="1" outlineLevel="1"/>
    <col min="99" max="99" width="16.140625" style="66" hidden="1" customWidth="1" outlineLevel="1"/>
    <col min="100" max="100" width="16" style="66" hidden="1" customWidth="1" outlineLevel="1"/>
    <col min="101" max="101" width="11.42578125" style="66" collapsed="1"/>
    <col min="102" max="16384" width="11.42578125" style="66"/>
  </cols>
  <sheetData>
    <row r="1" spans="1:100" ht="15.75" x14ac:dyDescent="0.25">
      <c r="B1" s="67" t="s">
        <v>87</v>
      </c>
      <c r="W1" s="71"/>
      <c r="X1" s="71"/>
      <c r="Y1" s="71"/>
      <c r="Z1" s="71"/>
      <c r="AA1" s="71"/>
      <c r="AB1" s="71"/>
      <c r="AC1" s="71"/>
      <c r="AD1" s="71"/>
      <c r="AE1" s="71"/>
      <c r="AF1" s="71"/>
      <c r="AG1" s="71"/>
    </row>
    <row r="2" spans="1:100" x14ac:dyDescent="0.2">
      <c r="J2" s="102"/>
      <c r="W2" s="71"/>
      <c r="X2" s="71"/>
      <c r="Y2" s="71"/>
      <c r="Z2" s="71"/>
      <c r="AA2" s="71"/>
      <c r="AB2" s="71"/>
      <c r="AC2" s="71"/>
      <c r="AD2" s="71"/>
      <c r="AE2" s="71"/>
      <c r="AF2" s="71"/>
      <c r="AG2" s="71"/>
    </row>
    <row r="3" spans="1:100" x14ac:dyDescent="0.2">
      <c r="B3" s="73" t="s">
        <v>98</v>
      </c>
      <c r="C3" s="73"/>
      <c r="D3" s="73"/>
      <c r="E3" s="74"/>
      <c r="F3" s="73"/>
      <c r="G3" s="73"/>
      <c r="H3" s="73"/>
      <c r="I3" s="73"/>
      <c r="J3" s="222"/>
      <c r="K3" s="76"/>
      <c r="L3" s="76"/>
      <c r="M3" s="77"/>
      <c r="N3" s="77"/>
      <c r="O3" s="76"/>
      <c r="P3" s="76"/>
      <c r="Q3" s="78"/>
      <c r="R3" s="78"/>
      <c r="S3" s="78"/>
      <c r="T3" s="78"/>
      <c r="U3" s="78"/>
      <c r="V3" s="78"/>
      <c r="W3" s="78"/>
      <c r="X3" s="78"/>
      <c r="Y3" s="78"/>
      <c r="Z3" s="78"/>
      <c r="AA3" s="78"/>
      <c r="AB3" s="78"/>
      <c r="AC3" s="78"/>
      <c r="AD3" s="78"/>
      <c r="AE3" s="78"/>
      <c r="AF3" s="78"/>
      <c r="AG3" s="78"/>
      <c r="AH3" s="79"/>
      <c r="AI3" s="79"/>
      <c r="AJ3" s="79"/>
      <c r="AK3" s="79"/>
      <c r="AL3" s="79"/>
      <c r="AM3" s="79"/>
      <c r="AN3" s="79"/>
      <c r="AO3" s="79"/>
      <c r="AP3" s="79"/>
      <c r="AQ3" s="79"/>
      <c r="AR3" s="79"/>
      <c r="AS3" s="79"/>
      <c r="AT3" s="79"/>
      <c r="AU3" s="79"/>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D3" s="112"/>
      <c r="CE3" s="80"/>
      <c r="CF3" s="80"/>
      <c r="CG3" s="80"/>
      <c r="CH3" s="80"/>
      <c r="CI3" s="80"/>
      <c r="CJ3" s="80"/>
      <c r="CK3" s="80"/>
      <c r="CL3" s="80"/>
      <c r="CM3" s="80"/>
      <c r="CN3" s="80"/>
      <c r="CO3" s="80"/>
      <c r="CP3" s="80"/>
      <c r="CQ3" s="80"/>
      <c r="CR3" s="80"/>
      <c r="CS3" s="80"/>
      <c r="CT3" s="80"/>
      <c r="CU3" s="80"/>
      <c r="CV3" s="80"/>
    </row>
    <row r="4" spans="1:100" ht="6" customHeight="1" x14ac:dyDescent="0.2">
      <c r="J4" s="102"/>
      <c r="W4" s="71"/>
      <c r="X4" s="71"/>
      <c r="Y4" s="71"/>
      <c r="Z4" s="71"/>
      <c r="AA4" s="71"/>
      <c r="AB4" s="71"/>
      <c r="AC4" s="71"/>
      <c r="AD4" s="71"/>
      <c r="AE4" s="71"/>
      <c r="AF4" s="71"/>
      <c r="AG4" s="71"/>
    </row>
    <row r="5" spans="1:100" ht="13.5" thickBot="1" x14ac:dyDescent="0.25">
      <c r="B5" s="81" t="s">
        <v>99</v>
      </c>
      <c r="C5" s="82" t="s">
        <v>100</v>
      </c>
      <c r="D5" s="83"/>
      <c r="E5" s="84"/>
      <c r="F5" s="83"/>
      <c r="G5" s="83"/>
      <c r="J5" s="102"/>
      <c r="W5" s="71"/>
      <c r="X5" s="71"/>
      <c r="Y5" s="71"/>
      <c r="Z5" s="71"/>
      <c r="AA5" s="71"/>
      <c r="AB5" s="71"/>
      <c r="AC5" s="71"/>
      <c r="AD5" s="71"/>
      <c r="AE5" s="71"/>
      <c r="AF5" s="71"/>
      <c r="AG5" s="71"/>
    </row>
    <row r="6" spans="1:100" s="85" customFormat="1" ht="41.25" customHeight="1" thickBot="1" x14ac:dyDescent="0.25">
      <c r="B6" s="86" t="s">
        <v>101</v>
      </c>
      <c r="C6" s="751"/>
      <c r="D6" s="752"/>
      <c r="E6" s="752"/>
      <c r="F6" s="752"/>
      <c r="G6" s="752"/>
      <c r="H6" s="752"/>
      <c r="I6" s="753"/>
      <c r="J6" s="91"/>
      <c r="K6" s="86"/>
      <c r="L6" s="86"/>
      <c r="M6" s="87"/>
      <c r="N6" s="87"/>
      <c r="O6" s="86"/>
      <c r="P6" s="86"/>
      <c r="Q6" s="88"/>
      <c r="R6" s="88"/>
      <c r="S6" s="88"/>
      <c r="T6" s="88"/>
      <c r="U6" s="88"/>
      <c r="V6" s="88"/>
      <c r="W6" s="88"/>
      <c r="X6" s="88"/>
      <c r="Y6" s="88"/>
      <c r="Z6" s="88"/>
      <c r="AA6" s="88"/>
      <c r="AB6" s="88"/>
      <c r="AC6" s="88"/>
      <c r="AD6" s="88"/>
      <c r="AE6" s="88"/>
      <c r="AF6" s="88"/>
      <c r="AG6" s="88"/>
      <c r="AH6" s="89"/>
      <c r="AI6" s="89"/>
      <c r="AJ6" s="89"/>
      <c r="AK6" s="89"/>
      <c r="AL6" s="89"/>
      <c r="AM6" s="89"/>
      <c r="AN6" s="89"/>
      <c r="AO6" s="89"/>
      <c r="AP6" s="89"/>
      <c r="AQ6" s="89"/>
      <c r="AR6" s="89"/>
      <c r="AS6" s="89"/>
      <c r="AT6" s="89"/>
      <c r="AU6" s="89"/>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563"/>
      <c r="CF6" s="90"/>
      <c r="CG6" s="90"/>
      <c r="CH6" s="90"/>
      <c r="CI6" s="90"/>
      <c r="CJ6" s="90"/>
      <c r="CK6" s="90"/>
      <c r="CL6" s="90"/>
      <c r="CM6" s="90"/>
      <c r="CN6" s="90"/>
      <c r="CO6" s="90"/>
      <c r="CP6" s="90"/>
      <c r="CQ6" s="90"/>
      <c r="CR6" s="90"/>
      <c r="CS6" s="90"/>
    </row>
    <row r="7" spans="1:100" ht="13.5" thickBot="1" x14ac:dyDescent="0.25">
      <c r="A7" s="372" t="s">
        <v>8</v>
      </c>
      <c r="B7" s="197" t="s">
        <v>102</v>
      </c>
      <c r="C7" s="248" t="s">
        <v>7</v>
      </c>
      <c r="D7" s="695" t="str">
        <f>IF(OR(C13=3,C13=1),"VBE n'autorise aucun système de production de chaleur fossile (voir également commentaire)","")</f>
        <v/>
      </c>
      <c r="E7" s="685"/>
      <c r="F7" s="685"/>
      <c r="G7" s="685"/>
      <c r="H7" s="685"/>
      <c r="I7" s="685"/>
      <c r="J7" s="102"/>
      <c r="W7" s="71"/>
      <c r="X7" s="71"/>
      <c r="Y7" s="71"/>
      <c r="Z7" s="71"/>
      <c r="AA7" s="71"/>
      <c r="AB7" s="71"/>
      <c r="AC7" s="71"/>
      <c r="AD7" s="71"/>
      <c r="AE7" s="71"/>
      <c r="AF7" s="71"/>
      <c r="AG7" s="71"/>
    </row>
    <row r="8" spans="1:100" ht="13.5" thickBot="1" x14ac:dyDescent="0.25">
      <c r="A8" s="69"/>
      <c r="B8" s="694" t="str">
        <f>IF(C12=9,"Surface de capteurs","Puissance de chauffe")</f>
        <v>Puissance de chauffe</v>
      </c>
      <c r="C8" s="245"/>
      <c r="D8" s="95" t="str">
        <f>IF(C12=9,"m2","kW")</f>
        <v>kW</v>
      </c>
      <c r="E8" s="70"/>
      <c r="F8" s="95"/>
      <c r="G8" s="95"/>
      <c r="H8" s="95"/>
      <c r="I8" s="95"/>
      <c r="W8" s="71"/>
      <c r="X8" s="71"/>
      <c r="Y8" s="71"/>
      <c r="Z8" s="71"/>
      <c r="AA8" s="71"/>
      <c r="AB8" s="71"/>
      <c r="AC8" s="71"/>
      <c r="AD8" s="71"/>
      <c r="AE8" s="71"/>
      <c r="AF8" s="71"/>
      <c r="AG8" s="71"/>
    </row>
    <row r="9" spans="1:100" ht="13.5" thickBot="1" x14ac:dyDescent="0.25">
      <c r="A9" s="372" t="s">
        <v>8</v>
      </c>
      <c r="B9" s="96" t="s">
        <v>360</v>
      </c>
      <c r="C9" s="246"/>
      <c r="D9" s="95" t="s">
        <v>95</v>
      </c>
      <c r="E9" s="70"/>
      <c r="F9" s="95"/>
      <c r="G9" s="95"/>
      <c r="H9" s="95"/>
      <c r="I9" s="95"/>
      <c r="J9" s="102"/>
      <c r="W9" s="71"/>
      <c r="X9" s="71"/>
      <c r="Y9" s="71"/>
      <c r="Z9" s="71"/>
      <c r="AA9" s="71"/>
      <c r="AB9" s="71"/>
      <c r="AC9" s="71"/>
      <c r="AD9" s="71"/>
      <c r="AE9" s="71"/>
      <c r="AF9" s="71"/>
      <c r="AG9" s="71"/>
    </row>
    <row r="10" spans="1:100" ht="13.5" thickBot="1" x14ac:dyDescent="0.25">
      <c r="A10" s="372" t="s">
        <v>8</v>
      </c>
      <c r="B10" s="96" t="str">
        <f>VLOOKUP(C12,$C$279:$F$293,4,0)</f>
        <v>Degré d'efficacité/coefficient de performance annuel COP</v>
      </c>
      <c r="C10" s="246"/>
      <c r="D10" s="505" t="str">
        <f>IF(C13=0,"% / -",IF(C13=14,"","%"))</f>
        <v>% / -</v>
      </c>
      <c r="E10" s="646" t="str">
        <f>IF(AND(C13=14,C10&gt;7),"COP &gt; 7, veuillez vérifier",IF(AND(B10="Rendement",C10&lt;&gt;"",OR(C10&gt;100,C10&lt;80)),"Rendement &lt; 80% ou &gt; 100%, veuillez vérifier",""))</f>
        <v/>
      </c>
      <c r="F10" s="95"/>
      <c r="G10" s="95"/>
      <c r="H10" s="95"/>
      <c r="I10" s="95"/>
      <c r="J10" s="102"/>
      <c r="W10" s="71"/>
      <c r="X10" s="71"/>
      <c r="Y10" s="71"/>
      <c r="Z10" s="71"/>
      <c r="AA10" s="71"/>
      <c r="AB10" s="71"/>
      <c r="AC10" s="71"/>
      <c r="AD10" s="71"/>
      <c r="AE10" s="71"/>
      <c r="AF10" s="71"/>
      <c r="AG10" s="71"/>
    </row>
    <row r="11" spans="1:100" ht="13.5" thickBot="1" x14ac:dyDescent="0.25">
      <c r="A11" s="69"/>
      <c r="B11" s="96" t="str">
        <f>"Consomation d'énergie finale ("&amp;VLOOKUP(C12,$C$279:$E$293,3,0)&amp;")"</f>
        <v>Consomation d'énergie finale (Agent énergétique)</v>
      </c>
      <c r="C11" s="519">
        <f>IFERROR(IF(C13=14,C9/C10,C9/C10%),0)</f>
        <v>0</v>
      </c>
      <c r="D11" s="95" t="s">
        <v>95</v>
      </c>
      <c r="E11" s="70"/>
      <c r="F11" s="95"/>
      <c r="G11" s="95"/>
      <c r="H11" s="95"/>
      <c r="I11" s="95"/>
      <c r="W11" s="71"/>
      <c r="X11" s="71"/>
      <c r="Y11" s="71"/>
      <c r="Z11" s="71"/>
      <c r="AA11" s="71"/>
      <c r="AB11" s="71"/>
      <c r="AC11" s="71"/>
      <c r="AD11" s="71"/>
      <c r="AE11" s="71"/>
      <c r="AF11" s="71"/>
      <c r="AG11" s="71"/>
    </row>
    <row r="12" spans="1:100" s="100" customFormat="1" ht="13.5" hidden="1" thickBot="1" x14ac:dyDescent="0.25">
      <c r="B12" s="96" t="s">
        <v>235</v>
      </c>
      <c r="C12" s="101">
        <f>IF(ISBLANK(C7),0,VLOOKUP(C7,$B$279:$G$293,2,0))</f>
        <v>0</v>
      </c>
      <c r="D12" s="102"/>
      <c r="E12" s="103"/>
      <c r="F12" s="103"/>
      <c r="G12" s="103"/>
      <c r="H12" s="104"/>
      <c r="I12" s="104"/>
      <c r="J12" s="105"/>
      <c r="M12" s="105"/>
      <c r="N12" s="105"/>
      <c r="Q12" s="106"/>
      <c r="R12" s="106"/>
      <c r="S12" s="106"/>
      <c r="T12" s="106"/>
      <c r="U12" s="106"/>
      <c r="V12" s="106"/>
      <c r="W12" s="71"/>
      <c r="X12" s="106"/>
      <c r="Y12" s="106"/>
      <c r="Z12" s="106"/>
      <c r="AA12" s="106"/>
      <c r="AB12" s="106"/>
      <c r="AC12" s="71"/>
      <c r="AD12" s="106"/>
      <c r="AE12" s="106"/>
      <c r="AF12" s="106"/>
      <c r="AG12" s="106"/>
      <c r="AH12" s="106"/>
      <c r="AI12" s="106"/>
      <c r="AJ12" s="106"/>
      <c r="AK12" s="106"/>
      <c r="AL12" s="106"/>
      <c r="AM12" s="106"/>
      <c r="AN12" s="106"/>
      <c r="AO12" s="106"/>
      <c r="AP12" s="106"/>
      <c r="AQ12" s="106"/>
      <c r="AR12" s="106"/>
      <c r="AS12" s="106"/>
      <c r="AT12" s="106"/>
      <c r="AU12" s="106"/>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F12" s="105"/>
      <c r="CG12" s="105"/>
      <c r="CH12" s="105"/>
      <c r="CI12" s="105"/>
      <c r="CJ12" s="105"/>
      <c r="CK12" s="105"/>
      <c r="CL12" s="105"/>
      <c r="CM12" s="105"/>
      <c r="CN12" s="105"/>
      <c r="CO12" s="105"/>
      <c r="CP12" s="105"/>
      <c r="CQ12" s="105"/>
      <c r="CR12" s="105"/>
      <c r="CS12" s="105"/>
    </row>
    <row r="13" spans="1:100" s="100" customFormat="1" hidden="1" x14ac:dyDescent="0.2">
      <c r="B13" s="96" t="s">
        <v>236</v>
      </c>
      <c r="C13" s="96">
        <f>IF(ISBLANK(C7),0,VLOOKUP(C7,$B$279:$F$293,3,0))</f>
        <v>0</v>
      </c>
      <c r="D13" s="102"/>
      <c r="E13" s="103"/>
      <c r="F13" s="103"/>
      <c r="G13" s="103"/>
      <c r="H13" s="104"/>
      <c r="I13" s="104"/>
      <c r="J13" s="105"/>
      <c r="M13" s="105"/>
      <c r="N13" s="105"/>
      <c r="Q13" s="106"/>
      <c r="R13" s="106"/>
      <c r="S13" s="106"/>
      <c r="T13" s="106"/>
      <c r="U13" s="106"/>
      <c r="V13" s="106"/>
      <c r="W13" s="71"/>
      <c r="X13" s="106"/>
      <c r="Y13" s="106"/>
      <c r="Z13" s="106"/>
      <c r="AA13" s="106"/>
      <c r="AB13" s="106"/>
      <c r="AC13" s="71"/>
      <c r="AD13" s="106"/>
      <c r="AE13" s="106"/>
      <c r="AF13" s="106"/>
      <c r="AG13" s="106"/>
      <c r="AH13" s="106"/>
      <c r="AI13" s="106"/>
      <c r="AJ13" s="106"/>
      <c r="AK13" s="106"/>
      <c r="AL13" s="106"/>
      <c r="AM13" s="106"/>
      <c r="AN13" s="106"/>
      <c r="AO13" s="106"/>
      <c r="AP13" s="106"/>
      <c r="AQ13" s="106"/>
      <c r="AR13" s="106"/>
      <c r="AS13" s="106"/>
      <c r="AT13" s="106"/>
      <c r="AU13" s="106"/>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F13" s="105"/>
      <c r="CG13" s="105"/>
      <c r="CH13" s="105"/>
      <c r="CI13" s="105"/>
      <c r="CJ13" s="105"/>
      <c r="CK13" s="105"/>
      <c r="CL13" s="105"/>
      <c r="CM13" s="105"/>
      <c r="CN13" s="105"/>
      <c r="CO13" s="105"/>
      <c r="CP13" s="105"/>
      <c r="CQ13" s="105"/>
      <c r="CR13" s="105"/>
      <c r="CS13" s="105"/>
    </row>
    <row r="14" spans="1:100" s="107" customFormat="1" ht="12.75" customHeight="1" x14ac:dyDescent="0.2">
      <c r="A14" s="102"/>
      <c r="E14" s="646"/>
      <c r="F14" s="102"/>
      <c r="G14" s="102"/>
      <c r="H14" s="102"/>
      <c r="I14" s="102"/>
      <c r="J14" s="102"/>
      <c r="K14" s="109"/>
      <c r="L14" s="102"/>
      <c r="M14" s="108"/>
      <c r="N14" s="108"/>
      <c r="O14" s="102"/>
      <c r="P14" s="109"/>
      <c r="Q14" s="110"/>
      <c r="R14" s="110"/>
      <c r="S14" s="110"/>
      <c r="T14" s="110"/>
      <c r="U14" s="110"/>
      <c r="V14" s="110"/>
      <c r="W14" s="71"/>
      <c r="X14" s="110"/>
      <c r="Y14" s="110"/>
      <c r="Z14" s="110"/>
      <c r="AA14" s="110"/>
      <c r="AB14" s="110"/>
      <c r="AC14" s="71"/>
      <c r="AD14" s="110"/>
      <c r="AE14" s="110"/>
      <c r="AF14" s="110"/>
      <c r="AG14" s="110"/>
      <c r="AH14" s="111"/>
      <c r="AI14" s="111"/>
      <c r="AJ14" s="111"/>
      <c r="AK14" s="111"/>
      <c r="AL14" s="111"/>
      <c r="AM14" s="111"/>
      <c r="AN14" s="111"/>
      <c r="AO14" s="111"/>
      <c r="AP14" s="111"/>
      <c r="AQ14" s="111"/>
      <c r="AR14" s="111"/>
      <c r="AS14" s="111"/>
      <c r="AT14" s="111"/>
      <c r="AU14" s="111"/>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F14" s="112"/>
      <c r="CG14" s="112"/>
      <c r="CH14" s="112"/>
      <c r="CI14" s="112"/>
      <c r="CJ14" s="112"/>
      <c r="CK14" s="112"/>
      <c r="CL14" s="112"/>
      <c r="CM14" s="112"/>
      <c r="CN14" s="112"/>
      <c r="CO14" s="112"/>
      <c r="CP14" s="112"/>
      <c r="CQ14" s="112"/>
      <c r="CR14" s="112"/>
      <c r="CS14" s="112"/>
    </row>
    <row r="15" spans="1:100" ht="13.5" thickBot="1" x14ac:dyDescent="0.25">
      <c r="A15" s="372" t="s">
        <v>8</v>
      </c>
      <c r="B15" s="197" t="s">
        <v>104</v>
      </c>
      <c r="C15" s="248" t="s">
        <v>7</v>
      </c>
      <c r="D15" s="696" t="str">
        <f>IF(OR(C21=3,C21=1),"VBE n'autorise aucun système de production de chaleur fossile (voir commentaire producteur 1)","")</f>
        <v/>
      </c>
      <c r="F15" s="360"/>
      <c r="G15" s="360"/>
      <c r="H15" s="360"/>
      <c r="I15" s="431"/>
      <c r="J15" s="102"/>
      <c r="W15" s="71"/>
      <c r="X15" s="71"/>
      <c r="Y15" s="71"/>
      <c r="Z15" s="71"/>
      <c r="AA15" s="71"/>
      <c r="AB15" s="71"/>
      <c r="AC15" s="71"/>
      <c r="AD15" s="71"/>
      <c r="AE15" s="71"/>
      <c r="AF15" s="71"/>
      <c r="AG15" s="71"/>
    </row>
    <row r="16" spans="1:100" ht="13.5" thickBot="1" x14ac:dyDescent="0.25">
      <c r="A16" s="69"/>
      <c r="B16" s="694" t="str">
        <f>IF(C20=9,"Surface de capteurs","Puissance de chauffe")</f>
        <v>Puissance de chauffe</v>
      </c>
      <c r="C16" s="245"/>
      <c r="D16" s="95" t="str">
        <f>IF(C20=9,"m2","kW")</f>
        <v>kW</v>
      </c>
      <c r="E16" s="70"/>
      <c r="F16" s="95"/>
      <c r="G16" s="95"/>
      <c r="H16" s="95"/>
      <c r="I16" s="95"/>
      <c r="W16" s="71"/>
      <c r="X16" s="71"/>
      <c r="Y16" s="71"/>
      <c r="Z16" s="71"/>
      <c r="AA16" s="71"/>
      <c r="AB16" s="71"/>
      <c r="AC16" s="71"/>
      <c r="AD16" s="71"/>
      <c r="AE16" s="71"/>
      <c r="AF16" s="71"/>
      <c r="AG16" s="71"/>
    </row>
    <row r="17" spans="1:100" ht="13.5" thickBot="1" x14ac:dyDescent="0.25">
      <c r="A17" s="372" t="s">
        <v>8</v>
      </c>
      <c r="B17" s="96" t="s">
        <v>360</v>
      </c>
      <c r="C17" s="246"/>
      <c r="D17" s="95" t="s">
        <v>95</v>
      </c>
      <c r="E17" s="70"/>
      <c r="F17" s="95"/>
      <c r="G17" s="95"/>
      <c r="H17" s="95"/>
      <c r="I17" s="95"/>
      <c r="J17" s="102"/>
      <c r="W17" s="71"/>
      <c r="X17" s="71"/>
      <c r="Y17" s="71"/>
      <c r="Z17" s="71"/>
      <c r="AA17" s="71"/>
      <c r="AB17" s="71"/>
      <c r="AC17" s="71"/>
      <c r="AD17" s="71"/>
      <c r="AE17" s="71"/>
      <c r="AF17" s="71"/>
      <c r="AG17" s="71"/>
    </row>
    <row r="18" spans="1:100" ht="13.5" thickBot="1" x14ac:dyDescent="0.25">
      <c r="A18" s="372" t="s">
        <v>8</v>
      </c>
      <c r="B18" s="96" t="str">
        <f>VLOOKUP(C20,$C$279:$F$293,4,0)</f>
        <v>Degré d'efficacité/coefficient de performance annuel COP</v>
      </c>
      <c r="C18" s="246"/>
      <c r="D18" s="505" t="str">
        <f>IF(C21=0,"% / -",IF(C21=14,"","%"))</f>
        <v>% / -</v>
      </c>
      <c r="E18" s="646" t="str">
        <f>IF(AND(C21=14,C18&gt;7),"COP &gt; 7, veuillez vérifier",IF(AND(B18="Rendement",C18&lt;&gt;"",OR(C18&gt;100,C18&lt;80)),"Rendement &lt; 80% ou &gt; 100%, veuillez vérifier",""))</f>
        <v/>
      </c>
      <c r="F18" s="95"/>
      <c r="G18" s="95"/>
      <c r="H18" s="95"/>
      <c r="I18" s="95"/>
      <c r="J18" s="102"/>
      <c r="W18" s="71"/>
      <c r="X18" s="71"/>
      <c r="Y18" s="71"/>
      <c r="Z18" s="71"/>
      <c r="AA18" s="71"/>
      <c r="AB18" s="71"/>
      <c r="AC18" s="71"/>
      <c r="AD18" s="71"/>
      <c r="AE18" s="71"/>
      <c r="AF18" s="71"/>
      <c r="AG18" s="71"/>
    </row>
    <row r="19" spans="1:100" ht="13.5" thickBot="1" x14ac:dyDescent="0.25">
      <c r="A19" s="69"/>
      <c r="B19" s="96" t="str">
        <f>"Consomation d'énergie finale ("&amp;VLOOKUP(C20,$C$279:$E$293,3,0)&amp;")"</f>
        <v>Consomation d'énergie finale (Agent énergétique)</v>
      </c>
      <c r="C19" s="519">
        <f>IFERROR(IF(C21=14,C17/C18,C17/C18%),0)</f>
        <v>0</v>
      </c>
      <c r="D19" s="95" t="s">
        <v>95</v>
      </c>
      <c r="E19" s="70"/>
      <c r="F19" s="95"/>
      <c r="G19" s="95"/>
      <c r="H19" s="95"/>
      <c r="I19" s="95"/>
      <c r="W19" s="71"/>
      <c r="X19" s="71"/>
      <c r="Y19" s="71"/>
      <c r="Z19" s="71"/>
      <c r="AA19" s="71"/>
      <c r="AB19" s="71"/>
      <c r="AC19" s="71"/>
      <c r="AD19" s="71"/>
      <c r="AE19" s="71"/>
      <c r="AF19" s="71"/>
      <c r="AG19" s="71"/>
    </row>
    <row r="20" spans="1:100" s="100" customFormat="1" ht="13.5" hidden="1" thickBot="1" x14ac:dyDescent="0.25">
      <c r="B20" s="96" t="s">
        <v>235</v>
      </c>
      <c r="C20" s="101">
        <f>IF(ISBLANK(C15),0,VLOOKUP(C15,$B$279:$F$293,2,0))</f>
        <v>0</v>
      </c>
      <c r="D20" s="102"/>
      <c r="E20" s="103"/>
      <c r="F20" s="103"/>
      <c r="G20" s="103"/>
      <c r="H20" s="104"/>
      <c r="I20" s="104"/>
      <c r="J20" s="105"/>
      <c r="M20" s="105"/>
      <c r="N20" s="105"/>
      <c r="Q20" s="106"/>
      <c r="R20" s="106"/>
      <c r="S20" s="106"/>
      <c r="T20" s="106"/>
      <c r="U20" s="106"/>
      <c r="V20" s="106"/>
      <c r="W20" s="71"/>
      <c r="X20" s="106"/>
      <c r="Y20" s="106"/>
      <c r="Z20" s="106"/>
      <c r="AA20" s="106"/>
      <c r="AB20" s="106"/>
      <c r="AC20" s="71"/>
      <c r="AD20" s="106"/>
      <c r="AE20" s="106"/>
      <c r="AF20" s="106"/>
      <c r="AG20" s="106"/>
      <c r="AH20" s="106"/>
      <c r="AI20" s="106"/>
      <c r="AJ20" s="106"/>
      <c r="AK20" s="106"/>
      <c r="AL20" s="106"/>
      <c r="AM20" s="106"/>
      <c r="AN20" s="106"/>
      <c r="AO20" s="106"/>
      <c r="AP20" s="106"/>
      <c r="AQ20" s="106"/>
      <c r="AR20" s="106"/>
      <c r="AS20" s="106"/>
      <c r="AT20" s="106"/>
      <c r="AU20" s="106"/>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E20" s="83" t="s">
        <v>332</v>
      </c>
      <c r="CF20" s="105"/>
      <c r="CG20" s="105"/>
      <c r="CH20" s="105"/>
      <c r="CI20" s="105"/>
      <c r="CJ20" s="105"/>
      <c r="CK20" s="105"/>
      <c r="CL20" s="105"/>
      <c r="CM20" s="105"/>
      <c r="CN20" s="105"/>
      <c r="CO20" s="105"/>
      <c r="CP20" s="105"/>
      <c r="CQ20" s="105"/>
      <c r="CR20" s="105"/>
      <c r="CS20" s="105"/>
    </row>
    <row r="21" spans="1:100" s="100" customFormat="1" ht="13.5" hidden="1" thickBot="1" x14ac:dyDescent="0.25">
      <c r="B21" s="96" t="s">
        <v>236</v>
      </c>
      <c r="C21" s="96">
        <f>IF(ISBLANK(C15),0,VLOOKUP(C15,$B$279:$F$293,3,0))</f>
        <v>0</v>
      </c>
      <c r="D21" s="102"/>
      <c r="E21" s="103"/>
      <c r="F21" s="103"/>
      <c r="G21" s="103"/>
      <c r="H21" s="104"/>
      <c r="I21" s="104"/>
      <c r="J21" s="105"/>
      <c r="M21" s="105"/>
      <c r="N21" s="105"/>
      <c r="Q21" s="106"/>
      <c r="R21" s="106"/>
      <c r="S21" s="106"/>
      <c r="T21" s="106"/>
      <c r="U21" s="106"/>
      <c r="V21" s="106"/>
      <c r="W21" s="71"/>
      <c r="X21" s="106"/>
      <c r="Y21" s="106"/>
      <c r="Z21" s="106"/>
      <c r="AA21" s="106"/>
      <c r="AB21" s="106"/>
      <c r="AC21" s="71"/>
      <c r="AD21" s="106"/>
      <c r="AE21" s="106"/>
      <c r="AF21" s="106"/>
      <c r="AG21" s="106"/>
      <c r="AH21" s="106"/>
      <c r="AI21" s="106"/>
      <c r="AJ21" s="106"/>
      <c r="AK21" s="106"/>
      <c r="AL21" s="106"/>
      <c r="AM21" s="106"/>
      <c r="AN21" s="106"/>
      <c r="AO21" s="106"/>
      <c r="AP21" s="106"/>
      <c r="AQ21" s="106"/>
      <c r="AR21" s="106"/>
      <c r="AS21" s="106"/>
      <c r="AT21" s="106"/>
      <c r="AU21" s="106"/>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F21" s="143" t="s">
        <v>331</v>
      </c>
      <c r="CG21" s="149" t="s">
        <v>333</v>
      </c>
      <c r="CH21" s="149" t="s">
        <v>334</v>
      </c>
      <c r="CI21" s="149" t="s">
        <v>335</v>
      </c>
      <c r="CJ21" s="149" t="s">
        <v>336</v>
      </c>
      <c r="CK21" s="149" t="s">
        <v>337</v>
      </c>
      <c r="CL21" s="149" t="s">
        <v>338</v>
      </c>
      <c r="CM21" s="149" t="s">
        <v>339</v>
      </c>
      <c r="CN21" s="149" t="s">
        <v>340</v>
      </c>
      <c r="CO21" s="149" t="s">
        <v>341</v>
      </c>
      <c r="CP21" s="149" t="s">
        <v>342</v>
      </c>
      <c r="CQ21" s="149" t="s">
        <v>343</v>
      </c>
      <c r="CR21" s="149" t="s">
        <v>344</v>
      </c>
      <c r="CS21" s="149" t="s">
        <v>345</v>
      </c>
    </row>
    <row r="22" spans="1:100" ht="13.5" thickBot="1" x14ac:dyDescent="0.25">
      <c r="A22" s="69"/>
      <c r="B22" s="95"/>
      <c r="C22" s="97"/>
      <c r="D22" s="95"/>
      <c r="E22" s="70"/>
      <c r="F22" s="95"/>
      <c r="G22" s="95"/>
      <c r="H22" s="95"/>
      <c r="I22" s="95"/>
      <c r="W22" s="71"/>
      <c r="X22" s="71"/>
      <c r="Y22" s="71"/>
      <c r="Z22" s="71"/>
      <c r="AA22" s="71"/>
      <c r="AB22" s="71"/>
      <c r="AC22" s="71"/>
      <c r="AD22" s="71"/>
      <c r="AE22" s="71"/>
      <c r="AF22" s="71"/>
      <c r="AG22" s="71"/>
    </row>
    <row r="23" spans="1:100" ht="13.5" thickBot="1" x14ac:dyDescent="0.25">
      <c r="A23" s="69"/>
      <c r="B23" s="98" t="s">
        <v>106</v>
      </c>
      <c r="C23" s="245"/>
      <c r="D23" s="99" t="s">
        <v>107</v>
      </c>
      <c r="E23" s="70"/>
      <c r="F23" s="95"/>
      <c r="G23" s="95"/>
      <c r="H23" s="95"/>
      <c r="I23" s="95"/>
      <c r="J23" s="102"/>
      <c r="W23" s="71"/>
      <c r="X23" s="71"/>
      <c r="Y23" s="71"/>
      <c r="Z23" s="71"/>
      <c r="AA23" s="71"/>
      <c r="AB23" s="71"/>
      <c r="AC23" s="71"/>
      <c r="AD23" s="71"/>
      <c r="AE23" s="71"/>
      <c r="AF23" s="71"/>
      <c r="AG23" s="71"/>
    </row>
    <row r="24" spans="1:100" ht="13.5" thickBot="1" x14ac:dyDescent="0.25">
      <c r="A24" s="69"/>
      <c r="B24" s="96" t="s">
        <v>108</v>
      </c>
      <c r="C24" s="249" t="s">
        <v>298</v>
      </c>
      <c r="D24" s="99"/>
      <c r="E24" s="70"/>
      <c r="F24" s="95"/>
      <c r="G24" s="95"/>
      <c r="H24" s="95"/>
      <c r="I24" s="95"/>
      <c r="J24" s="102"/>
      <c r="K24" s="75" t="s">
        <v>16</v>
      </c>
      <c r="L24" s="422"/>
      <c r="M24" s="423"/>
      <c r="N24" s="423"/>
      <c r="P24" s="75" t="s">
        <v>110</v>
      </c>
      <c r="Q24" s="422"/>
      <c r="R24" s="422"/>
      <c r="S24" s="423"/>
      <c r="T24" s="422"/>
      <c r="U24" s="75"/>
      <c r="V24" s="422"/>
      <c r="W24" s="423"/>
      <c r="X24" s="422"/>
      <c r="Y24" s="75"/>
      <c r="Z24" s="422"/>
      <c r="AA24" s="423"/>
      <c r="AB24" s="422"/>
      <c r="AC24" s="75"/>
      <c r="AD24" s="422"/>
      <c r="AE24" s="423"/>
      <c r="AF24" s="422"/>
      <c r="AG24" s="75"/>
      <c r="AH24" s="422"/>
      <c r="AI24" s="423"/>
      <c r="AJ24" s="422"/>
      <c r="AK24" s="75"/>
      <c r="AL24" s="422"/>
      <c r="AM24" s="423"/>
      <c r="AN24" s="422"/>
      <c r="AO24" s="75"/>
      <c r="AP24" s="422"/>
      <c r="AQ24" s="423"/>
      <c r="AR24" s="422"/>
      <c r="AS24" s="75"/>
      <c r="AT24" s="422"/>
      <c r="AU24" s="423"/>
      <c r="AV24" s="80"/>
      <c r="AX24" s="75" t="s">
        <v>110</v>
      </c>
      <c r="AY24" s="75"/>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E24" s="73" t="s">
        <v>73</v>
      </c>
      <c r="CF24" s="425"/>
      <c r="CG24" s="425"/>
      <c r="CH24" s="425"/>
      <c r="CI24" s="425"/>
      <c r="CJ24" s="425"/>
      <c r="CK24" s="425"/>
      <c r="CL24" s="425"/>
      <c r="CM24" s="425"/>
      <c r="CN24" s="425"/>
      <c r="CO24" s="425"/>
      <c r="CP24" s="425"/>
      <c r="CQ24" s="425"/>
      <c r="CR24" s="425"/>
      <c r="CS24" s="425"/>
      <c r="CT24" s="424"/>
      <c r="CU24" s="424"/>
      <c r="CV24" s="424"/>
    </row>
    <row r="25" spans="1:100" s="358" customFormat="1" ht="38.25" x14ac:dyDescent="0.2">
      <c r="A25" s="372" t="s">
        <v>8</v>
      </c>
      <c r="B25" s="113" t="s">
        <v>111</v>
      </c>
      <c r="C25" s="114" t="s">
        <v>112</v>
      </c>
      <c r="D25" s="115" t="s">
        <v>113</v>
      </c>
      <c r="E25" s="116" t="s">
        <v>114</v>
      </c>
      <c r="F25" s="117" t="s">
        <v>115</v>
      </c>
      <c r="G25" s="116" t="s">
        <v>116</v>
      </c>
      <c r="H25" s="750" t="s">
        <v>117</v>
      </c>
      <c r="I25" s="750"/>
      <c r="J25" s="116"/>
      <c r="K25" s="118" t="s">
        <v>114</v>
      </c>
      <c r="L25" s="118" t="s">
        <v>116</v>
      </c>
      <c r="M25" s="118" t="s">
        <v>118</v>
      </c>
      <c r="N25" s="118" t="s">
        <v>119</v>
      </c>
      <c r="O25" s="116"/>
      <c r="Q25" s="640" t="s">
        <v>120</v>
      </c>
      <c r="R25" s="477"/>
      <c r="S25" s="641"/>
      <c r="T25" s="641"/>
      <c r="U25" s="120"/>
      <c r="V25" s="121"/>
      <c r="W25" s="120"/>
      <c r="X25" s="120"/>
      <c r="Y25" s="120"/>
      <c r="Z25" s="120"/>
      <c r="AA25" s="120"/>
      <c r="AB25" s="121"/>
      <c r="AC25" s="120"/>
      <c r="AD25" s="120"/>
      <c r="AE25" s="120"/>
      <c r="AF25" s="120"/>
      <c r="AG25" s="120"/>
      <c r="AH25" s="120"/>
      <c r="AI25" s="120"/>
      <c r="AJ25" s="120"/>
      <c r="AK25" s="120"/>
      <c r="AL25" s="120"/>
      <c r="AM25" s="120"/>
      <c r="AN25" s="120"/>
      <c r="AO25" s="120"/>
      <c r="AP25" s="120"/>
      <c r="AQ25" s="120"/>
      <c r="AR25" s="120"/>
      <c r="AS25" s="120"/>
      <c r="AT25" s="120"/>
      <c r="AU25" s="122"/>
      <c r="AV25" s="124" t="s">
        <v>456</v>
      </c>
      <c r="AX25" s="293" t="s">
        <v>459</v>
      </c>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477"/>
      <c r="CE25" s="374"/>
      <c r="CF25" s="373">
        <v>0</v>
      </c>
      <c r="CG25" s="373">
        <v>1</v>
      </c>
      <c r="CH25" s="373">
        <v>2</v>
      </c>
      <c r="CI25" s="373">
        <v>3</v>
      </c>
      <c r="CJ25" s="373">
        <v>4</v>
      </c>
      <c r="CK25" s="373">
        <v>5</v>
      </c>
      <c r="CL25" s="373">
        <v>6</v>
      </c>
      <c r="CM25" s="373">
        <v>7</v>
      </c>
      <c r="CN25" s="373">
        <v>8</v>
      </c>
      <c r="CO25" s="373">
        <v>9</v>
      </c>
      <c r="CP25" s="373">
        <v>10</v>
      </c>
      <c r="CQ25" s="373">
        <v>11</v>
      </c>
      <c r="CR25" s="373">
        <v>12</v>
      </c>
      <c r="CS25" s="373">
        <v>13</v>
      </c>
      <c r="CT25" s="375" t="s">
        <v>121</v>
      </c>
      <c r="CU25" s="375" t="s">
        <v>122</v>
      </c>
      <c r="CV25" s="375" t="s">
        <v>123</v>
      </c>
    </row>
    <row r="26" spans="1:100" s="137" customFormat="1" ht="13.5" hidden="1" thickBot="1" x14ac:dyDescent="0.25">
      <c r="A26" s="372" t="s">
        <v>8</v>
      </c>
      <c r="B26" s="625" t="s">
        <v>361</v>
      </c>
      <c r="C26" s="126"/>
      <c r="D26" s="127"/>
      <c r="E26" s="128"/>
      <c r="F26" s="129"/>
      <c r="G26" s="130"/>
      <c r="H26" s="129"/>
      <c r="I26" s="129"/>
      <c r="J26" s="116"/>
      <c r="K26" s="131"/>
      <c r="L26" s="654"/>
      <c r="M26" s="655"/>
      <c r="N26" s="133"/>
      <c r="O26" s="70"/>
      <c r="P26" s="134" t="str">
        <f t="shared" ref="P26:P27" si="0">B26</f>
        <v>1. Source de chaleur - génie civil</v>
      </c>
      <c r="Q26" s="135">
        <v>0</v>
      </c>
      <c r="R26" s="135">
        <v>1</v>
      </c>
      <c r="S26" s="135">
        <v>2</v>
      </c>
      <c r="T26" s="135">
        <v>3</v>
      </c>
      <c r="U26" s="135">
        <v>4</v>
      </c>
      <c r="V26" s="135">
        <v>5</v>
      </c>
      <c r="W26" s="135">
        <v>6</v>
      </c>
      <c r="X26" s="135">
        <v>7</v>
      </c>
      <c r="Y26" s="135">
        <v>8</v>
      </c>
      <c r="Z26" s="135">
        <v>9</v>
      </c>
      <c r="AA26" s="135">
        <v>10</v>
      </c>
      <c r="AB26" s="135">
        <v>11</v>
      </c>
      <c r="AC26" s="135">
        <v>12</v>
      </c>
      <c r="AD26" s="135">
        <v>13</v>
      </c>
      <c r="AE26" s="135">
        <v>14</v>
      </c>
      <c r="AF26" s="135">
        <v>15</v>
      </c>
      <c r="AG26" s="135">
        <v>16</v>
      </c>
      <c r="AH26" s="135">
        <v>17</v>
      </c>
      <c r="AI26" s="135">
        <v>18</v>
      </c>
      <c r="AJ26" s="135">
        <v>19</v>
      </c>
      <c r="AK26" s="135">
        <v>20</v>
      </c>
      <c r="AL26" s="135">
        <v>21</v>
      </c>
      <c r="AM26" s="135">
        <v>22</v>
      </c>
      <c r="AN26" s="135">
        <v>23</v>
      </c>
      <c r="AO26" s="135">
        <v>24</v>
      </c>
      <c r="AP26" s="135">
        <v>25</v>
      </c>
      <c r="AQ26" s="135">
        <v>26</v>
      </c>
      <c r="AR26" s="135">
        <v>27</v>
      </c>
      <c r="AS26" s="135">
        <v>28</v>
      </c>
      <c r="AT26" s="135">
        <v>29</v>
      </c>
      <c r="AU26" s="135">
        <v>30</v>
      </c>
      <c r="AV26" s="136"/>
      <c r="AX26" s="135">
        <v>0</v>
      </c>
      <c r="AY26" s="135">
        <v>1</v>
      </c>
      <c r="AZ26" s="135">
        <v>2</v>
      </c>
      <c r="BA26" s="135">
        <v>3</v>
      </c>
      <c r="BB26" s="135">
        <v>4</v>
      </c>
      <c r="BC26" s="135">
        <v>5</v>
      </c>
      <c r="BD26" s="135">
        <v>6</v>
      </c>
      <c r="BE26" s="135">
        <v>7</v>
      </c>
      <c r="BF26" s="135">
        <v>8</v>
      </c>
      <c r="BG26" s="135">
        <v>9</v>
      </c>
      <c r="BH26" s="135">
        <v>10</v>
      </c>
      <c r="BI26" s="135">
        <v>11</v>
      </c>
      <c r="BJ26" s="135">
        <v>12</v>
      </c>
      <c r="BK26" s="135">
        <v>13</v>
      </c>
      <c r="BL26" s="135">
        <v>14</v>
      </c>
      <c r="BM26" s="135">
        <v>15</v>
      </c>
      <c r="BN26" s="135">
        <v>16</v>
      </c>
      <c r="BO26" s="135">
        <v>17</v>
      </c>
      <c r="BP26" s="135">
        <v>18</v>
      </c>
      <c r="BQ26" s="135">
        <v>19</v>
      </c>
      <c r="BR26" s="135">
        <v>20</v>
      </c>
      <c r="BS26" s="135">
        <v>21</v>
      </c>
      <c r="BT26" s="135">
        <v>22</v>
      </c>
      <c r="BU26" s="135">
        <v>23</v>
      </c>
      <c r="BV26" s="135">
        <v>24</v>
      </c>
      <c r="BW26" s="135">
        <v>25</v>
      </c>
      <c r="BX26" s="135">
        <v>26</v>
      </c>
      <c r="BY26" s="135">
        <v>27</v>
      </c>
      <c r="BZ26" s="135">
        <v>28</v>
      </c>
      <c r="CA26" s="135">
        <v>29</v>
      </c>
      <c r="CB26" s="135">
        <v>30</v>
      </c>
      <c r="CC26" s="369"/>
      <c r="CE26" s="374" t="str">
        <f t="shared" ref="CE26:CE57" si="1">B26</f>
        <v>1. Source de chaleur - génie civil</v>
      </c>
      <c r="CF26" s="145">
        <v>1</v>
      </c>
      <c r="CG26" s="145">
        <v>1</v>
      </c>
      <c r="CH26" s="145">
        <v>1</v>
      </c>
      <c r="CI26" s="145">
        <v>1</v>
      </c>
      <c r="CJ26" s="145">
        <v>1</v>
      </c>
      <c r="CK26" s="145">
        <v>1</v>
      </c>
      <c r="CL26" s="145">
        <v>1</v>
      </c>
      <c r="CM26" s="145">
        <v>1</v>
      </c>
      <c r="CN26" s="145">
        <v>1</v>
      </c>
      <c r="CO26" s="145">
        <v>1</v>
      </c>
      <c r="CP26" s="145">
        <v>1</v>
      </c>
      <c r="CQ26" s="145">
        <v>1</v>
      </c>
      <c r="CR26" s="145">
        <v>1</v>
      </c>
      <c r="CS26" s="145">
        <v>1</v>
      </c>
      <c r="CT26" s="145">
        <f t="shared" ref="CT26:CT57" si="2">SUMIF($CF$25:$CS$25,$C$12,CF26:CS26)</f>
        <v>1</v>
      </c>
      <c r="CU26" s="145">
        <f t="shared" ref="CU26:CU57" si="3">SUMIF($CF$25:$CS$25,$C$20,CF26:CS26)</f>
        <v>1</v>
      </c>
      <c r="CV26" s="145">
        <f>IF(CT26+CU26&gt;0,1,0)</f>
        <v>1</v>
      </c>
    </row>
    <row r="27" spans="1:100" s="137" customFormat="1" ht="13.5" hidden="1" thickBot="1" x14ac:dyDescent="0.25">
      <c r="A27" s="102"/>
      <c r="B27" s="98" t="s">
        <v>433</v>
      </c>
      <c r="C27" s="319"/>
      <c r="D27" s="49"/>
      <c r="E27" s="138">
        <v>30</v>
      </c>
      <c r="F27" s="642"/>
      <c r="G27" s="34">
        <v>1.4999999999999999E-2</v>
      </c>
      <c r="H27" s="635"/>
      <c r="I27" s="622" t="s">
        <v>124</v>
      </c>
      <c r="J27" s="116"/>
      <c r="K27" s="139">
        <f>IF(ISNUMBER(F27),F27,IF(ISNUMBER(E27),E27,0))</f>
        <v>30</v>
      </c>
      <c r="L27" s="140">
        <f>IF(ISNUMBER(H27),IF(I27=$D$332,IFERROR(H27/D27,"-"),H27/100),IF(ISNUMBER(G27),G27,0))</f>
        <v>1.4999999999999999E-2</v>
      </c>
      <c r="M27" s="141">
        <f>IF(AND(ISNUMBER(H27),I27=$D$332),H27,L27*D27)</f>
        <v>0</v>
      </c>
      <c r="N27" s="141">
        <f>1/K27*D27</f>
        <v>0</v>
      </c>
      <c r="O27" s="70"/>
      <c r="P27" s="143" t="str">
        <f t="shared" si="0"/>
        <v>Forages pour les eaux souterraines</v>
      </c>
      <c r="Q27" s="144">
        <f>D27</f>
        <v>0</v>
      </c>
      <c r="R27" s="653">
        <f t="shared" ref="R27:AU27" si="4">IF(Betrachtungszeit_Heizung&lt;R$26,0,IF(AND(Q$26&lt;&gt;0,Q$26/($K27)=INT(Q$26/($K27))),$D27,0))</f>
        <v>0</v>
      </c>
      <c r="S27" s="653">
        <f t="shared" si="4"/>
        <v>0</v>
      </c>
      <c r="T27" s="653">
        <f t="shared" si="4"/>
        <v>0</v>
      </c>
      <c r="U27" s="653">
        <f t="shared" si="4"/>
        <v>0</v>
      </c>
      <c r="V27" s="653">
        <f t="shared" si="4"/>
        <v>0</v>
      </c>
      <c r="W27" s="653">
        <f t="shared" si="4"/>
        <v>0</v>
      </c>
      <c r="X27" s="653">
        <f t="shared" si="4"/>
        <v>0</v>
      </c>
      <c r="Y27" s="653">
        <f t="shared" si="4"/>
        <v>0</v>
      </c>
      <c r="Z27" s="653">
        <f t="shared" si="4"/>
        <v>0</v>
      </c>
      <c r="AA27" s="653">
        <f t="shared" si="4"/>
        <v>0</v>
      </c>
      <c r="AB27" s="653">
        <f t="shared" si="4"/>
        <v>0</v>
      </c>
      <c r="AC27" s="653">
        <f t="shared" si="4"/>
        <v>0</v>
      </c>
      <c r="AD27" s="653">
        <f t="shared" si="4"/>
        <v>0</v>
      </c>
      <c r="AE27" s="653">
        <f t="shared" si="4"/>
        <v>0</v>
      </c>
      <c r="AF27" s="653">
        <f t="shared" si="4"/>
        <v>0</v>
      </c>
      <c r="AG27" s="653">
        <f t="shared" si="4"/>
        <v>0</v>
      </c>
      <c r="AH27" s="653">
        <f t="shared" si="4"/>
        <v>0</v>
      </c>
      <c r="AI27" s="653">
        <f t="shared" si="4"/>
        <v>0</v>
      </c>
      <c r="AJ27" s="653">
        <f t="shared" si="4"/>
        <v>0</v>
      </c>
      <c r="AK27" s="653">
        <f t="shared" si="4"/>
        <v>0</v>
      </c>
      <c r="AL27" s="653">
        <f t="shared" si="4"/>
        <v>0</v>
      </c>
      <c r="AM27" s="653">
        <f t="shared" si="4"/>
        <v>0</v>
      </c>
      <c r="AN27" s="653">
        <f t="shared" si="4"/>
        <v>0</v>
      </c>
      <c r="AO27" s="653">
        <f t="shared" si="4"/>
        <v>0</v>
      </c>
      <c r="AP27" s="653">
        <f t="shared" si="4"/>
        <v>0</v>
      </c>
      <c r="AQ27" s="653">
        <f t="shared" si="4"/>
        <v>0</v>
      </c>
      <c r="AR27" s="653">
        <f t="shared" si="4"/>
        <v>0</v>
      </c>
      <c r="AS27" s="653">
        <f t="shared" si="4"/>
        <v>0</v>
      </c>
      <c r="AT27" s="653">
        <f t="shared" si="4"/>
        <v>0</v>
      </c>
      <c r="AU27" s="653">
        <f t="shared" si="4"/>
        <v>0</v>
      </c>
      <c r="AV27" s="144">
        <f t="shared" ref="AV27:AV35" si="5">SUMIF($AX$26:$CB$26,Betrachtungszeit_Heizung,AX27:CB27)</f>
        <v>0</v>
      </c>
      <c r="AX27" s="144">
        <f>$D27</f>
        <v>0</v>
      </c>
      <c r="AY27" s="144">
        <f>AX27-$N27+R27</f>
        <v>0</v>
      </c>
      <c r="AZ27" s="144">
        <f t="shared" ref="AZ27:CB27" si="6">AY27-$N27+S27</f>
        <v>0</v>
      </c>
      <c r="BA27" s="144">
        <f t="shared" si="6"/>
        <v>0</v>
      </c>
      <c r="BB27" s="144">
        <f t="shared" si="6"/>
        <v>0</v>
      </c>
      <c r="BC27" s="144">
        <f t="shared" si="6"/>
        <v>0</v>
      </c>
      <c r="BD27" s="144">
        <f t="shared" si="6"/>
        <v>0</v>
      </c>
      <c r="BE27" s="144">
        <f t="shared" si="6"/>
        <v>0</v>
      </c>
      <c r="BF27" s="144">
        <f t="shared" si="6"/>
        <v>0</v>
      </c>
      <c r="BG27" s="144">
        <f t="shared" si="6"/>
        <v>0</v>
      </c>
      <c r="BH27" s="144">
        <f t="shared" si="6"/>
        <v>0</v>
      </c>
      <c r="BI27" s="144">
        <f t="shared" si="6"/>
        <v>0</v>
      </c>
      <c r="BJ27" s="144">
        <f t="shared" si="6"/>
        <v>0</v>
      </c>
      <c r="BK27" s="144">
        <f t="shared" si="6"/>
        <v>0</v>
      </c>
      <c r="BL27" s="144">
        <f t="shared" si="6"/>
        <v>0</v>
      </c>
      <c r="BM27" s="144">
        <f t="shared" si="6"/>
        <v>0</v>
      </c>
      <c r="BN27" s="144">
        <f t="shared" si="6"/>
        <v>0</v>
      </c>
      <c r="BO27" s="144">
        <f t="shared" si="6"/>
        <v>0</v>
      </c>
      <c r="BP27" s="144">
        <f t="shared" si="6"/>
        <v>0</v>
      </c>
      <c r="BQ27" s="144">
        <f t="shared" si="6"/>
        <v>0</v>
      </c>
      <c r="BR27" s="144">
        <f t="shared" si="6"/>
        <v>0</v>
      </c>
      <c r="BS27" s="144">
        <f t="shared" si="6"/>
        <v>0</v>
      </c>
      <c r="BT27" s="144">
        <f t="shared" si="6"/>
        <v>0</v>
      </c>
      <c r="BU27" s="144">
        <f t="shared" si="6"/>
        <v>0</v>
      </c>
      <c r="BV27" s="144">
        <f t="shared" si="6"/>
        <v>0</v>
      </c>
      <c r="BW27" s="144">
        <f t="shared" si="6"/>
        <v>0</v>
      </c>
      <c r="BX27" s="144">
        <f t="shared" si="6"/>
        <v>0</v>
      </c>
      <c r="BY27" s="144">
        <f t="shared" si="6"/>
        <v>0</v>
      </c>
      <c r="BZ27" s="144">
        <f t="shared" si="6"/>
        <v>0</v>
      </c>
      <c r="CA27" s="144">
        <f t="shared" si="6"/>
        <v>0</v>
      </c>
      <c r="CB27" s="144">
        <f t="shared" si="6"/>
        <v>0</v>
      </c>
      <c r="CC27" s="369"/>
      <c r="CE27" s="189" t="str">
        <f t="shared" si="1"/>
        <v>Forages pour les eaux souterraines</v>
      </c>
      <c r="CF27" s="145"/>
      <c r="CG27" s="145"/>
      <c r="CH27" s="145">
        <v>1</v>
      </c>
      <c r="CI27" s="145"/>
      <c r="CJ27" s="145"/>
      <c r="CK27" s="145"/>
      <c r="CL27" s="145"/>
      <c r="CM27" s="145"/>
      <c r="CN27" s="145"/>
      <c r="CO27" s="145"/>
      <c r="CP27" s="145"/>
      <c r="CQ27" s="145"/>
      <c r="CR27" s="145"/>
      <c r="CS27" s="145"/>
      <c r="CT27" s="145">
        <f t="shared" si="2"/>
        <v>0</v>
      </c>
      <c r="CU27" s="145">
        <f t="shared" si="3"/>
        <v>0</v>
      </c>
      <c r="CV27" s="145">
        <f t="shared" ref="CV27:CV44" si="7">IF(CT27+CU27&gt;0,1,0)</f>
        <v>0</v>
      </c>
    </row>
    <row r="28" spans="1:100" s="137" customFormat="1" ht="13.5" hidden="1" thickBot="1" x14ac:dyDescent="0.25">
      <c r="A28" s="102"/>
      <c r="B28" s="99" t="s">
        <v>125</v>
      </c>
      <c r="C28" s="319"/>
      <c r="D28" s="49"/>
      <c r="E28" s="138">
        <v>30</v>
      </c>
      <c r="F28" s="642"/>
      <c r="G28" s="34">
        <v>0.02</v>
      </c>
      <c r="H28" s="636"/>
      <c r="I28" s="622" t="s">
        <v>124</v>
      </c>
      <c r="J28" s="116"/>
      <c r="K28" s="139">
        <f t="shared" ref="K28:K91" si="8">IF(ISNUMBER(F28),F28,IF(ISNUMBER(E28),E28,0))</f>
        <v>30</v>
      </c>
      <c r="L28" s="140">
        <f t="shared" ref="L28:L35" si="9">IF(ISNUMBER(H28),IF(I28=$D$332,IFERROR(H28/D28,"-"),H28/100),IF(ISNUMBER(G28),G28,0))</f>
        <v>0.02</v>
      </c>
      <c r="M28" s="141">
        <f t="shared" ref="M28:M35" si="10">IF(AND(ISNUMBER(H28),I28=$D$332),H28,L28*D28)</f>
        <v>0</v>
      </c>
      <c r="N28" s="141">
        <f t="shared" ref="N28:N35" si="11">1/K28*D28</f>
        <v>0</v>
      </c>
      <c r="O28" s="70"/>
      <c r="P28" s="143" t="str">
        <f t="shared" ref="P28:P91" si="12">B28</f>
        <v>Construction de prise d'eau (y c. restitution)</v>
      </c>
      <c r="Q28" s="144">
        <f t="shared" ref="Q28:Q91" si="13">D28</f>
        <v>0</v>
      </c>
      <c r="R28" s="144">
        <f t="shared" ref="R28:AU28" si="14">IF(Betrachtungszeit_Heizung&lt;R$26,0,IF(AND(Q$26&lt;&gt;0,Q$26/($K28)=INT(Q$26/($K28))),$D28,0))</f>
        <v>0</v>
      </c>
      <c r="S28" s="144">
        <f t="shared" si="14"/>
        <v>0</v>
      </c>
      <c r="T28" s="144">
        <f t="shared" si="14"/>
        <v>0</v>
      </c>
      <c r="U28" s="144">
        <f t="shared" si="14"/>
        <v>0</v>
      </c>
      <c r="V28" s="144">
        <f t="shared" si="14"/>
        <v>0</v>
      </c>
      <c r="W28" s="144">
        <f t="shared" si="14"/>
        <v>0</v>
      </c>
      <c r="X28" s="144">
        <f t="shared" si="14"/>
        <v>0</v>
      </c>
      <c r="Y28" s="144">
        <f t="shared" si="14"/>
        <v>0</v>
      </c>
      <c r="Z28" s="144">
        <f t="shared" si="14"/>
        <v>0</v>
      </c>
      <c r="AA28" s="144">
        <f t="shared" si="14"/>
        <v>0</v>
      </c>
      <c r="AB28" s="144">
        <f t="shared" si="14"/>
        <v>0</v>
      </c>
      <c r="AC28" s="144">
        <f t="shared" si="14"/>
        <v>0</v>
      </c>
      <c r="AD28" s="144">
        <f t="shared" si="14"/>
        <v>0</v>
      </c>
      <c r="AE28" s="144">
        <f t="shared" si="14"/>
        <v>0</v>
      </c>
      <c r="AF28" s="144">
        <f t="shared" si="14"/>
        <v>0</v>
      </c>
      <c r="AG28" s="144">
        <f t="shared" si="14"/>
        <v>0</v>
      </c>
      <c r="AH28" s="144">
        <f t="shared" si="14"/>
        <v>0</v>
      </c>
      <c r="AI28" s="144">
        <f t="shared" si="14"/>
        <v>0</v>
      </c>
      <c r="AJ28" s="144">
        <f t="shared" si="14"/>
        <v>0</v>
      </c>
      <c r="AK28" s="144">
        <f t="shared" si="14"/>
        <v>0</v>
      </c>
      <c r="AL28" s="144">
        <f t="shared" si="14"/>
        <v>0</v>
      </c>
      <c r="AM28" s="144">
        <f t="shared" si="14"/>
        <v>0</v>
      </c>
      <c r="AN28" s="144">
        <f t="shared" si="14"/>
        <v>0</v>
      </c>
      <c r="AO28" s="144">
        <f t="shared" si="14"/>
        <v>0</v>
      </c>
      <c r="AP28" s="144">
        <f t="shared" si="14"/>
        <v>0</v>
      </c>
      <c r="AQ28" s="144">
        <f t="shared" si="14"/>
        <v>0</v>
      </c>
      <c r="AR28" s="144">
        <f t="shared" si="14"/>
        <v>0</v>
      </c>
      <c r="AS28" s="144">
        <f t="shared" si="14"/>
        <v>0</v>
      </c>
      <c r="AT28" s="144">
        <f t="shared" si="14"/>
        <v>0</v>
      </c>
      <c r="AU28" s="144">
        <f t="shared" si="14"/>
        <v>0</v>
      </c>
      <c r="AV28" s="144">
        <f t="shared" si="5"/>
        <v>0</v>
      </c>
      <c r="AX28" s="144">
        <f t="shared" ref="AX28:AX35" si="15">$D28</f>
        <v>0</v>
      </c>
      <c r="AY28" s="144">
        <f t="shared" ref="AY28:AY91" si="16">AX28-$N28+R28</f>
        <v>0</v>
      </c>
      <c r="AZ28" s="144">
        <f t="shared" ref="AZ28:AZ91" si="17">AY28-$N28+S28</f>
        <v>0</v>
      </c>
      <c r="BA28" s="144">
        <f t="shared" ref="BA28:BA91" si="18">AZ28-$N28+T28</f>
        <v>0</v>
      </c>
      <c r="BB28" s="144">
        <f t="shared" ref="BB28:BB91" si="19">BA28-$N28+U28</f>
        <v>0</v>
      </c>
      <c r="BC28" s="144">
        <f t="shared" ref="BC28:BC91" si="20">BB28-$N28+V28</f>
        <v>0</v>
      </c>
      <c r="BD28" s="144">
        <f t="shared" ref="BD28:BD91" si="21">BC28-$N28+W28</f>
        <v>0</v>
      </c>
      <c r="BE28" s="144">
        <f t="shared" ref="BE28:BE91" si="22">BD28-$N28+X28</f>
        <v>0</v>
      </c>
      <c r="BF28" s="144">
        <f t="shared" ref="BF28:BF91" si="23">BE28-$N28+Y28</f>
        <v>0</v>
      </c>
      <c r="BG28" s="144">
        <f t="shared" ref="BG28:BG91" si="24">BF28-$N28+Z28</f>
        <v>0</v>
      </c>
      <c r="BH28" s="144">
        <f t="shared" ref="BH28:BH91" si="25">BG28-$N28+AA28</f>
        <v>0</v>
      </c>
      <c r="BI28" s="144">
        <f t="shared" ref="BI28:BI91" si="26">BH28-$N28+AB28</f>
        <v>0</v>
      </c>
      <c r="BJ28" s="144">
        <f t="shared" ref="BJ28:BJ91" si="27">BI28-$N28+AC28</f>
        <v>0</v>
      </c>
      <c r="BK28" s="144">
        <f t="shared" ref="BK28:BK91" si="28">BJ28-$N28+AD28</f>
        <v>0</v>
      </c>
      <c r="BL28" s="144">
        <f t="shared" ref="BL28:BL91" si="29">BK28-$N28+AE28</f>
        <v>0</v>
      </c>
      <c r="BM28" s="144">
        <f t="shared" ref="BM28:BM91" si="30">BL28-$N28+AF28</f>
        <v>0</v>
      </c>
      <c r="BN28" s="144">
        <f t="shared" ref="BN28:BN91" si="31">BM28-$N28+AG28</f>
        <v>0</v>
      </c>
      <c r="BO28" s="144">
        <f t="shared" ref="BO28:BO91" si="32">BN28-$N28+AH28</f>
        <v>0</v>
      </c>
      <c r="BP28" s="144">
        <f t="shared" ref="BP28:BP91" si="33">BO28-$N28+AI28</f>
        <v>0</v>
      </c>
      <c r="BQ28" s="144">
        <f t="shared" ref="BQ28:BQ91" si="34">BP28-$N28+AJ28</f>
        <v>0</v>
      </c>
      <c r="BR28" s="144">
        <f t="shared" ref="BR28:BR91" si="35">BQ28-$N28+AK28</f>
        <v>0</v>
      </c>
      <c r="BS28" s="144">
        <f t="shared" ref="BS28:BS91" si="36">BR28-$N28+AL28</f>
        <v>0</v>
      </c>
      <c r="BT28" s="144">
        <f t="shared" ref="BT28:BT91" si="37">BS28-$N28+AM28</f>
        <v>0</v>
      </c>
      <c r="BU28" s="144">
        <f t="shared" ref="BU28:BU91" si="38">BT28-$N28+AN28</f>
        <v>0</v>
      </c>
      <c r="BV28" s="144">
        <f t="shared" ref="BV28:BV91" si="39">BU28-$N28+AO28</f>
        <v>0</v>
      </c>
      <c r="BW28" s="144">
        <f t="shared" ref="BW28:BW91" si="40">BV28-$N28+AP28</f>
        <v>0</v>
      </c>
      <c r="BX28" s="144">
        <f t="shared" ref="BX28:BX91" si="41">BW28-$N28+AQ28</f>
        <v>0</v>
      </c>
      <c r="BY28" s="144">
        <f t="shared" ref="BY28:BY91" si="42">BX28-$N28+AR28</f>
        <v>0</v>
      </c>
      <c r="BZ28" s="144">
        <f t="shared" ref="BZ28:BZ91" si="43">BY28-$N28+AS28</f>
        <v>0</v>
      </c>
      <c r="CA28" s="144">
        <f t="shared" ref="CA28:CA91" si="44">BZ28-$N28+AT28</f>
        <v>0</v>
      </c>
      <c r="CB28" s="144">
        <f t="shared" ref="CB28:CB91" si="45">CA28-$N28+AU28</f>
        <v>0</v>
      </c>
      <c r="CC28" s="369"/>
      <c r="CE28" s="189" t="str">
        <f t="shared" si="1"/>
        <v>Construction de prise d'eau (y c. restitution)</v>
      </c>
      <c r="CF28" s="145"/>
      <c r="CG28" s="145">
        <v>1</v>
      </c>
      <c r="CH28" s="145"/>
      <c r="CI28" s="145"/>
      <c r="CJ28" s="145"/>
      <c r="CK28" s="145"/>
      <c r="CL28" s="145"/>
      <c r="CM28" s="145"/>
      <c r="CN28" s="145"/>
      <c r="CO28" s="145"/>
      <c r="CP28" s="145"/>
      <c r="CQ28" s="145"/>
      <c r="CR28" s="145"/>
      <c r="CS28" s="145"/>
      <c r="CT28" s="145">
        <f t="shared" si="2"/>
        <v>0</v>
      </c>
      <c r="CU28" s="145">
        <f t="shared" si="3"/>
        <v>0</v>
      </c>
      <c r="CV28" s="145">
        <f t="shared" si="7"/>
        <v>0</v>
      </c>
    </row>
    <row r="29" spans="1:100" s="137" customFormat="1" ht="13.5" hidden="1" thickBot="1" x14ac:dyDescent="0.25">
      <c r="A29" s="102"/>
      <c r="B29" s="99" t="s">
        <v>126</v>
      </c>
      <c r="C29" s="319"/>
      <c r="D29" s="49"/>
      <c r="E29" s="138">
        <v>30</v>
      </c>
      <c r="F29" s="642"/>
      <c r="G29" s="34">
        <v>5.0000000000000001E-3</v>
      </c>
      <c r="H29" s="636"/>
      <c r="I29" s="622" t="s">
        <v>124</v>
      </c>
      <c r="J29" s="116"/>
      <c r="K29" s="139">
        <f t="shared" si="8"/>
        <v>30</v>
      </c>
      <c r="L29" s="140">
        <f t="shared" si="9"/>
        <v>5.0000000000000001E-3</v>
      </c>
      <c r="M29" s="141">
        <f t="shared" si="10"/>
        <v>0</v>
      </c>
      <c r="N29" s="141">
        <f t="shared" si="11"/>
        <v>0</v>
      </c>
      <c r="O29" s="70"/>
      <c r="P29" s="143" t="str">
        <f t="shared" si="12"/>
        <v>Galerie/puits d'infiltration</v>
      </c>
      <c r="Q29" s="144">
        <f t="shared" si="13"/>
        <v>0</v>
      </c>
      <c r="R29" s="144">
        <f t="shared" ref="R29:AU29" si="46">IF(Betrachtungszeit_Heizung&lt;R$26,0,IF(AND(Q$26&lt;&gt;0,Q$26/($K29)=INT(Q$26/($K29))),$D29,0))</f>
        <v>0</v>
      </c>
      <c r="S29" s="144">
        <f t="shared" si="46"/>
        <v>0</v>
      </c>
      <c r="T29" s="144">
        <f t="shared" si="46"/>
        <v>0</v>
      </c>
      <c r="U29" s="144">
        <f t="shared" si="46"/>
        <v>0</v>
      </c>
      <c r="V29" s="144">
        <f t="shared" si="46"/>
        <v>0</v>
      </c>
      <c r="W29" s="144">
        <f t="shared" si="46"/>
        <v>0</v>
      </c>
      <c r="X29" s="144">
        <f t="shared" si="46"/>
        <v>0</v>
      </c>
      <c r="Y29" s="144">
        <f t="shared" si="46"/>
        <v>0</v>
      </c>
      <c r="Z29" s="144">
        <f t="shared" si="46"/>
        <v>0</v>
      </c>
      <c r="AA29" s="144">
        <f t="shared" si="46"/>
        <v>0</v>
      </c>
      <c r="AB29" s="144">
        <f t="shared" si="46"/>
        <v>0</v>
      </c>
      <c r="AC29" s="144">
        <f t="shared" si="46"/>
        <v>0</v>
      </c>
      <c r="AD29" s="144">
        <f t="shared" si="46"/>
        <v>0</v>
      </c>
      <c r="AE29" s="144">
        <f t="shared" si="46"/>
        <v>0</v>
      </c>
      <c r="AF29" s="144">
        <f t="shared" si="46"/>
        <v>0</v>
      </c>
      <c r="AG29" s="144">
        <f t="shared" si="46"/>
        <v>0</v>
      </c>
      <c r="AH29" s="144">
        <f t="shared" si="46"/>
        <v>0</v>
      </c>
      <c r="AI29" s="144">
        <f t="shared" si="46"/>
        <v>0</v>
      </c>
      <c r="AJ29" s="144">
        <f t="shared" si="46"/>
        <v>0</v>
      </c>
      <c r="AK29" s="144">
        <f t="shared" si="46"/>
        <v>0</v>
      </c>
      <c r="AL29" s="144">
        <f t="shared" si="46"/>
        <v>0</v>
      </c>
      <c r="AM29" s="144">
        <f t="shared" si="46"/>
        <v>0</v>
      </c>
      <c r="AN29" s="144">
        <f t="shared" si="46"/>
        <v>0</v>
      </c>
      <c r="AO29" s="144">
        <f t="shared" si="46"/>
        <v>0</v>
      </c>
      <c r="AP29" s="144">
        <f t="shared" si="46"/>
        <v>0</v>
      </c>
      <c r="AQ29" s="144">
        <f t="shared" si="46"/>
        <v>0</v>
      </c>
      <c r="AR29" s="144">
        <f t="shared" si="46"/>
        <v>0</v>
      </c>
      <c r="AS29" s="144">
        <f t="shared" si="46"/>
        <v>0</v>
      </c>
      <c r="AT29" s="144">
        <f t="shared" si="46"/>
        <v>0</v>
      </c>
      <c r="AU29" s="144">
        <f t="shared" si="46"/>
        <v>0</v>
      </c>
      <c r="AV29" s="144">
        <f t="shared" si="5"/>
        <v>0</v>
      </c>
      <c r="AX29" s="144">
        <f t="shared" si="15"/>
        <v>0</v>
      </c>
      <c r="AY29" s="144">
        <f t="shared" si="16"/>
        <v>0</v>
      </c>
      <c r="AZ29" s="144">
        <f t="shared" si="17"/>
        <v>0</v>
      </c>
      <c r="BA29" s="144">
        <f t="shared" si="18"/>
        <v>0</v>
      </c>
      <c r="BB29" s="144">
        <f t="shared" si="19"/>
        <v>0</v>
      </c>
      <c r="BC29" s="144">
        <f t="shared" si="20"/>
        <v>0</v>
      </c>
      <c r="BD29" s="144">
        <f t="shared" si="21"/>
        <v>0</v>
      </c>
      <c r="BE29" s="144">
        <f t="shared" si="22"/>
        <v>0</v>
      </c>
      <c r="BF29" s="144">
        <f t="shared" si="23"/>
        <v>0</v>
      </c>
      <c r="BG29" s="144">
        <f t="shared" si="24"/>
        <v>0</v>
      </c>
      <c r="BH29" s="144">
        <f t="shared" si="25"/>
        <v>0</v>
      </c>
      <c r="BI29" s="144">
        <f t="shared" si="26"/>
        <v>0</v>
      </c>
      <c r="BJ29" s="144">
        <f t="shared" si="27"/>
        <v>0</v>
      </c>
      <c r="BK29" s="144">
        <f t="shared" si="28"/>
        <v>0</v>
      </c>
      <c r="BL29" s="144">
        <f t="shared" si="29"/>
        <v>0</v>
      </c>
      <c r="BM29" s="144">
        <f t="shared" si="30"/>
        <v>0</v>
      </c>
      <c r="BN29" s="144">
        <f t="shared" si="31"/>
        <v>0</v>
      </c>
      <c r="BO29" s="144">
        <f t="shared" si="32"/>
        <v>0</v>
      </c>
      <c r="BP29" s="144">
        <f t="shared" si="33"/>
        <v>0</v>
      </c>
      <c r="BQ29" s="144">
        <f t="shared" si="34"/>
        <v>0</v>
      </c>
      <c r="BR29" s="144">
        <f t="shared" si="35"/>
        <v>0</v>
      </c>
      <c r="BS29" s="144">
        <f t="shared" si="36"/>
        <v>0</v>
      </c>
      <c r="BT29" s="144">
        <f t="shared" si="37"/>
        <v>0</v>
      </c>
      <c r="BU29" s="144">
        <f t="shared" si="38"/>
        <v>0</v>
      </c>
      <c r="BV29" s="144">
        <f t="shared" si="39"/>
        <v>0</v>
      </c>
      <c r="BW29" s="144">
        <f t="shared" si="40"/>
        <v>0</v>
      </c>
      <c r="BX29" s="144">
        <f t="shared" si="41"/>
        <v>0</v>
      </c>
      <c r="BY29" s="144">
        <f t="shared" si="42"/>
        <v>0</v>
      </c>
      <c r="BZ29" s="144">
        <f t="shared" si="43"/>
        <v>0</v>
      </c>
      <c r="CA29" s="144">
        <f t="shared" si="44"/>
        <v>0</v>
      </c>
      <c r="CB29" s="144">
        <f t="shared" si="45"/>
        <v>0</v>
      </c>
      <c r="CC29" s="369"/>
      <c r="CE29" s="189" t="str">
        <f t="shared" si="1"/>
        <v>Galerie/puits d'infiltration</v>
      </c>
      <c r="CF29" s="145"/>
      <c r="CG29" s="145"/>
      <c r="CH29" s="145">
        <v>1</v>
      </c>
      <c r="CI29" s="145"/>
      <c r="CJ29" s="145"/>
      <c r="CK29" s="145"/>
      <c r="CL29" s="145"/>
      <c r="CM29" s="145"/>
      <c r="CN29" s="145"/>
      <c r="CO29" s="145"/>
      <c r="CP29" s="145"/>
      <c r="CQ29" s="145"/>
      <c r="CR29" s="145"/>
      <c r="CS29" s="145"/>
      <c r="CT29" s="145">
        <f t="shared" si="2"/>
        <v>0</v>
      </c>
      <c r="CU29" s="145">
        <f t="shared" si="3"/>
        <v>0</v>
      </c>
      <c r="CV29" s="145">
        <f t="shared" si="7"/>
        <v>0</v>
      </c>
    </row>
    <row r="30" spans="1:100" s="137" customFormat="1" ht="13.5" hidden="1" thickBot="1" x14ac:dyDescent="0.25">
      <c r="A30" s="102"/>
      <c r="B30" s="98" t="s">
        <v>364</v>
      </c>
      <c r="C30" s="319"/>
      <c r="D30" s="49"/>
      <c r="E30" s="138">
        <v>30</v>
      </c>
      <c r="F30" s="642"/>
      <c r="G30" s="34">
        <v>5.0000000000000001E-3</v>
      </c>
      <c r="H30" s="636"/>
      <c r="I30" s="622" t="s">
        <v>124</v>
      </c>
      <c r="J30" s="116"/>
      <c r="K30" s="139">
        <f t="shared" si="8"/>
        <v>30</v>
      </c>
      <c r="L30" s="140">
        <f t="shared" si="9"/>
        <v>5.0000000000000001E-3</v>
      </c>
      <c r="M30" s="141">
        <f t="shared" si="10"/>
        <v>0</v>
      </c>
      <c r="N30" s="141">
        <f t="shared" si="11"/>
        <v>0</v>
      </c>
      <c r="O30" s="70"/>
      <c r="P30" s="143" t="str">
        <f t="shared" si="12"/>
        <v>Fouille pour prise d'eau</v>
      </c>
      <c r="Q30" s="144">
        <f t="shared" si="13"/>
        <v>0</v>
      </c>
      <c r="R30" s="144">
        <f t="shared" ref="R30:AU30" si="47">IF(Betrachtungszeit_Heizung&lt;R$26,0,IF(AND(Q$26&lt;&gt;0,Q$26/($K30)=INT(Q$26/($K30))),$D30,0))</f>
        <v>0</v>
      </c>
      <c r="S30" s="144">
        <f t="shared" si="47"/>
        <v>0</v>
      </c>
      <c r="T30" s="144">
        <f t="shared" si="47"/>
        <v>0</v>
      </c>
      <c r="U30" s="144">
        <f t="shared" si="47"/>
        <v>0</v>
      </c>
      <c r="V30" s="144">
        <f t="shared" si="47"/>
        <v>0</v>
      </c>
      <c r="W30" s="144">
        <f t="shared" si="47"/>
        <v>0</v>
      </c>
      <c r="X30" s="144">
        <f t="shared" si="47"/>
        <v>0</v>
      </c>
      <c r="Y30" s="144">
        <f t="shared" si="47"/>
        <v>0</v>
      </c>
      <c r="Z30" s="144">
        <f t="shared" si="47"/>
        <v>0</v>
      </c>
      <c r="AA30" s="144">
        <f t="shared" si="47"/>
        <v>0</v>
      </c>
      <c r="AB30" s="144">
        <f t="shared" si="47"/>
        <v>0</v>
      </c>
      <c r="AC30" s="144">
        <f t="shared" si="47"/>
        <v>0</v>
      </c>
      <c r="AD30" s="144">
        <f t="shared" si="47"/>
        <v>0</v>
      </c>
      <c r="AE30" s="144">
        <f t="shared" si="47"/>
        <v>0</v>
      </c>
      <c r="AF30" s="144">
        <f t="shared" si="47"/>
        <v>0</v>
      </c>
      <c r="AG30" s="144">
        <f t="shared" si="47"/>
        <v>0</v>
      </c>
      <c r="AH30" s="144">
        <f t="shared" si="47"/>
        <v>0</v>
      </c>
      <c r="AI30" s="144">
        <f t="shared" si="47"/>
        <v>0</v>
      </c>
      <c r="AJ30" s="144">
        <f t="shared" si="47"/>
        <v>0</v>
      </c>
      <c r="AK30" s="144">
        <f t="shared" si="47"/>
        <v>0</v>
      </c>
      <c r="AL30" s="144">
        <f t="shared" si="47"/>
        <v>0</v>
      </c>
      <c r="AM30" s="144">
        <f t="shared" si="47"/>
        <v>0</v>
      </c>
      <c r="AN30" s="144">
        <f t="shared" si="47"/>
        <v>0</v>
      </c>
      <c r="AO30" s="144">
        <f t="shared" si="47"/>
        <v>0</v>
      </c>
      <c r="AP30" s="144">
        <f t="shared" si="47"/>
        <v>0</v>
      </c>
      <c r="AQ30" s="144">
        <f t="shared" si="47"/>
        <v>0</v>
      </c>
      <c r="AR30" s="144">
        <f t="shared" si="47"/>
        <v>0</v>
      </c>
      <c r="AS30" s="144">
        <f t="shared" si="47"/>
        <v>0</v>
      </c>
      <c r="AT30" s="144">
        <f t="shared" si="47"/>
        <v>0</v>
      </c>
      <c r="AU30" s="144">
        <f t="shared" si="47"/>
        <v>0</v>
      </c>
      <c r="AV30" s="144">
        <f t="shared" si="5"/>
        <v>0</v>
      </c>
      <c r="AX30" s="144">
        <f t="shared" si="15"/>
        <v>0</v>
      </c>
      <c r="AY30" s="144">
        <f t="shared" si="16"/>
        <v>0</v>
      </c>
      <c r="AZ30" s="144">
        <f t="shared" si="17"/>
        <v>0</v>
      </c>
      <c r="BA30" s="144">
        <f t="shared" si="18"/>
        <v>0</v>
      </c>
      <c r="BB30" s="144">
        <f t="shared" si="19"/>
        <v>0</v>
      </c>
      <c r="BC30" s="144">
        <f t="shared" si="20"/>
        <v>0</v>
      </c>
      <c r="BD30" s="144">
        <f t="shared" si="21"/>
        <v>0</v>
      </c>
      <c r="BE30" s="144">
        <f t="shared" si="22"/>
        <v>0</v>
      </c>
      <c r="BF30" s="144">
        <f t="shared" si="23"/>
        <v>0</v>
      </c>
      <c r="BG30" s="144">
        <f t="shared" si="24"/>
        <v>0</v>
      </c>
      <c r="BH30" s="144">
        <f t="shared" si="25"/>
        <v>0</v>
      </c>
      <c r="BI30" s="144">
        <f t="shared" si="26"/>
        <v>0</v>
      </c>
      <c r="BJ30" s="144">
        <f t="shared" si="27"/>
        <v>0</v>
      </c>
      <c r="BK30" s="144">
        <f t="shared" si="28"/>
        <v>0</v>
      </c>
      <c r="BL30" s="144">
        <f t="shared" si="29"/>
        <v>0</v>
      </c>
      <c r="BM30" s="144">
        <f t="shared" si="30"/>
        <v>0</v>
      </c>
      <c r="BN30" s="144">
        <f t="shared" si="31"/>
        <v>0</v>
      </c>
      <c r="BO30" s="144">
        <f t="shared" si="32"/>
        <v>0</v>
      </c>
      <c r="BP30" s="144">
        <f t="shared" si="33"/>
        <v>0</v>
      </c>
      <c r="BQ30" s="144">
        <f t="shared" si="34"/>
        <v>0</v>
      </c>
      <c r="BR30" s="144">
        <f t="shared" si="35"/>
        <v>0</v>
      </c>
      <c r="BS30" s="144">
        <f t="shared" si="36"/>
        <v>0</v>
      </c>
      <c r="BT30" s="144">
        <f t="shared" si="37"/>
        <v>0</v>
      </c>
      <c r="BU30" s="144">
        <f t="shared" si="38"/>
        <v>0</v>
      </c>
      <c r="BV30" s="144">
        <f t="shared" si="39"/>
        <v>0</v>
      </c>
      <c r="BW30" s="144">
        <f t="shared" si="40"/>
        <v>0</v>
      </c>
      <c r="BX30" s="144">
        <f t="shared" si="41"/>
        <v>0</v>
      </c>
      <c r="BY30" s="144">
        <f t="shared" si="42"/>
        <v>0</v>
      </c>
      <c r="BZ30" s="144">
        <f t="shared" si="43"/>
        <v>0</v>
      </c>
      <c r="CA30" s="144">
        <f t="shared" si="44"/>
        <v>0</v>
      </c>
      <c r="CB30" s="144">
        <f t="shared" si="45"/>
        <v>0</v>
      </c>
      <c r="CC30" s="369"/>
      <c r="CE30" s="189" t="str">
        <f t="shared" si="1"/>
        <v>Fouille pour prise d'eau</v>
      </c>
      <c r="CF30" s="145"/>
      <c r="CG30" s="145">
        <v>1</v>
      </c>
      <c r="CH30" s="421">
        <v>1</v>
      </c>
      <c r="CI30" s="145"/>
      <c r="CJ30" s="145"/>
      <c r="CK30" s="145"/>
      <c r="CL30" s="145"/>
      <c r="CM30" s="145"/>
      <c r="CN30" s="145"/>
      <c r="CO30" s="145"/>
      <c r="CP30" s="145"/>
      <c r="CQ30" s="145"/>
      <c r="CR30" s="145"/>
      <c r="CS30" s="145"/>
      <c r="CT30" s="145">
        <f t="shared" si="2"/>
        <v>0</v>
      </c>
      <c r="CU30" s="145">
        <f t="shared" si="3"/>
        <v>0</v>
      </c>
      <c r="CV30" s="145">
        <f t="shared" si="7"/>
        <v>0</v>
      </c>
    </row>
    <row r="31" spans="1:100" s="137" customFormat="1" ht="13.5" hidden="1" thickBot="1" x14ac:dyDescent="0.25">
      <c r="A31" s="102"/>
      <c r="B31" s="98" t="s">
        <v>362</v>
      </c>
      <c r="C31" s="319"/>
      <c r="D31" s="49"/>
      <c r="E31" s="138">
        <v>30</v>
      </c>
      <c r="F31" s="642"/>
      <c r="G31" s="34">
        <v>5.0000000000000001E-3</v>
      </c>
      <c r="H31" s="636"/>
      <c r="I31" s="622" t="s">
        <v>124</v>
      </c>
      <c r="J31" s="116"/>
      <c r="K31" s="139">
        <f t="shared" si="8"/>
        <v>30</v>
      </c>
      <c r="L31" s="140">
        <f t="shared" si="9"/>
        <v>5.0000000000000001E-3</v>
      </c>
      <c r="M31" s="141">
        <f t="shared" si="10"/>
        <v>0</v>
      </c>
      <c r="N31" s="141">
        <f t="shared" si="11"/>
        <v>0</v>
      </c>
      <c r="O31" s="70"/>
      <c r="P31" s="143" t="str">
        <f t="shared" si="12"/>
        <v>Terrassement pour raccordement sondes géothermiques</v>
      </c>
      <c r="Q31" s="144">
        <f t="shared" si="13"/>
        <v>0</v>
      </c>
      <c r="R31" s="144">
        <f t="shared" ref="R31:AU31" si="48">IF(Betrachtungszeit_Heizung&lt;R$26,0,IF(AND(Q$26&lt;&gt;0,Q$26/($K31)=INT(Q$26/($K31))),$D31,0))</f>
        <v>0</v>
      </c>
      <c r="S31" s="144">
        <f t="shared" si="48"/>
        <v>0</v>
      </c>
      <c r="T31" s="144">
        <f t="shared" si="48"/>
        <v>0</v>
      </c>
      <c r="U31" s="144">
        <f t="shared" si="48"/>
        <v>0</v>
      </c>
      <c r="V31" s="144">
        <f t="shared" si="48"/>
        <v>0</v>
      </c>
      <c r="W31" s="144">
        <f t="shared" si="48"/>
        <v>0</v>
      </c>
      <c r="X31" s="144">
        <f t="shared" si="48"/>
        <v>0</v>
      </c>
      <c r="Y31" s="144">
        <f t="shared" si="48"/>
        <v>0</v>
      </c>
      <c r="Z31" s="144">
        <f t="shared" si="48"/>
        <v>0</v>
      </c>
      <c r="AA31" s="144">
        <f t="shared" si="48"/>
        <v>0</v>
      </c>
      <c r="AB31" s="144">
        <f t="shared" si="48"/>
        <v>0</v>
      </c>
      <c r="AC31" s="144">
        <f t="shared" si="48"/>
        <v>0</v>
      </c>
      <c r="AD31" s="144">
        <f t="shared" si="48"/>
        <v>0</v>
      </c>
      <c r="AE31" s="144">
        <f t="shared" si="48"/>
        <v>0</v>
      </c>
      <c r="AF31" s="144">
        <f t="shared" si="48"/>
        <v>0</v>
      </c>
      <c r="AG31" s="144">
        <f t="shared" si="48"/>
        <v>0</v>
      </c>
      <c r="AH31" s="144">
        <f t="shared" si="48"/>
        <v>0</v>
      </c>
      <c r="AI31" s="144">
        <f t="shared" si="48"/>
        <v>0</v>
      </c>
      <c r="AJ31" s="144">
        <f t="shared" si="48"/>
        <v>0</v>
      </c>
      <c r="AK31" s="144">
        <f t="shared" si="48"/>
        <v>0</v>
      </c>
      <c r="AL31" s="144">
        <f t="shared" si="48"/>
        <v>0</v>
      </c>
      <c r="AM31" s="144">
        <f t="shared" si="48"/>
        <v>0</v>
      </c>
      <c r="AN31" s="144">
        <f t="shared" si="48"/>
        <v>0</v>
      </c>
      <c r="AO31" s="144">
        <f t="shared" si="48"/>
        <v>0</v>
      </c>
      <c r="AP31" s="144">
        <f t="shared" si="48"/>
        <v>0</v>
      </c>
      <c r="AQ31" s="144">
        <f t="shared" si="48"/>
        <v>0</v>
      </c>
      <c r="AR31" s="144">
        <f t="shared" si="48"/>
        <v>0</v>
      </c>
      <c r="AS31" s="144">
        <f t="shared" si="48"/>
        <v>0</v>
      </c>
      <c r="AT31" s="144">
        <f t="shared" si="48"/>
        <v>0</v>
      </c>
      <c r="AU31" s="144">
        <f t="shared" si="48"/>
        <v>0</v>
      </c>
      <c r="AV31" s="144">
        <f t="shared" si="5"/>
        <v>0</v>
      </c>
      <c r="AX31" s="144">
        <f t="shared" si="15"/>
        <v>0</v>
      </c>
      <c r="AY31" s="144">
        <f t="shared" si="16"/>
        <v>0</v>
      </c>
      <c r="AZ31" s="144">
        <f t="shared" si="17"/>
        <v>0</v>
      </c>
      <c r="BA31" s="144">
        <f t="shared" si="18"/>
        <v>0</v>
      </c>
      <c r="BB31" s="144">
        <f t="shared" si="19"/>
        <v>0</v>
      </c>
      <c r="BC31" s="144">
        <f t="shared" si="20"/>
        <v>0</v>
      </c>
      <c r="BD31" s="144">
        <f t="shared" si="21"/>
        <v>0</v>
      </c>
      <c r="BE31" s="144">
        <f t="shared" si="22"/>
        <v>0</v>
      </c>
      <c r="BF31" s="144">
        <f t="shared" si="23"/>
        <v>0</v>
      </c>
      <c r="BG31" s="144">
        <f t="shared" si="24"/>
        <v>0</v>
      </c>
      <c r="BH31" s="144">
        <f t="shared" si="25"/>
        <v>0</v>
      </c>
      <c r="BI31" s="144">
        <f t="shared" si="26"/>
        <v>0</v>
      </c>
      <c r="BJ31" s="144">
        <f t="shared" si="27"/>
        <v>0</v>
      </c>
      <c r="BK31" s="144">
        <f t="shared" si="28"/>
        <v>0</v>
      </c>
      <c r="BL31" s="144">
        <f t="shared" si="29"/>
        <v>0</v>
      </c>
      <c r="BM31" s="144">
        <f t="shared" si="30"/>
        <v>0</v>
      </c>
      <c r="BN31" s="144">
        <f t="shared" si="31"/>
        <v>0</v>
      </c>
      <c r="BO31" s="144">
        <f t="shared" si="32"/>
        <v>0</v>
      </c>
      <c r="BP31" s="144">
        <f t="shared" si="33"/>
        <v>0</v>
      </c>
      <c r="BQ31" s="144">
        <f t="shared" si="34"/>
        <v>0</v>
      </c>
      <c r="BR31" s="144">
        <f t="shared" si="35"/>
        <v>0</v>
      </c>
      <c r="BS31" s="144">
        <f t="shared" si="36"/>
        <v>0</v>
      </c>
      <c r="BT31" s="144">
        <f t="shared" si="37"/>
        <v>0</v>
      </c>
      <c r="BU31" s="144">
        <f t="shared" si="38"/>
        <v>0</v>
      </c>
      <c r="BV31" s="144">
        <f t="shared" si="39"/>
        <v>0</v>
      </c>
      <c r="BW31" s="144">
        <f t="shared" si="40"/>
        <v>0</v>
      </c>
      <c r="BX31" s="144">
        <f t="shared" si="41"/>
        <v>0</v>
      </c>
      <c r="BY31" s="144">
        <f t="shared" si="42"/>
        <v>0</v>
      </c>
      <c r="BZ31" s="144">
        <f t="shared" si="43"/>
        <v>0</v>
      </c>
      <c r="CA31" s="144">
        <f t="shared" si="44"/>
        <v>0</v>
      </c>
      <c r="CB31" s="144">
        <f t="shared" si="45"/>
        <v>0</v>
      </c>
      <c r="CC31" s="369"/>
      <c r="CE31" s="189" t="str">
        <f t="shared" si="1"/>
        <v>Terrassement pour raccordement sondes géothermiques</v>
      </c>
      <c r="CF31" s="145"/>
      <c r="CG31" s="145"/>
      <c r="CH31" s="145"/>
      <c r="CI31" s="145">
        <v>1</v>
      </c>
      <c r="CJ31" s="145"/>
      <c r="CK31" s="145"/>
      <c r="CL31" s="145"/>
      <c r="CM31" s="145"/>
      <c r="CN31" s="145"/>
      <c r="CO31" s="145"/>
      <c r="CP31" s="145"/>
      <c r="CQ31" s="145"/>
      <c r="CR31" s="145"/>
      <c r="CS31" s="145"/>
      <c r="CT31" s="145">
        <f t="shared" si="2"/>
        <v>0</v>
      </c>
      <c r="CU31" s="145">
        <f t="shared" si="3"/>
        <v>0</v>
      </c>
      <c r="CV31" s="145">
        <f t="shared" si="7"/>
        <v>0</v>
      </c>
    </row>
    <row r="32" spans="1:100" s="137" customFormat="1" ht="13.5" hidden="1" thickBot="1" x14ac:dyDescent="0.25">
      <c r="A32" s="102"/>
      <c r="B32" s="98" t="s">
        <v>414</v>
      </c>
      <c r="C32" s="319"/>
      <c r="D32" s="49"/>
      <c r="E32" s="138">
        <v>30</v>
      </c>
      <c r="F32" s="642"/>
      <c r="G32" s="34">
        <v>1E-3</v>
      </c>
      <c r="H32" s="636"/>
      <c r="I32" s="622" t="s">
        <v>124</v>
      </c>
      <c r="J32" s="116"/>
      <c r="K32" s="139">
        <f t="shared" si="8"/>
        <v>30</v>
      </c>
      <c r="L32" s="140">
        <f t="shared" si="9"/>
        <v>1E-3</v>
      </c>
      <c r="M32" s="141">
        <f t="shared" si="10"/>
        <v>0</v>
      </c>
      <c r="N32" s="141">
        <f t="shared" si="11"/>
        <v>0</v>
      </c>
      <c r="O32" s="70"/>
      <c r="P32" s="143" t="str">
        <f t="shared" si="12"/>
        <v>Fondations</v>
      </c>
      <c r="Q32" s="144">
        <f t="shared" si="13"/>
        <v>0</v>
      </c>
      <c r="R32" s="144">
        <f t="shared" ref="R32:AU32" si="49">IF(Betrachtungszeit_Heizung&lt;R$26,0,IF(AND(Q$26&lt;&gt;0,Q$26/($K32)=INT(Q$26/($K32))),$D32,0))</f>
        <v>0</v>
      </c>
      <c r="S32" s="144">
        <f t="shared" si="49"/>
        <v>0</v>
      </c>
      <c r="T32" s="144">
        <f t="shared" si="49"/>
        <v>0</v>
      </c>
      <c r="U32" s="144">
        <f t="shared" si="49"/>
        <v>0</v>
      </c>
      <c r="V32" s="144">
        <f t="shared" si="49"/>
        <v>0</v>
      </c>
      <c r="W32" s="144">
        <f t="shared" si="49"/>
        <v>0</v>
      </c>
      <c r="X32" s="144">
        <f t="shared" si="49"/>
        <v>0</v>
      </c>
      <c r="Y32" s="144">
        <f t="shared" si="49"/>
        <v>0</v>
      </c>
      <c r="Z32" s="144">
        <f t="shared" si="49"/>
        <v>0</v>
      </c>
      <c r="AA32" s="144">
        <f t="shared" si="49"/>
        <v>0</v>
      </c>
      <c r="AB32" s="144">
        <f t="shared" si="49"/>
        <v>0</v>
      </c>
      <c r="AC32" s="144">
        <f t="shared" si="49"/>
        <v>0</v>
      </c>
      <c r="AD32" s="144">
        <f t="shared" si="49"/>
        <v>0</v>
      </c>
      <c r="AE32" s="144">
        <f t="shared" si="49"/>
        <v>0</v>
      </c>
      <c r="AF32" s="144">
        <f t="shared" si="49"/>
        <v>0</v>
      </c>
      <c r="AG32" s="144">
        <f t="shared" si="49"/>
        <v>0</v>
      </c>
      <c r="AH32" s="144">
        <f t="shared" si="49"/>
        <v>0</v>
      </c>
      <c r="AI32" s="144">
        <f t="shared" si="49"/>
        <v>0</v>
      </c>
      <c r="AJ32" s="144">
        <f t="shared" si="49"/>
        <v>0</v>
      </c>
      <c r="AK32" s="144">
        <f t="shared" si="49"/>
        <v>0</v>
      </c>
      <c r="AL32" s="144">
        <f t="shared" si="49"/>
        <v>0</v>
      </c>
      <c r="AM32" s="144">
        <f t="shared" si="49"/>
        <v>0</v>
      </c>
      <c r="AN32" s="144">
        <f t="shared" si="49"/>
        <v>0</v>
      </c>
      <c r="AO32" s="144">
        <f t="shared" si="49"/>
        <v>0</v>
      </c>
      <c r="AP32" s="144">
        <f t="shared" si="49"/>
        <v>0</v>
      </c>
      <c r="AQ32" s="144">
        <f t="shared" si="49"/>
        <v>0</v>
      </c>
      <c r="AR32" s="144">
        <f t="shared" si="49"/>
        <v>0</v>
      </c>
      <c r="AS32" s="144">
        <f t="shared" si="49"/>
        <v>0</v>
      </c>
      <c r="AT32" s="144">
        <f t="shared" si="49"/>
        <v>0</v>
      </c>
      <c r="AU32" s="144">
        <f t="shared" si="49"/>
        <v>0</v>
      </c>
      <c r="AV32" s="144">
        <f t="shared" si="5"/>
        <v>0</v>
      </c>
      <c r="AX32" s="144">
        <f t="shared" si="15"/>
        <v>0</v>
      </c>
      <c r="AY32" s="144">
        <f t="shared" si="16"/>
        <v>0</v>
      </c>
      <c r="AZ32" s="144">
        <f t="shared" si="17"/>
        <v>0</v>
      </c>
      <c r="BA32" s="144">
        <f t="shared" si="18"/>
        <v>0</v>
      </c>
      <c r="BB32" s="144">
        <f t="shared" si="19"/>
        <v>0</v>
      </c>
      <c r="BC32" s="144">
        <f t="shared" si="20"/>
        <v>0</v>
      </c>
      <c r="BD32" s="144">
        <f t="shared" si="21"/>
        <v>0</v>
      </c>
      <c r="BE32" s="144">
        <f t="shared" si="22"/>
        <v>0</v>
      </c>
      <c r="BF32" s="144">
        <f t="shared" si="23"/>
        <v>0</v>
      </c>
      <c r="BG32" s="144">
        <f t="shared" si="24"/>
        <v>0</v>
      </c>
      <c r="BH32" s="144">
        <f t="shared" si="25"/>
        <v>0</v>
      </c>
      <c r="BI32" s="144">
        <f t="shared" si="26"/>
        <v>0</v>
      </c>
      <c r="BJ32" s="144">
        <f t="shared" si="27"/>
        <v>0</v>
      </c>
      <c r="BK32" s="144">
        <f t="shared" si="28"/>
        <v>0</v>
      </c>
      <c r="BL32" s="144">
        <f t="shared" si="29"/>
        <v>0</v>
      </c>
      <c r="BM32" s="144">
        <f t="shared" si="30"/>
        <v>0</v>
      </c>
      <c r="BN32" s="144">
        <f t="shared" si="31"/>
        <v>0</v>
      </c>
      <c r="BO32" s="144">
        <f t="shared" si="32"/>
        <v>0</v>
      </c>
      <c r="BP32" s="144">
        <f t="shared" si="33"/>
        <v>0</v>
      </c>
      <c r="BQ32" s="144">
        <f t="shared" si="34"/>
        <v>0</v>
      </c>
      <c r="BR32" s="144">
        <f t="shared" si="35"/>
        <v>0</v>
      </c>
      <c r="BS32" s="144">
        <f t="shared" si="36"/>
        <v>0</v>
      </c>
      <c r="BT32" s="144">
        <f t="shared" si="37"/>
        <v>0</v>
      </c>
      <c r="BU32" s="144">
        <f t="shared" si="38"/>
        <v>0</v>
      </c>
      <c r="BV32" s="144">
        <f t="shared" si="39"/>
        <v>0</v>
      </c>
      <c r="BW32" s="144">
        <f t="shared" si="40"/>
        <v>0</v>
      </c>
      <c r="BX32" s="144">
        <f t="shared" si="41"/>
        <v>0</v>
      </c>
      <c r="BY32" s="144">
        <f t="shared" si="42"/>
        <v>0</v>
      </c>
      <c r="BZ32" s="144">
        <f t="shared" si="43"/>
        <v>0</v>
      </c>
      <c r="CA32" s="144">
        <f t="shared" si="44"/>
        <v>0</v>
      </c>
      <c r="CB32" s="144">
        <f t="shared" si="45"/>
        <v>0</v>
      </c>
      <c r="CC32" s="369"/>
      <c r="CE32" s="189" t="str">
        <f t="shared" si="1"/>
        <v>Fondations</v>
      </c>
      <c r="CF32" s="145"/>
      <c r="CG32" s="145"/>
      <c r="CH32" s="145"/>
      <c r="CI32" s="145">
        <v>1</v>
      </c>
      <c r="CJ32" s="145"/>
      <c r="CK32" s="145"/>
      <c r="CL32" s="145"/>
      <c r="CM32" s="145"/>
      <c r="CN32" s="145"/>
      <c r="CO32" s="145"/>
      <c r="CP32" s="145"/>
      <c r="CQ32" s="145"/>
      <c r="CR32" s="145"/>
      <c r="CS32" s="145"/>
      <c r="CT32" s="145">
        <f t="shared" si="2"/>
        <v>0</v>
      </c>
      <c r="CU32" s="145">
        <f t="shared" si="3"/>
        <v>0</v>
      </c>
      <c r="CV32" s="145">
        <f t="shared" si="7"/>
        <v>0</v>
      </c>
    </row>
    <row r="33" spans="1:100" s="137" customFormat="1" ht="13.5" hidden="1" thickBot="1" x14ac:dyDescent="0.25">
      <c r="A33" s="102"/>
      <c r="B33" s="98" t="s">
        <v>363</v>
      </c>
      <c r="C33" s="319"/>
      <c r="D33" s="49"/>
      <c r="E33" s="138">
        <v>30</v>
      </c>
      <c r="F33" s="642"/>
      <c r="G33" s="34">
        <v>1.4999999999999999E-2</v>
      </c>
      <c r="H33" s="636"/>
      <c r="I33" s="622" t="s">
        <v>124</v>
      </c>
      <c r="J33" s="116"/>
      <c r="K33" s="139">
        <f t="shared" si="8"/>
        <v>30</v>
      </c>
      <c r="L33" s="140">
        <f t="shared" si="9"/>
        <v>1.4999999999999999E-2</v>
      </c>
      <c r="M33" s="141">
        <f t="shared" si="10"/>
        <v>0</v>
      </c>
      <c r="N33" s="141">
        <f t="shared" si="11"/>
        <v>0</v>
      </c>
      <c r="O33" s="70"/>
      <c r="P33" s="143" t="str">
        <f t="shared" si="12"/>
        <v>Local citerne</v>
      </c>
      <c r="Q33" s="144">
        <f t="shared" si="13"/>
        <v>0</v>
      </c>
      <c r="R33" s="144">
        <f t="shared" ref="R33:AU33" si="50">IF(Betrachtungszeit_Heizung&lt;R$26,0,IF(AND(Q$26&lt;&gt;0,Q$26/($K33)=INT(Q$26/($K33))),$D33,0))</f>
        <v>0</v>
      </c>
      <c r="S33" s="144">
        <f t="shared" si="50"/>
        <v>0</v>
      </c>
      <c r="T33" s="144">
        <f t="shared" si="50"/>
        <v>0</v>
      </c>
      <c r="U33" s="144">
        <f t="shared" si="50"/>
        <v>0</v>
      </c>
      <c r="V33" s="144">
        <f t="shared" si="50"/>
        <v>0</v>
      </c>
      <c r="W33" s="144">
        <f t="shared" si="50"/>
        <v>0</v>
      </c>
      <c r="X33" s="144">
        <f t="shared" si="50"/>
        <v>0</v>
      </c>
      <c r="Y33" s="144">
        <f t="shared" si="50"/>
        <v>0</v>
      </c>
      <c r="Z33" s="144">
        <f t="shared" si="50"/>
        <v>0</v>
      </c>
      <c r="AA33" s="144">
        <f t="shared" si="50"/>
        <v>0</v>
      </c>
      <c r="AB33" s="144">
        <f t="shared" si="50"/>
        <v>0</v>
      </c>
      <c r="AC33" s="144">
        <f t="shared" si="50"/>
        <v>0</v>
      </c>
      <c r="AD33" s="144">
        <f t="shared" si="50"/>
        <v>0</v>
      </c>
      <c r="AE33" s="144">
        <f t="shared" si="50"/>
        <v>0</v>
      </c>
      <c r="AF33" s="144">
        <f t="shared" si="50"/>
        <v>0</v>
      </c>
      <c r="AG33" s="144">
        <f t="shared" si="50"/>
        <v>0</v>
      </c>
      <c r="AH33" s="144">
        <f t="shared" si="50"/>
        <v>0</v>
      </c>
      <c r="AI33" s="144">
        <f t="shared" si="50"/>
        <v>0</v>
      </c>
      <c r="AJ33" s="144">
        <f t="shared" si="50"/>
        <v>0</v>
      </c>
      <c r="AK33" s="144">
        <f t="shared" si="50"/>
        <v>0</v>
      </c>
      <c r="AL33" s="144">
        <f t="shared" si="50"/>
        <v>0</v>
      </c>
      <c r="AM33" s="144">
        <f t="shared" si="50"/>
        <v>0</v>
      </c>
      <c r="AN33" s="144">
        <f t="shared" si="50"/>
        <v>0</v>
      </c>
      <c r="AO33" s="144">
        <f t="shared" si="50"/>
        <v>0</v>
      </c>
      <c r="AP33" s="144">
        <f t="shared" si="50"/>
        <v>0</v>
      </c>
      <c r="AQ33" s="144">
        <f t="shared" si="50"/>
        <v>0</v>
      </c>
      <c r="AR33" s="144">
        <f t="shared" si="50"/>
        <v>0</v>
      </c>
      <c r="AS33" s="144">
        <f t="shared" si="50"/>
        <v>0</v>
      </c>
      <c r="AT33" s="144">
        <f t="shared" si="50"/>
        <v>0</v>
      </c>
      <c r="AU33" s="144">
        <f t="shared" si="50"/>
        <v>0</v>
      </c>
      <c r="AV33" s="144">
        <f t="shared" si="5"/>
        <v>0</v>
      </c>
      <c r="AX33" s="144">
        <f t="shared" si="15"/>
        <v>0</v>
      </c>
      <c r="AY33" s="144">
        <f t="shared" si="16"/>
        <v>0</v>
      </c>
      <c r="AZ33" s="144">
        <f t="shared" si="17"/>
        <v>0</v>
      </c>
      <c r="BA33" s="144">
        <f t="shared" si="18"/>
        <v>0</v>
      </c>
      <c r="BB33" s="144">
        <f t="shared" si="19"/>
        <v>0</v>
      </c>
      <c r="BC33" s="144">
        <f t="shared" si="20"/>
        <v>0</v>
      </c>
      <c r="BD33" s="144">
        <f t="shared" si="21"/>
        <v>0</v>
      </c>
      <c r="BE33" s="144">
        <f t="shared" si="22"/>
        <v>0</v>
      </c>
      <c r="BF33" s="144">
        <f t="shared" si="23"/>
        <v>0</v>
      </c>
      <c r="BG33" s="144">
        <f t="shared" si="24"/>
        <v>0</v>
      </c>
      <c r="BH33" s="144">
        <f t="shared" si="25"/>
        <v>0</v>
      </c>
      <c r="BI33" s="144">
        <f t="shared" si="26"/>
        <v>0</v>
      </c>
      <c r="BJ33" s="144">
        <f t="shared" si="27"/>
        <v>0</v>
      </c>
      <c r="BK33" s="144">
        <f t="shared" si="28"/>
        <v>0</v>
      </c>
      <c r="BL33" s="144">
        <f t="shared" si="29"/>
        <v>0</v>
      </c>
      <c r="BM33" s="144">
        <f t="shared" si="30"/>
        <v>0</v>
      </c>
      <c r="BN33" s="144">
        <f t="shared" si="31"/>
        <v>0</v>
      </c>
      <c r="BO33" s="144">
        <f t="shared" si="32"/>
        <v>0</v>
      </c>
      <c r="BP33" s="144">
        <f t="shared" si="33"/>
        <v>0</v>
      </c>
      <c r="BQ33" s="144">
        <f t="shared" si="34"/>
        <v>0</v>
      </c>
      <c r="BR33" s="144">
        <f t="shared" si="35"/>
        <v>0</v>
      </c>
      <c r="BS33" s="144">
        <f t="shared" si="36"/>
        <v>0</v>
      </c>
      <c r="BT33" s="144">
        <f t="shared" si="37"/>
        <v>0</v>
      </c>
      <c r="BU33" s="144">
        <f t="shared" si="38"/>
        <v>0</v>
      </c>
      <c r="BV33" s="144">
        <f t="shared" si="39"/>
        <v>0</v>
      </c>
      <c r="BW33" s="144">
        <f t="shared" si="40"/>
        <v>0</v>
      </c>
      <c r="BX33" s="144">
        <f t="shared" si="41"/>
        <v>0</v>
      </c>
      <c r="BY33" s="144">
        <f t="shared" si="42"/>
        <v>0</v>
      </c>
      <c r="BZ33" s="144">
        <f t="shared" si="43"/>
        <v>0</v>
      </c>
      <c r="CA33" s="144">
        <f t="shared" si="44"/>
        <v>0</v>
      </c>
      <c r="CB33" s="144">
        <f t="shared" si="45"/>
        <v>0</v>
      </c>
      <c r="CC33" s="369"/>
      <c r="CE33" s="189" t="str">
        <f t="shared" si="1"/>
        <v>Local citerne</v>
      </c>
      <c r="CF33" s="145"/>
      <c r="CG33" s="145"/>
      <c r="CH33" s="145"/>
      <c r="CI33" s="145"/>
      <c r="CJ33" s="145"/>
      <c r="CK33" s="145"/>
      <c r="CL33" s="145"/>
      <c r="CM33" s="145"/>
      <c r="CN33" s="145"/>
      <c r="CO33" s="145"/>
      <c r="CP33" s="145"/>
      <c r="CQ33" s="145"/>
      <c r="CR33" s="145"/>
      <c r="CS33" s="145">
        <v>1</v>
      </c>
      <c r="CT33" s="145">
        <f t="shared" si="2"/>
        <v>0</v>
      </c>
      <c r="CU33" s="145">
        <f t="shared" si="3"/>
        <v>0</v>
      </c>
      <c r="CV33" s="145">
        <f t="shared" si="7"/>
        <v>0</v>
      </c>
    </row>
    <row r="34" spans="1:100" s="137" customFormat="1" ht="13.5" hidden="1" thickBot="1" x14ac:dyDescent="0.25">
      <c r="A34" s="102"/>
      <c r="B34" s="99" t="s">
        <v>127</v>
      </c>
      <c r="C34" s="319"/>
      <c r="D34" s="49"/>
      <c r="E34" s="138">
        <v>30</v>
      </c>
      <c r="F34" s="642"/>
      <c r="G34" s="34">
        <v>2.5000000000000001E-2</v>
      </c>
      <c r="H34" s="636"/>
      <c r="I34" s="622" t="s">
        <v>124</v>
      </c>
      <c r="J34" s="116"/>
      <c r="K34" s="139">
        <f t="shared" si="8"/>
        <v>30</v>
      </c>
      <c r="L34" s="140">
        <f t="shared" si="9"/>
        <v>2.5000000000000001E-2</v>
      </c>
      <c r="M34" s="141">
        <f t="shared" si="10"/>
        <v>0</v>
      </c>
      <c r="N34" s="141">
        <f t="shared" si="11"/>
        <v>0</v>
      </c>
      <c r="O34" s="70"/>
      <c r="P34" s="143" t="str">
        <f t="shared" si="12"/>
        <v>Silo à pellets/à copeaux</v>
      </c>
      <c r="Q34" s="144">
        <f t="shared" si="13"/>
        <v>0</v>
      </c>
      <c r="R34" s="144">
        <f t="shared" ref="R34:AU34" si="51">IF(Betrachtungszeit_Heizung&lt;R$26,0,IF(AND(Q$26&lt;&gt;0,Q$26/($K34)=INT(Q$26/($K34))),$D34,0))</f>
        <v>0</v>
      </c>
      <c r="S34" s="144">
        <f t="shared" si="51"/>
        <v>0</v>
      </c>
      <c r="T34" s="144">
        <f t="shared" si="51"/>
        <v>0</v>
      </c>
      <c r="U34" s="144">
        <f t="shared" si="51"/>
        <v>0</v>
      </c>
      <c r="V34" s="144">
        <f t="shared" si="51"/>
        <v>0</v>
      </c>
      <c r="W34" s="144">
        <f t="shared" si="51"/>
        <v>0</v>
      </c>
      <c r="X34" s="144">
        <f t="shared" si="51"/>
        <v>0</v>
      </c>
      <c r="Y34" s="144">
        <f t="shared" si="51"/>
        <v>0</v>
      </c>
      <c r="Z34" s="144">
        <f t="shared" si="51"/>
        <v>0</v>
      </c>
      <c r="AA34" s="144">
        <f t="shared" si="51"/>
        <v>0</v>
      </c>
      <c r="AB34" s="144">
        <f t="shared" si="51"/>
        <v>0</v>
      </c>
      <c r="AC34" s="144">
        <f t="shared" si="51"/>
        <v>0</v>
      </c>
      <c r="AD34" s="144">
        <f t="shared" si="51"/>
        <v>0</v>
      </c>
      <c r="AE34" s="144">
        <f t="shared" si="51"/>
        <v>0</v>
      </c>
      <c r="AF34" s="144">
        <f t="shared" si="51"/>
        <v>0</v>
      </c>
      <c r="AG34" s="144">
        <f t="shared" si="51"/>
        <v>0</v>
      </c>
      <c r="AH34" s="144">
        <f t="shared" si="51"/>
        <v>0</v>
      </c>
      <c r="AI34" s="144">
        <f t="shared" si="51"/>
        <v>0</v>
      </c>
      <c r="AJ34" s="144">
        <f t="shared" si="51"/>
        <v>0</v>
      </c>
      <c r="AK34" s="144">
        <f t="shared" si="51"/>
        <v>0</v>
      </c>
      <c r="AL34" s="144">
        <f t="shared" si="51"/>
        <v>0</v>
      </c>
      <c r="AM34" s="144">
        <f t="shared" si="51"/>
        <v>0</v>
      </c>
      <c r="AN34" s="144">
        <f t="shared" si="51"/>
        <v>0</v>
      </c>
      <c r="AO34" s="144">
        <f t="shared" si="51"/>
        <v>0</v>
      </c>
      <c r="AP34" s="144">
        <f t="shared" si="51"/>
        <v>0</v>
      </c>
      <c r="AQ34" s="144">
        <f t="shared" si="51"/>
        <v>0</v>
      </c>
      <c r="AR34" s="144">
        <f t="shared" si="51"/>
        <v>0</v>
      </c>
      <c r="AS34" s="144">
        <f t="shared" si="51"/>
        <v>0</v>
      </c>
      <c r="AT34" s="144">
        <f t="shared" si="51"/>
        <v>0</v>
      </c>
      <c r="AU34" s="144">
        <f t="shared" si="51"/>
        <v>0</v>
      </c>
      <c r="AV34" s="144">
        <f t="shared" si="5"/>
        <v>0</v>
      </c>
      <c r="AX34" s="144">
        <f t="shared" si="15"/>
        <v>0</v>
      </c>
      <c r="AY34" s="144">
        <f t="shared" si="16"/>
        <v>0</v>
      </c>
      <c r="AZ34" s="144">
        <f t="shared" si="17"/>
        <v>0</v>
      </c>
      <c r="BA34" s="144">
        <f t="shared" si="18"/>
        <v>0</v>
      </c>
      <c r="BB34" s="144">
        <f t="shared" si="19"/>
        <v>0</v>
      </c>
      <c r="BC34" s="144">
        <f t="shared" si="20"/>
        <v>0</v>
      </c>
      <c r="BD34" s="144">
        <f t="shared" si="21"/>
        <v>0</v>
      </c>
      <c r="BE34" s="144">
        <f t="shared" si="22"/>
        <v>0</v>
      </c>
      <c r="BF34" s="144">
        <f t="shared" si="23"/>
        <v>0</v>
      </c>
      <c r="BG34" s="144">
        <f t="shared" si="24"/>
        <v>0</v>
      </c>
      <c r="BH34" s="144">
        <f t="shared" si="25"/>
        <v>0</v>
      </c>
      <c r="BI34" s="144">
        <f t="shared" si="26"/>
        <v>0</v>
      </c>
      <c r="BJ34" s="144">
        <f t="shared" si="27"/>
        <v>0</v>
      </c>
      <c r="BK34" s="144">
        <f t="shared" si="28"/>
        <v>0</v>
      </c>
      <c r="BL34" s="144">
        <f t="shared" si="29"/>
        <v>0</v>
      </c>
      <c r="BM34" s="144">
        <f t="shared" si="30"/>
        <v>0</v>
      </c>
      <c r="BN34" s="144">
        <f t="shared" si="31"/>
        <v>0</v>
      </c>
      <c r="BO34" s="144">
        <f t="shared" si="32"/>
        <v>0</v>
      </c>
      <c r="BP34" s="144">
        <f t="shared" si="33"/>
        <v>0</v>
      </c>
      <c r="BQ34" s="144">
        <f t="shared" si="34"/>
        <v>0</v>
      </c>
      <c r="BR34" s="144">
        <f t="shared" si="35"/>
        <v>0</v>
      </c>
      <c r="BS34" s="144">
        <f t="shared" si="36"/>
        <v>0</v>
      </c>
      <c r="BT34" s="144">
        <f t="shared" si="37"/>
        <v>0</v>
      </c>
      <c r="BU34" s="144">
        <f t="shared" si="38"/>
        <v>0</v>
      </c>
      <c r="BV34" s="144">
        <f t="shared" si="39"/>
        <v>0</v>
      </c>
      <c r="BW34" s="144">
        <f t="shared" si="40"/>
        <v>0</v>
      </c>
      <c r="BX34" s="144">
        <f t="shared" si="41"/>
        <v>0</v>
      </c>
      <c r="BY34" s="144">
        <f t="shared" si="42"/>
        <v>0</v>
      </c>
      <c r="BZ34" s="144">
        <f t="shared" si="43"/>
        <v>0</v>
      </c>
      <c r="CA34" s="144">
        <f t="shared" si="44"/>
        <v>0</v>
      </c>
      <c r="CB34" s="144">
        <f t="shared" si="45"/>
        <v>0</v>
      </c>
      <c r="CC34" s="369"/>
      <c r="CE34" s="189" t="str">
        <f t="shared" si="1"/>
        <v>Silo à pellets/à copeaux</v>
      </c>
      <c r="CF34" s="145"/>
      <c r="CG34" s="145"/>
      <c r="CH34" s="145"/>
      <c r="CI34" s="145"/>
      <c r="CJ34" s="145"/>
      <c r="CK34" s="145"/>
      <c r="CL34" s="145"/>
      <c r="CM34" s="145">
        <v>1</v>
      </c>
      <c r="CN34" s="145">
        <v>1</v>
      </c>
      <c r="CO34" s="145"/>
      <c r="CP34" s="145"/>
      <c r="CQ34" s="145"/>
      <c r="CR34" s="145"/>
      <c r="CS34" s="145"/>
      <c r="CT34" s="145">
        <f t="shared" si="2"/>
        <v>0</v>
      </c>
      <c r="CU34" s="145">
        <f t="shared" si="3"/>
        <v>0</v>
      </c>
      <c r="CV34" s="145">
        <f t="shared" si="7"/>
        <v>0</v>
      </c>
    </row>
    <row r="35" spans="1:100" s="137" customFormat="1" hidden="1" x14ac:dyDescent="0.2">
      <c r="A35" s="158"/>
      <c r="B35" s="95" t="s">
        <v>45</v>
      </c>
      <c r="C35" s="320"/>
      <c r="D35" s="50"/>
      <c r="E35" s="510">
        <v>30</v>
      </c>
      <c r="F35" s="643"/>
      <c r="G35" s="157" t="s">
        <v>46</v>
      </c>
      <c r="H35" s="637"/>
      <c r="I35" s="623" t="s">
        <v>124</v>
      </c>
      <c r="J35" s="84"/>
      <c r="K35" s="139">
        <f t="shared" ref="K35" si="52">IF(ISNUMBER(F35),F35,IF(ISNUMBER(E35),E35,0))</f>
        <v>30</v>
      </c>
      <c r="L35" s="140">
        <f t="shared" si="9"/>
        <v>0</v>
      </c>
      <c r="M35" s="141">
        <f t="shared" si="10"/>
        <v>0</v>
      </c>
      <c r="N35" s="141">
        <f t="shared" si="11"/>
        <v>0</v>
      </c>
      <c r="O35" s="70"/>
      <c r="P35" s="149" t="str">
        <f t="shared" si="12"/>
        <v>Autre</v>
      </c>
      <c r="Q35" s="144">
        <f t="shared" si="13"/>
        <v>0</v>
      </c>
      <c r="R35" s="144">
        <f t="shared" ref="R35:AU35" si="53">IF(Betrachtungszeit_Heizung&lt;R$26,0,IF(AND(Q$26&lt;&gt;0,Q$26/($K35)=INT(Q$26/($K35))),$D35,0))</f>
        <v>0</v>
      </c>
      <c r="S35" s="144">
        <f t="shared" si="53"/>
        <v>0</v>
      </c>
      <c r="T35" s="144">
        <f t="shared" si="53"/>
        <v>0</v>
      </c>
      <c r="U35" s="144">
        <f t="shared" si="53"/>
        <v>0</v>
      </c>
      <c r="V35" s="144">
        <f t="shared" si="53"/>
        <v>0</v>
      </c>
      <c r="W35" s="144">
        <f t="shared" si="53"/>
        <v>0</v>
      </c>
      <c r="X35" s="144">
        <f t="shared" si="53"/>
        <v>0</v>
      </c>
      <c r="Y35" s="144">
        <f t="shared" si="53"/>
        <v>0</v>
      </c>
      <c r="Z35" s="144">
        <f t="shared" si="53"/>
        <v>0</v>
      </c>
      <c r="AA35" s="144">
        <f t="shared" si="53"/>
        <v>0</v>
      </c>
      <c r="AB35" s="144">
        <f t="shared" si="53"/>
        <v>0</v>
      </c>
      <c r="AC35" s="144">
        <f t="shared" si="53"/>
        <v>0</v>
      </c>
      <c r="AD35" s="144">
        <f t="shared" si="53"/>
        <v>0</v>
      </c>
      <c r="AE35" s="144">
        <f t="shared" si="53"/>
        <v>0</v>
      </c>
      <c r="AF35" s="144">
        <f t="shared" si="53"/>
        <v>0</v>
      </c>
      <c r="AG35" s="144">
        <f t="shared" si="53"/>
        <v>0</v>
      </c>
      <c r="AH35" s="144">
        <f t="shared" si="53"/>
        <v>0</v>
      </c>
      <c r="AI35" s="144">
        <f t="shared" si="53"/>
        <v>0</v>
      </c>
      <c r="AJ35" s="144">
        <f t="shared" si="53"/>
        <v>0</v>
      </c>
      <c r="AK35" s="144">
        <f t="shared" si="53"/>
        <v>0</v>
      </c>
      <c r="AL35" s="144">
        <f t="shared" si="53"/>
        <v>0</v>
      </c>
      <c r="AM35" s="144">
        <f t="shared" si="53"/>
        <v>0</v>
      </c>
      <c r="AN35" s="144">
        <f t="shared" si="53"/>
        <v>0</v>
      </c>
      <c r="AO35" s="144">
        <f t="shared" si="53"/>
        <v>0</v>
      </c>
      <c r="AP35" s="144">
        <f t="shared" si="53"/>
        <v>0</v>
      </c>
      <c r="AQ35" s="144">
        <f t="shared" si="53"/>
        <v>0</v>
      </c>
      <c r="AR35" s="144">
        <f t="shared" si="53"/>
        <v>0</v>
      </c>
      <c r="AS35" s="144">
        <f t="shared" si="53"/>
        <v>0</v>
      </c>
      <c r="AT35" s="144">
        <f t="shared" si="53"/>
        <v>0</v>
      </c>
      <c r="AU35" s="144">
        <f t="shared" si="53"/>
        <v>0</v>
      </c>
      <c r="AV35" s="144">
        <f t="shared" si="5"/>
        <v>0</v>
      </c>
      <c r="AX35" s="144">
        <f t="shared" si="15"/>
        <v>0</v>
      </c>
      <c r="AY35" s="144">
        <f t="shared" si="16"/>
        <v>0</v>
      </c>
      <c r="AZ35" s="144">
        <f t="shared" si="17"/>
        <v>0</v>
      </c>
      <c r="BA35" s="144">
        <f t="shared" si="18"/>
        <v>0</v>
      </c>
      <c r="BB35" s="144">
        <f t="shared" si="19"/>
        <v>0</v>
      </c>
      <c r="BC35" s="144">
        <f t="shared" si="20"/>
        <v>0</v>
      </c>
      <c r="BD35" s="144">
        <f t="shared" si="21"/>
        <v>0</v>
      </c>
      <c r="BE35" s="144">
        <f t="shared" si="22"/>
        <v>0</v>
      </c>
      <c r="BF35" s="144">
        <f t="shared" si="23"/>
        <v>0</v>
      </c>
      <c r="BG35" s="144">
        <f t="shared" si="24"/>
        <v>0</v>
      </c>
      <c r="BH35" s="144">
        <f t="shared" si="25"/>
        <v>0</v>
      </c>
      <c r="BI35" s="144">
        <f t="shared" si="26"/>
        <v>0</v>
      </c>
      <c r="BJ35" s="144">
        <f t="shared" si="27"/>
        <v>0</v>
      </c>
      <c r="BK35" s="144">
        <f t="shared" si="28"/>
        <v>0</v>
      </c>
      <c r="BL35" s="144">
        <f t="shared" si="29"/>
        <v>0</v>
      </c>
      <c r="BM35" s="144">
        <f t="shared" si="30"/>
        <v>0</v>
      </c>
      <c r="BN35" s="144">
        <f t="shared" si="31"/>
        <v>0</v>
      </c>
      <c r="BO35" s="144">
        <f t="shared" si="32"/>
        <v>0</v>
      </c>
      <c r="BP35" s="144">
        <f t="shared" si="33"/>
        <v>0</v>
      </c>
      <c r="BQ35" s="144">
        <f t="shared" si="34"/>
        <v>0</v>
      </c>
      <c r="BR35" s="144">
        <f t="shared" si="35"/>
        <v>0</v>
      </c>
      <c r="BS35" s="144">
        <f t="shared" si="36"/>
        <v>0</v>
      </c>
      <c r="BT35" s="144">
        <f t="shared" si="37"/>
        <v>0</v>
      </c>
      <c r="BU35" s="144">
        <f t="shared" si="38"/>
        <v>0</v>
      </c>
      <c r="BV35" s="144">
        <f t="shared" si="39"/>
        <v>0</v>
      </c>
      <c r="BW35" s="144">
        <f t="shared" si="40"/>
        <v>0</v>
      </c>
      <c r="BX35" s="144">
        <f t="shared" si="41"/>
        <v>0</v>
      </c>
      <c r="BY35" s="144">
        <f t="shared" si="42"/>
        <v>0</v>
      </c>
      <c r="BZ35" s="144">
        <f t="shared" si="43"/>
        <v>0</v>
      </c>
      <c r="CA35" s="144">
        <f t="shared" si="44"/>
        <v>0</v>
      </c>
      <c r="CB35" s="144">
        <f t="shared" si="45"/>
        <v>0</v>
      </c>
      <c r="CC35" s="369"/>
      <c r="CE35" s="189" t="str">
        <f t="shared" si="1"/>
        <v>Autre</v>
      </c>
      <c r="CF35" s="145"/>
      <c r="CG35" s="145">
        <v>1</v>
      </c>
      <c r="CH35" s="145">
        <v>1</v>
      </c>
      <c r="CI35" s="145">
        <v>1</v>
      </c>
      <c r="CJ35" s="145">
        <v>1</v>
      </c>
      <c r="CK35" s="145">
        <v>1</v>
      </c>
      <c r="CL35" s="145">
        <v>1</v>
      </c>
      <c r="CM35" s="145">
        <v>1</v>
      </c>
      <c r="CN35" s="145">
        <v>1</v>
      </c>
      <c r="CO35" s="145">
        <v>1</v>
      </c>
      <c r="CP35" s="145">
        <v>1</v>
      </c>
      <c r="CQ35" s="145">
        <v>1</v>
      </c>
      <c r="CR35" s="145">
        <v>1</v>
      </c>
      <c r="CS35" s="145">
        <v>1</v>
      </c>
      <c r="CT35" s="145">
        <f t="shared" si="2"/>
        <v>0</v>
      </c>
      <c r="CU35" s="145">
        <f t="shared" si="3"/>
        <v>0</v>
      </c>
      <c r="CV35" s="145">
        <f t="shared" si="7"/>
        <v>0</v>
      </c>
    </row>
    <row r="36" spans="1:100" s="137" customFormat="1" ht="13.5" hidden="1" thickBot="1" x14ac:dyDescent="0.25">
      <c r="A36" s="102"/>
      <c r="B36" s="625" t="s">
        <v>365</v>
      </c>
      <c r="C36" s="321"/>
      <c r="D36" s="154"/>
      <c r="E36" s="155"/>
      <c r="F36" s="644"/>
      <c r="G36" s="130"/>
      <c r="H36" s="638"/>
      <c r="I36" s="156"/>
      <c r="J36" s="116"/>
      <c r="K36" s="139"/>
      <c r="L36" s="140"/>
      <c r="M36" s="141"/>
      <c r="N36" s="141"/>
      <c r="O36" s="70"/>
      <c r="P36" s="134" t="str">
        <f t="shared" si="12"/>
        <v>2. Source de chaleur - installations technique</v>
      </c>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369"/>
      <c r="CE36" s="374" t="str">
        <f>B36</f>
        <v>2. Source de chaleur - installations technique</v>
      </c>
      <c r="CF36" s="145">
        <v>1</v>
      </c>
      <c r="CG36" s="145">
        <v>1</v>
      </c>
      <c r="CH36" s="145">
        <v>1</v>
      </c>
      <c r="CI36" s="145">
        <v>1</v>
      </c>
      <c r="CJ36" s="145">
        <v>1</v>
      </c>
      <c r="CK36" s="145">
        <v>1</v>
      </c>
      <c r="CL36" s="145">
        <v>1</v>
      </c>
      <c r="CM36" s="145">
        <v>1</v>
      </c>
      <c r="CN36" s="145">
        <v>1</v>
      </c>
      <c r="CO36" s="145">
        <v>1</v>
      </c>
      <c r="CP36" s="145">
        <v>1</v>
      </c>
      <c r="CQ36" s="145">
        <v>1</v>
      </c>
      <c r="CR36" s="145">
        <v>1</v>
      </c>
      <c r="CS36" s="145">
        <v>1</v>
      </c>
      <c r="CT36" s="145">
        <f t="shared" si="2"/>
        <v>1</v>
      </c>
      <c r="CU36" s="145">
        <f t="shared" si="3"/>
        <v>1</v>
      </c>
      <c r="CV36" s="145">
        <f t="shared" si="7"/>
        <v>1</v>
      </c>
    </row>
    <row r="37" spans="1:100" s="137" customFormat="1" ht="13.5" hidden="1" thickBot="1" x14ac:dyDescent="0.25">
      <c r="A37" s="102"/>
      <c r="B37" s="99" t="s">
        <v>128</v>
      </c>
      <c r="C37" s="319"/>
      <c r="D37" s="49"/>
      <c r="E37" s="138">
        <v>50</v>
      </c>
      <c r="F37" s="642"/>
      <c r="G37" s="34">
        <v>0.01</v>
      </c>
      <c r="H37" s="636"/>
      <c r="I37" s="622" t="s">
        <v>124</v>
      </c>
      <c r="J37" s="116"/>
      <c r="K37" s="139">
        <f t="shared" si="8"/>
        <v>50</v>
      </c>
      <c r="L37" s="140">
        <f t="shared" ref="L37:L48" si="54">IF(ISNUMBER(H37),IF(I37=$D$332,IFERROR(H37/D37,"-"),H37/100),IF(ISNUMBER(G37),G37,0))</f>
        <v>0.01</v>
      </c>
      <c r="M37" s="141">
        <f t="shared" ref="M37:M48" si="55">IF(AND(ISNUMBER(H37),I37=$D$332),H37,L37*D37)</f>
        <v>0</v>
      </c>
      <c r="N37" s="141">
        <f t="shared" ref="N37:N48" si="56">1/K37*D37</f>
        <v>0</v>
      </c>
      <c r="O37" s="70"/>
      <c r="P37" s="143" t="str">
        <f t="shared" si="12"/>
        <v>Sondes géothermiques y c. forage</v>
      </c>
      <c r="Q37" s="144">
        <f t="shared" si="13"/>
        <v>0</v>
      </c>
      <c r="R37" s="144">
        <f t="shared" ref="R37:AU37" si="57">IF(Betrachtungszeit_Heizung&lt;R$26,0,IF(AND(Q$26&lt;&gt;0,Q$26/($K37)=INT(Q$26/($K37))),$D37,0))</f>
        <v>0</v>
      </c>
      <c r="S37" s="144">
        <f t="shared" si="57"/>
        <v>0</v>
      </c>
      <c r="T37" s="144">
        <f t="shared" si="57"/>
        <v>0</v>
      </c>
      <c r="U37" s="144">
        <f t="shared" si="57"/>
        <v>0</v>
      </c>
      <c r="V37" s="144">
        <f t="shared" si="57"/>
        <v>0</v>
      </c>
      <c r="W37" s="144">
        <f t="shared" si="57"/>
        <v>0</v>
      </c>
      <c r="X37" s="144">
        <f t="shared" si="57"/>
        <v>0</v>
      </c>
      <c r="Y37" s="144">
        <f t="shared" si="57"/>
        <v>0</v>
      </c>
      <c r="Z37" s="144">
        <f t="shared" si="57"/>
        <v>0</v>
      </c>
      <c r="AA37" s="144">
        <f t="shared" si="57"/>
        <v>0</v>
      </c>
      <c r="AB37" s="144">
        <f t="shared" si="57"/>
        <v>0</v>
      </c>
      <c r="AC37" s="144">
        <f t="shared" si="57"/>
        <v>0</v>
      </c>
      <c r="AD37" s="144">
        <f t="shared" si="57"/>
        <v>0</v>
      </c>
      <c r="AE37" s="144">
        <f t="shared" si="57"/>
        <v>0</v>
      </c>
      <c r="AF37" s="144">
        <f t="shared" si="57"/>
        <v>0</v>
      </c>
      <c r="AG37" s="144">
        <f t="shared" si="57"/>
        <v>0</v>
      </c>
      <c r="AH37" s="144">
        <f t="shared" si="57"/>
        <v>0</v>
      </c>
      <c r="AI37" s="144">
        <f t="shared" si="57"/>
        <v>0</v>
      </c>
      <c r="AJ37" s="144">
        <f t="shared" si="57"/>
        <v>0</v>
      </c>
      <c r="AK37" s="144">
        <f t="shared" si="57"/>
        <v>0</v>
      </c>
      <c r="AL37" s="144">
        <f t="shared" si="57"/>
        <v>0</v>
      </c>
      <c r="AM37" s="144">
        <f t="shared" si="57"/>
        <v>0</v>
      </c>
      <c r="AN37" s="144">
        <f t="shared" si="57"/>
        <v>0</v>
      </c>
      <c r="AO37" s="144">
        <f t="shared" si="57"/>
        <v>0</v>
      </c>
      <c r="AP37" s="144">
        <f t="shared" si="57"/>
        <v>0</v>
      </c>
      <c r="AQ37" s="144">
        <f t="shared" si="57"/>
        <v>0</v>
      </c>
      <c r="AR37" s="144">
        <f t="shared" si="57"/>
        <v>0</v>
      </c>
      <c r="AS37" s="144">
        <f t="shared" si="57"/>
        <v>0</v>
      </c>
      <c r="AT37" s="144">
        <f t="shared" si="57"/>
        <v>0</v>
      </c>
      <c r="AU37" s="144">
        <f t="shared" si="57"/>
        <v>0</v>
      </c>
      <c r="AV37" s="144">
        <f t="shared" ref="AV37:AV48" si="58">SUMIF($AX$26:$CB$26,Betrachtungszeit_Heizung,AX37:CB37)</f>
        <v>0</v>
      </c>
      <c r="AX37" s="144">
        <f>$D37</f>
        <v>0</v>
      </c>
      <c r="AY37" s="144">
        <f t="shared" si="16"/>
        <v>0</v>
      </c>
      <c r="AZ37" s="144">
        <f t="shared" si="17"/>
        <v>0</v>
      </c>
      <c r="BA37" s="144">
        <f t="shared" si="18"/>
        <v>0</v>
      </c>
      <c r="BB37" s="144">
        <f t="shared" si="19"/>
        <v>0</v>
      </c>
      <c r="BC37" s="144">
        <f t="shared" si="20"/>
        <v>0</v>
      </c>
      <c r="BD37" s="144">
        <f t="shared" si="21"/>
        <v>0</v>
      </c>
      <c r="BE37" s="144">
        <f t="shared" si="22"/>
        <v>0</v>
      </c>
      <c r="BF37" s="144">
        <f t="shared" si="23"/>
        <v>0</v>
      </c>
      <c r="BG37" s="144">
        <f t="shared" si="24"/>
        <v>0</v>
      </c>
      <c r="BH37" s="144">
        <f t="shared" si="25"/>
        <v>0</v>
      </c>
      <c r="BI37" s="144">
        <f t="shared" si="26"/>
        <v>0</v>
      </c>
      <c r="BJ37" s="144">
        <f t="shared" si="27"/>
        <v>0</v>
      </c>
      <c r="BK37" s="144">
        <f t="shared" si="28"/>
        <v>0</v>
      </c>
      <c r="BL37" s="144">
        <f t="shared" si="29"/>
        <v>0</v>
      </c>
      <c r="BM37" s="144">
        <f t="shared" si="30"/>
        <v>0</v>
      </c>
      <c r="BN37" s="144">
        <f t="shared" si="31"/>
        <v>0</v>
      </c>
      <c r="BO37" s="144">
        <f t="shared" si="32"/>
        <v>0</v>
      </c>
      <c r="BP37" s="144">
        <f t="shared" si="33"/>
        <v>0</v>
      </c>
      <c r="BQ37" s="144">
        <f t="shared" si="34"/>
        <v>0</v>
      </c>
      <c r="BR37" s="144">
        <f t="shared" si="35"/>
        <v>0</v>
      </c>
      <c r="BS37" s="144">
        <f t="shared" si="36"/>
        <v>0</v>
      </c>
      <c r="BT37" s="144">
        <f t="shared" si="37"/>
        <v>0</v>
      </c>
      <c r="BU37" s="144">
        <f t="shared" si="38"/>
        <v>0</v>
      </c>
      <c r="BV37" s="144">
        <f t="shared" si="39"/>
        <v>0</v>
      </c>
      <c r="BW37" s="144">
        <f t="shared" si="40"/>
        <v>0</v>
      </c>
      <c r="BX37" s="144">
        <f t="shared" si="41"/>
        <v>0</v>
      </c>
      <c r="BY37" s="144">
        <f t="shared" si="42"/>
        <v>0</v>
      </c>
      <c r="BZ37" s="144">
        <f t="shared" si="43"/>
        <v>0</v>
      </c>
      <c r="CA37" s="144">
        <f t="shared" si="44"/>
        <v>0</v>
      </c>
      <c r="CB37" s="144">
        <f t="shared" si="45"/>
        <v>0</v>
      </c>
      <c r="CC37" s="369"/>
      <c r="CE37" s="189" t="str">
        <f t="shared" si="1"/>
        <v>Sondes géothermiques y c. forage</v>
      </c>
      <c r="CF37" s="145"/>
      <c r="CG37" s="145"/>
      <c r="CH37" s="145"/>
      <c r="CI37" s="145">
        <v>1</v>
      </c>
      <c r="CJ37" s="145"/>
      <c r="CK37" s="145"/>
      <c r="CL37" s="145"/>
      <c r="CM37" s="145"/>
      <c r="CN37" s="145"/>
      <c r="CO37" s="145"/>
      <c r="CP37" s="145"/>
      <c r="CQ37" s="145"/>
      <c r="CR37" s="145"/>
      <c r="CS37" s="145"/>
      <c r="CT37" s="145">
        <f t="shared" si="2"/>
        <v>0</v>
      </c>
      <c r="CU37" s="145">
        <f t="shared" si="3"/>
        <v>0</v>
      </c>
      <c r="CV37" s="145">
        <f t="shared" si="7"/>
        <v>0</v>
      </c>
    </row>
    <row r="38" spans="1:100" s="137" customFormat="1" ht="13.5" hidden="1" thickBot="1" x14ac:dyDescent="0.25">
      <c r="A38" s="102"/>
      <c r="B38" s="99" t="s">
        <v>129</v>
      </c>
      <c r="C38" s="319"/>
      <c r="D38" s="49"/>
      <c r="E38" s="138">
        <v>30</v>
      </c>
      <c r="F38" s="642"/>
      <c r="G38" s="34">
        <v>0.01</v>
      </c>
      <c r="H38" s="636"/>
      <c r="I38" s="622" t="s">
        <v>124</v>
      </c>
      <c r="J38" s="116"/>
      <c r="K38" s="139">
        <f t="shared" si="8"/>
        <v>30</v>
      </c>
      <c r="L38" s="140">
        <f t="shared" si="54"/>
        <v>0.01</v>
      </c>
      <c r="M38" s="141">
        <f t="shared" si="55"/>
        <v>0</v>
      </c>
      <c r="N38" s="141">
        <f t="shared" si="56"/>
        <v>0</v>
      </c>
      <c r="O38" s="70"/>
      <c r="P38" s="143" t="str">
        <f t="shared" si="12"/>
        <v>Registre terrestre</v>
      </c>
      <c r="Q38" s="144">
        <f t="shared" si="13"/>
        <v>0</v>
      </c>
      <c r="R38" s="144">
        <f t="shared" ref="R38:AU38" si="59">IF(Betrachtungszeit_Heizung&lt;R$26,0,IF(AND(Q$26&lt;&gt;0,Q$26/($K38)=INT(Q$26/($K38))),$D38,0))</f>
        <v>0</v>
      </c>
      <c r="S38" s="144">
        <f t="shared" si="59"/>
        <v>0</v>
      </c>
      <c r="T38" s="144">
        <f t="shared" si="59"/>
        <v>0</v>
      </c>
      <c r="U38" s="144">
        <f t="shared" si="59"/>
        <v>0</v>
      </c>
      <c r="V38" s="144">
        <f t="shared" si="59"/>
        <v>0</v>
      </c>
      <c r="W38" s="144">
        <f t="shared" si="59"/>
        <v>0</v>
      </c>
      <c r="X38" s="144">
        <f t="shared" si="59"/>
        <v>0</v>
      </c>
      <c r="Y38" s="144">
        <f t="shared" si="59"/>
        <v>0</v>
      </c>
      <c r="Z38" s="144">
        <f t="shared" si="59"/>
        <v>0</v>
      </c>
      <c r="AA38" s="144">
        <f t="shared" si="59"/>
        <v>0</v>
      </c>
      <c r="AB38" s="144">
        <f t="shared" si="59"/>
        <v>0</v>
      </c>
      <c r="AC38" s="144">
        <f t="shared" si="59"/>
        <v>0</v>
      </c>
      <c r="AD38" s="144">
        <f t="shared" si="59"/>
        <v>0</v>
      </c>
      <c r="AE38" s="144">
        <f t="shared" si="59"/>
        <v>0</v>
      </c>
      <c r="AF38" s="144">
        <f t="shared" si="59"/>
        <v>0</v>
      </c>
      <c r="AG38" s="144">
        <f t="shared" si="59"/>
        <v>0</v>
      </c>
      <c r="AH38" s="144">
        <f t="shared" si="59"/>
        <v>0</v>
      </c>
      <c r="AI38" s="144">
        <f t="shared" si="59"/>
        <v>0</v>
      </c>
      <c r="AJ38" s="144">
        <f t="shared" si="59"/>
        <v>0</v>
      </c>
      <c r="AK38" s="144">
        <f t="shared" si="59"/>
        <v>0</v>
      </c>
      <c r="AL38" s="144">
        <f t="shared" si="59"/>
        <v>0</v>
      </c>
      <c r="AM38" s="144">
        <f t="shared" si="59"/>
        <v>0</v>
      </c>
      <c r="AN38" s="144">
        <f t="shared" si="59"/>
        <v>0</v>
      </c>
      <c r="AO38" s="144">
        <f t="shared" si="59"/>
        <v>0</v>
      </c>
      <c r="AP38" s="144">
        <f t="shared" si="59"/>
        <v>0</v>
      </c>
      <c r="AQ38" s="144">
        <f t="shared" si="59"/>
        <v>0</v>
      </c>
      <c r="AR38" s="144">
        <f t="shared" si="59"/>
        <v>0</v>
      </c>
      <c r="AS38" s="144">
        <f t="shared" si="59"/>
        <v>0</v>
      </c>
      <c r="AT38" s="144">
        <f t="shared" si="59"/>
        <v>0</v>
      </c>
      <c r="AU38" s="144">
        <f t="shared" si="59"/>
        <v>0</v>
      </c>
      <c r="AV38" s="144">
        <f t="shared" si="58"/>
        <v>0</v>
      </c>
      <c r="AX38" s="144">
        <f t="shared" ref="AX38:AX48" si="60">$D38</f>
        <v>0</v>
      </c>
      <c r="AY38" s="144">
        <f t="shared" si="16"/>
        <v>0</v>
      </c>
      <c r="AZ38" s="144">
        <f t="shared" si="17"/>
        <v>0</v>
      </c>
      <c r="BA38" s="144">
        <f t="shared" si="18"/>
        <v>0</v>
      </c>
      <c r="BB38" s="144">
        <f t="shared" si="19"/>
        <v>0</v>
      </c>
      <c r="BC38" s="144">
        <f t="shared" si="20"/>
        <v>0</v>
      </c>
      <c r="BD38" s="144">
        <f t="shared" si="21"/>
        <v>0</v>
      </c>
      <c r="BE38" s="144">
        <f t="shared" si="22"/>
        <v>0</v>
      </c>
      <c r="BF38" s="144">
        <f t="shared" si="23"/>
        <v>0</v>
      </c>
      <c r="BG38" s="144">
        <f t="shared" si="24"/>
        <v>0</v>
      </c>
      <c r="BH38" s="144">
        <f t="shared" si="25"/>
        <v>0</v>
      </c>
      <c r="BI38" s="144">
        <f t="shared" si="26"/>
        <v>0</v>
      </c>
      <c r="BJ38" s="144">
        <f t="shared" si="27"/>
        <v>0</v>
      </c>
      <c r="BK38" s="144">
        <f t="shared" si="28"/>
        <v>0</v>
      </c>
      <c r="BL38" s="144">
        <f t="shared" si="29"/>
        <v>0</v>
      </c>
      <c r="BM38" s="144">
        <f t="shared" si="30"/>
        <v>0</v>
      </c>
      <c r="BN38" s="144">
        <f t="shared" si="31"/>
        <v>0</v>
      </c>
      <c r="BO38" s="144">
        <f t="shared" si="32"/>
        <v>0</v>
      </c>
      <c r="BP38" s="144">
        <f t="shared" si="33"/>
        <v>0</v>
      </c>
      <c r="BQ38" s="144">
        <f t="shared" si="34"/>
        <v>0</v>
      </c>
      <c r="BR38" s="144">
        <f t="shared" si="35"/>
        <v>0</v>
      </c>
      <c r="BS38" s="144">
        <f t="shared" si="36"/>
        <v>0</v>
      </c>
      <c r="BT38" s="144">
        <f t="shared" si="37"/>
        <v>0</v>
      </c>
      <c r="BU38" s="144">
        <f t="shared" si="38"/>
        <v>0</v>
      </c>
      <c r="BV38" s="144">
        <f t="shared" si="39"/>
        <v>0</v>
      </c>
      <c r="BW38" s="144">
        <f t="shared" si="40"/>
        <v>0</v>
      </c>
      <c r="BX38" s="144">
        <f t="shared" si="41"/>
        <v>0</v>
      </c>
      <c r="BY38" s="144">
        <f t="shared" si="42"/>
        <v>0</v>
      </c>
      <c r="BZ38" s="144">
        <f t="shared" si="43"/>
        <v>0</v>
      </c>
      <c r="CA38" s="144">
        <f t="shared" si="44"/>
        <v>0</v>
      </c>
      <c r="CB38" s="144">
        <f t="shared" si="45"/>
        <v>0</v>
      </c>
      <c r="CC38" s="369"/>
      <c r="CE38" s="189" t="str">
        <f t="shared" si="1"/>
        <v>Registre terrestre</v>
      </c>
      <c r="CF38" s="145"/>
      <c r="CG38" s="145"/>
      <c r="CH38" s="145"/>
      <c r="CI38" s="145">
        <v>1</v>
      </c>
      <c r="CJ38" s="145"/>
      <c r="CK38" s="145"/>
      <c r="CL38" s="145"/>
      <c r="CM38" s="145"/>
      <c r="CN38" s="145"/>
      <c r="CO38" s="145"/>
      <c r="CP38" s="145"/>
      <c r="CQ38" s="145"/>
      <c r="CR38" s="145"/>
      <c r="CS38" s="145"/>
      <c r="CT38" s="145">
        <f t="shared" si="2"/>
        <v>0</v>
      </c>
      <c r="CU38" s="145">
        <f t="shared" si="3"/>
        <v>0</v>
      </c>
      <c r="CV38" s="145">
        <f t="shared" si="7"/>
        <v>0</v>
      </c>
    </row>
    <row r="39" spans="1:100" s="137" customFormat="1" ht="13.5" hidden="1" thickBot="1" x14ac:dyDescent="0.25">
      <c r="A39" s="102"/>
      <c r="B39" s="99" t="s">
        <v>130</v>
      </c>
      <c r="C39" s="319"/>
      <c r="D39" s="49"/>
      <c r="E39" s="138">
        <v>20</v>
      </c>
      <c r="F39" s="642"/>
      <c r="G39" s="34">
        <v>3.5000000000000003E-2</v>
      </c>
      <c r="H39" s="636"/>
      <c r="I39" s="622" t="s">
        <v>124</v>
      </c>
      <c r="J39" s="116"/>
      <c r="K39" s="139">
        <f t="shared" si="8"/>
        <v>20</v>
      </c>
      <c r="L39" s="140">
        <f t="shared" si="54"/>
        <v>3.5000000000000003E-2</v>
      </c>
      <c r="M39" s="141">
        <f t="shared" si="55"/>
        <v>0</v>
      </c>
      <c r="N39" s="141">
        <f t="shared" si="56"/>
        <v>0</v>
      </c>
      <c r="O39" s="70"/>
      <c r="P39" s="143" t="str">
        <f t="shared" si="12"/>
        <v>Capteurs solaires</v>
      </c>
      <c r="Q39" s="144">
        <f t="shared" si="13"/>
        <v>0</v>
      </c>
      <c r="R39" s="144">
        <f t="shared" ref="R39:AU39" si="61">IF(Betrachtungszeit_Heizung&lt;R$26,0,IF(AND(Q$26&lt;&gt;0,Q$26/($K39)=INT(Q$26/($K39))),$D39,0))</f>
        <v>0</v>
      </c>
      <c r="S39" s="144">
        <f t="shared" si="61"/>
        <v>0</v>
      </c>
      <c r="T39" s="144">
        <f t="shared" si="61"/>
        <v>0</v>
      </c>
      <c r="U39" s="144">
        <f t="shared" si="61"/>
        <v>0</v>
      </c>
      <c r="V39" s="144">
        <f t="shared" si="61"/>
        <v>0</v>
      </c>
      <c r="W39" s="144">
        <f t="shared" si="61"/>
        <v>0</v>
      </c>
      <c r="X39" s="144">
        <f t="shared" si="61"/>
        <v>0</v>
      </c>
      <c r="Y39" s="144">
        <f t="shared" si="61"/>
        <v>0</v>
      </c>
      <c r="Z39" s="144">
        <f t="shared" si="61"/>
        <v>0</v>
      </c>
      <c r="AA39" s="144">
        <f t="shared" si="61"/>
        <v>0</v>
      </c>
      <c r="AB39" s="144">
        <f t="shared" si="61"/>
        <v>0</v>
      </c>
      <c r="AC39" s="144">
        <f t="shared" si="61"/>
        <v>0</v>
      </c>
      <c r="AD39" s="144">
        <f t="shared" si="61"/>
        <v>0</v>
      </c>
      <c r="AE39" s="144">
        <f t="shared" si="61"/>
        <v>0</v>
      </c>
      <c r="AF39" s="144">
        <f t="shared" si="61"/>
        <v>0</v>
      </c>
      <c r="AG39" s="144">
        <f t="shared" si="61"/>
        <v>0</v>
      </c>
      <c r="AH39" s="144">
        <f t="shared" si="61"/>
        <v>0</v>
      </c>
      <c r="AI39" s="144">
        <f t="shared" si="61"/>
        <v>0</v>
      </c>
      <c r="AJ39" s="144">
        <f t="shared" si="61"/>
        <v>0</v>
      </c>
      <c r="AK39" s="144">
        <f t="shared" si="61"/>
        <v>0</v>
      </c>
      <c r="AL39" s="144">
        <f t="shared" si="61"/>
        <v>0</v>
      </c>
      <c r="AM39" s="144">
        <f t="shared" si="61"/>
        <v>0</v>
      </c>
      <c r="AN39" s="144">
        <f t="shared" si="61"/>
        <v>0</v>
      </c>
      <c r="AO39" s="144">
        <f t="shared" si="61"/>
        <v>0</v>
      </c>
      <c r="AP39" s="144">
        <f t="shared" si="61"/>
        <v>0</v>
      </c>
      <c r="AQ39" s="144">
        <f t="shared" si="61"/>
        <v>0</v>
      </c>
      <c r="AR39" s="144">
        <f t="shared" si="61"/>
        <v>0</v>
      </c>
      <c r="AS39" s="144">
        <f t="shared" si="61"/>
        <v>0</v>
      </c>
      <c r="AT39" s="144">
        <f t="shared" si="61"/>
        <v>0</v>
      </c>
      <c r="AU39" s="144">
        <f t="shared" si="61"/>
        <v>0</v>
      </c>
      <c r="AV39" s="144">
        <f t="shared" si="58"/>
        <v>0</v>
      </c>
      <c r="AX39" s="144">
        <f t="shared" si="60"/>
        <v>0</v>
      </c>
      <c r="AY39" s="144">
        <f t="shared" si="16"/>
        <v>0</v>
      </c>
      <c r="AZ39" s="144">
        <f t="shared" si="17"/>
        <v>0</v>
      </c>
      <c r="BA39" s="144">
        <f t="shared" si="18"/>
        <v>0</v>
      </c>
      <c r="BB39" s="144">
        <f t="shared" si="19"/>
        <v>0</v>
      </c>
      <c r="BC39" s="144">
        <f t="shared" si="20"/>
        <v>0</v>
      </c>
      <c r="BD39" s="144">
        <f t="shared" si="21"/>
        <v>0</v>
      </c>
      <c r="BE39" s="144">
        <f t="shared" si="22"/>
        <v>0</v>
      </c>
      <c r="BF39" s="144">
        <f t="shared" si="23"/>
        <v>0</v>
      </c>
      <c r="BG39" s="144">
        <f t="shared" si="24"/>
        <v>0</v>
      </c>
      <c r="BH39" s="144">
        <f t="shared" si="25"/>
        <v>0</v>
      </c>
      <c r="BI39" s="144">
        <f t="shared" si="26"/>
        <v>0</v>
      </c>
      <c r="BJ39" s="144">
        <f t="shared" si="27"/>
        <v>0</v>
      </c>
      <c r="BK39" s="144">
        <f t="shared" si="28"/>
        <v>0</v>
      </c>
      <c r="BL39" s="144">
        <f t="shared" si="29"/>
        <v>0</v>
      </c>
      <c r="BM39" s="144">
        <f t="shared" si="30"/>
        <v>0</v>
      </c>
      <c r="BN39" s="144">
        <f t="shared" si="31"/>
        <v>0</v>
      </c>
      <c r="BO39" s="144">
        <f t="shared" si="32"/>
        <v>0</v>
      </c>
      <c r="BP39" s="144">
        <f t="shared" si="33"/>
        <v>0</v>
      </c>
      <c r="BQ39" s="144">
        <f t="shared" si="34"/>
        <v>0</v>
      </c>
      <c r="BR39" s="144">
        <f t="shared" si="35"/>
        <v>0</v>
      </c>
      <c r="BS39" s="144">
        <f t="shared" si="36"/>
        <v>0</v>
      </c>
      <c r="BT39" s="144">
        <f t="shared" si="37"/>
        <v>0</v>
      </c>
      <c r="BU39" s="144">
        <f t="shared" si="38"/>
        <v>0</v>
      </c>
      <c r="BV39" s="144">
        <f t="shared" si="39"/>
        <v>0</v>
      </c>
      <c r="BW39" s="144">
        <f t="shared" si="40"/>
        <v>0</v>
      </c>
      <c r="BX39" s="144">
        <f t="shared" si="41"/>
        <v>0</v>
      </c>
      <c r="BY39" s="144">
        <f t="shared" si="42"/>
        <v>0</v>
      </c>
      <c r="BZ39" s="144">
        <f t="shared" si="43"/>
        <v>0</v>
      </c>
      <c r="CA39" s="144">
        <f t="shared" si="44"/>
        <v>0</v>
      </c>
      <c r="CB39" s="144">
        <f t="shared" si="45"/>
        <v>0</v>
      </c>
      <c r="CC39" s="369"/>
      <c r="CE39" s="189" t="str">
        <f t="shared" si="1"/>
        <v>Capteurs solaires</v>
      </c>
      <c r="CF39" s="145"/>
      <c r="CG39" s="145"/>
      <c r="CH39" s="145"/>
      <c r="CI39" s="145"/>
      <c r="CJ39" s="145"/>
      <c r="CK39" s="145"/>
      <c r="CL39" s="145"/>
      <c r="CM39" s="145"/>
      <c r="CN39" s="145"/>
      <c r="CO39" s="145">
        <v>1</v>
      </c>
      <c r="CP39" s="145"/>
      <c r="CQ39" s="145"/>
      <c r="CR39" s="145"/>
      <c r="CS39" s="145"/>
      <c r="CT39" s="145">
        <f t="shared" si="2"/>
        <v>0</v>
      </c>
      <c r="CU39" s="145">
        <f t="shared" si="3"/>
        <v>0</v>
      </c>
      <c r="CV39" s="145">
        <f t="shared" si="7"/>
        <v>0</v>
      </c>
    </row>
    <row r="40" spans="1:100" s="137" customFormat="1" ht="13.5" hidden="1" thickBot="1" x14ac:dyDescent="0.25">
      <c r="A40" s="102"/>
      <c r="B40" s="98" t="s">
        <v>378</v>
      </c>
      <c r="C40" s="319"/>
      <c r="D40" s="49"/>
      <c r="E40" s="138">
        <v>20</v>
      </c>
      <c r="F40" s="642"/>
      <c r="G40" s="34">
        <v>3.5000000000000003E-2</v>
      </c>
      <c r="H40" s="636"/>
      <c r="I40" s="622" t="s">
        <v>124</v>
      </c>
      <c r="J40" s="116"/>
      <c r="K40" s="139">
        <f t="shared" si="8"/>
        <v>20</v>
      </c>
      <c r="L40" s="140">
        <f t="shared" si="54"/>
        <v>3.5000000000000003E-2</v>
      </c>
      <c r="M40" s="141">
        <f t="shared" si="55"/>
        <v>0</v>
      </c>
      <c r="N40" s="141">
        <f t="shared" si="56"/>
        <v>0</v>
      </c>
      <c r="O40" s="70"/>
      <c r="P40" s="143" t="str">
        <f t="shared" si="12"/>
        <v>Vase d'expansion</v>
      </c>
      <c r="Q40" s="144">
        <f t="shared" si="13"/>
        <v>0</v>
      </c>
      <c r="R40" s="144">
        <f t="shared" ref="R40:AU40" si="62">IF(Betrachtungszeit_Heizung&lt;R$26,0,IF(AND(Q$26&lt;&gt;0,Q$26/($K40)=INT(Q$26/($K40))),$D40,0))</f>
        <v>0</v>
      </c>
      <c r="S40" s="144">
        <f t="shared" si="62"/>
        <v>0</v>
      </c>
      <c r="T40" s="144">
        <f t="shared" si="62"/>
        <v>0</v>
      </c>
      <c r="U40" s="144">
        <f t="shared" si="62"/>
        <v>0</v>
      </c>
      <c r="V40" s="144">
        <f t="shared" si="62"/>
        <v>0</v>
      </c>
      <c r="W40" s="144">
        <f t="shared" si="62"/>
        <v>0</v>
      </c>
      <c r="X40" s="144">
        <f t="shared" si="62"/>
        <v>0</v>
      </c>
      <c r="Y40" s="144">
        <f t="shared" si="62"/>
        <v>0</v>
      </c>
      <c r="Z40" s="144">
        <f t="shared" si="62"/>
        <v>0</v>
      </c>
      <c r="AA40" s="144">
        <f t="shared" si="62"/>
        <v>0</v>
      </c>
      <c r="AB40" s="144">
        <f t="shared" si="62"/>
        <v>0</v>
      </c>
      <c r="AC40" s="144">
        <f t="shared" si="62"/>
        <v>0</v>
      </c>
      <c r="AD40" s="144">
        <f t="shared" si="62"/>
        <v>0</v>
      </c>
      <c r="AE40" s="144">
        <f t="shared" si="62"/>
        <v>0</v>
      </c>
      <c r="AF40" s="144">
        <f t="shared" si="62"/>
        <v>0</v>
      </c>
      <c r="AG40" s="144">
        <f t="shared" si="62"/>
        <v>0</v>
      </c>
      <c r="AH40" s="144">
        <f t="shared" si="62"/>
        <v>0</v>
      </c>
      <c r="AI40" s="144">
        <f t="shared" si="62"/>
        <v>0</v>
      </c>
      <c r="AJ40" s="144">
        <f t="shared" si="62"/>
        <v>0</v>
      </c>
      <c r="AK40" s="144">
        <f t="shared" si="62"/>
        <v>0</v>
      </c>
      <c r="AL40" s="144">
        <f t="shared" si="62"/>
        <v>0</v>
      </c>
      <c r="AM40" s="144">
        <f t="shared" si="62"/>
        <v>0</v>
      </c>
      <c r="AN40" s="144">
        <f t="shared" si="62"/>
        <v>0</v>
      </c>
      <c r="AO40" s="144">
        <f t="shared" si="62"/>
        <v>0</v>
      </c>
      <c r="AP40" s="144">
        <f t="shared" si="62"/>
        <v>0</v>
      </c>
      <c r="AQ40" s="144">
        <f t="shared" si="62"/>
        <v>0</v>
      </c>
      <c r="AR40" s="144">
        <f t="shared" si="62"/>
        <v>0</v>
      </c>
      <c r="AS40" s="144">
        <f t="shared" si="62"/>
        <v>0</v>
      </c>
      <c r="AT40" s="144">
        <f t="shared" si="62"/>
        <v>0</v>
      </c>
      <c r="AU40" s="144">
        <f t="shared" si="62"/>
        <v>0</v>
      </c>
      <c r="AV40" s="144">
        <f t="shared" si="58"/>
        <v>0</v>
      </c>
      <c r="AX40" s="144">
        <f t="shared" si="60"/>
        <v>0</v>
      </c>
      <c r="AY40" s="144">
        <f t="shared" si="16"/>
        <v>0</v>
      </c>
      <c r="AZ40" s="144">
        <f t="shared" si="17"/>
        <v>0</v>
      </c>
      <c r="BA40" s="144">
        <f t="shared" si="18"/>
        <v>0</v>
      </c>
      <c r="BB40" s="144">
        <f t="shared" si="19"/>
        <v>0</v>
      </c>
      <c r="BC40" s="144">
        <f t="shared" si="20"/>
        <v>0</v>
      </c>
      <c r="BD40" s="144">
        <f t="shared" si="21"/>
        <v>0</v>
      </c>
      <c r="BE40" s="144">
        <f t="shared" si="22"/>
        <v>0</v>
      </c>
      <c r="BF40" s="144">
        <f t="shared" si="23"/>
        <v>0</v>
      </c>
      <c r="BG40" s="144">
        <f t="shared" si="24"/>
        <v>0</v>
      </c>
      <c r="BH40" s="144">
        <f t="shared" si="25"/>
        <v>0</v>
      </c>
      <c r="BI40" s="144">
        <f t="shared" si="26"/>
        <v>0</v>
      </c>
      <c r="BJ40" s="144">
        <f t="shared" si="27"/>
        <v>0</v>
      </c>
      <c r="BK40" s="144">
        <f t="shared" si="28"/>
        <v>0</v>
      </c>
      <c r="BL40" s="144">
        <f t="shared" si="29"/>
        <v>0</v>
      </c>
      <c r="BM40" s="144">
        <f t="shared" si="30"/>
        <v>0</v>
      </c>
      <c r="BN40" s="144">
        <f t="shared" si="31"/>
        <v>0</v>
      </c>
      <c r="BO40" s="144">
        <f t="shared" si="32"/>
        <v>0</v>
      </c>
      <c r="BP40" s="144">
        <f t="shared" si="33"/>
        <v>0</v>
      </c>
      <c r="BQ40" s="144">
        <f t="shared" si="34"/>
        <v>0</v>
      </c>
      <c r="BR40" s="144">
        <f t="shared" si="35"/>
        <v>0</v>
      </c>
      <c r="BS40" s="144">
        <f t="shared" si="36"/>
        <v>0</v>
      </c>
      <c r="BT40" s="144">
        <f t="shared" si="37"/>
        <v>0</v>
      </c>
      <c r="BU40" s="144">
        <f t="shared" si="38"/>
        <v>0</v>
      </c>
      <c r="BV40" s="144">
        <f t="shared" si="39"/>
        <v>0</v>
      </c>
      <c r="BW40" s="144">
        <f t="shared" si="40"/>
        <v>0</v>
      </c>
      <c r="BX40" s="144">
        <f t="shared" si="41"/>
        <v>0</v>
      </c>
      <c r="BY40" s="144">
        <f t="shared" si="42"/>
        <v>0</v>
      </c>
      <c r="BZ40" s="144">
        <f t="shared" si="43"/>
        <v>0</v>
      </c>
      <c r="CA40" s="144">
        <f t="shared" si="44"/>
        <v>0</v>
      </c>
      <c r="CB40" s="144">
        <f t="shared" si="45"/>
        <v>0</v>
      </c>
      <c r="CC40" s="369"/>
      <c r="CE40" s="189" t="str">
        <f t="shared" si="1"/>
        <v>Vase d'expansion</v>
      </c>
      <c r="CF40" s="145"/>
      <c r="CG40" s="145">
        <v>1</v>
      </c>
      <c r="CH40" s="145">
        <v>1</v>
      </c>
      <c r="CI40" s="145">
        <v>1</v>
      </c>
      <c r="CJ40" s="145">
        <v>1</v>
      </c>
      <c r="CK40" s="145">
        <v>1</v>
      </c>
      <c r="CL40" s="145">
        <v>1</v>
      </c>
      <c r="CM40" s="145">
        <v>1</v>
      </c>
      <c r="CN40" s="145">
        <v>1</v>
      </c>
      <c r="CO40" s="145">
        <v>1</v>
      </c>
      <c r="CP40" s="145">
        <v>1</v>
      </c>
      <c r="CQ40" s="145">
        <v>1</v>
      </c>
      <c r="CR40" s="145">
        <v>1</v>
      </c>
      <c r="CS40" s="145">
        <v>1</v>
      </c>
      <c r="CT40" s="145">
        <f t="shared" si="2"/>
        <v>0</v>
      </c>
      <c r="CU40" s="145">
        <f t="shared" si="3"/>
        <v>0</v>
      </c>
      <c r="CV40" s="145">
        <f t="shared" si="7"/>
        <v>0</v>
      </c>
    </row>
    <row r="41" spans="1:100" s="137" customFormat="1" ht="13.5" hidden="1" thickBot="1" x14ac:dyDescent="0.25">
      <c r="A41" s="102"/>
      <c r="B41" s="99" t="s">
        <v>131</v>
      </c>
      <c r="C41" s="319"/>
      <c r="D41" s="49"/>
      <c r="E41" s="138">
        <v>20</v>
      </c>
      <c r="F41" s="642"/>
      <c r="G41" s="34">
        <v>0.03</v>
      </c>
      <c r="H41" s="636"/>
      <c r="I41" s="622" t="s">
        <v>124</v>
      </c>
      <c r="J41" s="116"/>
      <c r="K41" s="139">
        <f t="shared" si="8"/>
        <v>20</v>
      </c>
      <c r="L41" s="140">
        <f t="shared" si="54"/>
        <v>0.03</v>
      </c>
      <c r="M41" s="141">
        <f t="shared" si="55"/>
        <v>0</v>
      </c>
      <c r="N41" s="141">
        <f t="shared" si="56"/>
        <v>0</v>
      </c>
      <c r="O41" s="70"/>
      <c r="P41" s="143" t="str">
        <f t="shared" si="12"/>
        <v>Système de filtration</v>
      </c>
      <c r="Q41" s="144">
        <f t="shared" si="13"/>
        <v>0</v>
      </c>
      <c r="R41" s="144">
        <f t="shared" ref="R41:AU41" si="63">IF(Betrachtungszeit_Heizung&lt;R$26,0,IF(AND(Q$26&lt;&gt;0,Q$26/($K41)=INT(Q$26/($K41))),$D41,0))</f>
        <v>0</v>
      </c>
      <c r="S41" s="144">
        <f t="shared" si="63"/>
        <v>0</v>
      </c>
      <c r="T41" s="144">
        <f t="shared" si="63"/>
        <v>0</v>
      </c>
      <c r="U41" s="144">
        <f t="shared" si="63"/>
        <v>0</v>
      </c>
      <c r="V41" s="144">
        <f t="shared" si="63"/>
        <v>0</v>
      </c>
      <c r="W41" s="144">
        <f t="shared" si="63"/>
        <v>0</v>
      </c>
      <c r="X41" s="144">
        <f t="shared" si="63"/>
        <v>0</v>
      </c>
      <c r="Y41" s="144">
        <f t="shared" si="63"/>
        <v>0</v>
      </c>
      <c r="Z41" s="144">
        <f t="shared" si="63"/>
        <v>0</v>
      </c>
      <c r="AA41" s="144">
        <f t="shared" si="63"/>
        <v>0</v>
      </c>
      <c r="AB41" s="144">
        <f t="shared" si="63"/>
        <v>0</v>
      </c>
      <c r="AC41" s="144">
        <f t="shared" si="63"/>
        <v>0</v>
      </c>
      <c r="AD41" s="144">
        <f t="shared" si="63"/>
        <v>0</v>
      </c>
      <c r="AE41" s="144">
        <f t="shared" si="63"/>
        <v>0</v>
      </c>
      <c r="AF41" s="144">
        <f t="shared" si="63"/>
        <v>0</v>
      </c>
      <c r="AG41" s="144">
        <f t="shared" si="63"/>
        <v>0</v>
      </c>
      <c r="AH41" s="144">
        <f t="shared" si="63"/>
        <v>0</v>
      </c>
      <c r="AI41" s="144">
        <f t="shared" si="63"/>
        <v>0</v>
      </c>
      <c r="AJ41" s="144">
        <f t="shared" si="63"/>
        <v>0</v>
      </c>
      <c r="AK41" s="144">
        <f t="shared" si="63"/>
        <v>0</v>
      </c>
      <c r="AL41" s="144">
        <f t="shared" si="63"/>
        <v>0</v>
      </c>
      <c r="AM41" s="144">
        <f t="shared" si="63"/>
        <v>0</v>
      </c>
      <c r="AN41" s="144">
        <f t="shared" si="63"/>
        <v>0</v>
      </c>
      <c r="AO41" s="144">
        <f t="shared" si="63"/>
        <v>0</v>
      </c>
      <c r="AP41" s="144">
        <f t="shared" si="63"/>
        <v>0</v>
      </c>
      <c r="AQ41" s="144">
        <f t="shared" si="63"/>
        <v>0</v>
      </c>
      <c r="AR41" s="144">
        <f t="shared" si="63"/>
        <v>0</v>
      </c>
      <c r="AS41" s="144">
        <f t="shared" si="63"/>
        <v>0</v>
      </c>
      <c r="AT41" s="144">
        <f t="shared" si="63"/>
        <v>0</v>
      </c>
      <c r="AU41" s="144">
        <f t="shared" si="63"/>
        <v>0</v>
      </c>
      <c r="AV41" s="144">
        <f t="shared" si="58"/>
        <v>0</v>
      </c>
      <c r="AX41" s="144">
        <f t="shared" si="60"/>
        <v>0</v>
      </c>
      <c r="AY41" s="144">
        <f t="shared" si="16"/>
        <v>0</v>
      </c>
      <c r="AZ41" s="144">
        <f t="shared" si="17"/>
        <v>0</v>
      </c>
      <c r="BA41" s="144">
        <f t="shared" si="18"/>
        <v>0</v>
      </c>
      <c r="BB41" s="144">
        <f t="shared" si="19"/>
        <v>0</v>
      </c>
      <c r="BC41" s="144">
        <f t="shared" si="20"/>
        <v>0</v>
      </c>
      <c r="BD41" s="144">
        <f t="shared" si="21"/>
        <v>0</v>
      </c>
      <c r="BE41" s="144">
        <f t="shared" si="22"/>
        <v>0</v>
      </c>
      <c r="BF41" s="144">
        <f t="shared" si="23"/>
        <v>0</v>
      </c>
      <c r="BG41" s="144">
        <f t="shared" si="24"/>
        <v>0</v>
      </c>
      <c r="BH41" s="144">
        <f t="shared" si="25"/>
        <v>0</v>
      </c>
      <c r="BI41" s="144">
        <f t="shared" si="26"/>
        <v>0</v>
      </c>
      <c r="BJ41" s="144">
        <f t="shared" si="27"/>
        <v>0</v>
      </c>
      <c r="BK41" s="144">
        <f t="shared" si="28"/>
        <v>0</v>
      </c>
      <c r="BL41" s="144">
        <f t="shared" si="29"/>
        <v>0</v>
      </c>
      <c r="BM41" s="144">
        <f t="shared" si="30"/>
        <v>0</v>
      </c>
      <c r="BN41" s="144">
        <f t="shared" si="31"/>
        <v>0</v>
      </c>
      <c r="BO41" s="144">
        <f t="shared" si="32"/>
        <v>0</v>
      </c>
      <c r="BP41" s="144">
        <f t="shared" si="33"/>
        <v>0</v>
      </c>
      <c r="BQ41" s="144">
        <f t="shared" si="34"/>
        <v>0</v>
      </c>
      <c r="BR41" s="144">
        <f t="shared" si="35"/>
        <v>0</v>
      </c>
      <c r="BS41" s="144">
        <f t="shared" si="36"/>
        <v>0</v>
      </c>
      <c r="BT41" s="144">
        <f t="shared" si="37"/>
        <v>0</v>
      </c>
      <c r="BU41" s="144">
        <f t="shared" si="38"/>
        <v>0</v>
      </c>
      <c r="BV41" s="144">
        <f t="shared" si="39"/>
        <v>0</v>
      </c>
      <c r="BW41" s="144">
        <f t="shared" si="40"/>
        <v>0</v>
      </c>
      <c r="BX41" s="144">
        <f t="shared" si="41"/>
        <v>0</v>
      </c>
      <c r="BY41" s="144">
        <f t="shared" si="42"/>
        <v>0</v>
      </c>
      <c r="BZ41" s="144">
        <f t="shared" si="43"/>
        <v>0</v>
      </c>
      <c r="CA41" s="144">
        <f t="shared" si="44"/>
        <v>0</v>
      </c>
      <c r="CB41" s="144">
        <f t="shared" si="45"/>
        <v>0</v>
      </c>
      <c r="CC41" s="369"/>
      <c r="CE41" s="189" t="str">
        <f t="shared" si="1"/>
        <v>Système de filtration</v>
      </c>
      <c r="CF41" s="145"/>
      <c r="CG41" s="145">
        <v>1</v>
      </c>
      <c r="CH41" s="145"/>
      <c r="CI41" s="145"/>
      <c r="CJ41" s="145"/>
      <c r="CK41" s="145"/>
      <c r="CL41" s="145"/>
      <c r="CM41" s="145"/>
      <c r="CN41" s="145"/>
      <c r="CO41" s="145"/>
      <c r="CP41" s="145"/>
      <c r="CQ41" s="145"/>
      <c r="CR41" s="145"/>
      <c r="CS41" s="145"/>
      <c r="CT41" s="145">
        <f t="shared" si="2"/>
        <v>0</v>
      </c>
      <c r="CU41" s="145">
        <f t="shared" si="3"/>
        <v>0</v>
      </c>
      <c r="CV41" s="145">
        <f t="shared" si="7"/>
        <v>0</v>
      </c>
    </row>
    <row r="42" spans="1:100" s="137" customFormat="1" ht="13.5" hidden="1" thickBot="1" x14ac:dyDescent="0.25">
      <c r="A42" s="158"/>
      <c r="B42" s="99" t="s">
        <v>132</v>
      </c>
      <c r="C42" s="319"/>
      <c r="D42" s="49"/>
      <c r="E42" s="138">
        <v>20</v>
      </c>
      <c r="F42" s="642"/>
      <c r="G42" s="34">
        <v>0.02</v>
      </c>
      <c r="H42" s="636"/>
      <c r="I42" s="622" t="s">
        <v>124</v>
      </c>
      <c r="J42" s="116"/>
      <c r="K42" s="139">
        <f t="shared" si="8"/>
        <v>20</v>
      </c>
      <c r="L42" s="140">
        <f t="shared" si="54"/>
        <v>0.02</v>
      </c>
      <c r="M42" s="141">
        <f t="shared" si="55"/>
        <v>0</v>
      </c>
      <c r="N42" s="141">
        <f t="shared" si="56"/>
        <v>0</v>
      </c>
      <c r="O42" s="70"/>
      <c r="P42" s="143" t="str">
        <f t="shared" si="12"/>
        <v>Station de pompage</v>
      </c>
      <c r="Q42" s="144">
        <f t="shared" si="13"/>
        <v>0</v>
      </c>
      <c r="R42" s="144">
        <f t="shared" ref="R42:AU42" si="64">IF(Betrachtungszeit_Heizung&lt;R$26,0,IF(AND(Q$26&lt;&gt;0,Q$26/($K42)=INT(Q$26/($K42))),$D42,0))</f>
        <v>0</v>
      </c>
      <c r="S42" s="144">
        <f t="shared" si="64"/>
        <v>0</v>
      </c>
      <c r="T42" s="144">
        <f t="shared" si="64"/>
        <v>0</v>
      </c>
      <c r="U42" s="144">
        <f t="shared" si="64"/>
        <v>0</v>
      </c>
      <c r="V42" s="144">
        <f t="shared" si="64"/>
        <v>0</v>
      </c>
      <c r="W42" s="144">
        <f t="shared" si="64"/>
        <v>0</v>
      </c>
      <c r="X42" s="144">
        <f t="shared" si="64"/>
        <v>0</v>
      </c>
      <c r="Y42" s="144">
        <f t="shared" si="64"/>
        <v>0</v>
      </c>
      <c r="Z42" s="144">
        <f t="shared" si="64"/>
        <v>0</v>
      </c>
      <c r="AA42" s="144">
        <f t="shared" si="64"/>
        <v>0</v>
      </c>
      <c r="AB42" s="144">
        <f t="shared" si="64"/>
        <v>0</v>
      </c>
      <c r="AC42" s="144">
        <f t="shared" si="64"/>
        <v>0</v>
      </c>
      <c r="AD42" s="144">
        <f t="shared" si="64"/>
        <v>0</v>
      </c>
      <c r="AE42" s="144">
        <f t="shared" si="64"/>
        <v>0</v>
      </c>
      <c r="AF42" s="144">
        <f t="shared" si="64"/>
        <v>0</v>
      </c>
      <c r="AG42" s="144">
        <f t="shared" si="64"/>
        <v>0</v>
      </c>
      <c r="AH42" s="144">
        <f t="shared" si="64"/>
        <v>0</v>
      </c>
      <c r="AI42" s="144">
        <f t="shared" si="64"/>
        <v>0</v>
      </c>
      <c r="AJ42" s="144">
        <f t="shared" si="64"/>
        <v>0</v>
      </c>
      <c r="AK42" s="144">
        <f t="shared" si="64"/>
        <v>0</v>
      </c>
      <c r="AL42" s="144">
        <f t="shared" si="64"/>
        <v>0</v>
      </c>
      <c r="AM42" s="144">
        <f t="shared" si="64"/>
        <v>0</v>
      </c>
      <c r="AN42" s="144">
        <f t="shared" si="64"/>
        <v>0</v>
      </c>
      <c r="AO42" s="144">
        <f t="shared" si="64"/>
        <v>0</v>
      </c>
      <c r="AP42" s="144">
        <f t="shared" si="64"/>
        <v>0</v>
      </c>
      <c r="AQ42" s="144">
        <f t="shared" si="64"/>
        <v>0</v>
      </c>
      <c r="AR42" s="144">
        <f t="shared" si="64"/>
        <v>0</v>
      </c>
      <c r="AS42" s="144">
        <f t="shared" si="64"/>
        <v>0</v>
      </c>
      <c r="AT42" s="144">
        <f t="shared" si="64"/>
        <v>0</v>
      </c>
      <c r="AU42" s="144">
        <f t="shared" si="64"/>
        <v>0</v>
      </c>
      <c r="AV42" s="144">
        <f t="shared" si="58"/>
        <v>0</v>
      </c>
      <c r="AX42" s="144">
        <f t="shared" si="60"/>
        <v>0</v>
      </c>
      <c r="AY42" s="144">
        <f t="shared" si="16"/>
        <v>0</v>
      </c>
      <c r="AZ42" s="144">
        <f t="shared" si="17"/>
        <v>0</v>
      </c>
      <c r="BA42" s="144">
        <f t="shared" si="18"/>
        <v>0</v>
      </c>
      <c r="BB42" s="144">
        <f t="shared" si="19"/>
        <v>0</v>
      </c>
      <c r="BC42" s="144">
        <f t="shared" si="20"/>
        <v>0</v>
      </c>
      <c r="BD42" s="144">
        <f t="shared" si="21"/>
        <v>0</v>
      </c>
      <c r="BE42" s="144">
        <f t="shared" si="22"/>
        <v>0</v>
      </c>
      <c r="BF42" s="144">
        <f t="shared" si="23"/>
        <v>0</v>
      </c>
      <c r="BG42" s="144">
        <f t="shared" si="24"/>
        <v>0</v>
      </c>
      <c r="BH42" s="144">
        <f t="shared" si="25"/>
        <v>0</v>
      </c>
      <c r="BI42" s="144">
        <f t="shared" si="26"/>
        <v>0</v>
      </c>
      <c r="BJ42" s="144">
        <f t="shared" si="27"/>
        <v>0</v>
      </c>
      <c r="BK42" s="144">
        <f t="shared" si="28"/>
        <v>0</v>
      </c>
      <c r="BL42" s="144">
        <f t="shared" si="29"/>
        <v>0</v>
      </c>
      <c r="BM42" s="144">
        <f t="shared" si="30"/>
        <v>0</v>
      </c>
      <c r="BN42" s="144">
        <f t="shared" si="31"/>
        <v>0</v>
      </c>
      <c r="BO42" s="144">
        <f t="shared" si="32"/>
        <v>0</v>
      </c>
      <c r="BP42" s="144">
        <f t="shared" si="33"/>
        <v>0</v>
      </c>
      <c r="BQ42" s="144">
        <f t="shared" si="34"/>
        <v>0</v>
      </c>
      <c r="BR42" s="144">
        <f t="shared" si="35"/>
        <v>0</v>
      </c>
      <c r="BS42" s="144">
        <f t="shared" si="36"/>
        <v>0</v>
      </c>
      <c r="BT42" s="144">
        <f t="shared" si="37"/>
        <v>0</v>
      </c>
      <c r="BU42" s="144">
        <f t="shared" si="38"/>
        <v>0</v>
      </c>
      <c r="BV42" s="144">
        <f t="shared" si="39"/>
        <v>0</v>
      </c>
      <c r="BW42" s="144">
        <f t="shared" si="40"/>
        <v>0</v>
      </c>
      <c r="BX42" s="144">
        <f t="shared" si="41"/>
        <v>0</v>
      </c>
      <c r="BY42" s="144">
        <f t="shared" si="42"/>
        <v>0</v>
      </c>
      <c r="BZ42" s="144">
        <f t="shared" si="43"/>
        <v>0</v>
      </c>
      <c r="CA42" s="144">
        <f t="shared" si="44"/>
        <v>0</v>
      </c>
      <c r="CB42" s="144">
        <f t="shared" si="45"/>
        <v>0</v>
      </c>
      <c r="CC42" s="369"/>
      <c r="CE42" s="189" t="str">
        <f t="shared" si="1"/>
        <v>Station de pompage</v>
      </c>
      <c r="CF42" s="145"/>
      <c r="CG42" s="145">
        <v>1</v>
      </c>
      <c r="CH42" s="145">
        <v>1</v>
      </c>
      <c r="CI42" s="145">
        <v>1</v>
      </c>
      <c r="CJ42" s="145">
        <v>1</v>
      </c>
      <c r="CK42" s="145">
        <v>1</v>
      </c>
      <c r="CL42" s="145">
        <v>1</v>
      </c>
      <c r="CM42" s="145">
        <v>1</v>
      </c>
      <c r="CN42" s="145">
        <v>1</v>
      </c>
      <c r="CO42" s="145">
        <v>1</v>
      </c>
      <c r="CP42" s="145">
        <v>1</v>
      </c>
      <c r="CQ42" s="145">
        <v>1</v>
      </c>
      <c r="CR42" s="145">
        <v>1</v>
      </c>
      <c r="CS42" s="145">
        <v>1</v>
      </c>
      <c r="CT42" s="145">
        <f t="shared" si="2"/>
        <v>0</v>
      </c>
      <c r="CU42" s="145">
        <f t="shared" si="3"/>
        <v>0</v>
      </c>
      <c r="CV42" s="145">
        <f t="shared" si="7"/>
        <v>0</v>
      </c>
    </row>
    <row r="43" spans="1:100" s="137" customFormat="1" ht="13.5" hidden="1" thickBot="1" x14ac:dyDescent="0.25">
      <c r="A43" s="158"/>
      <c r="B43" s="98" t="s">
        <v>366</v>
      </c>
      <c r="C43" s="319"/>
      <c r="D43" s="49"/>
      <c r="E43" s="138">
        <v>20</v>
      </c>
      <c r="F43" s="642"/>
      <c r="G43" s="34">
        <v>0.03</v>
      </c>
      <c r="H43" s="636"/>
      <c r="I43" s="622" t="s">
        <v>124</v>
      </c>
      <c r="J43" s="116"/>
      <c r="K43" s="139">
        <f t="shared" si="8"/>
        <v>20</v>
      </c>
      <c r="L43" s="140">
        <f t="shared" si="54"/>
        <v>0.03</v>
      </c>
      <c r="M43" s="141">
        <f t="shared" si="55"/>
        <v>0</v>
      </c>
      <c r="N43" s="141">
        <f t="shared" si="56"/>
        <v>0</v>
      </c>
      <c r="O43" s="70"/>
      <c r="P43" s="143" t="str">
        <f t="shared" si="12"/>
        <v>Séparation des circuits (échangeur)</v>
      </c>
      <c r="Q43" s="144">
        <f t="shared" si="13"/>
        <v>0</v>
      </c>
      <c r="R43" s="144">
        <f t="shared" ref="R43:AU43" si="65">IF(Betrachtungszeit_Heizung&lt;R$26,0,IF(AND(Q$26&lt;&gt;0,Q$26/($K43)=INT(Q$26/($K43))),$D43,0))</f>
        <v>0</v>
      </c>
      <c r="S43" s="144">
        <f t="shared" si="65"/>
        <v>0</v>
      </c>
      <c r="T43" s="144">
        <f t="shared" si="65"/>
        <v>0</v>
      </c>
      <c r="U43" s="144">
        <f t="shared" si="65"/>
        <v>0</v>
      </c>
      <c r="V43" s="144">
        <f t="shared" si="65"/>
        <v>0</v>
      </c>
      <c r="W43" s="144">
        <f t="shared" si="65"/>
        <v>0</v>
      </c>
      <c r="X43" s="144">
        <f t="shared" si="65"/>
        <v>0</v>
      </c>
      <c r="Y43" s="144">
        <f t="shared" si="65"/>
        <v>0</v>
      </c>
      <c r="Z43" s="144">
        <f t="shared" si="65"/>
        <v>0</v>
      </c>
      <c r="AA43" s="144">
        <f t="shared" si="65"/>
        <v>0</v>
      </c>
      <c r="AB43" s="144">
        <f t="shared" si="65"/>
        <v>0</v>
      </c>
      <c r="AC43" s="144">
        <f t="shared" si="65"/>
        <v>0</v>
      </c>
      <c r="AD43" s="144">
        <f t="shared" si="65"/>
        <v>0</v>
      </c>
      <c r="AE43" s="144">
        <f t="shared" si="65"/>
        <v>0</v>
      </c>
      <c r="AF43" s="144">
        <f t="shared" si="65"/>
        <v>0</v>
      </c>
      <c r="AG43" s="144">
        <f t="shared" si="65"/>
        <v>0</v>
      </c>
      <c r="AH43" s="144">
        <f t="shared" si="65"/>
        <v>0</v>
      </c>
      <c r="AI43" s="144">
        <f t="shared" si="65"/>
        <v>0</v>
      </c>
      <c r="AJ43" s="144">
        <f t="shared" si="65"/>
        <v>0</v>
      </c>
      <c r="AK43" s="144">
        <f t="shared" si="65"/>
        <v>0</v>
      </c>
      <c r="AL43" s="144">
        <f t="shared" si="65"/>
        <v>0</v>
      </c>
      <c r="AM43" s="144">
        <f t="shared" si="65"/>
        <v>0</v>
      </c>
      <c r="AN43" s="144">
        <f t="shared" si="65"/>
        <v>0</v>
      </c>
      <c r="AO43" s="144">
        <f t="shared" si="65"/>
        <v>0</v>
      </c>
      <c r="AP43" s="144">
        <f t="shared" si="65"/>
        <v>0</v>
      </c>
      <c r="AQ43" s="144">
        <f t="shared" si="65"/>
        <v>0</v>
      </c>
      <c r="AR43" s="144">
        <f t="shared" si="65"/>
        <v>0</v>
      </c>
      <c r="AS43" s="144">
        <f t="shared" si="65"/>
        <v>0</v>
      </c>
      <c r="AT43" s="144">
        <f t="shared" si="65"/>
        <v>0</v>
      </c>
      <c r="AU43" s="144">
        <f t="shared" si="65"/>
        <v>0</v>
      </c>
      <c r="AV43" s="144">
        <f t="shared" si="58"/>
        <v>0</v>
      </c>
      <c r="AX43" s="144">
        <f t="shared" si="60"/>
        <v>0</v>
      </c>
      <c r="AY43" s="144">
        <f t="shared" si="16"/>
        <v>0</v>
      </c>
      <c r="AZ43" s="144">
        <f t="shared" si="17"/>
        <v>0</v>
      </c>
      <c r="BA43" s="144">
        <f t="shared" si="18"/>
        <v>0</v>
      </c>
      <c r="BB43" s="144">
        <f t="shared" si="19"/>
        <v>0</v>
      </c>
      <c r="BC43" s="144">
        <f t="shared" si="20"/>
        <v>0</v>
      </c>
      <c r="BD43" s="144">
        <f t="shared" si="21"/>
        <v>0</v>
      </c>
      <c r="BE43" s="144">
        <f t="shared" si="22"/>
        <v>0</v>
      </c>
      <c r="BF43" s="144">
        <f t="shared" si="23"/>
        <v>0</v>
      </c>
      <c r="BG43" s="144">
        <f t="shared" si="24"/>
        <v>0</v>
      </c>
      <c r="BH43" s="144">
        <f t="shared" si="25"/>
        <v>0</v>
      </c>
      <c r="BI43" s="144">
        <f t="shared" si="26"/>
        <v>0</v>
      </c>
      <c r="BJ43" s="144">
        <f t="shared" si="27"/>
        <v>0</v>
      </c>
      <c r="BK43" s="144">
        <f t="shared" si="28"/>
        <v>0</v>
      </c>
      <c r="BL43" s="144">
        <f t="shared" si="29"/>
        <v>0</v>
      </c>
      <c r="BM43" s="144">
        <f t="shared" si="30"/>
        <v>0</v>
      </c>
      <c r="BN43" s="144">
        <f t="shared" si="31"/>
        <v>0</v>
      </c>
      <c r="BO43" s="144">
        <f t="shared" si="32"/>
        <v>0</v>
      </c>
      <c r="BP43" s="144">
        <f t="shared" si="33"/>
        <v>0</v>
      </c>
      <c r="BQ43" s="144">
        <f t="shared" si="34"/>
        <v>0</v>
      </c>
      <c r="BR43" s="144">
        <f t="shared" si="35"/>
        <v>0</v>
      </c>
      <c r="BS43" s="144">
        <f t="shared" si="36"/>
        <v>0</v>
      </c>
      <c r="BT43" s="144">
        <f t="shared" si="37"/>
        <v>0</v>
      </c>
      <c r="BU43" s="144">
        <f t="shared" si="38"/>
        <v>0</v>
      </c>
      <c r="BV43" s="144">
        <f t="shared" si="39"/>
        <v>0</v>
      </c>
      <c r="BW43" s="144">
        <f t="shared" si="40"/>
        <v>0</v>
      </c>
      <c r="BX43" s="144">
        <f t="shared" si="41"/>
        <v>0</v>
      </c>
      <c r="BY43" s="144">
        <f t="shared" si="42"/>
        <v>0</v>
      </c>
      <c r="BZ43" s="144">
        <f t="shared" si="43"/>
        <v>0</v>
      </c>
      <c r="CA43" s="144">
        <f t="shared" si="44"/>
        <v>0</v>
      </c>
      <c r="CB43" s="144">
        <f t="shared" si="45"/>
        <v>0</v>
      </c>
      <c r="CC43" s="369"/>
      <c r="CE43" s="189" t="str">
        <f t="shared" si="1"/>
        <v>Séparation des circuits (échangeur)</v>
      </c>
      <c r="CF43" s="145"/>
      <c r="CG43" s="145">
        <v>1</v>
      </c>
      <c r="CH43" s="145">
        <v>1</v>
      </c>
      <c r="CI43" s="145">
        <v>1</v>
      </c>
      <c r="CJ43" s="145">
        <v>1</v>
      </c>
      <c r="CK43" s="145">
        <v>1</v>
      </c>
      <c r="CL43" s="145">
        <v>1</v>
      </c>
      <c r="CM43" s="145">
        <v>1</v>
      </c>
      <c r="CN43" s="145">
        <v>1</v>
      </c>
      <c r="CO43" s="145">
        <v>1</v>
      </c>
      <c r="CP43" s="145">
        <v>1</v>
      </c>
      <c r="CQ43" s="145">
        <v>1</v>
      </c>
      <c r="CR43" s="145">
        <v>1</v>
      </c>
      <c r="CS43" s="145">
        <v>1</v>
      </c>
      <c r="CT43" s="145">
        <f t="shared" si="2"/>
        <v>0</v>
      </c>
      <c r="CU43" s="145">
        <f t="shared" si="3"/>
        <v>0</v>
      </c>
      <c r="CV43" s="145">
        <f t="shared" si="7"/>
        <v>0</v>
      </c>
    </row>
    <row r="44" spans="1:100" s="137" customFormat="1" ht="13.5" hidden="1" thickBot="1" x14ac:dyDescent="0.25">
      <c r="A44" s="158"/>
      <c r="B44" s="697" t="s">
        <v>434</v>
      </c>
      <c r="C44" s="319"/>
      <c r="D44" s="49"/>
      <c r="E44" s="138">
        <v>20</v>
      </c>
      <c r="F44" s="642"/>
      <c r="G44" s="34">
        <v>0.03</v>
      </c>
      <c r="H44" s="636"/>
      <c r="I44" s="622" t="s">
        <v>124</v>
      </c>
      <c r="J44" s="116"/>
      <c r="K44" s="139">
        <f t="shared" si="8"/>
        <v>20</v>
      </c>
      <c r="L44" s="140">
        <f t="shared" si="54"/>
        <v>0.03</v>
      </c>
      <c r="M44" s="141">
        <f t="shared" si="55"/>
        <v>0</v>
      </c>
      <c r="N44" s="141">
        <f t="shared" si="56"/>
        <v>0</v>
      </c>
      <c r="O44" s="70"/>
      <c r="P44" s="143" t="str">
        <f t="shared" si="12"/>
        <v>Échangeur</v>
      </c>
      <c r="Q44" s="144">
        <f t="shared" si="13"/>
        <v>0</v>
      </c>
      <c r="R44" s="144">
        <f t="shared" ref="R44:AU44" si="66">IF(Betrachtungszeit_Heizung&lt;R$26,0,IF(AND(Q$26&lt;&gt;0,Q$26/($K44)=INT(Q$26/($K44))),$D44,0))</f>
        <v>0</v>
      </c>
      <c r="S44" s="144">
        <f t="shared" si="66"/>
        <v>0</v>
      </c>
      <c r="T44" s="144">
        <f t="shared" si="66"/>
        <v>0</v>
      </c>
      <c r="U44" s="144">
        <f t="shared" si="66"/>
        <v>0</v>
      </c>
      <c r="V44" s="144">
        <f t="shared" si="66"/>
        <v>0</v>
      </c>
      <c r="W44" s="144">
        <f t="shared" si="66"/>
        <v>0</v>
      </c>
      <c r="X44" s="144">
        <f t="shared" si="66"/>
        <v>0</v>
      </c>
      <c r="Y44" s="144">
        <f t="shared" si="66"/>
        <v>0</v>
      </c>
      <c r="Z44" s="144">
        <f t="shared" si="66"/>
        <v>0</v>
      </c>
      <c r="AA44" s="144">
        <f t="shared" si="66"/>
        <v>0</v>
      </c>
      <c r="AB44" s="144">
        <f t="shared" si="66"/>
        <v>0</v>
      </c>
      <c r="AC44" s="144">
        <f t="shared" si="66"/>
        <v>0</v>
      </c>
      <c r="AD44" s="144">
        <f t="shared" si="66"/>
        <v>0</v>
      </c>
      <c r="AE44" s="144">
        <f t="shared" si="66"/>
        <v>0</v>
      </c>
      <c r="AF44" s="144">
        <f t="shared" si="66"/>
        <v>0</v>
      </c>
      <c r="AG44" s="144">
        <f t="shared" si="66"/>
        <v>0</v>
      </c>
      <c r="AH44" s="144">
        <f t="shared" si="66"/>
        <v>0</v>
      </c>
      <c r="AI44" s="144">
        <f t="shared" si="66"/>
        <v>0</v>
      </c>
      <c r="AJ44" s="144">
        <f t="shared" si="66"/>
        <v>0</v>
      </c>
      <c r="AK44" s="144">
        <f t="shared" si="66"/>
        <v>0</v>
      </c>
      <c r="AL44" s="144">
        <f t="shared" si="66"/>
        <v>0</v>
      </c>
      <c r="AM44" s="144">
        <f t="shared" si="66"/>
        <v>0</v>
      </c>
      <c r="AN44" s="144">
        <f t="shared" si="66"/>
        <v>0</v>
      </c>
      <c r="AO44" s="144">
        <f t="shared" si="66"/>
        <v>0</v>
      </c>
      <c r="AP44" s="144">
        <f t="shared" si="66"/>
        <v>0</v>
      </c>
      <c r="AQ44" s="144">
        <f t="shared" si="66"/>
        <v>0</v>
      </c>
      <c r="AR44" s="144">
        <f t="shared" si="66"/>
        <v>0</v>
      </c>
      <c r="AS44" s="144">
        <f t="shared" si="66"/>
        <v>0</v>
      </c>
      <c r="AT44" s="144">
        <f t="shared" si="66"/>
        <v>0</v>
      </c>
      <c r="AU44" s="144">
        <f t="shared" si="66"/>
        <v>0</v>
      </c>
      <c r="AV44" s="144">
        <f t="shared" si="58"/>
        <v>0</v>
      </c>
      <c r="AX44" s="144">
        <f t="shared" si="60"/>
        <v>0</v>
      </c>
      <c r="AY44" s="144">
        <f t="shared" si="16"/>
        <v>0</v>
      </c>
      <c r="AZ44" s="144">
        <f t="shared" si="17"/>
        <v>0</v>
      </c>
      <c r="BA44" s="144">
        <f t="shared" si="18"/>
        <v>0</v>
      </c>
      <c r="BB44" s="144">
        <f t="shared" si="19"/>
        <v>0</v>
      </c>
      <c r="BC44" s="144">
        <f t="shared" si="20"/>
        <v>0</v>
      </c>
      <c r="BD44" s="144">
        <f t="shared" si="21"/>
        <v>0</v>
      </c>
      <c r="BE44" s="144">
        <f t="shared" si="22"/>
        <v>0</v>
      </c>
      <c r="BF44" s="144">
        <f t="shared" si="23"/>
        <v>0</v>
      </c>
      <c r="BG44" s="144">
        <f t="shared" si="24"/>
        <v>0</v>
      </c>
      <c r="BH44" s="144">
        <f t="shared" si="25"/>
        <v>0</v>
      </c>
      <c r="BI44" s="144">
        <f t="shared" si="26"/>
        <v>0</v>
      </c>
      <c r="BJ44" s="144">
        <f t="shared" si="27"/>
        <v>0</v>
      </c>
      <c r="BK44" s="144">
        <f t="shared" si="28"/>
        <v>0</v>
      </c>
      <c r="BL44" s="144">
        <f t="shared" si="29"/>
        <v>0</v>
      </c>
      <c r="BM44" s="144">
        <f t="shared" si="30"/>
        <v>0</v>
      </c>
      <c r="BN44" s="144">
        <f t="shared" si="31"/>
        <v>0</v>
      </c>
      <c r="BO44" s="144">
        <f t="shared" si="32"/>
        <v>0</v>
      </c>
      <c r="BP44" s="144">
        <f t="shared" si="33"/>
        <v>0</v>
      </c>
      <c r="BQ44" s="144">
        <f t="shared" si="34"/>
        <v>0</v>
      </c>
      <c r="BR44" s="144">
        <f t="shared" si="35"/>
        <v>0</v>
      </c>
      <c r="BS44" s="144">
        <f t="shared" si="36"/>
        <v>0</v>
      </c>
      <c r="BT44" s="144">
        <f t="shared" si="37"/>
        <v>0</v>
      </c>
      <c r="BU44" s="144">
        <f t="shared" si="38"/>
        <v>0</v>
      </c>
      <c r="BV44" s="144">
        <f t="shared" si="39"/>
        <v>0</v>
      </c>
      <c r="BW44" s="144">
        <f t="shared" si="40"/>
        <v>0</v>
      </c>
      <c r="BX44" s="144">
        <f t="shared" si="41"/>
        <v>0</v>
      </c>
      <c r="BY44" s="144">
        <f t="shared" si="42"/>
        <v>0</v>
      </c>
      <c r="BZ44" s="144">
        <f t="shared" si="43"/>
        <v>0</v>
      </c>
      <c r="CA44" s="144">
        <f t="shared" si="44"/>
        <v>0</v>
      </c>
      <c r="CB44" s="144">
        <f t="shared" si="45"/>
        <v>0</v>
      </c>
      <c r="CC44" s="369"/>
      <c r="CE44" s="189" t="str">
        <f t="shared" si="1"/>
        <v>Échangeur</v>
      </c>
      <c r="CF44" s="145"/>
      <c r="CG44" s="145"/>
      <c r="CH44" s="145"/>
      <c r="CI44" s="145">
        <v>1</v>
      </c>
      <c r="CJ44" s="145"/>
      <c r="CK44" s="145"/>
      <c r="CL44" s="145"/>
      <c r="CM44" s="145"/>
      <c r="CN44" s="145"/>
      <c r="CO44" s="145"/>
      <c r="CP44" s="145"/>
      <c r="CQ44" s="145"/>
      <c r="CR44" s="145"/>
      <c r="CS44" s="145"/>
      <c r="CT44" s="145">
        <f t="shared" si="2"/>
        <v>0</v>
      </c>
      <c r="CU44" s="145">
        <f t="shared" si="3"/>
        <v>0</v>
      </c>
      <c r="CV44" s="145">
        <f t="shared" si="7"/>
        <v>0</v>
      </c>
    </row>
    <row r="45" spans="1:100" s="137" customFormat="1" ht="13.5" hidden="1" thickBot="1" x14ac:dyDescent="0.25">
      <c r="A45" s="158"/>
      <c r="B45" s="98" t="s">
        <v>133</v>
      </c>
      <c r="C45" s="319"/>
      <c r="D45" s="49"/>
      <c r="E45" s="138">
        <v>40</v>
      </c>
      <c r="F45" s="642"/>
      <c r="G45" s="34">
        <v>1.4999999999999999E-2</v>
      </c>
      <c r="H45" s="636"/>
      <c r="I45" s="622" t="s">
        <v>124</v>
      </c>
      <c r="J45" s="116"/>
      <c r="K45" s="139">
        <f t="shared" si="8"/>
        <v>40</v>
      </c>
      <c r="L45" s="140">
        <f t="shared" si="54"/>
        <v>1.4999999999999999E-2</v>
      </c>
      <c r="M45" s="141">
        <f t="shared" si="55"/>
        <v>0</v>
      </c>
      <c r="N45" s="141">
        <f t="shared" si="56"/>
        <v>0</v>
      </c>
      <c r="O45" s="70"/>
      <c r="P45" s="147" t="str">
        <f t="shared" si="12"/>
        <v>Conduites de raccordement</v>
      </c>
      <c r="Q45" s="144">
        <f t="shared" si="13"/>
        <v>0</v>
      </c>
      <c r="R45" s="144">
        <f t="shared" ref="R45:AU45" si="67">IF(Betrachtungszeit_Heizung&lt;R$26,0,IF(AND(Q$26&lt;&gt;0,Q$26/($K45)=INT(Q$26/($K45))),$D45,0))</f>
        <v>0</v>
      </c>
      <c r="S45" s="144">
        <f t="shared" si="67"/>
        <v>0</v>
      </c>
      <c r="T45" s="144">
        <f t="shared" si="67"/>
        <v>0</v>
      </c>
      <c r="U45" s="144">
        <f t="shared" si="67"/>
        <v>0</v>
      </c>
      <c r="V45" s="144">
        <f t="shared" si="67"/>
        <v>0</v>
      </c>
      <c r="W45" s="144">
        <f t="shared" si="67"/>
        <v>0</v>
      </c>
      <c r="X45" s="144">
        <f t="shared" si="67"/>
        <v>0</v>
      </c>
      <c r="Y45" s="144">
        <f t="shared" si="67"/>
        <v>0</v>
      </c>
      <c r="Z45" s="144">
        <f t="shared" si="67"/>
        <v>0</v>
      </c>
      <c r="AA45" s="144">
        <f t="shared" si="67"/>
        <v>0</v>
      </c>
      <c r="AB45" s="144">
        <f t="shared" si="67"/>
        <v>0</v>
      </c>
      <c r="AC45" s="144">
        <f t="shared" si="67"/>
        <v>0</v>
      </c>
      <c r="AD45" s="144">
        <f t="shared" si="67"/>
        <v>0</v>
      </c>
      <c r="AE45" s="144">
        <f t="shared" si="67"/>
        <v>0</v>
      </c>
      <c r="AF45" s="144">
        <f t="shared" si="67"/>
        <v>0</v>
      </c>
      <c r="AG45" s="144">
        <f t="shared" si="67"/>
        <v>0</v>
      </c>
      <c r="AH45" s="144">
        <f t="shared" si="67"/>
        <v>0</v>
      </c>
      <c r="AI45" s="144">
        <f t="shared" si="67"/>
        <v>0</v>
      </c>
      <c r="AJ45" s="144">
        <f t="shared" si="67"/>
        <v>0</v>
      </c>
      <c r="AK45" s="144">
        <f t="shared" si="67"/>
        <v>0</v>
      </c>
      <c r="AL45" s="144">
        <f t="shared" si="67"/>
        <v>0</v>
      </c>
      <c r="AM45" s="144">
        <f t="shared" si="67"/>
        <v>0</v>
      </c>
      <c r="AN45" s="144">
        <f t="shared" si="67"/>
        <v>0</v>
      </c>
      <c r="AO45" s="144">
        <f t="shared" si="67"/>
        <v>0</v>
      </c>
      <c r="AP45" s="144">
        <f t="shared" si="67"/>
        <v>0</v>
      </c>
      <c r="AQ45" s="144">
        <f t="shared" si="67"/>
        <v>0</v>
      </c>
      <c r="AR45" s="144">
        <f t="shared" si="67"/>
        <v>0</v>
      </c>
      <c r="AS45" s="144">
        <f t="shared" si="67"/>
        <v>0</v>
      </c>
      <c r="AT45" s="144">
        <f t="shared" si="67"/>
        <v>0</v>
      </c>
      <c r="AU45" s="144">
        <f t="shared" si="67"/>
        <v>0</v>
      </c>
      <c r="AV45" s="144">
        <f t="shared" si="58"/>
        <v>0</v>
      </c>
      <c r="AX45" s="144">
        <f t="shared" si="60"/>
        <v>0</v>
      </c>
      <c r="AY45" s="144">
        <f t="shared" si="16"/>
        <v>0</v>
      </c>
      <c r="AZ45" s="144">
        <f t="shared" si="17"/>
        <v>0</v>
      </c>
      <c r="BA45" s="144">
        <f t="shared" si="18"/>
        <v>0</v>
      </c>
      <c r="BB45" s="144">
        <f t="shared" si="19"/>
        <v>0</v>
      </c>
      <c r="BC45" s="144">
        <f t="shared" si="20"/>
        <v>0</v>
      </c>
      <c r="BD45" s="144">
        <f t="shared" si="21"/>
        <v>0</v>
      </c>
      <c r="BE45" s="144">
        <f t="shared" si="22"/>
        <v>0</v>
      </c>
      <c r="BF45" s="144">
        <f t="shared" si="23"/>
        <v>0</v>
      </c>
      <c r="BG45" s="144">
        <f t="shared" si="24"/>
        <v>0</v>
      </c>
      <c r="BH45" s="144">
        <f t="shared" si="25"/>
        <v>0</v>
      </c>
      <c r="BI45" s="144">
        <f t="shared" si="26"/>
        <v>0</v>
      </c>
      <c r="BJ45" s="144">
        <f t="shared" si="27"/>
        <v>0</v>
      </c>
      <c r="BK45" s="144">
        <f t="shared" si="28"/>
        <v>0</v>
      </c>
      <c r="BL45" s="144">
        <f t="shared" si="29"/>
        <v>0</v>
      </c>
      <c r="BM45" s="144">
        <f t="shared" si="30"/>
        <v>0</v>
      </c>
      <c r="BN45" s="144">
        <f t="shared" si="31"/>
        <v>0</v>
      </c>
      <c r="BO45" s="144">
        <f t="shared" si="32"/>
        <v>0</v>
      </c>
      <c r="BP45" s="144">
        <f t="shared" si="33"/>
        <v>0</v>
      </c>
      <c r="BQ45" s="144">
        <f t="shared" si="34"/>
        <v>0</v>
      </c>
      <c r="BR45" s="144">
        <f t="shared" si="35"/>
        <v>0</v>
      </c>
      <c r="BS45" s="144">
        <f t="shared" si="36"/>
        <v>0</v>
      </c>
      <c r="BT45" s="144">
        <f t="shared" si="37"/>
        <v>0</v>
      </c>
      <c r="BU45" s="144">
        <f t="shared" si="38"/>
        <v>0</v>
      </c>
      <c r="BV45" s="144">
        <f t="shared" si="39"/>
        <v>0</v>
      </c>
      <c r="BW45" s="144">
        <f t="shared" si="40"/>
        <v>0</v>
      </c>
      <c r="BX45" s="144">
        <f t="shared" si="41"/>
        <v>0</v>
      </c>
      <c r="BY45" s="144">
        <f t="shared" si="42"/>
        <v>0</v>
      </c>
      <c r="BZ45" s="144">
        <f t="shared" si="43"/>
        <v>0</v>
      </c>
      <c r="CA45" s="144">
        <f t="shared" si="44"/>
        <v>0</v>
      </c>
      <c r="CB45" s="144">
        <f t="shared" si="45"/>
        <v>0</v>
      </c>
      <c r="CC45" s="369"/>
      <c r="CE45" s="189" t="str">
        <f t="shared" si="1"/>
        <v>Conduites de raccordement</v>
      </c>
      <c r="CF45" s="145"/>
      <c r="CG45" s="145">
        <v>1</v>
      </c>
      <c r="CH45" s="145">
        <v>1</v>
      </c>
      <c r="CI45" s="145">
        <v>1</v>
      </c>
      <c r="CJ45" s="145">
        <v>1</v>
      </c>
      <c r="CK45" s="145">
        <v>1</v>
      </c>
      <c r="CL45" s="145">
        <v>1</v>
      </c>
      <c r="CM45" s="145">
        <v>1</v>
      </c>
      <c r="CN45" s="145">
        <v>1</v>
      </c>
      <c r="CO45" s="145">
        <v>1</v>
      </c>
      <c r="CP45" s="145">
        <v>1</v>
      </c>
      <c r="CQ45" s="145">
        <v>1</v>
      </c>
      <c r="CR45" s="145">
        <v>1</v>
      </c>
      <c r="CS45" s="145"/>
      <c r="CT45" s="145">
        <f t="shared" si="2"/>
        <v>0</v>
      </c>
      <c r="CU45" s="145">
        <f t="shared" si="3"/>
        <v>0</v>
      </c>
      <c r="CV45" s="145">
        <f t="shared" ref="CV45" si="68">IF(CT45+CU45&gt;0,1,0)</f>
        <v>0</v>
      </c>
    </row>
    <row r="46" spans="1:100" s="137" customFormat="1" ht="13.5" hidden="1" thickBot="1" x14ac:dyDescent="0.25">
      <c r="A46" s="158"/>
      <c r="B46" s="98" t="s">
        <v>425</v>
      </c>
      <c r="C46" s="319"/>
      <c r="D46" s="49"/>
      <c r="E46" s="138">
        <v>20</v>
      </c>
      <c r="F46" s="642"/>
      <c r="G46" s="34">
        <v>0.08</v>
      </c>
      <c r="H46" s="636"/>
      <c r="I46" s="622" t="s">
        <v>124</v>
      </c>
      <c r="J46" s="116"/>
      <c r="K46" s="139">
        <f t="shared" si="8"/>
        <v>20</v>
      </c>
      <c r="L46" s="140">
        <f t="shared" si="54"/>
        <v>0.08</v>
      </c>
      <c r="M46" s="141">
        <f t="shared" si="55"/>
        <v>0</v>
      </c>
      <c r="N46" s="141">
        <f t="shared" si="56"/>
        <v>0</v>
      </c>
      <c r="O46" s="70"/>
      <c r="P46" s="143" t="str">
        <f t="shared" si="12"/>
        <v>Compteur d'énergie</v>
      </c>
      <c r="Q46" s="144">
        <f t="shared" si="13"/>
        <v>0</v>
      </c>
      <c r="R46" s="144">
        <f t="shared" ref="R46:AU46" si="69">IF(Betrachtungszeit_Heizung&lt;R$26,0,IF(AND(Q$26&lt;&gt;0,Q$26/($K46)=INT(Q$26/($K46))),$D46,0))</f>
        <v>0</v>
      </c>
      <c r="S46" s="144">
        <f t="shared" si="69"/>
        <v>0</v>
      </c>
      <c r="T46" s="144">
        <f t="shared" si="69"/>
        <v>0</v>
      </c>
      <c r="U46" s="144">
        <f t="shared" si="69"/>
        <v>0</v>
      </c>
      <c r="V46" s="144">
        <f t="shared" si="69"/>
        <v>0</v>
      </c>
      <c r="W46" s="144">
        <f t="shared" si="69"/>
        <v>0</v>
      </c>
      <c r="X46" s="144">
        <f t="shared" si="69"/>
        <v>0</v>
      </c>
      <c r="Y46" s="144">
        <f t="shared" si="69"/>
        <v>0</v>
      </c>
      <c r="Z46" s="144">
        <f t="shared" si="69"/>
        <v>0</v>
      </c>
      <c r="AA46" s="144">
        <f t="shared" si="69"/>
        <v>0</v>
      </c>
      <c r="AB46" s="144">
        <f t="shared" si="69"/>
        <v>0</v>
      </c>
      <c r="AC46" s="144">
        <f t="shared" si="69"/>
        <v>0</v>
      </c>
      <c r="AD46" s="144">
        <f t="shared" si="69"/>
        <v>0</v>
      </c>
      <c r="AE46" s="144">
        <f t="shared" si="69"/>
        <v>0</v>
      </c>
      <c r="AF46" s="144">
        <f t="shared" si="69"/>
        <v>0</v>
      </c>
      <c r="AG46" s="144">
        <f t="shared" si="69"/>
        <v>0</v>
      </c>
      <c r="AH46" s="144">
        <f t="shared" si="69"/>
        <v>0</v>
      </c>
      <c r="AI46" s="144">
        <f t="shared" si="69"/>
        <v>0</v>
      </c>
      <c r="AJ46" s="144">
        <f t="shared" si="69"/>
        <v>0</v>
      </c>
      <c r="AK46" s="144">
        <f t="shared" si="69"/>
        <v>0</v>
      </c>
      <c r="AL46" s="144">
        <f t="shared" si="69"/>
        <v>0</v>
      </c>
      <c r="AM46" s="144">
        <f t="shared" si="69"/>
        <v>0</v>
      </c>
      <c r="AN46" s="144">
        <f t="shared" si="69"/>
        <v>0</v>
      </c>
      <c r="AO46" s="144">
        <f t="shared" si="69"/>
        <v>0</v>
      </c>
      <c r="AP46" s="144">
        <f t="shared" si="69"/>
        <v>0</v>
      </c>
      <c r="AQ46" s="144">
        <f t="shared" si="69"/>
        <v>0</v>
      </c>
      <c r="AR46" s="144">
        <f t="shared" si="69"/>
        <v>0</v>
      </c>
      <c r="AS46" s="144">
        <f t="shared" si="69"/>
        <v>0</v>
      </c>
      <c r="AT46" s="144">
        <f t="shared" si="69"/>
        <v>0</v>
      </c>
      <c r="AU46" s="144">
        <f t="shared" si="69"/>
        <v>0</v>
      </c>
      <c r="AV46" s="144">
        <f t="shared" si="58"/>
        <v>0</v>
      </c>
      <c r="AX46" s="144">
        <f t="shared" si="60"/>
        <v>0</v>
      </c>
      <c r="AY46" s="144">
        <f t="shared" si="16"/>
        <v>0</v>
      </c>
      <c r="AZ46" s="144">
        <f t="shared" si="17"/>
        <v>0</v>
      </c>
      <c r="BA46" s="144">
        <f t="shared" si="18"/>
        <v>0</v>
      </c>
      <c r="BB46" s="144">
        <f t="shared" si="19"/>
        <v>0</v>
      </c>
      <c r="BC46" s="144">
        <f t="shared" si="20"/>
        <v>0</v>
      </c>
      <c r="BD46" s="144">
        <f t="shared" si="21"/>
        <v>0</v>
      </c>
      <c r="BE46" s="144">
        <f t="shared" si="22"/>
        <v>0</v>
      </c>
      <c r="BF46" s="144">
        <f t="shared" si="23"/>
        <v>0</v>
      </c>
      <c r="BG46" s="144">
        <f t="shared" si="24"/>
        <v>0</v>
      </c>
      <c r="BH46" s="144">
        <f t="shared" si="25"/>
        <v>0</v>
      </c>
      <c r="BI46" s="144">
        <f t="shared" si="26"/>
        <v>0</v>
      </c>
      <c r="BJ46" s="144">
        <f t="shared" si="27"/>
        <v>0</v>
      </c>
      <c r="BK46" s="144">
        <f t="shared" si="28"/>
        <v>0</v>
      </c>
      <c r="BL46" s="144">
        <f t="shared" si="29"/>
        <v>0</v>
      </c>
      <c r="BM46" s="144">
        <f t="shared" si="30"/>
        <v>0</v>
      </c>
      <c r="BN46" s="144">
        <f t="shared" si="31"/>
        <v>0</v>
      </c>
      <c r="BO46" s="144">
        <f t="shared" si="32"/>
        <v>0</v>
      </c>
      <c r="BP46" s="144">
        <f t="shared" si="33"/>
        <v>0</v>
      </c>
      <c r="BQ46" s="144">
        <f t="shared" si="34"/>
        <v>0</v>
      </c>
      <c r="BR46" s="144">
        <f t="shared" si="35"/>
        <v>0</v>
      </c>
      <c r="BS46" s="144">
        <f t="shared" si="36"/>
        <v>0</v>
      </c>
      <c r="BT46" s="144">
        <f t="shared" si="37"/>
        <v>0</v>
      </c>
      <c r="BU46" s="144">
        <f t="shared" si="38"/>
        <v>0</v>
      </c>
      <c r="BV46" s="144">
        <f t="shared" si="39"/>
        <v>0</v>
      </c>
      <c r="BW46" s="144">
        <f t="shared" si="40"/>
        <v>0</v>
      </c>
      <c r="BX46" s="144">
        <f t="shared" si="41"/>
        <v>0</v>
      </c>
      <c r="BY46" s="144">
        <f t="shared" si="42"/>
        <v>0</v>
      </c>
      <c r="BZ46" s="144">
        <f t="shared" si="43"/>
        <v>0</v>
      </c>
      <c r="CA46" s="144">
        <f t="shared" si="44"/>
        <v>0</v>
      </c>
      <c r="CB46" s="144">
        <f t="shared" si="45"/>
        <v>0</v>
      </c>
      <c r="CC46" s="369"/>
      <c r="CE46" s="189" t="str">
        <f t="shared" si="1"/>
        <v>Compteur d'énergie</v>
      </c>
      <c r="CF46" s="145"/>
      <c r="CG46" s="145">
        <v>1</v>
      </c>
      <c r="CH46" s="145">
        <v>1</v>
      </c>
      <c r="CI46" s="145">
        <v>1</v>
      </c>
      <c r="CJ46" s="145">
        <v>1</v>
      </c>
      <c r="CK46" s="145">
        <v>1</v>
      </c>
      <c r="CL46" s="145">
        <v>1</v>
      </c>
      <c r="CM46" s="145">
        <v>1</v>
      </c>
      <c r="CN46" s="145">
        <v>1</v>
      </c>
      <c r="CO46" s="145">
        <v>1</v>
      </c>
      <c r="CP46" s="145">
        <v>1</v>
      </c>
      <c r="CQ46" s="145">
        <v>1</v>
      </c>
      <c r="CR46" s="145">
        <v>1</v>
      </c>
      <c r="CS46" s="145">
        <v>1</v>
      </c>
      <c r="CT46" s="145">
        <f t="shared" si="2"/>
        <v>0</v>
      </c>
      <c r="CU46" s="145">
        <f t="shared" si="3"/>
        <v>0</v>
      </c>
      <c r="CV46" s="145">
        <f t="shared" ref="CV46:CV109" si="70">IF(CT46+CU46&gt;0,1,0)</f>
        <v>0</v>
      </c>
    </row>
    <row r="47" spans="1:100" s="137" customFormat="1" ht="13.5" hidden="1" thickBot="1" x14ac:dyDescent="0.25">
      <c r="A47" s="158"/>
      <c r="B47" s="98" t="s">
        <v>367</v>
      </c>
      <c r="C47" s="319"/>
      <c r="D47" s="49"/>
      <c r="E47" s="138">
        <v>20</v>
      </c>
      <c r="F47" s="642"/>
      <c r="G47" s="34">
        <v>1E-3</v>
      </c>
      <c r="H47" s="636"/>
      <c r="I47" s="622" t="s">
        <v>124</v>
      </c>
      <c r="J47" s="116"/>
      <c r="K47" s="139">
        <f t="shared" si="8"/>
        <v>20</v>
      </c>
      <c r="L47" s="140">
        <f t="shared" si="54"/>
        <v>1E-3</v>
      </c>
      <c r="M47" s="141">
        <f t="shared" si="55"/>
        <v>0</v>
      </c>
      <c r="N47" s="141">
        <f t="shared" si="56"/>
        <v>0</v>
      </c>
      <c r="O47" s="70"/>
      <c r="P47" s="143" t="str">
        <f t="shared" si="12"/>
        <v>Calorifugeage</v>
      </c>
      <c r="Q47" s="144">
        <f t="shared" si="13"/>
        <v>0</v>
      </c>
      <c r="R47" s="144">
        <f t="shared" ref="R47:AU47" si="71">IF(Betrachtungszeit_Heizung&lt;R$26,0,IF(AND(Q$26&lt;&gt;0,Q$26/($K47)=INT(Q$26/($K47))),$D47,0))</f>
        <v>0</v>
      </c>
      <c r="S47" s="144">
        <f t="shared" si="71"/>
        <v>0</v>
      </c>
      <c r="T47" s="144">
        <f t="shared" si="71"/>
        <v>0</v>
      </c>
      <c r="U47" s="144">
        <f t="shared" si="71"/>
        <v>0</v>
      </c>
      <c r="V47" s="144">
        <f t="shared" si="71"/>
        <v>0</v>
      </c>
      <c r="W47" s="144">
        <f t="shared" si="71"/>
        <v>0</v>
      </c>
      <c r="X47" s="144">
        <f t="shared" si="71"/>
        <v>0</v>
      </c>
      <c r="Y47" s="144">
        <f t="shared" si="71"/>
        <v>0</v>
      </c>
      <c r="Z47" s="144">
        <f t="shared" si="71"/>
        <v>0</v>
      </c>
      <c r="AA47" s="144">
        <f t="shared" si="71"/>
        <v>0</v>
      </c>
      <c r="AB47" s="144">
        <f t="shared" si="71"/>
        <v>0</v>
      </c>
      <c r="AC47" s="144">
        <f t="shared" si="71"/>
        <v>0</v>
      </c>
      <c r="AD47" s="144">
        <f t="shared" si="71"/>
        <v>0</v>
      </c>
      <c r="AE47" s="144">
        <f t="shared" si="71"/>
        <v>0</v>
      </c>
      <c r="AF47" s="144">
        <f t="shared" si="71"/>
        <v>0</v>
      </c>
      <c r="AG47" s="144">
        <f t="shared" si="71"/>
        <v>0</v>
      </c>
      <c r="AH47" s="144">
        <f t="shared" si="71"/>
        <v>0</v>
      </c>
      <c r="AI47" s="144">
        <f t="shared" si="71"/>
        <v>0</v>
      </c>
      <c r="AJ47" s="144">
        <f t="shared" si="71"/>
        <v>0</v>
      </c>
      <c r="AK47" s="144">
        <f t="shared" si="71"/>
        <v>0</v>
      </c>
      <c r="AL47" s="144">
        <f t="shared" si="71"/>
        <v>0</v>
      </c>
      <c r="AM47" s="144">
        <f t="shared" si="71"/>
        <v>0</v>
      </c>
      <c r="AN47" s="144">
        <f t="shared" si="71"/>
        <v>0</v>
      </c>
      <c r="AO47" s="144">
        <f t="shared" si="71"/>
        <v>0</v>
      </c>
      <c r="AP47" s="144">
        <f t="shared" si="71"/>
        <v>0</v>
      </c>
      <c r="AQ47" s="144">
        <f t="shared" si="71"/>
        <v>0</v>
      </c>
      <c r="AR47" s="144">
        <f t="shared" si="71"/>
        <v>0</v>
      </c>
      <c r="AS47" s="144">
        <f t="shared" si="71"/>
        <v>0</v>
      </c>
      <c r="AT47" s="144">
        <f t="shared" si="71"/>
        <v>0</v>
      </c>
      <c r="AU47" s="144">
        <f t="shared" si="71"/>
        <v>0</v>
      </c>
      <c r="AV47" s="144">
        <f t="shared" si="58"/>
        <v>0</v>
      </c>
      <c r="AX47" s="144">
        <f t="shared" si="60"/>
        <v>0</v>
      </c>
      <c r="AY47" s="144">
        <f t="shared" si="16"/>
        <v>0</v>
      </c>
      <c r="AZ47" s="144">
        <f t="shared" si="17"/>
        <v>0</v>
      </c>
      <c r="BA47" s="144">
        <f t="shared" si="18"/>
        <v>0</v>
      </c>
      <c r="BB47" s="144">
        <f t="shared" si="19"/>
        <v>0</v>
      </c>
      <c r="BC47" s="144">
        <f t="shared" si="20"/>
        <v>0</v>
      </c>
      <c r="BD47" s="144">
        <f t="shared" si="21"/>
        <v>0</v>
      </c>
      <c r="BE47" s="144">
        <f t="shared" si="22"/>
        <v>0</v>
      </c>
      <c r="BF47" s="144">
        <f t="shared" si="23"/>
        <v>0</v>
      </c>
      <c r="BG47" s="144">
        <f t="shared" si="24"/>
        <v>0</v>
      </c>
      <c r="BH47" s="144">
        <f t="shared" si="25"/>
        <v>0</v>
      </c>
      <c r="BI47" s="144">
        <f t="shared" si="26"/>
        <v>0</v>
      </c>
      <c r="BJ47" s="144">
        <f t="shared" si="27"/>
        <v>0</v>
      </c>
      <c r="BK47" s="144">
        <f t="shared" si="28"/>
        <v>0</v>
      </c>
      <c r="BL47" s="144">
        <f t="shared" si="29"/>
        <v>0</v>
      </c>
      <c r="BM47" s="144">
        <f t="shared" si="30"/>
        <v>0</v>
      </c>
      <c r="BN47" s="144">
        <f t="shared" si="31"/>
        <v>0</v>
      </c>
      <c r="BO47" s="144">
        <f t="shared" si="32"/>
        <v>0</v>
      </c>
      <c r="BP47" s="144">
        <f t="shared" si="33"/>
        <v>0</v>
      </c>
      <c r="BQ47" s="144">
        <f t="shared" si="34"/>
        <v>0</v>
      </c>
      <c r="BR47" s="144">
        <f t="shared" si="35"/>
        <v>0</v>
      </c>
      <c r="BS47" s="144">
        <f t="shared" si="36"/>
        <v>0</v>
      </c>
      <c r="BT47" s="144">
        <f t="shared" si="37"/>
        <v>0</v>
      </c>
      <c r="BU47" s="144">
        <f t="shared" si="38"/>
        <v>0</v>
      </c>
      <c r="BV47" s="144">
        <f t="shared" si="39"/>
        <v>0</v>
      </c>
      <c r="BW47" s="144">
        <f t="shared" si="40"/>
        <v>0</v>
      </c>
      <c r="BX47" s="144">
        <f t="shared" si="41"/>
        <v>0</v>
      </c>
      <c r="BY47" s="144">
        <f t="shared" si="42"/>
        <v>0</v>
      </c>
      <c r="BZ47" s="144">
        <f t="shared" si="43"/>
        <v>0</v>
      </c>
      <c r="CA47" s="144">
        <f t="shared" si="44"/>
        <v>0</v>
      </c>
      <c r="CB47" s="144">
        <f t="shared" si="45"/>
        <v>0</v>
      </c>
      <c r="CC47" s="369"/>
      <c r="CE47" s="189" t="str">
        <f t="shared" si="1"/>
        <v>Calorifugeage</v>
      </c>
      <c r="CF47" s="145"/>
      <c r="CG47" s="145">
        <v>1</v>
      </c>
      <c r="CH47" s="145">
        <v>1</v>
      </c>
      <c r="CI47" s="145">
        <v>1</v>
      </c>
      <c r="CJ47" s="145">
        <v>1</v>
      </c>
      <c r="CK47" s="145">
        <v>1</v>
      </c>
      <c r="CL47" s="145">
        <v>1</v>
      </c>
      <c r="CM47" s="145">
        <v>1</v>
      </c>
      <c r="CN47" s="145">
        <v>1</v>
      </c>
      <c r="CO47" s="145">
        <v>1</v>
      </c>
      <c r="CP47" s="145">
        <v>1</v>
      </c>
      <c r="CQ47" s="145">
        <v>1</v>
      </c>
      <c r="CR47" s="145">
        <v>1</v>
      </c>
      <c r="CS47" s="145">
        <v>1</v>
      </c>
      <c r="CT47" s="145">
        <f t="shared" si="2"/>
        <v>0</v>
      </c>
      <c r="CU47" s="145">
        <f t="shared" si="3"/>
        <v>0</v>
      </c>
      <c r="CV47" s="145">
        <f t="shared" si="70"/>
        <v>0</v>
      </c>
    </row>
    <row r="48" spans="1:100" s="137" customFormat="1" hidden="1" x14ac:dyDescent="0.2">
      <c r="A48" s="158"/>
      <c r="B48" s="95" t="s">
        <v>45</v>
      </c>
      <c r="C48" s="320"/>
      <c r="D48" s="50"/>
      <c r="E48" s="510">
        <v>30</v>
      </c>
      <c r="F48" s="643"/>
      <c r="G48" s="157" t="s">
        <v>46</v>
      </c>
      <c r="H48" s="637"/>
      <c r="I48" s="623" t="s">
        <v>124</v>
      </c>
      <c r="J48" s="84"/>
      <c r="K48" s="139">
        <f t="shared" ref="K48" si="72">IF(ISNUMBER(F48),F48,IF(ISNUMBER(E48),E48,0))</f>
        <v>30</v>
      </c>
      <c r="L48" s="140">
        <f t="shared" si="54"/>
        <v>0</v>
      </c>
      <c r="M48" s="141">
        <f t="shared" si="55"/>
        <v>0</v>
      </c>
      <c r="N48" s="141">
        <f t="shared" si="56"/>
        <v>0</v>
      </c>
      <c r="O48" s="70"/>
      <c r="P48" s="149" t="str">
        <f t="shared" si="12"/>
        <v>Autre</v>
      </c>
      <c r="Q48" s="144">
        <f t="shared" si="13"/>
        <v>0</v>
      </c>
      <c r="R48" s="144">
        <f t="shared" ref="R48:AU48" si="73">IF(Betrachtungszeit_Heizung&lt;R$26,0,IF(AND(Q$26&lt;&gt;0,Q$26/($K48)=INT(Q$26/($K48))),$D48,0))</f>
        <v>0</v>
      </c>
      <c r="S48" s="144">
        <f t="shared" si="73"/>
        <v>0</v>
      </c>
      <c r="T48" s="144">
        <f t="shared" si="73"/>
        <v>0</v>
      </c>
      <c r="U48" s="144">
        <f t="shared" si="73"/>
        <v>0</v>
      </c>
      <c r="V48" s="144">
        <f t="shared" si="73"/>
        <v>0</v>
      </c>
      <c r="W48" s="144">
        <f t="shared" si="73"/>
        <v>0</v>
      </c>
      <c r="X48" s="144">
        <f t="shared" si="73"/>
        <v>0</v>
      </c>
      <c r="Y48" s="144">
        <f t="shared" si="73"/>
        <v>0</v>
      </c>
      <c r="Z48" s="144">
        <f t="shared" si="73"/>
        <v>0</v>
      </c>
      <c r="AA48" s="144">
        <f t="shared" si="73"/>
        <v>0</v>
      </c>
      <c r="AB48" s="144">
        <f t="shared" si="73"/>
        <v>0</v>
      </c>
      <c r="AC48" s="144">
        <f t="shared" si="73"/>
        <v>0</v>
      </c>
      <c r="AD48" s="144">
        <f t="shared" si="73"/>
        <v>0</v>
      </c>
      <c r="AE48" s="144">
        <f t="shared" si="73"/>
        <v>0</v>
      </c>
      <c r="AF48" s="144">
        <f t="shared" si="73"/>
        <v>0</v>
      </c>
      <c r="AG48" s="144">
        <f t="shared" si="73"/>
        <v>0</v>
      </c>
      <c r="AH48" s="144">
        <f t="shared" si="73"/>
        <v>0</v>
      </c>
      <c r="AI48" s="144">
        <f t="shared" si="73"/>
        <v>0</v>
      </c>
      <c r="AJ48" s="144">
        <f t="shared" si="73"/>
        <v>0</v>
      </c>
      <c r="AK48" s="144">
        <f t="shared" si="73"/>
        <v>0</v>
      </c>
      <c r="AL48" s="144">
        <f t="shared" si="73"/>
        <v>0</v>
      </c>
      <c r="AM48" s="144">
        <f t="shared" si="73"/>
        <v>0</v>
      </c>
      <c r="AN48" s="144">
        <f t="shared" si="73"/>
        <v>0</v>
      </c>
      <c r="AO48" s="144">
        <f t="shared" si="73"/>
        <v>0</v>
      </c>
      <c r="AP48" s="144">
        <f t="shared" si="73"/>
        <v>0</v>
      </c>
      <c r="AQ48" s="144">
        <f t="shared" si="73"/>
        <v>0</v>
      </c>
      <c r="AR48" s="144">
        <f t="shared" si="73"/>
        <v>0</v>
      </c>
      <c r="AS48" s="144">
        <f t="shared" si="73"/>
        <v>0</v>
      </c>
      <c r="AT48" s="144">
        <f t="shared" si="73"/>
        <v>0</v>
      </c>
      <c r="AU48" s="144">
        <f t="shared" si="73"/>
        <v>0</v>
      </c>
      <c r="AV48" s="144">
        <f t="shared" si="58"/>
        <v>0</v>
      </c>
      <c r="AX48" s="144">
        <f t="shared" si="60"/>
        <v>0</v>
      </c>
      <c r="AY48" s="144">
        <f t="shared" si="16"/>
        <v>0</v>
      </c>
      <c r="AZ48" s="144">
        <f t="shared" si="17"/>
        <v>0</v>
      </c>
      <c r="BA48" s="144">
        <f t="shared" si="18"/>
        <v>0</v>
      </c>
      <c r="BB48" s="144">
        <f t="shared" si="19"/>
        <v>0</v>
      </c>
      <c r="BC48" s="144">
        <f t="shared" si="20"/>
        <v>0</v>
      </c>
      <c r="BD48" s="144">
        <f t="shared" si="21"/>
        <v>0</v>
      </c>
      <c r="BE48" s="144">
        <f t="shared" si="22"/>
        <v>0</v>
      </c>
      <c r="BF48" s="144">
        <f t="shared" si="23"/>
        <v>0</v>
      </c>
      <c r="BG48" s="144">
        <f t="shared" si="24"/>
        <v>0</v>
      </c>
      <c r="BH48" s="144">
        <f t="shared" si="25"/>
        <v>0</v>
      </c>
      <c r="BI48" s="144">
        <f t="shared" si="26"/>
        <v>0</v>
      </c>
      <c r="BJ48" s="144">
        <f t="shared" si="27"/>
        <v>0</v>
      </c>
      <c r="BK48" s="144">
        <f t="shared" si="28"/>
        <v>0</v>
      </c>
      <c r="BL48" s="144">
        <f t="shared" si="29"/>
        <v>0</v>
      </c>
      <c r="BM48" s="144">
        <f t="shared" si="30"/>
        <v>0</v>
      </c>
      <c r="BN48" s="144">
        <f t="shared" si="31"/>
        <v>0</v>
      </c>
      <c r="BO48" s="144">
        <f t="shared" si="32"/>
        <v>0</v>
      </c>
      <c r="BP48" s="144">
        <f t="shared" si="33"/>
        <v>0</v>
      </c>
      <c r="BQ48" s="144">
        <f t="shared" si="34"/>
        <v>0</v>
      </c>
      <c r="BR48" s="144">
        <f t="shared" si="35"/>
        <v>0</v>
      </c>
      <c r="BS48" s="144">
        <f t="shared" si="36"/>
        <v>0</v>
      </c>
      <c r="BT48" s="144">
        <f t="shared" si="37"/>
        <v>0</v>
      </c>
      <c r="BU48" s="144">
        <f t="shared" si="38"/>
        <v>0</v>
      </c>
      <c r="BV48" s="144">
        <f t="shared" si="39"/>
        <v>0</v>
      </c>
      <c r="BW48" s="144">
        <f t="shared" si="40"/>
        <v>0</v>
      </c>
      <c r="BX48" s="144">
        <f t="shared" si="41"/>
        <v>0</v>
      </c>
      <c r="BY48" s="144">
        <f t="shared" si="42"/>
        <v>0</v>
      </c>
      <c r="BZ48" s="144">
        <f t="shared" si="43"/>
        <v>0</v>
      </c>
      <c r="CA48" s="144">
        <f t="shared" si="44"/>
        <v>0</v>
      </c>
      <c r="CB48" s="144">
        <f t="shared" si="45"/>
        <v>0</v>
      </c>
      <c r="CC48" s="369"/>
      <c r="CE48" s="189" t="str">
        <f t="shared" si="1"/>
        <v>Autre</v>
      </c>
      <c r="CF48" s="145"/>
      <c r="CG48" s="145">
        <v>1</v>
      </c>
      <c r="CH48" s="145">
        <v>1</v>
      </c>
      <c r="CI48" s="145">
        <v>1</v>
      </c>
      <c r="CJ48" s="145">
        <v>1</v>
      </c>
      <c r="CK48" s="145">
        <v>1</v>
      </c>
      <c r="CL48" s="145">
        <v>1</v>
      </c>
      <c r="CM48" s="145">
        <v>1</v>
      </c>
      <c r="CN48" s="145">
        <v>1</v>
      </c>
      <c r="CO48" s="145">
        <v>1</v>
      </c>
      <c r="CP48" s="145">
        <v>1</v>
      </c>
      <c r="CQ48" s="145">
        <v>1</v>
      </c>
      <c r="CR48" s="145">
        <v>1</v>
      </c>
      <c r="CS48" s="145">
        <v>1</v>
      </c>
      <c r="CT48" s="145">
        <f t="shared" si="2"/>
        <v>0</v>
      </c>
      <c r="CU48" s="145">
        <f t="shared" si="3"/>
        <v>0</v>
      </c>
      <c r="CV48" s="145">
        <f t="shared" si="70"/>
        <v>0</v>
      </c>
    </row>
    <row r="49" spans="1:100" s="137" customFormat="1" ht="13.5" hidden="1" thickBot="1" x14ac:dyDescent="0.25">
      <c r="A49" s="158"/>
      <c r="B49" s="125" t="s">
        <v>134</v>
      </c>
      <c r="C49" s="322"/>
      <c r="D49" s="127"/>
      <c r="E49" s="155"/>
      <c r="F49" s="127"/>
      <c r="G49" s="130"/>
      <c r="H49" s="639"/>
      <c r="I49" s="130"/>
      <c r="J49" s="84"/>
      <c r="K49" s="139"/>
      <c r="L49" s="140"/>
      <c r="M49" s="141"/>
      <c r="N49" s="141"/>
      <c r="O49" s="70"/>
      <c r="P49" s="134" t="str">
        <f t="shared" si="12"/>
        <v>3. Approvisionnement en énergie</v>
      </c>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369"/>
      <c r="CE49" s="374" t="str">
        <f t="shared" si="1"/>
        <v>3. Approvisionnement en énergie</v>
      </c>
      <c r="CF49" s="145">
        <v>1</v>
      </c>
      <c r="CG49" s="145">
        <v>1</v>
      </c>
      <c r="CH49" s="145">
        <v>1</v>
      </c>
      <c r="CI49" s="145">
        <v>1</v>
      </c>
      <c r="CJ49" s="145">
        <v>1</v>
      </c>
      <c r="CK49" s="145">
        <v>1</v>
      </c>
      <c r="CL49" s="145">
        <v>1</v>
      </c>
      <c r="CM49" s="145">
        <v>1</v>
      </c>
      <c r="CN49" s="145">
        <v>1</v>
      </c>
      <c r="CO49" s="145">
        <v>1</v>
      </c>
      <c r="CP49" s="145">
        <v>1</v>
      </c>
      <c r="CQ49" s="145">
        <v>1</v>
      </c>
      <c r="CR49" s="145">
        <v>1</v>
      </c>
      <c r="CS49" s="145">
        <v>1</v>
      </c>
      <c r="CT49" s="145">
        <f t="shared" si="2"/>
        <v>1</v>
      </c>
      <c r="CU49" s="145">
        <f t="shared" si="3"/>
        <v>1</v>
      </c>
      <c r="CV49" s="145">
        <f t="shared" si="70"/>
        <v>1</v>
      </c>
    </row>
    <row r="50" spans="1:100" s="137" customFormat="1" ht="13.5" hidden="1" thickBot="1" x14ac:dyDescent="0.25">
      <c r="A50" s="158"/>
      <c r="B50" s="98" t="s">
        <v>370</v>
      </c>
      <c r="C50" s="319"/>
      <c r="D50" s="49"/>
      <c r="E50" s="152">
        <v>40</v>
      </c>
      <c r="F50" s="642"/>
      <c r="G50" s="148">
        <v>1.4999999999999999E-2</v>
      </c>
      <c r="H50" s="636"/>
      <c r="I50" s="622" t="s">
        <v>124</v>
      </c>
      <c r="J50" s="84"/>
      <c r="K50" s="139">
        <f t="shared" si="8"/>
        <v>40</v>
      </c>
      <c r="L50" s="140">
        <f t="shared" ref="L50:L58" si="74">IF(ISNUMBER(H50),IF(I50=$D$332,IFERROR(H50/D50,"-"),H50/100),IF(ISNUMBER(G50),G50,0))</f>
        <v>1.4999999999999999E-2</v>
      </c>
      <c r="M50" s="141">
        <f t="shared" ref="M50:M58" si="75">IF(AND(ISNUMBER(H50),I50=$D$332),H50,L50*D50)</f>
        <v>0</v>
      </c>
      <c r="N50" s="141">
        <f t="shared" ref="N50:N58" si="76">1/K50*D50</f>
        <v>0</v>
      </c>
      <c r="O50" s="70"/>
      <c r="P50" s="143" t="str">
        <f t="shared" si="12"/>
        <v>Conduite principale d'introduction (gaz)</v>
      </c>
      <c r="Q50" s="144">
        <f t="shared" si="13"/>
        <v>0</v>
      </c>
      <c r="R50" s="144">
        <f t="shared" ref="R50:AU50" si="77">IF(Betrachtungszeit_Heizung&lt;R$26,0,IF(AND(Q$26&lt;&gt;0,Q$26/($K50)=INT(Q$26/($K50))),$D50,0))</f>
        <v>0</v>
      </c>
      <c r="S50" s="144">
        <f t="shared" si="77"/>
        <v>0</v>
      </c>
      <c r="T50" s="144">
        <f t="shared" si="77"/>
        <v>0</v>
      </c>
      <c r="U50" s="144">
        <f t="shared" si="77"/>
        <v>0</v>
      </c>
      <c r="V50" s="144">
        <f t="shared" si="77"/>
        <v>0</v>
      </c>
      <c r="W50" s="144">
        <f t="shared" si="77"/>
        <v>0</v>
      </c>
      <c r="X50" s="144">
        <f t="shared" si="77"/>
        <v>0</v>
      </c>
      <c r="Y50" s="144">
        <f t="shared" si="77"/>
        <v>0</v>
      </c>
      <c r="Z50" s="144">
        <f t="shared" si="77"/>
        <v>0</v>
      </c>
      <c r="AA50" s="144">
        <f t="shared" si="77"/>
        <v>0</v>
      </c>
      <c r="AB50" s="144">
        <f t="shared" si="77"/>
        <v>0</v>
      </c>
      <c r="AC50" s="144">
        <f t="shared" si="77"/>
        <v>0</v>
      </c>
      <c r="AD50" s="144">
        <f t="shared" si="77"/>
        <v>0</v>
      </c>
      <c r="AE50" s="144">
        <f t="shared" si="77"/>
        <v>0</v>
      </c>
      <c r="AF50" s="144">
        <f t="shared" si="77"/>
        <v>0</v>
      </c>
      <c r="AG50" s="144">
        <f t="shared" si="77"/>
        <v>0</v>
      </c>
      <c r="AH50" s="144">
        <f t="shared" si="77"/>
        <v>0</v>
      </c>
      <c r="AI50" s="144">
        <f t="shared" si="77"/>
        <v>0</v>
      </c>
      <c r="AJ50" s="144">
        <f t="shared" si="77"/>
        <v>0</v>
      </c>
      <c r="AK50" s="144">
        <f t="shared" si="77"/>
        <v>0</v>
      </c>
      <c r="AL50" s="144">
        <f t="shared" si="77"/>
        <v>0</v>
      </c>
      <c r="AM50" s="144">
        <f t="shared" si="77"/>
        <v>0</v>
      </c>
      <c r="AN50" s="144">
        <f t="shared" si="77"/>
        <v>0</v>
      </c>
      <c r="AO50" s="144">
        <f t="shared" si="77"/>
        <v>0</v>
      </c>
      <c r="AP50" s="144">
        <f t="shared" si="77"/>
        <v>0</v>
      </c>
      <c r="AQ50" s="144">
        <f t="shared" si="77"/>
        <v>0</v>
      </c>
      <c r="AR50" s="144">
        <f t="shared" si="77"/>
        <v>0</v>
      </c>
      <c r="AS50" s="144">
        <f t="shared" si="77"/>
        <v>0</v>
      </c>
      <c r="AT50" s="144">
        <f t="shared" si="77"/>
        <v>0</v>
      </c>
      <c r="AU50" s="144">
        <f t="shared" si="77"/>
        <v>0</v>
      </c>
      <c r="AV50" s="144">
        <f t="shared" ref="AV50:AV58" si="78">SUMIF($AX$26:$CB$26,Betrachtungszeit_Heizung,AX50:CB50)</f>
        <v>0</v>
      </c>
      <c r="AX50" s="144">
        <f t="shared" ref="AX50:AX58" si="79">$D50</f>
        <v>0</v>
      </c>
      <c r="AY50" s="144">
        <f t="shared" si="16"/>
        <v>0</v>
      </c>
      <c r="AZ50" s="144">
        <f t="shared" si="17"/>
        <v>0</v>
      </c>
      <c r="BA50" s="144">
        <f t="shared" si="18"/>
        <v>0</v>
      </c>
      <c r="BB50" s="144">
        <f t="shared" si="19"/>
        <v>0</v>
      </c>
      <c r="BC50" s="144">
        <f t="shared" si="20"/>
        <v>0</v>
      </c>
      <c r="BD50" s="144">
        <f t="shared" si="21"/>
        <v>0</v>
      </c>
      <c r="BE50" s="144">
        <f t="shared" si="22"/>
        <v>0</v>
      </c>
      <c r="BF50" s="144">
        <f t="shared" si="23"/>
        <v>0</v>
      </c>
      <c r="BG50" s="144">
        <f t="shared" si="24"/>
        <v>0</v>
      </c>
      <c r="BH50" s="144">
        <f t="shared" si="25"/>
        <v>0</v>
      </c>
      <c r="BI50" s="144">
        <f t="shared" si="26"/>
        <v>0</v>
      </c>
      <c r="BJ50" s="144">
        <f t="shared" si="27"/>
        <v>0</v>
      </c>
      <c r="BK50" s="144">
        <f t="shared" si="28"/>
        <v>0</v>
      </c>
      <c r="BL50" s="144">
        <f t="shared" si="29"/>
        <v>0</v>
      </c>
      <c r="BM50" s="144">
        <f t="shared" si="30"/>
        <v>0</v>
      </c>
      <c r="BN50" s="144">
        <f t="shared" si="31"/>
        <v>0</v>
      </c>
      <c r="BO50" s="144">
        <f t="shared" si="32"/>
        <v>0</v>
      </c>
      <c r="BP50" s="144">
        <f t="shared" si="33"/>
        <v>0</v>
      </c>
      <c r="BQ50" s="144">
        <f t="shared" si="34"/>
        <v>0</v>
      </c>
      <c r="BR50" s="144">
        <f t="shared" si="35"/>
        <v>0</v>
      </c>
      <c r="BS50" s="144">
        <f t="shared" si="36"/>
        <v>0</v>
      </c>
      <c r="BT50" s="144">
        <f t="shared" si="37"/>
        <v>0</v>
      </c>
      <c r="BU50" s="144">
        <f t="shared" si="38"/>
        <v>0</v>
      </c>
      <c r="BV50" s="144">
        <f t="shared" si="39"/>
        <v>0</v>
      </c>
      <c r="BW50" s="144">
        <f t="shared" si="40"/>
        <v>0</v>
      </c>
      <c r="BX50" s="144">
        <f t="shared" si="41"/>
        <v>0</v>
      </c>
      <c r="BY50" s="144">
        <f t="shared" si="42"/>
        <v>0</v>
      </c>
      <c r="BZ50" s="144">
        <f t="shared" si="43"/>
        <v>0</v>
      </c>
      <c r="CA50" s="144">
        <f t="shared" si="44"/>
        <v>0</v>
      </c>
      <c r="CB50" s="144">
        <f t="shared" si="45"/>
        <v>0</v>
      </c>
      <c r="CC50" s="369"/>
      <c r="CE50" s="189" t="str">
        <f t="shared" si="1"/>
        <v>Conduite principale d'introduction (gaz)</v>
      </c>
      <c r="CF50" s="145"/>
      <c r="CG50" s="145"/>
      <c r="CH50" s="145"/>
      <c r="CI50" s="145"/>
      <c r="CJ50" s="145"/>
      <c r="CK50" s="145"/>
      <c r="CL50" s="145"/>
      <c r="CM50" s="145"/>
      <c r="CN50" s="145"/>
      <c r="CO50" s="145"/>
      <c r="CP50" s="145"/>
      <c r="CQ50" s="145"/>
      <c r="CR50" s="145">
        <v>1</v>
      </c>
      <c r="CS50" s="145"/>
      <c r="CT50" s="145">
        <f t="shared" si="2"/>
        <v>0</v>
      </c>
      <c r="CU50" s="145">
        <f t="shared" si="3"/>
        <v>0</v>
      </c>
      <c r="CV50" s="145">
        <f t="shared" si="70"/>
        <v>0</v>
      </c>
    </row>
    <row r="51" spans="1:100" s="137" customFormat="1" ht="13.5" hidden="1" thickBot="1" x14ac:dyDescent="0.25">
      <c r="A51" s="158"/>
      <c r="B51" s="98" t="s">
        <v>369</v>
      </c>
      <c r="C51" s="319"/>
      <c r="D51" s="49"/>
      <c r="E51" s="152">
        <v>40</v>
      </c>
      <c r="F51" s="642"/>
      <c r="G51" s="148">
        <v>5.0000000000000001E-3</v>
      </c>
      <c r="H51" s="636"/>
      <c r="I51" s="622" t="s">
        <v>124</v>
      </c>
      <c r="J51" s="84"/>
      <c r="K51" s="139">
        <f t="shared" si="8"/>
        <v>40</v>
      </c>
      <c r="L51" s="140">
        <f t="shared" si="74"/>
        <v>5.0000000000000001E-3</v>
      </c>
      <c r="M51" s="141">
        <f t="shared" si="75"/>
        <v>0</v>
      </c>
      <c r="N51" s="141">
        <f t="shared" si="76"/>
        <v>0</v>
      </c>
      <c r="O51" s="70"/>
      <c r="P51" s="687" t="str">
        <f t="shared" si="12"/>
        <v>Conduite de distribution (gaz)</v>
      </c>
      <c r="Q51" s="144">
        <f t="shared" si="13"/>
        <v>0</v>
      </c>
      <c r="R51" s="144">
        <f t="shared" ref="R51:AU51" si="80">IF(Betrachtungszeit_Heizung&lt;R$26,0,IF(AND(Q$26&lt;&gt;0,Q$26/($K51)=INT(Q$26/($K51))),$D51,0))</f>
        <v>0</v>
      </c>
      <c r="S51" s="144">
        <f t="shared" si="80"/>
        <v>0</v>
      </c>
      <c r="T51" s="144">
        <f t="shared" si="80"/>
        <v>0</v>
      </c>
      <c r="U51" s="144">
        <f t="shared" si="80"/>
        <v>0</v>
      </c>
      <c r="V51" s="144">
        <f t="shared" si="80"/>
        <v>0</v>
      </c>
      <c r="W51" s="144">
        <f t="shared" si="80"/>
        <v>0</v>
      </c>
      <c r="X51" s="144">
        <f t="shared" si="80"/>
        <v>0</v>
      </c>
      <c r="Y51" s="144">
        <f t="shared" si="80"/>
        <v>0</v>
      </c>
      <c r="Z51" s="144">
        <f t="shared" si="80"/>
        <v>0</v>
      </c>
      <c r="AA51" s="144">
        <f t="shared" si="80"/>
        <v>0</v>
      </c>
      <c r="AB51" s="144">
        <f t="shared" si="80"/>
        <v>0</v>
      </c>
      <c r="AC51" s="144">
        <f t="shared" si="80"/>
        <v>0</v>
      </c>
      <c r="AD51" s="144">
        <f t="shared" si="80"/>
        <v>0</v>
      </c>
      <c r="AE51" s="144">
        <f t="shared" si="80"/>
        <v>0</v>
      </c>
      <c r="AF51" s="144">
        <f t="shared" si="80"/>
        <v>0</v>
      </c>
      <c r="AG51" s="144">
        <f t="shared" si="80"/>
        <v>0</v>
      </c>
      <c r="AH51" s="144">
        <f t="shared" si="80"/>
        <v>0</v>
      </c>
      <c r="AI51" s="144">
        <f t="shared" si="80"/>
        <v>0</v>
      </c>
      <c r="AJ51" s="144">
        <f t="shared" si="80"/>
        <v>0</v>
      </c>
      <c r="AK51" s="144">
        <f t="shared" si="80"/>
        <v>0</v>
      </c>
      <c r="AL51" s="144">
        <f t="shared" si="80"/>
        <v>0</v>
      </c>
      <c r="AM51" s="144">
        <f t="shared" si="80"/>
        <v>0</v>
      </c>
      <c r="AN51" s="144">
        <f t="shared" si="80"/>
        <v>0</v>
      </c>
      <c r="AO51" s="144">
        <f t="shared" si="80"/>
        <v>0</v>
      </c>
      <c r="AP51" s="144">
        <f t="shared" si="80"/>
        <v>0</v>
      </c>
      <c r="AQ51" s="144">
        <f t="shared" si="80"/>
        <v>0</v>
      </c>
      <c r="AR51" s="144">
        <f t="shared" si="80"/>
        <v>0</v>
      </c>
      <c r="AS51" s="144">
        <f t="shared" si="80"/>
        <v>0</v>
      </c>
      <c r="AT51" s="144">
        <f t="shared" si="80"/>
        <v>0</v>
      </c>
      <c r="AU51" s="144">
        <f t="shared" si="80"/>
        <v>0</v>
      </c>
      <c r="AV51" s="144">
        <f t="shared" si="78"/>
        <v>0</v>
      </c>
      <c r="AX51" s="144">
        <f t="shared" si="79"/>
        <v>0</v>
      </c>
      <c r="AY51" s="144">
        <f t="shared" si="16"/>
        <v>0</v>
      </c>
      <c r="AZ51" s="144">
        <f t="shared" si="17"/>
        <v>0</v>
      </c>
      <c r="BA51" s="144">
        <f t="shared" si="18"/>
        <v>0</v>
      </c>
      <c r="BB51" s="144">
        <f t="shared" si="19"/>
        <v>0</v>
      </c>
      <c r="BC51" s="144">
        <f t="shared" si="20"/>
        <v>0</v>
      </c>
      <c r="BD51" s="144">
        <f t="shared" si="21"/>
        <v>0</v>
      </c>
      <c r="BE51" s="144">
        <f t="shared" si="22"/>
        <v>0</v>
      </c>
      <c r="BF51" s="144">
        <f t="shared" si="23"/>
        <v>0</v>
      </c>
      <c r="BG51" s="144">
        <f t="shared" si="24"/>
        <v>0</v>
      </c>
      <c r="BH51" s="144">
        <f t="shared" si="25"/>
        <v>0</v>
      </c>
      <c r="BI51" s="144">
        <f t="shared" si="26"/>
        <v>0</v>
      </c>
      <c r="BJ51" s="144">
        <f t="shared" si="27"/>
        <v>0</v>
      </c>
      <c r="BK51" s="144">
        <f t="shared" si="28"/>
        <v>0</v>
      </c>
      <c r="BL51" s="144">
        <f t="shared" si="29"/>
        <v>0</v>
      </c>
      <c r="BM51" s="144">
        <f t="shared" si="30"/>
        <v>0</v>
      </c>
      <c r="BN51" s="144">
        <f t="shared" si="31"/>
        <v>0</v>
      </c>
      <c r="BO51" s="144">
        <f t="shared" si="32"/>
        <v>0</v>
      </c>
      <c r="BP51" s="144">
        <f t="shared" si="33"/>
        <v>0</v>
      </c>
      <c r="BQ51" s="144">
        <f t="shared" si="34"/>
        <v>0</v>
      </c>
      <c r="BR51" s="144">
        <f t="shared" si="35"/>
        <v>0</v>
      </c>
      <c r="BS51" s="144">
        <f t="shared" si="36"/>
        <v>0</v>
      </c>
      <c r="BT51" s="144">
        <f t="shared" si="37"/>
        <v>0</v>
      </c>
      <c r="BU51" s="144">
        <f t="shared" si="38"/>
        <v>0</v>
      </c>
      <c r="BV51" s="144">
        <f t="shared" si="39"/>
        <v>0</v>
      </c>
      <c r="BW51" s="144">
        <f t="shared" si="40"/>
        <v>0</v>
      </c>
      <c r="BX51" s="144">
        <f t="shared" si="41"/>
        <v>0</v>
      </c>
      <c r="BY51" s="144">
        <f t="shared" si="42"/>
        <v>0</v>
      </c>
      <c r="BZ51" s="144">
        <f t="shared" si="43"/>
        <v>0</v>
      </c>
      <c r="CA51" s="144">
        <f t="shared" si="44"/>
        <v>0</v>
      </c>
      <c r="CB51" s="144">
        <f t="shared" si="45"/>
        <v>0</v>
      </c>
      <c r="CC51" s="369"/>
      <c r="CE51" s="189" t="str">
        <f t="shared" si="1"/>
        <v>Conduite de distribution (gaz)</v>
      </c>
      <c r="CF51" s="145"/>
      <c r="CG51" s="145"/>
      <c r="CH51" s="145"/>
      <c r="CI51" s="145"/>
      <c r="CJ51" s="145"/>
      <c r="CK51" s="145"/>
      <c r="CL51" s="145"/>
      <c r="CM51" s="145"/>
      <c r="CN51" s="145"/>
      <c r="CO51" s="145"/>
      <c r="CP51" s="145"/>
      <c r="CQ51" s="145"/>
      <c r="CR51" s="145">
        <v>1</v>
      </c>
      <c r="CS51" s="145"/>
      <c r="CT51" s="145">
        <f t="shared" si="2"/>
        <v>0</v>
      </c>
      <c r="CU51" s="145">
        <f t="shared" si="3"/>
        <v>0</v>
      </c>
      <c r="CV51" s="145">
        <f t="shared" si="70"/>
        <v>0</v>
      </c>
    </row>
    <row r="52" spans="1:100" s="137" customFormat="1" ht="13.5" hidden="1" thickBot="1" x14ac:dyDescent="0.25">
      <c r="A52" s="158"/>
      <c r="B52" s="697" t="s">
        <v>371</v>
      </c>
      <c r="C52" s="319"/>
      <c r="D52" s="49"/>
      <c r="E52" s="152">
        <v>20</v>
      </c>
      <c r="F52" s="642"/>
      <c r="G52" s="148">
        <v>0.01</v>
      </c>
      <c r="H52" s="636"/>
      <c r="I52" s="622" t="s">
        <v>124</v>
      </c>
      <c r="J52" s="84"/>
      <c r="K52" s="139">
        <f t="shared" si="8"/>
        <v>20</v>
      </c>
      <c r="L52" s="140">
        <f t="shared" si="74"/>
        <v>0.01</v>
      </c>
      <c r="M52" s="141">
        <f t="shared" si="75"/>
        <v>0</v>
      </c>
      <c r="N52" s="141">
        <f t="shared" si="76"/>
        <v>0</v>
      </c>
      <c r="O52" s="70"/>
      <c r="P52" s="687" t="str">
        <f>B52</f>
        <v>Conduite de raccordement chaudière (gaz)</v>
      </c>
      <c r="Q52" s="144">
        <f t="shared" si="13"/>
        <v>0</v>
      </c>
      <c r="R52" s="144">
        <f t="shared" ref="R52:AU52" si="81">IF(Betrachtungszeit_Heizung&lt;R$26,0,IF(AND(Q$26&lt;&gt;0,Q$26/($K52)=INT(Q$26/($K52))),$D52,0))</f>
        <v>0</v>
      </c>
      <c r="S52" s="144">
        <f t="shared" si="81"/>
        <v>0</v>
      </c>
      <c r="T52" s="144">
        <f t="shared" si="81"/>
        <v>0</v>
      </c>
      <c r="U52" s="144">
        <f t="shared" si="81"/>
        <v>0</v>
      </c>
      <c r="V52" s="144">
        <f t="shared" si="81"/>
        <v>0</v>
      </c>
      <c r="W52" s="144">
        <f t="shared" si="81"/>
        <v>0</v>
      </c>
      <c r="X52" s="144">
        <f t="shared" si="81"/>
        <v>0</v>
      </c>
      <c r="Y52" s="144">
        <f t="shared" si="81"/>
        <v>0</v>
      </c>
      <c r="Z52" s="144">
        <f t="shared" si="81"/>
        <v>0</v>
      </c>
      <c r="AA52" s="144">
        <f t="shared" si="81"/>
        <v>0</v>
      </c>
      <c r="AB52" s="144">
        <f t="shared" si="81"/>
        <v>0</v>
      </c>
      <c r="AC52" s="144">
        <f t="shared" si="81"/>
        <v>0</v>
      </c>
      <c r="AD52" s="144">
        <f t="shared" si="81"/>
        <v>0</v>
      </c>
      <c r="AE52" s="144">
        <f t="shared" si="81"/>
        <v>0</v>
      </c>
      <c r="AF52" s="144">
        <f t="shared" si="81"/>
        <v>0</v>
      </c>
      <c r="AG52" s="144">
        <f t="shared" si="81"/>
        <v>0</v>
      </c>
      <c r="AH52" s="144">
        <f t="shared" si="81"/>
        <v>0</v>
      </c>
      <c r="AI52" s="144">
        <f t="shared" si="81"/>
        <v>0</v>
      </c>
      <c r="AJ52" s="144">
        <f t="shared" si="81"/>
        <v>0</v>
      </c>
      <c r="AK52" s="144">
        <f t="shared" si="81"/>
        <v>0</v>
      </c>
      <c r="AL52" s="144">
        <f t="shared" si="81"/>
        <v>0</v>
      </c>
      <c r="AM52" s="144">
        <f t="shared" si="81"/>
        <v>0</v>
      </c>
      <c r="AN52" s="144">
        <f t="shared" si="81"/>
        <v>0</v>
      </c>
      <c r="AO52" s="144">
        <f t="shared" si="81"/>
        <v>0</v>
      </c>
      <c r="AP52" s="144">
        <f t="shared" si="81"/>
        <v>0</v>
      </c>
      <c r="AQ52" s="144">
        <f t="shared" si="81"/>
        <v>0</v>
      </c>
      <c r="AR52" s="144">
        <f t="shared" si="81"/>
        <v>0</v>
      </c>
      <c r="AS52" s="144">
        <f t="shared" si="81"/>
        <v>0</v>
      </c>
      <c r="AT52" s="144">
        <f t="shared" si="81"/>
        <v>0</v>
      </c>
      <c r="AU52" s="144">
        <f t="shared" si="81"/>
        <v>0</v>
      </c>
      <c r="AV52" s="144">
        <f t="shared" si="78"/>
        <v>0</v>
      </c>
      <c r="AX52" s="144">
        <f t="shared" si="79"/>
        <v>0</v>
      </c>
      <c r="AY52" s="144">
        <f t="shared" si="16"/>
        <v>0</v>
      </c>
      <c r="AZ52" s="144">
        <f t="shared" si="17"/>
        <v>0</v>
      </c>
      <c r="BA52" s="144">
        <f t="shared" si="18"/>
        <v>0</v>
      </c>
      <c r="BB52" s="144">
        <f t="shared" si="19"/>
        <v>0</v>
      </c>
      <c r="BC52" s="144">
        <f t="shared" si="20"/>
        <v>0</v>
      </c>
      <c r="BD52" s="144">
        <f t="shared" si="21"/>
        <v>0</v>
      </c>
      <c r="BE52" s="144">
        <f t="shared" si="22"/>
        <v>0</v>
      </c>
      <c r="BF52" s="144">
        <f t="shared" si="23"/>
        <v>0</v>
      </c>
      <c r="BG52" s="144">
        <f t="shared" si="24"/>
        <v>0</v>
      </c>
      <c r="BH52" s="144">
        <f t="shared" si="25"/>
        <v>0</v>
      </c>
      <c r="BI52" s="144">
        <f t="shared" si="26"/>
        <v>0</v>
      </c>
      <c r="BJ52" s="144">
        <f t="shared" si="27"/>
        <v>0</v>
      </c>
      <c r="BK52" s="144">
        <f t="shared" si="28"/>
        <v>0</v>
      </c>
      <c r="BL52" s="144">
        <f t="shared" si="29"/>
        <v>0</v>
      </c>
      <c r="BM52" s="144">
        <f t="shared" si="30"/>
        <v>0</v>
      </c>
      <c r="BN52" s="144">
        <f t="shared" si="31"/>
        <v>0</v>
      </c>
      <c r="BO52" s="144">
        <f t="shared" si="32"/>
        <v>0</v>
      </c>
      <c r="BP52" s="144">
        <f t="shared" si="33"/>
        <v>0</v>
      </c>
      <c r="BQ52" s="144">
        <f t="shared" si="34"/>
        <v>0</v>
      </c>
      <c r="BR52" s="144">
        <f t="shared" si="35"/>
        <v>0</v>
      </c>
      <c r="BS52" s="144">
        <f t="shared" si="36"/>
        <v>0</v>
      </c>
      <c r="BT52" s="144">
        <f t="shared" si="37"/>
        <v>0</v>
      </c>
      <c r="BU52" s="144">
        <f t="shared" si="38"/>
        <v>0</v>
      </c>
      <c r="BV52" s="144">
        <f t="shared" si="39"/>
        <v>0</v>
      </c>
      <c r="BW52" s="144">
        <f t="shared" si="40"/>
        <v>0</v>
      </c>
      <c r="BX52" s="144">
        <f t="shared" si="41"/>
        <v>0</v>
      </c>
      <c r="BY52" s="144">
        <f t="shared" si="42"/>
        <v>0</v>
      </c>
      <c r="BZ52" s="144">
        <f t="shared" si="43"/>
        <v>0</v>
      </c>
      <c r="CA52" s="144">
        <f t="shared" si="44"/>
        <v>0</v>
      </c>
      <c r="CB52" s="144">
        <f t="shared" si="45"/>
        <v>0</v>
      </c>
      <c r="CC52" s="369"/>
      <c r="CE52" s="189" t="str">
        <f t="shared" si="1"/>
        <v>Conduite de raccordement chaudière (gaz)</v>
      </c>
      <c r="CF52" s="145"/>
      <c r="CG52" s="145"/>
      <c r="CH52" s="145"/>
      <c r="CI52" s="145"/>
      <c r="CJ52" s="145"/>
      <c r="CK52" s="145"/>
      <c r="CL52" s="145"/>
      <c r="CM52" s="145"/>
      <c r="CN52" s="145"/>
      <c r="CO52" s="145"/>
      <c r="CP52" s="145"/>
      <c r="CQ52" s="145"/>
      <c r="CR52" s="145">
        <v>1</v>
      </c>
      <c r="CS52" s="145"/>
      <c r="CT52" s="145">
        <f t="shared" si="2"/>
        <v>0</v>
      </c>
      <c r="CU52" s="145">
        <f t="shared" si="3"/>
        <v>0</v>
      </c>
      <c r="CV52" s="145">
        <f t="shared" si="70"/>
        <v>0</v>
      </c>
    </row>
    <row r="53" spans="1:100" s="137" customFormat="1" ht="13.5" hidden="1" thickBot="1" x14ac:dyDescent="0.25">
      <c r="A53" s="158"/>
      <c r="B53" s="98" t="s">
        <v>135</v>
      </c>
      <c r="C53" s="319"/>
      <c r="D53" s="49"/>
      <c r="E53" s="152">
        <v>40</v>
      </c>
      <c r="F53" s="642"/>
      <c r="G53" s="148">
        <v>0</v>
      </c>
      <c r="H53" s="636"/>
      <c r="I53" s="622" t="s">
        <v>124</v>
      </c>
      <c r="J53" s="84"/>
      <c r="K53" s="139">
        <f t="shared" si="8"/>
        <v>40</v>
      </c>
      <c r="L53" s="140">
        <f t="shared" si="74"/>
        <v>0</v>
      </c>
      <c r="M53" s="141">
        <f t="shared" si="75"/>
        <v>0</v>
      </c>
      <c r="N53" s="141">
        <f t="shared" si="76"/>
        <v>0</v>
      </c>
      <c r="O53" s="70"/>
      <c r="P53" s="687" t="str">
        <f t="shared" si="12"/>
        <v>Taxe unique de raccordement</v>
      </c>
      <c r="Q53" s="144">
        <f t="shared" si="13"/>
        <v>0</v>
      </c>
      <c r="R53" s="144">
        <f t="shared" ref="R53:AU53" si="82">IF(Betrachtungszeit_Heizung&lt;R$26,0,IF(AND(Q$26&lt;&gt;0,Q$26/($K53)=INT(Q$26/($K53))),$D53,0))</f>
        <v>0</v>
      </c>
      <c r="S53" s="144">
        <f t="shared" si="82"/>
        <v>0</v>
      </c>
      <c r="T53" s="144">
        <f t="shared" si="82"/>
        <v>0</v>
      </c>
      <c r="U53" s="144">
        <f t="shared" si="82"/>
        <v>0</v>
      </c>
      <c r="V53" s="144">
        <f t="shared" si="82"/>
        <v>0</v>
      </c>
      <c r="W53" s="144">
        <f t="shared" si="82"/>
        <v>0</v>
      </c>
      <c r="X53" s="144">
        <f t="shared" si="82"/>
        <v>0</v>
      </c>
      <c r="Y53" s="144">
        <f t="shared" si="82"/>
        <v>0</v>
      </c>
      <c r="Z53" s="144">
        <f t="shared" si="82"/>
        <v>0</v>
      </c>
      <c r="AA53" s="144">
        <f t="shared" si="82"/>
        <v>0</v>
      </c>
      <c r="AB53" s="144">
        <f t="shared" si="82"/>
        <v>0</v>
      </c>
      <c r="AC53" s="144">
        <f t="shared" si="82"/>
        <v>0</v>
      </c>
      <c r="AD53" s="144">
        <f t="shared" si="82"/>
        <v>0</v>
      </c>
      <c r="AE53" s="144">
        <f t="shared" si="82"/>
        <v>0</v>
      </c>
      <c r="AF53" s="144">
        <f t="shared" si="82"/>
        <v>0</v>
      </c>
      <c r="AG53" s="144">
        <f t="shared" si="82"/>
        <v>0</v>
      </c>
      <c r="AH53" s="144">
        <f t="shared" si="82"/>
        <v>0</v>
      </c>
      <c r="AI53" s="144">
        <f t="shared" si="82"/>
        <v>0</v>
      </c>
      <c r="AJ53" s="144">
        <f t="shared" si="82"/>
        <v>0</v>
      </c>
      <c r="AK53" s="144">
        <f t="shared" si="82"/>
        <v>0</v>
      </c>
      <c r="AL53" s="144">
        <f t="shared" si="82"/>
        <v>0</v>
      </c>
      <c r="AM53" s="144">
        <f t="shared" si="82"/>
        <v>0</v>
      </c>
      <c r="AN53" s="144">
        <f t="shared" si="82"/>
        <v>0</v>
      </c>
      <c r="AO53" s="144">
        <f t="shared" si="82"/>
        <v>0</v>
      </c>
      <c r="AP53" s="144">
        <f t="shared" si="82"/>
        <v>0</v>
      </c>
      <c r="AQ53" s="144">
        <f t="shared" si="82"/>
        <v>0</v>
      </c>
      <c r="AR53" s="144">
        <f t="shared" si="82"/>
        <v>0</v>
      </c>
      <c r="AS53" s="144">
        <f t="shared" si="82"/>
        <v>0</v>
      </c>
      <c r="AT53" s="144">
        <f t="shared" si="82"/>
        <v>0</v>
      </c>
      <c r="AU53" s="144">
        <f t="shared" si="82"/>
        <v>0</v>
      </c>
      <c r="AV53" s="144">
        <f t="shared" si="78"/>
        <v>0</v>
      </c>
      <c r="AX53" s="144">
        <f t="shared" si="79"/>
        <v>0</v>
      </c>
      <c r="AY53" s="144">
        <f t="shared" si="16"/>
        <v>0</v>
      </c>
      <c r="AZ53" s="144">
        <f t="shared" si="17"/>
        <v>0</v>
      </c>
      <c r="BA53" s="144">
        <f t="shared" si="18"/>
        <v>0</v>
      </c>
      <c r="BB53" s="144">
        <f t="shared" si="19"/>
        <v>0</v>
      </c>
      <c r="BC53" s="144">
        <f t="shared" si="20"/>
        <v>0</v>
      </c>
      <c r="BD53" s="144">
        <f t="shared" si="21"/>
        <v>0</v>
      </c>
      <c r="BE53" s="144">
        <f t="shared" si="22"/>
        <v>0</v>
      </c>
      <c r="BF53" s="144">
        <f t="shared" si="23"/>
        <v>0</v>
      </c>
      <c r="BG53" s="144">
        <f t="shared" si="24"/>
        <v>0</v>
      </c>
      <c r="BH53" s="144">
        <f t="shared" si="25"/>
        <v>0</v>
      </c>
      <c r="BI53" s="144">
        <f t="shared" si="26"/>
        <v>0</v>
      </c>
      <c r="BJ53" s="144">
        <f t="shared" si="27"/>
        <v>0</v>
      </c>
      <c r="BK53" s="144">
        <f t="shared" si="28"/>
        <v>0</v>
      </c>
      <c r="BL53" s="144">
        <f t="shared" si="29"/>
        <v>0</v>
      </c>
      <c r="BM53" s="144">
        <f t="shared" si="30"/>
        <v>0</v>
      </c>
      <c r="BN53" s="144">
        <f t="shared" si="31"/>
        <v>0</v>
      </c>
      <c r="BO53" s="144">
        <f t="shared" si="32"/>
        <v>0</v>
      </c>
      <c r="BP53" s="144">
        <f t="shared" si="33"/>
        <v>0</v>
      </c>
      <c r="BQ53" s="144">
        <f t="shared" si="34"/>
        <v>0</v>
      </c>
      <c r="BR53" s="144">
        <f t="shared" si="35"/>
        <v>0</v>
      </c>
      <c r="BS53" s="144">
        <f t="shared" si="36"/>
        <v>0</v>
      </c>
      <c r="BT53" s="144">
        <f t="shared" si="37"/>
        <v>0</v>
      </c>
      <c r="BU53" s="144">
        <f t="shared" si="38"/>
        <v>0</v>
      </c>
      <c r="BV53" s="144">
        <f t="shared" si="39"/>
        <v>0</v>
      </c>
      <c r="BW53" s="144">
        <f t="shared" si="40"/>
        <v>0</v>
      </c>
      <c r="BX53" s="144">
        <f t="shared" si="41"/>
        <v>0</v>
      </c>
      <c r="BY53" s="144">
        <f t="shared" si="42"/>
        <v>0</v>
      </c>
      <c r="BZ53" s="144">
        <f t="shared" si="43"/>
        <v>0</v>
      </c>
      <c r="CA53" s="144">
        <f t="shared" si="44"/>
        <v>0</v>
      </c>
      <c r="CB53" s="144">
        <f t="shared" si="45"/>
        <v>0</v>
      </c>
      <c r="CC53" s="369"/>
      <c r="CE53" s="189" t="str">
        <f t="shared" si="1"/>
        <v>Taxe unique de raccordement</v>
      </c>
      <c r="CF53" s="145"/>
      <c r="CG53" s="145"/>
      <c r="CH53" s="145"/>
      <c r="CI53" s="145"/>
      <c r="CJ53" s="145"/>
      <c r="CK53" s="145"/>
      <c r="CL53" s="145">
        <v>1</v>
      </c>
      <c r="CM53" s="145"/>
      <c r="CN53" s="145"/>
      <c r="CO53" s="145"/>
      <c r="CP53" s="145"/>
      <c r="CQ53" s="145"/>
      <c r="CR53" s="145">
        <v>1</v>
      </c>
      <c r="CS53" s="145"/>
      <c r="CT53" s="145">
        <f t="shared" si="2"/>
        <v>0</v>
      </c>
      <c r="CU53" s="145">
        <f t="shared" si="3"/>
        <v>0</v>
      </c>
      <c r="CV53" s="145">
        <f t="shared" ref="CV53" si="83">IF(CT53+CU53&gt;0,1,0)</f>
        <v>0</v>
      </c>
    </row>
    <row r="54" spans="1:100" s="137" customFormat="1" ht="13.5" hidden="1" thickBot="1" x14ac:dyDescent="0.25">
      <c r="A54" s="158"/>
      <c r="B54" s="95" t="s">
        <v>136</v>
      </c>
      <c r="C54" s="319"/>
      <c r="D54" s="49"/>
      <c r="E54" s="152">
        <v>30</v>
      </c>
      <c r="F54" s="642"/>
      <c r="G54" s="148">
        <v>0.02</v>
      </c>
      <c r="H54" s="636"/>
      <c r="I54" s="622" t="s">
        <v>124</v>
      </c>
      <c r="J54" s="84"/>
      <c r="K54" s="139">
        <f t="shared" si="8"/>
        <v>30</v>
      </c>
      <c r="L54" s="140">
        <f t="shared" si="74"/>
        <v>0.02</v>
      </c>
      <c r="M54" s="141">
        <f t="shared" si="75"/>
        <v>0</v>
      </c>
      <c r="N54" s="141">
        <f t="shared" si="76"/>
        <v>0</v>
      </c>
      <c r="O54" s="70"/>
      <c r="P54" s="687" t="str">
        <f t="shared" si="12"/>
        <v>Citerne à mazout</v>
      </c>
      <c r="Q54" s="144">
        <f t="shared" si="13"/>
        <v>0</v>
      </c>
      <c r="R54" s="144">
        <f t="shared" ref="R54:AU54" si="84">IF(Betrachtungszeit_Heizung&lt;R$26,0,IF(AND(Q$26&lt;&gt;0,Q$26/($K54)=INT(Q$26/($K54))),$D54,0))</f>
        <v>0</v>
      </c>
      <c r="S54" s="144">
        <f t="shared" si="84"/>
        <v>0</v>
      </c>
      <c r="T54" s="144">
        <f t="shared" si="84"/>
        <v>0</v>
      </c>
      <c r="U54" s="144">
        <f t="shared" si="84"/>
        <v>0</v>
      </c>
      <c r="V54" s="144">
        <f t="shared" si="84"/>
        <v>0</v>
      </c>
      <c r="W54" s="144">
        <f t="shared" si="84"/>
        <v>0</v>
      </c>
      <c r="X54" s="144">
        <f t="shared" si="84"/>
        <v>0</v>
      </c>
      <c r="Y54" s="144">
        <f t="shared" si="84"/>
        <v>0</v>
      </c>
      <c r="Z54" s="144">
        <f t="shared" si="84"/>
        <v>0</v>
      </c>
      <c r="AA54" s="144">
        <f t="shared" si="84"/>
        <v>0</v>
      </c>
      <c r="AB54" s="144">
        <f t="shared" si="84"/>
        <v>0</v>
      </c>
      <c r="AC54" s="144">
        <f t="shared" si="84"/>
        <v>0</v>
      </c>
      <c r="AD54" s="144">
        <f t="shared" si="84"/>
        <v>0</v>
      </c>
      <c r="AE54" s="144">
        <f t="shared" si="84"/>
        <v>0</v>
      </c>
      <c r="AF54" s="144">
        <f t="shared" si="84"/>
        <v>0</v>
      </c>
      <c r="AG54" s="144">
        <f t="shared" si="84"/>
        <v>0</v>
      </c>
      <c r="AH54" s="144">
        <f t="shared" si="84"/>
        <v>0</v>
      </c>
      <c r="AI54" s="144">
        <f t="shared" si="84"/>
        <v>0</v>
      </c>
      <c r="AJ54" s="144">
        <f t="shared" si="84"/>
        <v>0</v>
      </c>
      <c r="AK54" s="144">
        <f t="shared" si="84"/>
        <v>0</v>
      </c>
      <c r="AL54" s="144">
        <f t="shared" si="84"/>
        <v>0</v>
      </c>
      <c r="AM54" s="144">
        <f t="shared" si="84"/>
        <v>0</v>
      </c>
      <c r="AN54" s="144">
        <f t="shared" si="84"/>
        <v>0</v>
      </c>
      <c r="AO54" s="144">
        <f t="shared" si="84"/>
        <v>0</v>
      </c>
      <c r="AP54" s="144">
        <f t="shared" si="84"/>
        <v>0</v>
      </c>
      <c r="AQ54" s="144">
        <f t="shared" si="84"/>
        <v>0</v>
      </c>
      <c r="AR54" s="144">
        <f t="shared" si="84"/>
        <v>0</v>
      </c>
      <c r="AS54" s="144">
        <f t="shared" si="84"/>
        <v>0</v>
      </c>
      <c r="AT54" s="144">
        <f t="shared" si="84"/>
        <v>0</v>
      </c>
      <c r="AU54" s="144">
        <f t="shared" si="84"/>
        <v>0</v>
      </c>
      <c r="AV54" s="144">
        <f t="shared" si="78"/>
        <v>0</v>
      </c>
      <c r="AX54" s="144">
        <f t="shared" si="79"/>
        <v>0</v>
      </c>
      <c r="AY54" s="144">
        <f t="shared" si="16"/>
        <v>0</v>
      </c>
      <c r="AZ54" s="144">
        <f t="shared" si="17"/>
        <v>0</v>
      </c>
      <c r="BA54" s="144">
        <f t="shared" si="18"/>
        <v>0</v>
      </c>
      <c r="BB54" s="144">
        <f t="shared" si="19"/>
        <v>0</v>
      </c>
      <c r="BC54" s="144">
        <f t="shared" si="20"/>
        <v>0</v>
      </c>
      <c r="BD54" s="144">
        <f t="shared" si="21"/>
        <v>0</v>
      </c>
      <c r="BE54" s="144">
        <f t="shared" si="22"/>
        <v>0</v>
      </c>
      <c r="BF54" s="144">
        <f t="shared" si="23"/>
        <v>0</v>
      </c>
      <c r="BG54" s="144">
        <f t="shared" si="24"/>
        <v>0</v>
      </c>
      <c r="BH54" s="144">
        <f t="shared" si="25"/>
        <v>0</v>
      </c>
      <c r="BI54" s="144">
        <f t="shared" si="26"/>
        <v>0</v>
      </c>
      <c r="BJ54" s="144">
        <f t="shared" si="27"/>
        <v>0</v>
      </c>
      <c r="BK54" s="144">
        <f t="shared" si="28"/>
        <v>0</v>
      </c>
      <c r="BL54" s="144">
        <f t="shared" si="29"/>
        <v>0</v>
      </c>
      <c r="BM54" s="144">
        <f t="shared" si="30"/>
        <v>0</v>
      </c>
      <c r="BN54" s="144">
        <f t="shared" si="31"/>
        <v>0</v>
      </c>
      <c r="BO54" s="144">
        <f t="shared" si="32"/>
        <v>0</v>
      </c>
      <c r="BP54" s="144">
        <f t="shared" si="33"/>
        <v>0</v>
      </c>
      <c r="BQ54" s="144">
        <f t="shared" si="34"/>
        <v>0</v>
      </c>
      <c r="BR54" s="144">
        <f t="shared" si="35"/>
        <v>0</v>
      </c>
      <c r="BS54" s="144">
        <f t="shared" si="36"/>
        <v>0</v>
      </c>
      <c r="BT54" s="144">
        <f t="shared" si="37"/>
        <v>0</v>
      </c>
      <c r="BU54" s="144">
        <f t="shared" si="38"/>
        <v>0</v>
      </c>
      <c r="BV54" s="144">
        <f t="shared" si="39"/>
        <v>0</v>
      </c>
      <c r="BW54" s="144">
        <f t="shared" si="40"/>
        <v>0</v>
      </c>
      <c r="BX54" s="144">
        <f t="shared" si="41"/>
        <v>0</v>
      </c>
      <c r="BY54" s="144">
        <f t="shared" si="42"/>
        <v>0</v>
      </c>
      <c r="BZ54" s="144">
        <f t="shared" si="43"/>
        <v>0</v>
      </c>
      <c r="CA54" s="144">
        <f t="shared" si="44"/>
        <v>0</v>
      </c>
      <c r="CB54" s="144">
        <f t="shared" si="45"/>
        <v>0</v>
      </c>
      <c r="CC54" s="369"/>
      <c r="CE54" s="189" t="str">
        <f t="shared" si="1"/>
        <v>Citerne à mazout</v>
      </c>
      <c r="CF54" s="145"/>
      <c r="CG54" s="145"/>
      <c r="CH54" s="145"/>
      <c r="CI54" s="145"/>
      <c r="CJ54" s="145"/>
      <c r="CK54" s="145"/>
      <c r="CL54" s="145"/>
      <c r="CM54" s="145"/>
      <c r="CN54" s="145"/>
      <c r="CO54" s="145"/>
      <c r="CP54" s="145"/>
      <c r="CQ54" s="145"/>
      <c r="CR54" s="145"/>
      <c r="CS54" s="145">
        <v>1</v>
      </c>
      <c r="CT54" s="145">
        <f t="shared" si="2"/>
        <v>0</v>
      </c>
      <c r="CU54" s="145">
        <f t="shared" si="3"/>
        <v>0</v>
      </c>
      <c r="CV54" s="145">
        <f t="shared" si="70"/>
        <v>0</v>
      </c>
    </row>
    <row r="55" spans="1:100" s="137" customFormat="1" ht="13.5" hidden="1" thickBot="1" x14ac:dyDescent="0.25">
      <c r="A55" s="158"/>
      <c r="B55" s="689" t="s">
        <v>356</v>
      </c>
      <c r="C55" s="320"/>
      <c r="D55" s="50"/>
      <c r="E55" s="152">
        <v>30</v>
      </c>
      <c r="F55" s="643"/>
      <c r="G55" s="148">
        <v>1.4999999999999999E-2</v>
      </c>
      <c r="H55" s="637"/>
      <c r="I55" s="622" t="s">
        <v>124</v>
      </c>
      <c r="J55" s="84"/>
      <c r="K55" s="139">
        <f t="shared" si="8"/>
        <v>30</v>
      </c>
      <c r="L55" s="140">
        <f t="shared" si="74"/>
        <v>1.4999999999999999E-2</v>
      </c>
      <c r="M55" s="141">
        <f t="shared" si="75"/>
        <v>0</v>
      </c>
      <c r="N55" s="141">
        <f t="shared" si="76"/>
        <v>0</v>
      </c>
      <c r="O55" s="70"/>
      <c r="P55" s="687" t="str">
        <f t="shared" si="12"/>
        <v>Conduite de mazout</v>
      </c>
      <c r="Q55" s="144">
        <f t="shared" si="13"/>
        <v>0</v>
      </c>
      <c r="R55" s="144">
        <f t="shared" ref="R55:AU55" si="85">IF(Betrachtungszeit_Heizung&lt;R$26,0,IF(AND(Q$26&lt;&gt;0,Q$26/($K55)=INT(Q$26/($K55))),$D55,0))</f>
        <v>0</v>
      </c>
      <c r="S55" s="144">
        <f t="shared" si="85"/>
        <v>0</v>
      </c>
      <c r="T55" s="144">
        <f t="shared" si="85"/>
        <v>0</v>
      </c>
      <c r="U55" s="144">
        <f t="shared" si="85"/>
        <v>0</v>
      </c>
      <c r="V55" s="144">
        <f t="shared" si="85"/>
        <v>0</v>
      </c>
      <c r="W55" s="144">
        <f t="shared" si="85"/>
        <v>0</v>
      </c>
      <c r="X55" s="144">
        <f t="shared" si="85"/>
        <v>0</v>
      </c>
      <c r="Y55" s="144">
        <f t="shared" si="85"/>
        <v>0</v>
      </c>
      <c r="Z55" s="144">
        <f t="shared" si="85"/>
        <v>0</v>
      </c>
      <c r="AA55" s="144">
        <f t="shared" si="85"/>
        <v>0</v>
      </c>
      <c r="AB55" s="144">
        <f t="shared" si="85"/>
        <v>0</v>
      </c>
      <c r="AC55" s="144">
        <f t="shared" si="85"/>
        <v>0</v>
      </c>
      <c r="AD55" s="144">
        <f t="shared" si="85"/>
        <v>0</v>
      </c>
      <c r="AE55" s="144">
        <f t="shared" si="85"/>
        <v>0</v>
      </c>
      <c r="AF55" s="144">
        <f t="shared" si="85"/>
        <v>0</v>
      </c>
      <c r="AG55" s="144">
        <f t="shared" si="85"/>
        <v>0</v>
      </c>
      <c r="AH55" s="144">
        <f t="shared" si="85"/>
        <v>0</v>
      </c>
      <c r="AI55" s="144">
        <f t="shared" si="85"/>
        <v>0</v>
      </c>
      <c r="AJ55" s="144">
        <f t="shared" si="85"/>
        <v>0</v>
      </c>
      <c r="AK55" s="144">
        <f t="shared" si="85"/>
        <v>0</v>
      </c>
      <c r="AL55" s="144">
        <f t="shared" si="85"/>
        <v>0</v>
      </c>
      <c r="AM55" s="144">
        <f t="shared" si="85"/>
        <v>0</v>
      </c>
      <c r="AN55" s="144">
        <f t="shared" si="85"/>
        <v>0</v>
      </c>
      <c r="AO55" s="144">
        <f t="shared" si="85"/>
        <v>0</v>
      </c>
      <c r="AP55" s="144">
        <f t="shared" si="85"/>
        <v>0</v>
      </c>
      <c r="AQ55" s="144">
        <f t="shared" si="85"/>
        <v>0</v>
      </c>
      <c r="AR55" s="144">
        <f t="shared" si="85"/>
        <v>0</v>
      </c>
      <c r="AS55" s="144">
        <f t="shared" si="85"/>
        <v>0</v>
      </c>
      <c r="AT55" s="144">
        <f t="shared" si="85"/>
        <v>0</v>
      </c>
      <c r="AU55" s="144">
        <f t="shared" si="85"/>
        <v>0</v>
      </c>
      <c r="AV55" s="144">
        <f t="shared" si="78"/>
        <v>0</v>
      </c>
      <c r="AX55" s="144">
        <f t="shared" si="79"/>
        <v>0</v>
      </c>
      <c r="AY55" s="144">
        <f t="shared" si="16"/>
        <v>0</v>
      </c>
      <c r="AZ55" s="144">
        <f t="shared" si="17"/>
        <v>0</v>
      </c>
      <c r="BA55" s="144">
        <f t="shared" si="18"/>
        <v>0</v>
      </c>
      <c r="BB55" s="144">
        <f t="shared" si="19"/>
        <v>0</v>
      </c>
      <c r="BC55" s="144">
        <f t="shared" si="20"/>
        <v>0</v>
      </c>
      <c r="BD55" s="144">
        <f t="shared" si="21"/>
        <v>0</v>
      </c>
      <c r="BE55" s="144">
        <f t="shared" si="22"/>
        <v>0</v>
      </c>
      <c r="BF55" s="144">
        <f t="shared" si="23"/>
        <v>0</v>
      </c>
      <c r="BG55" s="144">
        <f t="shared" si="24"/>
        <v>0</v>
      </c>
      <c r="BH55" s="144">
        <f t="shared" si="25"/>
        <v>0</v>
      </c>
      <c r="BI55" s="144">
        <f t="shared" si="26"/>
        <v>0</v>
      </c>
      <c r="BJ55" s="144">
        <f t="shared" si="27"/>
        <v>0</v>
      </c>
      <c r="BK55" s="144">
        <f t="shared" si="28"/>
        <v>0</v>
      </c>
      <c r="BL55" s="144">
        <f t="shared" si="29"/>
        <v>0</v>
      </c>
      <c r="BM55" s="144">
        <f t="shared" si="30"/>
        <v>0</v>
      </c>
      <c r="BN55" s="144">
        <f t="shared" si="31"/>
        <v>0</v>
      </c>
      <c r="BO55" s="144">
        <f t="shared" si="32"/>
        <v>0</v>
      </c>
      <c r="BP55" s="144">
        <f t="shared" si="33"/>
        <v>0</v>
      </c>
      <c r="BQ55" s="144">
        <f t="shared" si="34"/>
        <v>0</v>
      </c>
      <c r="BR55" s="144">
        <f t="shared" si="35"/>
        <v>0</v>
      </c>
      <c r="BS55" s="144">
        <f t="shared" si="36"/>
        <v>0</v>
      </c>
      <c r="BT55" s="144">
        <f t="shared" si="37"/>
        <v>0</v>
      </c>
      <c r="BU55" s="144">
        <f t="shared" si="38"/>
        <v>0</v>
      </c>
      <c r="BV55" s="144">
        <f t="shared" si="39"/>
        <v>0</v>
      </c>
      <c r="BW55" s="144">
        <f t="shared" si="40"/>
        <v>0</v>
      </c>
      <c r="BX55" s="144">
        <f t="shared" si="41"/>
        <v>0</v>
      </c>
      <c r="BY55" s="144">
        <f t="shared" si="42"/>
        <v>0</v>
      </c>
      <c r="BZ55" s="144">
        <f t="shared" si="43"/>
        <v>0</v>
      </c>
      <c r="CA55" s="144">
        <f t="shared" si="44"/>
        <v>0</v>
      </c>
      <c r="CB55" s="144">
        <f t="shared" si="45"/>
        <v>0</v>
      </c>
      <c r="CC55" s="369"/>
      <c r="CE55" s="189" t="str">
        <f t="shared" si="1"/>
        <v>Conduite de mazout</v>
      </c>
      <c r="CF55" s="145"/>
      <c r="CG55" s="145"/>
      <c r="CH55" s="145"/>
      <c r="CI55" s="145"/>
      <c r="CJ55" s="145"/>
      <c r="CK55" s="145"/>
      <c r="CL55" s="145"/>
      <c r="CM55" s="145"/>
      <c r="CN55" s="145"/>
      <c r="CO55" s="145"/>
      <c r="CP55" s="145"/>
      <c r="CQ55" s="145"/>
      <c r="CR55" s="145"/>
      <c r="CS55" s="145">
        <v>1</v>
      </c>
      <c r="CT55" s="145">
        <f t="shared" si="2"/>
        <v>0</v>
      </c>
      <c r="CU55" s="145">
        <f t="shared" si="3"/>
        <v>0</v>
      </c>
      <c r="CV55" s="145">
        <f t="shared" si="70"/>
        <v>0</v>
      </c>
    </row>
    <row r="56" spans="1:100" s="137" customFormat="1" ht="13.5" hidden="1" thickBot="1" x14ac:dyDescent="0.25">
      <c r="A56" s="158"/>
      <c r="B56" s="697" t="s">
        <v>372</v>
      </c>
      <c r="C56" s="320"/>
      <c r="D56" s="50"/>
      <c r="E56" s="152">
        <v>20</v>
      </c>
      <c r="F56" s="643"/>
      <c r="G56" s="148">
        <v>0.01</v>
      </c>
      <c r="H56" s="637"/>
      <c r="I56" s="622" t="s">
        <v>124</v>
      </c>
      <c r="J56" s="84"/>
      <c r="K56" s="139">
        <f t="shared" si="8"/>
        <v>20</v>
      </c>
      <c r="L56" s="140">
        <f t="shared" si="74"/>
        <v>0.01</v>
      </c>
      <c r="M56" s="141">
        <f t="shared" si="75"/>
        <v>0</v>
      </c>
      <c r="N56" s="141">
        <f t="shared" si="76"/>
        <v>0</v>
      </c>
      <c r="O56" s="70"/>
      <c r="P56" s="687" t="str">
        <f t="shared" si="12"/>
        <v>Conduite de raccordement chaudière (mazout)</v>
      </c>
      <c r="Q56" s="144">
        <f t="shared" si="13"/>
        <v>0</v>
      </c>
      <c r="R56" s="144">
        <f t="shared" ref="R56:AU56" si="86">IF(Betrachtungszeit_Heizung&lt;R$26,0,IF(AND(Q$26&lt;&gt;0,Q$26/($K56)=INT(Q$26/($K56))),$D56,0))</f>
        <v>0</v>
      </c>
      <c r="S56" s="144">
        <f t="shared" si="86"/>
        <v>0</v>
      </c>
      <c r="T56" s="144">
        <f t="shared" si="86"/>
        <v>0</v>
      </c>
      <c r="U56" s="144">
        <f t="shared" si="86"/>
        <v>0</v>
      </c>
      <c r="V56" s="144">
        <f t="shared" si="86"/>
        <v>0</v>
      </c>
      <c r="W56" s="144">
        <f t="shared" si="86"/>
        <v>0</v>
      </c>
      <c r="X56" s="144">
        <f t="shared" si="86"/>
        <v>0</v>
      </c>
      <c r="Y56" s="144">
        <f t="shared" si="86"/>
        <v>0</v>
      </c>
      <c r="Z56" s="144">
        <f t="shared" si="86"/>
        <v>0</v>
      </c>
      <c r="AA56" s="144">
        <f t="shared" si="86"/>
        <v>0</v>
      </c>
      <c r="AB56" s="144">
        <f t="shared" si="86"/>
        <v>0</v>
      </c>
      <c r="AC56" s="144">
        <f t="shared" si="86"/>
        <v>0</v>
      </c>
      <c r="AD56" s="144">
        <f t="shared" si="86"/>
        <v>0</v>
      </c>
      <c r="AE56" s="144">
        <f t="shared" si="86"/>
        <v>0</v>
      </c>
      <c r="AF56" s="144">
        <f t="shared" si="86"/>
        <v>0</v>
      </c>
      <c r="AG56" s="144">
        <f t="shared" si="86"/>
        <v>0</v>
      </c>
      <c r="AH56" s="144">
        <f t="shared" si="86"/>
        <v>0</v>
      </c>
      <c r="AI56" s="144">
        <f t="shared" si="86"/>
        <v>0</v>
      </c>
      <c r="AJ56" s="144">
        <f t="shared" si="86"/>
        <v>0</v>
      </c>
      <c r="AK56" s="144">
        <f t="shared" si="86"/>
        <v>0</v>
      </c>
      <c r="AL56" s="144">
        <f t="shared" si="86"/>
        <v>0</v>
      </c>
      <c r="AM56" s="144">
        <f t="shared" si="86"/>
        <v>0</v>
      </c>
      <c r="AN56" s="144">
        <f t="shared" si="86"/>
        <v>0</v>
      </c>
      <c r="AO56" s="144">
        <f t="shared" si="86"/>
        <v>0</v>
      </c>
      <c r="AP56" s="144">
        <f t="shared" si="86"/>
        <v>0</v>
      </c>
      <c r="AQ56" s="144">
        <f t="shared" si="86"/>
        <v>0</v>
      </c>
      <c r="AR56" s="144">
        <f t="shared" si="86"/>
        <v>0</v>
      </c>
      <c r="AS56" s="144">
        <f t="shared" si="86"/>
        <v>0</v>
      </c>
      <c r="AT56" s="144">
        <f t="shared" si="86"/>
        <v>0</v>
      </c>
      <c r="AU56" s="144">
        <f t="shared" si="86"/>
        <v>0</v>
      </c>
      <c r="AV56" s="144">
        <f t="shared" si="78"/>
        <v>0</v>
      </c>
      <c r="AX56" s="144">
        <f t="shared" si="79"/>
        <v>0</v>
      </c>
      <c r="AY56" s="144">
        <f t="shared" si="16"/>
        <v>0</v>
      </c>
      <c r="AZ56" s="144">
        <f t="shared" si="17"/>
        <v>0</v>
      </c>
      <c r="BA56" s="144">
        <f t="shared" si="18"/>
        <v>0</v>
      </c>
      <c r="BB56" s="144">
        <f t="shared" si="19"/>
        <v>0</v>
      </c>
      <c r="BC56" s="144">
        <f t="shared" si="20"/>
        <v>0</v>
      </c>
      <c r="BD56" s="144">
        <f t="shared" si="21"/>
        <v>0</v>
      </c>
      <c r="BE56" s="144">
        <f t="shared" si="22"/>
        <v>0</v>
      </c>
      <c r="BF56" s="144">
        <f t="shared" si="23"/>
        <v>0</v>
      </c>
      <c r="BG56" s="144">
        <f t="shared" si="24"/>
        <v>0</v>
      </c>
      <c r="BH56" s="144">
        <f t="shared" si="25"/>
        <v>0</v>
      </c>
      <c r="BI56" s="144">
        <f t="shared" si="26"/>
        <v>0</v>
      </c>
      <c r="BJ56" s="144">
        <f t="shared" si="27"/>
        <v>0</v>
      </c>
      <c r="BK56" s="144">
        <f t="shared" si="28"/>
        <v>0</v>
      </c>
      <c r="BL56" s="144">
        <f t="shared" si="29"/>
        <v>0</v>
      </c>
      <c r="BM56" s="144">
        <f t="shared" si="30"/>
        <v>0</v>
      </c>
      <c r="BN56" s="144">
        <f t="shared" si="31"/>
        <v>0</v>
      </c>
      <c r="BO56" s="144">
        <f t="shared" si="32"/>
        <v>0</v>
      </c>
      <c r="BP56" s="144">
        <f t="shared" si="33"/>
        <v>0</v>
      </c>
      <c r="BQ56" s="144">
        <f t="shared" si="34"/>
        <v>0</v>
      </c>
      <c r="BR56" s="144">
        <f t="shared" si="35"/>
        <v>0</v>
      </c>
      <c r="BS56" s="144">
        <f t="shared" si="36"/>
        <v>0</v>
      </c>
      <c r="BT56" s="144">
        <f t="shared" si="37"/>
        <v>0</v>
      </c>
      <c r="BU56" s="144">
        <f t="shared" si="38"/>
        <v>0</v>
      </c>
      <c r="BV56" s="144">
        <f t="shared" si="39"/>
        <v>0</v>
      </c>
      <c r="BW56" s="144">
        <f t="shared" si="40"/>
        <v>0</v>
      </c>
      <c r="BX56" s="144">
        <f t="shared" si="41"/>
        <v>0</v>
      </c>
      <c r="BY56" s="144">
        <f t="shared" si="42"/>
        <v>0</v>
      </c>
      <c r="BZ56" s="144">
        <f t="shared" si="43"/>
        <v>0</v>
      </c>
      <c r="CA56" s="144">
        <f t="shared" si="44"/>
        <v>0</v>
      </c>
      <c r="CB56" s="144">
        <f t="shared" si="45"/>
        <v>0</v>
      </c>
      <c r="CC56" s="369"/>
      <c r="CE56" s="189" t="str">
        <f t="shared" si="1"/>
        <v>Conduite de raccordement chaudière (mazout)</v>
      </c>
      <c r="CF56" s="145"/>
      <c r="CG56" s="145"/>
      <c r="CH56" s="145"/>
      <c r="CI56" s="145"/>
      <c r="CJ56" s="145"/>
      <c r="CK56" s="145"/>
      <c r="CL56" s="145"/>
      <c r="CM56" s="145"/>
      <c r="CN56" s="145"/>
      <c r="CO56" s="145"/>
      <c r="CP56" s="145"/>
      <c r="CQ56" s="145"/>
      <c r="CR56" s="145"/>
      <c r="CS56" s="145">
        <v>1</v>
      </c>
      <c r="CT56" s="145">
        <f t="shared" si="2"/>
        <v>0</v>
      </c>
      <c r="CU56" s="145">
        <f t="shared" si="3"/>
        <v>0</v>
      </c>
      <c r="CV56" s="145">
        <f t="shared" si="70"/>
        <v>0</v>
      </c>
    </row>
    <row r="57" spans="1:100" s="137" customFormat="1" ht="13.5" hidden="1" thickBot="1" x14ac:dyDescent="0.25">
      <c r="A57" s="158"/>
      <c r="B57" s="96" t="s">
        <v>426</v>
      </c>
      <c r="C57" s="320"/>
      <c r="D57" s="50"/>
      <c r="E57" s="152">
        <v>15</v>
      </c>
      <c r="F57" s="643"/>
      <c r="G57" s="148">
        <v>0.04</v>
      </c>
      <c r="H57" s="637"/>
      <c r="I57" s="622" t="s">
        <v>124</v>
      </c>
      <c r="J57" s="84"/>
      <c r="K57" s="139">
        <f t="shared" si="8"/>
        <v>15</v>
      </c>
      <c r="L57" s="140">
        <f t="shared" si="74"/>
        <v>0.04</v>
      </c>
      <c r="M57" s="141">
        <f t="shared" si="75"/>
        <v>0</v>
      </c>
      <c r="N57" s="141">
        <f t="shared" si="76"/>
        <v>0</v>
      </c>
      <c r="O57" s="70"/>
      <c r="P57" s="149" t="str">
        <f t="shared" si="12"/>
        <v>Convoyage des pellets/copeaux</v>
      </c>
      <c r="Q57" s="144">
        <f t="shared" si="13"/>
        <v>0</v>
      </c>
      <c r="R57" s="144">
        <f t="shared" ref="R57:AU57" si="87">IF(Betrachtungszeit_Heizung&lt;R$26,0,IF(AND(Q$26&lt;&gt;0,Q$26/($K57)=INT(Q$26/($K57))),$D57,0))</f>
        <v>0</v>
      </c>
      <c r="S57" s="144">
        <f t="shared" si="87"/>
        <v>0</v>
      </c>
      <c r="T57" s="144">
        <f t="shared" si="87"/>
        <v>0</v>
      </c>
      <c r="U57" s="144">
        <f t="shared" si="87"/>
        <v>0</v>
      </c>
      <c r="V57" s="144">
        <f t="shared" si="87"/>
        <v>0</v>
      </c>
      <c r="W57" s="144">
        <f t="shared" si="87"/>
        <v>0</v>
      </c>
      <c r="X57" s="144">
        <f t="shared" si="87"/>
        <v>0</v>
      </c>
      <c r="Y57" s="144">
        <f t="shared" si="87"/>
        <v>0</v>
      </c>
      <c r="Z57" s="144">
        <f t="shared" si="87"/>
        <v>0</v>
      </c>
      <c r="AA57" s="144">
        <f t="shared" si="87"/>
        <v>0</v>
      </c>
      <c r="AB57" s="144">
        <f t="shared" si="87"/>
        <v>0</v>
      </c>
      <c r="AC57" s="144">
        <f t="shared" si="87"/>
        <v>0</v>
      </c>
      <c r="AD57" s="144">
        <f t="shared" si="87"/>
        <v>0</v>
      </c>
      <c r="AE57" s="144">
        <f t="shared" si="87"/>
        <v>0</v>
      </c>
      <c r="AF57" s="144">
        <f t="shared" si="87"/>
        <v>0</v>
      </c>
      <c r="AG57" s="144">
        <f t="shared" si="87"/>
        <v>0</v>
      </c>
      <c r="AH57" s="144">
        <f t="shared" si="87"/>
        <v>0</v>
      </c>
      <c r="AI57" s="144">
        <f t="shared" si="87"/>
        <v>0</v>
      </c>
      <c r="AJ57" s="144">
        <f t="shared" si="87"/>
        <v>0</v>
      </c>
      <c r="AK57" s="144">
        <f t="shared" si="87"/>
        <v>0</v>
      </c>
      <c r="AL57" s="144">
        <f t="shared" si="87"/>
        <v>0</v>
      </c>
      <c r="AM57" s="144">
        <f t="shared" si="87"/>
        <v>0</v>
      </c>
      <c r="AN57" s="144">
        <f t="shared" si="87"/>
        <v>0</v>
      </c>
      <c r="AO57" s="144">
        <f t="shared" si="87"/>
        <v>0</v>
      </c>
      <c r="AP57" s="144">
        <f t="shared" si="87"/>
        <v>0</v>
      </c>
      <c r="AQ57" s="144">
        <f t="shared" si="87"/>
        <v>0</v>
      </c>
      <c r="AR57" s="144">
        <f t="shared" si="87"/>
        <v>0</v>
      </c>
      <c r="AS57" s="144">
        <f t="shared" si="87"/>
        <v>0</v>
      </c>
      <c r="AT57" s="144">
        <f t="shared" si="87"/>
        <v>0</v>
      </c>
      <c r="AU57" s="144">
        <f t="shared" si="87"/>
        <v>0</v>
      </c>
      <c r="AV57" s="144">
        <f t="shared" si="78"/>
        <v>0</v>
      </c>
      <c r="AX57" s="144">
        <f t="shared" si="79"/>
        <v>0</v>
      </c>
      <c r="AY57" s="144">
        <f t="shared" si="16"/>
        <v>0</v>
      </c>
      <c r="AZ57" s="144">
        <f t="shared" si="17"/>
        <v>0</v>
      </c>
      <c r="BA57" s="144">
        <f t="shared" si="18"/>
        <v>0</v>
      </c>
      <c r="BB57" s="144">
        <f t="shared" si="19"/>
        <v>0</v>
      </c>
      <c r="BC57" s="144">
        <f t="shared" si="20"/>
        <v>0</v>
      </c>
      <c r="BD57" s="144">
        <f t="shared" si="21"/>
        <v>0</v>
      </c>
      <c r="BE57" s="144">
        <f t="shared" si="22"/>
        <v>0</v>
      </c>
      <c r="BF57" s="144">
        <f t="shared" si="23"/>
        <v>0</v>
      </c>
      <c r="BG57" s="144">
        <f t="shared" si="24"/>
        <v>0</v>
      </c>
      <c r="BH57" s="144">
        <f t="shared" si="25"/>
        <v>0</v>
      </c>
      <c r="BI57" s="144">
        <f t="shared" si="26"/>
        <v>0</v>
      </c>
      <c r="BJ57" s="144">
        <f t="shared" si="27"/>
        <v>0</v>
      </c>
      <c r="BK57" s="144">
        <f t="shared" si="28"/>
        <v>0</v>
      </c>
      <c r="BL57" s="144">
        <f t="shared" si="29"/>
        <v>0</v>
      </c>
      <c r="BM57" s="144">
        <f t="shared" si="30"/>
        <v>0</v>
      </c>
      <c r="BN57" s="144">
        <f t="shared" si="31"/>
        <v>0</v>
      </c>
      <c r="BO57" s="144">
        <f t="shared" si="32"/>
        <v>0</v>
      </c>
      <c r="BP57" s="144">
        <f t="shared" si="33"/>
        <v>0</v>
      </c>
      <c r="BQ57" s="144">
        <f t="shared" si="34"/>
        <v>0</v>
      </c>
      <c r="BR57" s="144">
        <f t="shared" si="35"/>
        <v>0</v>
      </c>
      <c r="BS57" s="144">
        <f t="shared" si="36"/>
        <v>0</v>
      </c>
      <c r="BT57" s="144">
        <f t="shared" si="37"/>
        <v>0</v>
      </c>
      <c r="BU57" s="144">
        <f t="shared" si="38"/>
        <v>0</v>
      </c>
      <c r="BV57" s="144">
        <f t="shared" si="39"/>
        <v>0</v>
      </c>
      <c r="BW57" s="144">
        <f t="shared" si="40"/>
        <v>0</v>
      </c>
      <c r="BX57" s="144">
        <f t="shared" si="41"/>
        <v>0</v>
      </c>
      <c r="BY57" s="144">
        <f t="shared" si="42"/>
        <v>0</v>
      </c>
      <c r="BZ57" s="144">
        <f t="shared" si="43"/>
        <v>0</v>
      </c>
      <c r="CA57" s="144">
        <f t="shared" si="44"/>
        <v>0</v>
      </c>
      <c r="CB57" s="144">
        <f t="shared" si="45"/>
        <v>0</v>
      </c>
      <c r="CC57" s="369"/>
      <c r="CE57" s="189" t="str">
        <f t="shared" si="1"/>
        <v>Convoyage des pellets/copeaux</v>
      </c>
      <c r="CF57" s="145"/>
      <c r="CG57" s="145"/>
      <c r="CH57" s="145"/>
      <c r="CI57" s="145"/>
      <c r="CJ57" s="145"/>
      <c r="CK57" s="145"/>
      <c r="CL57" s="145"/>
      <c r="CM57" s="145">
        <v>1</v>
      </c>
      <c r="CN57" s="145">
        <v>1</v>
      </c>
      <c r="CO57" s="145"/>
      <c r="CP57" s="145"/>
      <c r="CQ57" s="145"/>
      <c r="CR57" s="145"/>
      <c r="CS57" s="145"/>
      <c r="CT57" s="145">
        <f t="shared" si="2"/>
        <v>0</v>
      </c>
      <c r="CU57" s="145">
        <f t="shared" si="3"/>
        <v>0</v>
      </c>
      <c r="CV57" s="145">
        <f t="shared" si="70"/>
        <v>0</v>
      </c>
    </row>
    <row r="58" spans="1:100" s="137" customFormat="1" hidden="1" x14ac:dyDescent="0.2">
      <c r="A58" s="158"/>
      <c r="B58" s="95" t="s">
        <v>45</v>
      </c>
      <c r="C58" s="320"/>
      <c r="D58" s="50"/>
      <c r="E58" s="510">
        <v>30</v>
      </c>
      <c r="F58" s="643"/>
      <c r="G58" s="157" t="s">
        <v>46</v>
      </c>
      <c r="H58" s="637"/>
      <c r="I58" s="623" t="s">
        <v>124</v>
      </c>
      <c r="J58" s="84"/>
      <c r="K58" s="139">
        <f t="shared" si="8"/>
        <v>30</v>
      </c>
      <c r="L58" s="140">
        <f t="shared" si="74"/>
        <v>0</v>
      </c>
      <c r="M58" s="141">
        <f t="shared" si="75"/>
        <v>0</v>
      </c>
      <c r="N58" s="141">
        <f t="shared" si="76"/>
        <v>0</v>
      </c>
      <c r="O58" s="70"/>
      <c r="P58" s="149" t="str">
        <f t="shared" si="12"/>
        <v>Autre</v>
      </c>
      <c r="Q58" s="144">
        <f t="shared" si="13"/>
        <v>0</v>
      </c>
      <c r="R58" s="144">
        <f t="shared" ref="R58:AU58" si="88">IF(Betrachtungszeit_Heizung&lt;R$26,0,IF(AND(Q$26&lt;&gt;0,Q$26/($K58)=INT(Q$26/($K58))),$D58,0))</f>
        <v>0</v>
      </c>
      <c r="S58" s="144">
        <f t="shared" si="88"/>
        <v>0</v>
      </c>
      <c r="T58" s="144">
        <f t="shared" si="88"/>
        <v>0</v>
      </c>
      <c r="U58" s="144">
        <f t="shared" si="88"/>
        <v>0</v>
      </c>
      <c r="V58" s="144">
        <f t="shared" si="88"/>
        <v>0</v>
      </c>
      <c r="W58" s="144">
        <f t="shared" si="88"/>
        <v>0</v>
      </c>
      <c r="X58" s="144">
        <f t="shared" si="88"/>
        <v>0</v>
      </c>
      <c r="Y58" s="144">
        <f t="shared" si="88"/>
        <v>0</v>
      </c>
      <c r="Z58" s="144">
        <f t="shared" si="88"/>
        <v>0</v>
      </c>
      <c r="AA58" s="144">
        <f t="shared" si="88"/>
        <v>0</v>
      </c>
      <c r="AB58" s="144">
        <f t="shared" si="88"/>
        <v>0</v>
      </c>
      <c r="AC58" s="144">
        <f t="shared" si="88"/>
        <v>0</v>
      </c>
      <c r="AD58" s="144">
        <f t="shared" si="88"/>
        <v>0</v>
      </c>
      <c r="AE58" s="144">
        <f t="shared" si="88"/>
        <v>0</v>
      </c>
      <c r="AF58" s="144">
        <f t="shared" si="88"/>
        <v>0</v>
      </c>
      <c r="AG58" s="144">
        <f t="shared" si="88"/>
        <v>0</v>
      </c>
      <c r="AH58" s="144">
        <f t="shared" si="88"/>
        <v>0</v>
      </c>
      <c r="AI58" s="144">
        <f t="shared" si="88"/>
        <v>0</v>
      </c>
      <c r="AJ58" s="144">
        <f t="shared" si="88"/>
        <v>0</v>
      </c>
      <c r="AK58" s="144">
        <f t="shared" si="88"/>
        <v>0</v>
      </c>
      <c r="AL58" s="144">
        <f t="shared" si="88"/>
        <v>0</v>
      </c>
      <c r="AM58" s="144">
        <f t="shared" si="88"/>
        <v>0</v>
      </c>
      <c r="AN58" s="144">
        <f t="shared" si="88"/>
        <v>0</v>
      </c>
      <c r="AO58" s="144">
        <f t="shared" si="88"/>
        <v>0</v>
      </c>
      <c r="AP58" s="144">
        <f t="shared" si="88"/>
        <v>0</v>
      </c>
      <c r="AQ58" s="144">
        <f t="shared" si="88"/>
        <v>0</v>
      </c>
      <c r="AR58" s="144">
        <f t="shared" si="88"/>
        <v>0</v>
      </c>
      <c r="AS58" s="144">
        <f t="shared" si="88"/>
        <v>0</v>
      </c>
      <c r="AT58" s="144">
        <f t="shared" si="88"/>
        <v>0</v>
      </c>
      <c r="AU58" s="144">
        <f t="shared" si="88"/>
        <v>0</v>
      </c>
      <c r="AV58" s="144">
        <f t="shared" si="78"/>
        <v>0</v>
      </c>
      <c r="AX58" s="144">
        <f t="shared" si="79"/>
        <v>0</v>
      </c>
      <c r="AY58" s="144">
        <f t="shared" si="16"/>
        <v>0</v>
      </c>
      <c r="AZ58" s="144">
        <f t="shared" si="17"/>
        <v>0</v>
      </c>
      <c r="BA58" s="144">
        <f t="shared" si="18"/>
        <v>0</v>
      </c>
      <c r="BB58" s="144">
        <f t="shared" si="19"/>
        <v>0</v>
      </c>
      <c r="BC58" s="144">
        <f t="shared" si="20"/>
        <v>0</v>
      </c>
      <c r="BD58" s="144">
        <f t="shared" si="21"/>
        <v>0</v>
      </c>
      <c r="BE58" s="144">
        <f t="shared" si="22"/>
        <v>0</v>
      </c>
      <c r="BF58" s="144">
        <f t="shared" si="23"/>
        <v>0</v>
      </c>
      <c r="BG58" s="144">
        <f t="shared" si="24"/>
        <v>0</v>
      </c>
      <c r="BH58" s="144">
        <f t="shared" si="25"/>
        <v>0</v>
      </c>
      <c r="BI58" s="144">
        <f t="shared" si="26"/>
        <v>0</v>
      </c>
      <c r="BJ58" s="144">
        <f t="shared" si="27"/>
        <v>0</v>
      </c>
      <c r="BK58" s="144">
        <f t="shared" si="28"/>
        <v>0</v>
      </c>
      <c r="BL58" s="144">
        <f t="shared" si="29"/>
        <v>0</v>
      </c>
      <c r="BM58" s="144">
        <f t="shared" si="30"/>
        <v>0</v>
      </c>
      <c r="BN58" s="144">
        <f t="shared" si="31"/>
        <v>0</v>
      </c>
      <c r="BO58" s="144">
        <f t="shared" si="32"/>
        <v>0</v>
      </c>
      <c r="BP58" s="144">
        <f t="shared" si="33"/>
        <v>0</v>
      </c>
      <c r="BQ58" s="144">
        <f t="shared" si="34"/>
        <v>0</v>
      </c>
      <c r="BR58" s="144">
        <f t="shared" si="35"/>
        <v>0</v>
      </c>
      <c r="BS58" s="144">
        <f t="shared" si="36"/>
        <v>0</v>
      </c>
      <c r="BT58" s="144">
        <f t="shared" si="37"/>
        <v>0</v>
      </c>
      <c r="BU58" s="144">
        <f t="shared" si="38"/>
        <v>0</v>
      </c>
      <c r="BV58" s="144">
        <f t="shared" si="39"/>
        <v>0</v>
      </c>
      <c r="BW58" s="144">
        <f t="shared" si="40"/>
        <v>0</v>
      </c>
      <c r="BX58" s="144">
        <f t="shared" si="41"/>
        <v>0</v>
      </c>
      <c r="BY58" s="144">
        <f t="shared" si="42"/>
        <v>0</v>
      </c>
      <c r="BZ58" s="144">
        <f t="shared" si="43"/>
        <v>0</v>
      </c>
      <c r="CA58" s="144">
        <f t="shared" si="44"/>
        <v>0</v>
      </c>
      <c r="CB58" s="144">
        <f t="shared" si="45"/>
        <v>0</v>
      </c>
      <c r="CC58" s="369"/>
      <c r="CE58" s="189" t="str">
        <f t="shared" ref="CE58:CE89" si="89">B58</f>
        <v>Autre</v>
      </c>
      <c r="CF58" s="145"/>
      <c r="CG58" s="145">
        <v>1</v>
      </c>
      <c r="CH58" s="145">
        <v>1</v>
      </c>
      <c r="CI58" s="145">
        <v>1</v>
      </c>
      <c r="CJ58" s="145">
        <v>1</v>
      </c>
      <c r="CK58" s="145">
        <v>1</v>
      </c>
      <c r="CL58" s="145">
        <v>1</v>
      </c>
      <c r="CM58" s="145">
        <v>1</v>
      </c>
      <c r="CN58" s="145">
        <v>1</v>
      </c>
      <c r="CO58" s="145">
        <v>1</v>
      </c>
      <c r="CP58" s="145">
        <v>1</v>
      </c>
      <c r="CQ58" s="145">
        <v>1</v>
      </c>
      <c r="CR58" s="145">
        <v>1</v>
      </c>
      <c r="CS58" s="145">
        <v>1</v>
      </c>
      <c r="CT58" s="145">
        <f t="shared" ref="CT58:CT89" si="90">SUMIF($CF$25:$CS$25,$C$12,CF58:CS58)</f>
        <v>0</v>
      </c>
      <c r="CU58" s="145">
        <f t="shared" ref="CU58:CU89" si="91">SUMIF($CF$25:$CS$25,$C$20,CF58:CS58)</f>
        <v>0</v>
      </c>
      <c r="CV58" s="145">
        <f t="shared" si="70"/>
        <v>0</v>
      </c>
    </row>
    <row r="59" spans="1:100" s="137" customFormat="1" ht="13.5" hidden="1" thickBot="1" x14ac:dyDescent="0.25">
      <c r="A59" s="158"/>
      <c r="B59" s="125" t="s">
        <v>137</v>
      </c>
      <c r="C59" s="321"/>
      <c r="D59" s="154"/>
      <c r="E59" s="155"/>
      <c r="F59" s="644"/>
      <c r="G59" s="130"/>
      <c r="H59" s="638"/>
      <c r="I59" s="156"/>
      <c r="J59" s="84"/>
      <c r="K59" s="139"/>
      <c r="L59" s="140"/>
      <c r="M59" s="141"/>
      <c r="N59" s="141"/>
      <c r="O59" s="70"/>
      <c r="P59" s="134" t="str">
        <f t="shared" si="12"/>
        <v>4. Production de chaleur</v>
      </c>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369"/>
      <c r="CE59" s="374" t="str">
        <f t="shared" si="89"/>
        <v>4. Production de chaleur</v>
      </c>
      <c r="CF59" s="145">
        <v>1</v>
      </c>
      <c r="CG59" s="145">
        <v>1</v>
      </c>
      <c r="CH59" s="145">
        <v>1</v>
      </c>
      <c r="CI59" s="145">
        <v>1</v>
      </c>
      <c r="CJ59" s="145">
        <v>1</v>
      </c>
      <c r="CK59" s="145">
        <v>1</v>
      </c>
      <c r="CL59" s="145">
        <v>1</v>
      </c>
      <c r="CM59" s="145">
        <v>1</v>
      </c>
      <c r="CN59" s="145">
        <v>1</v>
      </c>
      <c r="CO59" s="145">
        <v>1</v>
      </c>
      <c r="CP59" s="145">
        <v>1</v>
      </c>
      <c r="CQ59" s="145">
        <v>1</v>
      </c>
      <c r="CR59" s="145">
        <v>1</v>
      </c>
      <c r="CS59" s="145">
        <v>1</v>
      </c>
      <c r="CT59" s="145">
        <f t="shared" si="90"/>
        <v>1</v>
      </c>
      <c r="CU59" s="145">
        <f t="shared" si="91"/>
        <v>1</v>
      </c>
      <c r="CV59" s="145">
        <f t="shared" si="70"/>
        <v>1</v>
      </c>
    </row>
    <row r="60" spans="1:100" s="137" customFormat="1" ht="13.5" hidden="1" thickBot="1" x14ac:dyDescent="0.25">
      <c r="A60" s="158"/>
      <c r="B60" s="99" t="s">
        <v>138</v>
      </c>
      <c r="C60" s="319"/>
      <c r="D60" s="49"/>
      <c r="E60" s="152">
        <v>20</v>
      </c>
      <c r="F60" s="642"/>
      <c r="G60" s="34">
        <v>2.5000000000000001E-2</v>
      </c>
      <c r="H60" s="636"/>
      <c r="I60" s="622" t="s">
        <v>124</v>
      </c>
      <c r="J60" s="84"/>
      <c r="K60" s="139">
        <f t="shared" si="8"/>
        <v>20</v>
      </c>
      <c r="L60" s="140">
        <f t="shared" ref="L60:L67" si="92">IF(ISNUMBER(H60),IF(I60=$D$332,IFERROR(H60/D60,"-"),H60/100),IF(ISNUMBER(G60),G60,0))</f>
        <v>2.5000000000000001E-2</v>
      </c>
      <c r="M60" s="141">
        <f t="shared" ref="M60:M67" si="93">IF(AND(ISNUMBER(H60),I60=$D$332),H60,L60*D60)</f>
        <v>0</v>
      </c>
      <c r="N60" s="141">
        <f t="shared" ref="N60:N67" si="94">1/K60*D60</f>
        <v>0</v>
      </c>
      <c r="O60" s="70"/>
      <c r="P60" s="143" t="str">
        <f t="shared" si="12"/>
        <v>Chaudière 1</v>
      </c>
      <c r="Q60" s="144">
        <f t="shared" si="13"/>
        <v>0</v>
      </c>
      <c r="R60" s="144">
        <f t="shared" ref="R60:AU60" si="95">IF(Betrachtungszeit_Heizung&lt;R$26,0,IF(AND(Q$26&lt;&gt;0,Q$26/($K60)=INT(Q$26/($K60))),$D60,0))</f>
        <v>0</v>
      </c>
      <c r="S60" s="144">
        <f t="shared" si="95"/>
        <v>0</v>
      </c>
      <c r="T60" s="144">
        <f t="shared" si="95"/>
        <v>0</v>
      </c>
      <c r="U60" s="144">
        <f t="shared" si="95"/>
        <v>0</v>
      </c>
      <c r="V60" s="144">
        <f t="shared" si="95"/>
        <v>0</v>
      </c>
      <c r="W60" s="144">
        <f t="shared" si="95"/>
        <v>0</v>
      </c>
      <c r="X60" s="144">
        <f t="shared" si="95"/>
        <v>0</v>
      </c>
      <c r="Y60" s="144">
        <f t="shared" si="95"/>
        <v>0</v>
      </c>
      <c r="Z60" s="144">
        <f t="shared" si="95"/>
        <v>0</v>
      </c>
      <c r="AA60" s="144">
        <f t="shared" si="95"/>
        <v>0</v>
      </c>
      <c r="AB60" s="144">
        <f t="shared" si="95"/>
        <v>0</v>
      </c>
      <c r="AC60" s="144">
        <f t="shared" si="95"/>
        <v>0</v>
      </c>
      <c r="AD60" s="144">
        <f t="shared" si="95"/>
        <v>0</v>
      </c>
      <c r="AE60" s="144">
        <f t="shared" si="95"/>
        <v>0</v>
      </c>
      <c r="AF60" s="144">
        <f t="shared" si="95"/>
        <v>0</v>
      </c>
      <c r="AG60" s="144">
        <f t="shared" si="95"/>
        <v>0</v>
      </c>
      <c r="AH60" s="144">
        <f t="shared" si="95"/>
        <v>0</v>
      </c>
      <c r="AI60" s="144">
        <f t="shared" si="95"/>
        <v>0</v>
      </c>
      <c r="AJ60" s="144">
        <f t="shared" si="95"/>
        <v>0</v>
      </c>
      <c r="AK60" s="144">
        <f t="shared" si="95"/>
        <v>0</v>
      </c>
      <c r="AL60" s="144">
        <f t="shared" si="95"/>
        <v>0</v>
      </c>
      <c r="AM60" s="144">
        <f t="shared" si="95"/>
        <v>0</v>
      </c>
      <c r="AN60" s="144">
        <f t="shared" si="95"/>
        <v>0</v>
      </c>
      <c r="AO60" s="144">
        <f t="shared" si="95"/>
        <v>0</v>
      </c>
      <c r="AP60" s="144">
        <f t="shared" si="95"/>
        <v>0</v>
      </c>
      <c r="AQ60" s="144">
        <f t="shared" si="95"/>
        <v>0</v>
      </c>
      <c r="AR60" s="144">
        <f t="shared" si="95"/>
        <v>0</v>
      </c>
      <c r="AS60" s="144">
        <f t="shared" si="95"/>
        <v>0</v>
      </c>
      <c r="AT60" s="144">
        <f t="shared" si="95"/>
        <v>0</v>
      </c>
      <c r="AU60" s="144">
        <f t="shared" si="95"/>
        <v>0</v>
      </c>
      <c r="AV60" s="144">
        <f t="shared" ref="AV60:AV73" si="96">SUMIF($AX$26:$CB$26,Betrachtungszeit_Heizung,AX60:CB60)</f>
        <v>0</v>
      </c>
      <c r="AX60" s="144">
        <f t="shared" ref="AX60:AX73" si="97">$D60</f>
        <v>0</v>
      </c>
      <c r="AY60" s="144">
        <f t="shared" si="16"/>
        <v>0</v>
      </c>
      <c r="AZ60" s="144">
        <f t="shared" si="17"/>
        <v>0</v>
      </c>
      <c r="BA60" s="144">
        <f t="shared" si="18"/>
        <v>0</v>
      </c>
      <c r="BB60" s="144">
        <f t="shared" si="19"/>
        <v>0</v>
      </c>
      <c r="BC60" s="144">
        <f t="shared" si="20"/>
        <v>0</v>
      </c>
      <c r="BD60" s="144">
        <f t="shared" si="21"/>
        <v>0</v>
      </c>
      <c r="BE60" s="144">
        <f t="shared" si="22"/>
        <v>0</v>
      </c>
      <c r="BF60" s="144">
        <f t="shared" si="23"/>
        <v>0</v>
      </c>
      <c r="BG60" s="144">
        <f t="shared" si="24"/>
        <v>0</v>
      </c>
      <c r="BH60" s="144">
        <f t="shared" si="25"/>
        <v>0</v>
      </c>
      <c r="BI60" s="144">
        <f t="shared" si="26"/>
        <v>0</v>
      </c>
      <c r="BJ60" s="144">
        <f t="shared" si="27"/>
        <v>0</v>
      </c>
      <c r="BK60" s="144">
        <f t="shared" si="28"/>
        <v>0</v>
      </c>
      <c r="BL60" s="144">
        <f t="shared" si="29"/>
        <v>0</v>
      </c>
      <c r="BM60" s="144">
        <f t="shared" si="30"/>
        <v>0</v>
      </c>
      <c r="BN60" s="144">
        <f t="shared" si="31"/>
        <v>0</v>
      </c>
      <c r="BO60" s="144">
        <f t="shared" si="32"/>
        <v>0</v>
      </c>
      <c r="BP60" s="144">
        <f t="shared" si="33"/>
        <v>0</v>
      </c>
      <c r="BQ60" s="144">
        <f t="shared" si="34"/>
        <v>0</v>
      </c>
      <c r="BR60" s="144">
        <f t="shared" si="35"/>
        <v>0</v>
      </c>
      <c r="BS60" s="144">
        <f t="shared" si="36"/>
        <v>0</v>
      </c>
      <c r="BT60" s="144">
        <f t="shared" si="37"/>
        <v>0</v>
      </c>
      <c r="BU60" s="144">
        <f t="shared" si="38"/>
        <v>0</v>
      </c>
      <c r="BV60" s="144">
        <f t="shared" si="39"/>
        <v>0</v>
      </c>
      <c r="BW60" s="144">
        <f t="shared" si="40"/>
        <v>0</v>
      </c>
      <c r="BX60" s="144">
        <f t="shared" si="41"/>
        <v>0</v>
      </c>
      <c r="BY60" s="144">
        <f t="shared" si="42"/>
        <v>0</v>
      </c>
      <c r="BZ60" s="144">
        <f t="shared" si="43"/>
        <v>0</v>
      </c>
      <c r="CA60" s="144">
        <f t="shared" si="44"/>
        <v>0</v>
      </c>
      <c r="CB60" s="144">
        <f t="shared" si="45"/>
        <v>0</v>
      </c>
      <c r="CC60" s="369"/>
      <c r="CE60" s="189" t="str">
        <f t="shared" si="89"/>
        <v>Chaudière 1</v>
      </c>
      <c r="CF60" s="145"/>
      <c r="CG60" s="145"/>
      <c r="CH60" s="145"/>
      <c r="CI60" s="145"/>
      <c r="CJ60" s="145"/>
      <c r="CK60" s="145"/>
      <c r="CL60" s="145"/>
      <c r="CM60" s="145">
        <v>1</v>
      </c>
      <c r="CN60" s="145">
        <v>1</v>
      </c>
      <c r="CO60" s="145"/>
      <c r="CP60" s="145"/>
      <c r="CQ60" s="145">
        <v>1</v>
      </c>
      <c r="CR60" s="145">
        <v>1</v>
      </c>
      <c r="CS60" s="145">
        <v>1</v>
      </c>
      <c r="CT60" s="145">
        <f t="shared" si="90"/>
        <v>0</v>
      </c>
      <c r="CU60" s="145">
        <f t="shared" si="91"/>
        <v>0</v>
      </c>
      <c r="CV60" s="145">
        <f t="shared" si="70"/>
        <v>0</v>
      </c>
    </row>
    <row r="61" spans="1:100" s="137" customFormat="1" ht="13.5" hidden="1" thickBot="1" x14ac:dyDescent="0.25">
      <c r="A61" s="158"/>
      <c r="B61" s="99" t="s">
        <v>139</v>
      </c>
      <c r="C61" s="319"/>
      <c r="D61" s="49"/>
      <c r="E61" s="152">
        <v>20</v>
      </c>
      <c r="F61" s="642"/>
      <c r="G61" s="34">
        <v>2.5000000000000001E-2</v>
      </c>
      <c r="H61" s="636"/>
      <c r="I61" s="622" t="s">
        <v>124</v>
      </c>
      <c r="J61" s="84"/>
      <c r="K61" s="139">
        <f t="shared" si="8"/>
        <v>20</v>
      </c>
      <c r="L61" s="140">
        <f t="shared" si="92"/>
        <v>2.5000000000000001E-2</v>
      </c>
      <c r="M61" s="141">
        <f t="shared" si="93"/>
        <v>0</v>
      </c>
      <c r="N61" s="141">
        <f t="shared" si="94"/>
        <v>0</v>
      </c>
      <c r="O61" s="70"/>
      <c r="P61" s="143" t="str">
        <f t="shared" si="12"/>
        <v>Chaudière 2</v>
      </c>
      <c r="Q61" s="144">
        <f t="shared" si="13"/>
        <v>0</v>
      </c>
      <c r="R61" s="144">
        <f t="shared" ref="R61:AU61" si="98">IF(Betrachtungszeit_Heizung&lt;R$26,0,IF(AND(Q$26&lt;&gt;0,Q$26/($K61)=INT(Q$26/($K61))),$D61,0))</f>
        <v>0</v>
      </c>
      <c r="S61" s="144">
        <f t="shared" si="98"/>
        <v>0</v>
      </c>
      <c r="T61" s="144">
        <f t="shared" si="98"/>
        <v>0</v>
      </c>
      <c r="U61" s="144">
        <f t="shared" si="98"/>
        <v>0</v>
      </c>
      <c r="V61" s="144">
        <f t="shared" si="98"/>
        <v>0</v>
      </c>
      <c r="W61" s="144">
        <f t="shared" si="98"/>
        <v>0</v>
      </c>
      <c r="X61" s="144">
        <f t="shared" si="98"/>
        <v>0</v>
      </c>
      <c r="Y61" s="144">
        <f t="shared" si="98"/>
        <v>0</v>
      </c>
      <c r="Z61" s="144">
        <f t="shared" si="98"/>
        <v>0</v>
      </c>
      <c r="AA61" s="144">
        <f t="shared" si="98"/>
        <v>0</v>
      </c>
      <c r="AB61" s="144">
        <f t="shared" si="98"/>
        <v>0</v>
      </c>
      <c r="AC61" s="144">
        <f t="shared" si="98"/>
        <v>0</v>
      </c>
      <c r="AD61" s="144">
        <f t="shared" si="98"/>
        <v>0</v>
      </c>
      <c r="AE61" s="144">
        <f t="shared" si="98"/>
        <v>0</v>
      </c>
      <c r="AF61" s="144">
        <f t="shared" si="98"/>
        <v>0</v>
      </c>
      <c r="AG61" s="144">
        <f t="shared" si="98"/>
        <v>0</v>
      </c>
      <c r="AH61" s="144">
        <f t="shared" si="98"/>
        <v>0</v>
      </c>
      <c r="AI61" s="144">
        <f t="shared" si="98"/>
        <v>0</v>
      </c>
      <c r="AJ61" s="144">
        <f t="shared" si="98"/>
        <v>0</v>
      </c>
      <c r="AK61" s="144">
        <f t="shared" si="98"/>
        <v>0</v>
      </c>
      <c r="AL61" s="144">
        <f t="shared" si="98"/>
        <v>0</v>
      </c>
      <c r="AM61" s="144">
        <f t="shared" si="98"/>
        <v>0</v>
      </c>
      <c r="AN61" s="144">
        <f t="shared" si="98"/>
        <v>0</v>
      </c>
      <c r="AO61" s="144">
        <f t="shared" si="98"/>
        <v>0</v>
      </c>
      <c r="AP61" s="144">
        <f t="shared" si="98"/>
        <v>0</v>
      </c>
      <c r="AQ61" s="144">
        <f t="shared" si="98"/>
        <v>0</v>
      </c>
      <c r="AR61" s="144">
        <f t="shared" si="98"/>
        <v>0</v>
      </c>
      <c r="AS61" s="144">
        <f t="shared" si="98"/>
        <v>0</v>
      </c>
      <c r="AT61" s="144">
        <f t="shared" si="98"/>
        <v>0</v>
      </c>
      <c r="AU61" s="144">
        <f t="shared" si="98"/>
        <v>0</v>
      </c>
      <c r="AV61" s="144">
        <f t="shared" si="96"/>
        <v>0</v>
      </c>
      <c r="AX61" s="144">
        <f t="shared" si="97"/>
        <v>0</v>
      </c>
      <c r="AY61" s="144">
        <f t="shared" si="16"/>
        <v>0</v>
      </c>
      <c r="AZ61" s="144">
        <f t="shared" si="17"/>
        <v>0</v>
      </c>
      <c r="BA61" s="144">
        <f t="shared" si="18"/>
        <v>0</v>
      </c>
      <c r="BB61" s="144">
        <f t="shared" si="19"/>
        <v>0</v>
      </c>
      <c r="BC61" s="144">
        <f t="shared" si="20"/>
        <v>0</v>
      </c>
      <c r="BD61" s="144">
        <f t="shared" si="21"/>
        <v>0</v>
      </c>
      <c r="BE61" s="144">
        <f t="shared" si="22"/>
        <v>0</v>
      </c>
      <c r="BF61" s="144">
        <f t="shared" si="23"/>
        <v>0</v>
      </c>
      <c r="BG61" s="144">
        <f t="shared" si="24"/>
        <v>0</v>
      </c>
      <c r="BH61" s="144">
        <f t="shared" si="25"/>
        <v>0</v>
      </c>
      <c r="BI61" s="144">
        <f t="shared" si="26"/>
        <v>0</v>
      </c>
      <c r="BJ61" s="144">
        <f t="shared" si="27"/>
        <v>0</v>
      </c>
      <c r="BK61" s="144">
        <f t="shared" si="28"/>
        <v>0</v>
      </c>
      <c r="BL61" s="144">
        <f t="shared" si="29"/>
        <v>0</v>
      </c>
      <c r="BM61" s="144">
        <f t="shared" si="30"/>
        <v>0</v>
      </c>
      <c r="BN61" s="144">
        <f t="shared" si="31"/>
        <v>0</v>
      </c>
      <c r="BO61" s="144">
        <f t="shared" si="32"/>
        <v>0</v>
      </c>
      <c r="BP61" s="144">
        <f t="shared" si="33"/>
        <v>0</v>
      </c>
      <c r="BQ61" s="144">
        <f t="shared" si="34"/>
        <v>0</v>
      </c>
      <c r="BR61" s="144">
        <f t="shared" si="35"/>
        <v>0</v>
      </c>
      <c r="BS61" s="144">
        <f t="shared" si="36"/>
        <v>0</v>
      </c>
      <c r="BT61" s="144">
        <f t="shared" si="37"/>
        <v>0</v>
      </c>
      <c r="BU61" s="144">
        <f t="shared" si="38"/>
        <v>0</v>
      </c>
      <c r="BV61" s="144">
        <f t="shared" si="39"/>
        <v>0</v>
      </c>
      <c r="BW61" s="144">
        <f t="shared" si="40"/>
        <v>0</v>
      </c>
      <c r="BX61" s="144">
        <f t="shared" si="41"/>
        <v>0</v>
      </c>
      <c r="BY61" s="144">
        <f t="shared" si="42"/>
        <v>0</v>
      </c>
      <c r="BZ61" s="144">
        <f t="shared" si="43"/>
        <v>0</v>
      </c>
      <c r="CA61" s="144">
        <f t="shared" si="44"/>
        <v>0</v>
      </c>
      <c r="CB61" s="144">
        <f t="shared" si="45"/>
        <v>0</v>
      </c>
      <c r="CC61" s="369"/>
      <c r="CE61" s="189" t="str">
        <f t="shared" si="89"/>
        <v>Chaudière 2</v>
      </c>
      <c r="CF61" s="145"/>
      <c r="CG61" s="145"/>
      <c r="CH61" s="145"/>
      <c r="CI61" s="145"/>
      <c r="CJ61" s="145"/>
      <c r="CK61" s="145"/>
      <c r="CL61" s="145"/>
      <c r="CM61" s="145">
        <v>1</v>
      </c>
      <c r="CN61" s="145">
        <v>1</v>
      </c>
      <c r="CO61" s="145"/>
      <c r="CP61" s="145"/>
      <c r="CQ61" s="145">
        <v>1</v>
      </c>
      <c r="CR61" s="145">
        <v>1</v>
      </c>
      <c r="CS61" s="145">
        <v>1</v>
      </c>
      <c r="CT61" s="145">
        <f t="shared" si="90"/>
        <v>0</v>
      </c>
      <c r="CU61" s="145">
        <f t="shared" si="91"/>
        <v>0</v>
      </c>
      <c r="CV61" s="145">
        <f t="shared" si="70"/>
        <v>0</v>
      </c>
    </row>
    <row r="62" spans="1:100" s="137" customFormat="1" ht="13.5" hidden="1" thickBot="1" x14ac:dyDescent="0.25">
      <c r="A62" s="158"/>
      <c r="B62" s="99" t="s">
        <v>140</v>
      </c>
      <c r="C62" s="319"/>
      <c r="D62" s="49"/>
      <c r="E62" s="152">
        <v>20</v>
      </c>
      <c r="F62" s="642"/>
      <c r="G62" s="34">
        <v>3.5000000000000003E-2</v>
      </c>
      <c r="H62" s="636"/>
      <c r="I62" s="622" t="s">
        <v>124</v>
      </c>
      <c r="J62" s="84"/>
      <c r="K62" s="139">
        <f t="shared" si="8"/>
        <v>20</v>
      </c>
      <c r="L62" s="140">
        <f t="shared" si="92"/>
        <v>3.5000000000000003E-2</v>
      </c>
      <c r="M62" s="141">
        <f t="shared" si="93"/>
        <v>0</v>
      </c>
      <c r="N62" s="141">
        <f t="shared" si="94"/>
        <v>0</v>
      </c>
      <c r="O62" s="70"/>
      <c r="P62" s="143" t="str">
        <f t="shared" si="12"/>
        <v>Pompe à chaleur 1</v>
      </c>
      <c r="Q62" s="144">
        <f t="shared" si="13"/>
        <v>0</v>
      </c>
      <c r="R62" s="144">
        <f t="shared" ref="R62:AU62" si="99">IF(Betrachtungszeit_Heizung&lt;R$26,0,IF(AND(Q$26&lt;&gt;0,Q$26/($K62)=INT(Q$26/($K62))),$D62,0))</f>
        <v>0</v>
      </c>
      <c r="S62" s="144">
        <f t="shared" si="99"/>
        <v>0</v>
      </c>
      <c r="T62" s="144">
        <f t="shared" si="99"/>
        <v>0</v>
      </c>
      <c r="U62" s="144">
        <f t="shared" si="99"/>
        <v>0</v>
      </c>
      <c r="V62" s="144">
        <f t="shared" si="99"/>
        <v>0</v>
      </c>
      <c r="W62" s="144">
        <f t="shared" si="99"/>
        <v>0</v>
      </c>
      <c r="X62" s="144">
        <f t="shared" si="99"/>
        <v>0</v>
      </c>
      <c r="Y62" s="144">
        <f t="shared" si="99"/>
        <v>0</v>
      </c>
      <c r="Z62" s="144">
        <f t="shared" si="99"/>
        <v>0</v>
      </c>
      <c r="AA62" s="144">
        <f t="shared" si="99"/>
        <v>0</v>
      </c>
      <c r="AB62" s="144">
        <f t="shared" si="99"/>
        <v>0</v>
      </c>
      <c r="AC62" s="144">
        <f t="shared" si="99"/>
        <v>0</v>
      </c>
      <c r="AD62" s="144">
        <f t="shared" si="99"/>
        <v>0</v>
      </c>
      <c r="AE62" s="144">
        <f t="shared" si="99"/>
        <v>0</v>
      </c>
      <c r="AF62" s="144">
        <f t="shared" si="99"/>
        <v>0</v>
      </c>
      <c r="AG62" s="144">
        <f t="shared" si="99"/>
        <v>0</v>
      </c>
      <c r="AH62" s="144">
        <f t="shared" si="99"/>
        <v>0</v>
      </c>
      <c r="AI62" s="144">
        <f t="shared" si="99"/>
        <v>0</v>
      </c>
      <c r="AJ62" s="144">
        <f t="shared" si="99"/>
        <v>0</v>
      </c>
      <c r="AK62" s="144">
        <f t="shared" si="99"/>
        <v>0</v>
      </c>
      <c r="AL62" s="144">
        <f t="shared" si="99"/>
        <v>0</v>
      </c>
      <c r="AM62" s="144">
        <f t="shared" si="99"/>
        <v>0</v>
      </c>
      <c r="AN62" s="144">
        <f t="shared" si="99"/>
        <v>0</v>
      </c>
      <c r="AO62" s="144">
        <f t="shared" si="99"/>
        <v>0</v>
      </c>
      <c r="AP62" s="144">
        <f t="shared" si="99"/>
        <v>0</v>
      </c>
      <c r="AQ62" s="144">
        <f t="shared" si="99"/>
        <v>0</v>
      </c>
      <c r="AR62" s="144">
        <f t="shared" si="99"/>
        <v>0</v>
      </c>
      <c r="AS62" s="144">
        <f t="shared" si="99"/>
        <v>0</v>
      </c>
      <c r="AT62" s="144">
        <f t="shared" si="99"/>
        <v>0</v>
      </c>
      <c r="AU62" s="144">
        <f t="shared" si="99"/>
        <v>0</v>
      </c>
      <c r="AV62" s="144">
        <f t="shared" si="96"/>
        <v>0</v>
      </c>
      <c r="AX62" s="144">
        <f t="shared" si="97"/>
        <v>0</v>
      </c>
      <c r="AY62" s="144">
        <f t="shared" si="16"/>
        <v>0</v>
      </c>
      <c r="AZ62" s="144">
        <f t="shared" si="17"/>
        <v>0</v>
      </c>
      <c r="BA62" s="144">
        <f t="shared" si="18"/>
        <v>0</v>
      </c>
      <c r="BB62" s="144">
        <f t="shared" si="19"/>
        <v>0</v>
      </c>
      <c r="BC62" s="144">
        <f t="shared" si="20"/>
        <v>0</v>
      </c>
      <c r="BD62" s="144">
        <f t="shared" si="21"/>
        <v>0</v>
      </c>
      <c r="BE62" s="144">
        <f t="shared" si="22"/>
        <v>0</v>
      </c>
      <c r="BF62" s="144">
        <f t="shared" si="23"/>
        <v>0</v>
      </c>
      <c r="BG62" s="144">
        <f t="shared" si="24"/>
        <v>0</v>
      </c>
      <c r="BH62" s="144">
        <f t="shared" si="25"/>
        <v>0</v>
      </c>
      <c r="BI62" s="144">
        <f t="shared" si="26"/>
        <v>0</v>
      </c>
      <c r="BJ62" s="144">
        <f t="shared" si="27"/>
        <v>0</v>
      </c>
      <c r="BK62" s="144">
        <f t="shared" si="28"/>
        <v>0</v>
      </c>
      <c r="BL62" s="144">
        <f t="shared" si="29"/>
        <v>0</v>
      </c>
      <c r="BM62" s="144">
        <f t="shared" si="30"/>
        <v>0</v>
      </c>
      <c r="BN62" s="144">
        <f t="shared" si="31"/>
        <v>0</v>
      </c>
      <c r="BO62" s="144">
        <f t="shared" si="32"/>
        <v>0</v>
      </c>
      <c r="BP62" s="144">
        <f t="shared" si="33"/>
        <v>0</v>
      </c>
      <c r="BQ62" s="144">
        <f t="shared" si="34"/>
        <v>0</v>
      </c>
      <c r="BR62" s="144">
        <f t="shared" si="35"/>
        <v>0</v>
      </c>
      <c r="BS62" s="144">
        <f t="shared" si="36"/>
        <v>0</v>
      </c>
      <c r="BT62" s="144">
        <f t="shared" si="37"/>
        <v>0</v>
      </c>
      <c r="BU62" s="144">
        <f t="shared" si="38"/>
        <v>0</v>
      </c>
      <c r="BV62" s="144">
        <f t="shared" si="39"/>
        <v>0</v>
      </c>
      <c r="BW62" s="144">
        <f t="shared" si="40"/>
        <v>0</v>
      </c>
      <c r="BX62" s="144">
        <f t="shared" si="41"/>
        <v>0</v>
      </c>
      <c r="BY62" s="144">
        <f t="shared" si="42"/>
        <v>0</v>
      </c>
      <c r="BZ62" s="144">
        <f t="shared" si="43"/>
        <v>0</v>
      </c>
      <c r="CA62" s="144">
        <f t="shared" si="44"/>
        <v>0</v>
      </c>
      <c r="CB62" s="144">
        <f t="shared" si="45"/>
        <v>0</v>
      </c>
      <c r="CC62" s="369"/>
      <c r="CE62" s="189" t="str">
        <f t="shared" si="89"/>
        <v>Pompe à chaleur 1</v>
      </c>
      <c r="CF62" s="145"/>
      <c r="CG62" s="145">
        <v>1</v>
      </c>
      <c r="CH62" s="145">
        <v>1</v>
      </c>
      <c r="CI62" s="145">
        <v>1</v>
      </c>
      <c r="CJ62" s="145">
        <v>1</v>
      </c>
      <c r="CK62" s="145">
        <v>1</v>
      </c>
      <c r="CL62" s="145"/>
      <c r="CM62" s="145"/>
      <c r="CN62" s="145"/>
      <c r="CO62" s="145"/>
      <c r="CP62" s="145"/>
      <c r="CQ62" s="145"/>
      <c r="CR62" s="145"/>
      <c r="CS62" s="145"/>
      <c r="CT62" s="145">
        <f t="shared" si="90"/>
        <v>0</v>
      </c>
      <c r="CU62" s="145">
        <f t="shared" si="91"/>
        <v>0</v>
      </c>
      <c r="CV62" s="145">
        <f t="shared" si="70"/>
        <v>0</v>
      </c>
    </row>
    <row r="63" spans="1:100" s="137" customFormat="1" ht="13.5" hidden="1" thickBot="1" x14ac:dyDescent="0.25">
      <c r="A63" s="158"/>
      <c r="B63" s="99" t="s">
        <v>141</v>
      </c>
      <c r="C63" s="319"/>
      <c r="D63" s="49"/>
      <c r="E63" s="152">
        <v>20</v>
      </c>
      <c r="F63" s="642"/>
      <c r="G63" s="34">
        <v>3.5000000000000003E-2</v>
      </c>
      <c r="H63" s="636"/>
      <c r="I63" s="622" t="s">
        <v>124</v>
      </c>
      <c r="J63" s="84"/>
      <c r="K63" s="139">
        <f t="shared" si="8"/>
        <v>20</v>
      </c>
      <c r="L63" s="140">
        <f t="shared" si="92"/>
        <v>3.5000000000000003E-2</v>
      </c>
      <c r="M63" s="141">
        <f t="shared" si="93"/>
        <v>0</v>
      </c>
      <c r="N63" s="141">
        <f t="shared" si="94"/>
        <v>0</v>
      </c>
      <c r="O63" s="70"/>
      <c r="P63" s="143" t="str">
        <f t="shared" si="12"/>
        <v>Pompe à chaleur 2</v>
      </c>
      <c r="Q63" s="144">
        <f t="shared" si="13"/>
        <v>0</v>
      </c>
      <c r="R63" s="144">
        <f t="shared" ref="R63:AU63" si="100">IF(Betrachtungszeit_Heizung&lt;R$26,0,IF(AND(Q$26&lt;&gt;0,Q$26/($K63)=INT(Q$26/($K63))),$D63,0))</f>
        <v>0</v>
      </c>
      <c r="S63" s="144">
        <f t="shared" si="100"/>
        <v>0</v>
      </c>
      <c r="T63" s="144">
        <f t="shared" si="100"/>
        <v>0</v>
      </c>
      <c r="U63" s="144">
        <f t="shared" si="100"/>
        <v>0</v>
      </c>
      <c r="V63" s="144">
        <f t="shared" si="100"/>
        <v>0</v>
      </c>
      <c r="W63" s="144">
        <f t="shared" si="100"/>
        <v>0</v>
      </c>
      <c r="X63" s="144">
        <f t="shared" si="100"/>
        <v>0</v>
      </c>
      <c r="Y63" s="144">
        <f t="shared" si="100"/>
        <v>0</v>
      </c>
      <c r="Z63" s="144">
        <f t="shared" si="100"/>
        <v>0</v>
      </c>
      <c r="AA63" s="144">
        <f t="shared" si="100"/>
        <v>0</v>
      </c>
      <c r="AB63" s="144">
        <f t="shared" si="100"/>
        <v>0</v>
      </c>
      <c r="AC63" s="144">
        <f t="shared" si="100"/>
        <v>0</v>
      </c>
      <c r="AD63" s="144">
        <f t="shared" si="100"/>
        <v>0</v>
      </c>
      <c r="AE63" s="144">
        <f t="shared" si="100"/>
        <v>0</v>
      </c>
      <c r="AF63" s="144">
        <f t="shared" si="100"/>
        <v>0</v>
      </c>
      <c r="AG63" s="144">
        <f t="shared" si="100"/>
        <v>0</v>
      </c>
      <c r="AH63" s="144">
        <f t="shared" si="100"/>
        <v>0</v>
      </c>
      <c r="AI63" s="144">
        <f t="shared" si="100"/>
        <v>0</v>
      </c>
      <c r="AJ63" s="144">
        <f t="shared" si="100"/>
        <v>0</v>
      </c>
      <c r="AK63" s="144">
        <f t="shared" si="100"/>
        <v>0</v>
      </c>
      <c r="AL63" s="144">
        <f t="shared" si="100"/>
        <v>0</v>
      </c>
      <c r="AM63" s="144">
        <f t="shared" si="100"/>
        <v>0</v>
      </c>
      <c r="AN63" s="144">
        <f t="shared" si="100"/>
        <v>0</v>
      </c>
      <c r="AO63" s="144">
        <f t="shared" si="100"/>
        <v>0</v>
      </c>
      <c r="AP63" s="144">
        <f t="shared" si="100"/>
        <v>0</v>
      </c>
      <c r="AQ63" s="144">
        <f t="shared" si="100"/>
        <v>0</v>
      </c>
      <c r="AR63" s="144">
        <f t="shared" si="100"/>
        <v>0</v>
      </c>
      <c r="AS63" s="144">
        <f t="shared" si="100"/>
        <v>0</v>
      </c>
      <c r="AT63" s="144">
        <f t="shared" si="100"/>
        <v>0</v>
      </c>
      <c r="AU63" s="144">
        <f t="shared" si="100"/>
        <v>0</v>
      </c>
      <c r="AV63" s="144">
        <f t="shared" si="96"/>
        <v>0</v>
      </c>
      <c r="AX63" s="144">
        <f t="shared" si="97"/>
        <v>0</v>
      </c>
      <c r="AY63" s="144">
        <f t="shared" si="16"/>
        <v>0</v>
      </c>
      <c r="AZ63" s="144">
        <f t="shared" si="17"/>
        <v>0</v>
      </c>
      <c r="BA63" s="144">
        <f t="shared" si="18"/>
        <v>0</v>
      </c>
      <c r="BB63" s="144">
        <f t="shared" si="19"/>
        <v>0</v>
      </c>
      <c r="BC63" s="144">
        <f t="shared" si="20"/>
        <v>0</v>
      </c>
      <c r="BD63" s="144">
        <f t="shared" si="21"/>
        <v>0</v>
      </c>
      <c r="BE63" s="144">
        <f t="shared" si="22"/>
        <v>0</v>
      </c>
      <c r="BF63" s="144">
        <f t="shared" si="23"/>
        <v>0</v>
      </c>
      <c r="BG63" s="144">
        <f t="shared" si="24"/>
        <v>0</v>
      </c>
      <c r="BH63" s="144">
        <f t="shared" si="25"/>
        <v>0</v>
      </c>
      <c r="BI63" s="144">
        <f t="shared" si="26"/>
        <v>0</v>
      </c>
      <c r="BJ63" s="144">
        <f t="shared" si="27"/>
        <v>0</v>
      </c>
      <c r="BK63" s="144">
        <f t="shared" si="28"/>
        <v>0</v>
      </c>
      <c r="BL63" s="144">
        <f t="shared" si="29"/>
        <v>0</v>
      </c>
      <c r="BM63" s="144">
        <f t="shared" si="30"/>
        <v>0</v>
      </c>
      <c r="BN63" s="144">
        <f t="shared" si="31"/>
        <v>0</v>
      </c>
      <c r="BO63" s="144">
        <f t="shared" si="32"/>
        <v>0</v>
      </c>
      <c r="BP63" s="144">
        <f t="shared" si="33"/>
        <v>0</v>
      </c>
      <c r="BQ63" s="144">
        <f t="shared" si="34"/>
        <v>0</v>
      </c>
      <c r="BR63" s="144">
        <f t="shared" si="35"/>
        <v>0</v>
      </c>
      <c r="BS63" s="144">
        <f t="shared" si="36"/>
        <v>0</v>
      </c>
      <c r="BT63" s="144">
        <f t="shared" si="37"/>
        <v>0</v>
      </c>
      <c r="BU63" s="144">
        <f t="shared" si="38"/>
        <v>0</v>
      </c>
      <c r="BV63" s="144">
        <f t="shared" si="39"/>
        <v>0</v>
      </c>
      <c r="BW63" s="144">
        <f t="shared" si="40"/>
        <v>0</v>
      </c>
      <c r="BX63" s="144">
        <f t="shared" si="41"/>
        <v>0</v>
      </c>
      <c r="BY63" s="144">
        <f t="shared" si="42"/>
        <v>0</v>
      </c>
      <c r="BZ63" s="144">
        <f t="shared" si="43"/>
        <v>0</v>
      </c>
      <c r="CA63" s="144">
        <f t="shared" si="44"/>
        <v>0</v>
      </c>
      <c r="CB63" s="144">
        <f t="shared" si="45"/>
        <v>0</v>
      </c>
      <c r="CC63" s="369"/>
      <c r="CE63" s="189" t="str">
        <f t="shared" si="89"/>
        <v>Pompe à chaleur 2</v>
      </c>
      <c r="CF63" s="145"/>
      <c r="CG63" s="145">
        <v>1</v>
      </c>
      <c r="CH63" s="145">
        <v>1</v>
      </c>
      <c r="CI63" s="145">
        <v>1</v>
      </c>
      <c r="CJ63" s="145">
        <v>1</v>
      </c>
      <c r="CK63" s="145">
        <v>1</v>
      </c>
      <c r="CL63" s="145"/>
      <c r="CM63" s="145"/>
      <c r="CN63" s="145"/>
      <c r="CO63" s="145"/>
      <c r="CP63" s="145"/>
      <c r="CQ63" s="145"/>
      <c r="CR63" s="145"/>
      <c r="CS63" s="145"/>
      <c r="CT63" s="145">
        <f t="shared" si="90"/>
        <v>0</v>
      </c>
      <c r="CU63" s="145">
        <f t="shared" si="91"/>
        <v>0</v>
      </c>
      <c r="CV63" s="145">
        <f t="shared" si="70"/>
        <v>0</v>
      </c>
    </row>
    <row r="64" spans="1:100" s="137" customFormat="1" ht="13.5" hidden="1" thickBot="1" x14ac:dyDescent="0.25">
      <c r="A64" s="158"/>
      <c r="B64" s="95" t="s">
        <v>142</v>
      </c>
      <c r="C64" s="319"/>
      <c r="D64" s="49"/>
      <c r="E64" s="152">
        <v>20</v>
      </c>
      <c r="F64" s="642"/>
      <c r="G64" s="34">
        <v>1.4999999999999999E-2</v>
      </c>
      <c r="H64" s="636"/>
      <c r="I64" s="622" t="s">
        <v>124</v>
      </c>
      <c r="J64" s="84"/>
      <c r="K64" s="139">
        <f t="shared" si="8"/>
        <v>20</v>
      </c>
      <c r="L64" s="140">
        <f t="shared" si="92"/>
        <v>1.4999999999999999E-2</v>
      </c>
      <c r="M64" s="141">
        <f t="shared" si="93"/>
        <v>0</v>
      </c>
      <c r="N64" s="141">
        <f t="shared" si="94"/>
        <v>0</v>
      </c>
      <c r="O64" s="70"/>
      <c r="P64" s="149" t="str">
        <f t="shared" si="12"/>
        <v>Raccordement hydraulique</v>
      </c>
      <c r="Q64" s="144">
        <f t="shared" si="13"/>
        <v>0</v>
      </c>
      <c r="R64" s="144">
        <f t="shared" ref="R64:AU64" si="101">IF(Betrachtungszeit_Heizung&lt;R$26,0,IF(AND(Q$26&lt;&gt;0,Q$26/($K64)=INT(Q$26/($K64))),$D64,0))</f>
        <v>0</v>
      </c>
      <c r="S64" s="144">
        <f t="shared" si="101"/>
        <v>0</v>
      </c>
      <c r="T64" s="144">
        <f t="shared" si="101"/>
        <v>0</v>
      </c>
      <c r="U64" s="144">
        <f t="shared" si="101"/>
        <v>0</v>
      </c>
      <c r="V64" s="144">
        <f t="shared" si="101"/>
        <v>0</v>
      </c>
      <c r="W64" s="144">
        <f t="shared" si="101"/>
        <v>0</v>
      </c>
      <c r="X64" s="144">
        <f t="shared" si="101"/>
        <v>0</v>
      </c>
      <c r="Y64" s="144">
        <f t="shared" si="101"/>
        <v>0</v>
      </c>
      <c r="Z64" s="144">
        <f t="shared" si="101"/>
        <v>0</v>
      </c>
      <c r="AA64" s="144">
        <f t="shared" si="101"/>
        <v>0</v>
      </c>
      <c r="AB64" s="144">
        <f t="shared" si="101"/>
        <v>0</v>
      </c>
      <c r="AC64" s="144">
        <f t="shared" si="101"/>
        <v>0</v>
      </c>
      <c r="AD64" s="144">
        <f t="shared" si="101"/>
        <v>0</v>
      </c>
      <c r="AE64" s="144">
        <f t="shared" si="101"/>
        <v>0</v>
      </c>
      <c r="AF64" s="144">
        <f t="shared" si="101"/>
        <v>0</v>
      </c>
      <c r="AG64" s="144">
        <f t="shared" si="101"/>
        <v>0</v>
      </c>
      <c r="AH64" s="144">
        <f t="shared" si="101"/>
        <v>0</v>
      </c>
      <c r="AI64" s="144">
        <f t="shared" si="101"/>
        <v>0</v>
      </c>
      <c r="AJ64" s="144">
        <f t="shared" si="101"/>
        <v>0</v>
      </c>
      <c r="AK64" s="144">
        <f t="shared" si="101"/>
        <v>0</v>
      </c>
      <c r="AL64" s="144">
        <f t="shared" si="101"/>
        <v>0</v>
      </c>
      <c r="AM64" s="144">
        <f t="shared" si="101"/>
        <v>0</v>
      </c>
      <c r="AN64" s="144">
        <f t="shared" si="101"/>
        <v>0</v>
      </c>
      <c r="AO64" s="144">
        <f t="shared" si="101"/>
        <v>0</v>
      </c>
      <c r="AP64" s="144">
        <f t="shared" si="101"/>
        <v>0</v>
      </c>
      <c r="AQ64" s="144">
        <f t="shared" si="101"/>
        <v>0</v>
      </c>
      <c r="AR64" s="144">
        <f t="shared" si="101"/>
        <v>0</v>
      </c>
      <c r="AS64" s="144">
        <f t="shared" si="101"/>
        <v>0</v>
      </c>
      <c r="AT64" s="144">
        <f t="shared" si="101"/>
        <v>0</v>
      </c>
      <c r="AU64" s="144">
        <f t="shared" si="101"/>
        <v>0</v>
      </c>
      <c r="AV64" s="144">
        <f t="shared" si="96"/>
        <v>0</v>
      </c>
      <c r="AX64" s="144">
        <f t="shared" si="97"/>
        <v>0</v>
      </c>
      <c r="AY64" s="144">
        <f t="shared" si="16"/>
        <v>0</v>
      </c>
      <c r="AZ64" s="144">
        <f t="shared" si="17"/>
        <v>0</v>
      </c>
      <c r="BA64" s="144">
        <f t="shared" si="18"/>
        <v>0</v>
      </c>
      <c r="BB64" s="144">
        <f t="shared" si="19"/>
        <v>0</v>
      </c>
      <c r="BC64" s="144">
        <f t="shared" si="20"/>
        <v>0</v>
      </c>
      <c r="BD64" s="144">
        <f t="shared" si="21"/>
        <v>0</v>
      </c>
      <c r="BE64" s="144">
        <f t="shared" si="22"/>
        <v>0</v>
      </c>
      <c r="BF64" s="144">
        <f t="shared" si="23"/>
        <v>0</v>
      </c>
      <c r="BG64" s="144">
        <f t="shared" si="24"/>
        <v>0</v>
      </c>
      <c r="BH64" s="144">
        <f t="shared" si="25"/>
        <v>0</v>
      </c>
      <c r="BI64" s="144">
        <f t="shared" si="26"/>
        <v>0</v>
      </c>
      <c r="BJ64" s="144">
        <f t="shared" si="27"/>
        <v>0</v>
      </c>
      <c r="BK64" s="144">
        <f t="shared" si="28"/>
        <v>0</v>
      </c>
      <c r="BL64" s="144">
        <f t="shared" si="29"/>
        <v>0</v>
      </c>
      <c r="BM64" s="144">
        <f t="shared" si="30"/>
        <v>0</v>
      </c>
      <c r="BN64" s="144">
        <f t="shared" si="31"/>
        <v>0</v>
      </c>
      <c r="BO64" s="144">
        <f t="shared" si="32"/>
        <v>0</v>
      </c>
      <c r="BP64" s="144">
        <f t="shared" si="33"/>
        <v>0</v>
      </c>
      <c r="BQ64" s="144">
        <f t="shared" si="34"/>
        <v>0</v>
      </c>
      <c r="BR64" s="144">
        <f t="shared" si="35"/>
        <v>0</v>
      </c>
      <c r="BS64" s="144">
        <f t="shared" si="36"/>
        <v>0</v>
      </c>
      <c r="BT64" s="144">
        <f t="shared" si="37"/>
        <v>0</v>
      </c>
      <c r="BU64" s="144">
        <f t="shared" si="38"/>
        <v>0</v>
      </c>
      <c r="BV64" s="144">
        <f t="shared" si="39"/>
        <v>0</v>
      </c>
      <c r="BW64" s="144">
        <f t="shared" si="40"/>
        <v>0</v>
      </c>
      <c r="BX64" s="144">
        <f t="shared" si="41"/>
        <v>0</v>
      </c>
      <c r="BY64" s="144">
        <f t="shared" si="42"/>
        <v>0</v>
      </c>
      <c r="BZ64" s="144">
        <f t="shared" si="43"/>
        <v>0</v>
      </c>
      <c r="CA64" s="144">
        <f t="shared" si="44"/>
        <v>0</v>
      </c>
      <c r="CB64" s="144">
        <f t="shared" si="45"/>
        <v>0</v>
      </c>
      <c r="CC64" s="369"/>
      <c r="CE64" s="189" t="str">
        <f t="shared" si="89"/>
        <v>Raccordement hydraulique</v>
      </c>
      <c r="CF64" s="145"/>
      <c r="CG64" s="145">
        <v>1</v>
      </c>
      <c r="CH64" s="145">
        <v>1</v>
      </c>
      <c r="CI64" s="145">
        <v>1</v>
      </c>
      <c r="CJ64" s="145">
        <v>1</v>
      </c>
      <c r="CK64" s="145">
        <v>1</v>
      </c>
      <c r="CL64" s="145">
        <v>1</v>
      </c>
      <c r="CM64" s="145">
        <v>1</v>
      </c>
      <c r="CN64" s="145">
        <v>1</v>
      </c>
      <c r="CO64" s="145">
        <v>1</v>
      </c>
      <c r="CP64" s="145">
        <v>1</v>
      </c>
      <c r="CQ64" s="145">
        <v>1</v>
      </c>
      <c r="CR64" s="145">
        <v>1</v>
      </c>
      <c r="CS64" s="145">
        <v>1</v>
      </c>
      <c r="CT64" s="145">
        <f t="shared" si="90"/>
        <v>0</v>
      </c>
      <c r="CU64" s="145">
        <f t="shared" si="91"/>
        <v>0</v>
      </c>
      <c r="CV64" s="145">
        <f t="shared" si="70"/>
        <v>0</v>
      </c>
    </row>
    <row r="65" spans="1:100" s="137" customFormat="1" ht="13.5" hidden="1" thickBot="1" x14ac:dyDescent="0.25">
      <c r="A65" s="158"/>
      <c r="B65" s="95" t="s">
        <v>143</v>
      </c>
      <c r="C65" s="319"/>
      <c r="D65" s="49"/>
      <c r="E65" s="152">
        <v>30</v>
      </c>
      <c r="F65" s="642"/>
      <c r="G65" s="34">
        <v>5.0000000000000001E-3</v>
      </c>
      <c r="H65" s="636"/>
      <c r="I65" s="622" t="s">
        <v>124</v>
      </c>
      <c r="J65" s="84"/>
      <c r="K65" s="139">
        <f t="shared" si="8"/>
        <v>30</v>
      </c>
      <c r="L65" s="140">
        <f t="shared" si="92"/>
        <v>5.0000000000000001E-3</v>
      </c>
      <c r="M65" s="141">
        <f t="shared" si="93"/>
        <v>0</v>
      </c>
      <c r="N65" s="141">
        <f t="shared" si="94"/>
        <v>0</v>
      </c>
      <c r="O65" s="70"/>
      <c r="P65" s="149" t="str">
        <f t="shared" si="12"/>
        <v>Accumulateur</v>
      </c>
      <c r="Q65" s="144">
        <f t="shared" si="13"/>
        <v>0</v>
      </c>
      <c r="R65" s="144">
        <f t="shared" ref="R65:AU65" si="102">IF(Betrachtungszeit_Heizung&lt;R$26,0,IF(AND(Q$26&lt;&gt;0,Q$26/($K65)=INT(Q$26/($K65))),$D65,0))</f>
        <v>0</v>
      </c>
      <c r="S65" s="144">
        <f t="shared" si="102"/>
        <v>0</v>
      </c>
      <c r="T65" s="144">
        <f t="shared" si="102"/>
        <v>0</v>
      </c>
      <c r="U65" s="144">
        <f t="shared" si="102"/>
        <v>0</v>
      </c>
      <c r="V65" s="144">
        <f t="shared" si="102"/>
        <v>0</v>
      </c>
      <c r="W65" s="144">
        <f t="shared" si="102"/>
        <v>0</v>
      </c>
      <c r="X65" s="144">
        <f t="shared" si="102"/>
        <v>0</v>
      </c>
      <c r="Y65" s="144">
        <f t="shared" si="102"/>
        <v>0</v>
      </c>
      <c r="Z65" s="144">
        <f t="shared" si="102"/>
        <v>0</v>
      </c>
      <c r="AA65" s="144">
        <f t="shared" si="102"/>
        <v>0</v>
      </c>
      <c r="AB65" s="144">
        <f t="shared" si="102"/>
        <v>0</v>
      </c>
      <c r="AC65" s="144">
        <f t="shared" si="102"/>
        <v>0</v>
      </c>
      <c r="AD65" s="144">
        <f t="shared" si="102"/>
        <v>0</v>
      </c>
      <c r="AE65" s="144">
        <f t="shared" si="102"/>
        <v>0</v>
      </c>
      <c r="AF65" s="144">
        <f t="shared" si="102"/>
        <v>0</v>
      </c>
      <c r="AG65" s="144">
        <f t="shared" si="102"/>
        <v>0</v>
      </c>
      <c r="AH65" s="144">
        <f t="shared" si="102"/>
        <v>0</v>
      </c>
      <c r="AI65" s="144">
        <f t="shared" si="102"/>
        <v>0</v>
      </c>
      <c r="AJ65" s="144">
        <f t="shared" si="102"/>
        <v>0</v>
      </c>
      <c r="AK65" s="144">
        <f t="shared" si="102"/>
        <v>0</v>
      </c>
      <c r="AL65" s="144">
        <f t="shared" si="102"/>
        <v>0</v>
      </c>
      <c r="AM65" s="144">
        <f t="shared" si="102"/>
        <v>0</v>
      </c>
      <c r="AN65" s="144">
        <f t="shared" si="102"/>
        <v>0</v>
      </c>
      <c r="AO65" s="144">
        <f t="shared" si="102"/>
        <v>0</v>
      </c>
      <c r="AP65" s="144">
        <f t="shared" si="102"/>
        <v>0</v>
      </c>
      <c r="AQ65" s="144">
        <f t="shared" si="102"/>
        <v>0</v>
      </c>
      <c r="AR65" s="144">
        <f t="shared" si="102"/>
        <v>0</v>
      </c>
      <c r="AS65" s="144">
        <f t="shared" si="102"/>
        <v>0</v>
      </c>
      <c r="AT65" s="144">
        <f t="shared" si="102"/>
        <v>0</v>
      </c>
      <c r="AU65" s="144">
        <f t="shared" si="102"/>
        <v>0</v>
      </c>
      <c r="AV65" s="144">
        <f t="shared" si="96"/>
        <v>0</v>
      </c>
      <c r="AX65" s="144">
        <f t="shared" si="97"/>
        <v>0</v>
      </c>
      <c r="AY65" s="144">
        <f t="shared" si="16"/>
        <v>0</v>
      </c>
      <c r="AZ65" s="144">
        <f t="shared" si="17"/>
        <v>0</v>
      </c>
      <c r="BA65" s="144">
        <f t="shared" si="18"/>
        <v>0</v>
      </c>
      <c r="BB65" s="144">
        <f t="shared" si="19"/>
        <v>0</v>
      </c>
      <c r="BC65" s="144">
        <f t="shared" si="20"/>
        <v>0</v>
      </c>
      <c r="BD65" s="144">
        <f t="shared" si="21"/>
        <v>0</v>
      </c>
      <c r="BE65" s="144">
        <f t="shared" si="22"/>
        <v>0</v>
      </c>
      <c r="BF65" s="144">
        <f t="shared" si="23"/>
        <v>0</v>
      </c>
      <c r="BG65" s="144">
        <f t="shared" si="24"/>
        <v>0</v>
      </c>
      <c r="BH65" s="144">
        <f t="shared" si="25"/>
        <v>0</v>
      </c>
      <c r="BI65" s="144">
        <f t="shared" si="26"/>
        <v>0</v>
      </c>
      <c r="BJ65" s="144">
        <f t="shared" si="27"/>
        <v>0</v>
      </c>
      <c r="BK65" s="144">
        <f t="shared" si="28"/>
        <v>0</v>
      </c>
      <c r="BL65" s="144">
        <f t="shared" si="29"/>
        <v>0</v>
      </c>
      <c r="BM65" s="144">
        <f t="shared" si="30"/>
        <v>0</v>
      </c>
      <c r="BN65" s="144">
        <f t="shared" si="31"/>
        <v>0</v>
      </c>
      <c r="BO65" s="144">
        <f t="shared" si="32"/>
        <v>0</v>
      </c>
      <c r="BP65" s="144">
        <f t="shared" si="33"/>
        <v>0</v>
      </c>
      <c r="BQ65" s="144">
        <f t="shared" si="34"/>
        <v>0</v>
      </c>
      <c r="BR65" s="144">
        <f t="shared" si="35"/>
        <v>0</v>
      </c>
      <c r="BS65" s="144">
        <f t="shared" si="36"/>
        <v>0</v>
      </c>
      <c r="BT65" s="144">
        <f t="shared" si="37"/>
        <v>0</v>
      </c>
      <c r="BU65" s="144">
        <f t="shared" si="38"/>
        <v>0</v>
      </c>
      <c r="BV65" s="144">
        <f t="shared" si="39"/>
        <v>0</v>
      </c>
      <c r="BW65" s="144">
        <f t="shared" si="40"/>
        <v>0</v>
      </c>
      <c r="BX65" s="144">
        <f t="shared" si="41"/>
        <v>0</v>
      </c>
      <c r="BY65" s="144">
        <f t="shared" si="42"/>
        <v>0</v>
      </c>
      <c r="BZ65" s="144">
        <f t="shared" si="43"/>
        <v>0</v>
      </c>
      <c r="CA65" s="144">
        <f t="shared" si="44"/>
        <v>0</v>
      </c>
      <c r="CB65" s="144">
        <f t="shared" si="45"/>
        <v>0</v>
      </c>
      <c r="CC65" s="369"/>
      <c r="CE65" s="189" t="str">
        <f t="shared" si="89"/>
        <v>Accumulateur</v>
      </c>
      <c r="CF65" s="145"/>
      <c r="CG65" s="145">
        <v>1</v>
      </c>
      <c r="CH65" s="145">
        <v>1</v>
      </c>
      <c r="CI65" s="145">
        <v>1</v>
      </c>
      <c r="CJ65" s="145">
        <v>1</v>
      </c>
      <c r="CK65" s="145">
        <v>1</v>
      </c>
      <c r="CL65" s="145">
        <v>1</v>
      </c>
      <c r="CM65" s="145">
        <v>1</v>
      </c>
      <c r="CN65" s="145">
        <v>1</v>
      </c>
      <c r="CO65" s="145">
        <v>1</v>
      </c>
      <c r="CP65" s="145">
        <v>1</v>
      </c>
      <c r="CQ65" s="145">
        <v>1</v>
      </c>
      <c r="CR65" s="145">
        <v>1</v>
      </c>
      <c r="CS65" s="145">
        <v>1</v>
      </c>
      <c r="CT65" s="145">
        <f t="shared" si="90"/>
        <v>0</v>
      </c>
      <c r="CU65" s="145">
        <f t="shared" si="91"/>
        <v>0</v>
      </c>
      <c r="CV65" s="145">
        <f t="shared" si="70"/>
        <v>0</v>
      </c>
    </row>
    <row r="66" spans="1:100" s="137" customFormat="1" ht="13.5" hidden="1" thickBot="1" x14ac:dyDescent="0.25">
      <c r="A66" s="158"/>
      <c r="B66" s="98" t="s">
        <v>367</v>
      </c>
      <c r="C66" s="319"/>
      <c r="D66" s="49"/>
      <c r="E66" s="152">
        <v>30</v>
      </c>
      <c r="F66" s="642"/>
      <c r="G66" s="34">
        <v>1E-3</v>
      </c>
      <c r="H66" s="636"/>
      <c r="I66" s="622" t="s">
        <v>124</v>
      </c>
      <c r="J66" s="84"/>
      <c r="K66" s="139">
        <f t="shared" si="8"/>
        <v>30</v>
      </c>
      <c r="L66" s="140">
        <f t="shared" si="92"/>
        <v>1E-3</v>
      </c>
      <c r="M66" s="141">
        <f t="shared" si="93"/>
        <v>0</v>
      </c>
      <c r="N66" s="141">
        <f t="shared" si="94"/>
        <v>0</v>
      </c>
      <c r="O66" s="70"/>
      <c r="P66" s="149" t="str">
        <f t="shared" si="12"/>
        <v>Calorifugeage</v>
      </c>
      <c r="Q66" s="144">
        <f t="shared" si="13"/>
        <v>0</v>
      </c>
      <c r="R66" s="144">
        <f t="shared" ref="R66:AU66" si="103">IF(Betrachtungszeit_Heizung&lt;R$26,0,IF(AND(Q$26&lt;&gt;0,Q$26/($K66)=INT(Q$26/($K66))),$D66,0))</f>
        <v>0</v>
      </c>
      <c r="S66" s="144">
        <f t="shared" si="103"/>
        <v>0</v>
      </c>
      <c r="T66" s="144">
        <f t="shared" si="103"/>
        <v>0</v>
      </c>
      <c r="U66" s="144">
        <f t="shared" si="103"/>
        <v>0</v>
      </c>
      <c r="V66" s="144">
        <f t="shared" si="103"/>
        <v>0</v>
      </c>
      <c r="W66" s="144">
        <f t="shared" si="103"/>
        <v>0</v>
      </c>
      <c r="X66" s="144">
        <f t="shared" si="103"/>
        <v>0</v>
      </c>
      <c r="Y66" s="144">
        <f t="shared" si="103"/>
        <v>0</v>
      </c>
      <c r="Z66" s="144">
        <f t="shared" si="103"/>
        <v>0</v>
      </c>
      <c r="AA66" s="144">
        <f t="shared" si="103"/>
        <v>0</v>
      </c>
      <c r="AB66" s="144">
        <f t="shared" si="103"/>
        <v>0</v>
      </c>
      <c r="AC66" s="144">
        <f t="shared" si="103"/>
        <v>0</v>
      </c>
      <c r="AD66" s="144">
        <f t="shared" si="103"/>
        <v>0</v>
      </c>
      <c r="AE66" s="144">
        <f t="shared" si="103"/>
        <v>0</v>
      </c>
      <c r="AF66" s="144">
        <f t="shared" si="103"/>
        <v>0</v>
      </c>
      <c r="AG66" s="144">
        <f t="shared" si="103"/>
        <v>0</v>
      </c>
      <c r="AH66" s="144">
        <f t="shared" si="103"/>
        <v>0</v>
      </c>
      <c r="AI66" s="144">
        <f t="shared" si="103"/>
        <v>0</v>
      </c>
      <c r="AJ66" s="144">
        <f t="shared" si="103"/>
        <v>0</v>
      </c>
      <c r="AK66" s="144">
        <f t="shared" si="103"/>
        <v>0</v>
      </c>
      <c r="AL66" s="144">
        <f t="shared" si="103"/>
        <v>0</v>
      </c>
      <c r="AM66" s="144">
        <f t="shared" si="103"/>
        <v>0</v>
      </c>
      <c r="AN66" s="144">
        <f t="shared" si="103"/>
        <v>0</v>
      </c>
      <c r="AO66" s="144">
        <f t="shared" si="103"/>
        <v>0</v>
      </c>
      <c r="AP66" s="144">
        <f t="shared" si="103"/>
        <v>0</v>
      </c>
      <c r="AQ66" s="144">
        <f t="shared" si="103"/>
        <v>0</v>
      </c>
      <c r="AR66" s="144">
        <f t="shared" si="103"/>
        <v>0</v>
      </c>
      <c r="AS66" s="144">
        <f t="shared" si="103"/>
        <v>0</v>
      </c>
      <c r="AT66" s="144">
        <f t="shared" si="103"/>
        <v>0</v>
      </c>
      <c r="AU66" s="144">
        <f t="shared" si="103"/>
        <v>0</v>
      </c>
      <c r="AV66" s="144">
        <f t="shared" si="96"/>
        <v>0</v>
      </c>
      <c r="AX66" s="144">
        <f t="shared" si="97"/>
        <v>0</v>
      </c>
      <c r="AY66" s="144">
        <f t="shared" si="16"/>
        <v>0</v>
      </c>
      <c r="AZ66" s="144">
        <f t="shared" si="17"/>
        <v>0</v>
      </c>
      <c r="BA66" s="144">
        <f t="shared" si="18"/>
        <v>0</v>
      </c>
      <c r="BB66" s="144">
        <f t="shared" si="19"/>
        <v>0</v>
      </c>
      <c r="BC66" s="144">
        <f t="shared" si="20"/>
        <v>0</v>
      </c>
      <c r="BD66" s="144">
        <f t="shared" si="21"/>
        <v>0</v>
      </c>
      <c r="BE66" s="144">
        <f t="shared" si="22"/>
        <v>0</v>
      </c>
      <c r="BF66" s="144">
        <f t="shared" si="23"/>
        <v>0</v>
      </c>
      <c r="BG66" s="144">
        <f t="shared" si="24"/>
        <v>0</v>
      </c>
      <c r="BH66" s="144">
        <f t="shared" si="25"/>
        <v>0</v>
      </c>
      <c r="BI66" s="144">
        <f t="shared" si="26"/>
        <v>0</v>
      </c>
      <c r="BJ66" s="144">
        <f t="shared" si="27"/>
        <v>0</v>
      </c>
      <c r="BK66" s="144">
        <f t="shared" si="28"/>
        <v>0</v>
      </c>
      <c r="BL66" s="144">
        <f t="shared" si="29"/>
        <v>0</v>
      </c>
      <c r="BM66" s="144">
        <f t="shared" si="30"/>
        <v>0</v>
      </c>
      <c r="BN66" s="144">
        <f t="shared" si="31"/>
        <v>0</v>
      </c>
      <c r="BO66" s="144">
        <f t="shared" si="32"/>
        <v>0</v>
      </c>
      <c r="BP66" s="144">
        <f t="shared" si="33"/>
        <v>0</v>
      </c>
      <c r="BQ66" s="144">
        <f t="shared" si="34"/>
        <v>0</v>
      </c>
      <c r="BR66" s="144">
        <f t="shared" si="35"/>
        <v>0</v>
      </c>
      <c r="BS66" s="144">
        <f t="shared" si="36"/>
        <v>0</v>
      </c>
      <c r="BT66" s="144">
        <f t="shared" si="37"/>
        <v>0</v>
      </c>
      <c r="BU66" s="144">
        <f t="shared" si="38"/>
        <v>0</v>
      </c>
      <c r="BV66" s="144">
        <f t="shared" si="39"/>
        <v>0</v>
      </c>
      <c r="BW66" s="144">
        <f t="shared" si="40"/>
        <v>0</v>
      </c>
      <c r="BX66" s="144">
        <f t="shared" si="41"/>
        <v>0</v>
      </c>
      <c r="BY66" s="144">
        <f t="shared" si="42"/>
        <v>0</v>
      </c>
      <c r="BZ66" s="144">
        <f t="shared" si="43"/>
        <v>0</v>
      </c>
      <c r="CA66" s="144">
        <f t="shared" si="44"/>
        <v>0</v>
      </c>
      <c r="CB66" s="144">
        <f t="shared" si="45"/>
        <v>0</v>
      </c>
      <c r="CC66" s="369"/>
      <c r="CE66" s="189" t="str">
        <f t="shared" si="89"/>
        <v>Calorifugeage</v>
      </c>
      <c r="CF66" s="145"/>
      <c r="CG66" s="145">
        <v>1</v>
      </c>
      <c r="CH66" s="145">
        <v>1</v>
      </c>
      <c r="CI66" s="145">
        <v>1</v>
      </c>
      <c r="CJ66" s="145">
        <v>1</v>
      </c>
      <c r="CK66" s="145">
        <v>1</v>
      </c>
      <c r="CL66" s="145">
        <v>1</v>
      </c>
      <c r="CM66" s="145">
        <v>1</v>
      </c>
      <c r="CN66" s="145">
        <v>1</v>
      </c>
      <c r="CO66" s="145">
        <v>1</v>
      </c>
      <c r="CP66" s="145">
        <v>1</v>
      </c>
      <c r="CQ66" s="145">
        <v>1</v>
      </c>
      <c r="CR66" s="145">
        <v>1</v>
      </c>
      <c r="CS66" s="145">
        <v>1</v>
      </c>
      <c r="CT66" s="145">
        <f t="shared" si="90"/>
        <v>0</v>
      </c>
      <c r="CU66" s="145">
        <f t="shared" si="91"/>
        <v>0</v>
      </c>
      <c r="CV66" s="145">
        <f t="shared" si="70"/>
        <v>0</v>
      </c>
    </row>
    <row r="67" spans="1:100" s="137" customFormat="1" hidden="1" x14ac:dyDescent="0.2">
      <c r="A67" s="158"/>
      <c r="B67" s="96" t="s">
        <v>45</v>
      </c>
      <c r="C67" s="320"/>
      <c r="D67" s="50"/>
      <c r="E67" s="510">
        <v>30</v>
      </c>
      <c r="F67" s="643"/>
      <c r="G67" s="157" t="s">
        <v>46</v>
      </c>
      <c r="H67" s="637"/>
      <c r="I67" s="623" t="s">
        <v>124</v>
      </c>
      <c r="J67" s="84"/>
      <c r="K67" s="139">
        <f t="shared" si="8"/>
        <v>30</v>
      </c>
      <c r="L67" s="140">
        <f t="shared" si="92"/>
        <v>0</v>
      </c>
      <c r="M67" s="141">
        <f t="shared" si="93"/>
        <v>0</v>
      </c>
      <c r="N67" s="141">
        <f t="shared" si="94"/>
        <v>0</v>
      </c>
      <c r="O67" s="70"/>
      <c r="P67" s="149" t="str">
        <f t="shared" si="12"/>
        <v>Autre</v>
      </c>
      <c r="Q67" s="144">
        <f t="shared" si="13"/>
        <v>0</v>
      </c>
      <c r="R67" s="144">
        <f t="shared" ref="R67:AU67" si="104">IF(Betrachtungszeit_Heizung&lt;R$26,0,IF(AND(Q$26&lt;&gt;0,Q$26/($K67)=INT(Q$26/($K67))),$D67,0))</f>
        <v>0</v>
      </c>
      <c r="S67" s="144">
        <f t="shared" si="104"/>
        <v>0</v>
      </c>
      <c r="T67" s="144">
        <f t="shared" si="104"/>
        <v>0</v>
      </c>
      <c r="U67" s="144">
        <f t="shared" si="104"/>
        <v>0</v>
      </c>
      <c r="V67" s="144">
        <f t="shared" si="104"/>
        <v>0</v>
      </c>
      <c r="W67" s="144">
        <f t="shared" si="104"/>
        <v>0</v>
      </c>
      <c r="X67" s="144">
        <f t="shared" si="104"/>
        <v>0</v>
      </c>
      <c r="Y67" s="144">
        <f t="shared" si="104"/>
        <v>0</v>
      </c>
      <c r="Z67" s="144">
        <f t="shared" si="104"/>
        <v>0</v>
      </c>
      <c r="AA67" s="144">
        <f t="shared" si="104"/>
        <v>0</v>
      </c>
      <c r="AB67" s="144">
        <f t="shared" si="104"/>
        <v>0</v>
      </c>
      <c r="AC67" s="144">
        <f t="shared" si="104"/>
        <v>0</v>
      </c>
      <c r="AD67" s="144">
        <f t="shared" si="104"/>
        <v>0</v>
      </c>
      <c r="AE67" s="144">
        <f t="shared" si="104"/>
        <v>0</v>
      </c>
      <c r="AF67" s="144">
        <f t="shared" si="104"/>
        <v>0</v>
      </c>
      <c r="AG67" s="144">
        <f t="shared" si="104"/>
        <v>0</v>
      </c>
      <c r="AH67" s="144">
        <f t="shared" si="104"/>
        <v>0</v>
      </c>
      <c r="AI67" s="144">
        <f t="shared" si="104"/>
        <v>0</v>
      </c>
      <c r="AJ67" s="144">
        <f t="shared" si="104"/>
        <v>0</v>
      </c>
      <c r="AK67" s="144">
        <f t="shared" si="104"/>
        <v>0</v>
      </c>
      <c r="AL67" s="144">
        <f t="shared" si="104"/>
        <v>0</v>
      </c>
      <c r="AM67" s="144">
        <f t="shared" si="104"/>
        <v>0</v>
      </c>
      <c r="AN67" s="144">
        <f t="shared" si="104"/>
        <v>0</v>
      </c>
      <c r="AO67" s="144">
        <f t="shared" si="104"/>
        <v>0</v>
      </c>
      <c r="AP67" s="144">
        <f t="shared" si="104"/>
        <v>0</v>
      </c>
      <c r="AQ67" s="144">
        <f t="shared" si="104"/>
        <v>0</v>
      </c>
      <c r="AR67" s="144">
        <f t="shared" si="104"/>
        <v>0</v>
      </c>
      <c r="AS67" s="144">
        <f t="shared" si="104"/>
        <v>0</v>
      </c>
      <c r="AT67" s="144">
        <f t="shared" si="104"/>
        <v>0</v>
      </c>
      <c r="AU67" s="144">
        <f t="shared" si="104"/>
        <v>0</v>
      </c>
      <c r="AV67" s="144">
        <f t="shared" si="96"/>
        <v>0</v>
      </c>
      <c r="AX67" s="144">
        <f t="shared" si="97"/>
        <v>0</v>
      </c>
      <c r="AY67" s="144">
        <f t="shared" si="16"/>
        <v>0</v>
      </c>
      <c r="AZ67" s="144">
        <f t="shared" si="17"/>
        <v>0</v>
      </c>
      <c r="BA67" s="144">
        <f t="shared" si="18"/>
        <v>0</v>
      </c>
      <c r="BB67" s="144">
        <f t="shared" si="19"/>
        <v>0</v>
      </c>
      <c r="BC67" s="144">
        <f t="shared" si="20"/>
        <v>0</v>
      </c>
      <c r="BD67" s="144">
        <f t="shared" si="21"/>
        <v>0</v>
      </c>
      <c r="BE67" s="144">
        <f t="shared" si="22"/>
        <v>0</v>
      </c>
      <c r="BF67" s="144">
        <f t="shared" si="23"/>
        <v>0</v>
      </c>
      <c r="BG67" s="144">
        <f t="shared" si="24"/>
        <v>0</v>
      </c>
      <c r="BH67" s="144">
        <f t="shared" si="25"/>
        <v>0</v>
      </c>
      <c r="BI67" s="144">
        <f t="shared" si="26"/>
        <v>0</v>
      </c>
      <c r="BJ67" s="144">
        <f t="shared" si="27"/>
        <v>0</v>
      </c>
      <c r="BK67" s="144">
        <f t="shared" si="28"/>
        <v>0</v>
      </c>
      <c r="BL67" s="144">
        <f t="shared" si="29"/>
        <v>0</v>
      </c>
      <c r="BM67" s="144">
        <f t="shared" si="30"/>
        <v>0</v>
      </c>
      <c r="BN67" s="144">
        <f t="shared" si="31"/>
        <v>0</v>
      </c>
      <c r="BO67" s="144">
        <f t="shared" si="32"/>
        <v>0</v>
      </c>
      <c r="BP67" s="144">
        <f t="shared" si="33"/>
        <v>0</v>
      </c>
      <c r="BQ67" s="144">
        <f t="shared" si="34"/>
        <v>0</v>
      </c>
      <c r="BR67" s="144">
        <f t="shared" si="35"/>
        <v>0</v>
      </c>
      <c r="BS67" s="144">
        <f t="shared" si="36"/>
        <v>0</v>
      </c>
      <c r="BT67" s="144">
        <f t="shared" si="37"/>
        <v>0</v>
      </c>
      <c r="BU67" s="144">
        <f t="shared" si="38"/>
        <v>0</v>
      </c>
      <c r="BV67" s="144">
        <f t="shared" si="39"/>
        <v>0</v>
      </c>
      <c r="BW67" s="144">
        <f t="shared" si="40"/>
        <v>0</v>
      </c>
      <c r="BX67" s="144">
        <f t="shared" si="41"/>
        <v>0</v>
      </c>
      <c r="BY67" s="144">
        <f t="shared" si="42"/>
        <v>0</v>
      </c>
      <c r="BZ67" s="144">
        <f t="shared" si="43"/>
        <v>0</v>
      </c>
      <c r="CA67" s="144">
        <f t="shared" si="44"/>
        <v>0</v>
      </c>
      <c r="CB67" s="144">
        <f t="shared" si="45"/>
        <v>0</v>
      </c>
      <c r="CC67" s="369"/>
      <c r="CE67" s="189" t="str">
        <f t="shared" si="89"/>
        <v>Autre</v>
      </c>
      <c r="CF67" s="145"/>
      <c r="CG67" s="145">
        <v>1</v>
      </c>
      <c r="CH67" s="145">
        <v>1</v>
      </c>
      <c r="CI67" s="145">
        <v>1</v>
      </c>
      <c r="CJ67" s="145">
        <v>1</v>
      </c>
      <c r="CK67" s="145">
        <v>1</v>
      </c>
      <c r="CL67" s="145">
        <v>1</v>
      </c>
      <c r="CM67" s="145">
        <v>1</v>
      </c>
      <c r="CN67" s="145">
        <v>1</v>
      </c>
      <c r="CO67" s="145">
        <v>1</v>
      </c>
      <c r="CP67" s="145">
        <v>1</v>
      </c>
      <c r="CQ67" s="145">
        <v>1</v>
      </c>
      <c r="CR67" s="145">
        <v>1</v>
      </c>
      <c r="CS67" s="145">
        <v>1</v>
      </c>
      <c r="CT67" s="145">
        <f t="shared" si="90"/>
        <v>0</v>
      </c>
      <c r="CU67" s="145">
        <f t="shared" si="91"/>
        <v>0</v>
      </c>
      <c r="CV67" s="145">
        <f t="shared" si="70"/>
        <v>0</v>
      </c>
    </row>
    <row r="68" spans="1:100" s="137" customFormat="1" ht="13.5" hidden="1" thickBot="1" x14ac:dyDescent="0.25">
      <c r="A68" s="158"/>
      <c r="B68" s="625" t="s">
        <v>144</v>
      </c>
      <c r="C68" s="322"/>
      <c r="D68" s="129"/>
      <c r="E68" s="155"/>
      <c r="F68" s="127"/>
      <c r="G68" s="130"/>
      <c r="H68" s="639"/>
      <c r="I68" s="130"/>
      <c r="J68" s="84"/>
      <c r="K68" s="139"/>
      <c r="L68" s="140"/>
      <c r="M68" s="141"/>
      <c r="N68" s="141"/>
      <c r="O68" s="70"/>
      <c r="P68" s="134" t="str">
        <f t="shared" si="12"/>
        <v>5. Conduit de cheminée</v>
      </c>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369"/>
      <c r="CE68" s="374" t="str">
        <f t="shared" si="89"/>
        <v>5. Conduit de cheminée</v>
      </c>
      <c r="CF68" s="145">
        <v>1</v>
      </c>
      <c r="CG68" s="145"/>
      <c r="CH68" s="145"/>
      <c r="CI68" s="145"/>
      <c r="CJ68" s="145"/>
      <c r="CK68" s="145"/>
      <c r="CL68" s="145"/>
      <c r="CM68" s="145">
        <v>1</v>
      </c>
      <c r="CN68" s="145">
        <v>1</v>
      </c>
      <c r="CO68" s="145"/>
      <c r="CP68" s="145"/>
      <c r="CQ68" s="145">
        <v>1</v>
      </c>
      <c r="CR68" s="145">
        <v>1</v>
      </c>
      <c r="CS68" s="145">
        <v>1</v>
      </c>
      <c r="CT68" s="145">
        <f t="shared" si="90"/>
        <v>1</v>
      </c>
      <c r="CU68" s="145">
        <f t="shared" si="91"/>
        <v>1</v>
      </c>
      <c r="CV68" s="145">
        <f t="shared" si="70"/>
        <v>1</v>
      </c>
    </row>
    <row r="69" spans="1:100" s="137" customFormat="1" ht="13.5" hidden="1" thickBot="1" x14ac:dyDescent="0.25">
      <c r="A69" s="158"/>
      <c r="B69" s="96" t="s">
        <v>373</v>
      </c>
      <c r="C69" s="319"/>
      <c r="D69" s="49"/>
      <c r="E69" s="138">
        <v>20</v>
      </c>
      <c r="F69" s="642"/>
      <c r="G69" s="148">
        <v>2.5000000000000001E-2</v>
      </c>
      <c r="H69" s="636"/>
      <c r="I69" s="622" t="s">
        <v>124</v>
      </c>
      <c r="J69" s="84"/>
      <c r="K69" s="139">
        <f t="shared" si="8"/>
        <v>20</v>
      </c>
      <c r="L69" s="140">
        <f t="shared" ref="L69:L73" si="105">IF(ISNUMBER(H69),IF(I69=$D$332,IFERROR(H69/D69,"-"),H69/100),IF(ISNUMBER(G69),G69,0))</f>
        <v>2.5000000000000001E-2</v>
      </c>
      <c r="M69" s="141">
        <f t="shared" ref="M69:M73" si="106">IF(AND(ISNUMBER(H69),I69=$D$332),H69,L69*D69)</f>
        <v>0</v>
      </c>
      <c r="N69" s="141">
        <f t="shared" ref="N69:N73" si="107">1/K69*D69</f>
        <v>0</v>
      </c>
      <c r="O69" s="70"/>
      <c r="P69" s="149" t="str">
        <f t="shared" si="12"/>
        <v>Conduit de cheminée 1</v>
      </c>
      <c r="Q69" s="144">
        <f t="shared" si="13"/>
        <v>0</v>
      </c>
      <c r="R69" s="144">
        <f t="shared" ref="R69:AU69" si="108">IF(Betrachtungszeit_Heizung&lt;R$26,0,IF(AND(Q$26&lt;&gt;0,Q$26/($K69)=INT(Q$26/($K69))),$D69,0))</f>
        <v>0</v>
      </c>
      <c r="S69" s="144">
        <f t="shared" si="108"/>
        <v>0</v>
      </c>
      <c r="T69" s="144">
        <f t="shared" si="108"/>
        <v>0</v>
      </c>
      <c r="U69" s="144">
        <f t="shared" si="108"/>
        <v>0</v>
      </c>
      <c r="V69" s="144">
        <f t="shared" si="108"/>
        <v>0</v>
      </c>
      <c r="W69" s="144">
        <f t="shared" si="108"/>
        <v>0</v>
      </c>
      <c r="X69" s="144">
        <f t="shared" si="108"/>
        <v>0</v>
      </c>
      <c r="Y69" s="144">
        <f t="shared" si="108"/>
        <v>0</v>
      </c>
      <c r="Z69" s="144">
        <f t="shared" si="108"/>
        <v>0</v>
      </c>
      <c r="AA69" s="144">
        <f t="shared" si="108"/>
        <v>0</v>
      </c>
      <c r="AB69" s="144">
        <f t="shared" si="108"/>
        <v>0</v>
      </c>
      <c r="AC69" s="144">
        <f t="shared" si="108"/>
        <v>0</v>
      </c>
      <c r="AD69" s="144">
        <f t="shared" si="108"/>
        <v>0</v>
      </c>
      <c r="AE69" s="144">
        <f t="shared" si="108"/>
        <v>0</v>
      </c>
      <c r="AF69" s="144">
        <f t="shared" si="108"/>
        <v>0</v>
      </c>
      <c r="AG69" s="144">
        <f t="shared" si="108"/>
        <v>0</v>
      </c>
      <c r="AH69" s="144">
        <f t="shared" si="108"/>
        <v>0</v>
      </c>
      <c r="AI69" s="144">
        <f t="shared" si="108"/>
        <v>0</v>
      </c>
      <c r="AJ69" s="144">
        <f t="shared" si="108"/>
        <v>0</v>
      </c>
      <c r="AK69" s="144">
        <f t="shared" si="108"/>
        <v>0</v>
      </c>
      <c r="AL69" s="144">
        <f t="shared" si="108"/>
        <v>0</v>
      </c>
      <c r="AM69" s="144">
        <f t="shared" si="108"/>
        <v>0</v>
      </c>
      <c r="AN69" s="144">
        <f t="shared" si="108"/>
        <v>0</v>
      </c>
      <c r="AO69" s="144">
        <f t="shared" si="108"/>
        <v>0</v>
      </c>
      <c r="AP69" s="144">
        <f t="shared" si="108"/>
        <v>0</v>
      </c>
      <c r="AQ69" s="144">
        <f t="shared" si="108"/>
        <v>0</v>
      </c>
      <c r="AR69" s="144">
        <f t="shared" si="108"/>
        <v>0</v>
      </c>
      <c r="AS69" s="144">
        <f t="shared" si="108"/>
        <v>0</v>
      </c>
      <c r="AT69" s="144">
        <f t="shared" si="108"/>
        <v>0</v>
      </c>
      <c r="AU69" s="144">
        <f t="shared" si="108"/>
        <v>0</v>
      </c>
      <c r="AV69" s="144">
        <f t="shared" si="96"/>
        <v>0</v>
      </c>
      <c r="AX69" s="144">
        <f t="shared" si="97"/>
        <v>0</v>
      </c>
      <c r="AY69" s="144">
        <f t="shared" si="16"/>
        <v>0</v>
      </c>
      <c r="AZ69" s="144">
        <f t="shared" si="17"/>
        <v>0</v>
      </c>
      <c r="BA69" s="144">
        <f t="shared" si="18"/>
        <v>0</v>
      </c>
      <c r="BB69" s="144">
        <f t="shared" si="19"/>
        <v>0</v>
      </c>
      <c r="BC69" s="144">
        <f t="shared" si="20"/>
        <v>0</v>
      </c>
      <c r="BD69" s="144">
        <f t="shared" si="21"/>
        <v>0</v>
      </c>
      <c r="BE69" s="144">
        <f t="shared" si="22"/>
        <v>0</v>
      </c>
      <c r="BF69" s="144">
        <f t="shared" si="23"/>
        <v>0</v>
      </c>
      <c r="BG69" s="144">
        <f t="shared" si="24"/>
        <v>0</v>
      </c>
      <c r="BH69" s="144">
        <f t="shared" si="25"/>
        <v>0</v>
      </c>
      <c r="BI69" s="144">
        <f t="shared" si="26"/>
        <v>0</v>
      </c>
      <c r="BJ69" s="144">
        <f t="shared" si="27"/>
        <v>0</v>
      </c>
      <c r="BK69" s="144">
        <f t="shared" si="28"/>
        <v>0</v>
      </c>
      <c r="BL69" s="144">
        <f t="shared" si="29"/>
        <v>0</v>
      </c>
      <c r="BM69" s="144">
        <f t="shared" si="30"/>
        <v>0</v>
      </c>
      <c r="BN69" s="144">
        <f t="shared" si="31"/>
        <v>0</v>
      </c>
      <c r="BO69" s="144">
        <f t="shared" si="32"/>
        <v>0</v>
      </c>
      <c r="BP69" s="144">
        <f t="shared" si="33"/>
        <v>0</v>
      </c>
      <c r="BQ69" s="144">
        <f t="shared" si="34"/>
        <v>0</v>
      </c>
      <c r="BR69" s="144">
        <f t="shared" si="35"/>
        <v>0</v>
      </c>
      <c r="BS69" s="144">
        <f t="shared" si="36"/>
        <v>0</v>
      </c>
      <c r="BT69" s="144">
        <f t="shared" si="37"/>
        <v>0</v>
      </c>
      <c r="BU69" s="144">
        <f t="shared" si="38"/>
        <v>0</v>
      </c>
      <c r="BV69" s="144">
        <f t="shared" si="39"/>
        <v>0</v>
      </c>
      <c r="BW69" s="144">
        <f t="shared" si="40"/>
        <v>0</v>
      </c>
      <c r="BX69" s="144">
        <f t="shared" si="41"/>
        <v>0</v>
      </c>
      <c r="BY69" s="144">
        <f t="shared" si="42"/>
        <v>0</v>
      </c>
      <c r="BZ69" s="144">
        <f t="shared" si="43"/>
        <v>0</v>
      </c>
      <c r="CA69" s="144">
        <f t="shared" si="44"/>
        <v>0</v>
      </c>
      <c r="CB69" s="144">
        <f t="shared" si="45"/>
        <v>0</v>
      </c>
      <c r="CC69" s="369"/>
      <c r="CE69" s="189" t="str">
        <f t="shared" si="89"/>
        <v>Conduit de cheminée 1</v>
      </c>
      <c r="CF69" s="145"/>
      <c r="CG69" s="145"/>
      <c r="CH69" s="145"/>
      <c r="CI69" s="145"/>
      <c r="CJ69" s="145"/>
      <c r="CK69" s="145"/>
      <c r="CL69" s="145"/>
      <c r="CM69" s="145">
        <v>1</v>
      </c>
      <c r="CN69" s="145">
        <v>1</v>
      </c>
      <c r="CO69" s="145"/>
      <c r="CP69" s="145"/>
      <c r="CQ69" s="145">
        <v>1</v>
      </c>
      <c r="CR69" s="145">
        <v>1</v>
      </c>
      <c r="CS69" s="145">
        <v>1</v>
      </c>
      <c r="CT69" s="145">
        <f t="shared" si="90"/>
        <v>0</v>
      </c>
      <c r="CU69" s="145">
        <f t="shared" si="91"/>
        <v>0</v>
      </c>
      <c r="CV69" s="145">
        <f t="shared" si="70"/>
        <v>0</v>
      </c>
    </row>
    <row r="70" spans="1:100" s="137" customFormat="1" ht="13.5" hidden="1" thickBot="1" x14ac:dyDescent="0.25">
      <c r="A70" s="158"/>
      <c r="B70" s="96" t="s">
        <v>374</v>
      </c>
      <c r="C70" s="320"/>
      <c r="D70" s="50"/>
      <c r="E70" s="138">
        <v>20</v>
      </c>
      <c r="F70" s="643"/>
      <c r="G70" s="148">
        <v>2.5000000000000001E-2</v>
      </c>
      <c r="H70" s="637"/>
      <c r="I70" s="622" t="s">
        <v>124</v>
      </c>
      <c r="J70" s="84"/>
      <c r="K70" s="139">
        <f t="shared" si="8"/>
        <v>20</v>
      </c>
      <c r="L70" s="140">
        <f t="shared" si="105"/>
        <v>2.5000000000000001E-2</v>
      </c>
      <c r="M70" s="141">
        <f t="shared" si="106"/>
        <v>0</v>
      </c>
      <c r="N70" s="141">
        <f t="shared" si="107"/>
        <v>0</v>
      </c>
      <c r="O70" s="70"/>
      <c r="P70" s="149" t="str">
        <f t="shared" si="12"/>
        <v>Conduit de cheminée 2</v>
      </c>
      <c r="Q70" s="144">
        <f t="shared" si="13"/>
        <v>0</v>
      </c>
      <c r="R70" s="144">
        <f t="shared" ref="R70:AU70" si="109">IF(Betrachtungszeit_Heizung&lt;R$26,0,IF(AND(Q$26&lt;&gt;0,Q$26/($K70)=INT(Q$26/($K70))),$D70,0))</f>
        <v>0</v>
      </c>
      <c r="S70" s="144">
        <f t="shared" si="109"/>
        <v>0</v>
      </c>
      <c r="T70" s="144">
        <f t="shared" si="109"/>
        <v>0</v>
      </c>
      <c r="U70" s="144">
        <f t="shared" si="109"/>
        <v>0</v>
      </c>
      <c r="V70" s="144">
        <f t="shared" si="109"/>
        <v>0</v>
      </c>
      <c r="W70" s="144">
        <f t="shared" si="109"/>
        <v>0</v>
      </c>
      <c r="X70" s="144">
        <f t="shared" si="109"/>
        <v>0</v>
      </c>
      <c r="Y70" s="144">
        <f t="shared" si="109"/>
        <v>0</v>
      </c>
      <c r="Z70" s="144">
        <f t="shared" si="109"/>
        <v>0</v>
      </c>
      <c r="AA70" s="144">
        <f t="shared" si="109"/>
        <v>0</v>
      </c>
      <c r="AB70" s="144">
        <f t="shared" si="109"/>
        <v>0</v>
      </c>
      <c r="AC70" s="144">
        <f t="shared" si="109"/>
        <v>0</v>
      </c>
      <c r="AD70" s="144">
        <f t="shared" si="109"/>
        <v>0</v>
      </c>
      <c r="AE70" s="144">
        <f t="shared" si="109"/>
        <v>0</v>
      </c>
      <c r="AF70" s="144">
        <f t="shared" si="109"/>
        <v>0</v>
      </c>
      <c r="AG70" s="144">
        <f t="shared" si="109"/>
        <v>0</v>
      </c>
      <c r="AH70" s="144">
        <f t="shared" si="109"/>
        <v>0</v>
      </c>
      <c r="AI70" s="144">
        <f t="shared" si="109"/>
        <v>0</v>
      </c>
      <c r="AJ70" s="144">
        <f t="shared" si="109"/>
        <v>0</v>
      </c>
      <c r="AK70" s="144">
        <f t="shared" si="109"/>
        <v>0</v>
      </c>
      <c r="AL70" s="144">
        <f t="shared" si="109"/>
        <v>0</v>
      </c>
      <c r="AM70" s="144">
        <f t="shared" si="109"/>
        <v>0</v>
      </c>
      <c r="AN70" s="144">
        <f t="shared" si="109"/>
        <v>0</v>
      </c>
      <c r="AO70" s="144">
        <f t="shared" si="109"/>
        <v>0</v>
      </c>
      <c r="AP70" s="144">
        <f t="shared" si="109"/>
        <v>0</v>
      </c>
      <c r="AQ70" s="144">
        <f t="shared" si="109"/>
        <v>0</v>
      </c>
      <c r="AR70" s="144">
        <f t="shared" si="109"/>
        <v>0</v>
      </c>
      <c r="AS70" s="144">
        <f t="shared" si="109"/>
        <v>0</v>
      </c>
      <c r="AT70" s="144">
        <f t="shared" si="109"/>
        <v>0</v>
      </c>
      <c r="AU70" s="144">
        <f t="shared" si="109"/>
        <v>0</v>
      </c>
      <c r="AV70" s="144">
        <f t="shared" si="96"/>
        <v>0</v>
      </c>
      <c r="AX70" s="144">
        <f t="shared" si="97"/>
        <v>0</v>
      </c>
      <c r="AY70" s="144">
        <f t="shared" si="16"/>
        <v>0</v>
      </c>
      <c r="AZ70" s="144">
        <f t="shared" si="17"/>
        <v>0</v>
      </c>
      <c r="BA70" s="144">
        <f t="shared" si="18"/>
        <v>0</v>
      </c>
      <c r="BB70" s="144">
        <f t="shared" si="19"/>
        <v>0</v>
      </c>
      <c r="BC70" s="144">
        <f t="shared" si="20"/>
        <v>0</v>
      </c>
      <c r="BD70" s="144">
        <f t="shared" si="21"/>
        <v>0</v>
      </c>
      <c r="BE70" s="144">
        <f t="shared" si="22"/>
        <v>0</v>
      </c>
      <c r="BF70" s="144">
        <f t="shared" si="23"/>
        <v>0</v>
      </c>
      <c r="BG70" s="144">
        <f t="shared" si="24"/>
        <v>0</v>
      </c>
      <c r="BH70" s="144">
        <f t="shared" si="25"/>
        <v>0</v>
      </c>
      <c r="BI70" s="144">
        <f t="shared" si="26"/>
        <v>0</v>
      </c>
      <c r="BJ70" s="144">
        <f t="shared" si="27"/>
        <v>0</v>
      </c>
      <c r="BK70" s="144">
        <f t="shared" si="28"/>
        <v>0</v>
      </c>
      <c r="BL70" s="144">
        <f t="shared" si="29"/>
        <v>0</v>
      </c>
      <c r="BM70" s="144">
        <f t="shared" si="30"/>
        <v>0</v>
      </c>
      <c r="BN70" s="144">
        <f t="shared" si="31"/>
        <v>0</v>
      </c>
      <c r="BO70" s="144">
        <f t="shared" si="32"/>
        <v>0</v>
      </c>
      <c r="BP70" s="144">
        <f t="shared" si="33"/>
        <v>0</v>
      </c>
      <c r="BQ70" s="144">
        <f t="shared" si="34"/>
        <v>0</v>
      </c>
      <c r="BR70" s="144">
        <f t="shared" si="35"/>
        <v>0</v>
      </c>
      <c r="BS70" s="144">
        <f t="shared" si="36"/>
        <v>0</v>
      </c>
      <c r="BT70" s="144">
        <f t="shared" si="37"/>
        <v>0</v>
      </c>
      <c r="BU70" s="144">
        <f t="shared" si="38"/>
        <v>0</v>
      </c>
      <c r="BV70" s="144">
        <f t="shared" si="39"/>
        <v>0</v>
      </c>
      <c r="BW70" s="144">
        <f t="shared" si="40"/>
        <v>0</v>
      </c>
      <c r="BX70" s="144">
        <f t="shared" si="41"/>
        <v>0</v>
      </c>
      <c r="BY70" s="144">
        <f t="shared" si="42"/>
        <v>0</v>
      </c>
      <c r="BZ70" s="144">
        <f t="shared" si="43"/>
        <v>0</v>
      </c>
      <c r="CA70" s="144">
        <f t="shared" si="44"/>
        <v>0</v>
      </c>
      <c r="CB70" s="144">
        <f t="shared" si="45"/>
        <v>0</v>
      </c>
      <c r="CC70" s="369"/>
      <c r="CE70" s="189" t="str">
        <f t="shared" si="89"/>
        <v>Conduit de cheminée 2</v>
      </c>
      <c r="CF70" s="145"/>
      <c r="CG70" s="145"/>
      <c r="CH70" s="145"/>
      <c r="CI70" s="145"/>
      <c r="CJ70" s="145"/>
      <c r="CK70" s="145"/>
      <c r="CL70" s="145"/>
      <c r="CM70" s="145">
        <v>1</v>
      </c>
      <c r="CN70" s="145">
        <v>1</v>
      </c>
      <c r="CO70" s="145"/>
      <c r="CP70" s="145"/>
      <c r="CQ70" s="145">
        <v>1</v>
      </c>
      <c r="CR70" s="145">
        <v>1</v>
      </c>
      <c r="CS70" s="145">
        <v>1</v>
      </c>
      <c r="CT70" s="145">
        <f t="shared" si="90"/>
        <v>0</v>
      </c>
      <c r="CU70" s="145">
        <f t="shared" si="91"/>
        <v>0</v>
      </c>
      <c r="CV70" s="145">
        <f t="shared" si="70"/>
        <v>0</v>
      </c>
    </row>
    <row r="71" spans="1:100" s="137" customFormat="1" ht="13.5" hidden="1" thickBot="1" x14ac:dyDescent="0.25">
      <c r="A71" s="158"/>
      <c r="B71" s="96" t="s">
        <v>376</v>
      </c>
      <c r="C71" s="320"/>
      <c r="D71" s="50"/>
      <c r="E71" s="138">
        <v>15</v>
      </c>
      <c r="F71" s="643"/>
      <c r="G71" s="148">
        <v>3.5000000000000003E-2</v>
      </c>
      <c r="H71" s="637"/>
      <c r="I71" s="622" t="s">
        <v>124</v>
      </c>
      <c r="J71" s="84"/>
      <c r="K71" s="139">
        <f t="shared" si="8"/>
        <v>15</v>
      </c>
      <c r="L71" s="140">
        <f t="shared" si="105"/>
        <v>3.5000000000000003E-2</v>
      </c>
      <c r="M71" s="141">
        <f t="shared" si="106"/>
        <v>0</v>
      </c>
      <c r="N71" s="141">
        <f t="shared" si="107"/>
        <v>0</v>
      </c>
      <c r="O71" s="70"/>
      <c r="P71" s="149" t="str">
        <f t="shared" si="12"/>
        <v>Évacuation des cendres</v>
      </c>
      <c r="Q71" s="144">
        <f t="shared" si="13"/>
        <v>0</v>
      </c>
      <c r="R71" s="144">
        <f t="shared" ref="R71:AU71" si="110">IF(Betrachtungszeit_Heizung&lt;R$26,0,IF(AND(Q$26&lt;&gt;0,Q$26/($K71)=INT(Q$26/($K71))),$D71,0))</f>
        <v>0</v>
      </c>
      <c r="S71" s="144">
        <f t="shared" si="110"/>
        <v>0</v>
      </c>
      <c r="T71" s="144">
        <f t="shared" si="110"/>
        <v>0</v>
      </c>
      <c r="U71" s="144">
        <f t="shared" si="110"/>
        <v>0</v>
      </c>
      <c r="V71" s="144">
        <f t="shared" si="110"/>
        <v>0</v>
      </c>
      <c r="W71" s="144">
        <f t="shared" si="110"/>
        <v>0</v>
      </c>
      <c r="X71" s="144">
        <f t="shared" si="110"/>
        <v>0</v>
      </c>
      <c r="Y71" s="144">
        <f t="shared" si="110"/>
        <v>0</v>
      </c>
      <c r="Z71" s="144">
        <f t="shared" si="110"/>
        <v>0</v>
      </c>
      <c r="AA71" s="144">
        <f t="shared" si="110"/>
        <v>0</v>
      </c>
      <c r="AB71" s="144">
        <f t="shared" si="110"/>
        <v>0</v>
      </c>
      <c r="AC71" s="144">
        <f t="shared" si="110"/>
        <v>0</v>
      </c>
      <c r="AD71" s="144">
        <f t="shared" si="110"/>
        <v>0</v>
      </c>
      <c r="AE71" s="144">
        <f t="shared" si="110"/>
        <v>0</v>
      </c>
      <c r="AF71" s="144">
        <f t="shared" si="110"/>
        <v>0</v>
      </c>
      <c r="AG71" s="144">
        <f t="shared" si="110"/>
        <v>0</v>
      </c>
      <c r="AH71" s="144">
        <f t="shared" si="110"/>
        <v>0</v>
      </c>
      <c r="AI71" s="144">
        <f t="shared" si="110"/>
        <v>0</v>
      </c>
      <c r="AJ71" s="144">
        <f t="shared" si="110"/>
        <v>0</v>
      </c>
      <c r="AK71" s="144">
        <f t="shared" si="110"/>
        <v>0</v>
      </c>
      <c r="AL71" s="144">
        <f t="shared" si="110"/>
        <v>0</v>
      </c>
      <c r="AM71" s="144">
        <f t="shared" si="110"/>
        <v>0</v>
      </c>
      <c r="AN71" s="144">
        <f t="shared" si="110"/>
        <v>0</v>
      </c>
      <c r="AO71" s="144">
        <f t="shared" si="110"/>
        <v>0</v>
      </c>
      <c r="AP71" s="144">
        <f t="shared" si="110"/>
        <v>0</v>
      </c>
      <c r="AQ71" s="144">
        <f t="shared" si="110"/>
        <v>0</v>
      </c>
      <c r="AR71" s="144">
        <f t="shared" si="110"/>
        <v>0</v>
      </c>
      <c r="AS71" s="144">
        <f t="shared" si="110"/>
        <v>0</v>
      </c>
      <c r="AT71" s="144">
        <f t="shared" si="110"/>
        <v>0</v>
      </c>
      <c r="AU71" s="144">
        <f t="shared" si="110"/>
        <v>0</v>
      </c>
      <c r="AV71" s="144">
        <f t="shared" si="96"/>
        <v>0</v>
      </c>
      <c r="AX71" s="144">
        <f t="shared" si="97"/>
        <v>0</v>
      </c>
      <c r="AY71" s="144">
        <f t="shared" si="16"/>
        <v>0</v>
      </c>
      <c r="AZ71" s="144">
        <f t="shared" si="17"/>
        <v>0</v>
      </c>
      <c r="BA71" s="144">
        <f t="shared" si="18"/>
        <v>0</v>
      </c>
      <c r="BB71" s="144">
        <f t="shared" si="19"/>
        <v>0</v>
      </c>
      <c r="BC71" s="144">
        <f t="shared" si="20"/>
        <v>0</v>
      </c>
      <c r="BD71" s="144">
        <f t="shared" si="21"/>
        <v>0</v>
      </c>
      <c r="BE71" s="144">
        <f t="shared" si="22"/>
        <v>0</v>
      </c>
      <c r="BF71" s="144">
        <f t="shared" si="23"/>
        <v>0</v>
      </c>
      <c r="BG71" s="144">
        <f t="shared" si="24"/>
        <v>0</v>
      </c>
      <c r="BH71" s="144">
        <f t="shared" si="25"/>
        <v>0</v>
      </c>
      <c r="BI71" s="144">
        <f t="shared" si="26"/>
        <v>0</v>
      </c>
      <c r="BJ71" s="144">
        <f t="shared" si="27"/>
        <v>0</v>
      </c>
      <c r="BK71" s="144">
        <f t="shared" si="28"/>
        <v>0</v>
      </c>
      <c r="BL71" s="144">
        <f t="shared" si="29"/>
        <v>0</v>
      </c>
      <c r="BM71" s="144">
        <f t="shared" si="30"/>
        <v>0</v>
      </c>
      <c r="BN71" s="144">
        <f t="shared" si="31"/>
        <v>0</v>
      </c>
      <c r="BO71" s="144">
        <f t="shared" si="32"/>
        <v>0</v>
      </c>
      <c r="BP71" s="144">
        <f t="shared" si="33"/>
        <v>0</v>
      </c>
      <c r="BQ71" s="144">
        <f t="shared" si="34"/>
        <v>0</v>
      </c>
      <c r="BR71" s="144">
        <f t="shared" si="35"/>
        <v>0</v>
      </c>
      <c r="BS71" s="144">
        <f t="shared" si="36"/>
        <v>0</v>
      </c>
      <c r="BT71" s="144">
        <f t="shared" si="37"/>
        <v>0</v>
      </c>
      <c r="BU71" s="144">
        <f t="shared" si="38"/>
        <v>0</v>
      </c>
      <c r="BV71" s="144">
        <f t="shared" si="39"/>
        <v>0</v>
      </c>
      <c r="BW71" s="144">
        <f t="shared" si="40"/>
        <v>0</v>
      </c>
      <c r="BX71" s="144">
        <f t="shared" si="41"/>
        <v>0</v>
      </c>
      <c r="BY71" s="144">
        <f t="shared" si="42"/>
        <v>0</v>
      </c>
      <c r="BZ71" s="144">
        <f t="shared" si="43"/>
        <v>0</v>
      </c>
      <c r="CA71" s="144">
        <f t="shared" si="44"/>
        <v>0</v>
      </c>
      <c r="CB71" s="144">
        <f t="shared" si="45"/>
        <v>0</v>
      </c>
      <c r="CC71" s="369"/>
      <c r="CE71" s="189" t="str">
        <f t="shared" si="89"/>
        <v>Évacuation des cendres</v>
      </c>
      <c r="CF71" s="145"/>
      <c r="CG71" s="145"/>
      <c r="CH71" s="145"/>
      <c r="CI71" s="145"/>
      <c r="CJ71" s="145"/>
      <c r="CK71" s="145"/>
      <c r="CL71" s="145"/>
      <c r="CM71" s="145">
        <v>1</v>
      </c>
      <c r="CN71" s="145">
        <v>1</v>
      </c>
      <c r="CO71" s="145"/>
      <c r="CP71" s="145"/>
      <c r="CQ71" s="145"/>
      <c r="CR71" s="145"/>
      <c r="CS71" s="145"/>
      <c r="CT71" s="145">
        <f t="shared" si="90"/>
        <v>0</v>
      </c>
      <c r="CU71" s="145">
        <f t="shared" si="91"/>
        <v>0</v>
      </c>
      <c r="CV71" s="145">
        <f t="shared" si="70"/>
        <v>0</v>
      </c>
    </row>
    <row r="72" spans="1:100" s="137" customFormat="1" ht="13.5" hidden="1" thickBot="1" x14ac:dyDescent="0.25">
      <c r="A72" s="158"/>
      <c r="B72" s="96" t="s">
        <v>375</v>
      </c>
      <c r="C72" s="319"/>
      <c r="D72" s="49"/>
      <c r="E72" s="152">
        <v>15</v>
      </c>
      <c r="F72" s="642"/>
      <c r="G72" s="34">
        <v>3.5000000000000003E-2</v>
      </c>
      <c r="H72" s="636"/>
      <c r="I72" s="622" t="s">
        <v>124</v>
      </c>
      <c r="J72" s="84"/>
      <c r="K72" s="139">
        <f t="shared" si="8"/>
        <v>15</v>
      </c>
      <c r="L72" s="140">
        <f t="shared" si="105"/>
        <v>3.5000000000000003E-2</v>
      </c>
      <c r="M72" s="141">
        <f t="shared" si="106"/>
        <v>0</v>
      </c>
      <c r="N72" s="141">
        <f t="shared" si="107"/>
        <v>0</v>
      </c>
      <c r="O72" s="70"/>
      <c r="P72" s="149" t="str">
        <f t="shared" si="12"/>
        <v>Système de filtration des fumées</v>
      </c>
      <c r="Q72" s="144">
        <f t="shared" si="13"/>
        <v>0</v>
      </c>
      <c r="R72" s="144">
        <f t="shared" ref="R72:AU72" si="111">IF(Betrachtungszeit_Heizung&lt;R$26,0,IF(AND(Q$26&lt;&gt;0,Q$26/($K72)=INT(Q$26/($K72))),$D72,0))</f>
        <v>0</v>
      </c>
      <c r="S72" s="144">
        <f t="shared" si="111"/>
        <v>0</v>
      </c>
      <c r="T72" s="144">
        <f t="shared" si="111"/>
        <v>0</v>
      </c>
      <c r="U72" s="144">
        <f t="shared" si="111"/>
        <v>0</v>
      </c>
      <c r="V72" s="144">
        <f t="shared" si="111"/>
        <v>0</v>
      </c>
      <c r="W72" s="144">
        <f t="shared" si="111"/>
        <v>0</v>
      </c>
      <c r="X72" s="144">
        <f t="shared" si="111"/>
        <v>0</v>
      </c>
      <c r="Y72" s="144">
        <f t="shared" si="111"/>
        <v>0</v>
      </c>
      <c r="Z72" s="144">
        <f t="shared" si="111"/>
        <v>0</v>
      </c>
      <c r="AA72" s="144">
        <f t="shared" si="111"/>
        <v>0</v>
      </c>
      <c r="AB72" s="144">
        <f t="shared" si="111"/>
        <v>0</v>
      </c>
      <c r="AC72" s="144">
        <f t="shared" si="111"/>
        <v>0</v>
      </c>
      <c r="AD72" s="144">
        <f t="shared" si="111"/>
        <v>0</v>
      </c>
      <c r="AE72" s="144">
        <f t="shared" si="111"/>
        <v>0</v>
      </c>
      <c r="AF72" s="144">
        <f t="shared" si="111"/>
        <v>0</v>
      </c>
      <c r="AG72" s="144">
        <f t="shared" si="111"/>
        <v>0</v>
      </c>
      <c r="AH72" s="144">
        <f t="shared" si="111"/>
        <v>0</v>
      </c>
      <c r="AI72" s="144">
        <f t="shared" si="111"/>
        <v>0</v>
      </c>
      <c r="AJ72" s="144">
        <f t="shared" si="111"/>
        <v>0</v>
      </c>
      <c r="AK72" s="144">
        <f t="shared" si="111"/>
        <v>0</v>
      </c>
      <c r="AL72" s="144">
        <f t="shared" si="111"/>
        <v>0</v>
      </c>
      <c r="AM72" s="144">
        <f t="shared" si="111"/>
        <v>0</v>
      </c>
      <c r="AN72" s="144">
        <f t="shared" si="111"/>
        <v>0</v>
      </c>
      <c r="AO72" s="144">
        <f t="shared" si="111"/>
        <v>0</v>
      </c>
      <c r="AP72" s="144">
        <f t="shared" si="111"/>
        <v>0</v>
      </c>
      <c r="AQ72" s="144">
        <f t="shared" si="111"/>
        <v>0</v>
      </c>
      <c r="AR72" s="144">
        <f t="shared" si="111"/>
        <v>0</v>
      </c>
      <c r="AS72" s="144">
        <f t="shared" si="111"/>
        <v>0</v>
      </c>
      <c r="AT72" s="144">
        <f t="shared" si="111"/>
        <v>0</v>
      </c>
      <c r="AU72" s="144">
        <f t="shared" si="111"/>
        <v>0</v>
      </c>
      <c r="AV72" s="144">
        <f t="shared" si="96"/>
        <v>0</v>
      </c>
      <c r="AX72" s="144">
        <f t="shared" si="97"/>
        <v>0</v>
      </c>
      <c r="AY72" s="144">
        <f t="shared" si="16"/>
        <v>0</v>
      </c>
      <c r="AZ72" s="144">
        <f t="shared" si="17"/>
        <v>0</v>
      </c>
      <c r="BA72" s="144">
        <f t="shared" si="18"/>
        <v>0</v>
      </c>
      <c r="BB72" s="144">
        <f t="shared" si="19"/>
        <v>0</v>
      </c>
      <c r="BC72" s="144">
        <f t="shared" si="20"/>
        <v>0</v>
      </c>
      <c r="BD72" s="144">
        <f t="shared" si="21"/>
        <v>0</v>
      </c>
      <c r="BE72" s="144">
        <f t="shared" si="22"/>
        <v>0</v>
      </c>
      <c r="BF72" s="144">
        <f t="shared" si="23"/>
        <v>0</v>
      </c>
      <c r="BG72" s="144">
        <f t="shared" si="24"/>
        <v>0</v>
      </c>
      <c r="BH72" s="144">
        <f t="shared" si="25"/>
        <v>0</v>
      </c>
      <c r="BI72" s="144">
        <f t="shared" si="26"/>
        <v>0</v>
      </c>
      <c r="BJ72" s="144">
        <f t="shared" si="27"/>
        <v>0</v>
      </c>
      <c r="BK72" s="144">
        <f t="shared" si="28"/>
        <v>0</v>
      </c>
      <c r="BL72" s="144">
        <f t="shared" si="29"/>
        <v>0</v>
      </c>
      <c r="BM72" s="144">
        <f t="shared" si="30"/>
        <v>0</v>
      </c>
      <c r="BN72" s="144">
        <f t="shared" si="31"/>
        <v>0</v>
      </c>
      <c r="BO72" s="144">
        <f t="shared" si="32"/>
        <v>0</v>
      </c>
      <c r="BP72" s="144">
        <f t="shared" si="33"/>
        <v>0</v>
      </c>
      <c r="BQ72" s="144">
        <f t="shared" si="34"/>
        <v>0</v>
      </c>
      <c r="BR72" s="144">
        <f t="shared" si="35"/>
        <v>0</v>
      </c>
      <c r="BS72" s="144">
        <f t="shared" si="36"/>
        <v>0</v>
      </c>
      <c r="BT72" s="144">
        <f t="shared" si="37"/>
        <v>0</v>
      </c>
      <c r="BU72" s="144">
        <f t="shared" si="38"/>
        <v>0</v>
      </c>
      <c r="BV72" s="144">
        <f t="shared" si="39"/>
        <v>0</v>
      </c>
      <c r="BW72" s="144">
        <f t="shared" si="40"/>
        <v>0</v>
      </c>
      <c r="BX72" s="144">
        <f t="shared" si="41"/>
        <v>0</v>
      </c>
      <c r="BY72" s="144">
        <f t="shared" si="42"/>
        <v>0</v>
      </c>
      <c r="BZ72" s="144">
        <f t="shared" si="43"/>
        <v>0</v>
      </c>
      <c r="CA72" s="144">
        <f t="shared" si="44"/>
        <v>0</v>
      </c>
      <c r="CB72" s="144">
        <f t="shared" si="45"/>
        <v>0</v>
      </c>
      <c r="CC72" s="369"/>
      <c r="CE72" s="189" t="str">
        <f t="shared" si="89"/>
        <v>Système de filtration des fumées</v>
      </c>
      <c r="CF72" s="145"/>
      <c r="CG72" s="145"/>
      <c r="CH72" s="145"/>
      <c r="CI72" s="145"/>
      <c r="CJ72" s="145"/>
      <c r="CK72" s="145"/>
      <c r="CL72" s="145"/>
      <c r="CM72" s="145">
        <v>1</v>
      </c>
      <c r="CN72" s="145">
        <v>1</v>
      </c>
      <c r="CO72" s="145"/>
      <c r="CP72" s="145"/>
      <c r="CQ72" s="145"/>
      <c r="CR72" s="145"/>
      <c r="CS72" s="145"/>
      <c r="CT72" s="145">
        <f t="shared" si="90"/>
        <v>0</v>
      </c>
      <c r="CU72" s="145">
        <f t="shared" si="91"/>
        <v>0</v>
      </c>
      <c r="CV72" s="145">
        <f t="shared" si="70"/>
        <v>0</v>
      </c>
    </row>
    <row r="73" spans="1:100" s="137" customFormat="1" hidden="1" x14ac:dyDescent="0.2">
      <c r="A73" s="158"/>
      <c r="B73" s="96" t="s">
        <v>45</v>
      </c>
      <c r="C73" s="320"/>
      <c r="D73" s="50"/>
      <c r="E73" s="510">
        <v>30</v>
      </c>
      <c r="F73" s="643"/>
      <c r="G73" s="157" t="s">
        <v>46</v>
      </c>
      <c r="H73" s="637"/>
      <c r="I73" s="623" t="s">
        <v>124</v>
      </c>
      <c r="J73" s="84"/>
      <c r="K73" s="139">
        <f t="shared" si="8"/>
        <v>30</v>
      </c>
      <c r="L73" s="140">
        <f t="shared" si="105"/>
        <v>0</v>
      </c>
      <c r="M73" s="141">
        <f t="shared" si="106"/>
        <v>0</v>
      </c>
      <c r="N73" s="141">
        <f t="shared" si="107"/>
        <v>0</v>
      </c>
      <c r="O73" s="70"/>
      <c r="P73" s="149" t="str">
        <f t="shared" si="12"/>
        <v>Autre</v>
      </c>
      <c r="Q73" s="144">
        <f t="shared" si="13"/>
        <v>0</v>
      </c>
      <c r="R73" s="144">
        <f t="shared" ref="R73:AU73" si="112">IF(Betrachtungszeit_Heizung&lt;R$26,0,IF(AND(Q$26&lt;&gt;0,Q$26/($K73)=INT(Q$26/($K73))),$D73,0))</f>
        <v>0</v>
      </c>
      <c r="S73" s="144">
        <f t="shared" si="112"/>
        <v>0</v>
      </c>
      <c r="T73" s="144">
        <f t="shared" si="112"/>
        <v>0</v>
      </c>
      <c r="U73" s="144">
        <f t="shared" si="112"/>
        <v>0</v>
      </c>
      <c r="V73" s="144">
        <f t="shared" si="112"/>
        <v>0</v>
      </c>
      <c r="W73" s="144">
        <f t="shared" si="112"/>
        <v>0</v>
      </c>
      <c r="X73" s="144">
        <f t="shared" si="112"/>
        <v>0</v>
      </c>
      <c r="Y73" s="144">
        <f t="shared" si="112"/>
        <v>0</v>
      </c>
      <c r="Z73" s="144">
        <f t="shared" si="112"/>
        <v>0</v>
      </c>
      <c r="AA73" s="144">
        <f t="shared" si="112"/>
        <v>0</v>
      </c>
      <c r="AB73" s="144">
        <f t="shared" si="112"/>
        <v>0</v>
      </c>
      <c r="AC73" s="144">
        <f t="shared" si="112"/>
        <v>0</v>
      </c>
      <c r="AD73" s="144">
        <f t="shared" si="112"/>
        <v>0</v>
      </c>
      <c r="AE73" s="144">
        <f t="shared" si="112"/>
        <v>0</v>
      </c>
      <c r="AF73" s="144">
        <f t="shared" si="112"/>
        <v>0</v>
      </c>
      <c r="AG73" s="144">
        <f t="shared" si="112"/>
        <v>0</v>
      </c>
      <c r="AH73" s="144">
        <f t="shared" si="112"/>
        <v>0</v>
      </c>
      <c r="AI73" s="144">
        <f t="shared" si="112"/>
        <v>0</v>
      </c>
      <c r="AJ73" s="144">
        <f t="shared" si="112"/>
        <v>0</v>
      </c>
      <c r="AK73" s="144">
        <f t="shared" si="112"/>
        <v>0</v>
      </c>
      <c r="AL73" s="144">
        <f t="shared" si="112"/>
        <v>0</v>
      </c>
      <c r="AM73" s="144">
        <f t="shared" si="112"/>
        <v>0</v>
      </c>
      <c r="AN73" s="144">
        <f t="shared" si="112"/>
        <v>0</v>
      </c>
      <c r="AO73" s="144">
        <f t="shared" si="112"/>
        <v>0</v>
      </c>
      <c r="AP73" s="144">
        <f t="shared" si="112"/>
        <v>0</v>
      </c>
      <c r="AQ73" s="144">
        <f t="shared" si="112"/>
        <v>0</v>
      </c>
      <c r="AR73" s="144">
        <f t="shared" si="112"/>
        <v>0</v>
      </c>
      <c r="AS73" s="144">
        <f t="shared" si="112"/>
        <v>0</v>
      </c>
      <c r="AT73" s="144">
        <f t="shared" si="112"/>
        <v>0</v>
      </c>
      <c r="AU73" s="144">
        <f t="shared" si="112"/>
        <v>0</v>
      </c>
      <c r="AV73" s="144">
        <f t="shared" si="96"/>
        <v>0</v>
      </c>
      <c r="AX73" s="144">
        <f t="shared" si="97"/>
        <v>0</v>
      </c>
      <c r="AY73" s="144">
        <f t="shared" si="16"/>
        <v>0</v>
      </c>
      <c r="AZ73" s="144">
        <f t="shared" si="17"/>
        <v>0</v>
      </c>
      <c r="BA73" s="144">
        <f t="shared" si="18"/>
        <v>0</v>
      </c>
      <c r="BB73" s="144">
        <f t="shared" si="19"/>
        <v>0</v>
      </c>
      <c r="BC73" s="144">
        <f t="shared" si="20"/>
        <v>0</v>
      </c>
      <c r="BD73" s="144">
        <f t="shared" si="21"/>
        <v>0</v>
      </c>
      <c r="BE73" s="144">
        <f t="shared" si="22"/>
        <v>0</v>
      </c>
      <c r="BF73" s="144">
        <f t="shared" si="23"/>
        <v>0</v>
      </c>
      <c r="BG73" s="144">
        <f t="shared" si="24"/>
        <v>0</v>
      </c>
      <c r="BH73" s="144">
        <f t="shared" si="25"/>
        <v>0</v>
      </c>
      <c r="BI73" s="144">
        <f t="shared" si="26"/>
        <v>0</v>
      </c>
      <c r="BJ73" s="144">
        <f t="shared" si="27"/>
        <v>0</v>
      </c>
      <c r="BK73" s="144">
        <f t="shared" si="28"/>
        <v>0</v>
      </c>
      <c r="BL73" s="144">
        <f t="shared" si="29"/>
        <v>0</v>
      </c>
      <c r="BM73" s="144">
        <f t="shared" si="30"/>
        <v>0</v>
      </c>
      <c r="BN73" s="144">
        <f t="shared" si="31"/>
        <v>0</v>
      </c>
      <c r="BO73" s="144">
        <f t="shared" si="32"/>
        <v>0</v>
      </c>
      <c r="BP73" s="144">
        <f t="shared" si="33"/>
        <v>0</v>
      </c>
      <c r="BQ73" s="144">
        <f t="shared" si="34"/>
        <v>0</v>
      </c>
      <c r="BR73" s="144">
        <f t="shared" si="35"/>
        <v>0</v>
      </c>
      <c r="BS73" s="144">
        <f t="shared" si="36"/>
        <v>0</v>
      </c>
      <c r="BT73" s="144">
        <f t="shared" si="37"/>
        <v>0</v>
      </c>
      <c r="BU73" s="144">
        <f t="shared" si="38"/>
        <v>0</v>
      </c>
      <c r="BV73" s="144">
        <f t="shared" si="39"/>
        <v>0</v>
      </c>
      <c r="BW73" s="144">
        <f t="shared" si="40"/>
        <v>0</v>
      </c>
      <c r="BX73" s="144">
        <f t="shared" si="41"/>
        <v>0</v>
      </c>
      <c r="BY73" s="144">
        <f t="shared" si="42"/>
        <v>0</v>
      </c>
      <c r="BZ73" s="144">
        <f t="shared" si="43"/>
        <v>0</v>
      </c>
      <c r="CA73" s="144">
        <f t="shared" si="44"/>
        <v>0</v>
      </c>
      <c r="CB73" s="144">
        <f t="shared" si="45"/>
        <v>0</v>
      </c>
      <c r="CC73" s="369"/>
      <c r="CE73" s="189" t="str">
        <f t="shared" si="89"/>
        <v>Autre</v>
      </c>
      <c r="CF73" s="145"/>
      <c r="CG73" s="145"/>
      <c r="CH73" s="145"/>
      <c r="CI73" s="145"/>
      <c r="CJ73" s="145"/>
      <c r="CK73" s="145"/>
      <c r="CL73" s="145"/>
      <c r="CM73" s="145">
        <v>1</v>
      </c>
      <c r="CN73" s="145">
        <v>1</v>
      </c>
      <c r="CO73" s="145"/>
      <c r="CP73" s="145"/>
      <c r="CQ73" s="145">
        <v>1</v>
      </c>
      <c r="CR73" s="145">
        <v>1</v>
      </c>
      <c r="CS73" s="145">
        <v>1</v>
      </c>
      <c r="CT73" s="145">
        <f t="shared" si="90"/>
        <v>0</v>
      </c>
      <c r="CU73" s="145">
        <f t="shared" si="91"/>
        <v>0</v>
      </c>
      <c r="CV73" s="145">
        <f t="shared" si="70"/>
        <v>0</v>
      </c>
    </row>
    <row r="74" spans="1:100" s="137" customFormat="1" ht="13.5" hidden="1" thickBot="1" x14ac:dyDescent="0.25">
      <c r="A74" s="158"/>
      <c r="B74" s="625" t="s">
        <v>145</v>
      </c>
      <c r="C74" s="322"/>
      <c r="D74" s="129"/>
      <c r="E74" s="155"/>
      <c r="F74" s="127"/>
      <c r="G74" s="130"/>
      <c r="H74" s="639"/>
      <c r="I74" s="130"/>
      <c r="J74" s="84"/>
      <c r="K74" s="139"/>
      <c r="L74" s="140"/>
      <c r="M74" s="141"/>
      <c r="N74" s="141"/>
      <c r="O74" s="70"/>
      <c r="P74" s="134" t="str">
        <f t="shared" si="12"/>
        <v>6. Distribution de chaleur</v>
      </c>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369"/>
      <c r="CE74" s="374" t="str">
        <f t="shared" si="89"/>
        <v>6. Distribution de chaleur</v>
      </c>
      <c r="CF74" s="145">
        <v>1</v>
      </c>
      <c r="CG74" s="145">
        <v>1</v>
      </c>
      <c r="CH74" s="145">
        <v>1</v>
      </c>
      <c r="CI74" s="145">
        <v>1</v>
      </c>
      <c r="CJ74" s="145">
        <v>1</v>
      </c>
      <c r="CK74" s="145">
        <v>1</v>
      </c>
      <c r="CL74" s="145">
        <v>1</v>
      </c>
      <c r="CM74" s="145">
        <v>1</v>
      </c>
      <c r="CN74" s="145">
        <v>1</v>
      </c>
      <c r="CO74" s="145">
        <v>1</v>
      </c>
      <c r="CP74" s="145">
        <v>1</v>
      </c>
      <c r="CQ74" s="145">
        <v>1</v>
      </c>
      <c r="CR74" s="145">
        <v>1</v>
      </c>
      <c r="CS74" s="145">
        <v>1</v>
      </c>
      <c r="CT74" s="145">
        <f t="shared" si="90"/>
        <v>1</v>
      </c>
      <c r="CU74" s="145">
        <f t="shared" si="91"/>
        <v>1</v>
      </c>
      <c r="CV74" s="145">
        <f t="shared" si="70"/>
        <v>1</v>
      </c>
    </row>
    <row r="75" spans="1:100" s="137" customFormat="1" ht="13.5" hidden="1" thickBot="1" x14ac:dyDescent="0.25">
      <c r="A75" s="158"/>
      <c r="B75" s="98" t="s">
        <v>377</v>
      </c>
      <c r="C75" s="319"/>
      <c r="D75" s="49"/>
      <c r="E75" s="152">
        <v>30</v>
      </c>
      <c r="F75" s="642"/>
      <c r="G75" s="34">
        <v>0.01</v>
      </c>
      <c r="H75" s="636"/>
      <c r="I75" s="622" t="s">
        <v>124</v>
      </c>
      <c r="J75" s="84"/>
      <c r="K75" s="139">
        <f t="shared" si="8"/>
        <v>30</v>
      </c>
      <c r="L75" s="140">
        <f t="shared" ref="L75:L81" si="113">IF(ISNUMBER(H75),IF(I75=$D$332,IFERROR(H75/D75,"-"),H75/100),IF(ISNUMBER(G75),G75,0))</f>
        <v>0.01</v>
      </c>
      <c r="M75" s="141">
        <f t="shared" ref="M75:M81" si="114">IF(AND(ISNUMBER(H75),I75=$D$332),H75,L75*D75)</f>
        <v>0</v>
      </c>
      <c r="N75" s="141">
        <f t="shared" ref="N75:N81" si="115">1/K75*D75</f>
        <v>0</v>
      </c>
      <c r="O75" s="70"/>
      <c r="P75" s="143" t="str">
        <f t="shared" si="12"/>
        <v>Collecteur principal</v>
      </c>
      <c r="Q75" s="144">
        <f t="shared" si="13"/>
        <v>0</v>
      </c>
      <c r="R75" s="144">
        <f t="shared" ref="R75:AU75" si="116">IF(Betrachtungszeit_Heizung&lt;R$26,0,IF(AND(Q$26&lt;&gt;0,Q$26/($K75)=INT(Q$26/($K75))),$D75,0))</f>
        <v>0</v>
      </c>
      <c r="S75" s="144">
        <f t="shared" si="116"/>
        <v>0</v>
      </c>
      <c r="T75" s="144">
        <f t="shared" si="116"/>
        <v>0</v>
      </c>
      <c r="U75" s="144">
        <f t="shared" si="116"/>
        <v>0</v>
      </c>
      <c r="V75" s="144">
        <f t="shared" si="116"/>
        <v>0</v>
      </c>
      <c r="W75" s="144">
        <f t="shared" si="116"/>
        <v>0</v>
      </c>
      <c r="X75" s="144">
        <f t="shared" si="116"/>
        <v>0</v>
      </c>
      <c r="Y75" s="144">
        <f t="shared" si="116"/>
        <v>0</v>
      </c>
      <c r="Z75" s="144">
        <f t="shared" si="116"/>
        <v>0</v>
      </c>
      <c r="AA75" s="144">
        <f t="shared" si="116"/>
        <v>0</v>
      </c>
      <c r="AB75" s="144">
        <f t="shared" si="116"/>
        <v>0</v>
      </c>
      <c r="AC75" s="144">
        <f t="shared" si="116"/>
        <v>0</v>
      </c>
      <c r="AD75" s="144">
        <f t="shared" si="116"/>
        <v>0</v>
      </c>
      <c r="AE75" s="144">
        <f t="shared" si="116"/>
        <v>0</v>
      </c>
      <c r="AF75" s="144">
        <f t="shared" si="116"/>
        <v>0</v>
      </c>
      <c r="AG75" s="144">
        <f t="shared" si="116"/>
        <v>0</v>
      </c>
      <c r="AH75" s="144">
        <f t="shared" si="116"/>
        <v>0</v>
      </c>
      <c r="AI75" s="144">
        <f t="shared" si="116"/>
        <v>0</v>
      </c>
      <c r="AJ75" s="144">
        <f t="shared" si="116"/>
        <v>0</v>
      </c>
      <c r="AK75" s="144">
        <f t="shared" si="116"/>
        <v>0</v>
      </c>
      <c r="AL75" s="144">
        <f t="shared" si="116"/>
        <v>0</v>
      </c>
      <c r="AM75" s="144">
        <f t="shared" si="116"/>
        <v>0</v>
      </c>
      <c r="AN75" s="144">
        <f t="shared" si="116"/>
        <v>0</v>
      </c>
      <c r="AO75" s="144">
        <f t="shared" si="116"/>
        <v>0</v>
      </c>
      <c r="AP75" s="144">
        <f t="shared" si="116"/>
        <v>0</v>
      </c>
      <c r="AQ75" s="144">
        <f t="shared" si="116"/>
        <v>0</v>
      </c>
      <c r="AR75" s="144">
        <f t="shared" si="116"/>
        <v>0</v>
      </c>
      <c r="AS75" s="144">
        <f t="shared" si="116"/>
        <v>0</v>
      </c>
      <c r="AT75" s="144">
        <f t="shared" si="116"/>
        <v>0</v>
      </c>
      <c r="AU75" s="144">
        <f t="shared" si="116"/>
        <v>0</v>
      </c>
      <c r="AV75" s="144">
        <f t="shared" ref="AV75:AV81" si="117">SUMIF($AX$26:$CB$26,Betrachtungszeit_Heizung,AX75:CB75)</f>
        <v>0</v>
      </c>
      <c r="AX75" s="144">
        <f t="shared" ref="AX75:AX81" si="118">$D75</f>
        <v>0</v>
      </c>
      <c r="AY75" s="144">
        <f t="shared" si="16"/>
        <v>0</v>
      </c>
      <c r="AZ75" s="144">
        <f t="shared" si="17"/>
        <v>0</v>
      </c>
      <c r="BA75" s="144">
        <f t="shared" si="18"/>
        <v>0</v>
      </c>
      <c r="BB75" s="144">
        <f t="shared" si="19"/>
        <v>0</v>
      </c>
      <c r="BC75" s="144">
        <f t="shared" si="20"/>
        <v>0</v>
      </c>
      <c r="BD75" s="144">
        <f t="shared" si="21"/>
        <v>0</v>
      </c>
      <c r="BE75" s="144">
        <f t="shared" si="22"/>
        <v>0</v>
      </c>
      <c r="BF75" s="144">
        <f t="shared" si="23"/>
        <v>0</v>
      </c>
      <c r="BG75" s="144">
        <f t="shared" si="24"/>
        <v>0</v>
      </c>
      <c r="BH75" s="144">
        <f t="shared" si="25"/>
        <v>0</v>
      </c>
      <c r="BI75" s="144">
        <f t="shared" si="26"/>
        <v>0</v>
      </c>
      <c r="BJ75" s="144">
        <f t="shared" si="27"/>
        <v>0</v>
      </c>
      <c r="BK75" s="144">
        <f t="shared" si="28"/>
        <v>0</v>
      </c>
      <c r="BL75" s="144">
        <f t="shared" si="29"/>
        <v>0</v>
      </c>
      <c r="BM75" s="144">
        <f t="shared" si="30"/>
        <v>0</v>
      </c>
      <c r="BN75" s="144">
        <f t="shared" si="31"/>
        <v>0</v>
      </c>
      <c r="BO75" s="144">
        <f t="shared" si="32"/>
        <v>0</v>
      </c>
      <c r="BP75" s="144">
        <f t="shared" si="33"/>
        <v>0</v>
      </c>
      <c r="BQ75" s="144">
        <f t="shared" si="34"/>
        <v>0</v>
      </c>
      <c r="BR75" s="144">
        <f t="shared" si="35"/>
        <v>0</v>
      </c>
      <c r="BS75" s="144">
        <f t="shared" si="36"/>
        <v>0</v>
      </c>
      <c r="BT75" s="144">
        <f t="shared" si="37"/>
        <v>0</v>
      </c>
      <c r="BU75" s="144">
        <f t="shared" si="38"/>
        <v>0</v>
      </c>
      <c r="BV75" s="144">
        <f t="shared" si="39"/>
        <v>0</v>
      </c>
      <c r="BW75" s="144">
        <f t="shared" si="40"/>
        <v>0</v>
      </c>
      <c r="BX75" s="144">
        <f t="shared" si="41"/>
        <v>0</v>
      </c>
      <c r="BY75" s="144">
        <f t="shared" si="42"/>
        <v>0</v>
      </c>
      <c r="BZ75" s="144">
        <f t="shared" si="43"/>
        <v>0</v>
      </c>
      <c r="CA75" s="144">
        <f t="shared" si="44"/>
        <v>0</v>
      </c>
      <c r="CB75" s="144">
        <f t="shared" si="45"/>
        <v>0</v>
      </c>
      <c r="CC75" s="369"/>
      <c r="CE75" s="189" t="str">
        <f t="shared" si="89"/>
        <v>Collecteur principal</v>
      </c>
      <c r="CF75" s="145"/>
      <c r="CG75" s="145">
        <v>1</v>
      </c>
      <c r="CH75" s="145">
        <v>1</v>
      </c>
      <c r="CI75" s="145">
        <v>1</v>
      </c>
      <c r="CJ75" s="145">
        <v>1</v>
      </c>
      <c r="CK75" s="145">
        <v>1</v>
      </c>
      <c r="CL75" s="145">
        <v>1</v>
      </c>
      <c r="CM75" s="145">
        <v>1</v>
      </c>
      <c r="CN75" s="145">
        <v>1</v>
      </c>
      <c r="CO75" s="145">
        <v>1</v>
      </c>
      <c r="CP75" s="145">
        <v>1</v>
      </c>
      <c r="CQ75" s="145">
        <v>1</v>
      </c>
      <c r="CR75" s="145">
        <v>1</v>
      </c>
      <c r="CS75" s="145">
        <v>1</v>
      </c>
      <c r="CT75" s="145">
        <f t="shared" si="90"/>
        <v>0</v>
      </c>
      <c r="CU75" s="145">
        <f t="shared" si="91"/>
        <v>0</v>
      </c>
      <c r="CV75" s="145">
        <f t="shared" si="70"/>
        <v>0</v>
      </c>
    </row>
    <row r="76" spans="1:100" s="137" customFormat="1" ht="13.5" hidden="1" thickBot="1" x14ac:dyDescent="0.25">
      <c r="A76" s="158"/>
      <c r="B76" s="98" t="s">
        <v>378</v>
      </c>
      <c r="C76" s="319"/>
      <c r="D76" s="49"/>
      <c r="E76" s="152">
        <v>20</v>
      </c>
      <c r="F76" s="642"/>
      <c r="G76" s="34">
        <v>0.01</v>
      </c>
      <c r="H76" s="636"/>
      <c r="I76" s="622" t="s">
        <v>124</v>
      </c>
      <c r="J76" s="84"/>
      <c r="K76" s="139">
        <f t="shared" si="8"/>
        <v>20</v>
      </c>
      <c r="L76" s="140">
        <f t="shared" si="113"/>
        <v>0.01</v>
      </c>
      <c r="M76" s="141">
        <f t="shared" si="114"/>
        <v>0</v>
      </c>
      <c r="N76" s="141">
        <f t="shared" si="115"/>
        <v>0</v>
      </c>
      <c r="O76" s="70"/>
      <c r="P76" s="143" t="str">
        <f t="shared" si="12"/>
        <v>Vase d'expansion</v>
      </c>
      <c r="Q76" s="144">
        <f t="shared" si="13"/>
        <v>0</v>
      </c>
      <c r="R76" s="144">
        <f t="shared" ref="R76:AU76" si="119">IF(Betrachtungszeit_Heizung&lt;R$26,0,IF(AND(Q$26&lt;&gt;0,Q$26/($K76)=INT(Q$26/($K76))),$D76,0))</f>
        <v>0</v>
      </c>
      <c r="S76" s="144">
        <f t="shared" si="119"/>
        <v>0</v>
      </c>
      <c r="T76" s="144">
        <f t="shared" si="119"/>
        <v>0</v>
      </c>
      <c r="U76" s="144">
        <f t="shared" si="119"/>
        <v>0</v>
      </c>
      <c r="V76" s="144">
        <f t="shared" si="119"/>
        <v>0</v>
      </c>
      <c r="W76" s="144">
        <f t="shared" si="119"/>
        <v>0</v>
      </c>
      <c r="X76" s="144">
        <f t="shared" si="119"/>
        <v>0</v>
      </c>
      <c r="Y76" s="144">
        <f t="shared" si="119"/>
        <v>0</v>
      </c>
      <c r="Z76" s="144">
        <f t="shared" si="119"/>
        <v>0</v>
      </c>
      <c r="AA76" s="144">
        <f t="shared" si="119"/>
        <v>0</v>
      </c>
      <c r="AB76" s="144">
        <f t="shared" si="119"/>
        <v>0</v>
      </c>
      <c r="AC76" s="144">
        <f t="shared" si="119"/>
        <v>0</v>
      </c>
      <c r="AD76" s="144">
        <f t="shared" si="119"/>
        <v>0</v>
      </c>
      <c r="AE76" s="144">
        <f t="shared" si="119"/>
        <v>0</v>
      </c>
      <c r="AF76" s="144">
        <f t="shared" si="119"/>
        <v>0</v>
      </c>
      <c r="AG76" s="144">
        <f t="shared" si="119"/>
        <v>0</v>
      </c>
      <c r="AH76" s="144">
        <f t="shared" si="119"/>
        <v>0</v>
      </c>
      <c r="AI76" s="144">
        <f t="shared" si="119"/>
        <v>0</v>
      </c>
      <c r="AJ76" s="144">
        <f t="shared" si="119"/>
        <v>0</v>
      </c>
      <c r="AK76" s="144">
        <f t="shared" si="119"/>
        <v>0</v>
      </c>
      <c r="AL76" s="144">
        <f t="shared" si="119"/>
        <v>0</v>
      </c>
      <c r="AM76" s="144">
        <f t="shared" si="119"/>
        <v>0</v>
      </c>
      <c r="AN76" s="144">
        <f t="shared" si="119"/>
        <v>0</v>
      </c>
      <c r="AO76" s="144">
        <f t="shared" si="119"/>
        <v>0</v>
      </c>
      <c r="AP76" s="144">
        <f t="shared" si="119"/>
        <v>0</v>
      </c>
      <c r="AQ76" s="144">
        <f t="shared" si="119"/>
        <v>0</v>
      </c>
      <c r="AR76" s="144">
        <f t="shared" si="119"/>
        <v>0</v>
      </c>
      <c r="AS76" s="144">
        <f t="shared" si="119"/>
        <v>0</v>
      </c>
      <c r="AT76" s="144">
        <f t="shared" si="119"/>
        <v>0</v>
      </c>
      <c r="AU76" s="144">
        <f t="shared" si="119"/>
        <v>0</v>
      </c>
      <c r="AV76" s="144">
        <f t="shared" si="117"/>
        <v>0</v>
      </c>
      <c r="AX76" s="144">
        <f t="shared" si="118"/>
        <v>0</v>
      </c>
      <c r="AY76" s="144">
        <f t="shared" si="16"/>
        <v>0</v>
      </c>
      <c r="AZ76" s="144">
        <f t="shared" si="17"/>
        <v>0</v>
      </c>
      <c r="BA76" s="144">
        <f t="shared" si="18"/>
        <v>0</v>
      </c>
      <c r="BB76" s="144">
        <f t="shared" si="19"/>
        <v>0</v>
      </c>
      <c r="BC76" s="144">
        <f t="shared" si="20"/>
        <v>0</v>
      </c>
      <c r="BD76" s="144">
        <f t="shared" si="21"/>
        <v>0</v>
      </c>
      <c r="BE76" s="144">
        <f t="shared" si="22"/>
        <v>0</v>
      </c>
      <c r="BF76" s="144">
        <f t="shared" si="23"/>
        <v>0</v>
      </c>
      <c r="BG76" s="144">
        <f t="shared" si="24"/>
        <v>0</v>
      </c>
      <c r="BH76" s="144">
        <f t="shared" si="25"/>
        <v>0</v>
      </c>
      <c r="BI76" s="144">
        <f t="shared" si="26"/>
        <v>0</v>
      </c>
      <c r="BJ76" s="144">
        <f t="shared" si="27"/>
        <v>0</v>
      </c>
      <c r="BK76" s="144">
        <f t="shared" si="28"/>
        <v>0</v>
      </c>
      <c r="BL76" s="144">
        <f t="shared" si="29"/>
        <v>0</v>
      </c>
      <c r="BM76" s="144">
        <f t="shared" si="30"/>
        <v>0</v>
      </c>
      <c r="BN76" s="144">
        <f t="shared" si="31"/>
        <v>0</v>
      </c>
      <c r="BO76" s="144">
        <f t="shared" si="32"/>
        <v>0</v>
      </c>
      <c r="BP76" s="144">
        <f t="shared" si="33"/>
        <v>0</v>
      </c>
      <c r="BQ76" s="144">
        <f t="shared" si="34"/>
        <v>0</v>
      </c>
      <c r="BR76" s="144">
        <f t="shared" si="35"/>
        <v>0</v>
      </c>
      <c r="BS76" s="144">
        <f t="shared" si="36"/>
        <v>0</v>
      </c>
      <c r="BT76" s="144">
        <f t="shared" si="37"/>
        <v>0</v>
      </c>
      <c r="BU76" s="144">
        <f t="shared" si="38"/>
        <v>0</v>
      </c>
      <c r="BV76" s="144">
        <f t="shared" si="39"/>
        <v>0</v>
      </c>
      <c r="BW76" s="144">
        <f t="shared" si="40"/>
        <v>0</v>
      </c>
      <c r="BX76" s="144">
        <f t="shared" si="41"/>
        <v>0</v>
      </c>
      <c r="BY76" s="144">
        <f t="shared" si="42"/>
        <v>0</v>
      </c>
      <c r="BZ76" s="144">
        <f t="shared" si="43"/>
        <v>0</v>
      </c>
      <c r="CA76" s="144">
        <f t="shared" si="44"/>
        <v>0</v>
      </c>
      <c r="CB76" s="144">
        <f t="shared" si="45"/>
        <v>0</v>
      </c>
      <c r="CC76" s="369"/>
      <c r="CE76" s="189" t="str">
        <f t="shared" si="89"/>
        <v>Vase d'expansion</v>
      </c>
      <c r="CF76" s="145"/>
      <c r="CG76" s="145">
        <v>1</v>
      </c>
      <c r="CH76" s="145">
        <v>1</v>
      </c>
      <c r="CI76" s="145">
        <v>1</v>
      </c>
      <c r="CJ76" s="145">
        <v>1</v>
      </c>
      <c r="CK76" s="145">
        <v>1</v>
      </c>
      <c r="CL76" s="145">
        <v>1</v>
      </c>
      <c r="CM76" s="145">
        <v>1</v>
      </c>
      <c r="CN76" s="145">
        <v>1</v>
      </c>
      <c r="CO76" s="145">
        <v>1</v>
      </c>
      <c r="CP76" s="145">
        <v>1</v>
      </c>
      <c r="CQ76" s="145">
        <v>1</v>
      </c>
      <c r="CR76" s="145">
        <v>1</v>
      </c>
      <c r="CS76" s="145">
        <v>1</v>
      </c>
      <c r="CT76" s="145">
        <f t="shared" si="90"/>
        <v>0</v>
      </c>
      <c r="CU76" s="145">
        <f t="shared" si="91"/>
        <v>0</v>
      </c>
      <c r="CV76" s="145">
        <f t="shared" si="70"/>
        <v>0</v>
      </c>
    </row>
    <row r="77" spans="1:100" s="137" customFormat="1" ht="13.5" hidden="1" thickBot="1" x14ac:dyDescent="0.25">
      <c r="A77" s="158"/>
      <c r="B77" s="98" t="s">
        <v>146</v>
      </c>
      <c r="C77" s="319"/>
      <c r="D77" s="49"/>
      <c r="E77" s="152">
        <v>20</v>
      </c>
      <c r="F77" s="642"/>
      <c r="G77" s="34">
        <v>0.01</v>
      </c>
      <c r="H77" s="636"/>
      <c r="I77" s="622" t="s">
        <v>124</v>
      </c>
      <c r="J77" s="84"/>
      <c r="K77" s="139">
        <f t="shared" si="8"/>
        <v>20</v>
      </c>
      <c r="L77" s="140">
        <f t="shared" si="113"/>
        <v>0.01</v>
      </c>
      <c r="M77" s="141">
        <f t="shared" si="114"/>
        <v>0</v>
      </c>
      <c r="N77" s="141">
        <f t="shared" si="115"/>
        <v>0</v>
      </c>
      <c r="O77" s="70"/>
      <c r="P77" s="143" t="str">
        <f t="shared" si="12"/>
        <v>Groupes de chauffage</v>
      </c>
      <c r="Q77" s="144">
        <f t="shared" si="13"/>
        <v>0</v>
      </c>
      <c r="R77" s="144">
        <f t="shared" ref="R77:AU77" si="120">IF(Betrachtungszeit_Heizung&lt;R$26,0,IF(AND(Q$26&lt;&gt;0,Q$26/($K77)=INT(Q$26/($K77))),$D77,0))</f>
        <v>0</v>
      </c>
      <c r="S77" s="144">
        <f t="shared" si="120"/>
        <v>0</v>
      </c>
      <c r="T77" s="144">
        <f t="shared" si="120"/>
        <v>0</v>
      </c>
      <c r="U77" s="144">
        <f t="shared" si="120"/>
        <v>0</v>
      </c>
      <c r="V77" s="144">
        <f t="shared" si="120"/>
        <v>0</v>
      </c>
      <c r="W77" s="144">
        <f t="shared" si="120"/>
        <v>0</v>
      </c>
      <c r="X77" s="144">
        <f t="shared" si="120"/>
        <v>0</v>
      </c>
      <c r="Y77" s="144">
        <f t="shared" si="120"/>
        <v>0</v>
      </c>
      <c r="Z77" s="144">
        <f t="shared" si="120"/>
        <v>0</v>
      </c>
      <c r="AA77" s="144">
        <f t="shared" si="120"/>
        <v>0</v>
      </c>
      <c r="AB77" s="144">
        <f t="shared" si="120"/>
        <v>0</v>
      </c>
      <c r="AC77" s="144">
        <f t="shared" si="120"/>
        <v>0</v>
      </c>
      <c r="AD77" s="144">
        <f t="shared" si="120"/>
        <v>0</v>
      </c>
      <c r="AE77" s="144">
        <f t="shared" si="120"/>
        <v>0</v>
      </c>
      <c r="AF77" s="144">
        <f t="shared" si="120"/>
        <v>0</v>
      </c>
      <c r="AG77" s="144">
        <f t="shared" si="120"/>
        <v>0</v>
      </c>
      <c r="AH77" s="144">
        <f t="shared" si="120"/>
        <v>0</v>
      </c>
      <c r="AI77" s="144">
        <f t="shared" si="120"/>
        <v>0</v>
      </c>
      <c r="AJ77" s="144">
        <f t="shared" si="120"/>
        <v>0</v>
      </c>
      <c r="AK77" s="144">
        <f t="shared" si="120"/>
        <v>0</v>
      </c>
      <c r="AL77" s="144">
        <f t="shared" si="120"/>
        <v>0</v>
      </c>
      <c r="AM77" s="144">
        <f t="shared" si="120"/>
        <v>0</v>
      </c>
      <c r="AN77" s="144">
        <f t="shared" si="120"/>
        <v>0</v>
      </c>
      <c r="AO77" s="144">
        <f t="shared" si="120"/>
        <v>0</v>
      </c>
      <c r="AP77" s="144">
        <f t="shared" si="120"/>
        <v>0</v>
      </c>
      <c r="AQ77" s="144">
        <f t="shared" si="120"/>
        <v>0</v>
      </c>
      <c r="AR77" s="144">
        <f t="shared" si="120"/>
        <v>0</v>
      </c>
      <c r="AS77" s="144">
        <f t="shared" si="120"/>
        <v>0</v>
      </c>
      <c r="AT77" s="144">
        <f t="shared" si="120"/>
        <v>0</v>
      </c>
      <c r="AU77" s="144">
        <f t="shared" si="120"/>
        <v>0</v>
      </c>
      <c r="AV77" s="144">
        <f t="shared" si="117"/>
        <v>0</v>
      </c>
      <c r="AX77" s="144">
        <f t="shared" si="118"/>
        <v>0</v>
      </c>
      <c r="AY77" s="144">
        <f t="shared" si="16"/>
        <v>0</v>
      </c>
      <c r="AZ77" s="144">
        <f t="shared" si="17"/>
        <v>0</v>
      </c>
      <c r="BA77" s="144">
        <f t="shared" si="18"/>
        <v>0</v>
      </c>
      <c r="BB77" s="144">
        <f t="shared" si="19"/>
        <v>0</v>
      </c>
      <c r="BC77" s="144">
        <f t="shared" si="20"/>
        <v>0</v>
      </c>
      <c r="BD77" s="144">
        <f t="shared" si="21"/>
        <v>0</v>
      </c>
      <c r="BE77" s="144">
        <f t="shared" si="22"/>
        <v>0</v>
      </c>
      <c r="BF77" s="144">
        <f t="shared" si="23"/>
        <v>0</v>
      </c>
      <c r="BG77" s="144">
        <f t="shared" si="24"/>
        <v>0</v>
      </c>
      <c r="BH77" s="144">
        <f t="shared" si="25"/>
        <v>0</v>
      </c>
      <c r="BI77" s="144">
        <f t="shared" si="26"/>
        <v>0</v>
      </c>
      <c r="BJ77" s="144">
        <f t="shared" si="27"/>
        <v>0</v>
      </c>
      <c r="BK77" s="144">
        <f t="shared" si="28"/>
        <v>0</v>
      </c>
      <c r="BL77" s="144">
        <f t="shared" si="29"/>
        <v>0</v>
      </c>
      <c r="BM77" s="144">
        <f t="shared" si="30"/>
        <v>0</v>
      </c>
      <c r="BN77" s="144">
        <f t="shared" si="31"/>
        <v>0</v>
      </c>
      <c r="BO77" s="144">
        <f t="shared" si="32"/>
        <v>0</v>
      </c>
      <c r="BP77" s="144">
        <f t="shared" si="33"/>
        <v>0</v>
      </c>
      <c r="BQ77" s="144">
        <f t="shared" si="34"/>
        <v>0</v>
      </c>
      <c r="BR77" s="144">
        <f t="shared" si="35"/>
        <v>0</v>
      </c>
      <c r="BS77" s="144">
        <f t="shared" si="36"/>
        <v>0</v>
      </c>
      <c r="BT77" s="144">
        <f t="shared" si="37"/>
        <v>0</v>
      </c>
      <c r="BU77" s="144">
        <f t="shared" si="38"/>
        <v>0</v>
      </c>
      <c r="BV77" s="144">
        <f t="shared" si="39"/>
        <v>0</v>
      </c>
      <c r="BW77" s="144">
        <f t="shared" si="40"/>
        <v>0</v>
      </c>
      <c r="BX77" s="144">
        <f t="shared" si="41"/>
        <v>0</v>
      </c>
      <c r="BY77" s="144">
        <f t="shared" si="42"/>
        <v>0</v>
      </c>
      <c r="BZ77" s="144">
        <f t="shared" si="43"/>
        <v>0</v>
      </c>
      <c r="CA77" s="144">
        <f t="shared" si="44"/>
        <v>0</v>
      </c>
      <c r="CB77" s="144">
        <f t="shared" si="45"/>
        <v>0</v>
      </c>
      <c r="CC77" s="369"/>
      <c r="CE77" s="189" t="str">
        <f t="shared" si="89"/>
        <v>Groupes de chauffage</v>
      </c>
      <c r="CF77" s="145"/>
      <c r="CG77" s="145">
        <v>1</v>
      </c>
      <c r="CH77" s="145">
        <v>1</v>
      </c>
      <c r="CI77" s="145">
        <v>1</v>
      </c>
      <c r="CJ77" s="145">
        <v>1</v>
      </c>
      <c r="CK77" s="145">
        <v>1</v>
      </c>
      <c r="CL77" s="145">
        <v>1</v>
      </c>
      <c r="CM77" s="145">
        <v>1</v>
      </c>
      <c r="CN77" s="145">
        <v>1</v>
      </c>
      <c r="CO77" s="145">
        <v>1</v>
      </c>
      <c r="CP77" s="145">
        <v>1</v>
      </c>
      <c r="CQ77" s="145">
        <v>1</v>
      </c>
      <c r="CR77" s="145">
        <v>1</v>
      </c>
      <c r="CS77" s="145">
        <v>1</v>
      </c>
      <c r="CT77" s="145">
        <f t="shared" si="90"/>
        <v>0</v>
      </c>
      <c r="CU77" s="145">
        <f t="shared" si="91"/>
        <v>0</v>
      </c>
      <c r="CV77" s="145">
        <f t="shared" si="70"/>
        <v>0</v>
      </c>
    </row>
    <row r="78" spans="1:100" s="137" customFormat="1" ht="13.5" hidden="1" thickBot="1" x14ac:dyDescent="0.25">
      <c r="A78" s="158"/>
      <c r="B78" s="98" t="s">
        <v>379</v>
      </c>
      <c r="C78" s="319"/>
      <c r="D78" s="49"/>
      <c r="E78" s="152">
        <v>20</v>
      </c>
      <c r="F78" s="642"/>
      <c r="G78" s="34">
        <v>1.4999999999999999E-2</v>
      </c>
      <c r="H78" s="636"/>
      <c r="I78" s="622" t="s">
        <v>124</v>
      </c>
      <c r="J78" s="84"/>
      <c r="K78" s="139">
        <f t="shared" si="8"/>
        <v>20</v>
      </c>
      <c r="L78" s="140">
        <f t="shared" si="113"/>
        <v>1.4999999999999999E-2</v>
      </c>
      <c r="M78" s="141">
        <f t="shared" si="114"/>
        <v>0</v>
      </c>
      <c r="N78" s="141">
        <f t="shared" si="115"/>
        <v>0</v>
      </c>
      <c r="O78" s="70"/>
      <c r="P78" s="143" t="str">
        <f t="shared" si="12"/>
        <v>Sous-stations</v>
      </c>
      <c r="Q78" s="144">
        <f t="shared" si="13"/>
        <v>0</v>
      </c>
      <c r="R78" s="144">
        <f t="shared" ref="R78:AU78" si="121">IF(Betrachtungszeit_Heizung&lt;R$26,0,IF(AND(Q$26&lt;&gt;0,Q$26/($K78)=INT(Q$26/($K78))),$D78,0))</f>
        <v>0</v>
      </c>
      <c r="S78" s="144">
        <f t="shared" si="121"/>
        <v>0</v>
      </c>
      <c r="T78" s="144">
        <f t="shared" si="121"/>
        <v>0</v>
      </c>
      <c r="U78" s="144">
        <f t="shared" si="121"/>
        <v>0</v>
      </c>
      <c r="V78" s="144">
        <f t="shared" si="121"/>
        <v>0</v>
      </c>
      <c r="W78" s="144">
        <f t="shared" si="121"/>
        <v>0</v>
      </c>
      <c r="X78" s="144">
        <f t="shared" si="121"/>
        <v>0</v>
      </c>
      <c r="Y78" s="144">
        <f t="shared" si="121"/>
        <v>0</v>
      </c>
      <c r="Z78" s="144">
        <f t="shared" si="121"/>
        <v>0</v>
      </c>
      <c r="AA78" s="144">
        <f t="shared" si="121"/>
        <v>0</v>
      </c>
      <c r="AB78" s="144">
        <f t="shared" si="121"/>
        <v>0</v>
      </c>
      <c r="AC78" s="144">
        <f t="shared" si="121"/>
        <v>0</v>
      </c>
      <c r="AD78" s="144">
        <f t="shared" si="121"/>
        <v>0</v>
      </c>
      <c r="AE78" s="144">
        <f t="shared" si="121"/>
        <v>0</v>
      </c>
      <c r="AF78" s="144">
        <f t="shared" si="121"/>
        <v>0</v>
      </c>
      <c r="AG78" s="144">
        <f t="shared" si="121"/>
        <v>0</v>
      </c>
      <c r="AH78" s="144">
        <f t="shared" si="121"/>
        <v>0</v>
      </c>
      <c r="AI78" s="144">
        <f t="shared" si="121"/>
        <v>0</v>
      </c>
      <c r="AJ78" s="144">
        <f t="shared" si="121"/>
        <v>0</v>
      </c>
      <c r="AK78" s="144">
        <f t="shared" si="121"/>
        <v>0</v>
      </c>
      <c r="AL78" s="144">
        <f t="shared" si="121"/>
        <v>0</v>
      </c>
      <c r="AM78" s="144">
        <f t="shared" si="121"/>
        <v>0</v>
      </c>
      <c r="AN78" s="144">
        <f t="shared" si="121"/>
        <v>0</v>
      </c>
      <c r="AO78" s="144">
        <f t="shared" si="121"/>
        <v>0</v>
      </c>
      <c r="AP78" s="144">
        <f t="shared" si="121"/>
        <v>0</v>
      </c>
      <c r="AQ78" s="144">
        <f t="shared" si="121"/>
        <v>0</v>
      </c>
      <c r="AR78" s="144">
        <f t="shared" si="121"/>
        <v>0</v>
      </c>
      <c r="AS78" s="144">
        <f t="shared" si="121"/>
        <v>0</v>
      </c>
      <c r="AT78" s="144">
        <f t="shared" si="121"/>
        <v>0</v>
      </c>
      <c r="AU78" s="144">
        <f t="shared" si="121"/>
        <v>0</v>
      </c>
      <c r="AV78" s="144">
        <f t="shared" si="117"/>
        <v>0</v>
      </c>
      <c r="AX78" s="144">
        <f t="shared" si="118"/>
        <v>0</v>
      </c>
      <c r="AY78" s="144">
        <f t="shared" si="16"/>
        <v>0</v>
      </c>
      <c r="AZ78" s="144">
        <f t="shared" si="17"/>
        <v>0</v>
      </c>
      <c r="BA78" s="144">
        <f t="shared" si="18"/>
        <v>0</v>
      </c>
      <c r="BB78" s="144">
        <f t="shared" si="19"/>
        <v>0</v>
      </c>
      <c r="BC78" s="144">
        <f t="shared" si="20"/>
        <v>0</v>
      </c>
      <c r="BD78" s="144">
        <f t="shared" si="21"/>
        <v>0</v>
      </c>
      <c r="BE78" s="144">
        <f t="shared" si="22"/>
        <v>0</v>
      </c>
      <c r="BF78" s="144">
        <f t="shared" si="23"/>
        <v>0</v>
      </c>
      <c r="BG78" s="144">
        <f t="shared" si="24"/>
        <v>0</v>
      </c>
      <c r="BH78" s="144">
        <f t="shared" si="25"/>
        <v>0</v>
      </c>
      <c r="BI78" s="144">
        <f t="shared" si="26"/>
        <v>0</v>
      </c>
      <c r="BJ78" s="144">
        <f t="shared" si="27"/>
        <v>0</v>
      </c>
      <c r="BK78" s="144">
        <f t="shared" si="28"/>
        <v>0</v>
      </c>
      <c r="BL78" s="144">
        <f t="shared" si="29"/>
        <v>0</v>
      </c>
      <c r="BM78" s="144">
        <f t="shared" si="30"/>
        <v>0</v>
      </c>
      <c r="BN78" s="144">
        <f t="shared" si="31"/>
        <v>0</v>
      </c>
      <c r="BO78" s="144">
        <f t="shared" si="32"/>
        <v>0</v>
      </c>
      <c r="BP78" s="144">
        <f t="shared" si="33"/>
        <v>0</v>
      </c>
      <c r="BQ78" s="144">
        <f t="shared" si="34"/>
        <v>0</v>
      </c>
      <c r="BR78" s="144">
        <f t="shared" si="35"/>
        <v>0</v>
      </c>
      <c r="BS78" s="144">
        <f t="shared" si="36"/>
        <v>0</v>
      </c>
      <c r="BT78" s="144">
        <f t="shared" si="37"/>
        <v>0</v>
      </c>
      <c r="BU78" s="144">
        <f t="shared" si="38"/>
        <v>0</v>
      </c>
      <c r="BV78" s="144">
        <f t="shared" si="39"/>
        <v>0</v>
      </c>
      <c r="BW78" s="144">
        <f t="shared" si="40"/>
        <v>0</v>
      </c>
      <c r="BX78" s="144">
        <f t="shared" si="41"/>
        <v>0</v>
      </c>
      <c r="BY78" s="144">
        <f t="shared" si="42"/>
        <v>0</v>
      </c>
      <c r="BZ78" s="144">
        <f t="shared" si="43"/>
        <v>0</v>
      </c>
      <c r="CA78" s="144">
        <f t="shared" si="44"/>
        <v>0</v>
      </c>
      <c r="CB78" s="144">
        <f t="shared" si="45"/>
        <v>0</v>
      </c>
      <c r="CC78" s="369"/>
      <c r="CE78" s="189" t="str">
        <f t="shared" si="89"/>
        <v>Sous-stations</v>
      </c>
      <c r="CF78" s="145"/>
      <c r="CG78" s="145">
        <v>1</v>
      </c>
      <c r="CH78" s="145">
        <v>1</v>
      </c>
      <c r="CI78" s="145">
        <v>1</v>
      </c>
      <c r="CJ78" s="145">
        <v>1</v>
      </c>
      <c r="CK78" s="145">
        <v>1</v>
      </c>
      <c r="CL78" s="145">
        <v>1</v>
      </c>
      <c r="CM78" s="145">
        <v>1</v>
      </c>
      <c r="CN78" s="145">
        <v>1</v>
      </c>
      <c r="CO78" s="145">
        <v>1</v>
      </c>
      <c r="CP78" s="145">
        <v>1</v>
      </c>
      <c r="CQ78" s="145">
        <v>1</v>
      </c>
      <c r="CR78" s="145">
        <v>1</v>
      </c>
      <c r="CS78" s="145">
        <v>1</v>
      </c>
      <c r="CT78" s="145">
        <f t="shared" si="90"/>
        <v>0</v>
      </c>
      <c r="CU78" s="145">
        <f t="shared" si="91"/>
        <v>0</v>
      </c>
      <c r="CV78" s="145">
        <f t="shared" si="70"/>
        <v>0</v>
      </c>
    </row>
    <row r="79" spans="1:100" s="137" customFormat="1" ht="13.5" hidden="1" thickBot="1" x14ac:dyDescent="0.25">
      <c r="A79" s="158"/>
      <c r="B79" s="98" t="s">
        <v>384</v>
      </c>
      <c r="C79" s="319"/>
      <c r="D79" s="49"/>
      <c r="E79" s="152">
        <v>20</v>
      </c>
      <c r="F79" s="642"/>
      <c r="G79" s="34">
        <v>0.08</v>
      </c>
      <c r="H79" s="636"/>
      <c r="I79" s="622" t="s">
        <v>124</v>
      </c>
      <c r="J79" s="84"/>
      <c r="K79" s="139">
        <f t="shared" si="8"/>
        <v>20</v>
      </c>
      <c r="L79" s="140">
        <f t="shared" si="113"/>
        <v>0.08</v>
      </c>
      <c r="M79" s="141">
        <f t="shared" si="114"/>
        <v>0</v>
      </c>
      <c r="N79" s="141">
        <f t="shared" si="115"/>
        <v>0</v>
      </c>
      <c r="O79" s="70"/>
      <c r="P79" s="147" t="str">
        <f t="shared" si="12"/>
        <v>Système de comptage d'énergie</v>
      </c>
      <c r="Q79" s="144">
        <f t="shared" si="13"/>
        <v>0</v>
      </c>
      <c r="R79" s="144">
        <f t="shared" ref="R79:AU79" si="122">IF(Betrachtungszeit_Heizung&lt;R$26,0,IF(AND(Q$26&lt;&gt;0,Q$26/($K79)=INT(Q$26/($K79))),$D79,0))</f>
        <v>0</v>
      </c>
      <c r="S79" s="144">
        <f t="shared" si="122"/>
        <v>0</v>
      </c>
      <c r="T79" s="144">
        <f t="shared" si="122"/>
        <v>0</v>
      </c>
      <c r="U79" s="144">
        <f t="shared" si="122"/>
        <v>0</v>
      </c>
      <c r="V79" s="144">
        <f t="shared" si="122"/>
        <v>0</v>
      </c>
      <c r="W79" s="144">
        <f t="shared" si="122"/>
        <v>0</v>
      </c>
      <c r="X79" s="144">
        <f t="shared" si="122"/>
        <v>0</v>
      </c>
      <c r="Y79" s="144">
        <f t="shared" si="122"/>
        <v>0</v>
      </c>
      <c r="Z79" s="144">
        <f t="shared" si="122"/>
        <v>0</v>
      </c>
      <c r="AA79" s="144">
        <f t="shared" si="122"/>
        <v>0</v>
      </c>
      <c r="AB79" s="144">
        <f t="shared" si="122"/>
        <v>0</v>
      </c>
      <c r="AC79" s="144">
        <f t="shared" si="122"/>
        <v>0</v>
      </c>
      <c r="AD79" s="144">
        <f t="shared" si="122"/>
        <v>0</v>
      </c>
      <c r="AE79" s="144">
        <f t="shared" si="122"/>
        <v>0</v>
      </c>
      <c r="AF79" s="144">
        <f t="shared" si="122"/>
        <v>0</v>
      </c>
      <c r="AG79" s="144">
        <f t="shared" si="122"/>
        <v>0</v>
      </c>
      <c r="AH79" s="144">
        <f t="shared" si="122"/>
        <v>0</v>
      </c>
      <c r="AI79" s="144">
        <f t="shared" si="122"/>
        <v>0</v>
      </c>
      <c r="AJ79" s="144">
        <f t="shared" si="122"/>
        <v>0</v>
      </c>
      <c r="AK79" s="144">
        <f t="shared" si="122"/>
        <v>0</v>
      </c>
      <c r="AL79" s="144">
        <f t="shared" si="122"/>
        <v>0</v>
      </c>
      <c r="AM79" s="144">
        <f t="shared" si="122"/>
        <v>0</v>
      </c>
      <c r="AN79" s="144">
        <f t="shared" si="122"/>
        <v>0</v>
      </c>
      <c r="AO79" s="144">
        <f t="shared" si="122"/>
        <v>0</v>
      </c>
      <c r="AP79" s="144">
        <f t="shared" si="122"/>
        <v>0</v>
      </c>
      <c r="AQ79" s="144">
        <f t="shared" si="122"/>
        <v>0</v>
      </c>
      <c r="AR79" s="144">
        <f t="shared" si="122"/>
        <v>0</v>
      </c>
      <c r="AS79" s="144">
        <f t="shared" si="122"/>
        <v>0</v>
      </c>
      <c r="AT79" s="144">
        <f t="shared" si="122"/>
        <v>0</v>
      </c>
      <c r="AU79" s="144">
        <f t="shared" si="122"/>
        <v>0</v>
      </c>
      <c r="AV79" s="144">
        <f t="shared" si="117"/>
        <v>0</v>
      </c>
      <c r="AX79" s="144">
        <f t="shared" si="118"/>
        <v>0</v>
      </c>
      <c r="AY79" s="144">
        <f t="shared" si="16"/>
        <v>0</v>
      </c>
      <c r="AZ79" s="144">
        <f t="shared" si="17"/>
        <v>0</v>
      </c>
      <c r="BA79" s="144">
        <f t="shared" si="18"/>
        <v>0</v>
      </c>
      <c r="BB79" s="144">
        <f t="shared" si="19"/>
        <v>0</v>
      </c>
      <c r="BC79" s="144">
        <f t="shared" si="20"/>
        <v>0</v>
      </c>
      <c r="BD79" s="144">
        <f t="shared" si="21"/>
        <v>0</v>
      </c>
      <c r="BE79" s="144">
        <f t="shared" si="22"/>
        <v>0</v>
      </c>
      <c r="BF79" s="144">
        <f t="shared" si="23"/>
        <v>0</v>
      </c>
      <c r="BG79" s="144">
        <f t="shared" si="24"/>
        <v>0</v>
      </c>
      <c r="BH79" s="144">
        <f t="shared" si="25"/>
        <v>0</v>
      </c>
      <c r="BI79" s="144">
        <f t="shared" si="26"/>
        <v>0</v>
      </c>
      <c r="BJ79" s="144">
        <f t="shared" si="27"/>
        <v>0</v>
      </c>
      <c r="BK79" s="144">
        <f t="shared" si="28"/>
        <v>0</v>
      </c>
      <c r="BL79" s="144">
        <f t="shared" si="29"/>
        <v>0</v>
      </c>
      <c r="BM79" s="144">
        <f t="shared" si="30"/>
        <v>0</v>
      </c>
      <c r="BN79" s="144">
        <f t="shared" si="31"/>
        <v>0</v>
      </c>
      <c r="BO79" s="144">
        <f t="shared" si="32"/>
        <v>0</v>
      </c>
      <c r="BP79" s="144">
        <f t="shared" si="33"/>
        <v>0</v>
      </c>
      <c r="BQ79" s="144">
        <f t="shared" si="34"/>
        <v>0</v>
      </c>
      <c r="BR79" s="144">
        <f t="shared" si="35"/>
        <v>0</v>
      </c>
      <c r="BS79" s="144">
        <f t="shared" si="36"/>
        <v>0</v>
      </c>
      <c r="BT79" s="144">
        <f t="shared" si="37"/>
        <v>0</v>
      </c>
      <c r="BU79" s="144">
        <f t="shared" si="38"/>
        <v>0</v>
      </c>
      <c r="BV79" s="144">
        <f t="shared" si="39"/>
        <v>0</v>
      </c>
      <c r="BW79" s="144">
        <f t="shared" si="40"/>
        <v>0</v>
      </c>
      <c r="BX79" s="144">
        <f t="shared" si="41"/>
        <v>0</v>
      </c>
      <c r="BY79" s="144">
        <f t="shared" si="42"/>
        <v>0</v>
      </c>
      <c r="BZ79" s="144">
        <f t="shared" si="43"/>
        <v>0</v>
      </c>
      <c r="CA79" s="144">
        <f t="shared" si="44"/>
        <v>0</v>
      </c>
      <c r="CB79" s="144">
        <f t="shared" si="45"/>
        <v>0</v>
      </c>
      <c r="CC79" s="369"/>
      <c r="CE79" s="189" t="str">
        <f t="shared" si="89"/>
        <v>Système de comptage d'énergie</v>
      </c>
      <c r="CF79" s="145"/>
      <c r="CG79" s="145">
        <v>1</v>
      </c>
      <c r="CH79" s="145">
        <v>1</v>
      </c>
      <c r="CI79" s="145">
        <v>1</v>
      </c>
      <c r="CJ79" s="145">
        <v>1</v>
      </c>
      <c r="CK79" s="145">
        <v>1</v>
      </c>
      <c r="CL79" s="145">
        <v>1</v>
      </c>
      <c r="CM79" s="145">
        <v>1</v>
      </c>
      <c r="CN79" s="145">
        <v>1</v>
      </c>
      <c r="CO79" s="145">
        <v>1</v>
      </c>
      <c r="CP79" s="145">
        <v>1</v>
      </c>
      <c r="CQ79" s="145">
        <v>1</v>
      </c>
      <c r="CR79" s="145">
        <v>1</v>
      </c>
      <c r="CS79" s="145">
        <v>1</v>
      </c>
      <c r="CT79" s="145">
        <f t="shared" si="90"/>
        <v>0</v>
      </c>
      <c r="CU79" s="145">
        <f t="shared" si="91"/>
        <v>0</v>
      </c>
      <c r="CV79" s="145">
        <f t="shared" si="70"/>
        <v>0</v>
      </c>
    </row>
    <row r="80" spans="1:100" s="137" customFormat="1" ht="13.5" hidden="1" thickBot="1" x14ac:dyDescent="0.25">
      <c r="A80" s="158"/>
      <c r="B80" s="98" t="s">
        <v>367</v>
      </c>
      <c r="C80" s="319"/>
      <c r="D80" s="49"/>
      <c r="E80" s="152">
        <v>30</v>
      </c>
      <c r="F80" s="642"/>
      <c r="G80" s="157">
        <v>1E-3</v>
      </c>
      <c r="H80" s="636"/>
      <c r="I80" s="622" t="s">
        <v>124</v>
      </c>
      <c r="J80" s="84"/>
      <c r="K80" s="139">
        <f t="shared" si="8"/>
        <v>30</v>
      </c>
      <c r="L80" s="140">
        <f t="shared" si="113"/>
        <v>1E-3</v>
      </c>
      <c r="M80" s="141">
        <f t="shared" si="114"/>
        <v>0</v>
      </c>
      <c r="N80" s="141">
        <f t="shared" si="115"/>
        <v>0</v>
      </c>
      <c r="O80" s="70"/>
      <c r="P80" s="143" t="str">
        <f t="shared" si="12"/>
        <v>Calorifugeage</v>
      </c>
      <c r="Q80" s="144">
        <f t="shared" si="13"/>
        <v>0</v>
      </c>
      <c r="R80" s="144">
        <f t="shared" ref="R80:AU80" si="123">IF(Betrachtungszeit_Heizung&lt;R$26,0,IF(AND(Q$26&lt;&gt;0,Q$26/($K80)=INT(Q$26/($K80))),$D80,0))</f>
        <v>0</v>
      </c>
      <c r="S80" s="144">
        <f t="shared" si="123"/>
        <v>0</v>
      </c>
      <c r="T80" s="144">
        <f t="shared" si="123"/>
        <v>0</v>
      </c>
      <c r="U80" s="144">
        <f t="shared" si="123"/>
        <v>0</v>
      </c>
      <c r="V80" s="144">
        <f t="shared" si="123"/>
        <v>0</v>
      </c>
      <c r="W80" s="144">
        <f t="shared" si="123"/>
        <v>0</v>
      </c>
      <c r="X80" s="144">
        <f t="shared" si="123"/>
        <v>0</v>
      </c>
      <c r="Y80" s="144">
        <f t="shared" si="123"/>
        <v>0</v>
      </c>
      <c r="Z80" s="144">
        <f t="shared" si="123"/>
        <v>0</v>
      </c>
      <c r="AA80" s="144">
        <f t="shared" si="123"/>
        <v>0</v>
      </c>
      <c r="AB80" s="144">
        <f t="shared" si="123"/>
        <v>0</v>
      </c>
      <c r="AC80" s="144">
        <f t="shared" si="123"/>
        <v>0</v>
      </c>
      <c r="AD80" s="144">
        <f t="shared" si="123"/>
        <v>0</v>
      </c>
      <c r="AE80" s="144">
        <f t="shared" si="123"/>
        <v>0</v>
      </c>
      <c r="AF80" s="144">
        <f t="shared" si="123"/>
        <v>0</v>
      </c>
      <c r="AG80" s="144">
        <f t="shared" si="123"/>
        <v>0</v>
      </c>
      <c r="AH80" s="144">
        <f t="shared" si="123"/>
        <v>0</v>
      </c>
      <c r="AI80" s="144">
        <f t="shared" si="123"/>
        <v>0</v>
      </c>
      <c r="AJ80" s="144">
        <f t="shared" si="123"/>
        <v>0</v>
      </c>
      <c r="AK80" s="144">
        <f t="shared" si="123"/>
        <v>0</v>
      </c>
      <c r="AL80" s="144">
        <f t="shared" si="123"/>
        <v>0</v>
      </c>
      <c r="AM80" s="144">
        <f t="shared" si="123"/>
        <v>0</v>
      </c>
      <c r="AN80" s="144">
        <f t="shared" si="123"/>
        <v>0</v>
      </c>
      <c r="AO80" s="144">
        <f t="shared" si="123"/>
        <v>0</v>
      </c>
      <c r="AP80" s="144">
        <f t="shared" si="123"/>
        <v>0</v>
      </c>
      <c r="AQ80" s="144">
        <f t="shared" si="123"/>
        <v>0</v>
      </c>
      <c r="AR80" s="144">
        <f t="shared" si="123"/>
        <v>0</v>
      </c>
      <c r="AS80" s="144">
        <f t="shared" si="123"/>
        <v>0</v>
      </c>
      <c r="AT80" s="144">
        <f t="shared" si="123"/>
        <v>0</v>
      </c>
      <c r="AU80" s="144">
        <f t="shared" si="123"/>
        <v>0</v>
      </c>
      <c r="AV80" s="144">
        <f t="shared" si="117"/>
        <v>0</v>
      </c>
      <c r="AX80" s="144">
        <f t="shared" si="118"/>
        <v>0</v>
      </c>
      <c r="AY80" s="144">
        <f t="shared" si="16"/>
        <v>0</v>
      </c>
      <c r="AZ80" s="144">
        <f t="shared" si="17"/>
        <v>0</v>
      </c>
      <c r="BA80" s="144">
        <f t="shared" si="18"/>
        <v>0</v>
      </c>
      <c r="BB80" s="144">
        <f t="shared" si="19"/>
        <v>0</v>
      </c>
      <c r="BC80" s="144">
        <f t="shared" si="20"/>
        <v>0</v>
      </c>
      <c r="BD80" s="144">
        <f t="shared" si="21"/>
        <v>0</v>
      </c>
      <c r="BE80" s="144">
        <f t="shared" si="22"/>
        <v>0</v>
      </c>
      <c r="BF80" s="144">
        <f t="shared" si="23"/>
        <v>0</v>
      </c>
      <c r="BG80" s="144">
        <f t="shared" si="24"/>
        <v>0</v>
      </c>
      <c r="BH80" s="144">
        <f t="shared" si="25"/>
        <v>0</v>
      </c>
      <c r="BI80" s="144">
        <f t="shared" si="26"/>
        <v>0</v>
      </c>
      <c r="BJ80" s="144">
        <f t="shared" si="27"/>
        <v>0</v>
      </c>
      <c r="BK80" s="144">
        <f t="shared" si="28"/>
        <v>0</v>
      </c>
      <c r="BL80" s="144">
        <f t="shared" si="29"/>
        <v>0</v>
      </c>
      <c r="BM80" s="144">
        <f t="shared" si="30"/>
        <v>0</v>
      </c>
      <c r="BN80" s="144">
        <f t="shared" si="31"/>
        <v>0</v>
      </c>
      <c r="BO80" s="144">
        <f t="shared" si="32"/>
        <v>0</v>
      </c>
      <c r="BP80" s="144">
        <f t="shared" si="33"/>
        <v>0</v>
      </c>
      <c r="BQ80" s="144">
        <f t="shared" si="34"/>
        <v>0</v>
      </c>
      <c r="BR80" s="144">
        <f t="shared" si="35"/>
        <v>0</v>
      </c>
      <c r="BS80" s="144">
        <f t="shared" si="36"/>
        <v>0</v>
      </c>
      <c r="BT80" s="144">
        <f t="shared" si="37"/>
        <v>0</v>
      </c>
      <c r="BU80" s="144">
        <f t="shared" si="38"/>
        <v>0</v>
      </c>
      <c r="BV80" s="144">
        <f t="shared" si="39"/>
        <v>0</v>
      </c>
      <c r="BW80" s="144">
        <f t="shared" si="40"/>
        <v>0</v>
      </c>
      <c r="BX80" s="144">
        <f t="shared" si="41"/>
        <v>0</v>
      </c>
      <c r="BY80" s="144">
        <f t="shared" si="42"/>
        <v>0</v>
      </c>
      <c r="BZ80" s="144">
        <f t="shared" si="43"/>
        <v>0</v>
      </c>
      <c r="CA80" s="144">
        <f t="shared" si="44"/>
        <v>0</v>
      </c>
      <c r="CB80" s="144">
        <f t="shared" si="45"/>
        <v>0</v>
      </c>
      <c r="CC80" s="369"/>
      <c r="CE80" s="189" t="str">
        <f t="shared" si="89"/>
        <v>Calorifugeage</v>
      </c>
      <c r="CF80" s="145"/>
      <c r="CG80" s="145">
        <v>1</v>
      </c>
      <c r="CH80" s="145">
        <v>1</v>
      </c>
      <c r="CI80" s="145">
        <v>1</v>
      </c>
      <c r="CJ80" s="145">
        <v>1</v>
      </c>
      <c r="CK80" s="145">
        <v>1</v>
      </c>
      <c r="CL80" s="145">
        <v>1</v>
      </c>
      <c r="CM80" s="145">
        <v>1</v>
      </c>
      <c r="CN80" s="145">
        <v>1</v>
      </c>
      <c r="CO80" s="145">
        <v>1</v>
      </c>
      <c r="CP80" s="145">
        <v>1</v>
      </c>
      <c r="CQ80" s="145">
        <v>1</v>
      </c>
      <c r="CR80" s="145">
        <v>1</v>
      </c>
      <c r="CS80" s="145">
        <v>1</v>
      </c>
      <c r="CT80" s="145">
        <f t="shared" si="90"/>
        <v>0</v>
      </c>
      <c r="CU80" s="145">
        <f t="shared" si="91"/>
        <v>0</v>
      </c>
      <c r="CV80" s="145">
        <f t="shared" si="70"/>
        <v>0</v>
      </c>
    </row>
    <row r="81" spans="1:100" s="137" customFormat="1" hidden="1" x14ac:dyDescent="0.2">
      <c r="A81" s="158"/>
      <c r="B81" s="96" t="s">
        <v>45</v>
      </c>
      <c r="C81" s="320"/>
      <c r="D81" s="50"/>
      <c r="E81" s="510">
        <v>30</v>
      </c>
      <c r="F81" s="643"/>
      <c r="G81" s="157" t="s">
        <v>46</v>
      </c>
      <c r="H81" s="637"/>
      <c r="I81" s="623" t="s">
        <v>124</v>
      </c>
      <c r="J81" s="84"/>
      <c r="K81" s="139">
        <f t="shared" si="8"/>
        <v>30</v>
      </c>
      <c r="L81" s="140">
        <f t="shared" si="113"/>
        <v>0</v>
      </c>
      <c r="M81" s="141">
        <f t="shared" si="114"/>
        <v>0</v>
      </c>
      <c r="N81" s="141">
        <f t="shared" si="115"/>
        <v>0</v>
      </c>
      <c r="O81" s="70"/>
      <c r="P81" s="149" t="str">
        <f t="shared" si="12"/>
        <v>Autre</v>
      </c>
      <c r="Q81" s="144">
        <f t="shared" si="13"/>
        <v>0</v>
      </c>
      <c r="R81" s="144">
        <f t="shared" ref="R81:AU81" si="124">IF(Betrachtungszeit_Heizung&lt;R$26,0,IF(AND(Q$26&lt;&gt;0,Q$26/($K81)=INT(Q$26/($K81))),$D81,0))</f>
        <v>0</v>
      </c>
      <c r="S81" s="144">
        <f t="shared" si="124"/>
        <v>0</v>
      </c>
      <c r="T81" s="144">
        <f t="shared" si="124"/>
        <v>0</v>
      </c>
      <c r="U81" s="144">
        <f t="shared" si="124"/>
        <v>0</v>
      </c>
      <c r="V81" s="144">
        <f t="shared" si="124"/>
        <v>0</v>
      </c>
      <c r="W81" s="144">
        <f t="shared" si="124"/>
        <v>0</v>
      </c>
      <c r="X81" s="144">
        <f t="shared" si="124"/>
        <v>0</v>
      </c>
      <c r="Y81" s="144">
        <f t="shared" si="124"/>
        <v>0</v>
      </c>
      <c r="Z81" s="144">
        <f t="shared" si="124"/>
        <v>0</v>
      </c>
      <c r="AA81" s="144">
        <f t="shared" si="124"/>
        <v>0</v>
      </c>
      <c r="AB81" s="144">
        <f t="shared" si="124"/>
        <v>0</v>
      </c>
      <c r="AC81" s="144">
        <f t="shared" si="124"/>
        <v>0</v>
      </c>
      <c r="AD81" s="144">
        <f t="shared" si="124"/>
        <v>0</v>
      </c>
      <c r="AE81" s="144">
        <f t="shared" si="124"/>
        <v>0</v>
      </c>
      <c r="AF81" s="144">
        <f t="shared" si="124"/>
        <v>0</v>
      </c>
      <c r="AG81" s="144">
        <f t="shared" si="124"/>
        <v>0</v>
      </c>
      <c r="AH81" s="144">
        <f t="shared" si="124"/>
        <v>0</v>
      </c>
      <c r="AI81" s="144">
        <f t="shared" si="124"/>
        <v>0</v>
      </c>
      <c r="AJ81" s="144">
        <f t="shared" si="124"/>
        <v>0</v>
      </c>
      <c r="AK81" s="144">
        <f t="shared" si="124"/>
        <v>0</v>
      </c>
      <c r="AL81" s="144">
        <f t="shared" si="124"/>
        <v>0</v>
      </c>
      <c r="AM81" s="144">
        <f t="shared" si="124"/>
        <v>0</v>
      </c>
      <c r="AN81" s="144">
        <f t="shared" si="124"/>
        <v>0</v>
      </c>
      <c r="AO81" s="144">
        <f t="shared" si="124"/>
        <v>0</v>
      </c>
      <c r="AP81" s="144">
        <f t="shared" si="124"/>
        <v>0</v>
      </c>
      <c r="AQ81" s="144">
        <f t="shared" si="124"/>
        <v>0</v>
      </c>
      <c r="AR81" s="144">
        <f t="shared" si="124"/>
        <v>0</v>
      </c>
      <c r="AS81" s="144">
        <f t="shared" si="124"/>
        <v>0</v>
      </c>
      <c r="AT81" s="144">
        <f t="shared" si="124"/>
        <v>0</v>
      </c>
      <c r="AU81" s="144">
        <f t="shared" si="124"/>
        <v>0</v>
      </c>
      <c r="AV81" s="144">
        <f t="shared" si="117"/>
        <v>0</v>
      </c>
      <c r="AX81" s="144">
        <f t="shared" si="118"/>
        <v>0</v>
      </c>
      <c r="AY81" s="144">
        <f t="shared" si="16"/>
        <v>0</v>
      </c>
      <c r="AZ81" s="144">
        <f t="shared" si="17"/>
        <v>0</v>
      </c>
      <c r="BA81" s="144">
        <f t="shared" si="18"/>
        <v>0</v>
      </c>
      <c r="BB81" s="144">
        <f t="shared" si="19"/>
        <v>0</v>
      </c>
      <c r="BC81" s="144">
        <f t="shared" si="20"/>
        <v>0</v>
      </c>
      <c r="BD81" s="144">
        <f t="shared" si="21"/>
        <v>0</v>
      </c>
      <c r="BE81" s="144">
        <f t="shared" si="22"/>
        <v>0</v>
      </c>
      <c r="BF81" s="144">
        <f t="shared" si="23"/>
        <v>0</v>
      </c>
      <c r="BG81" s="144">
        <f t="shared" si="24"/>
        <v>0</v>
      </c>
      <c r="BH81" s="144">
        <f t="shared" si="25"/>
        <v>0</v>
      </c>
      <c r="BI81" s="144">
        <f t="shared" si="26"/>
        <v>0</v>
      </c>
      <c r="BJ81" s="144">
        <f t="shared" si="27"/>
        <v>0</v>
      </c>
      <c r="BK81" s="144">
        <f t="shared" si="28"/>
        <v>0</v>
      </c>
      <c r="BL81" s="144">
        <f t="shared" si="29"/>
        <v>0</v>
      </c>
      <c r="BM81" s="144">
        <f t="shared" si="30"/>
        <v>0</v>
      </c>
      <c r="BN81" s="144">
        <f t="shared" si="31"/>
        <v>0</v>
      </c>
      <c r="BO81" s="144">
        <f t="shared" si="32"/>
        <v>0</v>
      </c>
      <c r="BP81" s="144">
        <f t="shared" si="33"/>
        <v>0</v>
      </c>
      <c r="BQ81" s="144">
        <f t="shared" si="34"/>
        <v>0</v>
      </c>
      <c r="BR81" s="144">
        <f t="shared" si="35"/>
        <v>0</v>
      </c>
      <c r="BS81" s="144">
        <f t="shared" si="36"/>
        <v>0</v>
      </c>
      <c r="BT81" s="144">
        <f t="shared" si="37"/>
        <v>0</v>
      </c>
      <c r="BU81" s="144">
        <f t="shared" si="38"/>
        <v>0</v>
      </c>
      <c r="BV81" s="144">
        <f t="shared" si="39"/>
        <v>0</v>
      </c>
      <c r="BW81" s="144">
        <f t="shared" si="40"/>
        <v>0</v>
      </c>
      <c r="BX81" s="144">
        <f t="shared" si="41"/>
        <v>0</v>
      </c>
      <c r="BY81" s="144">
        <f t="shared" si="42"/>
        <v>0</v>
      </c>
      <c r="BZ81" s="144">
        <f t="shared" si="43"/>
        <v>0</v>
      </c>
      <c r="CA81" s="144">
        <f t="shared" si="44"/>
        <v>0</v>
      </c>
      <c r="CB81" s="144">
        <f t="shared" si="45"/>
        <v>0</v>
      </c>
      <c r="CC81" s="369"/>
      <c r="CE81" s="189" t="str">
        <f t="shared" si="89"/>
        <v>Autre</v>
      </c>
      <c r="CF81" s="145"/>
      <c r="CG81" s="145">
        <v>1</v>
      </c>
      <c r="CH81" s="145">
        <v>1</v>
      </c>
      <c r="CI81" s="145">
        <v>1</v>
      </c>
      <c r="CJ81" s="145">
        <v>1</v>
      </c>
      <c r="CK81" s="145">
        <v>1</v>
      </c>
      <c r="CL81" s="145">
        <v>1</v>
      </c>
      <c r="CM81" s="145">
        <v>1</v>
      </c>
      <c r="CN81" s="145">
        <v>1</v>
      </c>
      <c r="CO81" s="145">
        <v>1</v>
      </c>
      <c r="CP81" s="145">
        <v>1</v>
      </c>
      <c r="CQ81" s="145">
        <v>1</v>
      </c>
      <c r="CR81" s="145">
        <v>1</v>
      </c>
      <c r="CS81" s="145">
        <v>1</v>
      </c>
      <c r="CT81" s="145">
        <f t="shared" si="90"/>
        <v>0</v>
      </c>
      <c r="CU81" s="145">
        <f t="shared" si="91"/>
        <v>0</v>
      </c>
      <c r="CV81" s="145">
        <f t="shared" si="70"/>
        <v>0</v>
      </c>
    </row>
    <row r="82" spans="1:100" s="137" customFormat="1" ht="13.5" hidden="1" thickBot="1" x14ac:dyDescent="0.25">
      <c r="A82" s="158"/>
      <c r="B82" s="625" t="s">
        <v>380</v>
      </c>
      <c r="C82" s="322"/>
      <c r="D82" s="129"/>
      <c r="E82" s="155"/>
      <c r="F82" s="127"/>
      <c r="G82" s="130"/>
      <c r="H82" s="639"/>
      <c r="I82" s="130"/>
      <c r="J82" s="84"/>
      <c r="K82" s="139"/>
      <c r="L82" s="140"/>
      <c r="M82" s="141"/>
      <c r="N82" s="141"/>
      <c r="O82" s="70"/>
      <c r="P82" s="134" t="str">
        <f t="shared" si="12"/>
        <v>7. Émission de chaleur</v>
      </c>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369"/>
      <c r="CE82" s="374" t="str">
        <f t="shared" si="89"/>
        <v>7. Émission de chaleur</v>
      </c>
      <c r="CF82" s="145">
        <v>1</v>
      </c>
      <c r="CG82" s="145">
        <v>1</v>
      </c>
      <c r="CH82" s="145">
        <v>1</v>
      </c>
      <c r="CI82" s="145">
        <v>1</v>
      </c>
      <c r="CJ82" s="145">
        <v>1</v>
      </c>
      <c r="CK82" s="145">
        <v>1</v>
      </c>
      <c r="CL82" s="145">
        <v>1</v>
      </c>
      <c r="CM82" s="145">
        <v>1</v>
      </c>
      <c r="CN82" s="145">
        <v>1</v>
      </c>
      <c r="CO82" s="145">
        <v>1</v>
      </c>
      <c r="CP82" s="145">
        <v>1</v>
      </c>
      <c r="CQ82" s="145">
        <v>1</v>
      </c>
      <c r="CR82" s="145">
        <v>1</v>
      </c>
      <c r="CS82" s="145">
        <v>1</v>
      </c>
      <c r="CT82" s="145">
        <f t="shared" si="90"/>
        <v>1</v>
      </c>
      <c r="CU82" s="145">
        <f t="shared" si="91"/>
        <v>1</v>
      </c>
      <c r="CV82" s="145">
        <f t="shared" si="70"/>
        <v>1</v>
      </c>
    </row>
    <row r="83" spans="1:100" s="158" customFormat="1" ht="13.5" hidden="1" thickBot="1" x14ac:dyDescent="0.25">
      <c r="B83" s="98" t="s">
        <v>381</v>
      </c>
      <c r="C83" s="319"/>
      <c r="D83" s="49"/>
      <c r="E83" s="152">
        <v>40</v>
      </c>
      <c r="F83" s="642"/>
      <c r="G83" s="34">
        <v>0.01</v>
      </c>
      <c r="H83" s="636"/>
      <c r="I83" s="622" t="s">
        <v>124</v>
      </c>
      <c r="J83" s="84"/>
      <c r="K83" s="139">
        <f t="shared" si="8"/>
        <v>40</v>
      </c>
      <c r="L83" s="140">
        <f t="shared" ref="L83:L91" si="125">IF(ISNUMBER(H83),IF(I83=$D$332,IFERROR(H83/D83,"-"),H83/100),IF(ISNUMBER(G83),G83,0))</f>
        <v>0.01</v>
      </c>
      <c r="M83" s="141">
        <f t="shared" ref="M83:M91" si="126">IF(AND(ISNUMBER(H83),I83=$D$332),H83,L83*D83)</f>
        <v>0</v>
      </c>
      <c r="N83" s="141">
        <f t="shared" ref="N83:N91" si="127">1/K83*D83</f>
        <v>0</v>
      </c>
      <c r="O83" s="70"/>
      <c r="P83" s="143" t="str">
        <f t="shared" si="12"/>
        <v>Radiateurs/convecteurs</v>
      </c>
      <c r="Q83" s="144">
        <f t="shared" si="13"/>
        <v>0</v>
      </c>
      <c r="R83" s="144">
        <f t="shared" ref="R83:AU83" si="128">IF(Betrachtungszeit_Heizung&lt;R$26,0,IF(AND(Q$26&lt;&gt;0,Q$26/($K83)=INT(Q$26/($K83))),$D83,0))</f>
        <v>0</v>
      </c>
      <c r="S83" s="144">
        <f t="shared" si="128"/>
        <v>0</v>
      </c>
      <c r="T83" s="144">
        <f t="shared" si="128"/>
        <v>0</v>
      </c>
      <c r="U83" s="144">
        <f t="shared" si="128"/>
        <v>0</v>
      </c>
      <c r="V83" s="144">
        <f t="shared" si="128"/>
        <v>0</v>
      </c>
      <c r="W83" s="144">
        <f t="shared" si="128"/>
        <v>0</v>
      </c>
      <c r="X83" s="144">
        <f t="shared" si="128"/>
        <v>0</v>
      </c>
      <c r="Y83" s="144">
        <f t="shared" si="128"/>
        <v>0</v>
      </c>
      <c r="Z83" s="144">
        <f t="shared" si="128"/>
        <v>0</v>
      </c>
      <c r="AA83" s="144">
        <f t="shared" si="128"/>
        <v>0</v>
      </c>
      <c r="AB83" s="144">
        <f t="shared" si="128"/>
        <v>0</v>
      </c>
      <c r="AC83" s="144">
        <f t="shared" si="128"/>
        <v>0</v>
      </c>
      <c r="AD83" s="144">
        <f t="shared" si="128"/>
        <v>0</v>
      </c>
      <c r="AE83" s="144">
        <f t="shared" si="128"/>
        <v>0</v>
      </c>
      <c r="AF83" s="144">
        <f t="shared" si="128"/>
        <v>0</v>
      </c>
      <c r="AG83" s="144">
        <f t="shared" si="128"/>
        <v>0</v>
      </c>
      <c r="AH83" s="144">
        <f t="shared" si="128"/>
        <v>0</v>
      </c>
      <c r="AI83" s="144">
        <f t="shared" si="128"/>
        <v>0</v>
      </c>
      <c r="AJ83" s="144">
        <f t="shared" si="128"/>
        <v>0</v>
      </c>
      <c r="AK83" s="144">
        <f t="shared" si="128"/>
        <v>0</v>
      </c>
      <c r="AL83" s="144">
        <f t="shared" si="128"/>
        <v>0</v>
      </c>
      <c r="AM83" s="144">
        <f t="shared" si="128"/>
        <v>0</v>
      </c>
      <c r="AN83" s="144">
        <f t="shared" si="128"/>
        <v>0</v>
      </c>
      <c r="AO83" s="144">
        <f t="shared" si="128"/>
        <v>0</v>
      </c>
      <c r="AP83" s="144">
        <f t="shared" si="128"/>
        <v>0</v>
      </c>
      <c r="AQ83" s="144">
        <f t="shared" si="128"/>
        <v>0</v>
      </c>
      <c r="AR83" s="144">
        <f t="shared" si="128"/>
        <v>0</v>
      </c>
      <c r="AS83" s="144">
        <f t="shared" si="128"/>
        <v>0</v>
      </c>
      <c r="AT83" s="144">
        <f t="shared" si="128"/>
        <v>0</v>
      </c>
      <c r="AU83" s="144">
        <f t="shared" si="128"/>
        <v>0</v>
      </c>
      <c r="AV83" s="144">
        <f t="shared" ref="AV83:AV91" si="129">SUMIF($AX$26:$CB$26,Betrachtungszeit_Heizung,AX83:CB83)</f>
        <v>0</v>
      </c>
      <c r="AW83" s="137"/>
      <c r="AX83" s="144">
        <f t="shared" ref="AX83:AX146" si="130">$D83</f>
        <v>0</v>
      </c>
      <c r="AY83" s="144">
        <f t="shared" si="16"/>
        <v>0</v>
      </c>
      <c r="AZ83" s="144">
        <f t="shared" si="17"/>
        <v>0</v>
      </c>
      <c r="BA83" s="144">
        <f t="shared" si="18"/>
        <v>0</v>
      </c>
      <c r="BB83" s="144">
        <f t="shared" si="19"/>
        <v>0</v>
      </c>
      <c r="BC83" s="144">
        <f t="shared" si="20"/>
        <v>0</v>
      </c>
      <c r="BD83" s="144">
        <f t="shared" si="21"/>
        <v>0</v>
      </c>
      <c r="BE83" s="144">
        <f t="shared" si="22"/>
        <v>0</v>
      </c>
      <c r="BF83" s="144">
        <f t="shared" si="23"/>
        <v>0</v>
      </c>
      <c r="BG83" s="144">
        <f t="shared" si="24"/>
        <v>0</v>
      </c>
      <c r="BH83" s="144">
        <f t="shared" si="25"/>
        <v>0</v>
      </c>
      <c r="BI83" s="144">
        <f t="shared" si="26"/>
        <v>0</v>
      </c>
      <c r="BJ83" s="144">
        <f t="shared" si="27"/>
        <v>0</v>
      </c>
      <c r="BK83" s="144">
        <f t="shared" si="28"/>
        <v>0</v>
      </c>
      <c r="BL83" s="144">
        <f t="shared" si="29"/>
        <v>0</v>
      </c>
      <c r="BM83" s="144">
        <f t="shared" si="30"/>
        <v>0</v>
      </c>
      <c r="BN83" s="144">
        <f t="shared" si="31"/>
        <v>0</v>
      </c>
      <c r="BO83" s="144">
        <f t="shared" si="32"/>
        <v>0</v>
      </c>
      <c r="BP83" s="144">
        <f t="shared" si="33"/>
        <v>0</v>
      </c>
      <c r="BQ83" s="144">
        <f t="shared" si="34"/>
        <v>0</v>
      </c>
      <c r="BR83" s="144">
        <f t="shared" si="35"/>
        <v>0</v>
      </c>
      <c r="BS83" s="144">
        <f t="shared" si="36"/>
        <v>0</v>
      </c>
      <c r="BT83" s="144">
        <f t="shared" si="37"/>
        <v>0</v>
      </c>
      <c r="BU83" s="144">
        <f t="shared" si="38"/>
        <v>0</v>
      </c>
      <c r="BV83" s="144">
        <f t="shared" si="39"/>
        <v>0</v>
      </c>
      <c r="BW83" s="144">
        <f t="shared" si="40"/>
        <v>0</v>
      </c>
      <c r="BX83" s="144">
        <f t="shared" si="41"/>
        <v>0</v>
      </c>
      <c r="BY83" s="144">
        <f t="shared" si="42"/>
        <v>0</v>
      </c>
      <c r="BZ83" s="144">
        <f t="shared" si="43"/>
        <v>0</v>
      </c>
      <c r="CA83" s="144">
        <f t="shared" si="44"/>
        <v>0</v>
      </c>
      <c r="CB83" s="144">
        <f t="shared" si="45"/>
        <v>0</v>
      </c>
      <c r="CE83" s="189" t="str">
        <f t="shared" si="89"/>
        <v>Radiateurs/convecteurs</v>
      </c>
      <c r="CF83" s="145"/>
      <c r="CG83" s="145">
        <v>1</v>
      </c>
      <c r="CH83" s="145">
        <v>1</v>
      </c>
      <c r="CI83" s="145">
        <v>1</v>
      </c>
      <c r="CJ83" s="145">
        <v>1</v>
      </c>
      <c r="CK83" s="145">
        <v>1</v>
      </c>
      <c r="CL83" s="145">
        <v>1</v>
      </c>
      <c r="CM83" s="145">
        <v>1</v>
      </c>
      <c r="CN83" s="145">
        <v>1</v>
      </c>
      <c r="CO83" s="145">
        <v>1</v>
      </c>
      <c r="CP83" s="145">
        <v>1</v>
      </c>
      <c r="CQ83" s="145">
        <v>1</v>
      </c>
      <c r="CR83" s="145">
        <v>1</v>
      </c>
      <c r="CS83" s="145">
        <v>1</v>
      </c>
      <c r="CT83" s="145">
        <f t="shared" si="90"/>
        <v>0</v>
      </c>
      <c r="CU83" s="145">
        <f t="shared" si="91"/>
        <v>0</v>
      </c>
      <c r="CV83" s="145">
        <f t="shared" si="70"/>
        <v>0</v>
      </c>
    </row>
    <row r="84" spans="1:100" s="158" customFormat="1" ht="13.5" hidden="1" thickBot="1" x14ac:dyDescent="0.25">
      <c r="B84" s="98" t="s">
        <v>147</v>
      </c>
      <c r="C84" s="319"/>
      <c r="D84" s="49"/>
      <c r="E84" s="152">
        <v>30</v>
      </c>
      <c r="F84" s="642"/>
      <c r="G84" s="34">
        <v>0.01</v>
      </c>
      <c r="H84" s="636"/>
      <c r="I84" s="622" t="s">
        <v>124</v>
      </c>
      <c r="J84" s="84"/>
      <c r="K84" s="139">
        <f t="shared" si="8"/>
        <v>30</v>
      </c>
      <c r="L84" s="140">
        <f t="shared" si="125"/>
        <v>0.01</v>
      </c>
      <c r="M84" s="141">
        <f t="shared" si="126"/>
        <v>0</v>
      </c>
      <c r="N84" s="141">
        <f t="shared" si="127"/>
        <v>0</v>
      </c>
      <c r="O84" s="70"/>
      <c r="P84" s="143" t="str">
        <f t="shared" si="12"/>
        <v>Chauffage au sol</v>
      </c>
      <c r="Q84" s="144">
        <f t="shared" si="13"/>
        <v>0</v>
      </c>
      <c r="R84" s="144">
        <f t="shared" ref="R84:AU84" si="131">IF(Betrachtungszeit_Heizung&lt;R$26,0,IF(AND(Q$26&lt;&gt;0,Q$26/($K84)=INT(Q$26/($K84))),$D84,0))</f>
        <v>0</v>
      </c>
      <c r="S84" s="144">
        <f t="shared" si="131"/>
        <v>0</v>
      </c>
      <c r="T84" s="144">
        <f t="shared" si="131"/>
        <v>0</v>
      </c>
      <c r="U84" s="144">
        <f t="shared" si="131"/>
        <v>0</v>
      </c>
      <c r="V84" s="144">
        <f t="shared" si="131"/>
        <v>0</v>
      </c>
      <c r="W84" s="144">
        <f t="shared" si="131"/>
        <v>0</v>
      </c>
      <c r="X84" s="144">
        <f t="shared" si="131"/>
        <v>0</v>
      </c>
      <c r="Y84" s="144">
        <f t="shared" si="131"/>
        <v>0</v>
      </c>
      <c r="Z84" s="144">
        <f t="shared" si="131"/>
        <v>0</v>
      </c>
      <c r="AA84" s="144">
        <f t="shared" si="131"/>
        <v>0</v>
      </c>
      <c r="AB84" s="144">
        <f t="shared" si="131"/>
        <v>0</v>
      </c>
      <c r="AC84" s="144">
        <f t="shared" si="131"/>
        <v>0</v>
      </c>
      <c r="AD84" s="144">
        <f t="shared" si="131"/>
        <v>0</v>
      </c>
      <c r="AE84" s="144">
        <f t="shared" si="131"/>
        <v>0</v>
      </c>
      <c r="AF84" s="144">
        <f t="shared" si="131"/>
        <v>0</v>
      </c>
      <c r="AG84" s="144">
        <f t="shared" si="131"/>
        <v>0</v>
      </c>
      <c r="AH84" s="144">
        <f t="shared" si="131"/>
        <v>0</v>
      </c>
      <c r="AI84" s="144">
        <f t="shared" si="131"/>
        <v>0</v>
      </c>
      <c r="AJ84" s="144">
        <f t="shared" si="131"/>
        <v>0</v>
      </c>
      <c r="AK84" s="144">
        <f t="shared" si="131"/>
        <v>0</v>
      </c>
      <c r="AL84" s="144">
        <f t="shared" si="131"/>
        <v>0</v>
      </c>
      <c r="AM84" s="144">
        <f t="shared" si="131"/>
        <v>0</v>
      </c>
      <c r="AN84" s="144">
        <f t="shared" si="131"/>
        <v>0</v>
      </c>
      <c r="AO84" s="144">
        <f t="shared" si="131"/>
        <v>0</v>
      </c>
      <c r="AP84" s="144">
        <f t="shared" si="131"/>
        <v>0</v>
      </c>
      <c r="AQ84" s="144">
        <f t="shared" si="131"/>
        <v>0</v>
      </c>
      <c r="AR84" s="144">
        <f t="shared" si="131"/>
        <v>0</v>
      </c>
      <c r="AS84" s="144">
        <f t="shared" si="131"/>
        <v>0</v>
      </c>
      <c r="AT84" s="144">
        <f t="shared" si="131"/>
        <v>0</v>
      </c>
      <c r="AU84" s="144">
        <f t="shared" si="131"/>
        <v>0</v>
      </c>
      <c r="AV84" s="144">
        <f t="shared" si="129"/>
        <v>0</v>
      </c>
      <c r="AW84" s="137"/>
      <c r="AX84" s="144">
        <f t="shared" si="130"/>
        <v>0</v>
      </c>
      <c r="AY84" s="144">
        <f t="shared" si="16"/>
        <v>0</v>
      </c>
      <c r="AZ84" s="144">
        <f t="shared" si="17"/>
        <v>0</v>
      </c>
      <c r="BA84" s="144">
        <f t="shared" si="18"/>
        <v>0</v>
      </c>
      <c r="BB84" s="144">
        <f t="shared" si="19"/>
        <v>0</v>
      </c>
      <c r="BC84" s="144">
        <f t="shared" si="20"/>
        <v>0</v>
      </c>
      <c r="BD84" s="144">
        <f t="shared" si="21"/>
        <v>0</v>
      </c>
      <c r="BE84" s="144">
        <f t="shared" si="22"/>
        <v>0</v>
      </c>
      <c r="BF84" s="144">
        <f t="shared" si="23"/>
        <v>0</v>
      </c>
      <c r="BG84" s="144">
        <f t="shared" si="24"/>
        <v>0</v>
      </c>
      <c r="BH84" s="144">
        <f t="shared" si="25"/>
        <v>0</v>
      </c>
      <c r="BI84" s="144">
        <f t="shared" si="26"/>
        <v>0</v>
      </c>
      <c r="BJ84" s="144">
        <f t="shared" si="27"/>
        <v>0</v>
      </c>
      <c r="BK84" s="144">
        <f t="shared" si="28"/>
        <v>0</v>
      </c>
      <c r="BL84" s="144">
        <f t="shared" si="29"/>
        <v>0</v>
      </c>
      <c r="BM84" s="144">
        <f t="shared" si="30"/>
        <v>0</v>
      </c>
      <c r="BN84" s="144">
        <f t="shared" si="31"/>
        <v>0</v>
      </c>
      <c r="BO84" s="144">
        <f t="shared" si="32"/>
        <v>0</v>
      </c>
      <c r="BP84" s="144">
        <f t="shared" si="33"/>
        <v>0</v>
      </c>
      <c r="BQ84" s="144">
        <f t="shared" si="34"/>
        <v>0</v>
      </c>
      <c r="BR84" s="144">
        <f t="shared" si="35"/>
        <v>0</v>
      </c>
      <c r="BS84" s="144">
        <f t="shared" si="36"/>
        <v>0</v>
      </c>
      <c r="BT84" s="144">
        <f t="shared" si="37"/>
        <v>0</v>
      </c>
      <c r="BU84" s="144">
        <f t="shared" si="38"/>
        <v>0</v>
      </c>
      <c r="BV84" s="144">
        <f t="shared" si="39"/>
        <v>0</v>
      </c>
      <c r="BW84" s="144">
        <f t="shared" si="40"/>
        <v>0</v>
      </c>
      <c r="BX84" s="144">
        <f t="shared" si="41"/>
        <v>0</v>
      </c>
      <c r="BY84" s="144">
        <f t="shared" si="42"/>
        <v>0</v>
      </c>
      <c r="BZ84" s="144">
        <f t="shared" si="43"/>
        <v>0</v>
      </c>
      <c r="CA84" s="144">
        <f t="shared" si="44"/>
        <v>0</v>
      </c>
      <c r="CB84" s="144">
        <f t="shared" si="45"/>
        <v>0</v>
      </c>
      <c r="CE84" s="189" t="str">
        <f t="shared" si="89"/>
        <v>Chauffage au sol</v>
      </c>
      <c r="CF84" s="145"/>
      <c r="CG84" s="145">
        <v>1</v>
      </c>
      <c r="CH84" s="145">
        <v>1</v>
      </c>
      <c r="CI84" s="145">
        <v>1</v>
      </c>
      <c r="CJ84" s="145">
        <v>1</v>
      </c>
      <c r="CK84" s="145">
        <v>1</v>
      </c>
      <c r="CL84" s="145">
        <v>1</v>
      </c>
      <c r="CM84" s="145">
        <v>1</v>
      </c>
      <c r="CN84" s="145">
        <v>1</v>
      </c>
      <c r="CO84" s="145">
        <v>1</v>
      </c>
      <c r="CP84" s="145">
        <v>1</v>
      </c>
      <c r="CQ84" s="145">
        <v>1</v>
      </c>
      <c r="CR84" s="145">
        <v>1</v>
      </c>
      <c r="CS84" s="145">
        <v>1</v>
      </c>
      <c r="CT84" s="145">
        <f t="shared" si="90"/>
        <v>0</v>
      </c>
      <c r="CU84" s="145">
        <f t="shared" si="91"/>
        <v>0</v>
      </c>
      <c r="CV84" s="145">
        <f t="shared" si="70"/>
        <v>0</v>
      </c>
    </row>
    <row r="85" spans="1:100" s="158" customFormat="1" ht="13.5" hidden="1" thickBot="1" x14ac:dyDescent="0.25">
      <c r="B85" s="98" t="s">
        <v>382</v>
      </c>
      <c r="C85" s="319"/>
      <c r="D85" s="49"/>
      <c r="E85" s="152">
        <v>40</v>
      </c>
      <c r="F85" s="642"/>
      <c r="G85" s="34">
        <v>0.01</v>
      </c>
      <c r="H85" s="636"/>
      <c r="I85" s="622" t="s">
        <v>124</v>
      </c>
      <c r="J85" s="84"/>
      <c r="K85" s="139">
        <f t="shared" si="8"/>
        <v>40</v>
      </c>
      <c r="L85" s="140">
        <f t="shared" si="125"/>
        <v>0.01</v>
      </c>
      <c r="M85" s="141">
        <f t="shared" si="126"/>
        <v>0</v>
      </c>
      <c r="N85" s="141">
        <f t="shared" si="127"/>
        <v>0</v>
      </c>
      <c r="O85" s="70"/>
      <c r="P85" s="143" t="str">
        <f t="shared" si="12"/>
        <v>Plafonds actifs</v>
      </c>
      <c r="Q85" s="144">
        <f t="shared" si="13"/>
        <v>0</v>
      </c>
      <c r="R85" s="144">
        <f t="shared" ref="R85:AU85" si="132">IF(Betrachtungszeit_Heizung&lt;R$26,0,IF(AND(Q$26&lt;&gt;0,Q$26/($K85)=INT(Q$26/($K85))),$D85,0))</f>
        <v>0</v>
      </c>
      <c r="S85" s="144">
        <f t="shared" si="132"/>
        <v>0</v>
      </c>
      <c r="T85" s="144">
        <f t="shared" si="132"/>
        <v>0</v>
      </c>
      <c r="U85" s="144">
        <f t="shared" si="132"/>
        <v>0</v>
      </c>
      <c r="V85" s="144">
        <f t="shared" si="132"/>
        <v>0</v>
      </c>
      <c r="W85" s="144">
        <f t="shared" si="132"/>
        <v>0</v>
      </c>
      <c r="X85" s="144">
        <f t="shared" si="132"/>
        <v>0</v>
      </c>
      <c r="Y85" s="144">
        <f t="shared" si="132"/>
        <v>0</v>
      </c>
      <c r="Z85" s="144">
        <f t="shared" si="132"/>
        <v>0</v>
      </c>
      <c r="AA85" s="144">
        <f t="shared" si="132"/>
        <v>0</v>
      </c>
      <c r="AB85" s="144">
        <f t="shared" si="132"/>
        <v>0</v>
      </c>
      <c r="AC85" s="144">
        <f t="shared" si="132"/>
        <v>0</v>
      </c>
      <c r="AD85" s="144">
        <f t="shared" si="132"/>
        <v>0</v>
      </c>
      <c r="AE85" s="144">
        <f t="shared" si="132"/>
        <v>0</v>
      </c>
      <c r="AF85" s="144">
        <f t="shared" si="132"/>
        <v>0</v>
      </c>
      <c r="AG85" s="144">
        <f t="shared" si="132"/>
        <v>0</v>
      </c>
      <c r="AH85" s="144">
        <f t="shared" si="132"/>
        <v>0</v>
      </c>
      <c r="AI85" s="144">
        <f t="shared" si="132"/>
        <v>0</v>
      </c>
      <c r="AJ85" s="144">
        <f t="shared" si="132"/>
        <v>0</v>
      </c>
      <c r="AK85" s="144">
        <f t="shared" si="132"/>
        <v>0</v>
      </c>
      <c r="AL85" s="144">
        <f t="shared" si="132"/>
        <v>0</v>
      </c>
      <c r="AM85" s="144">
        <f t="shared" si="132"/>
        <v>0</v>
      </c>
      <c r="AN85" s="144">
        <f t="shared" si="132"/>
        <v>0</v>
      </c>
      <c r="AO85" s="144">
        <f t="shared" si="132"/>
        <v>0</v>
      </c>
      <c r="AP85" s="144">
        <f t="shared" si="132"/>
        <v>0</v>
      </c>
      <c r="AQ85" s="144">
        <f t="shared" si="132"/>
        <v>0</v>
      </c>
      <c r="AR85" s="144">
        <f t="shared" si="132"/>
        <v>0</v>
      </c>
      <c r="AS85" s="144">
        <f t="shared" si="132"/>
        <v>0</v>
      </c>
      <c r="AT85" s="144">
        <f t="shared" si="132"/>
        <v>0</v>
      </c>
      <c r="AU85" s="144">
        <f t="shared" si="132"/>
        <v>0</v>
      </c>
      <c r="AV85" s="144">
        <f t="shared" si="129"/>
        <v>0</v>
      </c>
      <c r="AW85" s="137"/>
      <c r="AX85" s="144">
        <f t="shared" si="130"/>
        <v>0</v>
      </c>
      <c r="AY85" s="144">
        <f t="shared" si="16"/>
        <v>0</v>
      </c>
      <c r="AZ85" s="144">
        <f t="shared" si="17"/>
        <v>0</v>
      </c>
      <c r="BA85" s="144">
        <f t="shared" si="18"/>
        <v>0</v>
      </c>
      <c r="BB85" s="144">
        <f t="shared" si="19"/>
        <v>0</v>
      </c>
      <c r="BC85" s="144">
        <f t="shared" si="20"/>
        <v>0</v>
      </c>
      <c r="BD85" s="144">
        <f t="shared" si="21"/>
        <v>0</v>
      </c>
      <c r="BE85" s="144">
        <f t="shared" si="22"/>
        <v>0</v>
      </c>
      <c r="BF85" s="144">
        <f t="shared" si="23"/>
        <v>0</v>
      </c>
      <c r="BG85" s="144">
        <f t="shared" si="24"/>
        <v>0</v>
      </c>
      <c r="BH85" s="144">
        <f t="shared" si="25"/>
        <v>0</v>
      </c>
      <c r="BI85" s="144">
        <f t="shared" si="26"/>
        <v>0</v>
      </c>
      <c r="BJ85" s="144">
        <f t="shared" si="27"/>
        <v>0</v>
      </c>
      <c r="BK85" s="144">
        <f t="shared" si="28"/>
        <v>0</v>
      </c>
      <c r="BL85" s="144">
        <f t="shared" si="29"/>
        <v>0</v>
      </c>
      <c r="BM85" s="144">
        <f t="shared" si="30"/>
        <v>0</v>
      </c>
      <c r="BN85" s="144">
        <f t="shared" si="31"/>
        <v>0</v>
      </c>
      <c r="BO85" s="144">
        <f t="shared" si="32"/>
        <v>0</v>
      </c>
      <c r="BP85" s="144">
        <f t="shared" si="33"/>
        <v>0</v>
      </c>
      <c r="BQ85" s="144">
        <f t="shared" si="34"/>
        <v>0</v>
      </c>
      <c r="BR85" s="144">
        <f t="shared" si="35"/>
        <v>0</v>
      </c>
      <c r="BS85" s="144">
        <f t="shared" si="36"/>
        <v>0</v>
      </c>
      <c r="BT85" s="144">
        <f t="shared" si="37"/>
        <v>0</v>
      </c>
      <c r="BU85" s="144">
        <f t="shared" si="38"/>
        <v>0</v>
      </c>
      <c r="BV85" s="144">
        <f t="shared" si="39"/>
        <v>0</v>
      </c>
      <c r="BW85" s="144">
        <f t="shared" si="40"/>
        <v>0</v>
      </c>
      <c r="BX85" s="144">
        <f t="shared" si="41"/>
        <v>0</v>
      </c>
      <c r="BY85" s="144">
        <f t="shared" si="42"/>
        <v>0</v>
      </c>
      <c r="BZ85" s="144">
        <f t="shared" si="43"/>
        <v>0</v>
      </c>
      <c r="CA85" s="144">
        <f t="shared" si="44"/>
        <v>0</v>
      </c>
      <c r="CB85" s="144">
        <f t="shared" si="45"/>
        <v>0</v>
      </c>
      <c r="CE85" s="189" t="str">
        <f t="shared" si="89"/>
        <v>Plafonds actifs</v>
      </c>
      <c r="CF85" s="145"/>
      <c r="CG85" s="145">
        <v>1</v>
      </c>
      <c r="CH85" s="145">
        <v>1</v>
      </c>
      <c r="CI85" s="145">
        <v>1</v>
      </c>
      <c r="CJ85" s="145">
        <v>1</v>
      </c>
      <c r="CK85" s="145">
        <v>1</v>
      </c>
      <c r="CL85" s="145">
        <v>1</v>
      </c>
      <c r="CM85" s="145">
        <v>1</v>
      </c>
      <c r="CN85" s="145">
        <v>1</v>
      </c>
      <c r="CO85" s="145">
        <v>1</v>
      </c>
      <c r="CP85" s="145">
        <v>1</v>
      </c>
      <c r="CQ85" s="145">
        <v>1</v>
      </c>
      <c r="CR85" s="145">
        <v>1</v>
      </c>
      <c r="CS85" s="145">
        <v>1</v>
      </c>
      <c r="CT85" s="145">
        <f t="shared" si="90"/>
        <v>0</v>
      </c>
      <c r="CU85" s="145">
        <f t="shared" si="91"/>
        <v>0</v>
      </c>
      <c r="CV85" s="145">
        <f t="shared" si="70"/>
        <v>0</v>
      </c>
    </row>
    <row r="86" spans="1:100" s="158" customFormat="1" ht="13.5" hidden="1" thickBot="1" x14ac:dyDescent="0.25">
      <c r="B86" s="98" t="s">
        <v>148</v>
      </c>
      <c r="C86" s="319"/>
      <c r="D86" s="49"/>
      <c r="E86" s="152">
        <v>20</v>
      </c>
      <c r="F86" s="642"/>
      <c r="G86" s="34">
        <v>0.02</v>
      </c>
      <c r="H86" s="636"/>
      <c r="I86" s="622" t="s">
        <v>124</v>
      </c>
      <c r="J86" s="84"/>
      <c r="K86" s="139">
        <f t="shared" si="8"/>
        <v>20</v>
      </c>
      <c r="L86" s="140">
        <f t="shared" si="125"/>
        <v>0.02</v>
      </c>
      <c r="M86" s="141">
        <f t="shared" si="126"/>
        <v>0</v>
      </c>
      <c r="N86" s="141">
        <f t="shared" si="127"/>
        <v>0</v>
      </c>
      <c r="O86" s="70"/>
      <c r="P86" s="143" t="str">
        <f t="shared" si="12"/>
        <v>Aérothermes</v>
      </c>
      <c r="Q86" s="144">
        <f t="shared" si="13"/>
        <v>0</v>
      </c>
      <c r="R86" s="144">
        <f t="shared" ref="R86:AU86" si="133">IF(Betrachtungszeit_Heizung&lt;R$26,0,IF(AND(Q$26&lt;&gt;0,Q$26/($K86)=INT(Q$26/($K86))),$D86,0))</f>
        <v>0</v>
      </c>
      <c r="S86" s="144">
        <f t="shared" si="133"/>
        <v>0</v>
      </c>
      <c r="T86" s="144">
        <f t="shared" si="133"/>
        <v>0</v>
      </c>
      <c r="U86" s="144">
        <f t="shared" si="133"/>
        <v>0</v>
      </c>
      <c r="V86" s="144">
        <f t="shared" si="133"/>
        <v>0</v>
      </c>
      <c r="W86" s="144">
        <f t="shared" si="133"/>
        <v>0</v>
      </c>
      <c r="X86" s="144">
        <f t="shared" si="133"/>
        <v>0</v>
      </c>
      <c r="Y86" s="144">
        <f t="shared" si="133"/>
        <v>0</v>
      </c>
      <c r="Z86" s="144">
        <f t="shared" si="133"/>
        <v>0</v>
      </c>
      <c r="AA86" s="144">
        <f t="shared" si="133"/>
        <v>0</v>
      </c>
      <c r="AB86" s="144">
        <f t="shared" si="133"/>
        <v>0</v>
      </c>
      <c r="AC86" s="144">
        <f t="shared" si="133"/>
        <v>0</v>
      </c>
      <c r="AD86" s="144">
        <f t="shared" si="133"/>
        <v>0</v>
      </c>
      <c r="AE86" s="144">
        <f t="shared" si="133"/>
        <v>0</v>
      </c>
      <c r="AF86" s="144">
        <f t="shared" si="133"/>
        <v>0</v>
      </c>
      <c r="AG86" s="144">
        <f t="shared" si="133"/>
        <v>0</v>
      </c>
      <c r="AH86" s="144">
        <f t="shared" si="133"/>
        <v>0</v>
      </c>
      <c r="AI86" s="144">
        <f t="shared" si="133"/>
        <v>0</v>
      </c>
      <c r="AJ86" s="144">
        <f t="shared" si="133"/>
        <v>0</v>
      </c>
      <c r="AK86" s="144">
        <f t="shared" si="133"/>
        <v>0</v>
      </c>
      <c r="AL86" s="144">
        <f t="shared" si="133"/>
        <v>0</v>
      </c>
      <c r="AM86" s="144">
        <f t="shared" si="133"/>
        <v>0</v>
      </c>
      <c r="AN86" s="144">
        <f t="shared" si="133"/>
        <v>0</v>
      </c>
      <c r="AO86" s="144">
        <f t="shared" si="133"/>
        <v>0</v>
      </c>
      <c r="AP86" s="144">
        <f t="shared" si="133"/>
        <v>0</v>
      </c>
      <c r="AQ86" s="144">
        <f t="shared" si="133"/>
        <v>0</v>
      </c>
      <c r="AR86" s="144">
        <f t="shared" si="133"/>
        <v>0</v>
      </c>
      <c r="AS86" s="144">
        <f t="shared" si="133"/>
        <v>0</v>
      </c>
      <c r="AT86" s="144">
        <f t="shared" si="133"/>
        <v>0</v>
      </c>
      <c r="AU86" s="144">
        <f t="shared" si="133"/>
        <v>0</v>
      </c>
      <c r="AV86" s="144">
        <f t="shared" si="129"/>
        <v>0</v>
      </c>
      <c r="AW86" s="137"/>
      <c r="AX86" s="144">
        <f t="shared" si="130"/>
        <v>0</v>
      </c>
      <c r="AY86" s="144">
        <f t="shared" si="16"/>
        <v>0</v>
      </c>
      <c r="AZ86" s="144">
        <f t="shared" si="17"/>
        <v>0</v>
      </c>
      <c r="BA86" s="144">
        <f t="shared" si="18"/>
        <v>0</v>
      </c>
      <c r="BB86" s="144">
        <f t="shared" si="19"/>
        <v>0</v>
      </c>
      <c r="BC86" s="144">
        <f t="shared" si="20"/>
        <v>0</v>
      </c>
      <c r="BD86" s="144">
        <f t="shared" si="21"/>
        <v>0</v>
      </c>
      <c r="BE86" s="144">
        <f t="shared" si="22"/>
        <v>0</v>
      </c>
      <c r="BF86" s="144">
        <f t="shared" si="23"/>
        <v>0</v>
      </c>
      <c r="BG86" s="144">
        <f t="shared" si="24"/>
        <v>0</v>
      </c>
      <c r="BH86" s="144">
        <f t="shared" si="25"/>
        <v>0</v>
      </c>
      <c r="BI86" s="144">
        <f t="shared" si="26"/>
        <v>0</v>
      </c>
      <c r="BJ86" s="144">
        <f t="shared" si="27"/>
        <v>0</v>
      </c>
      <c r="BK86" s="144">
        <f t="shared" si="28"/>
        <v>0</v>
      </c>
      <c r="BL86" s="144">
        <f t="shared" si="29"/>
        <v>0</v>
      </c>
      <c r="BM86" s="144">
        <f t="shared" si="30"/>
        <v>0</v>
      </c>
      <c r="BN86" s="144">
        <f t="shared" si="31"/>
        <v>0</v>
      </c>
      <c r="BO86" s="144">
        <f t="shared" si="32"/>
        <v>0</v>
      </c>
      <c r="BP86" s="144">
        <f t="shared" si="33"/>
        <v>0</v>
      </c>
      <c r="BQ86" s="144">
        <f t="shared" si="34"/>
        <v>0</v>
      </c>
      <c r="BR86" s="144">
        <f t="shared" si="35"/>
        <v>0</v>
      </c>
      <c r="BS86" s="144">
        <f t="shared" si="36"/>
        <v>0</v>
      </c>
      <c r="BT86" s="144">
        <f t="shared" si="37"/>
        <v>0</v>
      </c>
      <c r="BU86" s="144">
        <f t="shared" si="38"/>
        <v>0</v>
      </c>
      <c r="BV86" s="144">
        <f t="shared" si="39"/>
        <v>0</v>
      </c>
      <c r="BW86" s="144">
        <f t="shared" si="40"/>
        <v>0</v>
      </c>
      <c r="BX86" s="144">
        <f t="shared" si="41"/>
        <v>0</v>
      </c>
      <c r="BY86" s="144">
        <f t="shared" si="42"/>
        <v>0</v>
      </c>
      <c r="BZ86" s="144">
        <f t="shared" si="43"/>
        <v>0</v>
      </c>
      <c r="CA86" s="144">
        <f t="shared" si="44"/>
        <v>0</v>
      </c>
      <c r="CB86" s="144">
        <f t="shared" si="45"/>
        <v>0</v>
      </c>
      <c r="CE86" s="189" t="str">
        <f t="shared" si="89"/>
        <v>Aérothermes</v>
      </c>
      <c r="CF86" s="145"/>
      <c r="CG86" s="145">
        <v>1</v>
      </c>
      <c r="CH86" s="145">
        <v>1</v>
      </c>
      <c r="CI86" s="145">
        <v>1</v>
      </c>
      <c r="CJ86" s="145">
        <v>1</v>
      </c>
      <c r="CK86" s="145">
        <v>1</v>
      </c>
      <c r="CL86" s="145">
        <v>1</v>
      </c>
      <c r="CM86" s="145">
        <v>1</v>
      </c>
      <c r="CN86" s="145">
        <v>1</v>
      </c>
      <c r="CO86" s="145">
        <v>1</v>
      </c>
      <c r="CP86" s="145">
        <v>1</v>
      </c>
      <c r="CQ86" s="145">
        <v>1</v>
      </c>
      <c r="CR86" s="145">
        <v>1</v>
      </c>
      <c r="CS86" s="145">
        <v>1</v>
      </c>
      <c r="CT86" s="145">
        <f t="shared" si="90"/>
        <v>0</v>
      </c>
      <c r="CU86" s="145">
        <f t="shared" si="91"/>
        <v>0</v>
      </c>
      <c r="CV86" s="145">
        <f t="shared" si="70"/>
        <v>0</v>
      </c>
    </row>
    <row r="87" spans="1:100" s="158" customFormat="1" ht="13.5" hidden="1" thickBot="1" x14ac:dyDescent="0.25">
      <c r="B87" s="98" t="s">
        <v>383</v>
      </c>
      <c r="C87" s="319"/>
      <c r="D87" s="49"/>
      <c r="E87" s="152">
        <v>20</v>
      </c>
      <c r="F87" s="642"/>
      <c r="G87" s="34">
        <v>1.4999999999999999E-2</v>
      </c>
      <c r="H87" s="636"/>
      <c r="I87" s="622" t="s">
        <v>124</v>
      </c>
      <c r="J87" s="84"/>
      <c r="K87" s="139">
        <f t="shared" si="8"/>
        <v>20</v>
      </c>
      <c r="L87" s="140">
        <f t="shared" si="125"/>
        <v>1.4999999999999999E-2</v>
      </c>
      <c r="M87" s="141">
        <f t="shared" si="126"/>
        <v>0</v>
      </c>
      <c r="N87" s="141">
        <f t="shared" si="127"/>
        <v>0</v>
      </c>
      <c r="O87" s="70"/>
      <c r="P87" s="143" t="str">
        <f t="shared" si="12"/>
        <v>Raccordement des aérothermes</v>
      </c>
      <c r="Q87" s="144">
        <f t="shared" si="13"/>
        <v>0</v>
      </c>
      <c r="R87" s="144">
        <f t="shared" ref="R87:AU87" si="134">IF(Betrachtungszeit_Heizung&lt;R$26,0,IF(AND(Q$26&lt;&gt;0,Q$26/($K87)=INT(Q$26/($K87))),$D87,0))</f>
        <v>0</v>
      </c>
      <c r="S87" s="144">
        <f t="shared" si="134"/>
        <v>0</v>
      </c>
      <c r="T87" s="144">
        <f t="shared" si="134"/>
        <v>0</v>
      </c>
      <c r="U87" s="144">
        <f t="shared" si="134"/>
        <v>0</v>
      </c>
      <c r="V87" s="144">
        <f t="shared" si="134"/>
        <v>0</v>
      </c>
      <c r="W87" s="144">
        <f t="shared" si="134"/>
        <v>0</v>
      </c>
      <c r="X87" s="144">
        <f t="shared" si="134"/>
        <v>0</v>
      </c>
      <c r="Y87" s="144">
        <f t="shared" si="134"/>
        <v>0</v>
      </c>
      <c r="Z87" s="144">
        <f t="shared" si="134"/>
        <v>0</v>
      </c>
      <c r="AA87" s="144">
        <f t="shared" si="134"/>
        <v>0</v>
      </c>
      <c r="AB87" s="144">
        <f t="shared" si="134"/>
        <v>0</v>
      </c>
      <c r="AC87" s="144">
        <f t="shared" si="134"/>
        <v>0</v>
      </c>
      <c r="AD87" s="144">
        <f t="shared" si="134"/>
        <v>0</v>
      </c>
      <c r="AE87" s="144">
        <f t="shared" si="134"/>
        <v>0</v>
      </c>
      <c r="AF87" s="144">
        <f t="shared" si="134"/>
        <v>0</v>
      </c>
      <c r="AG87" s="144">
        <f t="shared" si="134"/>
        <v>0</v>
      </c>
      <c r="AH87" s="144">
        <f t="shared" si="134"/>
        <v>0</v>
      </c>
      <c r="AI87" s="144">
        <f t="shared" si="134"/>
        <v>0</v>
      </c>
      <c r="AJ87" s="144">
        <f t="shared" si="134"/>
        <v>0</v>
      </c>
      <c r="AK87" s="144">
        <f t="shared" si="134"/>
        <v>0</v>
      </c>
      <c r="AL87" s="144">
        <f t="shared" si="134"/>
        <v>0</v>
      </c>
      <c r="AM87" s="144">
        <f t="shared" si="134"/>
        <v>0</v>
      </c>
      <c r="AN87" s="144">
        <f t="shared" si="134"/>
        <v>0</v>
      </c>
      <c r="AO87" s="144">
        <f t="shared" si="134"/>
        <v>0</v>
      </c>
      <c r="AP87" s="144">
        <f t="shared" si="134"/>
        <v>0</v>
      </c>
      <c r="AQ87" s="144">
        <f t="shared" si="134"/>
        <v>0</v>
      </c>
      <c r="AR87" s="144">
        <f t="shared" si="134"/>
        <v>0</v>
      </c>
      <c r="AS87" s="144">
        <f t="shared" si="134"/>
        <v>0</v>
      </c>
      <c r="AT87" s="144">
        <f t="shared" si="134"/>
        <v>0</v>
      </c>
      <c r="AU87" s="144">
        <f t="shared" si="134"/>
        <v>0</v>
      </c>
      <c r="AV87" s="144">
        <f t="shared" si="129"/>
        <v>0</v>
      </c>
      <c r="AW87" s="137"/>
      <c r="AX87" s="144">
        <f t="shared" si="130"/>
        <v>0</v>
      </c>
      <c r="AY87" s="144">
        <f t="shared" si="16"/>
        <v>0</v>
      </c>
      <c r="AZ87" s="144">
        <f t="shared" si="17"/>
        <v>0</v>
      </c>
      <c r="BA87" s="144">
        <f t="shared" si="18"/>
        <v>0</v>
      </c>
      <c r="BB87" s="144">
        <f t="shared" si="19"/>
        <v>0</v>
      </c>
      <c r="BC87" s="144">
        <f t="shared" si="20"/>
        <v>0</v>
      </c>
      <c r="BD87" s="144">
        <f t="shared" si="21"/>
        <v>0</v>
      </c>
      <c r="BE87" s="144">
        <f t="shared" si="22"/>
        <v>0</v>
      </c>
      <c r="BF87" s="144">
        <f t="shared" si="23"/>
        <v>0</v>
      </c>
      <c r="BG87" s="144">
        <f t="shared" si="24"/>
        <v>0</v>
      </c>
      <c r="BH87" s="144">
        <f t="shared" si="25"/>
        <v>0</v>
      </c>
      <c r="BI87" s="144">
        <f t="shared" si="26"/>
        <v>0</v>
      </c>
      <c r="BJ87" s="144">
        <f t="shared" si="27"/>
        <v>0</v>
      </c>
      <c r="BK87" s="144">
        <f t="shared" si="28"/>
        <v>0</v>
      </c>
      <c r="BL87" s="144">
        <f t="shared" si="29"/>
        <v>0</v>
      </c>
      <c r="BM87" s="144">
        <f t="shared" si="30"/>
        <v>0</v>
      </c>
      <c r="BN87" s="144">
        <f t="shared" si="31"/>
        <v>0</v>
      </c>
      <c r="BO87" s="144">
        <f t="shared" si="32"/>
        <v>0</v>
      </c>
      <c r="BP87" s="144">
        <f t="shared" si="33"/>
        <v>0</v>
      </c>
      <c r="BQ87" s="144">
        <f t="shared" si="34"/>
        <v>0</v>
      </c>
      <c r="BR87" s="144">
        <f t="shared" si="35"/>
        <v>0</v>
      </c>
      <c r="BS87" s="144">
        <f t="shared" si="36"/>
        <v>0</v>
      </c>
      <c r="BT87" s="144">
        <f t="shared" si="37"/>
        <v>0</v>
      </c>
      <c r="BU87" s="144">
        <f t="shared" si="38"/>
        <v>0</v>
      </c>
      <c r="BV87" s="144">
        <f t="shared" si="39"/>
        <v>0</v>
      </c>
      <c r="BW87" s="144">
        <f t="shared" si="40"/>
        <v>0</v>
      </c>
      <c r="BX87" s="144">
        <f t="shared" si="41"/>
        <v>0</v>
      </c>
      <c r="BY87" s="144">
        <f t="shared" si="42"/>
        <v>0</v>
      </c>
      <c r="BZ87" s="144">
        <f t="shared" si="43"/>
        <v>0</v>
      </c>
      <c r="CA87" s="144">
        <f t="shared" si="44"/>
        <v>0</v>
      </c>
      <c r="CB87" s="144">
        <f t="shared" si="45"/>
        <v>0</v>
      </c>
      <c r="CE87" s="189" t="str">
        <f t="shared" si="89"/>
        <v>Raccordement des aérothermes</v>
      </c>
      <c r="CF87" s="145"/>
      <c r="CG87" s="145">
        <v>1</v>
      </c>
      <c r="CH87" s="145">
        <v>1</v>
      </c>
      <c r="CI87" s="145">
        <v>1</v>
      </c>
      <c r="CJ87" s="145">
        <v>1</v>
      </c>
      <c r="CK87" s="145">
        <v>1</v>
      </c>
      <c r="CL87" s="145">
        <v>1</v>
      </c>
      <c r="CM87" s="145">
        <v>1</v>
      </c>
      <c r="CN87" s="145">
        <v>1</v>
      </c>
      <c r="CO87" s="145">
        <v>1</v>
      </c>
      <c r="CP87" s="145">
        <v>1</v>
      </c>
      <c r="CQ87" s="145">
        <v>1</v>
      </c>
      <c r="CR87" s="145">
        <v>1</v>
      </c>
      <c r="CS87" s="145">
        <v>1</v>
      </c>
      <c r="CT87" s="145">
        <f t="shared" si="90"/>
        <v>0</v>
      </c>
      <c r="CU87" s="145">
        <f t="shared" si="91"/>
        <v>0</v>
      </c>
      <c r="CV87" s="145">
        <f t="shared" si="70"/>
        <v>0</v>
      </c>
    </row>
    <row r="88" spans="1:100" s="158" customFormat="1" ht="13.5" hidden="1" thickBot="1" x14ac:dyDescent="0.25">
      <c r="B88" s="98" t="s">
        <v>435</v>
      </c>
      <c r="C88" s="320"/>
      <c r="D88" s="50"/>
      <c r="E88" s="152">
        <v>20</v>
      </c>
      <c r="F88" s="643"/>
      <c r="G88" s="34">
        <v>2.5000000000000001E-2</v>
      </c>
      <c r="H88" s="637"/>
      <c r="I88" s="622" t="s">
        <v>124</v>
      </c>
      <c r="J88" s="84"/>
      <c r="K88" s="139">
        <f t="shared" si="8"/>
        <v>20</v>
      </c>
      <c r="L88" s="140">
        <f t="shared" si="125"/>
        <v>2.5000000000000001E-2</v>
      </c>
      <c r="M88" s="141">
        <f t="shared" si="126"/>
        <v>0</v>
      </c>
      <c r="N88" s="141">
        <f t="shared" si="127"/>
        <v>0</v>
      </c>
      <c r="O88" s="70"/>
      <c r="P88" s="143" t="str">
        <f t="shared" si="12"/>
        <v>Récupération de chaleur (ventilation)</v>
      </c>
      <c r="Q88" s="144">
        <f t="shared" si="13"/>
        <v>0</v>
      </c>
      <c r="R88" s="144">
        <f t="shared" ref="R88:AU88" si="135">IF(Betrachtungszeit_Heizung&lt;R$26,0,IF(AND(Q$26&lt;&gt;0,Q$26/($K88)=INT(Q$26/($K88))),$D88,0))</f>
        <v>0</v>
      </c>
      <c r="S88" s="144">
        <f t="shared" si="135"/>
        <v>0</v>
      </c>
      <c r="T88" s="144">
        <f t="shared" si="135"/>
        <v>0</v>
      </c>
      <c r="U88" s="144">
        <f t="shared" si="135"/>
        <v>0</v>
      </c>
      <c r="V88" s="144">
        <f t="shared" si="135"/>
        <v>0</v>
      </c>
      <c r="W88" s="144">
        <f t="shared" si="135"/>
        <v>0</v>
      </c>
      <c r="X88" s="144">
        <f t="shared" si="135"/>
        <v>0</v>
      </c>
      <c r="Y88" s="144">
        <f t="shared" si="135"/>
        <v>0</v>
      </c>
      <c r="Z88" s="144">
        <f t="shared" si="135"/>
        <v>0</v>
      </c>
      <c r="AA88" s="144">
        <f t="shared" si="135"/>
        <v>0</v>
      </c>
      <c r="AB88" s="144">
        <f t="shared" si="135"/>
        <v>0</v>
      </c>
      <c r="AC88" s="144">
        <f t="shared" si="135"/>
        <v>0</v>
      </c>
      <c r="AD88" s="144">
        <f t="shared" si="135"/>
        <v>0</v>
      </c>
      <c r="AE88" s="144">
        <f t="shared" si="135"/>
        <v>0</v>
      </c>
      <c r="AF88" s="144">
        <f t="shared" si="135"/>
        <v>0</v>
      </c>
      <c r="AG88" s="144">
        <f t="shared" si="135"/>
        <v>0</v>
      </c>
      <c r="AH88" s="144">
        <f t="shared" si="135"/>
        <v>0</v>
      </c>
      <c r="AI88" s="144">
        <f t="shared" si="135"/>
        <v>0</v>
      </c>
      <c r="AJ88" s="144">
        <f t="shared" si="135"/>
        <v>0</v>
      </c>
      <c r="AK88" s="144">
        <f t="shared" si="135"/>
        <v>0</v>
      </c>
      <c r="AL88" s="144">
        <f t="shared" si="135"/>
        <v>0</v>
      </c>
      <c r="AM88" s="144">
        <f t="shared" si="135"/>
        <v>0</v>
      </c>
      <c r="AN88" s="144">
        <f t="shared" si="135"/>
        <v>0</v>
      </c>
      <c r="AO88" s="144">
        <f t="shared" si="135"/>
        <v>0</v>
      </c>
      <c r="AP88" s="144">
        <f t="shared" si="135"/>
        <v>0</v>
      </c>
      <c r="AQ88" s="144">
        <f t="shared" si="135"/>
        <v>0</v>
      </c>
      <c r="AR88" s="144">
        <f t="shared" si="135"/>
        <v>0</v>
      </c>
      <c r="AS88" s="144">
        <f t="shared" si="135"/>
        <v>0</v>
      </c>
      <c r="AT88" s="144">
        <f t="shared" si="135"/>
        <v>0</v>
      </c>
      <c r="AU88" s="144">
        <f t="shared" si="135"/>
        <v>0</v>
      </c>
      <c r="AV88" s="144">
        <f t="shared" si="129"/>
        <v>0</v>
      </c>
      <c r="AW88" s="137"/>
      <c r="AX88" s="144">
        <f t="shared" si="130"/>
        <v>0</v>
      </c>
      <c r="AY88" s="144">
        <f t="shared" si="16"/>
        <v>0</v>
      </c>
      <c r="AZ88" s="144">
        <f t="shared" si="17"/>
        <v>0</v>
      </c>
      <c r="BA88" s="144">
        <f t="shared" si="18"/>
        <v>0</v>
      </c>
      <c r="BB88" s="144">
        <f t="shared" si="19"/>
        <v>0</v>
      </c>
      <c r="BC88" s="144">
        <f t="shared" si="20"/>
        <v>0</v>
      </c>
      <c r="BD88" s="144">
        <f t="shared" si="21"/>
        <v>0</v>
      </c>
      <c r="BE88" s="144">
        <f t="shared" si="22"/>
        <v>0</v>
      </c>
      <c r="BF88" s="144">
        <f t="shared" si="23"/>
        <v>0</v>
      </c>
      <c r="BG88" s="144">
        <f t="shared" si="24"/>
        <v>0</v>
      </c>
      <c r="BH88" s="144">
        <f t="shared" si="25"/>
        <v>0</v>
      </c>
      <c r="BI88" s="144">
        <f t="shared" si="26"/>
        <v>0</v>
      </c>
      <c r="BJ88" s="144">
        <f t="shared" si="27"/>
        <v>0</v>
      </c>
      <c r="BK88" s="144">
        <f t="shared" si="28"/>
        <v>0</v>
      </c>
      <c r="BL88" s="144">
        <f t="shared" si="29"/>
        <v>0</v>
      </c>
      <c r="BM88" s="144">
        <f t="shared" si="30"/>
        <v>0</v>
      </c>
      <c r="BN88" s="144">
        <f t="shared" si="31"/>
        <v>0</v>
      </c>
      <c r="BO88" s="144">
        <f t="shared" si="32"/>
        <v>0</v>
      </c>
      <c r="BP88" s="144">
        <f t="shared" si="33"/>
        <v>0</v>
      </c>
      <c r="BQ88" s="144">
        <f t="shared" si="34"/>
        <v>0</v>
      </c>
      <c r="BR88" s="144">
        <f t="shared" si="35"/>
        <v>0</v>
      </c>
      <c r="BS88" s="144">
        <f t="shared" si="36"/>
        <v>0</v>
      </c>
      <c r="BT88" s="144">
        <f t="shared" si="37"/>
        <v>0</v>
      </c>
      <c r="BU88" s="144">
        <f t="shared" si="38"/>
        <v>0</v>
      </c>
      <c r="BV88" s="144">
        <f t="shared" si="39"/>
        <v>0</v>
      </c>
      <c r="BW88" s="144">
        <f t="shared" si="40"/>
        <v>0</v>
      </c>
      <c r="BX88" s="144">
        <f t="shared" si="41"/>
        <v>0</v>
      </c>
      <c r="BY88" s="144">
        <f t="shared" si="42"/>
        <v>0</v>
      </c>
      <c r="BZ88" s="144">
        <f t="shared" si="43"/>
        <v>0</v>
      </c>
      <c r="CA88" s="144">
        <f t="shared" si="44"/>
        <v>0</v>
      </c>
      <c r="CB88" s="144">
        <f t="shared" si="45"/>
        <v>0</v>
      </c>
      <c r="CE88" s="189" t="str">
        <f t="shared" si="89"/>
        <v>Récupération de chaleur (ventilation)</v>
      </c>
      <c r="CF88" s="145"/>
      <c r="CG88" s="145">
        <v>1</v>
      </c>
      <c r="CH88" s="145">
        <v>1</v>
      </c>
      <c r="CI88" s="145">
        <v>1</v>
      </c>
      <c r="CJ88" s="145">
        <v>1</v>
      </c>
      <c r="CK88" s="145">
        <v>1</v>
      </c>
      <c r="CL88" s="145">
        <v>1</v>
      </c>
      <c r="CM88" s="145">
        <v>1</v>
      </c>
      <c r="CN88" s="145">
        <v>1</v>
      </c>
      <c r="CO88" s="145">
        <v>1</v>
      </c>
      <c r="CP88" s="145">
        <v>1</v>
      </c>
      <c r="CQ88" s="145">
        <v>1</v>
      </c>
      <c r="CR88" s="145">
        <v>1</v>
      </c>
      <c r="CS88" s="145">
        <v>1</v>
      </c>
      <c r="CT88" s="145">
        <f t="shared" si="90"/>
        <v>0</v>
      </c>
      <c r="CU88" s="145">
        <f t="shared" si="91"/>
        <v>0</v>
      </c>
      <c r="CV88" s="145">
        <f t="shared" si="70"/>
        <v>0</v>
      </c>
    </row>
    <row r="89" spans="1:100" s="158" customFormat="1" ht="13.5" hidden="1" thickBot="1" x14ac:dyDescent="0.25">
      <c r="B89" s="98" t="s">
        <v>384</v>
      </c>
      <c r="C89" s="320"/>
      <c r="D89" s="50"/>
      <c r="E89" s="152">
        <v>20</v>
      </c>
      <c r="F89" s="643"/>
      <c r="G89" s="34">
        <v>0.08</v>
      </c>
      <c r="H89" s="637"/>
      <c r="I89" s="622" t="s">
        <v>124</v>
      </c>
      <c r="J89" s="84"/>
      <c r="K89" s="139">
        <f t="shared" si="8"/>
        <v>20</v>
      </c>
      <c r="L89" s="140">
        <f t="shared" si="125"/>
        <v>0.08</v>
      </c>
      <c r="M89" s="141">
        <f t="shared" si="126"/>
        <v>0</v>
      </c>
      <c r="N89" s="141">
        <f t="shared" si="127"/>
        <v>0</v>
      </c>
      <c r="O89" s="70"/>
      <c r="P89" s="143" t="str">
        <f t="shared" si="12"/>
        <v>Système de comptage d'énergie</v>
      </c>
      <c r="Q89" s="144">
        <f t="shared" si="13"/>
        <v>0</v>
      </c>
      <c r="R89" s="144">
        <f t="shared" ref="R89:AU89" si="136">IF(Betrachtungszeit_Heizung&lt;R$26,0,IF(AND(Q$26&lt;&gt;0,Q$26/($K89)=INT(Q$26/($K89))),$D89,0))</f>
        <v>0</v>
      </c>
      <c r="S89" s="144">
        <f t="shared" si="136"/>
        <v>0</v>
      </c>
      <c r="T89" s="144">
        <f t="shared" si="136"/>
        <v>0</v>
      </c>
      <c r="U89" s="144">
        <f t="shared" si="136"/>
        <v>0</v>
      </c>
      <c r="V89" s="144">
        <f t="shared" si="136"/>
        <v>0</v>
      </c>
      <c r="W89" s="144">
        <f t="shared" si="136"/>
        <v>0</v>
      </c>
      <c r="X89" s="144">
        <f t="shared" si="136"/>
        <v>0</v>
      </c>
      <c r="Y89" s="144">
        <f t="shared" si="136"/>
        <v>0</v>
      </c>
      <c r="Z89" s="144">
        <f t="shared" si="136"/>
        <v>0</v>
      </c>
      <c r="AA89" s="144">
        <f t="shared" si="136"/>
        <v>0</v>
      </c>
      <c r="AB89" s="144">
        <f t="shared" si="136"/>
        <v>0</v>
      </c>
      <c r="AC89" s="144">
        <f t="shared" si="136"/>
        <v>0</v>
      </c>
      <c r="AD89" s="144">
        <f t="shared" si="136"/>
        <v>0</v>
      </c>
      <c r="AE89" s="144">
        <f t="shared" si="136"/>
        <v>0</v>
      </c>
      <c r="AF89" s="144">
        <f t="shared" si="136"/>
        <v>0</v>
      </c>
      <c r="AG89" s="144">
        <f t="shared" si="136"/>
        <v>0</v>
      </c>
      <c r="AH89" s="144">
        <f t="shared" si="136"/>
        <v>0</v>
      </c>
      <c r="AI89" s="144">
        <f t="shared" si="136"/>
        <v>0</v>
      </c>
      <c r="AJ89" s="144">
        <f t="shared" si="136"/>
        <v>0</v>
      </c>
      <c r="AK89" s="144">
        <f t="shared" si="136"/>
        <v>0</v>
      </c>
      <c r="AL89" s="144">
        <f t="shared" si="136"/>
        <v>0</v>
      </c>
      <c r="AM89" s="144">
        <f t="shared" si="136"/>
        <v>0</v>
      </c>
      <c r="AN89" s="144">
        <f t="shared" si="136"/>
        <v>0</v>
      </c>
      <c r="AO89" s="144">
        <f t="shared" si="136"/>
        <v>0</v>
      </c>
      <c r="AP89" s="144">
        <f t="shared" si="136"/>
        <v>0</v>
      </c>
      <c r="AQ89" s="144">
        <f t="shared" si="136"/>
        <v>0</v>
      </c>
      <c r="AR89" s="144">
        <f t="shared" si="136"/>
        <v>0</v>
      </c>
      <c r="AS89" s="144">
        <f t="shared" si="136"/>
        <v>0</v>
      </c>
      <c r="AT89" s="144">
        <f t="shared" si="136"/>
        <v>0</v>
      </c>
      <c r="AU89" s="144">
        <f t="shared" si="136"/>
        <v>0</v>
      </c>
      <c r="AV89" s="144">
        <f t="shared" si="129"/>
        <v>0</v>
      </c>
      <c r="AW89" s="137"/>
      <c r="AX89" s="144">
        <f t="shared" si="130"/>
        <v>0</v>
      </c>
      <c r="AY89" s="144">
        <f t="shared" si="16"/>
        <v>0</v>
      </c>
      <c r="AZ89" s="144">
        <f t="shared" si="17"/>
        <v>0</v>
      </c>
      <c r="BA89" s="144">
        <f t="shared" si="18"/>
        <v>0</v>
      </c>
      <c r="BB89" s="144">
        <f t="shared" si="19"/>
        <v>0</v>
      </c>
      <c r="BC89" s="144">
        <f t="shared" si="20"/>
        <v>0</v>
      </c>
      <c r="BD89" s="144">
        <f t="shared" si="21"/>
        <v>0</v>
      </c>
      <c r="BE89" s="144">
        <f t="shared" si="22"/>
        <v>0</v>
      </c>
      <c r="BF89" s="144">
        <f t="shared" si="23"/>
        <v>0</v>
      </c>
      <c r="BG89" s="144">
        <f t="shared" si="24"/>
        <v>0</v>
      </c>
      <c r="BH89" s="144">
        <f t="shared" si="25"/>
        <v>0</v>
      </c>
      <c r="BI89" s="144">
        <f t="shared" si="26"/>
        <v>0</v>
      </c>
      <c r="BJ89" s="144">
        <f t="shared" si="27"/>
        <v>0</v>
      </c>
      <c r="BK89" s="144">
        <f t="shared" si="28"/>
        <v>0</v>
      </c>
      <c r="BL89" s="144">
        <f t="shared" si="29"/>
        <v>0</v>
      </c>
      <c r="BM89" s="144">
        <f t="shared" si="30"/>
        <v>0</v>
      </c>
      <c r="BN89" s="144">
        <f t="shared" si="31"/>
        <v>0</v>
      </c>
      <c r="BO89" s="144">
        <f t="shared" si="32"/>
        <v>0</v>
      </c>
      <c r="BP89" s="144">
        <f t="shared" si="33"/>
        <v>0</v>
      </c>
      <c r="BQ89" s="144">
        <f t="shared" si="34"/>
        <v>0</v>
      </c>
      <c r="BR89" s="144">
        <f t="shared" si="35"/>
        <v>0</v>
      </c>
      <c r="BS89" s="144">
        <f t="shared" si="36"/>
        <v>0</v>
      </c>
      <c r="BT89" s="144">
        <f t="shared" si="37"/>
        <v>0</v>
      </c>
      <c r="BU89" s="144">
        <f t="shared" si="38"/>
        <v>0</v>
      </c>
      <c r="BV89" s="144">
        <f t="shared" si="39"/>
        <v>0</v>
      </c>
      <c r="BW89" s="144">
        <f t="shared" si="40"/>
        <v>0</v>
      </c>
      <c r="BX89" s="144">
        <f t="shared" si="41"/>
        <v>0</v>
      </c>
      <c r="BY89" s="144">
        <f t="shared" si="42"/>
        <v>0</v>
      </c>
      <c r="BZ89" s="144">
        <f t="shared" si="43"/>
        <v>0</v>
      </c>
      <c r="CA89" s="144">
        <f t="shared" si="44"/>
        <v>0</v>
      </c>
      <c r="CB89" s="144">
        <f t="shared" si="45"/>
        <v>0</v>
      </c>
      <c r="CE89" s="189" t="str">
        <f t="shared" si="89"/>
        <v>Système de comptage d'énergie</v>
      </c>
      <c r="CF89" s="145"/>
      <c r="CG89" s="145">
        <v>1</v>
      </c>
      <c r="CH89" s="145">
        <v>1</v>
      </c>
      <c r="CI89" s="145">
        <v>1</v>
      </c>
      <c r="CJ89" s="145">
        <v>1</v>
      </c>
      <c r="CK89" s="145">
        <v>1</v>
      </c>
      <c r="CL89" s="145">
        <v>1</v>
      </c>
      <c r="CM89" s="145">
        <v>1</v>
      </c>
      <c r="CN89" s="145">
        <v>1</v>
      </c>
      <c r="CO89" s="145">
        <v>1</v>
      </c>
      <c r="CP89" s="145">
        <v>1</v>
      </c>
      <c r="CQ89" s="145">
        <v>1</v>
      </c>
      <c r="CR89" s="145">
        <v>1</v>
      </c>
      <c r="CS89" s="145">
        <v>1</v>
      </c>
      <c r="CT89" s="145">
        <f t="shared" si="90"/>
        <v>0</v>
      </c>
      <c r="CU89" s="145">
        <f t="shared" si="91"/>
        <v>0</v>
      </c>
      <c r="CV89" s="145">
        <f t="shared" si="70"/>
        <v>0</v>
      </c>
    </row>
    <row r="90" spans="1:100" s="158" customFormat="1" ht="13.5" hidden="1" thickBot="1" x14ac:dyDescent="0.25">
      <c r="B90" s="98" t="s">
        <v>367</v>
      </c>
      <c r="C90" s="319"/>
      <c r="D90" s="49"/>
      <c r="E90" s="152">
        <v>30</v>
      </c>
      <c r="F90" s="642"/>
      <c r="G90" s="157">
        <v>1E-3</v>
      </c>
      <c r="H90" s="637"/>
      <c r="I90" s="622" t="s">
        <v>124</v>
      </c>
      <c r="J90" s="84"/>
      <c r="K90" s="139">
        <f t="shared" si="8"/>
        <v>30</v>
      </c>
      <c r="L90" s="140">
        <f t="shared" si="125"/>
        <v>1E-3</v>
      </c>
      <c r="M90" s="141">
        <f t="shared" si="126"/>
        <v>0</v>
      </c>
      <c r="N90" s="141">
        <f t="shared" si="127"/>
        <v>0</v>
      </c>
      <c r="O90" s="70"/>
      <c r="P90" s="143" t="str">
        <f t="shared" si="12"/>
        <v>Calorifugeage</v>
      </c>
      <c r="Q90" s="144">
        <f t="shared" si="13"/>
        <v>0</v>
      </c>
      <c r="R90" s="144">
        <f t="shared" ref="R90:AU90" si="137">IF(Betrachtungszeit_Heizung&lt;R$26,0,IF(AND(Q$26&lt;&gt;0,Q$26/($K90)=INT(Q$26/($K90))),$D90,0))</f>
        <v>0</v>
      </c>
      <c r="S90" s="144">
        <f t="shared" si="137"/>
        <v>0</v>
      </c>
      <c r="T90" s="144">
        <f t="shared" si="137"/>
        <v>0</v>
      </c>
      <c r="U90" s="144">
        <f t="shared" si="137"/>
        <v>0</v>
      </c>
      <c r="V90" s="144">
        <f t="shared" si="137"/>
        <v>0</v>
      </c>
      <c r="W90" s="144">
        <f t="shared" si="137"/>
        <v>0</v>
      </c>
      <c r="X90" s="144">
        <f t="shared" si="137"/>
        <v>0</v>
      </c>
      <c r="Y90" s="144">
        <f t="shared" si="137"/>
        <v>0</v>
      </c>
      <c r="Z90" s="144">
        <f t="shared" si="137"/>
        <v>0</v>
      </c>
      <c r="AA90" s="144">
        <f t="shared" si="137"/>
        <v>0</v>
      </c>
      <c r="AB90" s="144">
        <f t="shared" si="137"/>
        <v>0</v>
      </c>
      <c r="AC90" s="144">
        <f t="shared" si="137"/>
        <v>0</v>
      </c>
      <c r="AD90" s="144">
        <f t="shared" si="137"/>
        <v>0</v>
      </c>
      <c r="AE90" s="144">
        <f t="shared" si="137"/>
        <v>0</v>
      </c>
      <c r="AF90" s="144">
        <f t="shared" si="137"/>
        <v>0</v>
      </c>
      <c r="AG90" s="144">
        <f t="shared" si="137"/>
        <v>0</v>
      </c>
      <c r="AH90" s="144">
        <f t="shared" si="137"/>
        <v>0</v>
      </c>
      <c r="AI90" s="144">
        <f t="shared" si="137"/>
        <v>0</v>
      </c>
      <c r="AJ90" s="144">
        <f t="shared" si="137"/>
        <v>0</v>
      </c>
      <c r="AK90" s="144">
        <f t="shared" si="137"/>
        <v>0</v>
      </c>
      <c r="AL90" s="144">
        <f t="shared" si="137"/>
        <v>0</v>
      </c>
      <c r="AM90" s="144">
        <f t="shared" si="137"/>
        <v>0</v>
      </c>
      <c r="AN90" s="144">
        <f t="shared" si="137"/>
        <v>0</v>
      </c>
      <c r="AO90" s="144">
        <f t="shared" si="137"/>
        <v>0</v>
      </c>
      <c r="AP90" s="144">
        <f t="shared" si="137"/>
        <v>0</v>
      </c>
      <c r="AQ90" s="144">
        <f t="shared" si="137"/>
        <v>0</v>
      </c>
      <c r="AR90" s="144">
        <f t="shared" si="137"/>
        <v>0</v>
      </c>
      <c r="AS90" s="144">
        <f t="shared" si="137"/>
        <v>0</v>
      </c>
      <c r="AT90" s="144">
        <f t="shared" si="137"/>
        <v>0</v>
      </c>
      <c r="AU90" s="144">
        <f t="shared" si="137"/>
        <v>0</v>
      </c>
      <c r="AV90" s="144">
        <f t="shared" si="129"/>
        <v>0</v>
      </c>
      <c r="AW90" s="137"/>
      <c r="AX90" s="144">
        <f t="shared" si="130"/>
        <v>0</v>
      </c>
      <c r="AY90" s="144">
        <f t="shared" si="16"/>
        <v>0</v>
      </c>
      <c r="AZ90" s="144">
        <f t="shared" si="17"/>
        <v>0</v>
      </c>
      <c r="BA90" s="144">
        <f t="shared" si="18"/>
        <v>0</v>
      </c>
      <c r="BB90" s="144">
        <f t="shared" si="19"/>
        <v>0</v>
      </c>
      <c r="BC90" s="144">
        <f t="shared" si="20"/>
        <v>0</v>
      </c>
      <c r="BD90" s="144">
        <f t="shared" si="21"/>
        <v>0</v>
      </c>
      <c r="BE90" s="144">
        <f t="shared" si="22"/>
        <v>0</v>
      </c>
      <c r="BF90" s="144">
        <f t="shared" si="23"/>
        <v>0</v>
      </c>
      <c r="BG90" s="144">
        <f t="shared" si="24"/>
        <v>0</v>
      </c>
      <c r="BH90" s="144">
        <f t="shared" si="25"/>
        <v>0</v>
      </c>
      <c r="BI90" s="144">
        <f t="shared" si="26"/>
        <v>0</v>
      </c>
      <c r="BJ90" s="144">
        <f t="shared" si="27"/>
        <v>0</v>
      </c>
      <c r="BK90" s="144">
        <f t="shared" si="28"/>
        <v>0</v>
      </c>
      <c r="BL90" s="144">
        <f t="shared" si="29"/>
        <v>0</v>
      </c>
      <c r="BM90" s="144">
        <f t="shared" si="30"/>
        <v>0</v>
      </c>
      <c r="BN90" s="144">
        <f t="shared" si="31"/>
        <v>0</v>
      </c>
      <c r="BO90" s="144">
        <f t="shared" si="32"/>
        <v>0</v>
      </c>
      <c r="BP90" s="144">
        <f t="shared" si="33"/>
        <v>0</v>
      </c>
      <c r="BQ90" s="144">
        <f t="shared" si="34"/>
        <v>0</v>
      </c>
      <c r="BR90" s="144">
        <f t="shared" si="35"/>
        <v>0</v>
      </c>
      <c r="BS90" s="144">
        <f t="shared" si="36"/>
        <v>0</v>
      </c>
      <c r="BT90" s="144">
        <f t="shared" si="37"/>
        <v>0</v>
      </c>
      <c r="BU90" s="144">
        <f t="shared" si="38"/>
        <v>0</v>
      </c>
      <c r="BV90" s="144">
        <f t="shared" si="39"/>
        <v>0</v>
      </c>
      <c r="BW90" s="144">
        <f t="shared" si="40"/>
        <v>0</v>
      </c>
      <c r="BX90" s="144">
        <f t="shared" si="41"/>
        <v>0</v>
      </c>
      <c r="BY90" s="144">
        <f t="shared" si="42"/>
        <v>0</v>
      </c>
      <c r="BZ90" s="144">
        <f t="shared" si="43"/>
        <v>0</v>
      </c>
      <c r="CA90" s="144">
        <f t="shared" si="44"/>
        <v>0</v>
      </c>
      <c r="CB90" s="144">
        <f t="shared" si="45"/>
        <v>0</v>
      </c>
      <c r="CE90" s="189" t="str">
        <f t="shared" ref="CE90:CE121" si="138">B90</f>
        <v>Calorifugeage</v>
      </c>
      <c r="CF90" s="145"/>
      <c r="CG90" s="145">
        <v>1</v>
      </c>
      <c r="CH90" s="145">
        <v>1</v>
      </c>
      <c r="CI90" s="145">
        <v>1</v>
      </c>
      <c r="CJ90" s="145">
        <v>1</v>
      </c>
      <c r="CK90" s="145">
        <v>1</v>
      </c>
      <c r="CL90" s="145">
        <v>1</v>
      </c>
      <c r="CM90" s="145">
        <v>1</v>
      </c>
      <c r="CN90" s="145">
        <v>1</v>
      </c>
      <c r="CO90" s="145">
        <v>1</v>
      </c>
      <c r="CP90" s="145">
        <v>1</v>
      </c>
      <c r="CQ90" s="145">
        <v>1</v>
      </c>
      <c r="CR90" s="145">
        <v>1</v>
      </c>
      <c r="CS90" s="145">
        <v>1</v>
      </c>
      <c r="CT90" s="145">
        <f t="shared" ref="CT90:CT121" si="139">SUMIF($CF$25:$CS$25,$C$12,CF90:CS90)</f>
        <v>0</v>
      </c>
      <c r="CU90" s="145">
        <f t="shared" ref="CU90:CU121" si="140">SUMIF($CF$25:$CS$25,$C$20,CF90:CS90)</f>
        <v>0</v>
      </c>
      <c r="CV90" s="145">
        <f t="shared" si="70"/>
        <v>0</v>
      </c>
    </row>
    <row r="91" spans="1:100" s="158" customFormat="1" hidden="1" x14ac:dyDescent="0.2">
      <c r="B91" s="98" t="s">
        <v>45</v>
      </c>
      <c r="C91" s="320"/>
      <c r="D91" s="50"/>
      <c r="E91" s="510">
        <v>30</v>
      </c>
      <c r="F91" s="643"/>
      <c r="G91" s="157" t="s">
        <v>46</v>
      </c>
      <c r="H91" s="637"/>
      <c r="I91" s="623" t="s">
        <v>124</v>
      </c>
      <c r="J91" s="84"/>
      <c r="K91" s="139">
        <f t="shared" si="8"/>
        <v>30</v>
      </c>
      <c r="L91" s="140">
        <f t="shared" si="125"/>
        <v>0</v>
      </c>
      <c r="M91" s="141">
        <f t="shared" si="126"/>
        <v>0</v>
      </c>
      <c r="N91" s="141">
        <f t="shared" si="127"/>
        <v>0</v>
      </c>
      <c r="O91" s="70"/>
      <c r="P91" s="147" t="str">
        <f t="shared" si="12"/>
        <v>Autre</v>
      </c>
      <c r="Q91" s="144">
        <f t="shared" si="13"/>
        <v>0</v>
      </c>
      <c r="R91" s="144">
        <f t="shared" ref="R91:AU91" si="141">IF(Betrachtungszeit_Heizung&lt;R$26,0,IF(AND(Q$26&lt;&gt;0,Q$26/($K91)=INT(Q$26/($K91))),$D91,0))</f>
        <v>0</v>
      </c>
      <c r="S91" s="144">
        <f t="shared" si="141"/>
        <v>0</v>
      </c>
      <c r="T91" s="144">
        <f t="shared" si="141"/>
        <v>0</v>
      </c>
      <c r="U91" s="144">
        <f t="shared" si="141"/>
        <v>0</v>
      </c>
      <c r="V91" s="144">
        <f t="shared" si="141"/>
        <v>0</v>
      </c>
      <c r="W91" s="144">
        <f t="shared" si="141"/>
        <v>0</v>
      </c>
      <c r="X91" s="144">
        <f t="shared" si="141"/>
        <v>0</v>
      </c>
      <c r="Y91" s="144">
        <f t="shared" si="141"/>
        <v>0</v>
      </c>
      <c r="Z91" s="144">
        <f t="shared" si="141"/>
        <v>0</v>
      </c>
      <c r="AA91" s="144">
        <f t="shared" si="141"/>
        <v>0</v>
      </c>
      <c r="AB91" s="144">
        <f t="shared" si="141"/>
        <v>0</v>
      </c>
      <c r="AC91" s="144">
        <f t="shared" si="141"/>
        <v>0</v>
      </c>
      <c r="AD91" s="144">
        <f t="shared" si="141"/>
        <v>0</v>
      </c>
      <c r="AE91" s="144">
        <f t="shared" si="141"/>
        <v>0</v>
      </c>
      <c r="AF91" s="144">
        <f t="shared" si="141"/>
        <v>0</v>
      </c>
      <c r="AG91" s="144">
        <f t="shared" si="141"/>
        <v>0</v>
      </c>
      <c r="AH91" s="144">
        <f t="shared" si="141"/>
        <v>0</v>
      </c>
      <c r="AI91" s="144">
        <f t="shared" si="141"/>
        <v>0</v>
      </c>
      <c r="AJ91" s="144">
        <f t="shared" si="141"/>
        <v>0</v>
      </c>
      <c r="AK91" s="144">
        <f t="shared" si="141"/>
        <v>0</v>
      </c>
      <c r="AL91" s="144">
        <f t="shared" si="141"/>
        <v>0</v>
      </c>
      <c r="AM91" s="144">
        <f t="shared" si="141"/>
        <v>0</v>
      </c>
      <c r="AN91" s="144">
        <f t="shared" si="141"/>
        <v>0</v>
      </c>
      <c r="AO91" s="144">
        <f t="shared" si="141"/>
        <v>0</v>
      </c>
      <c r="AP91" s="144">
        <f t="shared" si="141"/>
        <v>0</v>
      </c>
      <c r="AQ91" s="144">
        <f t="shared" si="141"/>
        <v>0</v>
      </c>
      <c r="AR91" s="144">
        <f t="shared" si="141"/>
        <v>0</v>
      </c>
      <c r="AS91" s="144">
        <f t="shared" si="141"/>
        <v>0</v>
      </c>
      <c r="AT91" s="144">
        <f t="shared" si="141"/>
        <v>0</v>
      </c>
      <c r="AU91" s="144">
        <f t="shared" si="141"/>
        <v>0</v>
      </c>
      <c r="AV91" s="144">
        <f t="shared" si="129"/>
        <v>0</v>
      </c>
      <c r="AW91" s="137"/>
      <c r="AX91" s="144">
        <f t="shared" si="130"/>
        <v>0</v>
      </c>
      <c r="AY91" s="144">
        <f t="shared" si="16"/>
        <v>0</v>
      </c>
      <c r="AZ91" s="144">
        <f t="shared" si="17"/>
        <v>0</v>
      </c>
      <c r="BA91" s="144">
        <f t="shared" si="18"/>
        <v>0</v>
      </c>
      <c r="BB91" s="144">
        <f t="shared" si="19"/>
        <v>0</v>
      </c>
      <c r="BC91" s="144">
        <f t="shared" si="20"/>
        <v>0</v>
      </c>
      <c r="BD91" s="144">
        <f t="shared" si="21"/>
        <v>0</v>
      </c>
      <c r="BE91" s="144">
        <f t="shared" si="22"/>
        <v>0</v>
      </c>
      <c r="BF91" s="144">
        <f t="shared" si="23"/>
        <v>0</v>
      </c>
      <c r="BG91" s="144">
        <f t="shared" si="24"/>
        <v>0</v>
      </c>
      <c r="BH91" s="144">
        <f t="shared" si="25"/>
        <v>0</v>
      </c>
      <c r="BI91" s="144">
        <f t="shared" si="26"/>
        <v>0</v>
      </c>
      <c r="BJ91" s="144">
        <f t="shared" si="27"/>
        <v>0</v>
      </c>
      <c r="BK91" s="144">
        <f t="shared" si="28"/>
        <v>0</v>
      </c>
      <c r="BL91" s="144">
        <f t="shared" si="29"/>
        <v>0</v>
      </c>
      <c r="BM91" s="144">
        <f t="shared" si="30"/>
        <v>0</v>
      </c>
      <c r="BN91" s="144">
        <f t="shared" si="31"/>
        <v>0</v>
      </c>
      <c r="BO91" s="144">
        <f t="shared" si="32"/>
        <v>0</v>
      </c>
      <c r="BP91" s="144">
        <f t="shared" si="33"/>
        <v>0</v>
      </c>
      <c r="BQ91" s="144">
        <f t="shared" si="34"/>
        <v>0</v>
      </c>
      <c r="BR91" s="144">
        <f t="shared" si="35"/>
        <v>0</v>
      </c>
      <c r="BS91" s="144">
        <f t="shared" si="36"/>
        <v>0</v>
      </c>
      <c r="BT91" s="144">
        <f t="shared" si="37"/>
        <v>0</v>
      </c>
      <c r="BU91" s="144">
        <f t="shared" si="38"/>
        <v>0</v>
      </c>
      <c r="BV91" s="144">
        <f t="shared" si="39"/>
        <v>0</v>
      </c>
      <c r="BW91" s="144">
        <f t="shared" si="40"/>
        <v>0</v>
      </c>
      <c r="BX91" s="144">
        <f t="shared" si="41"/>
        <v>0</v>
      </c>
      <c r="BY91" s="144">
        <f t="shared" si="42"/>
        <v>0</v>
      </c>
      <c r="BZ91" s="144">
        <f t="shared" si="43"/>
        <v>0</v>
      </c>
      <c r="CA91" s="144">
        <f t="shared" si="44"/>
        <v>0</v>
      </c>
      <c r="CB91" s="144">
        <f t="shared" si="45"/>
        <v>0</v>
      </c>
      <c r="CE91" s="189" t="str">
        <f t="shared" si="138"/>
        <v>Autre</v>
      </c>
      <c r="CF91" s="145"/>
      <c r="CG91" s="145">
        <v>1</v>
      </c>
      <c r="CH91" s="145">
        <v>1</v>
      </c>
      <c r="CI91" s="145">
        <v>1</v>
      </c>
      <c r="CJ91" s="145">
        <v>1</v>
      </c>
      <c r="CK91" s="145">
        <v>1</v>
      </c>
      <c r="CL91" s="145">
        <v>1</v>
      </c>
      <c r="CM91" s="145">
        <v>1</v>
      </c>
      <c r="CN91" s="145">
        <v>1</v>
      </c>
      <c r="CO91" s="145">
        <v>1</v>
      </c>
      <c r="CP91" s="145">
        <v>1</v>
      </c>
      <c r="CQ91" s="145">
        <v>1</v>
      </c>
      <c r="CR91" s="145">
        <v>1</v>
      </c>
      <c r="CS91" s="145">
        <v>1</v>
      </c>
      <c r="CT91" s="145">
        <f t="shared" si="139"/>
        <v>0</v>
      </c>
      <c r="CU91" s="145">
        <f t="shared" si="140"/>
        <v>0</v>
      </c>
      <c r="CV91" s="145">
        <f t="shared" si="70"/>
        <v>0</v>
      </c>
    </row>
    <row r="92" spans="1:100" s="158" customFormat="1" ht="13.5" hidden="1" thickBot="1" x14ac:dyDescent="0.25">
      <c r="B92" s="625" t="s">
        <v>149</v>
      </c>
      <c r="C92" s="321"/>
      <c r="D92" s="154"/>
      <c r="E92" s="155"/>
      <c r="F92" s="644"/>
      <c r="G92" s="130"/>
      <c r="H92" s="638"/>
      <c r="I92" s="156"/>
      <c r="J92" s="84"/>
      <c r="K92" s="139"/>
      <c r="L92" s="140"/>
      <c r="M92" s="141"/>
      <c r="N92" s="141"/>
      <c r="O92" s="70"/>
      <c r="P92" s="134" t="str">
        <f t="shared" ref="P92:P155" si="142">B92</f>
        <v>8. Sécurité</v>
      </c>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37"/>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E92" s="374" t="str">
        <f t="shared" si="138"/>
        <v>8. Sécurité</v>
      </c>
      <c r="CF92" s="145">
        <v>1</v>
      </c>
      <c r="CG92" s="145">
        <v>1</v>
      </c>
      <c r="CH92" s="145">
        <v>1</v>
      </c>
      <c r="CI92" s="145">
        <v>1</v>
      </c>
      <c r="CJ92" s="145">
        <v>1</v>
      </c>
      <c r="CK92" s="145">
        <v>1</v>
      </c>
      <c r="CL92" s="145">
        <v>1</v>
      </c>
      <c r="CM92" s="145">
        <v>1</v>
      </c>
      <c r="CN92" s="145">
        <v>1</v>
      </c>
      <c r="CO92" s="145">
        <v>1</v>
      </c>
      <c r="CP92" s="145">
        <v>1</v>
      </c>
      <c r="CQ92" s="145">
        <v>1</v>
      </c>
      <c r="CR92" s="145">
        <v>1</v>
      </c>
      <c r="CS92" s="145">
        <v>1</v>
      </c>
      <c r="CT92" s="145">
        <f t="shared" si="139"/>
        <v>1</v>
      </c>
      <c r="CU92" s="145">
        <f t="shared" si="140"/>
        <v>1</v>
      </c>
      <c r="CV92" s="145">
        <f t="shared" si="70"/>
        <v>1</v>
      </c>
    </row>
    <row r="93" spans="1:100" ht="13.5" hidden="1" thickBot="1" x14ac:dyDescent="0.25">
      <c r="A93" s="158"/>
      <c r="B93" s="96" t="s">
        <v>385</v>
      </c>
      <c r="C93" s="319"/>
      <c r="D93" s="49"/>
      <c r="E93" s="152">
        <v>15</v>
      </c>
      <c r="F93" s="642"/>
      <c r="G93" s="34">
        <v>0.03</v>
      </c>
      <c r="H93" s="636"/>
      <c r="I93" s="622" t="s">
        <v>124</v>
      </c>
      <c r="J93" s="84"/>
      <c r="K93" s="139">
        <f t="shared" ref="K93:K154" si="143">IF(ISNUMBER(F93),F93,IF(ISNUMBER(E93),E93,0))</f>
        <v>15</v>
      </c>
      <c r="L93" s="140">
        <f t="shared" ref="L93:L97" si="144">IF(ISNUMBER(H93),IF(I93=$D$332,IFERROR(H93/D93,"-"),H93/100),IF(ISNUMBER(G93),G93,0))</f>
        <v>0.03</v>
      </c>
      <c r="M93" s="141">
        <f t="shared" ref="M93:M97" si="145">IF(AND(ISNUMBER(H93),I93=$D$332),H93,L93*D93)</f>
        <v>0</v>
      </c>
      <c r="N93" s="141">
        <f t="shared" ref="N93:N97" si="146">1/K93*D93</f>
        <v>0</v>
      </c>
      <c r="O93" s="70"/>
      <c r="P93" s="149" t="str">
        <f t="shared" si="142"/>
        <v>Système de détection de fuite de gaz</v>
      </c>
      <c r="Q93" s="144">
        <f t="shared" ref="Q93:Q154" si="147">D93</f>
        <v>0</v>
      </c>
      <c r="R93" s="144">
        <f t="shared" ref="R93:AU93" si="148">IF(Betrachtungszeit_Heizung&lt;R$26,0,IF(AND(Q$26&lt;&gt;0,Q$26/($K93)=INT(Q$26/($K93))),$D93,0))</f>
        <v>0</v>
      </c>
      <c r="S93" s="144">
        <f t="shared" si="148"/>
        <v>0</v>
      </c>
      <c r="T93" s="144">
        <f t="shared" si="148"/>
        <v>0</v>
      </c>
      <c r="U93" s="144">
        <f t="shared" si="148"/>
        <v>0</v>
      </c>
      <c r="V93" s="144">
        <f t="shared" si="148"/>
        <v>0</v>
      </c>
      <c r="W93" s="144">
        <f t="shared" si="148"/>
        <v>0</v>
      </c>
      <c r="X93" s="144">
        <f t="shared" si="148"/>
        <v>0</v>
      </c>
      <c r="Y93" s="144">
        <f t="shared" si="148"/>
        <v>0</v>
      </c>
      <c r="Z93" s="144">
        <f t="shared" si="148"/>
        <v>0</v>
      </c>
      <c r="AA93" s="144">
        <f t="shared" si="148"/>
        <v>0</v>
      </c>
      <c r="AB93" s="144">
        <f t="shared" si="148"/>
        <v>0</v>
      </c>
      <c r="AC93" s="144">
        <f t="shared" si="148"/>
        <v>0</v>
      </c>
      <c r="AD93" s="144">
        <f t="shared" si="148"/>
        <v>0</v>
      </c>
      <c r="AE93" s="144">
        <f t="shared" si="148"/>
        <v>0</v>
      </c>
      <c r="AF93" s="144">
        <f t="shared" si="148"/>
        <v>0</v>
      </c>
      <c r="AG93" s="144">
        <f t="shared" si="148"/>
        <v>0</v>
      </c>
      <c r="AH93" s="144">
        <f t="shared" si="148"/>
        <v>0</v>
      </c>
      <c r="AI93" s="144">
        <f t="shared" si="148"/>
        <v>0</v>
      </c>
      <c r="AJ93" s="144">
        <f t="shared" si="148"/>
        <v>0</v>
      </c>
      <c r="AK93" s="144">
        <f t="shared" si="148"/>
        <v>0</v>
      </c>
      <c r="AL93" s="144">
        <f t="shared" si="148"/>
        <v>0</v>
      </c>
      <c r="AM93" s="144">
        <f t="shared" si="148"/>
        <v>0</v>
      </c>
      <c r="AN93" s="144">
        <f t="shared" si="148"/>
        <v>0</v>
      </c>
      <c r="AO93" s="144">
        <f t="shared" si="148"/>
        <v>0</v>
      </c>
      <c r="AP93" s="144">
        <f t="shared" si="148"/>
        <v>0</v>
      </c>
      <c r="AQ93" s="144">
        <f t="shared" si="148"/>
        <v>0</v>
      </c>
      <c r="AR93" s="144">
        <f t="shared" si="148"/>
        <v>0</v>
      </c>
      <c r="AS93" s="144">
        <f t="shared" si="148"/>
        <v>0</v>
      </c>
      <c r="AT93" s="144">
        <f t="shared" si="148"/>
        <v>0</v>
      </c>
      <c r="AU93" s="144">
        <f t="shared" si="148"/>
        <v>0</v>
      </c>
      <c r="AV93" s="144">
        <f>SUMIF($AX$26:$CB$26,Betrachtungszeit_Heizung,AX93:CB93)</f>
        <v>0</v>
      </c>
      <c r="AW93" s="137"/>
      <c r="AX93" s="144">
        <f t="shared" si="130"/>
        <v>0</v>
      </c>
      <c r="AY93" s="144">
        <f t="shared" ref="AY93:AY154" si="149">AX93-$N93+R93</f>
        <v>0</v>
      </c>
      <c r="AZ93" s="144">
        <f t="shared" ref="AZ93:AZ154" si="150">AY93-$N93+S93</f>
        <v>0</v>
      </c>
      <c r="BA93" s="144">
        <f t="shared" ref="BA93:BA154" si="151">AZ93-$N93+T93</f>
        <v>0</v>
      </c>
      <c r="BB93" s="144">
        <f t="shared" ref="BB93:BB154" si="152">BA93-$N93+U93</f>
        <v>0</v>
      </c>
      <c r="BC93" s="144">
        <f t="shared" ref="BC93:BC154" si="153">BB93-$N93+V93</f>
        <v>0</v>
      </c>
      <c r="BD93" s="144">
        <f t="shared" ref="BD93:BD154" si="154">BC93-$N93+W93</f>
        <v>0</v>
      </c>
      <c r="BE93" s="144">
        <f t="shared" ref="BE93:BE154" si="155">BD93-$N93+X93</f>
        <v>0</v>
      </c>
      <c r="BF93" s="144">
        <f t="shared" ref="BF93:BF154" si="156">BE93-$N93+Y93</f>
        <v>0</v>
      </c>
      <c r="BG93" s="144">
        <f t="shared" ref="BG93:BG154" si="157">BF93-$N93+Z93</f>
        <v>0</v>
      </c>
      <c r="BH93" s="144">
        <f t="shared" ref="BH93:BH154" si="158">BG93-$N93+AA93</f>
        <v>0</v>
      </c>
      <c r="BI93" s="144">
        <f t="shared" ref="BI93:BI154" si="159">BH93-$N93+AB93</f>
        <v>0</v>
      </c>
      <c r="BJ93" s="144">
        <f t="shared" ref="BJ93:BJ154" si="160">BI93-$N93+AC93</f>
        <v>0</v>
      </c>
      <c r="BK93" s="144">
        <f t="shared" ref="BK93:BK154" si="161">BJ93-$N93+AD93</f>
        <v>0</v>
      </c>
      <c r="BL93" s="144">
        <f t="shared" ref="BL93:BL154" si="162">BK93-$N93+AE93</f>
        <v>0</v>
      </c>
      <c r="BM93" s="144">
        <f t="shared" ref="BM93:BM154" si="163">BL93-$N93+AF93</f>
        <v>0</v>
      </c>
      <c r="BN93" s="144">
        <f t="shared" ref="BN93:BN154" si="164">BM93-$N93+AG93</f>
        <v>0</v>
      </c>
      <c r="BO93" s="144">
        <f t="shared" ref="BO93:BO154" si="165">BN93-$N93+AH93</f>
        <v>0</v>
      </c>
      <c r="BP93" s="144">
        <f t="shared" ref="BP93:BP154" si="166">BO93-$N93+AI93</f>
        <v>0</v>
      </c>
      <c r="BQ93" s="144">
        <f t="shared" ref="BQ93:BQ154" si="167">BP93-$N93+AJ93</f>
        <v>0</v>
      </c>
      <c r="BR93" s="144">
        <f t="shared" ref="BR93:BR154" si="168">BQ93-$N93+AK93</f>
        <v>0</v>
      </c>
      <c r="BS93" s="144">
        <f t="shared" ref="BS93:BS154" si="169">BR93-$N93+AL93</f>
        <v>0</v>
      </c>
      <c r="BT93" s="144">
        <f t="shared" ref="BT93:BT154" si="170">BS93-$N93+AM93</f>
        <v>0</v>
      </c>
      <c r="BU93" s="144">
        <f t="shared" ref="BU93:BU154" si="171">BT93-$N93+AN93</f>
        <v>0</v>
      </c>
      <c r="BV93" s="144">
        <f t="shared" ref="BV93:BV154" si="172">BU93-$N93+AO93</f>
        <v>0</v>
      </c>
      <c r="BW93" s="144">
        <f t="shared" ref="BW93:BW154" si="173">BV93-$N93+AP93</f>
        <v>0</v>
      </c>
      <c r="BX93" s="144">
        <f t="shared" ref="BX93:BX154" si="174">BW93-$N93+AQ93</f>
        <v>0</v>
      </c>
      <c r="BY93" s="144">
        <f t="shared" ref="BY93:BY154" si="175">BX93-$N93+AR93</f>
        <v>0</v>
      </c>
      <c r="BZ93" s="144">
        <f t="shared" ref="BZ93:BZ154" si="176">BY93-$N93+AS93</f>
        <v>0</v>
      </c>
      <c r="CA93" s="144">
        <f t="shared" ref="CA93:CA154" si="177">BZ93-$N93+AT93</f>
        <v>0</v>
      </c>
      <c r="CB93" s="144">
        <f t="shared" ref="CB93:CB154" si="178">CA93-$N93+AU93</f>
        <v>0</v>
      </c>
      <c r="CE93" s="189" t="str">
        <f t="shared" si="138"/>
        <v>Système de détection de fuite de gaz</v>
      </c>
      <c r="CF93" s="145"/>
      <c r="CG93" s="145"/>
      <c r="CH93" s="145"/>
      <c r="CI93" s="145"/>
      <c r="CJ93" s="145"/>
      <c r="CK93" s="145"/>
      <c r="CL93" s="145"/>
      <c r="CM93" s="145"/>
      <c r="CN93" s="145"/>
      <c r="CO93" s="145"/>
      <c r="CP93" s="145"/>
      <c r="CQ93" s="145"/>
      <c r="CR93" s="145">
        <v>1</v>
      </c>
      <c r="CS93" s="145"/>
      <c r="CT93" s="145">
        <f t="shared" si="139"/>
        <v>0</v>
      </c>
      <c r="CU93" s="145">
        <f t="shared" si="140"/>
        <v>0</v>
      </c>
      <c r="CV93" s="145">
        <f t="shared" si="70"/>
        <v>0</v>
      </c>
    </row>
    <row r="94" spans="1:100" ht="13.5" hidden="1" thickBot="1" x14ac:dyDescent="0.25">
      <c r="A94" s="158"/>
      <c r="B94" s="96" t="s">
        <v>386</v>
      </c>
      <c r="C94" s="320"/>
      <c r="D94" s="50"/>
      <c r="E94" s="152">
        <v>15</v>
      </c>
      <c r="F94" s="642"/>
      <c r="G94" s="34">
        <v>0.03</v>
      </c>
      <c r="H94" s="637"/>
      <c r="I94" s="622" t="s">
        <v>124</v>
      </c>
      <c r="J94" s="84"/>
      <c r="K94" s="139">
        <f t="shared" si="143"/>
        <v>15</v>
      </c>
      <c r="L94" s="140">
        <f t="shared" si="144"/>
        <v>0.03</v>
      </c>
      <c r="M94" s="141">
        <f t="shared" si="145"/>
        <v>0</v>
      </c>
      <c r="N94" s="141">
        <f t="shared" si="146"/>
        <v>0</v>
      </c>
      <c r="O94" s="70"/>
      <c r="P94" s="149" t="str">
        <f t="shared" si="142"/>
        <v>Système de détection de fuite de mazout</v>
      </c>
      <c r="Q94" s="144">
        <f t="shared" si="147"/>
        <v>0</v>
      </c>
      <c r="R94" s="144">
        <f t="shared" ref="R94:AU94" si="179">IF(Betrachtungszeit_Heizung&lt;R$26,0,IF(AND(Q$26&lt;&gt;0,Q$26/($K94)=INT(Q$26/($K94))),$D94,0))</f>
        <v>0</v>
      </c>
      <c r="S94" s="144">
        <f t="shared" si="179"/>
        <v>0</v>
      </c>
      <c r="T94" s="144">
        <f t="shared" si="179"/>
        <v>0</v>
      </c>
      <c r="U94" s="144">
        <f t="shared" si="179"/>
        <v>0</v>
      </c>
      <c r="V94" s="144">
        <f t="shared" si="179"/>
        <v>0</v>
      </c>
      <c r="W94" s="144">
        <f t="shared" si="179"/>
        <v>0</v>
      </c>
      <c r="X94" s="144">
        <f t="shared" si="179"/>
        <v>0</v>
      </c>
      <c r="Y94" s="144">
        <f t="shared" si="179"/>
        <v>0</v>
      </c>
      <c r="Z94" s="144">
        <f t="shared" si="179"/>
        <v>0</v>
      </c>
      <c r="AA94" s="144">
        <f t="shared" si="179"/>
        <v>0</v>
      </c>
      <c r="AB94" s="144">
        <f t="shared" si="179"/>
        <v>0</v>
      </c>
      <c r="AC94" s="144">
        <f t="shared" si="179"/>
        <v>0</v>
      </c>
      <c r="AD94" s="144">
        <f t="shared" si="179"/>
        <v>0</v>
      </c>
      <c r="AE94" s="144">
        <f t="shared" si="179"/>
        <v>0</v>
      </c>
      <c r="AF94" s="144">
        <f t="shared" si="179"/>
        <v>0</v>
      </c>
      <c r="AG94" s="144">
        <f t="shared" si="179"/>
        <v>0</v>
      </c>
      <c r="AH94" s="144">
        <f t="shared" si="179"/>
        <v>0</v>
      </c>
      <c r="AI94" s="144">
        <f t="shared" si="179"/>
        <v>0</v>
      </c>
      <c r="AJ94" s="144">
        <f t="shared" si="179"/>
        <v>0</v>
      </c>
      <c r="AK94" s="144">
        <f t="shared" si="179"/>
        <v>0</v>
      </c>
      <c r="AL94" s="144">
        <f t="shared" si="179"/>
        <v>0</v>
      </c>
      <c r="AM94" s="144">
        <f t="shared" si="179"/>
        <v>0</v>
      </c>
      <c r="AN94" s="144">
        <f t="shared" si="179"/>
        <v>0</v>
      </c>
      <c r="AO94" s="144">
        <f t="shared" si="179"/>
        <v>0</v>
      </c>
      <c r="AP94" s="144">
        <f t="shared" si="179"/>
        <v>0</v>
      </c>
      <c r="AQ94" s="144">
        <f t="shared" si="179"/>
        <v>0</v>
      </c>
      <c r="AR94" s="144">
        <f t="shared" si="179"/>
        <v>0</v>
      </c>
      <c r="AS94" s="144">
        <f t="shared" si="179"/>
        <v>0</v>
      </c>
      <c r="AT94" s="144">
        <f t="shared" si="179"/>
        <v>0</v>
      </c>
      <c r="AU94" s="144">
        <f t="shared" si="179"/>
        <v>0</v>
      </c>
      <c r="AV94" s="144">
        <f>SUMIF($AX$26:$CB$26,Betrachtungszeit_Heizung,AX94:CB94)</f>
        <v>0</v>
      </c>
      <c r="AW94" s="137"/>
      <c r="AX94" s="144">
        <f t="shared" si="130"/>
        <v>0</v>
      </c>
      <c r="AY94" s="144">
        <f t="shared" si="149"/>
        <v>0</v>
      </c>
      <c r="AZ94" s="144">
        <f t="shared" si="150"/>
        <v>0</v>
      </c>
      <c r="BA94" s="144">
        <f t="shared" si="151"/>
        <v>0</v>
      </c>
      <c r="BB94" s="144">
        <f t="shared" si="152"/>
        <v>0</v>
      </c>
      <c r="BC94" s="144">
        <f t="shared" si="153"/>
        <v>0</v>
      </c>
      <c r="BD94" s="144">
        <f t="shared" si="154"/>
        <v>0</v>
      </c>
      <c r="BE94" s="144">
        <f t="shared" si="155"/>
        <v>0</v>
      </c>
      <c r="BF94" s="144">
        <f t="shared" si="156"/>
        <v>0</v>
      </c>
      <c r="BG94" s="144">
        <f t="shared" si="157"/>
        <v>0</v>
      </c>
      <c r="BH94" s="144">
        <f t="shared" si="158"/>
        <v>0</v>
      </c>
      <c r="BI94" s="144">
        <f t="shared" si="159"/>
        <v>0</v>
      </c>
      <c r="BJ94" s="144">
        <f t="shared" si="160"/>
        <v>0</v>
      </c>
      <c r="BK94" s="144">
        <f t="shared" si="161"/>
        <v>0</v>
      </c>
      <c r="BL94" s="144">
        <f t="shared" si="162"/>
        <v>0</v>
      </c>
      <c r="BM94" s="144">
        <f t="shared" si="163"/>
        <v>0</v>
      </c>
      <c r="BN94" s="144">
        <f t="shared" si="164"/>
        <v>0</v>
      </c>
      <c r="BO94" s="144">
        <f t="shared" si="165"/>
        <v>0</v>
      </c>
      <c r="BP94" s="144">
        <f t="shared" si="166"/>
        <v>0</v>
      </c>
      <c r="BQ94" s="144">
        <f t="shared" si="167"/>
        <v>0</v>
      </c>
      <c r="BR94" s="144">
        <f t="shared" si="168"/>
        <v>0</v>
      </c>
      <c r="BS94" s="144">
        <f t="shared" si="169"/>
        <v>0</v>
      </c>
      <c r="BT94" s="144">
        <f t="shared" si="170"/>
        <v>0</v>
      </c>
      <c r="BU94" s="144">
        <f t="shared" si="171"/>
        <v>0</v>
      </c>
      <c r="BV94" s="144">
        <f t="shared" si="172"/>
        <v>0</v>
      </c>
      <c r="BW94" s="144">
        <f t="shared" si="173"/>
        <v>0</v>
      </c>
      <c r="BX94" s="144">
        <f t="shared" si="174"/>
        <v>0</v>
      </c>
      <c r="BY94" s="144">
        <f t="shared" si="175"/>
        <v>0</v>
      </c>
      <c r="BZ94" s="144">
        <f t="shared" si="176"/>
        <v>0</v>
      </c>
      <c r="CA94" s="144">
        <f t="shared" si="177"/>
        <v>0</v>
      </c>
      <c r="CB94" s="144">
        <f t="shared" si="178"/>
        <v>0</v>
      </c>
      <c r="CE94" s="189" t="str">
        <f t="shared" si="138"/>
        <v>Système de détection de fuite de mazout</v>
      </c>
      <c r="CF94" s="145"/>
      <c r="CG94" s="145"/>
      <c r="CH94" s="145"/>
      <c r="CI94" s="145"/>
      <c r="CJ94" s="145"/>
      <c r="CK94" s="145"/>
      <c r="CL94" s="145"/>
      <c r="CM94" s="145"/>
      <c r="CN94" s="145"/>
      <c r="CO94" s="145"/>
      <c r="CP94" s="145"/>
      <c r="CQ94" s="145"/>
      <c r="CR94" s="145"/>
      <c r="CS94" s="145">
        <v>1</v>
      </c>
      <c r="CT94" s="145">
        <f t="shared" si="139"/>
        <v>0</v>
      </c>
      <c r="CU94" s="145">
        <f t="shared" si="140"/>
        <v>0</v>
      </c>
      <c r="CV94" s="145">
        <f t="shared" si="70"/>
        <v>0</v>
      </c>
    </row>
    <row r="95" spans="1:100" ht="13.5" hidden="1" thickBot="1" x14ac:dyDescent="0.25">
      <c r="A95" s="158"/>
      <c r="B95" s="96" t="s">
        <v>387</v>
      </c>
      <c r="C95" s="320"/>
      <c r="D95" s="50"/>
      <c r="E95" s="152">
        <v>15</v>
      </c>
      <c r="F95" s="642"/>
      <c r="G95" s="34">
        <v>0.03</v>
      </c>
      <c r="H95" s="637"/>
      <c r="I95" s="622" t="s">
        <v>124</v>
      </c>
      <c r="J95" s="84"/>
      <c r="K95" s="139">
        <f t="shared" si="143"/>
        <v>15</v>
      </c>
      <c r="L95" s="140">
        <f t="shared" si="144"/>
        <v>0.03</v>
      </c>
      <c r="M95" s="141">
        <f t="shared" si="145"/>
        <v>0</v>
      </c>
      <c r="N95" s="141">
        <f t="shared" si="146"/>
        <v>0</v>
      </c>
      <c r="O95" s="70"/>
      <c r="P95" s="149" t="str">
        <f t="shared" si="142"/>
        <v>Système de détection de fuite de fluide frigorigène</v>
      </c>
      <c r="Q95" s="144">
        <f t="shared" si="147"/>
        <v>0</v>
      </c>
      <c r="R95" s="144">
        <f t="shared" ref="R95:AU95" si="180">IF(Betrachtungszeit_Heizung&lt;R$26,0,IF(AND(Q$26&lt;&gt;0,Q$26/($K95)=INT(Q$26/($K95))),$D95,0))</f>
        <v>0</v>
      </c>
      <c r="S95" s="144">
        <f t="shared" si="180"/>
        <v>0</v>
      </c>
      <c r="T95" s="144">
        <f t="shared" si="180"/>
        <v>0</v>
      </c>
      <c r="U95" s="144">
        <f t="shared" si="180"/>
        <v>0</v>
      </c>
      <c r="V95" s="144">
        <f t="shared" si="180"/>
        <v>0</v>
      </c>
      <c r="W95" s="144">
        <f t="shared" si="180"/>
        <v>0</v>
      </c>
      <c r="X95" s="144">
        <f t="shared" si="180"/>
        <v>0</v>
      </c>
      <c r="Y95" s="144">
        <f t="shared" si="180"/>
        <v>0</v>
      </c>
      <c r="Z95" s="144">
        <f t="shared" si="180"/>
        <v>0</v>
      </c>
      <c r="AA95" s="144">
        <f t="shared" si="180"/>
        <v>0</v>
      </c>
      <c r="AB95" s="144">
        <f t="shared" si="180"/>
        <v>0</v>
      </c>
      <c r="AC95" s="144">
        <f t="shared" si="180"/>
        <v>0</v>
      </c>
      <c r="AD95" s="144">
        <f t="shared" si="180"/>
        <v>0</v>
      </c>
      <c r="AE95" s="144">
        <f t="shared" si="180"/>
        <v>0</v>
      </c>
      <c r="AF95" s="144">
        <f t="shared" si="180"/>
        <v>0</v>
      </c>
      <c r="AG95" s="144">
        <f t="shared" si="180"/>
        <v>0</v>
      </c>
      <c r="AH95" s="144">
        <f t="shared" si="180"/>
        <v>0</v>
      </c>
      <c r="AI95" s="144">
        <f t="shared" si="180"/>
        <v>0</v>
      </c>
      <c r="AJ95" s="144">
        <f t="shared" si="180"/>
        <v>0</v>
      </c>
      <c r="AK95" s="144">
        <f t="shared" si="180"/>
        <v>0</v>
      </c>
      <c r="AL95" s="144">
        <f t="shared" si="180"/>
        <v>0</v>
      </c>
      <c r="AM95" s="144">
        <f t="shared" si="180"/>
        <v>0</v>
      </c>
      <c r="AN95" s="144">
        <f t="shared" si="180"/>
        <v>0</v>
      </c>
      <c r="AO95" s="144">
        <f t="shared" si="180"/>
        <v>0</v>
      </c>
      <c r="AP95" s="144">
        <f t="shared" si="180"/>
        <v>0</v>
      </c>
      <c r="AQ95" s="144">
        <f t="shared" si="180"/>
        <v>0</v>
      </c>
      <c r="AR95" s="144">
        <f t="shared" si="180"/>
        <v>0</v>
      </c>
      <c r="AS95" s="144">
        <f t="shared" si="180"/>
        <v>0</v>
      </c>
      <c r="AT95" s="144">
        <f t="shared" si="180"/>
        <v>0</v>
      </c>
      <c r="AU95" s="144">
        <f t="shared" si="180"/>
        <v>0</v>
      </c>
      <c r="AV95" s="144">
        <f>SUMIF($AX$26:$CB$26,Betrachtungszeit_Heizung,AX95:CB95)</f>
        <v>0</v>
      </c>
      <c r="AW95" s="137"/>
      <c r="AX95" s="144">
        <f t="shared" si="130"/>
        <v>0</v>
      </c>
      <c r="AY95" s="144">
        <f t="shared" si="149"/>
        <v>0</v>
      </c>
      <c r="AZ95" s="144">
        <f t="shared" si="150"/>
        <v>0</v>
      </c>
      <c r="BA95" s="144">
        <f t="shared" si="151"/>
        <v>0</v>
      </c>
      <c r="BB95" s="144">
        <f t="shared" si="152"/>
        <v>0</v>
      </c>
      <c r="BC95" s="144">
        <f t="shared" si="153"/>
        <v>0</v>
      </c>
      <c r="BD95" s="144">
        <f t="shared" si="154"/>
        <v>0</v>
      </c>
      <c r="BE95" s="144">
        <f t="shared" si="155"/>
        <v>0</v>
      </c>
      <c r="BF95" s="144">
        <f t="shared" si="156"/>
        <v>0</v>
      </c>
      <c r="BG95" s="144">
        <f t="shared" si="157"/>
        <v>0</v>
      </c>
      <c r="BH95" s="144">
        <f t="shared" si="158"/>
        <v>0</v>
      </c>
      <c r="BI95" s="144">
        <f t="shared" si="159"/>
        <v>0</v>
      </c>
      <c r="BJ95" s="144">
        <f t="shared" si="160"/>
        <v>0</v>
      </c>
      <c r="BK95" s="144">
        <f t="shared" si="161"/>
        <v>0</v>
      </c>
      <c r="BL95" s="144">
        <f t="shared" si="162"/>
        <v>0</v>
      </c>
      <c r="BM95" s="144">
        <f t="shared" si="163"/>
        <v>0</v>
      </c>
      <c r="BN95" s="144">
        <f t="shared" si="164"/>
        <v>0</v>
      </c>
      <c r="BO95" s="144">
        <f t="shared" si="165"/>
        <v>0</v>
      </c>
      <c r="BP95" s="144">
        <f t="shared" si="166"/>
        <v>0</v>
      </c>
      <c r="BQ95" s="144">
        <f t="shared" si="167"/>
        <v>0</v>
      </c>
      <c r="BR95" s="144">
        <f t="shared" si="168"/>
        <v>0</v>
      </c>
      <c r="BS95" s="144">
        <f t="shared" si="169"/>
        <v>0</v>
      </c>
      <c r="BT95" s="144">
        <f t="shared" si="170"/>
        <v>0</v>
      </c>
      <c r="BU95" s="144">
        <f t="shared" si="171"/>
        <v>0</v>
      </c>
      <c r="BV95" s="144">
        <f t="shared" si="172"/>
        <v>0</v>
      </c>
      <c r="BW95" s="144">
        <f t="shared" si="173"/>
        <v>0</v>
      </c>
      <c r="BX95" s="144">
        <f t="shared" si="174"/>
        <v>0</v>
      </c>
      <c r="BY95" s="144">
        <f t="shared" si="175"/>
        <v>0</v>
      </c>
      <c r="BZ95" s="144">
        <f t="shared" si="176"/>
        <v>0</v>
      </c>
      <c r="CA95" s="144">
        <f t="shared" si="177"/>
        <v>0</v>
      </c>
      <c r="CB95" s="144">
        <f t="shared" si="178"/>
        <v>0</v>
      </c>
      <c r="CE95" s="189" t="str">
        <f t="shared" si="138"/>
        <v>Système de détection de fuite de fluide frigorigène</v>
      </c>
      <c r="CF95" s="145"/>
      <c r="CG95" s="145">
        <v>1</v>
      </c>
      <c r="CH95" s="145">
        <v>1</v>
      </c>
      <c r="CI95" s="145">
        <v>1</v>
      </c>
      <c r="CJ95" s="145">
        <v>1</v>
      </c>
      <c r="CK95" s="145">
        <v>1</v>
      </c>
      <c r="CL95" s="145"/>
      <c r="CM95" s="145"/>
      <c r="CN95" s="145"/>
      <c r="CO95" s="145"/>
      <c r="CP95" s="145"/>
      <c r="CQ95" s="145"/>
      <c r="CR95" s="145"/>
      <c r="CS95" s="145"/>
      <c r="CT95" s="145">
        <f t="shared" si="139"/>
        <v>0</v>
      </c>
      <c r="CU95" s="145">
        <f t="shared" si="140"/>
        <v>0</v>
      </c>
      <c r="CV95" s="145">
        <f t="shared" si="70"/>
        <v>0</v>
      </c>
    </row>
    <row r="96" spans="1:100" ht="13.5" hidden="1" thickBot="1" x14ac:dyDescent="0.25">
      <c r="A96" s="158"/>
      <c r="B96" s="96" t="s">
        <v>150</v>
      </c>
      <c r="C96" s="320"/>
      <c r="D96" s="50"/>
      <c r="E96" s="152">
        <v>15</v>
      </c>
      <c r="F96" s="642"/>
      <c r="G96" s="34">
        <v>0.03</v>
      </c>
      <c r="H96" s="637"/>
      <c r="I96" s="622" t="s">
        <v>124</v>
      </c>
      <c r="J96" s="84"/>
      <c r="K96" s="139">
        <f t="shared" si="143"/>
        <v>15</v>
      </c>
      <c r="L96" s="140">
        <f t="shared" si="144"/>
        <v>0.03</v>
      </c>
      <c r="M96" s="141">
        <f t="shared" si="145"/>
        <v>0</v>
      </c>
      <c r="N96" s="141">
        <f t="shared" si="146"/>
        <v>0</v>
      </c>
      <c r="O96" s="70"/>
      <c r="P96" s="149" t="str">
        <f t="shared" si="142"/>
        <v>Installation de détection d'incendie</v>
      </c>
      <c r="Q96" s="144">
        <f t="shared" si="147"/>
        <v>0</v>
      </c>
      <c r="R96" s="144">
        <f t="shared" ref="R96:AU96" si="181">IF(Betrachtungszeit_Heizung&lt;R$26,0,IF(AND(Q$26&lt;&gt;0,Q$26/($K96)=INT(Q$26/($K96))),$D96,0))</f>
        <v>0</v>
      </c>
      <c r="S96" s="144">
        <f t="shared" si="181"/>
        <v>0</v>
      </c>
      <c r="T96" s="144">
        <f t="shared" si="181"/>
        <v>0</v>
      </c>
      <c r="U96" s="144">
        <f t="shared" si="181"/>
        <v>0</v>
      </c>
      <c r="V96" s="144">
        <f t="shared" si="181"/>
        <v>0</v>
      </c>
      <c r="W96" s="144">
        <f t="shared" si="181"/>
        <v>0</v>
      </c>
      <c r="X96" s="144">
        <f t="shared" si="181"/>
        <v>0</v>
      </c>
      <c r="Y96" s="144">
        <f t="shared" si="181"/>
        <v>0</v>
      </c>
      <c r="Z96" s="144">
        <f t="shared" si="181"/>
        <v>0</v>
      </c>
      <c r="AA96" s="144">
        <f t="shared" si="181"/>
        <v>0</v>
      </c>
      <c r="AB96" s="144">
        <f t="shared" si="181"/>
        <v>0</v>
      </c>
      <c r="AC96" s="144">
        <f t="shared" si="181"/>
        <v>0</v>
      </c>
      <c r="AD96" s="144">
        <f t="shared" si="181"/>
        <v>0</v>
      </c>
      <c r="AE96" s="144">
        <f t="shared" si="181"/>
        <v>0</v>
      </c>
      <c r="AF96" s="144">
        <f t="shared" si="181"/>
        <v>0</v>
      </c>
      <c r="AG96" s="144">
        <f t="shared" si="181"/>
        <v>0</v>
      </c>
      <c r="AH96" s="144">
        <f t="shared" si="181"/>
        <v>0</v>
      </c>
      <c r="AI96" s="144">
        <f t="shared" si="181"/>
        <v>0</v>
      </c>
      <c r="AJ96" s="144">
        <f t="shared" si="181"/>
        <v>0</v>
      </c>
      <c r="AK96" s="144">
        <f t="shared" si="181"/>
        <v>0</v>
      </c>
      <c r="AL96" s="144">
        <f t="shared" si="181"/>
        <v>0</v>
      </c>
      <c r="AM96" s="144">
        <f t="shared" si="181"/>
        <v>0</v>
      </c>
      <c r="AN96" s="144">
        <f t="shared" si="181"/>
        <v>0</v>
      </c>
      <c r="AO96" s="144">
        <f t="shared" si="181"/>
        <v>0</v>
      </c>
      <c r="AP96" s="144">
        <f t="shared" si="181"/>
        <v>0</v>
      </c>
      <c r="AQ96" s="144">
        <f t="shared" si="181"/>
        <v>0</v>
      </c>
      <c r="AR96" s="144">
        <f t="shared" si="181"/>
        <v>0</v>
      </c>
      <c r="AS96" s="144">
        <f t="shared" si="181"/>
        <v>0</v>
      </c>
      <c r="AT96" s="144">
        <f t="shared" si="181"/>
        <v>0</v>
      </c>
      <c r="AU96" s="144">
        <f t="shared" si="181"/>
        <v>0</v>
      </c>
      <c r="AV96" s="144">
        <f>SUMIF($AX$26:$CB$26,Betrachtungszeit_Heizung,AX96:CB96)</f>
        <v>0</v>
      </c>
      <c r="AW96" s="137"/>
      <c r="AX96" s="144">
        <f t="shared" si="130"/>
        <v>0</v>
      </c>
      <c r="AY96" s="144">
        <f t="shared" si="149"/>
        <v>0</v>
      </c>
      <c r="AZ96" s="144">
        <f t="shared" si="150"/>
        <v>0</v>
      </c>
      <c r="BA96" s="144">
        <f t="shared" si="151"/>
        <v>0</v>
      </c>
      <c r="BB96" s="144">
        <f t="shared" si="152"/>
        <v>0</v>
      </c>
      <c r="BC96" s="144">
        <f t="shared" si="153"/>
        <v>0</v>
      </c>
      <c r="BD96" s="144">
        <f t="shared" si="154"/>
        <v>0</v>
      </c>
      <c r="BE96" s="144">
        <f t="shared" si="155"/>
        <v>0</v>
      </c>
      <c r="BF96" s="144">
        <f t="shared" si="156"/>
        <v>0</v>
      </c>
      <c r="BG96" s="144">
        <f t="shared" si="157"/>
        <v>0</v>
      </c>
      <c r="BH96" s="144">
        <f t="shared" si="158"/>
        <v>0</v>
      </c>
      <c r="BI96" s="144">
        <f t="shared" si="159"/>
        <v>0</v>
      </c>
      <c r="BJ96" s="144">
        <f t="shared" si="160"/>
        <v>0</v>
      </c>
      <c r="BK96" s="144">
        <f t="shared" si="161"/>
        <v>0</v>
      </c>
      <c r="BL96" s="144">
        <f t="shared" si="162"/>
        <v>0</v>
      </c>
      <c r="BM96" s="144">
        <f t="shared" si="163"/>
        <v>0</v>
      </c>
      <c r="BN96" s="144">
        <f t="shared" si="164"/>
        <v>0</v>
      </c>
      <c r="BO96" s="144">
        <f t="shared" si="165"/>
        <v>0</v>
      </c>
      <c r="BP96" s="144">
        <f t="shared" si="166"/>
        <v>0</v>
      </c>
      <c r="BQ96" s="144">
        <f t="shared" si="167"/>
        <v>0</v>
      </c>
      <c r="BR96" s="144">
        <f t="shared" si="168"/>
        <v>0</v>
      </c>
      <c r="BS96" s="144">
        <f t="shared" si="169"/>
        <v>0</v>
      </c>
      <c r="BT96" s="144">
        <f t="shared" si="170"/>
        <v>0</v>
      </c>
      <c r="BU96" s="144">
        <f t="shared" si="171"/>
        <v>0</v>
      </c>
      <c r="BV96" s="144">
        <f t="shared" si="172"/>
        <v>0</v>
      </c>
      <c r="BW96" s="144">
        <f t="shared" si="173"/>
        <v>0</v>
      </c>
      <c r="BX96" s="144">
        <f t="shared" si="174"/>
        <v>0</v>
      </c>
      <c r="BY96" s="144">
        <f t="shared" si="175"/>
        <v>0</v>
      </c>
      <c r="BZ96" s="144">
        <f t="shared" si="176"/>
        <v>0</v>
      </c>
      <c r="CA96" s="144">
        <f t="shared" si="177"/>
        <v>0</v>
      </c>
      <c r="CB96" s="144">
        <f t="shared" si="178"/>
        <v>0</v>
      </c>
      <c r="CE96" s="189" t="str">
        <f t="shared" si="138"/>
        <v>Installation de détection d'incendie</v>
      </c>
      <c r="CF96" s="145"/>
      <c r="CG96" s="145">
        <v>1</v>
      </c>
      <c r="CH96" s="145">
        <v>1</v>
      </c>
      <c r="CI96" s="145">
        <v>1</v>
      </c>
      <c r="CJ96" s="145">
        <v>1</v>
      </c>
      <c r="CK96" s="145">
        <v>1</v>
      </c>
      <c r="CL96" s="145">
        <v>1</v>
      </c>
      <c r="CM96" s="145">
        <v>1</v>
      </c>
      <c r="CN96" s="145">
        <v>1</v>
      </c>
      <c r="CO96" s="145">
        <v>1</v>
      </c>
      <c r="CP96" s="145">
        <v>1</v>
      </c>
      <c r="CQ96" s="145">
        <v>1</v>
      </c>
      <c r="CR96" s="145">
        <v>1</v>
      </c>
      <c r="CS96" s="145">
        <v>1</v>
      </c>
      <c r="CT96" s="145">
        <f t="shared" si="139"/>
        <v>0</v>
      </c>
      <c r="CU96" s="145">
        <f t="shared" si="140"/>
        <v>0</v>
      </c>
      <c r="CV96" s="145">
        <f t="shared" si="70"/>
        <v>0</v>
      </c>
    </row>
    <row r="97" spans="1:100" hidden="1" x14ac:dyDescent="0.2">
      <c r="A97" s="158"/>
      <c r="B97" s="98" t="s">
        <v>45</v>
      </c>
      <c r="C97" s="320"/>
      <c r="D97" s="50"/>
      <c r="E97" s="510">
        <v>30</v>
      </c>
      <c r="F97" s="643"/>
      <c r="G97" s="157" t="s">
        <v>46</v>
      </c>
      <c r="H97" s="637"/>
      <c r="I97" s="623" t="s">
        <v>124</v>
      </c>
      <c r="J97" s="84"/>
      <c r="K97" s="139">
        <f t="shared" si="143"/>
        <v>30</v>
      </c>
      <c r="L97" s="140">
        <f t="shared" si="144"/>
        <v>0</v>
      </c>
      <c r="M97" s="141">
        <f t="shared" si="145"/>
        <v>0</v>
      </c>
      <c r="N97" s="141">
        <f t="shared" si="146"/>
        <v>0</v>
      </c>
      <c r="O97" s="70"/>
      <c r="P97" s="143" t="str">
        <f t="shared" si="142"/>
        <v>Autre</v>
      </c>
      <c r="Q97" s="144">
        <f t="shared" si="147"/>
        <v>0</v>
      </c>
      <c r="R97" s="144">
        <f t="shared" ref="R97:AU97" si="182">IF(Betrachtungszeit_Heizung&lt;R$26,0,IF(AND(Q$26&lt;&gt;0,Q$26/($K97)=INT(Q$26/($K97))),$D97,0))</f>
        <v>0</v>
      </c>
      <c r="S97" s="144">
        <f t="shared" si="182"/>
        <v>0</v>
      </c>
      <c r="T97" s="144">
        <f t="shared" si="182"/>
        <v>0</v>
      </c>
      <c r="U97" s="144">
        <f t="shared" si="182"/>
        <v>0</v>
      </c>
      <c r="V97" s="144">
        <f t="shared" si="182"/>
        <v>0</v>
      </c>
      <c r="W97" s="144">
        <f t="shared" si="182"/>
        <v>0</v>
      </c>
      <c r="X97" s="144">
        <f t="shared" si="182"/>
        <v>0</v>
      </c>
      <c r="Y97" s="144">
        <f t="shared" si="182"/>
        <v>0</v>
      </c>
      <c r="Z97" s="144">
        <f t="shared" si="182"/>
        <v>0</v>
      </c>
      <c r="AA97" s="144">
        <f t="shared" si="182"/>
        <v>0</v>
      </c>
      <c r="AB97" s="144">
        <f t="shared" si="182"/>
        <v>0</v>
      </c>
      <c r="AC97" s="144">
        <f t="shared" si="182"/>
        <v>0</v>
      </c>
      <c r="AD97" s="144">
        <f t="shared" si="182"/>
        <v>0</v>
      </c>
      <c r="AE97" s="144">
        <f t="shared" si="182"/>
        <v>0</v>
      </c>
      <c r="AF97" s="144">
        <f t="shared" si="182"/>
        <v>0</v>
      </c>
      <c r="AG97" s="144">
        <f t="shared" si="182"/>
        <v>0</v>
      </c>
      <c r="AH97" s="144">
        <f t="shared" si="182"/>
        <v>0</v>
      </c>
      <c r="AI97" s="144">
        <f t="shared" si="182"/>
        <v>0</v>
      </c>
      <c r="AJ97" s="144">
        <f t="shared" si="182"/>
        <v>0</v>
      </c>
      <c r="AK97" s="144">
        <f t="shared" si="182"/>
        <v>0</v>
      </c>
      <c r="AL97" s="144">
        <f t="shared" si="182"/>
        <v>0</v>
      </c>
      <c r="AM97" s="144">
        <f t="shared" si="182"/>
        <v>0</v>
      </c>
      <c r="AN97" s="144">
        <f t="shared" si="182"/>
        <v>0</v>
      </c>
      <c r="AO97" s="144">
        <f t="shared" si="182"/>
        <v>0</v>
      </c>
      <c r="AP97" s="144">
        <f t="shared" si="182"/>
        <v>0</v>
      </c>
      <c r="AQ97" s="144">
        <f t="shared" si="182"/>
        <v>0</v>
      </c>
      <c r="AR97" s="144">
        <f t="shared" si="182"/>
        <v>0</v>
      </c>
      <c r="AS97" s="144">
        <f t="shared" si="182"/>
        <v>0</v>
      </c>
      <c r="AT97" s="144">
        <f t="shared" si="182"/>
        <v>0</v>
      </c>
      <c r="AU97" s="144">
        <f t="shared" si="182"/>
        <v>0</v>
      </c>
      <c r="AV97" s="144">
        <f>SUMIF($AX$26:$CB$26,Betrachtungszeit_Heizung,AX97:CB97)</f>
        <v>0</v>
      </c>
      <c r="AW97" s="137"/>
      <c r="AX97" s="144">
        <f t="shared" si="130"/>
        <v>0</v>
      </c>
      <c r="AY97" s="144">
        <f t="shared" si="149"/>
        <v>0</v>
      </c>
      <c r="AZ97" s="144">
        <f t="shared" si="150"/>
        <v>0</v>
      </c>
      <c r="BA97" s="144">
        <f t="shared" si="151"/>
        <v>0</v>
      </c>
      <c r="BB97" s="144">
        <f t="shared" si="152"/>
        <v>0</v>
      </c>
      <c r="BC97" s="144">
        <f t="shared" si="153"/>
        <v>0</v>
      </c>
      <c r="BD97" s="144">
        <f t="shared" si="154"/>
        <v>0</v>
      </c>
      <c r="BE97" s="144">
        <f t="shared" si="155"/>
        <v>0</v>
      </c>
      <c r="BF97" s="144">
        <f t="shared" si="156"/>
        <v>0</v>
      </c>
      <c r="BG97" s="144">
        <f t="shared" si="157"/>
        <v>0</v>
      </c>
      <c r="BH97" s="144">
        <f t="shared" si="158"/>
        <v>0</v>
      </c>
      <c r="BI97" s="144">
        <f t="shared" si="159"/>
        <v>0</v>
      </c>
      <c r="BJ97" s="144">
        <f t="shared" si="160"/>
        <v>0</v>
      </c>
      <c r="BK97" s="144">
        <f t="shared" si="161"/>
        <v>0</v>
      </c>
      <c r="BL97" s="144">
        <f t="shared" si="162"/>
        <v>0</v>
      </c>
      <c r="BM97" s="144">
        <f t="shared" si="163"/>
        <v>0</v>
      </c>
      <c r="BN97" s="144">
        <f t="shared" si="164"/>
        <v>0</v>
      </c>
      <c r="BO97" s="144">
        <f t="shared" si="165"/>
        <v>0</v>
      </c>
      <c r="BP97" s="144">
        <f t="shared" si="166"/>
        <v>0</v>
      </c>
      <c r="BQ97" s="144">
        <f t="shared" si="167"/>
        <v>0</v>
      </c>
      <c r="BR97" s="144">
        <f t="shared" si="168"/>
        <v>0</v>
      </c>
      <c r="BS97" s="144">
        <f t="shared" si="169"/>
        <v>0</v>
      </c>
      <c r="BT97" s="144">
        <f t="shared" si="170"/>
        <v>0</v>
      </c>
      <c r="BU97" s="144">
        <f t="shared" si="171"/>
        <v>0</v>
      </c>
      <c r="BV97" s="144">
        <f t="shared" si="172"/>
        <v>0</v>
      </c>
      <c r="BW97" s="144">
        <f t="shared" si="173"/>
        <v>0</v>
      </c>
      <c r="BX97" s="144">
        <f t="shared" si="174"/>
        <v>0</v>
      </c>
      <c r="BY97" s="144">
        <f t="shared" si="175"/>
        <v>0</v>
      </c>
      <c r="BZ97" s="144">
        <f t="shared" si="176"/>
        <v>0</v>
      </c>
      <c r="CA97" s="144">
        <f t="shared" si="177"/>
        <v>0</v>
      </c>
      <c r="CB97" s="144">
        <f t="shared" si="178"/>
        <v>0</v>
      </c>
      <c r="CE97" s="189" t="str">
        <f t="shared" si="138"/>
        <v>Autre</v>
      </c>
      <c r="CF97" s="145"/>
      <c r="CG97" s="145">
        <v>1</v>
      </c>
      <c r="CH97" s="145">
        <v>1</v>
      </c>
      <c r="CI97" s="145">
        <v>1</v>
      </c>
      <c r="CJ97" s="145">
        <v>1</v>
      </c>
      <c r="CK97" s="145">
        <v>1</v>
      </c>
      <c r="CL97" s="145">
        <v>1</v>
      </c>
      <c r="CM97" s="145">
        <v>1</v>
      </c>
      <c r="CN97" s="145">
        <v>1</v>
      </c>
      <c r="CO97" s="145">
        <v>1</v>
      </c>
      <c r="CP97" s="145">
        <v>1</v>
      </c>
      <c r="CQ97" s="145">
        <v>1</v>
      </c>
      <c r="CR97" s="145">
        <v>1</v>
      </c>
      <c r="CS97" s="145">
        <v>1</v>
      </c>
      <c r="CT97" s="145">
        <f t="shared" si="139"/>
        <v>0</v>
      </c>
      <c r="CU97" s="145">
        <f t="shared" si="140"/>
        <v>0</v>
      </c>
      <c r="CV97" s="145">
        <f t="shared" si="70"/>
        <v>0</v>
      </c>
    </row>
    <row r="98" spans="1:100" ht="13.5" hidden="1" thickBot="1" x14ac:dyDescent="0.25">
      <c r="A98" s="158"/>
      <c r="B98" s="625" t="s">
        <v>151</v>
      </c>
      <c r="C98" s="322"/>
      <c r="D98" s="129"/>
      <c r="E98" s="155"/>
      <c r="F98" s="127"/>
      <c r="G98" s="130"/>
      <c r="H98" s="639"/>
      <c r="I98" s="130"/>
      <c r="J98" s="84"/>
      <c r="K98" s="139"/>
      <c r="L98" s="140"/>
      <c r="M98" s="141"/>
      <c r="N98" s="141"/>
      <c r="O98" s="70"/>
      <c r="P98" s="134" t="str">
        <f t="shared" si="142"/>
        <v>9. Sanitaire</v>
      </c>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37"/>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E98" s="374" t="str">
        <f t="shared" si="138"/>
        <v>9. Sanitaire</v>
      </c>
      <c r="CF98" s="145">
        <v>1</v>
      </c>
      <c r="CG98" s="145">
        <v>1</v>
      </c>
      <c r="CH98" s="145">
        <v>1</v>
      </c>
      <c r="CI98" s="145">
        <v>1</v>
      </c>
      <c r="CJ98" s="145">
        <v>1</v>
      </c>
      <c r="CK98" s="145">
        <v>1</v>
      </c>
      <c r="CL98" s="145">
        <v>1</v>
      </c>
      <c r="CM98" s="145">
        <v>1</v>
      </c>
      <c r="CN98" s="145">
        <v>1</v>
      </c>
      <c r="CO98" s="145">
        <v>1</v>
      </c>
      <c r="CP98" s="145">
        <v>1</v>
      </c>
      <c r="CQ98" s="145">
        <v>1</v>
      </c>
      <c r="CR98" s="145">
        <v>1</v>
      </c>
      <c r="CS98" s="145">
        <v>1</v>
      </c>
      <c r="CT98" s="145">
        <f t="shared" si="139"/>
        <v>1</v>
      </c>
      <c r="CU98" s="145">
        <f t="shared" si="140"/>
        <v>1</v>
      </c>
      <c r="CV98" s="145">
        <f t="shared" si="70"/>
        <v>1</v>
      </c>
    </row>
    <row r="99" spans="1:100" ht="13.5" hidden="1" thickBot="1" x14ac:dyDescent="0.25">
      <c r="A99" s="107"/>
      <c r="B99" s="96" t="s">
        <v>388</v>
      </c>
      <c r="C99" s="319"/>
      <c r="D99" s="49"/>
      <c r="E99" s="152">
        <v>30</v>
      </c>
      <c r="F99" s="642"/>
      <c r="G99" s="34">
        <v>0.01</v>
      </c>
      <c r="H99" s="636"/>
      <c r="I99" s="622" t="s">
        <v>124</v>
      </c>
      <c r="J99" s="84"/>
      <c r="K99" s="139">
        <f t="shared" si="143"/>
        <v>30</v>
      </c>
      <c r="L99" s="140">
        <f t="shared" ref="L99:L106" si="183">IF(ISNUMBER(H99),IF(I99=$D$332,IFERROR(H99/D99,"-"),H99/100),IF(ISNUMBER(G99),G99,0))</f>
        <v>0.01</v>
      </c>
      <c r="M99" s="141">
        <f t="shared" ref="M99:M106" si="184">IF(AND(ISNUMBER(H99),I99=$D$332),H99,L99*D99)</f>
        <v>0</v>
      </c>
      <c r="N99" s="141">
        <f t="shared" ref="N99:N106" si="185">1/K99*D99</f>
        <v>0</v>
      </c>
      <c r="O99" s="70"/>
      <c r="P99" s="149" t="str">
        <f t="shared" si="142"/>
        <v>Accumulateur d'eau chaude sanitaire</v>
      </c>
      <c r="Q99" s="144">
        <f t="shared" si="147"/>
        <v>0</v>
      </c>
      <c r="R99" s="144">
        <f t="shared" ref="R99:AU99" si="186">IF(Betrachtungszeit_Heizung&lt;R$26,0,IF(AND(Q$26&lt;&gt;0,Q$26/($K99)=INT(Q$26/($K99))),$D99,0))</f>
        <v>0</v>
      </c>
      <c r="S99" s="144">
        <f t="shared" si="186"/>
        <v>0</v>
      </c>
      <c r="T99" s="144">
        <f t="shared" si="186"/>
        <v>0</v>
      </c>
      <c r="U99" s="144">
        <f t="shared" si="186"/>
        <v>0</v>
      </c>
      <c r="V99" s="144">
        <f t="shared" si="186"/>
        <v>0</v>
      </c>
      <c r="W99" s="144">
        <f t="shared" si="186"/>
        <v>0</v>
      </c>
      <c r="X99" s="144">
        <f t="shared" si="186"/>
        <v>0</v>
      </c>
      <c r="Y99" s="144">
        <f t="shared" si="186"/>
        <v>0</v>
      </c>
      <c r="Z99" s="144">
        <f t="shared" si="186"/>
        <v>0</v>
      </c>
      <c r="AA99" s="144">
        <f t="shared" si="186"/>
        <v>0</v>
      </c>
      <c r="AB99" s="144">
        <f t="shared" si="186"/>
        <v>0</v>
      </c>
      <c r="AC99" s="144">
        <f t="shared" si="186"/>
        <v>0</v>
      </c>
      <c r="AD99" s="144">
        <f t="shared" si="186"/>
        <v>0</v>
      </c>
      <c r="AE99" s="144">
        <f t="shared" si="186"/>
        <v>0</v>
      </c>
      <c r="AF99" s="144">
        <f t="shared" si="186"/>
        <v>0</v>
      </c>
      <c r="AG99" s="144">
        <f t="shared" si="186"/>
        <v>0</v>
      </c>
      <c r="AH99" s="144">
        <f t="shared" si="186"/>
        <v>0</v>
      </c>
      <c r="AI99" s="144">
        <f t="shared" si="186"/>
        <v>0</v>
      </c>
      <c r="AJ99" s="144">
        <f t="shared" si="186"/>
        <v>0</v>
      </c>
      <c r="AK99" s="144">
        <f t="shared" si="186"/>
        <v>0</v>
      </c>
      <c r="AL99" s="144">
        <f t="shared" si="186"/>
        <v>0</v>
      </c>
      <c r="AM99" s="144">
        <f t="shared" si="186"/>
        <v>0</v>
      </c>
      <c r="AN99" s="144">
        <f t="shared" si="186"/>
        <v>0</v>
      </c>
      <c r="AO99" s="144">
        <f t="shared" si="186"/>
        <v>0</v>
      </c>
      <c r="AP99" s="144">
        <f t="shared" si="186"/>
        <v>0</v>
      </c>
      <c r="AQ99" s="144">
        <f t="shared" si="186"/>
        <v>0</v>
      </c>
      <c r="AR99" s="144">
        <f t="shared" si="186"/>
        <v>0</v>
      </c>
      <c r="AS99" s="144">
        <f t="shared" si="186"/>
        <v>0</v>
      </c>
      <c r="AT99" s="144">
        <f t="shared" si="186"/>
        <v>0</v>
      </c>
      <c r="AU99" s="144">
        <f t="shared" si="186"/>
        <v>0</v>
      </c>
      <c r="AV99" s="144">
        <f t="shared" ref="AV99:AV106" si="187">SUMIF($AX$26:$CB$26,Betrachtungszeit_Heizung,AX99:CB99)</f>
        <v>0</v>
      </c>
      <c r="AW99" s="137"/>
      <c r="AX99" s="144">
        <f t="shared" si="130"/>
        <v>0</v>
      </c>
      <c r="AY99" s="144">
        <f t="shared" si="149"/>
        <v>0</v>
      </c>
      <c r="AZ99" s="144">
        <f t="shared" si="150"/>
        <v>0</v>
      </c>
      <c r="BA99" s="144">
        <f t="shared" si="151"/>
        <v>0</v>
      </c>
      <c r="BB99" s="144">
        <f t="shared" si="152"/>
        <v>0</v>
      </c>
      <c r="BC99" s="144">
        <f t="shared" si="153"/>
        <v>0</v>
      </c>
      <c r="BD99" s="144">
        <f t="shared" si="154"/>
        <v>0</v>
      </c>
      <c r="BE99" s="144">
        <f t="shared" si="155"/>
        <v>0</v>
      </c>
      <c r="BF99" s="144">
        <f t="shared" si="156"/>
        <v>0</v>
      </c>
      <c r="BG99" s="144">
        <f t="shared" si="157"/>
        <v>0</v>
      </c>
      <c r="BH99" s="144">
        <f t="shared" si="158"/>
        <v>0</v>
      </c>
      <c r="BI99" s="144">
        <f t="shared" si="159"/>
        <v>0</v>
      </c>
      <c r="BJ99" s="144">
        <f t="shared" si="160"/>
        <v>0</v>
      </c>
      <c r="BK99" s="144">
        <f t="shared" si="161"/>
        <v>0</v>
      </c>
      <c r="BL99" s="144">
        <f t="shared" si="162"/>
        <v>0</v>
      </c>
      <c r="BM99" s="144">
        <f t="shared" si="163"/>
        <v>0</v>
      </c>
      <c r="BN99" s="144">
        <f t="shared" si="164"/>
        <v>0</v>
      </c>
      <c r="BO99" s="144">
        <f t="shared" si="165"/>
        <v>0</v>
      </c>
      <c r="BP99" s="144">
        <f t="shared" si="166"/>
        <v>0</v>
      </c>
      <c r="BQ99" s="144">
        <f t="shared" si="167"/>
        <v>0</v>
      </c>
      <c r="BR99" s="144">
        <f t="shared" si="168"/>
        <v>0</v>
      </c>
      <c r="BS99" s="144">
        <f t="shared" si="169"/>
        <v>0</v>
      </c>
      <c r="BT99" s="144">
        <f t="shared" si="170"/>
        <v>0</v>
      </c>
      <c r="BU99" s="144">
        <f t="shared" si="171"/>
        <v>0</v>
      </c>
      <c r="BV99" s="144">
        <f t="shared" si="172"/>
        <v>0</v>
      </c>
      <c r="BW99" s="144">
        <f t="shared" si="173"/>
        <v>0</v>
      </c>
      <c r="BX99" s="144">
        <f t="shared" si="174"/>
        <v>0</v>
      </c>
      <c r="BY99" s="144">
        <f t="shared" si="175"/>
        <v>0</v>
      </c>
      <c r="BZ99" s="144">
        <f t="shared" si="176"/>
        <v>0</v>
      </c>
      <c r="CA99" s="144">
        <f t="shared" si="177"/>
        <v>0</v>
      </c>
      <c r="CB99" s="144">
        <f t="shared" si="178"/>
        <v>0</v>
      </c>
      <c r="CE99" s="189" t="str">
        <f t="shared" si="138"/>
        <v>Accumulateur d'eau chaude sanitaire</v>
      </c>
      <c r="CF99" s="145"/>
      <c r="CG99" s="145">
        <v>1</v>
      </c>
      <c r="CH99" s="145">
        <v>1</v>
      </c>
      <c r="CI99" s="145">
        <v>1</v>
      </c>
      <c r="CJ99" s="145">
        <v>1</v>
      </c>
      <c r="CK99" s="145">
        <v>1</v>
      </c>
      <c r="CL99" s="145">
        <v>1</v>
      </c>
      <c r="CM99" s="145">
        <v>1</v>
      </c>
      <c r="CN99" s="145">
        <v>1</v>
      </c>
      <c r="CO99" s="145">
        <v>1</v>
      </c>
      <c r="CP99" s="145">
        <v>1</v>
      </c>
      <c r="CQ99" s="145">
        <v>1</v>
      </c>
      <c r="CR99" s="145">
        <v>1</v>
      </c>
      <c r="CS99" s="145">
        <v>1</v>
      </c>
      <c r="CT99" s="145">
        <f t="shared" si="139"/>
        <v>0</v>
      </c>
      <c r="CU99" s="145">
        <f t="shared" si="140"/>
        <v>0</v>
      </c>
      <c r="CV99" s="145">
        <f t="shared" si="70"/>
        <v>0</v>
      </c>
    </row>
    <row r="100" spans="1:100" ht="13.5" hidden="1" thickBot="1" x14ac:dyDescent="0.25">
      <c r="A100" s="107"/>
      <c r="B100" s="96" t="s">
        <v>389</v>
      </c>
      <c r="C100" s="319"/>
      <c r="D100" s="49"/>
      <c r="E100" s="152">
        <v>40</v>
      </c>
      <c r="F100" s="642"/>
      <c r="G100" s="34">
        <v>1.4999999999999999E-2</v>
      </c>
      <c r="H100" s="636"/>
      <c r="I100" s="622" t="s">
        <v>124</v>
      </c>
      <c r="J100" s="84"/>
      <c r="K100" s="139">
        <f t="shared" si="143"/>
        <v>40</v>
      </c>
      <c r="L100" s="140">
        <f t="shared" si="183"/>
        <v>1.4999999999999999E-2</v>
      </c>
      <c r="M100" s="141">
        <f t="shared" si="184"/>
        <v>0</v>
      </c>
      <c r="N100" s="141">
        <f t="shared" si="185"/>
        <v>0</v>
      </c>
      <c r="O100" s="70"/>
      <c r="P100" s="149" t="str">
        <f t="shared" si="142"/>
        <v>Distribution d'eau chaude sanitaire</v>
      </c>
      <c r="Q100" s="144">
        <f t="shared" si="147"/>
        <v>0</v>
      </c>
      <c r="R100" s="144">
        <f t="shared" ref="R100:AU100" si="188">IF(Betrachtungszeit_Heizung&lt;R$26,0,IF(AND(Q$26&lt;&gt;0,Q$26/($K100)=INT(Q$26/($K100))),$D100,0))</f>
        <v>0</v>
      </c>
      <c r="S100" s="144">
        <f t="shared" si="188"/>
        <v>0</v>
      </c>
      <c r="T100" s="144">
        <f t="shared" si="188"/>
        <v>0</v>
      </c>
      <c r="U100" s="144">
        <f t="shared" si="188"/>
        <v>0</v>
      </c>
      <c r="V100" s="144">
        <f t="shared" si="188"/>
        <v>0</v>
      </c>
      <c r="W100" s="144">
        <f t="shared" si="188"/>
        <v>0</v>
      </c>
      <c r="X100" s="144">
        <f t="shared" si="188"/>
        <v>0</v>
      </c>
      <c r="Y100" s="144">
        <f t="shared" si="188"/>
        <v>0</v>
      </c>
      <c r="Z100" s="144">
        <f t="shared" si="188"/>
        <v>0</v>
      </c>
      <c r="AA100" s="144">
        <f t="shared" si="188"/>
        <v>0</v>
      </c>
      <c r="AB100" s="144">
        <f t="shared" si="188"/>
        <v>0</v>
      </c>
      <c r="AC100" s="144">
        <f t="shared" si="188"/>
        <v>0</v>
      </c>
      <c r="AD100" s="144">
        <f t="shared" si="188"/>
        <v>0</v>
      </c>
      <c r="AE100" s="144">
        <f t="shared" si="188"/>
        <v>0</v>
      </c>
      <c r="AF100" s="144">
        <f t="shared" si="188"/>
        <v>0</v>
      </c>
      <c r="AG100" s="144">
        <f t="shared" si="188"/>
        <v>0</v>
      </c>
      <c r="AH100" s="144">
        <f t="shared" si="188"/>
        <v>0</v>
      </c>
      <c r="AI100" s="144">
        <f t="shared" si="188"/>
        <v>0</v>
      </c>
      <c r="AJ100" s="144">
        <f t="shared" si="188"/>
        <v>0</v>
      </c>
      <c r="AK100" s="144">
        <f t="shared" si="188"/>
        <v>0</v>
      </c>
      <c r="AL100" s="144">
        <f t="shared" si="188"/>
        <v>0</v>
      </c>
      <c r="AM100" s="144">
        <f t="shared" si="188"/>
        <v>0</v>
      </c>
      <c r="AN100" s="144">
        <f t="shared" si="188"/>
        <v>0</v>
      </c>
      <c r="AO100" s="144">
        <f t="shared" si="188"/>
        <v>0</v>
      </c>
      <c r="AP100" s="144">
        <f t="shared" si="188"/>
        <v>0</v>
      </c>
      <c r="AQ100" s="144">
        <f t="shared" si="188"/>
        <v>0</v>
      </c>
      <c r="AR100" s="144">
        <f t="shared" si="188"/>
        <v>0</v>
      </c>
      <c r="AS100" s="144">
        <f t="shared" si="188"/>
        <v>0</v>
      </c>
      <c r="AT100" s="144">
        <f t="shared" si="188"/>
        <v>0</v>
      </c>
      <c r="AU100" s="144">
        <f t="shared" si="188"/>
        <v>0</v>
      </c>
      <c r="AV100" s="144">
        <f t="shared" si="187"/>
        <v>0</v>
      </c>
      <c r="AW100" s="137"/>
      <c r="AX100" s="144">
        <f t="shared" si="130"/>
        <v>0</v>
      </c>
      <c r="AY100" s="144">
        <f t="shared" si="149"/>
        <v>0</v>
      </c>
      <c r="AZ100" s="144">
        <f t="shared" si="150"/>
        <v>0</v>
      </c>
      <c r="BA100" s="144">
        <f t="shared" si="151"/>
        <v>0</v>
      </c>
      <c r="BB100" s="144">
        <f t="shared" si="152"/>
        <v>0</v>
      </c>
      <c r="BC100" s="144">
        <f t="shared" si="153"/>
        <v>0</v>
      </c>
      <c r="BD100" s="144">
        <f t="shared" si="154"/>
        <v>0</v>
      </c>
      <c r="BE100" s="144">
        <f t="shared" si="155"/>
        <v>0</v>
      </c>
      <c r="BF100" s="144">
        <f t="shared" si="156"/>
        <v>0</v>
      </c>
      <c r="BG100" s="144">
        <f t="shared" si="157"/>
        <v>0</v>
      </c>
      <c r="BH100" s="144">
        <f t="shared" si="158"/>
        <v>0</v>
      </c>
      <c r="BI100" s="144">
        <f t="shared" si="159"/>
        <v>0</v>
      </c>
      <c r="BJ100" s="144">
        <f t="shared" si="160"/>
        <v>0</v>
      </c>
      <c r="BK100" s="144">
        <f t="shared" si="161"/>
        <v>0</v>
      </c>
      <c r="BL100" s="144">
        <f t="shared" si="162"/>
        <v>0</v>
      </c>
      <c r="BM100" s="144">
        <f t="shared" si="163"/>
        <v>0</v>
      </c>
      <c r="BN100" s="144">
        <f t="shared" si="164"/>
        <v>0</v>
      </c>
      <c r="BO100" s="144">
        <f t="shared" si="165"/>
        <v>0</v>
      </c>
      <c r="BP100" s="144">
        <f t="shared" si="166"/>
        <v>0</v>
      </c>
      <c r="BQ100" s="144">
        <f t="shared" si="167"/>
        <v>0</v>
      </c>
      <c r="BR100" s="144">
        <f t="shared" si="168"/>
        <v>0</v>
      </c>
      <c r="BS100" s="144">
        <f t="shared" si="169"/>
        <v>0</v>
      </c>
      <c r="BT100" s="144">
        <f t="shared" si="170"/>
        <v>0</v>
      </c>
      <c r="BU100" s="144">
        <f t="shared" si="171"/>
        <v>0</v>
      </c>
      <c r="BV100" s="144">
        <f t="shared" si="172"/>
        <v>0</v>
      </c>
      <c r="BW100" s="144">
        <f t="shared" si="173"/>
        <v>0</v>
      </c>
      <c r="BX100" s="144">
        <f t="shared" si="174"/>
        <v>0</v>
      </c>
      <c r="BY100" s="144">
        <f t="shared" si="175"/>
        <v>0</v>
      </c>
      <c r="BZ100" s="144">
        <f t="shared" si="176"/>
        <v>0</v>
      </c>
      <c r="CA100" s="144">
        <f t="shared" si="177"/>
        <v>0</v>
      </c>
      <c r="CB100" s="144">
        <f t="shared" si="178"/>
        <v>0</v>
      </c>
      <c r="CE100" s="189" t="str">
        <f t="shared" si="138"/>
        <v>Distribution d'eau chaude sanitaire</v>
      </c>
      <c r="CF100" s="145"/>
      <c r="CG100" s="145">
        <v>1</v>
      </c>
      <c r="CH100" s="145">
        <v>1</v>
      </c>
      <c r="CI100" s="145">
        <v>1</v>
      </c>
      <c r="CJ100" s="145">
        <v>1</v>
      </c>
      <c r="CK100" s="145">
        <v>1</v>
      </c>
      <c r="CL100" s="145">
        <v>1</v>
      </c>
      <c r="CM100" s="145">
        <v>1</v>
      </c>
      <c r="CN100" s="145">
        <v>1</v>
      </c>
      <c r="CO100" s="145">
        <v>1</v>
      </c>
      <c r="CP100" s="145">
        <v>1</v>
      </c>
      <c r="CQ100" s="145">
        <v>1</v>
      </c>
      <c r="CR100" s="145">
        <v>1</v>
      </c>
      <c r="CS100" s="145">
        <v>1</v>
      </c>
      <c r="CT100" s="145">
        <f t="shared" si="139"/>
        <v>0</v>
      </c>
      <c r="CU100" s="145">
        <f t="shared" si="140"/>
        <v>0</v>
      </c>
      <c r="CV100" s="145">
        <f t="shared" si="70"/>
        <v>0</v>
      </c>
    </row>
    <row r="101" spans="1:100" ht="13.5" hidden="1" thickBot="1" x14ac:dyDescent="0.25">
      <c r="A101" s="107"/>
      <c r="B101" s="96" t="s">
        <v>152</v>
      </c>
      <c r="C101" s="319"/>
      <c r="D101" s="49"/>
      <c r="E101" s="152">
        <v>40</v>
      </c>
      <c r="F101" s="642"/>
      <c r="G101" s="34">
        <v>0.01</v>
      </c>
      <c r="H101" s="636"/>
      <c r="I101" s="622" t="s">
        <v>124</v>
      </c>
      <c r="J101" s="84"/>
      <c r="K101" s="139">
        <f t="shared" si="143"/>
        <v>40</v>
      </c>
      <c r="L101" s="140">
        <f t="shared" si="183"/>
        <v>0.01</v>
      </c>
      <c r="M101" s="141">
        <f t="shared" si="184"/>
        <v>0</v>
      </c>
      <c r="N101" s="141">
        <f t="shared" si="185"/>
        <v>0</v>
      </c>
      <c r="O101" s="70"/>
      <c r="P101" s="149" t="str">
        <f t="shared" si="142"/>
        <v>Canalisations d'eaux usées</v>
      </c>
      <c r="Q101" s="144">
        <f t="shared" si="147"/>
        <v>0</v>
      </c>
      <c r="R101" s="144">
        <f t="shared" ref="R101:AU101" si="189">IF(Betrachtungszeit_Heizung&lt;R$26,0,IF(AND(Q$26&lt;&gt;0,Q$26/($K101)=INT(Q$26/($K101))),$D101,0))</f>
        <v>0</v>
      </c>
      <c r="S101" s="144">
        <f t="shared" si="189"/>
        <v>0</v>
      </c>
      <c r="T101" s="144">
        <f t="shared" si="189"/>
        <v>0</v>
      </c>
      <c r="U101" s="144">
        <f t="shared" si="189"/>
        <v>0</v>
      </c>
      <c r="V101" s="144">
        <f t="shared" si="189"/>
        <v>0</v>
      </c>
      <c r="W101" s="144">
        <f t="shared" si="189"/>
        <v>0</v>
      </c>
      <c r="X101" s="144">
        <f t="shared" si="189"/>
        <v>0</v>
      </c>
      <c r="Y101" s="144">
        <f t="shared" si="189"/>
        <v>0</v>
      </c>
      <c r="Z101" s="144">
        <f t="shared" si="189"/>
        <v>0</v>
      </c>
      <c r="AA101" s="144">
        <f t="shared" si="189"/>
        <v>0</v>
      </c>
      <c r="AB101" s="144">
        <f t="shared" si="189"/>
        <v>0</v>
      </c>
      <c r="AC101" s="144">
        <f t="shared" si="189"/>
        <v>0</v>
      </c>
      <c r="AD101" s="144">
        <f t="shared" si="189"/>
        <v>0</v>
      </c>
      <c r="AE101" s="144">
        <f t="shared" si="189"/>
        <v>0</v>
      </c>
      <c r="AF101" s="144">
        <f t="shared" si="189"/>
        <v>0</v>
      </c>
      <c r="AG101" s="144">
        <f t="shared" si="189"/>
        <v>0</v>
      </c>
      <c r="AH101" s="144">
        <f t="shared" si="189"/>
        <v>0</v>
      </c>
      <c r="AI101" s="144">
        <f t="shared" si="189"/>
        <v>0</v>
      </c>
      <c r="AJ101" s="144">
        <f t="shared" si="189"/>
        <v>0</v>
      </c>
      <c r="AK101" s="144">
        <f t="shared" si="189"/>
        <v>0</v>
      </c>
      <c r="AL101" s="144">
        <f t="shared" si="189"/>
        <v>0</v>
      </c>
      <c r="AM101" s="144">
        <f t="shared" si="189"/>
        <v>0</v>
      </c>
      <c r="AN101" s="144">
        <f t="shared" si="189"/>
        <v>0</v>
      </c>
      <c r="AO101" s="144">
        <f t="shared" si="189"/>
        <v>0</v>
      </c>
      <c r="AP101" s="144">
        <f t="shared" si="189"/>
        <v>0</v>
      </c>
      <c r="AQ101" s="144">
        <f t="shared" si="189"/>
        <v>0</v>
      </c>
      <c r="AR101" s="144">
        <f t="shared" si="189"/>
        <v>0</v>
      </c>
      <c r="AS101" s="144">
        <f t="shared" si="189"/>
        <v>0</v>
      </c>
      <c r="AT101" s="144">
        <f t="shared" si="189"/>
        <v>0</v>
      </c>
      <c r="AU101" s="144">
        <f t="shared" si="189"/>
        <v>0</v>
      </c>
      <c r="AV101" s="144">
        <f t="shared" si="187"/>
        <v>0</v>
      </c>
      <c r="AW101" s="137"/>
      <c r="AX101" s="144">
        <f t="shared" si="130"/>
        <v>0</v>
      </c>
      <c r="AY101" s="144">
        <f t="shared" si="149"/>
        <v>0</v>
      </c>
      <c r="AZ101" s="144">
        <f t="shared" si="150"/>
        <v>0</v>
      </c>
      <c r="BA101" s="144">
        <f t="shared" si="151"/>
        <v>0</v>
      </c>
      <c r="BB101" s="144">
        <f t="shared" si="152"/>
        <v>0</v>
      </c>
      <c r="BC101" s="144">
        <f t="shared" si="153"/>
        <v>0</v>
      </c>
      <c r="BD101" s="144">
        <f t="shared" si="154"/>
        <v>0</v>
      </c>
      <c r="BE101" s="144">
        <f t="shared" si="155"/>
        <v>0</v>
      </c>
      <c r="BF101" s="144">
        <f t="shared" si="156"/>
        <v>0</v>
      </c>
      <c r="BG101" s="144">
        <f t="shared" si="157"/>
        <v>0</v>
      </c>
      <c r="BH101" s="144">
        <f t="shared" si="158"/>
        <v>0</v>
      </c>
      <c r="BI101" s="144">
        <f t="shared" si="159"/>
        <v>0</v>
      </c>
      <c r="BJ101" s="144">
        <f t="shared" si="160"/>
        <v>0</v>
      </c>
      <c r="BK101" s="144">
        <f t="shared" si="161"/>
        <v>0</v>
      </c>
      <c r="BL101" s="144">
        <f t="shared" si="162"/>
        <v>0</v>
      </c>
      <c r="BM101" s="144">
        <f t="shared" si="163"/>
        <v>0</v>
      </c>
      <c r="BN101" s="144">
        <f t="shared" si="164"/>
        <v>0</v>
      </c>
      <c r="BO101" s="144">
        <f t="shared" si="165"/>
        <v>0</v>
      </c>
      <c r="BP101" s="144">
        <f t="shared" si="166"/>
        <v>0</v>
      </c>
      <c r="BQ101" s="144">
        <f t="shared" si="167"/>
        <v>0</v>
      </c>
      <c r="BR101" s="144">
        <f t="shared" si="168"/>
        <v>0</v>
      </c>
      <c r="BS101" s="144">
        <f t="shared" si="169"/>
        <v>0</v>
      </c>
      <c r="BT101" s="144">
        <f t="shared" si="170"/>
        <v>0</v>
      </c>
      <c r="BU101" s="144">
        <f t="shared" si="171"/>
        <v>0</v>
      </c>
      <c r="BV101" s="144">
        <f t="shared" si="172"/>
        <v>0</v>
      </c>
      <c r="BW101" s="144">
        <f t="shared" si="173"/>
        <v>0</v>
      </c>
      <c r="BX101" s="144">
        <f t="shared" si="174"/>
        <v>0</v>
      </c>
      <c r="BY101" s="144">
        <f t="shared" si="175"/>
        <v>0</v>
      </c>
      <c r="BZ101" s="144">
        <f t="shared" si="176"/>
        <v>0</v>
      </c>
      <c r="CA101" s="144">
        <f t="shared" si="177"/>
        <v>0</v>
      </c>
      <c r="CB101" s="144">
        <f t="shared" si="178"/>
        <v>0</v>
      </c>
      <c r="CE101" s="189" t="str">
        <f t="shared" si="138"/>
        <v>Canalisations d'eaux usées</v>
      </c>
      <c r="CF101" s="145"/>
      <c r="CG101" s="145">
        <v>1</v>
      </c>
      <c r="CH101" s="145">
        <v>1</v>
      </c>
      <c r="CI101" s="145">
        <v>1</v>
      </c>
      <c r="CJ101" s="145">
        <v>1</v>
      </c>
      <c r="CK101" s="145">
        <v>1</v>
      </c>
      <c r="CL101" s="145">
        <v>1</v>
      </c>
      <c r="CM101" s="145">
        <v>1</v>
      </c>
      <c r="CN101" s="145">
        <v>1</v>
      </c>
      <c r="CO101" s="145">
        <v>1</v>
      </c>
      <c r="CP101" s="145">
        <v>1</v>
      </c>
      <c r="CQ101" s="145">
        <v>1</v>
      </c>
      <c r="CR101" s="145">
        <v>1</v>
      </c>
      <c r="CS101" s="145">
        <v>1</v>
      </c>
      <c r="CT101" s="145">
        <f t="shared" si="139"/>
        <v>0</v>
      </c>
      <c r="CU101" s="145">
        <f t="shared" si="140"/>
        <v>0</v>
      </c>
      <c r="CV101" s="145">
        <f t="shared" si="70"/>
        <v>0</v>
      </c>
    </row>
    <row r="102" spans="1:100" s="107" customFormat="1" ht="13.5" hidden="1" thickBot="1" x14ac:dyDescent="0.25">
      <c r="B102" s="96" t="s">
        <v>436</v>
      </c>
      <c r="C102" s="319"/>
      <c r="D102" s="49"/>
      <c r="E102" s="152">
        <v>40</v>
      </c>
      <c r="F102" s="642"/>
      <c r="G102" s="34">
        <v>1.4999999999999999E-2</v>
      </c>
      <c r="H102" s="636"/>
      <c r="I102" s="622" t="s">
        <v>124</v>
      </c>
      <c r="J102" s="84"/>
      <c r="K102" s="139">
        <f t="shared" si="143"/>
        <v>40</v>
      </c>
      <c r="L102" s="140">
        <f t="shared" si="183"/>
        <v>1.4999999999999999E-2</v>
      </c>
      <c r="M102" s="141">
        <f t="shared" si="184"/>
        <v>0</v>
      </c>
      <c r="N102" s="141">
        <f t="shared" si="185"/>
        <v>0</v>
      </c>
      <c r="O102" s="70"/>
      <c r="P102" s="149" t="str">
        <f t="shared" si="142"/>
        <v>Appareils/robinetterie</v>
      </c>
      <c r="Q102" s="144">
        <f t="shared" si="147"/>
        <v>0</v>
      </c>
      <c r="R102" s="144">
        <f t="shared" ref="R102:AU102" si="190">IF(Betrachtungszeit_Heizung&lt;R$26,0,IF(AND(Q$26&lt;&gt;0,Q$26/($K102)=INT(Q$26/($K102))),$D102,0))</f>
        <v>0</v>
      </c>
      <c r="S102" s="144">
        <f t="shared" si="190"/>
        <v>0</v>
      </c>
      <c r="T102" s="144">
        <f t="shared" si="190"/>
        <v>0</v>
      </c>
      <c r="U102" s="144">
        <f t="shared" si="190"/>
        <v>0</v>
      </c>
      <c r="V102" s="144">
        <f t="shared" si="190"/>
        <v>0</v>
      </c>
      <c r="W102" s="144">
        <f t="shared" si="190"/>
        <v>0</v>
      </c>
      <c r="X102" s="144">
        <f t="shared" si="190"/>
        <v>0</v>
      </c>
      <c r="Y102" s="144">
        <f t="shared" si="190"/>
        <v>0</v>
      </c>
      <c r="Z102" s="144">
        <f t="shared" si="190"/>
        <v>0</v>
      </c>
      <c r="AA102" s="144">
        <f t="shared" si="190"/>
        <v>0</v>
      </c>
      <c r="AB102" s="144">
        <f t="shared" si="190"/>
        <v>0</v>
      </c>
      <c r="AC102" s="144">
        <f t="shared" si="190"/>
        <v>0</v>
      </c>
      <c r="AD102" s="144">
        <f t="shared" si="190"/>
        <v>0</v>
      </c>
      <c r="AE102" s="144">
        <f t="shared" si="190"/>
        <v>0</v>
      </c>
      <c r="AF102" s="144">
        <f t="shared" si="190"/>
        <v>0</v>
      </c>
      <c r="AG102" s="144">
        <f t="shared" si="190"/>
        <v>0</v>
      </c>
      <c r="AH102" s="144">
        <f t="shared" si="190"/>
        <v>0</v>
      </c>
      <c r="AI102" s="144">
        <f t="shared" si="190"/>
        <v>0</v>
      </c>
      <c r="AJ102" s="144">
        <f t="shared" si="190"/>
        <v>0</v>
      </c>
      <c r="AK102" s="144">
        <f t="shared" si="190"/>
        <v>0</v>
      </c>
      <c r="AL102" s="144">
        <f t="shared" si="190"/>
        <v>0</v>
      </c>
      <c r="AM102" s="144">
        <f t="shared" si="190"/>
        <v>0</v>
      </c>
      <c r="AN102" s="144">
        <f t="shared" si="190"/>
        <v>0</v>
      </c>
      <c r="AO102" s="144">
        <f t="shared" si="190"/>
        <v>0</v>
      </c>
      <c r="AP102" s="144">
        <f t="shared" si="190"/>
        <v>0</v>
      </c>
      <c r="AQ102" s="144">
        <f t="shared" si="190"/>
        <v>0</v>
      </c>
      <c r="AR102" s="144">
        <f t="shared" si="190"/>
        <v>0</v>
      </c>
      <c r="AS102" s="144">
        <f t="shared" si="190"/>
        <v>0</v>
      </c>
      <c r="AT102" s="144">
        <f t="shared" si="190"/>
        <v>0</v>
      </c>
      <c r="AU102" s="144">
        <f t="shared" si="190"/>
        <v>0</v>
      </c>
      <c r="AV102" s="144">
        <f t="shared" si="187"/>
        <v>0</v>
      </c>
      <c r="AW102" s="137"/>
      <c r="AX102" s="144">
        <f t="shared" si="130"/>
        <v>0</v>
      </c>
      <c r="AY102" s="144">
        <f t="shared" si="149"/>
        <v>0</v>
      </c>
      <c r="AZ102" s="144">
        <f t="shared" si="150"/>
        <v>0</v>
      </c>
      <c r="BA102" s="144">
        <f t="shared" si="151"/>
        <v>0</v>
      </c>
      <c r="BB102" s="144">
        <f t="shared" si="152"/>
        <v>0</v>
      </c>
      <c r="BC102" s="144">
        <f t="shared" si="153"/>
        <v>0</v>
      </c>
      <c r="BD102" s="144">
        <f t="shared" si="154"/>
        <v>0</v>
      </c>
      <c r="BE102" s="144">
        <f t="shared" si="155"/>
        <v>0</v>
      </c>
      <c r="BF102" s="144">
        <f t="shared" si="156"/>
        <v>0</v>
      </c>
      <c r="BG102" s="144">
        <f t="shared" si="157"/>
        <v>0</v>
      </c>
      <c r="BH102" s="144">
        <f t="shared" si="158"/>
        <v>0</v>
      </c>
      <c r="BI102" s="144">
        <f t="shared" si="159"/>
        <v>0</v>
      </c>
      <c r="BJ102" s="144">
        <f t="shared" si="160"/>
        <v>0</v>
      </c>
      <c r="BK102" s="144">
        <f t="shared" si="161"/>
        <v>0</v>
      </c>
      <c r="BL102" s="144">
        <f t="shared" si="162"/>
        <v>0</v>
      </c>
      <c r="BM102" s="144">
        <f t="shared" si="163"/>
        <v>0</v>
      </c>
      <c r="BN102" s="144">
        <f t="shared" si="164"/>
        <v>0</v>
      </c>
      <c r="BO102" s="144">
        <f t="shared" si="165"/>
        <v>0</v>
      </c>
      <c r="BP102" s="144">
        <f t="shared" si="166"/>
        <v>0</v>
      </c>
      <c r="BQ102" s="144">
        <f t="shared" si="167"/>
        <v>0</v>
      </c>
      <c r="BR102" s="144">
        <f t="shared" si="168"/>
        <v>0</v>
      </c>
      <c r="BS102" s="144">
        <f t="shared" si="169"/>
        <v>0</v>
      </c>
      <c r="BT102" s="144">
        <f t="shared" si="170"/>
        <v>0</v>
      </c>
      <c r="BU102" s="144">
        <f t="shared" si="171"/>
        <v>0</v>
      </c>
      <c r="BV102" s="144">
        <f t="shared" si="172"/>
        <v>0</v>
      </c>
      <c r="BW102" s="144">
        <f t="shared" si="173"/>
        <v>0</v>
      </c>
      <c r="BX102" s="144">
        <f t="shared" si="174"/>
        <v>0</v>
      </c>
      <c r="BY102" s="144">
        <f t="shared" si="175"/>
        <v>0</v>
      </c>
      <c r="BZ102" s="144">
        <f t="shared" si="176"/>
        <v>0</v>
      </c>
      <c r="CA102" s="144">
        <f t="shared" si="177"/>
        <v>0</v>
      </c>
      <c r="CB102" s="144">
        <f t="shared" si="178"/>
        <v>0</v>
      </c>
      <c r="CE102" s="189" t="str">
        <f t="shared" si="138"/>
        <v>Appareils/robinetterie</v>
      </c>
      <c r="CF102" s="145"/>
      <c r="CG102" s="145">
        <v>1</v>
      </c>
      <c r="CH102" s="145">
        <v>1</v>
      </c>
      <c r="CI102" s="145">
        <v>1</v>
      </c>
      <c r="CJ102" s="145">
        <v>1</v>
      </c>
      <c r="CK102" s="145">
        <v>1</v>
      </c>
      <c r="CL102" s="145">
        <v>1</v>
      </c>
      <c r="CM102" s="145">
        <v>1</v>
      </c>
      <c r="CN102" s="145">
        <v>1</v>
      </c>
      <c r="CO102" s="145">
        <v>1</v>
      </c>
      <c r="CP102" s="145">
        <v>1</v>
      </c>
      <c r="CQ102" s="145">
        <v>1</v>
      </c>
      <c r="CR102" s="145">
        <v>1</v>
      </c>
      <c r="CS102" s="145">
        <v>1</v>
      </c>
      <c r="CT102" s="145">
        <f t="shared" si="139"/>
        <v>0</v>
      </c>
      <c r="CU102" s="145">
        <f t="shared" si="140"/>
        <v>0</v>
      </c>
      <c r="CV102" s="145">
        <f t="shared" si="70"/>
        <v>0</v>
      </c>
    </row>
    <row r="103" spans="1:100" ht="13.5" hidden="1" thickBot="1" x14ac:dyDescent="0.25">
      <c r="A103" s="107"/>
      <c r="B103" s="96" t="s">
        <v>153</v>
      </c>
      <c r="C103" s="319"/>
      <c r="D103" s="49"/>
      <c r="E103" s="152">
        <v>40</v>
      </c>
      <c r="F103" s="642"/>
      <c r="G103" s="34">
        <v>0.01</v>
      </c>
      <c r="H103" s="636"/>
      <c r="I103" s="622" t="s">
        <v>124</v>
      </c>
      <c r="J103" s="84"/>
      <c r="K103" s="139">
        <f t="shared" si="143"/>
        <v>40</v>
      </c>
      <c r="L103" s="140">
        <f t="shared" si="183"/>
        <v>0.01</v>
      </c>
      <c r="M103" s="141">
        <f t="shared" si="184"/>
        <v>0</v>
      </c>
      <c r="N103" s="141">
        <f t="shared" si="185"/>
        <v>0</v>
      </c>
      <c r="O103" s="70"/>
      <c r="P103" s="149" t="str">
        <f t="shared" si="142"/>
        <v>Boucles de circulation</v>
      </c>
      <c r="Q103" s="144">
        <f t="shared" si="147"/>
        <v>0</v>
      </c>
      <c r="R103" s="144">
        <f t="shared" ref="R103:AU103" si="191">IF(Betrachtungszeit_Heizung&lt;R$26,0,IF(AND(Q$26&lt;&gt;0,Q$26/($K103)=INT(Q$26/($K103))),$D103,0))</f>
        <v>0</v>
      </c>
      <c r="S103" s="144">
        <f t="shared" si="191"/>
        <v>0</v>
      </c>
      <c r="T103" s="144">
        <f t="shared" si="191"/>
        <v>0</v>
      </c>
      <c r="U103" s="144">
        <f t="shared" si="191"/>
        <v>0</v>
      </c>
      <c r="V103" s="144">
        <f t="shared" si="191"/>
        <v>0</v>
      </c>
      <c r="W103" s="144">
        <f t="shared" si="191"/>
        <v>0</v>
      </c>
      <c r="X103" s="144">
        <f t="shared" si="191"/>
        <v>0</v>
      </c>
      <c r="Y103" s="144">
        <f t="shared" si="191"/>
        <v>0</v>
      </c>
      <c r="Z103" s="144">
        <f t="shared" si="191"/>
        <v>0</v>
      </c>
      <c r="AA103" s="144">
        <f t="shared" si="191"/>
        <v>0</v>
      </c>
      <c r="AB103" s="144">
        <f t="shared" si="191"/>
        <v>0</v>
      </c>
      <c r="AC103" s="144">
        <f t="shared" si="191"/>
        <v>0</v>
      </c>
      <c r="AD103" s="144">
        <f t="shared" si="191"/>
        <v>0</v>
      </c>
      <c r="AE103" s="144">
        <f t="shared" si="191"/>
        <v>0</v>
      </c>
      <c r="AF103" s="144">
        <f t="shared" si="191"/>
        <v>0</v>
      </c>
      <c r="AG103" s="144">
        <f t="shared" si="191"/>
        <v>0</v>
      </c>
      <c r="AH103" s="144">
        <f t="shared" si="191"/>
        <v>0</v>
      </c>
      <c r="AI103" s="144">
        <f t="shared" si="191"/>
        <v>0</v>
      </c>
      <c r="AJ103" s="144">
        <f t="shared" si="191"/>
        <v>0</v>
      </c>
      <c r="AK103" s="144">
        <f t="shared" si="191"/>
        <v>0</v>
      </c>
      <c r="AL103" s="144">
        <f t="shared" si="191"/>
        <v>0</v>
      </c>
      <c r="AM103" s="144">
        <f t="shared" si="191"/>
        <v>0</v>
      </c>
      <c r="AN103" s="144">
        <f t="shared" si="191"/>
        <v>0</v>
      </c>
      <c r="AO103" s="144">
        <f t="shared" si="191"/>
        <v>0</v>
      </c>
      <c r="AP103" s="144">
        <f t="shared" si="191"/>
        <v>0</v>
      </c>
      <c r="AQ103" s="144">
        <f t="shared" si="191"/>
        <v>0</v>
      </c>
      <c r="AR103" s="144">
        <f t="shared" si="191"/>
        <v>0</v>
      </c>
      <c r="AS103" s="144">
        <f t="shared" si="191"/>
        <v>0</v>
      </c>
      <c r="AT103" s="144">
        <f t="shared" si="191"/>
        <v>0</v>
      </c>
      <c r="AU103" s="144">
        <f t="shared" si="191"/>
        <v>0</v>
      </c>
      <c r="AV103" s="144">
        <f t="shared" si="187"/>
        <v>0</v>
      </c>
      <c r="AW103" s="137"/>
      <c r="AX103" s="144">
        <f t="shared" si="130"/>
        <v>0</v>
      </c>
      <c r="AY103" s="144">
        <f t="shared" si="149"/>
        <v>0</v>
      </c>
      <c r="AZ103" s="144">
        <f t="shared" si="150"/>
        <v>0</v>
      </c>
      <c r="BA103" s="144">
        <f t="shared" si="151"/>
        <v>0</v>
      </c>
      <c r="BB103" s="144">
        <f t="shared" si="152"/>
        <v>0</v>
      </c>
      <c r="BC103" s="144">
        <f t="shared" si="153"/>
        <v>0</v>
      </c>
      <c r="BD103" s="144">
        <f t="shared" si="154"/>
        <v>0</v>
      </c>
      <c r="BE103" s="144">
        <f t="shared" si="155"/>
        <v>0</v>
      </c>
      <c r="BF103" s="144">
        <f t="shared" si="156"/>
        <v>0</v>
      </c>
      <c r="BG103" s="144">
        <f t="shared" si="157"/>
        <v>0</v>
      </c>
      <c r="BH103" s="144">
        <f t="shared" si="158"/>
        <v>0</v>
      </c>
      <c r="BI103" s="144">
        <f t="shared" si="159"/>
        <v>0</v>
      </c>
      <c r="BJ103" s="144">
        <f t="shared" si="160"/>
        <v>0</v>
      </c>
      <c r="BK103" s="144">
        <f t="shared" si="161"/>
        <v>0</v>
      </c>
      <c r="BL103" s="144">
        <f t="shared" si="162"/>
        <v>0</v>
      </c>
      <c r="BM103" s="144">
        <f t="shared" si="163"/>
        <v>0</v>
      </c>
      <c r="BN103" s="144">
        <f t="shared" si="164"/>
        <v>0</v>
      </c>
      <c r="BO103" s="144">
        <f t="shared" si="165"/>
        <v>0</v>
      </c>
      <c r="BP103" s="144">
        <f t="shared" si="166"/>
        <v>0</v>
      </c>
      <c r="BQ103" s="144">
        <f t="shared" si="167"/>
        <v>0</v>
      </c>
      <c r="BR103" s="144">
        <f t="shared" si="168"/>
        <v>0</v>
      </c>
      <c r="BS103" s="144">
        <f t="shared" si="169"/>
        <v>0</v>
      </c>
      <c r="BT103" s="144">
        <f t="shared" si="170"/>
        <v>0</v>
      </c>
      <c r="BU103" s="144">
        <f t="shared" si="171"/>
        <v>0</v>
      </c>
      <c r="BV103" s="144">
        <f t="shared" si="172"/>
        <v>0</v>
      </c>
      <c r="BW103" s="144">
        <f t="shared" si="173"/>
        <v>0</v>
      </c>
      <c r="BX103" s="144">
        <f t="shared" si="174"/>
        <v>0</v>
      </c>
      <c r="BY103" s="144">
        <f t="shared" si="175"/>
        <v>0</v>
      </c>
      <c r="BZ103" s="144">
        <f t="shared" si="176"/>
        <v>0</v>
      </c>
      <c r="CA103" s="144">
        <f t="shared" si="177"/>
        <v>0</v>
      </c>
      <c r="CB103" s="144">
        <f t="shared" si="178"/>
        <v>0</v>
      </c>
      <c r="CE103" s="189" t="str">
        <f t="shared" si="138"/>
        <v>Boucles de circulation</v>
      </c>
      <c r="CF103" s="145"/>
      <c r="CG103" s="145">
        <v>1</v>
      </c>
      <c r="CH103" s="145">
        <v>1</v>
      </c>
      <c r="CI103" s="145">
        <v>1</v>
      </c>
      <c r="CJ103" s="145">
        <v>1</v>
      </c>
      <c r="CK103" s="145">
        <v>1</v>
      </c>
      <c r="CL103" s="145">
        <v>1</v>
      </c>
      <c r="CM103" s="145">
        <v>1</v>
      </c>
      <c r="CN103" s="145">
        <v>1</v>
      </c>
      <c r="CO103" s="145">
        <v>1</v>
      </c>
      <c r="CP103" s="145">
        <v>1</v>
      </c>
      <c r="CQ103" s="145">
        <v>1</v>
      </c>
      <c r="CR103" s="145">
        <v>1</v>
      </c>
      <c r="CS103" s="145">
        <v>1</v>
      </c>
      <c r="CT103" s="145">
        <f t="shared" si="139"/>
        <v>0</v>
      </c>
      <c r="CU103" s="145">
        <f t="shared" si="140"/>
        <v>0</v>
      </c>
      <c r="CV103" s="145">
        <f t="shared" si="70"/>
        <v>0</v>
      </c>
    </row>
    <row r="104" spans="1:100" s="93" customFormat="1" ht="13.5" hidden="1" thickBot="1" x14ac:dyDescent="0.25">
      <c r="A104" s="102"/>
      <c r="B104" s="98" t="s">
        <v>368</v>
      </c>
      <c r="C104" s="319"/>
      <c r="D104" s="49"/>
      <c r="E104" s="152">
        <v>20</v>
      </c>
      <c r="F104" s="642"/>
      <c r="G104" s="34">
        <v>0.08</v>
      </c>
      <c r="H104" s="636"/>
      <c r="I104" s="622" t="s">
        <v>124</v>
      </c>
      <c r="J104" s="84"/>
      <c r="K104" s="139">
        <f t="shared" si="143"/>
        <v>20</v>
      </c>
      <c r="L104" s="140">
        <f t="shared" si="183"/>
        <v>0.08</v>
      </c>
      <c r="M104" s="141">
        <f t="shared" si="184"/>
        <v>0</v>
      </c>
      <c r="N104" s="141">
        <f t="shared" si="185"/>
        <v>0</v>
      </c>
      <c r="O104" s="70"/>
      <c r="P104" s="143" t="str">
        <f t="shared" si="142"/>
        <v>Système de comptage</v>
      </c>
      <c r="Q104" s="144">
        <f t="shared" si="147"/>
        <v>0</v>
      </c>
      <c r="R104" s="144">
        <f t="shared" ref="R104:AU104" si="192">IF(Betrachtungszeit_Heizung&lt;R$26,0,IF(AND(Q$26&lt;&gt;0,Q$26/($K104)=INT(Q$26/($K104))),$D104,0))</f>
        <v>0</v>
      </c>
      <c r="S104" s="144">
        <f t="shared" si="192"/>
        <v>0</v>
      </c>
      <c r="T104" s="144">
        <f t="shared" si="192"/>
        <v>0</v>
      </c>
      <c r="U104" s="144">
        <f t="shared" si="192"/>
        <v>0</v>
      </c>
      <c r="V104" s="144">
        <f t="shared" si="192"/>
        <v>0</v>
      </c>
      <c r="W104" s="144">
        <f t="shared" si="192"/>
        <v>0</v>
      </c>
      <c r="X104" s="144">
        <f t="shared" si="192"/>
        <v>0</v>
      </c>
      <c r="Y104" s="144">
        <f t="shared" si="192"/>
        <v>0</v>
      </c>
      <c r="Z104" s="144">
        <f t="shared" si="192"/>
        <v>0</v>
      </c>
      <c r="AA104" s="144">
        <f t="shared" si="192"/>
        <v>0</v>
      </c>
      <c r="AB104" s="144">
        <f t="shared" si="192"/>
        <v>0</v>
      </c>
      <c r="AC104" s="144">
        <f t="shared" si="192"/>
        <v>0</v>
      </c>
      <c r="AD104" s="144">
        <f t="shared" si="192"/>
        <v>0</v>
      </c>
      <c r="AE104" s="144">
        <f t="shared" si="192"/>
        <v>0</v>
      </c>
      <c r="AF104" s="144">
        <f t="shared" si="192"/>
        <v>0</v>
      </c>
      <c r="AG104" s="144">
        <f t="shared" si="192"/>
        <v>0</v>
      </c>
      <c r="AH104" s="144">
        <f t="shared" si="192"/>
        <v>0</v>
      </c>
      <c r="AI104" s="144">
        <f t="shared" si="192"/>
        <v>0</v>
      </c>
      <c r="AJ104" s="144">
        <f t="shared" si="192"/>
        <v>0</v>
      </c>
      <c r="AK104" s="144">
        <f t="shared" si="192"/>
        <v>0</v>
      </c>
      <c r="AL104" s="144">
        <f t="shared" si="192"/>
        <v>0</v>
      </c>
      <c r="AM104" s="144">
        <f t="shared" si="192"/>
        <v>0</v>
      </c>
      <c r="AN104" s="144">
        <f t="shared" si="192"/>
        <v>0</v>
      </c>
      <c r="AO104" s="144">
        <f t="shared" si="192"/>
        <v>0</v>
      </c>
      <c r="AP104" s="144">
        <f t="shared" si="192"/>
        <v>0</v>
      </c>
      <c r="AQ104" s="144">
        <f t="shared" si="192"/>
        <v>0</v>
      </c>
      <c r="AR104" s="144">
        <f t="shared" si="192"/>
        <v>0</v>
      </c>
      <c r="AS104" s="144">
        <f t="shared" si="192"/>
        <v>0</v>
      </c>
      <c r="AT104" s="144">
        <f t="shared" si="192"/>
        <v>0</v>
      </c>
      <c r="AU104" s="144">
        <f t="shared" si="192"/>
        <v>0</v>
      </c>
      <c r="AV104" s="144">
        <f t="shared" si="187"/>
        <v>0</v>
      </c>
      <c r="AW104" s="137"/>
      <c r="AX104" s="144">
        <f t="shared" si="130"/>
        <v>0</v>
      </c>
      <c r="AY104" s="144">
        <f t="shared" si="149"/>
        <v>0</v>
      </c>
      <c r="AZ104" s="144">
        <f t="shared" si="150"/>
        <v>0</v>
      </c>
      <c r="BA104" s="144">
        <f t="shared" si="151"/>
        <v>0</v>
      </c>
      <c r="BB104" s="144">
        <f t="shared" si="152"/>
        <v>0</v>
      </c>
      <c r="BC104" s="144">
        <f t="shared" si="153"/>
        <v>0</v>
      </c>
      <c r="BD104" s="144">
        <f t="shared" si="154"/>
        <v>0</v>
      </c>
      <c r="BE104" s="144">
        <f t="shared" si="155"/>
        <v>0</v>
      </c>
      <c r="BF104" s="144">
        <f t="shared" si="156"/>
        <v>0</v>
      </c>
      <c r="BG104" s="144">
        <f t="shared" si="157"/>
        <v>0</v>
      </c>
      <c r="BH104" s="144">
        <f t="shared" si="158"/>
        <v>0</v>
      </c>
      <c r="BI104" s="144">
        <f t="shared" si="159"/>
        <v>0</v>
      </c>
      <c r="BJ104" s="144">
        <f t="shared" si="160"/>
        <v>0</v>
      </c>
      <c r="BK104" s="144">
        <f t="shared" si="161"/>
        <v>0</v>
      </c>
      <c r="BL104" s="144">
        <f t="shared" si="162"/>
        <v>0</v>
      </c>
      <c r="BM104" s="144">
        <f t="shared" si="163"/>
        <v>0</v>
      </c>
      <c r="BN104" s="144">
        <f t="shared" si="164"/>
        <v>0</v>
      </c>
      <c r="BO104" s="144">
        <f t="shared" si="165"/>
        <v>0</v>
      </c>
      <c r="BP104" s="144">
        <f t="shared" si="166"/>
        <v>0</v>
      </c>
      <c r="BQ104" s="144">
        <f t="shared" si="167"/>
        <v>0</v>
      </c>
      <c r="BR104" s="144">
        <f t="shared" si="168"/>
        <v>0</v>
      </c>
      <c r="BS104" s="144">
        <f t="shared" si="169"/>
        <v>0</v>
      </c>
      <c r="BT104" s="144">
        <f t="shared" si="170"/>
        <v>0</v>
      </c>
      <c r="BU104" s="144">
        <f t="shared" si="171"/>
        <v>0</v>
      </c>
      <c r="BV104" s="144">
        <f t="shared" si="172"/>
        <v>0</v>
      </c>
      <c r="BW104" s="144">
        <f t="shared" si="173"/>
        <v>0</v>
      </c>
      <c r="BX104" s="144">
        <f t="shared" si="174"/>
        <v>0</v>
      </c>
      <c r="BY104" s="144">
        <f t="shared" si="175"/>
        <v>0</v>
      </c>
      <c r="BZ104" s="144">
        <f t="shared" si="176"/>
        <v>0</v>
      </c>
      <c r="CA104" s="144">
        <f t="shared" si="177"/>
        <v>0</v>
      </c>
      <c r="CB104" s="144">
        <f t="shared" si="178"/>
        <v>0</v>
      </c>
      <c r="CE104" s="189" t="str">
        <f t="shared" si="138"/>
        <v>Système de comptage</v>
      </c>
      <c r="CF104" s="145"/>
      <c r="CG104" s="145">
        <v>1</v>
      </c>
      <c r="CH104" s="145">
        <v>1</v>
      </c>
      <c r="CI104" s="145">
        <v>1</v>
      </c>
      <c r="CJ104" s="145">
        <v>1</v>
      </c>
      <c r="CK104" s="145">
        <v>1</v>
      </c>
      <c r="CL104" s="145">
        <v>1</v>
      </c>
      <c r="CM104" s="145">
        <v>1</v>
      </c>
      <c r="CN104" s="145">
        <v>1</v>
      </c>
      <c r="CO104" s="145">
        <v>1</v>
      </c>
      <c r="CP104" s="145">
        <v>1</v>
      </c>
      <c r="CQ104" s="145">
        <v>1</v>
      </c>
      <c r="CR104" s="145">
        <v>1</v>
      </c>
      <c r="CS104" s="145">
        <v>1</v>
      </c>
      <c r="CT104" s="145">
        <f t="shared" si="139"/>
        <v>0</v>
      </c>
      <c r="CU104" s="145">
        <f t="shared" si="140"/>
        <v>0</v>
      </c>
      <c r="CV104" s="145">
        <f t="shared" si="70"/>
        <v>0</v>
      </c>
    </row>
    <row r="105" spans="1:100" s="93" customFormat="1" ht="13.5" hidden="1" thickBot="1" x14ac:dyDescent="0.25">
      <c r="A105" s="102"/>
      <c r="B105" s="98" t="s">
        <v>367</v>
      </c>
      <c r="C105" s="319"/>
      <c r="D105" s="49"/>
      <c r="E105" s="152">
        <v>30</v>
      </c>
      <c r="F105" s="642"/>
      <c r="G105" s="157">
        <v>1E-3</v>
      </c>
      <c r="H105" s="636"/>
      <c r="I105" s="622" t="s">
        <v>124</v>
      </c>
      <c r="J105" s="84"/>
      <c r="K105" s="139">
        <f t="shared" si="143"/>
        <v>30</v>
      </c>
      <c r="L105" s="140">
        <f t="shared" si="183"/>
        <v>1E-3</v>
      </c>
      <c r="M105" s="141">
        <f t="shared" si="184"/>
        <v>0</v>
      </c>
      <c r="N105" s="141">
        <f t="shared" si="185"/>
        <v>0</v>
      </c>
      <c r="O105" s="70"/>
      <c r="P105" s="143" t="str">
        <f t="shared" si="142"/>
        <v>Calorifugeage</v>
      </c>
      <c r="Q105" s="144">
        <f t="shared" si="147"/>
        <v>0</v>
      </c>
      <c r="R105" s="144">
        <f t="shared" ref="R105:AU105" si="193">IF(Betrachtungszeit_Heizung&lt;R$26,0,IF(AND(Q$26&lt;&gt;0,Q$26/($K105)=INT(Q$26/($K105))),$D105,0))</f>
        <v>0</v>
      </c>
      <c r="S105" s="144">
        <f t="shared" si="193"/>
        <v>0</v>
      </c>
      <c r="T105" s="144">
        <f t="shared" si="193"/>
        <v>0</v>
      </c>
      <c r="U105" s="144">
        <f t="shared" si="193"/>
        <v>0</v>
      </c>
      <c r="V105" s="144">
        <f t="shared" si="193"/>
        <v>0</v>
      </c>
      <c r="W105" s="144">
        <f t="shared" si="193"/>
        <v>0</v>
      </c>
      <c r="X105" s="144">
        <f t="shared" si="193"/>
        <v>0</v>
      </c>
      <c r="Y105" s="144">
        <f t="shared" si="193"/>
        <v>0</v>
      </c>
      <c r="Z105" s="144">
        <f t="shared" si="193"/>
        <v>0</v>
      </c>
      <c r="AA105" s="144">
        <f t="shared" si="193"/>
        <v>0</v>
      </c>
      <c r="AB105" s="144">
        <f t="shared" si="193"/>
        <v>0</v>
      </c>
      <c r="AC105" s="144">
        <f t="shared" si="193"/>
        <v>0</v>
      </c>
      <c r="AD105" s="144">
        <f t="shared" si="193"/>
        <v>0</v>
      </c>
      <c r="AE105" s="144">
        <f t="shared" si="193"/>
        <v>0</v>
      </c>
      <c r="AF105" s="144">
        <f t="shared" si="193"/>
        <v>0</v>
      </c>
      <c r="AG105" s="144">
        <f t="shared" si="193"/>
        <v>0</v>
      </c>
      <c r="AH105" s="144">
        <f t="shared" si="193"/>
        <v>0</v>
      </c>
      <c r="AI105" s="144">
        <f t="shared" si="193"/>
        <v>0</v>
      </c>
      <c r="AJ105" s="144">
        <f t="shared" si="193"/>
        <v>0</v>
      </c>
      <c r="AK105" s="144">
        <f t="shared" si="193"/>
        <v>0</v>
      </c>
      <c r="AL105" s="144">
        <f t="shared" si="193"/>
        <v>0</v>
      </c>
      <c r="AM105" s="144">
        <f t="shared" si="193"/>
        <v>0</v>
      </c>
      <c r="AN105" s="144">
        <f t="shared" si="193"/>
        <v>0</v>
      </c>
      <c r="AO105" s="144">
        <f t="shared" si="193"/>
        <v>0</v>
      </c>
      <c r="AP105" s="144">
        <f t="shared" si="193"/>
        <v>0</v>
      </c>
      <c r="AQ105" s="144">
        <f t="shared" si="193"/>
        <v>0</v>
      </c>
      <c r="AR105" s="144">
        <f t="shared" si="193"/>
        <v>0</v>
      </c>
      <c r="AS105" s="144">
        <f t="shared" si="193"/>
        <v>0</v>
      </c>
      <c r="AT105" s="144">
        <f t="shared" si="193"/>
        <v>0</v>
      </c>
      <c r="AU105" s="144">
        <f t="shared" si="193"/>
        <v>0</v>
      </c>
      <c r="AV105" s="144">
        <f t="shared" si="187"/>
        <v>0</v>
      </c>
      <c r="AW105" s="137"/>
      <c r="AX105" s="144">
        <f t="shared" si="130"/>
        <v>0</v>
      </c>
      <c r="AY105" s="144">
        <f t="shared" si="149"/>
        <v>0</v>
      </c>
      <c r="AZ105" s="144">
        <f t="shared" si="150"/>
        <v>0</v>
      </c>
      <c r="BA105" s="144">
        <f t="shared" si="151"/>
        <v>0</v>
      </c>
      <c r="BB105" s="144">
        <f t="shared" si="152"/>
        <v>0</v>
      </c>
      <c r="BC105" s="144">
        <f t="shared" si="153"/>
        <v>0</v>
      </c>
      <c r="BD105" s="144">
        <f t="shared" si="154"/>
        <v>0</v>
      </c>
      <c r="BE105" s="144">
        <f t="shared" si="155"/>
        <v>0</v>
      </c>
      <c r="BF105" s="144">
        <f t="shared" si="156"/>
        <v>0</v>
      </c>
      <c r="BG105" s="144">
        <f t="shared" si="157"/>
        <v>0</v>
      </c>
      <c r="BH105" s="144">
        <f t="shared" si="158"/>
        <v>0</v>
      </c>
      <c r="BI105" s="144">
        <f t="shared" si="159"/>
        <v>0</v>
      </c>
      <c r="BJ105" s="144">
        <f t="shared" si="160"/>
        <v>0</v>
      </c>
      <c r="BK105" s="144">
        <f t="shared" si="161"/>
        <v>0</v>
      </c>
      <c r="BL105" s="144">
        <f t="shared" si="162"/>
        <v>0</v>
      </c>
      <c r="BM105" s="144">
        <f t="shared" si="163"/>
        <v>0</v>
      </c>
      <c r="BN105" s="144">
        <f t="shared" si="164"/>
        <v>0</v>
      </c>
      <c r="BO105" s="144">
        <f t="shared" si="165"/>
        <v>0</v>
      </c>
      <c r="BP105" s="144">
        <f t="shared" si="166"/>
        <v>0</v>
      </c>
      <c r="BQ105" s="144">
        <f t="shared" si="167"/>
        <v>0</v>
      </c>
      <c r="BR105" s="144">
        <f t="shared" si="168"/>
        <v>0</v>
      </c>
      <c r="BS105" s="144">
        <f t="shared" si="169"/>
        <v>0</v>
      </c>
      <c r="BT105" s="144">
        <f t="shared" si="170"/>
        <v>0</v>
      </c>
      <c r="BU105" s="144">
        <f t="shared" si="171"/>
        <v>0</v>
      </c>
      <c r="BV105" s="144">
        <f t="shared" si="172"/>
        <v>0</v>
      </c>
      <c r="BW105" s="144">
        <f t="shared" si="173"/>
        <v>0</v>
      </c>
      <c r="BX105" s="144">
        <f t="shared" si="174"/>
        <v>0</v>
      </c>
      <c r="BY105" s="144">
        <f t="shared" si="175"/>
        <v>0</v>
      </c>
      <c r="BZ105" s="144">
        <f t="shared" si="176"/>
        <v>0</v>
      </c>
      <c r="CA105" s="144">
        <f t="shared" si="177"/>
        <v>0</v>
      </c>
      <c r="CB105" s="144">
        <f t="shared" si="178"/>
        <v>0</v>
      </c>
      <c r="CE105" s="189" t="str">
        <f t="shared" si="138"/>
        <v>Calorifugeage</v>
      </c>
      <c r="CF105" s="145"/>
      <c r="CG105" s="145">
        <v>1</v>
      </c>
      <c r="CH105" s="145">
        <v>1</v>
      </c>
      <c r="CI105" s="145">
        <v>1</v>
      </c>
      <c r="CJ105" s="145">
        <v>1</v>
      </c>
      <c r="CK105" s="145">
        <v>1</v>
      </c>
      <c r="CL105" s="145">
        <v>1</v>
      </c>
      <c r="CM105" s="145">
        <v>1</v>
      </c>
      <c r="CN105" s="145">
        <v>1</v>
      </c>
      <c r="CO105" s="145">
        <v>1</v>
      </c>
      <c r="CP105" s="145">
        <v>1</v>
      </c>
      <c r="CQ105" s="145">
        <v>1</v>
      </c>
      <c r="CR105" s="145">
        <v>1</v>
      </c>
      <c r="CS105" s="145">
        <v>1</v>
      </c>
      <c r="CT105" s="145">
        <f t="shared" si="139"/>
        <v>0</v>
      </c>
      <c r="CU105" s="145">
        <f t="shared" si="140"/>
        <v>0</v>
      </c>
      <c r="CV105" s="145">
        <f t="shared" si="70"/>
        <v>0</v>
      </c>
    </row>
    <row r="106" spans="1:100" hidden="1" x14ac:dyDescent="0.2">
      <c r="A106" s="102"/>
      <c r="B106" s="98" t="s">
        <v>45</v>
      </c>
      <c r="C106" s="320"/>
      <c r="D106" s="50"/>
      <c r="E106" s="510">
        <v>30</v>
      </c>
      <c r="F106" s="643"/>
      <c r="G106" s="157" t="s">
        <v>46</v>
      </c>
      <c r="H106" s="637"/>
      <c r="I106" s="623" t="s">
        <v>124</v>
      </c>
      <c r="J106" s="84"/>
      <c r="K106" s="139">
        <f t="shared" si="143"/>
        <v>30</v>
      </c>
      <c r="L106" s="140">
        <f t="shared" si="183"/>
        <v>0</v>
      </c>
      <c r="M106" s="141">
        <f t="shared" si="184"/>
        <v>0</v>
      </c>
      <c r="N106" s="141">
        <f t="shared" si="185"/>
        <v>0</v>
      </c>
      <c r="O106" s="70"/>
      <c r="P106" s="143" t="str">
        <f t="shared" si="142"/>
        <v>Autre</v>
      </c>
      <c r="Q106" s="144">
        <f t="shared" si="147"/>
        <v>0</v>
      </c>
      <c r="R106" s="144">
        <f t="shared" ref="R106:AU106" si="194">IF(Betrachtungszeit_Heizung&lt;R$26,0,IF(AND(Q$26&lt;&gt;0,Q$26/($K106)=INT(Q$26/($K106))),$D106,0))</f>
        <v>0</v>
      </c>
      <c r="S106" s="144">
        <f t="shared" si="194"/>
        <v>0</v>
      </c>
      <c r="T106" s="144">
        <f t="shared" si="194"/>
        <v>0</v>
      </c>
      <c r="U106" s="144">
        <f t="shared" si="194"/>
        <v>0</v>
      </c>
      <c r="V106" s="144">
        <f t="shared" si="194"/>
        <v>0</v>
      </c>
      <c r="W106" s="144">
        <f t="shared" si="194"/>
        <v>0</v>
      </c>
      <c r="X106" s="144">
        <f t="shared" si="194"/>
        <v>0</v>
      </c>
      <c r="Y106" s="144">
        <f t="shared" si="194"/>
        <v>0</v>
      </c>
      <c r="Z106" s="144">
        <f t="shared" si="194"/>
        <v>0</v>
      </c>
      <c r="AA106" s="144">
        <f t="shared" si="194"/>
        <v>0</v>
      </c>
      <c r="AB106" s="144">
        <f t="shared" si="194"/>
        <v>0</v>
      </c>
      <c r="AC106" s="144">
        <f t="shared" si="194"/>
        <v>0</v>
      </c>
      <c r="AD106" s="144">
        <f t="shared" si="194"/>
        <v>0</v>
      </c>
      <c r="AE106" s="144">
        <f t="shared" si="194"/>
        <v>0</v>
      </c>
      <c r="AF106" s="144">
        <f t="shared" si="194"/>
        <v>0</v>
      </c>
      <c r="AG106" s="144">
        <f t="shared" si="194"/>
        <v>0</v>
      </c>
      <c r="AH106" s="144">
        <f t="shared" si="194"/>
        <v>0</v>
      </c>
      <c r="AI106" s="144">
        <f t="shared" si="194"/>
        <v>0</v>
      </c>
      <c r="AJ106" s="144">
        <f t="shared" si="194"/>
        <v>0</v>
      </c>
      <c r="AK106" s="144">
        <f t="shared" si="194"/>
        <v>0</v>
      </c>
      <c r="AL106" s="144">
        <f t="shared" si="194"/>
        <v>0</v>
      </c>
      <c r="AM106" s="144">
        <f t="shared" si="194"/>
        <v>0</v>
      </c>
      <c r="AN106" s="144">
        <f t="shared" si="194"/>
        <v>0</v>
      </c>
      <c r="AO106" s="144">
        <f t="shared" si="194"/>
        <v>0</v>
      </c>
      <c r="AP106" s="144">
        <f t="shared" si="194"/>
        <v>0</v>
      </c>
      <c r="AQ106" s="144">
        <f t="shared" si="194"/>
        <v>0</v>
      </c>
      <c r="AR106" s="144">
        <f t="shared" si="194"/>
        <v>0</v>
      </c>
      <c r="AS106" s="144">
        <f t="shared" si="194"/>
        <v>0</v>
      </c>
      <c r="AT106" s="144">
        <f t="shared" si="194"/>
        <v>0</v>
      </c>
      <c r="AU106" s="144">
        <f t="shared" si="194"/>
        <v>0</v>
      </c>
      <c r="AV106" s="144">
        <f t="shared" si="187"/>
        <v>0</v>
      </c>
      <c r="AW106" s="137"/>
      <c r="AX106" s="144">
        <f t="shared" si="130"/>
        <v>0</v>
      </c>
      <c r="AY106" s="144">
        <f t="shared" si="149"/>
        <v>0</v>
      </c>
      <c r="AZ106" s="144">
        <f t="shared" si="150"/>
        <v>0</v>
      </c>
      <c r="BA106" s="144">
        <f t="shared" si="151"/>
        <v>0</v>
      </c>
      <c r="BB106" s="144">
        <f t="shared" si="152"/>
        <v>0</v>
      </c>
      <c r="BC106" s="144">
        <f t="shared" si="153"/>
        <v>0</v>
      </c>
      <c r="BD106" s="144">
        <f t="shared" si="154"/>
        <v>0</v>
      </c>
      <c r="BE106" s="144">
        <f t="shared" si="155"/>
        <v>0</v>
      </c>
      <c r="BF106" s="144">
        <f t="shared" si="156"/>
        <v>0</v>
      </c>
      <c r="BG106" s="144">
        <f t="shared" si="157"/>
        <v>0</v>
      </c>
      <c r="BH106" s="144">
        <f t="shared" si="158"/>
        <v>0</v>
      </c>
      <c r="BI106" s="144">
        <f t="shared" si="159"/>
        <v>0</v>
      </c>
      <c r="BJ106" s="144">
        <f t="shared" si="160"/>
        <v>0</v>
      </c>
      <c r="BK106" s="144">
        <f t="shared" si="161"/>
        <v>0</v>
      </c>
      <c r="BL106" s="144">
        <f t="shared" si="162"/>
        <v>0</v>
      </c>
      <c r="BM106" s="144">
        <f t="shared" si="163"/>
        <v>0</v>
      </c>
      <c r="BN106" s="144">
        <f t="shared" si="164"/>
        <v>0</v>
      </c>
      <c r="BO106" s="144">
        <f t="shared" si="165"/>
        <v>0</v>
      </c>
      <c r="BP106" s="144">
        <f t="shared" si="166"/>
        <v>0</v>
      </c>
      <c r="BQ106" s="144">
        <f t="shared" si="167"/>
        <v>0</v>
      </c>
      <c r="BR106" s="144">
        <f t="shared" si="168"/>
        <v>0</v>
      </c>
      <c r="BS106" s="144">
        <f t="shared" si="169"/>
        <v>0</v>
      </c>
      <c r="BT106" s="144">
        <f t="shared" si="170"/>
        <v>0</v>
      </c>
      <c r="BU106" s="144">
        <f t="shared" si="171"/>
        <v>0</v>
      </c>
      <c r="BV106" s="144">
        <f t="shared" si="172"/>
        <v>0</v>
      </c>
      <c r="BW106" s="144">
        <f t="shared" si="173"/>
        <v>0</v>
      </c>
      <c r="BX106" s="144">
        <f t="shared" si="174"/>
        <v>0</v>
      </c>
      <c r="BY106" s="144">
        <f t="shared" si="175"/>
        <v>0</v>
      </c>
      <c r="BZ106" s="144">
        <f t="shared" si="176"/>
        <v>0</v>
      </c>
      <c r="CA106" s="144">
        <f t="shared" si="177"/>
        <v>0</v>
      </c>
      <c r="CB106" s="144">
        <f t="shared" si="178"/>
        <v>0</v>
      </c>
      <c r="CE106" s="189" t="str">
        <f t="shared" si="138"/>
        <v>Autre</v>
      </c>
      <c r="CF106" s="145"/>
      <c r="CG106" s="145">
        <v>1</v>
      </c>
      <c r="CH106" s="145">
        <v>1</v>
      </c>
      <c r="CI106" s="145">
        <v>1</v>
      </c>
      <c r="CJ106" s="145">
        <v>1</v>
      </c>
      <c r="CK106" s="145">
        <v>1</v>
      </c>
      <c r="CL106" s="145">
        <v>1</v>
      </c>
      <c r="CM106" s="145">
        <v>1</v>
      </c>
      <c r="CN106" s="145">
        <v>1</v>
      </c>
      <c r="CO106" s="145">
        <v>1</v>
      </c>
      <c r="CP106" s="145">
        <v>1</v>
      </c>
      <c r="CQ106" s="145">
        <v>1</v>
      </c>
      <c r="CR106" s="145">
        <v>1</v>
      </c>
      <c r="CS106" s="145">
        <v>1</v>
      </c>
      <c r="CT106" s="145">
        <f t="shared" si="139"/>
        <v>0</v>
      </c>
      <c r="CU106" s="145">
        <f t="shared" si="140"/>
        <v>0</v>
      </c>
      <c r="CV106" s="145">
        <f t="shared" si="70"/>
        <v>0</v>
      </c>
    </row>
    <row r="107" spans="1:100" ht="13.5" hidden="1" thickBot="1" x14ac:dyDescent="0.25">
      <c r="A107" s="91"/>
      <c r="B107" s="698" t="s">
        <v>154</v>
      </c>
      <c r="C107" s="323"/>
      <c r="D107" s="160"/>
      <c r="E107" s="155"/>
      <c r="F107" s="127"/>
      <c r="G107" s="161"/>
      <c r="H107" s="639"/>
      <c r="I107" s="130"/>
      <c r="J107" s="84"/>
      <c r="K107" s="139"/>
      <c r="L107" s="140"/>
      <c r="M107" s="141"/>
      <c r="N107" s="141"/>
      <c r="O107" s="70"/>
      <c r="P107" s="395" t="str">
        <f t="shared" si="142"/>
        <v>10. Ventilation</v>
      </c>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37"/>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E107" s="374" t="str">
        <f t="shared" si="138"/>
        <v>10. Ventilation</v>
      </c>
      <c r="CF107" s="145">
        <v>1</v>
      </c>
      <c r="CG107" s="145">
        <v>1</v>
      </c>
      <c r="CH107" s="145">
        <v>1</v>
      </c>
      <c r="CI107" s="145">
        <v>1</v>
      </c>
      <c r="CJ107" s="145">
        <v>1</v>
      </c>
      <c r="CK107" s="145">
        <v>1</v>
      </c>
      <c r="CL107" s="145">
        <v>1</v>
      </c>
      <c r="CM107" s="145">
        <v>1</v>
      </c>
      <c r="CN107" s="145">
        <v>1</v>
      </c>
      <c r="CO107" s="145">
        <v>1</v>
      </c>
      <c r="CP107" s="145">
        <v>1</v>
      </c>
      <c r="CQ107" s="145">
        <v>1</v>
      </c>
      <c r="CR107" s="145">
        <v>1</v>
      </c>
      <c r="CS107" s="145">
        <v>1</v>
      </c>
      <c r="CT107" s="145">
        <f t="shared" si="139"/>
        <v>1</v>
      </c>
      <c r="CU107" s="145">
        <f t="shared" si="140"/>
        <v>1</v>
      </c>
      <c r="CV107" s="145">
        <f t="shared" si="70"/>
        <v>1</v>
      </c>
    </row>
    <row r="108" spans="1:100" ht="13.5" hidden="1" thickBot="1" x14ac:dyDescent="0.25">
      <c r="A108" s="91"/>
      <c r="B108" s="98" t="s">
        <v>390</v>
      </c>
      <c r="C108" s="319"/>
      <c r="D108" s="49"/>
      <c r="E108" s="152">
        <v>25</v>
      </c>
      <c r="F108" s="642"/>
      <c r="G108" s="34">
        <v>0.04</v>
      </c>
      <c r="H108" s="636"/>
      <c r="I108" s="622" t="s">
        <v>124</v>
      </c>
      <c r="J108" s="84"/>
      <c r="K108" s="139">
        <f t="shared" si="143"/>
        <v>25</v>
      </c>
      <c r="L108" s="140">
        <f t="shared" ref="L108:L112" si="195">IF(ISNUMBER(H108),IF(I108=$D$332,IFERROR(H108/D108,"-"),H108/100),IF(ISNUMBER(G108),G108,0))</f>
        <v>0.04</v>
      </c>
      <c r="M108" s="141">
        <f t="shared" ref="M108:M112" si="196">IF(AND(ISNUMBER(H108),I108=$D$332),H108,L108*D108)</f>
        <v>0</v>
      </c>
      <c r="N108" s="141">
        <f t="shared" ref="N108:N112" si="197">1/K108*D108</f>
        <v>0</v>
      </c>
      <c r="O108" s="70"/>
      <c r="P108" s="143" t="str">
        <f t="shared" si="142"/>
        <v>Appareils de ventilation/monoblocs</v>
      </c>
      <c r="Q108" s="144">
        <f t="shared" si="147"/>
        <v>0</v>
      </c>
      <c r="R108" s="144">
        <f t="shared" ref="R108:AU108" si="198">IF(Betrachtungszeit_Heizung&lt;R$26,0,IF(AND(Q$26&lt;&gt;0,Q$26/($K108)=INT(Q$26/($K108))),$D108,0))</f>
        <v>0</v>
      </c>
      <c r="S108" s="144">
        <f t="shared" si="198"/>
        <v>0</v>
      </c>
      <c r="T108" s="144">
        <f t="shared" si="198"/>
        <v>0</v>
      </c>
      <c r="U108" s="144">
        <f t="shared" si="198"/>
        <v>0</v>
      </c>
      <c r="V108" s="144">
        <f t="shared" si="198"/>
        <v>0</v>
      </c>
      <c r="W108" s="144">
        <f t="shared" si="198"/>
        <v>0</v>
      </c>
      <c r="X108" s="144">
        <f t="shared" si="198"/>
        <v>0</v>
      </c>
      <c r="Y108" s="144">
        <f t="shared" si="198"/>
        <v>0</v>
      </c>
      <c r="Z108" s="144">
        <f t="shared" si="198"/>
        <v>0</v>
      </c>
      <c r="AA108" s="144">
        <f t="shared" si="198"/>
        <v>0</v>
      </c>
      <c r="AB108" s="144">
        <f t="shared" si="198"/>
        <v>0</v>
      </c>
      <c r="AC108" s="144">
        <f t="shared" si="198"/>
        <v>0</v>
      </c>
      <c r="AD108" s="144">
        <f t="shared" si="198"/>
        <v>0</v>
      </c>
      <c r="AE108" s="144">
        <f t="shared" si="198"/>
        <v>0</v>
      </c>
      <c r="AF108" s="144">
        <f t="shared" si="198"/>
        <v>0</v>
      </c>
      <c r="AG108" s="144">
        <f t="shared" si="198"/>
        <v>0</v>
      </c>
      <c r="AH108" s="144">
        <f t="shared" si="198"/>
        <v>0</v>
      </c>
      <c r="AI108" s="144">
        <f t="shared" si="198"/>
        <v>0</v>
      </c>
      <c r="AJ108" s="144">
        <f t="shared" si="198"/>
        <v>0</v>
      </c>
      <c r="AK108" s="144">
        <f t="shared" si="198"/>
        <v>0</v>
      </c>
      <c r="AL108" s="144">
        <f t="shared" si="198"/>
        <v>0</v>
      </c>
      <c r="AM108" s="144">
        <f t="shared" si="198"/>
        <v>0</v>
      </c>
      <c r="AN108" s="144">
        <f t="shared" si="198"/>
        <v>0</v>
      </c>
      <c r="AO108" s="144">
        <f t="shared" si="198"/>
        <v>0</v>
      </c>
      <c r="AP108" s="144">
        <f t="shared" si="198"/>
        <v>0</v>
      </c>
      <c r="AQ108" s="144">
        <f t="shared" si="198"/>
        <v>0</v>
      </c>
      <c r="AR108" s="144">
        <f t="shared" si="198"/>
        <v>0</v>
      </c>
      <c r="AS108" s="144">
        <f t="shared" si="198"/>
        <v>0</v>
      </c>
      <c r="AT108" s="144">
        <f t="shared" si="198"/>
        <v>0</v>
      </c>
      <c r="AU108" s="144">
        <f t="shared" si="198"/>
        <v>0</v>
      </c>
      <c r="AV108" s="144">
        <f>SUMIF($AX$26:$CB$26,Betrachtungszeit_Heizung,AX108:CB108)</f>
        <v>0</v>
      </c>
      <c r="AW108" s="137"/>
      <c r="AX108" s="144">
        <f t="shared" si="130"/>
        <v>0</v>
      </c>
      <c r="AY108" s="144">
        <f t="shared" si="149"/>
        <v>0</v>
      </c>
      <c r="AZ108" s="144">
        <f t="shared" si="150"/>
        <v>0</v>
      </c>
      <c r="BA108" s="144">
        <f t="shared" si="151"/>
        <v>0</v>
      </c>
      <c r="BB108" s="144">
        <f t="shared" si="152"/>
        <v>0</v>
      </c>
      <c r="BC108" s="144">
        <f t="shared" si="153"/>
        <v>0</v>
      </c>
      <c r="BD108" s="144">
        <f t="shared" si="154"/>
        <v>0</v>
      </c>
      <c r="BE108" s="144">
        <f t="shared" si="155"/>
        <v>0</v>
      </c>
      <c r="BF108" s="144">
        <f t="shared" si="156"/>
        <v>0</v>
      </c>
      <c r="BG108" s="144">
        <f t="shared" si="157"/>
        <v>0</v>
      </c>
      <c r="BH108" s="144">
        <f t="shared" si="158"/>
        <v>0</v>
      </c>
      <c r="BI108" s="144">
        <f t="shared" si="159"/>
        <v>0</v>
      </c>
      <c r="BJ108" s="144">
        <f t="shared" si="160"/>
        <v>0</v>
      </c>
      <c r="BK108" s="144">
        <f t="shared" si="161"/>
        <v>0</v>
      </c>
      <c r="BL108" s="144">
        <f t="shared" si="162"/>
        <v>0</v>
      </c>
      <c r="BM108" s="144">
        <f t="shared" si="163"/>
        <v>0</v>
      </c>
      <c r="BN108" s="144">
        <f t="shared" si="164"/>
        <v>0</v>
      </c>
      <c r="BO108" s="144">
        <f t="shared" si="165"/>
        <v>0</v>
      </c>
      <c r="BP108" s="144">
        <f t="shared" si="166"/>
        <v>0</v>
      </c>
      <c r="BQ108" s="144">
        <f t="shared" si="167"/>
        <v>0</v>
      </c>
      <c r="BR108" s="144">
        <f t="shared" si="168"/>
        <v>0</v>
      </c>
      <c r="BS108" s="144">
        <f t="shared" si="169"/>
        <v>0</v>
      </c>
      <c r="BT108" s="144">
        <f t="shared" si="170"/>
        <v>0</v>
      </c>
      <c r="BU108" s="144">
        <f t="shared" si="171"/>
        <v>0</v>
      </c>
      <c r="BV108" s="144">
        <f t="shared" si="172"/>
        <v>0</v>
      </c>
      <c r="BW108" s="144">
        <f t="shared" si="173"/>
        <v>0</v>
      </c>
      <c r="BX108" s="144">
        <f t="shared" si="174"/>
        <v>0</v>
      </c>
      <c r="BY108" s="144">
        <f t="shared" si="175"/>
        <v>0</v>
      </c>
      <c r="BZ108" s="144">
        <f t="shared" si="176"/>
        <v>0</v>
      </c>
      <c r="CA108" s="144">
        <f t="shared" si="177"/>
        <v>0</v>
      </c>
      <c r="CB108" s="144">
        <f t="shared" si="178"/>
        <v>0</v>
      </c>
      <c r="CE108" s="189" t="str">
        <f t="shared" si="138"/>
        <v>Appareils de ventilation/monoblocs</v>
      </c>
      <c r="CF108" s="145"/>
      <c r="CG108" s="145">
        <v>1</v>
      </c>
      <c r="CH108" s="145">
        <v>1</v>
      </c>
      <c r="CI108" s="145">
        <v>1</v>
      </c>
      <c r="CJ108" s="145">
        <v>1</v>
      </c>
      <c r="CK108" s="145">
        <v>1</v>
      </c>
      <c r="CL108" s="145">
        <v>1</v>
      </c>
      <c r="CM108" s="145">
        <v>1</v>
      </c>
      <c r="CN108" s="145">
        <v>1</v>
      </c>
      <c r="CO108" s="145">
        <v>1</v>
      </c>
      <c r="CP108" s="145">
        <v>1</v>
      </c>
      <c r="CQ108" s="145">
        <v>1</v>
      </c>
      <c r="CR108" s="145">
        <v>1</v>
      </c>
      <c r="CS108" s="145">
        <v>1</v>
      </c>
      <c r="CT108" s="145">
        <f t="shared" si="139"/>
        <v>0</v>
      </c>
      <c r="CU108" s="145">
        <f t="shared" si="140"/>
        <v>0</v>
      </c>
      <c r="CV108" s="145">
        <f t="shared" si="70"/>
        <v>0</v>
      </c>
    </row>
    <row r="109" spans="1:100" s="100" customFormat="1" ht="13.5" hidden="1" thickBot="1" x14ac:dyDescent="0.25">
      <c r="A109" s="102"/>
      <c r="B109" s="98" t="s">
        <v>392</v>
      </c>
      <c r="C109" s="319"/>
      <c r="D109" s="49"/>
      <c r="E109" s="152">
        <v>15</v>
      </c>
      <c r="F109" s="642"/>
      <c r="G109" s="34">
        <v>0.01</v>
      </c>
      <c r="H109" s="636"/>
      <c r="I109" s="622" t="s">
        <v>124</v>
      </c>
      <c r="J109" s="84"/>
      <c r="K109" s="139">
        <f t="shared" si="143"/>
        <v>15</v>
      </c>
      <c r="L109" s="140">
        <f t="shared" si="195"/>
        <v>0.01</v>
      </c>
      <c r="M109" s="141">
        <f t="shared" si="196"/>
        <v>0</v>
      </c>
      <c r="N109" s="141">
        <f t="shared" si="197"/>
        <v>0</v>
      </c>
      <c r="O109" s="70"/>
      <c r="P109" s="143" t="str">
        <f t="shared" si="142"/>
        <v>Robinetterie, accessoires</v>
      </c>
      <c r="Q109" s="144">
        <f t="shared" si="147"/>
        <v>0</v>
      </c>
      <c r="R109" s="144">
        <f t="shared" ref="R109:AU109" si="199">IF(Betrachtungszeit_Heizung&lt;R$26,0,IF(AND(Q$26&lt;&gt;0,Q$26/($K109)=INT(Q$26/($K109))),$D109,0))</f>
        <v>0</v>
      </c>
      <c r="S109" s="144">
        <f t="shared" si="199"/>
        <v>0</v>
      </c>
      <c r="T109" s="144">
        <f t="shared" si="199"/>
        <v>0</v>
      </c>
      <c r="U109" s="144">
        <f t="shared" si="199"/>
        <v>0</v>
      </c>
      <c r="V109" s="144">
        <f t="shared" si="199"/>
        <v>0</v>
      </c>
      <c r="W109" s="144">
        <f t="shared" si="199"/>
        <v>0</v>
      </c>
      <c r="X109" s="144">
        <f t="shared" si="199"/>
        <v>0</v>
      </c>
      <c r="Y109" s="144">
        <f t="shared" si="199"/>
        <v>0</v>
      </c>
      <c r="Z109" s="144">
        <f t="shared" si="199"/>
        <v>0</v>
      </c>
      <c r="AA109" s="144">
        <f t="shared" si="199"/>
        <v>0</v>
      </c>
      <c r="AB109" s="144">
        <f t="shared" si="199"/>
        <v>0</v>
      </c>
      <c r="AC109" s="144">
        <f t="shared" si="199"/>
        <v>0</v>
      </c>
      <c r="AD109" s="144">
        <f t="shared" si="199"/>
        <v>0</v>
      </c>
      <c r="AE109" s="144">
        <f t="shared" si="199"/>
        <v>0</v>
      </c>
      <c r="AF109" s="144">
        <f t="shared" si="199"/>
        <v>0</v>
      </c>
      <c r="AG109" s="144">
        <f t="shared" si="199"/>
        <v>0</v>
      </c>
      <c r="AH109" s="144">
        <f t="shared" si="199"/>
        <v>0</v>
      </c>
      <c r="AI109" s="144">
        <f t="shared" si="199"/>
        <v>0</v>
      </c>
      <c r="AJ109" s="144">
        <f t="shared" si="199"/>
        <v>0</v>
      </c>
      <c r="AK109" s="144">
        <f t="shared" si="199"/>
        <v>0</v>
      </c>
      <c r="AL109" s="144">
        <f t="shared" si="199"/>
        <v>0</v>
      </c>
      <c r="AM109" s="144">
        <f t="shared" si="199"/>
        <v>0</v>
      </c>
      <c r="AN109" s="144">
        <f t="shared" si="199"/>
        <v>0</v>
      </c>
      <c r="AO109" s="144">
        <f t="shared" si="199"/>
        <v>0</v>
      </c>
      <c r="AP109" s="144">
        <f t="shared" si="199"/>
        <v>0</v>
      </c>
      <c r="AQ109" s="144">
        <f t="shared" si="199"/>
        <v>0</v>
      </c>
      <c r="AR109" s="144">
        <f t="shared" si="199"/>
        <v>0</v>
      </c>
      <c r="AS109" s="144">
        <f t="shared" si="199"/>
        <v>0</v>
      </c>
      <c r="AT109" s="144">
        <f t="shared" si="199"/>
        <v>0</v>
      </c>
      <c r="AU109" s="144">
        <f t="shared" si="199"/>
        <v>0</v>
      </c>
      <c r="AV109" s="144">
        <f>SUMIF($AX$26:$CB$26,Betrachtungszeit_Heizung,AX109:CB109)</f>
        <v>0</v>
      </c>
      <c r="AW109" s="137"/>
      <c r="AX109" s="144">
        <f t="shared" si="130"/>
        <v>0</v>
      </c>
      <c r="AY109" s="144">
        <f t="shared" si="149"/>
        <v>0</v>
      </c>
      <c r="AZ109" s="144">
        <f t="shared" si="150"/>
        <v>0</v>
      </c>
      <c r="BA109" s="144">
        <f t="shared" si="151"/>
        <v>0</v>
      </c>
      <c r="BB109" s="144">
        <f t="shared" si="152"/>
        <v>0</v>
      </c>
      <c r="BC109" s="144">
        <f t="shared" si="153"/>
        <v>0</v>
      </c>
      <c r="BD109" s="144">
        <f t="shared" si="154"/>
        <v>0</v>
      </c>
      <c r="BE109" s="144">
        <f t="shared" si="155"/>
        <v>0</v>
      </c>
      <c r="BF109" s="144">
        <f t="shared" si="156"/>
        <v>0</v>
      </c>
      <c r="BG109" s="144">
        <f t="shared" si="157"/>
        <v>0</v>
      </c>
      <c r="BH109" s="144">
        <f t="shared" si="158"/>
        <v>0</v>
      </c>
      <c r="BI109" s="144">
        <f t="shared" si="159"/>
        <v>0</v>
      </c>
      <c r="BJ109" s="144">
        <f t="shared" si="160"/>
        <v>0</v>
      </c>
      <c r="BK109" s="144">
        <f t="shared" si="161"/>
        <v>0</v>
      </c>
      <c r="BL109" s="144">
        <f t="shared" si="162"/>
        <v>0</v>
      </c>
      <c r="BM109" s="144">
        <f t="shared" si="163"/>
        <v>0</v>
      </c>
      <c r="BN109" s="144">
        <f t="shared" si="164"/>
        <v>0</v>
      </c>
      <c r="BO109" s="144">
        <f t="shared" si="165"/>
        <v>0</v>
      </c>
      <c r="BP109" s="144">
        <f t="shared" si="166"/>
        <v>0</v>
      </c>
      <c r="BQ109" s="144">
        <f t="shared" si="167"/>
        <v>0</v>
      </c>
      <c r="BR109" s="144">
        <f t="shared" si="168"/>
        <v>0</v>
      </c>
      <c r="BS109" s="144">
        <f t="shared" si="169"/>
        <v>0</v>
      </c>
      <c r="BT109" s="144">
        <f t="shared" si="170"/>
        <v>0</v>
      </c>
      <c r="BU109" s="144">
        <f t="shared" si="171"/>
        <v>0</v>
      </c>
      <c r="BV109" s="144">
        <f t="shared" si="172"/>
        <v>0</v>
      </c>
      <c r="BW109" s="144">
        <f t="shared" si="173"/>
        <v>0</v>
      </c>
      <c r="BX109" s="144">
        <f t="shared" si="174"/>
        <v>0</v>
      </c>
      <c r="BY109" s="144">
        <f t="shared" si="175"/>
        <v>0</v>
      </c>
      <c r="BZ109" s="144">
        <f t="shared" si="176"/>
        <v>0</v>
      </c>
      <c r="CA109" s="144">
        <f t="shared" si="177"/>
        <v>0</v>
      </c>
      <c r="CB109" s="144">
        <f t="shared" si="178"/>
        <v>0</v>
      </c>
      <c r="CE109" s="189" t="str">
        <f t="shared" si="138"/>
        <v>Robinetterie, accessoires</v>
      </c>
      <c r="CF109" s="145"/>
      <c r="CG109" s="145">
        <v>1</v>
      </c>
      <c r="CH109" s="145">
        <v>1</v>
      </c>
      <c r="CI109" s="145">
        <v>1</v>
      </c>
      <c r="CJ109" s="145">
        <v>1</v>
      </c>
      <c r="CK109" s="145">
        <v>1</v>
      </c>
      <c r="CL109" s="145">
        <v>1</v>
      </c>
      <c r="CM109" s="145">
        <v>1</v>
      </c>
      <c r="CN109" s="145">
        <v>1</v>
      </c>
      <c r="CO109" s="145">
        <v>1</v>
      </c>
      <c r="CP109" s="145">
        <v>1</v>
      </c>
      <c r="CQ109" s="145">
        <v>1</v>
      </c>
      <c r="CR109" s="145">
        <v>1</v>
      </c>
      <c r="CS109" s="145">
        <v>1</v>
      </c>
      <c r="CT109" s="145">
        <f t="shared" si="139"/>
        <v>0</v>
      </c>
      <c r="CU109" s="145">
        <f t="shared" si="140"/>
        <v>0</v>
      </c>
      <c r="CV109" s="145">
        <f t="shared" si="70"/>
        <v>0</v>
      </c>
    </row>
    <row r="110" spans="1:100" s="107" customFormat="1" ht="12.75" hidden="1" customHeight="1" thickBot="1" x14ac:dyDescent="0.25">
      <c r="B110" s="98" t="s">
        <v>391</v>
      </c>
      <c r="C110" s="319"/>
      <c r="D110" s="49"/>
      <c r="E110" s="152">
        <v>40</v>
      </c>
      <c r="F110" s="642"/>
      <c r="G110" s="34">
        <v>0.01</v>
      </c>
      <c r="H110" s="636"/>
      <c r="I110" s="622" t="s">
        <v>124</v>
      </c>
      <c r="J110" s="84"/>
      <c r="K110" s="139">
        <f t="shared" si="143"/>
        <v>40</v>
      </c>
      <c r="L110" s="140">
        <f t="shared" si="195"/>
        <v>0.01</v>
      </c>
      <c r="M110" s="141">
        <f t="shared" si="196"/>
        <v>0</v>
      </c>
      <c r="N110" s="141">
        <f t="shared" si="197"/>
        <v>0</v>
      </c>
      <c r="O110" s="70"/>
      <c r="P110" s="143" t="str">
        <f t="shared" si="142"/>
        <v>Gaines</v>
      </c>
      <c r="Q110" s="144">
        <f t="shared" si="147"/>
        <v>0</v>
      </c>
      <c r="R110" s="144">
        <f t="shared" ref="R110:AU110" si="200">IF(Betrachtungszeit_Heizung&lt;R$26,0,IF(AND(Q$26&lt;&gt;0,Q$26/($K110)=INT(Q$26/($K110))),$D110,0))</f>
        <v>0</v>
      </c>
      <c r="S110" s="144">
        <f t="shared" si="200"/>
        <v>0</v>
      </c>
      <c r="T110" s="144">
        <f t="shared" si="200"/>
        <v>0</v>
      </c>
      <c r="U110" s="144">
        <f t="shared" si="200"/>
        <v>0</v>
      </c>
      <c r="V110" s="144">
        <f t="shared" si="200"/>
        <v>0</v>
      </c>
      <c r="W110" s="144">
        <f t="shared" si="200"/>
        <v>0</v>
      </c>
      <c r="X110" s="144">
        <f t="shared" si="200"/>
        <v>0</v>
      </c>
      <c r="Y110" s="144">
        <f t="shared" si="200"/>
        <v>0</v>
      </c>
      <c r="Z110" s="144">
        <f t="shared" si="200"/>
        <v>0</v>
      </c>
      <c r="AA110" s="144">
        <f t="shared" si="200"/>
        <v>0</v>
      </c>
      <c r="AB110" s="144">
        <f t="shared" si="200"/>
        <v>0</v>
      </c>
      <c r="AC110" s="144">
        <f t="shared" si="200"/>
        <v>0</v>
      </c>
      <c r="AD110" s="144">
        <f t="shared" si="200"/>
        <v>0</v>
      </c>
      <c r="AE110" s="144">
        <f t="shared" si="200"/>
        <v>0</v>
      </c>
      <c r="AF110" s="144">
        <f t="shared" si="200"/>
        <v>0</v>
      </c>
      <c r="AG110" s="144">
        <f t="shared" si="200"/>
        <v>0</v>
      </c>
      <c r="AH110" s="144">
        <f t="shared" si="200"/>
        <v>0</v>
      </c>
      <c r="AI110" s="144">
        <f t="shared" si="200"/>
        <v>0</v>
      </c>
      <c r="AJ110" s="144">
        <f t="shared" si="200"/>
        <v>0</v>
      </c>
      <c r="AK110" s="144">
        <f t="shared" si="200"/>
        <v>0</v>
      </c>
      <c r="AL110" s="144">
        <f t="shared" si="200"/>
        <v>0</v>
      </c>
      <c r="AM110" s="144">
        <f t="shared" si="200"/>
        <v>0</v>
      </c>
      <c r="AN110" s="144">
        <f t="shared" si="200"/>
        <v>0</v>
      </c>
      <c r="AO110" s="144">
        <f t="shared" si="200"/>
        <v>0</v>
      </c>
      <c r="AP110" s="144">
        <f t="shared" si="200"/>
        <v>0</v>
      </c>
      <c r="AQ110" s="144">
        <f t="shared" si="200"/>
        <v>0</v>
      </c>
      <c r="AR110" s="144">
        <f t="shared" si="200"/>
        <v>0</v>
      </c>
      <c r="AS110" s="144">
        <f t="shared" si="200"/>
        <v>0</v>
      </c>
      <c r="AT110" s="144">
        <f t="shared" si="200"/>
        <v>0</v>
      </c>
      <c r="AU110" s="144">
        <f t="shared" si="200"/>
        <v>0</v>
      </c>
      <c r="AV110" s="144">
        <f>SUMIF($AX$26:$CB$26,Betrachtungszeit_Heizung,AX110:CB110)</f>
        <v>0</v>
      </c>
      <c r="AW110" s="137"/>
      <c r="AX110" s="144">
        <f t="shared" si="130"/>
        <v>0</v>
      </c>
      <c r="AY110" s="144">
        <f t="shared" si="149"/>
        <v>0</v>
      </c>
      <c r="AZ110" s="144">
        <f t="shared" si="150"/>
        <v>0</v>
      </c>
      <c r="BA110" s="144">
        <f t="shared" si="151"/>
        <v>0</v>
      </c>
      <c r="BB110" s="144">
        <f t="shared" si="152"/>
        <v>0</v>
      </c>
      <c r="BC110" s="144">
        <f t="shared" si="153"/>
        <v>0</v>
      </c>
      <c r="BD110" s="144">
        <f t="shared" si="154"/>
        <v>0</v>
      </c>
      <c r="BE110" s="144">
        <f t="shared" si="155"/>
        <v>0</v>
      </c>
      <c r="BF110" s="144">
        <f t="shared" si="156"/>
        <v>0</v>
      </c>
      <c r="BG110" s="144">
        <f t="shared" si="157"/>
        <v>0</v>
      </c>
      <c r="BH110" s="144">
        <f t="shared" si="158"/>
        <v>0</v>
      </c>
      <c r="BI110" s="144">
        <f t="shared" si="159"/>
        <v>0</v>
      </c>
      <c r="BJ110" s="144">
        <f t="shared" si="160"/>
        <v>0</v>
      </c>
      <c r="BK110" s="144">
        <f t="shared" si="161"/>
        <v>0</v>
      </c>
      <c r="BL110" s="144">
        <f t="shared" si="162"/>
        <v>0</v>
      </c>
      <c r="BM110" s="144">
        <f t="shared" si="163"/>
        <v>0</v>
      </c>
      <c r="BN110" s="144">
        <f t="shared" si="164"/>
        <v>0</v>
      </c>
      <c r="BO110" s="144">
        <f t="shared" si="165"/>
        <v>0</v>
      </c>
      <c r="BP110" s="144">
        <f t="shared" si="166"/>
        <v>0</v>
      </c>
      <c r="BQ110" s="144">
        <f t="shared" si="167"/>
        <v>0</v>
      </c>
      <c r="BR110" s="144">
        <f t="shared" si="168"/>
        <v>0</v>
      </c>
      <c r="BS110" s="144">
        <f t="shared" si="169"/>
        <v>0</v>
      </c>
      <c r="BT110" s="144">
        <f t="shared" si="170"/>
        <v>0</v>
      </c>
      <c r="BU110" s="144">
        <f t="shared" si="171"/>
        <v>0</v>
      </c>
      <c r="BV110" s="144">
        <f t="shared" si="172"/>
        <v>0</v>
      </c>
      <c r="BW110" s="144">
        <f t="shared" si="173"/>
        <v>0</v>
      </c>
      <c r="BX110" s="144">
        <f t="shared" si="174"/>
        <v>0</v>
      </c>
      <c r="BY110" s="144">
        <f t="shared" si="175"/>
        <v>0</v>
      </c>
      <c r="BZ110" s="144">
        <f t="shared" si="176"/>
        <v>0</v>
      </c>
      <c r="CA110" s="144">
        <f t="shared" si="177"/>
        <v>0</v>
      </c>
      <c r="CB110" s="144">
        <f t="shared" si="178"/>
        <v>0</v>
      </c>
      <c r="CE110" s="189" t="str">
        <f t="shared" si="138"/>
        <v>Gaines</v>
      </c>
      <c r="CF110" s="145"/>
      <c r="CG110" s="145">
        <v>1</v>
      </c>
      <c r="CH110" s="145">
        <v>1</v>
      </c>
      <c r="CI110" s="145">
        <v>1</v>
      </c>
      <c r="CJ110" s="145">
        <v>1</v>
      </c>
      <c r="CK110" s="145">
        <v>1</v>
      </c>
      <c r="CL110" s="145">
        <v>1</v>
      </c>
      <c r="CM110" s="145">
        <v>1</v>
      </c>
      <c r="CN110" s="145">
        <v>1</v>
      </c>
      <c r="CO110" s="145">
        <v>1</v>
      </c>
      <c r="CP110" s="145">
        <v>1</v>
      </c>
      <c r="CQ110" s="145">
        <v>1</v>
      </c>
      <c r="CR110" s="145">
        <v>1</v>
      </c>
      <c r="CS110" s="145">
        <v>1</v>
      </c>
      <c r="CT110" s="145">
        <f t="shared" si="139"/>
        <v>0</v>
      </c>
      <c r="CU110" s="145">
        <f t="shared" si="140"/>
        <v>0</v>
      </c>
      <c r="CV110" s="145">
        <f t="shared" ref="CV110:CV174" si="201">IF(CT110+CU110&gt;0,1,0)</f>
        <v>0</v>
      </c>
    </row>
    <row r="111" spans="1:100" s="107" customFormat="1" ht="12.75" hidden="1" customHeight="1" thickBot="1" x14ac:dyDescent="0.25">
      <c r="B111" s="98" t="s">
        <v>427</v>
      </c>
      <c r="C111" s="319"/>
      <c r="D111" s="49"/>
      <c r="E111" s="152">
        <v>30</v>
      </c>
      <c r="F111" s="642"/>
      <c r="G111" s="157">
        <v>1E-3</v>
      </c>
      <c r="H111" s="636"/>
      <c r="I111" s="622" t="s">
        <v>124</v>
      </c>
      <c r="J111" s="84"/>
      <c r="K111" s="139">
        <f t="shared" si="143"/>
        <v>30</v>
      </c>
      <c r="L111" s="140">
        <f t="shared" si="195"/>
        <v>1E-3</v>
      </c>
      <c r="M111" s="141">
        <f t="shared" si="196"/>
        <v>0</v>
      </c>
      <c r="N111" s="141">
        <f t="shared" si="197"/>
        <v>0</v>
      </c>
      <c r="O111" s="70"/>
      <c r="P111" s="143" t="str">
        <f t="shared" si="142"/>
        <v>Isolations</v>
      </c>
      <c r="Q111" s="144">
        <f t="shared" si="147"/>
        <v>0</v>
      </c>
      <c r="R111" s="144">
        <f t="shared" ref="R111:AU111" si="202">IF(Betrachtungszeit_Heizung&lt;R$26,0,IF(AND(Q$26&lt;&gt;0,Q$26/($K111)=INT(Q$26/($K111))),$D111,0))</f>
        <v>0</v>
      </c>
      <c r="S111" s="144">
        <f t="shared" si="202"/>
        <v>0</v>
      </c>
      <c r="T111" s="144">
        <f t="shared" si="202"/>
        <v>0</v>
      </c>
      <c r="U111" s="144">
        <f t="shared" si="202"/>
        <v>0</v>
      </c>
      <c r="V111" s="144">
        <f t="shared" si="202"/>
        <v>0</v>
      </c>
      <c r="W111" s="144">
        <f t="shared" si="202"/>
        <v>0</v>
      </c>
      <c r="X111" s="144">
        <f t="shared" si="202"/>
        <v>0</v>
      </c>
      <c r="Y111" s="144">
        <f t="shared" si="202"/>
        <v>0</v>
      </c>
      <c r="Z111" s="144">
        <f t="shared" si="202"/>
        <v>0</v>
      </c>
      <c r="AA111" s="144">
        <f t="shared" si="202"/>
        <v>0</v>
      </c>
      <c r="AB111" s="144">
        <f t="shared" si="202"/>
        <v>0</v>
      </c>
      <c r="AC111" s="144">
        <f t="shared" si="202"/>
        <v>0</v>
      </c>
      <c r="AD111" s="144">
        <f t="shared" si="202"/>
        <v>0</v>
      </c>
      <c r="AE111" s="144">
        <f t="shared" si="202"/>
        <v>0</v>
      </c>
      <c r="AF111" s="144">
        <f t="shared" si="202"/>
        <v>0</v>
      </c>
      <c r="AG111" s="144">
        <f t="shared" si="202"/>
        <v>0</v>
      </c>
      <c r="AH111" s="144">
        <f t="shared" si="202"/>
        <v>0</v>
      </c>
      <c r="AI111" s="144">
        <f t="shared" si="202"/>
        <v>0</v>
      </c>
      <c r="AJ111" s="144">
        <f t="shared" si="202"/>
        <v>0</v>
      </c>
      <c r="AK111" s="144">
        <f t="shared" si="202"/>
        <v>0</v>
      </c>
      <c r="AL111" s="144">
        <f t="shared" si="202"/>
        <v>0</v>
      </c>
      <c r="AM111" s="144">
        <f t="shared" si="202"/>
        <v>0</v>
      </c>
      <c r="AN111" s="144">
        <f t="shared" si="202"/>
        <v>0</v>
      </c>
      <c r="AO111" s="144">
        <f t="shared" si="202"/>
        <v>0</v>
      </c>
      <c r="AP111" s="144">
        <f t="shared" si="202"/>
        <v>0</v>
      </c>
      <c r="AQ111" s="144">
        <f t="shared" si="202"/>
        <v>0</v>
      </c>
      <c r="AR111" s="144">
        <f t="shared" si="202"/>
        <v>0</v>
      </c>
      <c r="AS111" s="144">
        <f t="shared" si="202"/>
        <v>0</v>
      </c>
      <c r="AT111" s="144">
        <f t="shared" si="202"/>
        <v>0</v>
      </c>
      <c r="AU111" s="144">
        <f t="shared" si="202"/>
        <v>0</v>
      </c>
      <c r="AV111" s="144">
        <f>SUMIF($AX$26:$CB$26,Betrachtungszeit_Heizung,AX111:CB111)</f>
        <v>0</v>
      </c>
      <c r="AW111" s="137"/>
      <c r="AX111" s="144">
        <f t="shared" si="130"/>
        <v>0</v>
      </c>
      <c r="AY111" s="144">
        <f t="shared" si="149"/>
        <v>0</v>
      </c>
      <c r="AZ111" s="144">
        <f t="shared" si="150"/>
        <v>0</v>
      </c>
      <c r="BA111" s="144">
        <f t="shared" si="151"/>
        <v>0</v>
      </c>
      <c r="BB111" s="144">
        <f t="shared" si="152"/>
        <v>0</v>
      </c>
      <c r="BC111" s="144">
        <f t="shared" si="153"/>
        <v>0</v>
      </c>
      <c r="BD111" s="144">
        <f t="shared" si="154"/>
        <v>0</v>
      </c>
      <c r="BE111" s="144">
        <f t="shared" si="155"/>
        <v>0</v>
      </c>
      <c r="BF111" s="144">
        <f t="shared" si="156"/>
        <v>0</v>
      </c>
      <c r="BG111" s="144">
        <f t="shared" si="157"/>
        <v>0</v>
      </c>
      <c r="BH111" s="144">
        <f t="shared" si="158"/>
        <v>0</v>
      </c>
      <c r="BI111" s="144">
        <f t="shared" si="159"/>
        <v>0</v>
      </c>
      <c r="BJ111" s="144">
        <f t="shared" si="160"/>
        <v>0</v>
      </c>
      <c r="BK111" s="144">
        <f t="shared" si="161"/>
        <v>0</v>
      </c>
      <c r="BL111" s="144">
        <f t="shared" si="162"/>
        <v>0</v>
      </c>
      <c r="BM111" s="144">
        <f t="shared" si="163"/>
        <v>0</v>
      </c>
      <c r="BN111" s="144">
        <f t="shared" si="164"/>
        <v>0</v>
      </c>
      <c r="BO111" s="144">
        <f t="shared" si="165"/>
        <v>0</v>
      </c>
      <c r="BP111" s="144">
        <f t="shared" si="166"/>
        <v>0</v>
      </c>
      <c r="BQ111" s="144">
        <f t="shared" si="167"/>
        <v>0</v>
      </c>
      <c r="BR111" s="144">
        <f t="shared" si="168"/>
        <v>0</v>
      </c>
      <c r="BS111" s="144">
        <f t="shared" si="169"/>
        <v>0</v>
      </c>
      <c r="BT111" s="144">
        <f t="shared" si="170"/>
        <v>0</v>
      </c>
      <c r="BU111" s="144">
        <f t="shared" si="171"/>
        <v>0</v>
      </c>
      <c r="BV111" s="144">
        <f t="shared" si="172"/>
        <v>0</v>
      </c>
      <c r="BW111" s="144">
        <f t="shared" si="173"/>
        <v>0</v>
      </c>
      <c r="BX111" s="144">
        <f t="shared" si="174"/>
        <v>0</v>
      </c>
      <c r="BY111" s="144">
        <f t="shared" si="175"/>
        <v>0</v>
      </c>
      <c r="BZ111" s="144">
        <f t="shared" si="176"/>
        <v>0</v>
      </c>
      <c r="CA111" s="144">
        <f t="shared" si="177"/>
        <v>0</v>
      </c>
      <c r="CB111" s="144">
        <f t="shared" si="178"/>
        <v>0</v>
      </c>
      <c r="CE111" s="189" t="str">
        <f t="shared" si="138"/>
        <v>Isolations</v>
      </c>
      <c r="CF111" s="145"/>
      <c r="CG111" s="145">
        <v>1</v>
      </c>
      <c r="CH111" s="145">
        <v>1</v>
      </c>
      <c r="CI111" s="145">
        <v>1</v>
      </c>
      <c r="CJ111" s="145">
        <v>1</v>
      </c>
      <c r="CK111" s="145">
        <v>1</v>
      </c>
      <c r="CL111" s="145">
        <v>1</v>
      </c>
      <c r="CM111" s="145">
        <v>1</v>
      </c>
      <c r="CN111" s="145">
        <v>1</v>
      </c>
      <c r="CO111" s="145">
        <v>1</v>
      </c>
      <c r="CP111" s="145">
        <v>1</v>
      </c>
      <c r="CQ111" s="145">
        <v>1</v>
      </c>
      <c r="CR111" s="145">
        <v>1</v>
      </c>
      <c r="CS111" s="145">
        <v>1</v>
      </c>
      <c r="CT111" s="145">
        <f t="shared" si="139"/>
        <v>0</v>
      </c>
      <c r="CU111" s="145">
        <f t="shared" si="140"/>
        <v>0</v>
      </c>
      <c r="CV111" s="145">
        <f t="shared" si="201"/>
        <v>0</v>
      </c>
    </row>
    <row r="112" spans="1:100" s="137" customFormat="1" hidden="1" x14ac:dyDescent="0.2">
      <c r="A112" s="107"/>
      <c r="B112" s="98" t="s">
        <v>45</v>
      </c>
      <c r="C112" s="320"/>
      <c r="D112" s="50"/>
      <c r="E112" s="510">
        <v>30</v>
      </c>
      <c r="F112" s="643"/>
      <c r="G112" s="157" t="s">
        <v>46</v>
      </c>
      <c r="H112" s="637"/>
      <c r="I112" s="623" t="s">
        <v>124</v>
      </c>
      <c r="J112" s="84"/>
      <c r="K112" s="139">
        <f t="shared" si="143"/>
        <v>30</v>
      </c>
      <c r="L112" s="140">
        <f t="shared" si="195"/>
        <v>0</v>
      </c>
      <c r="M112" s="141">
        <f t="shared" si="196"/>
        <v>0</v>
      </c>
      <c r="N112" s="141">
        <f t="shared" si="197"/>
        <v>0</v>
      </c>
      <c r="O112" s="70"/>
      <c r="P112" s="143" t="str">
        <f t="shared" si="142"/>
        <v>Autre</v>
      </c>
      <c r="Q112" s="144">
        <f t="shared" si="147"/>
        <v>0</v>
      </c>
      <c r="R112" s="144">
        <f t="shared" ref="R112:AU112" si="203">IF(Betrachtungszeit_Heizung&lt;R$26,0,IF(AND(Q$26&lt;&gt;0,Q$26/($K112)=INT(Q$26/($K112))),$D112,0))</f>
        <v>0</v>
      </c>
      <c r="S112" s="144">
        <f t="shared" si="203"/>
        <v>0</v>
      </c>
      <c r="T112" s="144">
        <f t="shared" si="203"/>
        <v>0</v>
      </c>
      <c r="U112" s="144">
        <f t="shared" si="203"/>
        <v>0</v>
      </c>
      <c r="V112" s="144">
        <f t="shared" si="203"/>
        <v>0</v>
      </c>
      <c r="W112" s="144">
        <f t="shared" si="203"/>
        <v>0</v>
      </c>
      <c r="X112" s="144">
        <f t="shared" si="203"/>
        <v>0</v>
      </c>
      <c r="Y112" s="144">
        <f t="shared" si="203"/>
        <v>0</v>
      </c>
      <c r="Z112" s="144">
        <f t="shared" si="203"/>
        <v>0</v>
      </c>
      <c r="AA112" s="144">
        <f t="shared" si="203"/>
        <v>0</v>
      </c>
      <c r="AB112" s="144">
        <f t="shared" si="203"/>
        <v>0</v>
      </c>
      <c r="AC112" s="144">
        <f t="shared" si="203"/>
        <v>0</v>
      </c>
      <c r="AD112" s="144">
        <f t="shared" si="203"/>
        <v>0</v>
      </c>
      <c r="AE112" s="144">
        <f t="shared" si="203"/>
        <v>0</v>
      </c>
      <c r="AF112" s="144">
        <f t="shared" si="203"/>
        <v>0</v>
      </c>
      <c r="AG112" s="144">
        <f t="shared" si="203"/>
        <v>0</v>
      </c>
      <c r="AH112" s="144">
        <f t="shared" si="203"/>
        <v>0</v>
      </c>
      <c r="AI112" s="144">
        <f t="shared" si="203"/>
        <v>0</v>
      </c>
      <c r="AJ112" s="144">
        <f t="shared" si="203"/>
        <v>0</v>
      </c>
      <c r="AK112" s="144">
        <f t="shared" si="203"/>
        <v>0</v>
      </c>
      <c r="AL112" s="144">
        <f t="shared" si="203"/>
        <v>0</v>
      </c>
      <c r="AM112" s="144">
        <f t="shared" si="203"/>
        <v>0</v>
      </c>
      <c r="AN112" s="144">
        <f t="shared" si="203"/>
        <v>0</v>
      </c>
      <c r="AO112" s="144">
        <f t="shared" si="203"/>
        <v>0</v>
      </c>
      <c r="AP112" s="144">
        <f t="shared" si="203"/>
        <v>0</v>
      </c>
      <c r="AQ112" s="144">
        <f t="shared" si="203"/>
        <v>0</v>
      </c>
      <c r="AR112" s="144">
        <f t="shared" si="203"/>
        <v>0</v>
      </c>
      <c r="AS112" s="144">
        <f t="shared" si="203"/>
        <v>0</v>
      </c>
      <c r="AT112" s="144">
        <f t="shared" si="203"/>
        <v>0</v>
      </c>
      <c r="AU112" s="144">
        <f t="shared" si="203"/>
        <v>0</v>
      </c>
      <c r="AV112" s="144">
        <f>SUMIF($AX$26:$CB$26,Betrachtungszeit_Heizung,AX112:CB112)</f>
        <v>0</v>
      </c>
      <c r="AX112" s="144">
        <f t="shared" si="130"/>
        <v>0</v>
      </c>
      <c r="AY112" s="144">
        <f t="shared" si="149"/>
        <v>0</v>
      </c>
      <c r="AZ112" s="144">
        <f t="shared" si="150"/>
        <v>0</v>
      </c>
      <c r="BA112" s="144">
        <f t="shared" si="151"/>
        <v>0</v>
      </c>
      <c r="BB112" s="144">
        <f t="shared" si="152"/>
        <v>0</v>
      </c>
      <c r="BC112" s="144">
        <f t="shared" si="153"/>
        <v>0</v>
      </c>
      <c r="BD112" s="144">
        <f t="shared" si="154"/>
        <v>0</v>
      </c>
      <c r="BE112" s="144">
        <f t="shared" si="155"/>
        <v>0</v>
      </c>
      <c r="BF112" s="144">
        <f t="shared" si="156"/>
        <v>0</v>
      </c>
      <c r="BG112" s="144">
        <f t="shared" si="157"/>
        <v>0</v>
      </c>
      <c r="BH112" s="144">
        <f t="shared" si="158"/>
        <v>0</v>
      </c>
      <c r="BI112" s="144">
        <f t="shared" si="159"/>
        <v>0</v>
      </c>
      <c r="BJ112" s="144">
        <f t="shared" si="160"/>
        <v>0</v>
      </c>
      <c r="BK112" s="144">
        <f t="shared" si="161"/>
        <v>0</v>
      </c>
      <c r="BL112" s="144">
        <f t="shared" si="162"/>
        <v>0</v>
      </c>
      <c r="BM112" s="144">
        <f t="shared" si="163"/>
        <v>0</v>
      </c>
      <c r="BN112" s="144">
        <f t="shared" si="164"/>
        <v>0</v>
      </c>
      <c r="BO112" s="144">
        <f t="shared" si="165"/>
        <v>0</v>
      </c>
      <c r="BP112" s="144">
        <f t="shared" si="166"/>
        <v>0</v>
      </c>
      <c r="BQ112" s="144">
        <f t="shared" si="167"/>
        <v>0</v>
      </c>
      <c r="BR112" s="144">
        <f t="shared" si="168"/>
        <v>0</v>
      </c>
      <c r="BS112" s="144">
        <f t="shared" si="169"/>
        <v>0</v>
      </c>
      <c r="BT112" s="144">
        <f t="shared" si="170"/>
        <v>0</v>
      </c>
      <c r="BU112" s="144">
        <f t="shared" si="171"/>
        <v>0</v>
      </c>
      <c r="BV112" s="144">
        <f t="shared" si="172"/>
        <v>0</v>
      </c>
      <c r="BW112" s="144">
        <f t="shared" si="173"/>
        <v>0</v>
      </c>
      <c r="BX112" s="144">
        <f t="shared" si="174"/>
        <v>0</v>
      </c>
      <c r="BY112" s="144">
        <f t="shared" si="175"/>
        <v>0</v>
      </c>
      <c r="BZ112" s="144">
        <f t="shared" si="176"/>
        <v>0</v>
      </c>
      <c r="CA112" s="144">
        <f t="shared" si="177"/>
        <v>0</v>
      </c>
      <c r="CB112" s="144">
        <f t="shared" si="178"/>
        <v>0</v>
      </c>
      <c r="CC112" s="369"/>
      <c r="CE112" s="189" t="str">
        <f t="shared" si="138"/>
        <v>Autre</v>
      </c>
      <c r="CF112" s="145"/>
      <c r="CG112" s="145">
        <v>1</v>
      </c>
      <c r="CH112" s="145">
        <v>1</v>
      </c>
      <c r="CI112" s="145">
        <v>1</v>
      </c>
      <c r="CJ112" s="145">
        <v>1</v>
      </c>
      <c r="CK112" s="145">
        <v>1</v>
      </c>
      <c r="CL112" s="145">
        <v>1</v>
      </c>
      <c r="CM112" s="145">
        <v>1</v>
      </c>
      <c r="CN112" s="145">
        <v>1</v>
      </c>
      <c r="CO112" s="145">
        <v>1</v>
      </c>
      <c r="CP112" s="145">
        <v>1</v>
      </c>
      <c r="CQ112" s="145">
        <v>1</v>
      </c>
      <c r="CR112" s="145">
        <v>1</v>
      </c>
      <c r="CS112" s="145">
        <v>1</v>
      </c>
      <c r="CT112" s="145">
        <f t="shared" si="139"/>
        <v>0</v>
      </c>
      <c r="CU112" s="145">
        <f t="shared" si="140"/>
        <v>0</v>
      </c>
      <c r="CV112" s="145">
        <f t="shared" si="201"/>
        <v>0</v>
      </c>
    </row>
    <row r="113" spans="1:100" s="137" customFormat="1" ht="13.5" hidden="1" thickBot="1" x14ac:dyDescent="0.25">
      <c r="A113" s="100"/>
      <c r="B113" s="625" t="s">
        <v>393</v>
      </c>
      <c r="C113" s="624"/>
      <c r="D113" s="217"/>
      <c r="E113" s="155"/>
      <c r="F113" s="127"/>
      <c r="G113" s="130"/>
      <c r="H113" s="639"/>
      <c r="I113" s="130"/>
      <c r="J113" s="84"/>
      <c r="K113" s="139"/>
      <c r="L113" s="140"/>
      <c r="M113" s="141"/>
      <c r="N113" s="141"/>
      <c r="O113" s="70"/>
      <c r="P113" s="134" t="str">
        <f t="shared" si="142"/>
        <v>11. Construction métallique</v>
      </c>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X113" s="144"/>
      <c r="AY113" s="144">
        <f t="shared" si="149"/>
        <v>0</v>
      </c>
      <c r="AZ113" s="144">
        <f t="shared" si="150"/>
        <v>0</v>
      </c>
      <c r="BA113" s="144">
        <f t="shared" si="151"/>
        <v>0</v>
      </c>
      <c r="BB113" s="144">
        <f t="shared" si="152"/>
        <v>0</v>
      </c>
      <c r="BC113" s="144">
        <f t="shared" si="153"/>
        <v>0</v>
      </c>
      <c r="BD113" s="144">
        <f t="shared" si="154"/>
        <v>0</v>
      </c>
      <c r="BE113" s="144">
        <f t="shared" si="155"/>
        <v>0</v>
      </c>
      <c r="BF113" s="144">
        <f t="shared" si="156"/>
        <v>0</v>
      </c>
      <c r="BG113" s="144">
        <f t="shared" si="157"/>
        <v>0</v>
      </c>
      <c r="BH113" s="144">
        <f t="shared" si="158"/>
        <v>0</v>
      </c>
      <c r="BI113" s="144">
        <f t="shared" si="159"/>
        <v>0</v>
      </c>
      <c r="BJ113" s="144">
        <f t="shared" si="160"/>
        <v>0</v>
      </c>
      <c r="BK113" s="144">
        <f t="shared" si="161"/>
        <v>0</v>
      </c>
      <c r="BL113" s="144">
        <f t="shared" si="162"/>
        <v>0</v>
      </c>
      <c r="BM113" s="144">
        <f t="shared" si="163"/>
        <v>0</v>
      </c>
      <c r="BN113" s="144">
        <f t="shared" si="164"/>
        <v>0</v>
      </c>
      <c r="BO113" s="144">
        <f t="shared" si="165"/>
        <v>0</v>
      </c>
      <c r="BP113" s="144">
        <f t="shared" si="166"/>
        <v>0</v>
      </c>
      <c r="BQ113" s="144">
        <f t="shared" si="167"/>
        <v>0</v>
      </c>
      <c r="BR113" s="144">
        <f t="shared" si="168"/>
        <v>0</v>
      </c>
      <c r="BS113" s="144">
        <f t="shared" si="169"/>
        <v>0</v>
      </c>
      <c r="BT113" s="144">
        <f t="shared" si="170"/>
        <v>0</v>
      </c>
      <c r="BU113" s="144">
        <f t="shared" si="171"/>
        <v>0</v>
      </c>
      <c r="BV113" s="144">
        <f t="shared" si="172"/>
        <v>0</v>
      </c>
      <c r="BW113" s="144">
        <f t="shared" si="173"/>
        <v>0</v>
      </c>
      <c r="BX113" s="144">
        <f t="shared" si="174"/>
        <v>0</v>
      </c>
      <c r="BY113" s="144">
        <f t="shared" si="175"/>
        <v>0</v>
      </c>
      <c r="BZ113" s="144">
        <f t="shared" si="176"/>
        <v>0</v>
      </c>
      <c r="CA113" s="144">
        <f t="shared" si="177"/>
        <v>0</v>
      </c>
      <c r="CB113" s="144">
        <f t="shared" si="178"/>
        <v>0</v>
      </c>
      <c r="CC113" s="369"/>
      <c r="CE113" s="374" t="str">
        <f t="shared" si="138"/>
        <v>11. Construction métallique</v>
      </c>
      <c r="CF113" s="145">
        <v>1</v>
      </c>
      <c r="CG113" s="145">
        <v>1</v>
      </c>
      <c r="CH113" s="145">
        <v>1</v>
      </c>
      <c r="CI113" s="145">
        <v>1</v>
      </c>
      <c r="CJ113" s="145">
        <v>1</v>
      </c>
      <c r="CK113" s="145">
        <v>1</v>
      </c>
      <c r="CL113" s="145">
        <v>1</v>
      </c>
      <c r="CM113" s="145">
        <v>1</v>
      </c>
      <c r="CN113" s="145">
        <v>1</v>
      </c>
      <c r="CO113" s="145">
        <v>1</v>
      </c>
      <c r="CP113" s="145">
        <v>1</v>
      </c>
      <c r="CQ113" s="145">
        <v>1</v>
      </c>
      <c r="CR113" s="145">
        <v>1</v>
      </c>
      <c r="CS113" s="145">
        <v>1</v>
      </c>
      <c r="CT113" s="145">
        <f t="shared" si="139"/>
        <v>1</v>
      </c>
      <c r="CU113" s="145">
        <f t="shared" si="140"/>
        <v>1</v>
      </c>
      <c r="CV113" s="145">
        <f t="shared" si="201"/>
        <v>1</v>
      </c>
    </row>
    <row r="114" spans="1:100" s="137" customFormat="1" ht="13.5" hidden="1" thickBot="1" x14ac:dyDescent="0.25">
      <c r="A114" s="107"/>
      <c r="B114" s="96" t="s">
        <v>155</v>
      </c>
      <c r="C114" s="319"/>
      <c r="D114" s="49"/>
      <c r="E114" s="152">
        <v>30</v>
      </c>
      <c r="F114" s="642"/>
      <c r="G114" s="34">
        <v>1.2500000000000001E-2</v>
      </c>
      <c r="H114" s="636"/>
      <c r="I114" s="622" t="s">
        <v>124</v>
      </c>
      <c r="J114" s="112"/>
      <c r="K114" s="139">
        <f t="shared" si="143"/>
        <v>30</v>
      </c>
      <c r="L114" s="140">
        <f t="shared" ref="L114:L118" si="204">IF(ISNUMBER(H114),IF(I114=$D$332,IFERROR(H114/D114,"-"),H114/100),IF(ISNUMBER(G114),G114,0))</f>
        <v>1.2500000000000001E-2</v>
      </c>
      <c r="M114" s="141">
        <f t="shared" ref="M114:M118" si="205">IF(AND(ISNUMBER(H114),I114=$D$332),H114,L114*D114)</f>
        <v>0</v>
      </c>
      <c r="N114" s="141">
        <f t="shared" ref="N114:N118" si="206">1/K114*D114</f>
        <v>0</v>
      </c>
      <c r="O114" s="70"/>
      <c r="P114" s="149" t="str">
        <f t="shared" si="142"/>
        <v>Portes, portails</v>
      </c>
      <c r="Q114" s="144">
        <f t="shared" si="147"/>
        <v>0</v>
      </c>
      <c r="R114" s="144">
        <f t="shared" ref="R114:AU114" si="207">IF(Betrachtungszeit_Heizung&lt;R$26,0,IF(AND(Q$26&lt;&gt;0,Q$26/($K114)=INT(Q$26/($K114))),$D114,0))</f>
        <v>0</v>
      </c>
      <c r="S114" s="144">
        <f t="shared" si="207"/>
        <v>0</v>
      </c>
      <c r="T114" s="144">
        <f t="shared" si="207"/>
        <v>0</v>
      </c>
      <c r="U114" s="144">
        <f t="shared" si="207"/>
        <v>0</v>
      </c>
      <c r="V114" s="144">
        <f t="shared" si="207"/>
        <v>0</v>
      </c>
      <c r="W114" s="144">
        <f t="shared" si="207"/>
        <v>0</v>
      </c>
      <c r="X114" s="144">
        <f t="shared" si="207"/>
        <v>0</v>
      </c>
      <c r="Y114" s="144">
        <f t="shared" si="207"/>
        <v>0</v>
      </c>
      <c r="Z114" s="144">
        <f t="shared" si="207"/>
        <v>0</v>
      </c>
      <c r="AA114" s="144">
        <f t="shared" si="207"/>
        <v>0</v>
      </c>
      <c r="AB114" s="144">
        <f t="shared" si="207"/>
        <v>0</v>
      </c>
      <c r="AC114" s="144">
        <f t="shared" si="207"/>
        <v>0</v>
      </c>
      <c r="AD114" s="144">
        <f t="shared" si="207"/>
        <v>0</v>
      </c>
      <c r="AE114" s="144">
        <f t="shared" si="207"/>
        <v>0</v>
      </c>
      <c r="AF114" s="144">
        <f t="shared" si="207"/>
        <v>0</v>
      </c>
      <c r="AG114" s="144">
        <f t="shared" si="207"/>
        <v>0</v>
      </c>
      <c r="AH114" s="144">
        <f t="shared" si="207"/>
        <v>0</v>
      </c>
      <c r="AI114" s="144">
        <f t="shared" si="207"/>
        <v>0</v>
      </c>
      <c r="AJ114" s="144">
        <f t="shared" si="207"/>
        <v>0</v>
      </c>
      <c r="AK114" s="144">
        <f t="shared" si="207"/>
        <v>0</v>
      </c>
      <c r="AL114" s="144">
        <f t="shared" si="207"/>
        <v>0</v>
      </c>
      <c r="AM114" s="144">
        <f t="shared" si="207"/>
        <v>0</v>
      </c>
      <c r="AN114" s="144">
        <f t="shared" si="207"/>
        <v>0</v>
      </c>
      <c r="AO114" s="144">
        <f t="shared" si="207"/>
        <v>0</v>
      </c>
      <c r="AP114" s="144">
        <f t="shared" si="207"/>
        <v>0</v>
      </c>
      <c r="AQ114" s="144">
        <f t="shared" si="207"/>
        <v>0</v>
      </c>
      <c r="AR114" s="144">
        <f t="shared" si="207"/>
        <v>0</v>
      </c>
      <c r="AS114" s="144">
        <f t="shared" si="207"/>
        <v>0</v>
      </c>
      <c r="AT114" s="144">
        <f t="shared" si="207"/>
        <v>0</v>
      </c>
      <c r="AU114" s="144">
        <f t="shared" si="207"/>
        <v>0</v>
      </c>
      <c r="AV114" s="144">
        <f>SUMIF($AX$26:$CB$26,Betrachtungszeit_Heizung,AX114:CB114)</f>
        <v>0</v>
      </c>
      <c r="AX114" s="144">
        <f t="shared" si="130"/>
        <v>0</v>
      </c>
      <c r="AY114" s="144">
        <f t="shared" si="149"/>
        <v>0</v>
      </c>
      <c r="AZ114" s="144">
        <f t="shared" si="150"/>
        <v>0</v>
      </c>
      <c r="BA114" s="144">
        <f t="shared" si="151"/>
        <v>0</v>
      </c>
      <c r="BB114" s="144">
        <f t="shared" si="152"/>
        <v>0</v>
      </c>
      <c r="BC114" s="144">
        <f t="shared" si="153"/>
        <v>0</v>
      </c>
      <c r="BD114" s="144">
        <f t="shared" si="154"/>
        <v>0</v>
      </c>
      <c r="BE114" s="144">
        <f t="shared" si="155"/>
        <v>0</v>
      </c>
      <c r="BF114" s="144">
        <f t="shared" si="156"/>
        <v>0</v>
      </c>
      <c r="BG114" s="144">
        <f t="shared" si="157"/>
        <v>0</v>
      </c>
      <c r="BH114" s="144">
        <f t="shared" si="158"/>
        <v>0</v>
      </c>
      <c r="BI114" s="144">
        <f t="shared" si="159"/>
        <v>0</v>
      </c>
      <c r="BJ114" s="144">
        <f t="shared" si="160"/>
        <v>0</v>
      </c>
      <c r="BK114" s="144">
        <f t="shared" si="161"/>
        <v>0</v>
      </c>
      <c r="BL114" s="144">
        <f t="shared" si="162"/>
        <v>0</v>
      </c>
      <c r="BM114" s="144">
        <f t="shared" si="163"/>
        <v>0</v>
      </c>
      <c r="BN114" s="144">
        <f t="shared" si="164"/>
        <v>0</v>
      </c>
      <c r="BO114" s="144">
        <f t="shared" si="165"/>
        <v>0</v>
      </c>
      <c r="BP114" s="144">
        <f t="shared" si="166"/>
        <v>0</v>
      </c>
      <c r="BQ114" s="144">
        <f t="shared" si="167"/>
        <v>0</v>
      </c>
      <c r="BR114" s="144">
        <f t="shared" si="168"/>
        <v>0</v>
      </c>
      <c r="BS114" s="144">
        <f t="shared" si="169"/>
        <v>0</v>
      </c>
      <c r="BT114" s="144">
        <f t="shared" si="170"/>
        <v>0</v>
      </c>
      <c r="BU114" s="144">
        <f t="shared" si="171"/>
        <v>0</v>
      </c>
      <c r="BV114" s="144">
        <f t="shared" si="172"/>
        <v>0</v>
      </c>
      <c r="BW114" s="144">
        <f t="shared" si="173"/>
        <v>0</v>
      </c>
      <c r="BX114" s="144">
        <f t="shared" si="174"/>
        <v>0</v>
      </c>
      <c r="BY114" s="144">
        <f t="shared" si="175"/>
        <v>0</v>
      </c>
      <c r="BZ114" s="144">
        <f t="shared" si="176"/>
        <v>0</v>
      </c>
      <c r="CA114" s="144">
        <f t="shared" si="177"/>
        <v>0</v>
      </c>
      <c r="CB114" s="144">
        <f t="shared" si="178"/>
        <v>0</v>
      </c>
      <c r="CC114" s="369"/>
      <c r="CE114" s="189" t="str">
        <f t="shared" si="138"/>
        <v>Portes, portails</v>
      </c>
      <c r="CF114" s="145"/>
      <c r="CG114" s="145">
        <v>1</v>
      </c>
      <c r="CH114" s="145">
        <v>1</v>
      </c>
      <c r="CI114" s="145">
        <v>1</v>
      </c>
      <c r="CJ114" s="145">
        <v>1</v>
      </c>
      <c r="CK114" s="145">
        <v>1</v>
      </c>
      <c r="CL114" s="145">
        <v>1</v>
      </c>
      <c r="CM114" s="145">
        <v>1</v>
      </c>
      <c r="CN114" s="145">
        <v>1</v>
      </c>
      <c r="CO114" s="145">
        <v>1</v>
      </c>
      <c r="CP114" s="145">
        <v>1</v>
      </c>
      <c r="CQ114" s="145">
        <v>1</v>
      </c>
      <c r="CR114" s="145">
        <v>1</v>
      </c>
      <c r="CS114" s="145">
        <v>1</v>
      </c>
      <c r="CT114" s="145">
        <f t="shared" si="139"/>
        <v>0</v>
      </c>
      <c r="CU114" s="145">
        <f t="shared" si="140"/>
        <v>0</v>
      </c>
      <c r="CV114" s="145">
        <f t="shared" si="201"/>
        <v>0</v>
      </c>
    </row>
    <row r="115" spans="1:100" s="137" customFormat="1" ht="13.5" hidden="1" thickBot="1" x14ac:dyDescent="0.25">
      <c r="A115" s="107"/>
      <c r="B115" s="96" t="s">
        <v>156</v>
      </c>
      <c r="C115" s="320"/>
      <c r="D115" s="50"/>
      <c r="E115" s="152">
        <v>30</v>
      </c>
      <c r="F115" s="643"/>
      <c r="G115" s="34">
        <v>5.0000000000000001E-3</v>
      </c>
      <c r="H115" s="637"/>
      <c r="I115" s="622" t="s">
        <v>124</v>
      </c>
      <c r="J115" s="112"/>
      <c r="K115" s="139">
        <f t="shared" si="143"/>
        <v>30</v>
      </c>
      <c r="L115" s="140">
        <f t="shared" si="204"/>
        <v>5.0000000000000001E-3</v>
      </c>
      <c r="M115" s="141">
        <f t="shared" si="205"/>
        <v>0</v>
      </c>
      <c r="N115" s="141">
        <f t="shared" si="206"/>
        <v>0</v>
      </c>
      <c r="O115" s="70"/>
      <c r="P115" s="149" t="str">
        <f t="shared" si="142"/>
        <v>Paliers/garde-corps</v>
      </c>
      <c r="Q115" s="144">
        <f t="shared" si="147"/>
        <v>0</v>
      </c>
      <c r="R115" s="144">
        <f t="shared" ref="R115:AU115" si="208">IF(Betrachtungszeit_Heizung&lt;R$26,0,IF(AND(Q$26&lt;&gt;0,Q$26/($K115)=INT(Q$26/($K115))),$D115,0))</f>
        <v>0</v>
      </c>
      <c r="S115" s="144">
        <f t="shared" si="208"/>
        <v>0</v>
      </c>
      <c r="T115" s="144">
        <f t="shared" si="208"/>
        <v>0</v>
      </c>
      <c r="U115" s="144">
        <f t="shared" si="208"/>
        <v>0</v>
      </c>
      <c r="V115" s="144">
        <f t="shared" si="208"/>
        <v>0</v>
      </c>
      <c r="W115" s="144">
        <f t="shared" si="208"/>
        <v>0</v>
      </c>
      <c r="X115" s="144">
        <f t="shared" si="208"/>
        <v>0</v>
      </c>
      <c r="Y115" s="144">
        <f t="shared" si="208"/>
        <v>0</v>
      </c>
      <c r="Z115" s="144">
        <f t="shared" si="208"/>
        <v>0</v>
      </c>
      <c r="AA115" s="144">
        <f t="shared" si="208"/>
        <v>0</v>
      </c>
      <c r="AB115" s="144">
        <f t="shared" si="208"/>
        <v>0</v>
      </c>
      <c r="AC115" s="144">
        <f t="shared" si="208"/>
        <v>0</v>
      </c>
      <c r="AD115" s="144">
        <f t="shared" si="208"/>
        <v>0</v>
      </c>
      <c r="AE115" s="144">
        <f t="shared" si="208"/>
        <v>0</v>
      </c>
      <c r="AF115" s="144">
        <f t="shared" si="208"/>
        <v>0</v>
      </c>
      <c r="AG115" s="144">
        <f t="shared" si="208"/>
        <v>0</v>
      </c>
      <c r="AH115" s="144">
        <f t="shared" si="208"/>
        <v>0</v>
      </c>
      <c r="AI115" s="144">
        <f t="shared" si="208"/>
        <v>0</v>
      </c>
      <c r="AJ115" s="144">
        <f t="shared" si="208"/>
        <v>0</v>
      </c>
      <c r="AK115" s="144">
        <f t="shared" si="208"/>
        <v>0</v>
      </c>
      <c r="AL115" s="144">
        <f t="shared" si="208"/>
        <v>0</v>
      </c>
      <c r="AM115" s="144">
        <f t="shared" si="208"/>
        <v>0</v>
      </c>
      <c r="AN115" s="144">
        <f t="shared" si="208"/>
        <v>0</v>
      </c>
      <c r="AO115" s="144">
        <f t="shared" si="208"/>
        <v>0</v>
      </c>
      <c r="AP115" s="144">
        <f t="shared" si="208"/>
        <v>0</v>
      </c>
      <c r="AQ115" s="144">
        <f t="shared" si="208"/>
        <v>0</v>
      </c>
      <c r="AR115" s="144">
        <f t="shared" si="208"/>
        <v>0</v>
      </c>
      <c r="AS115" s="144">
        <f t="shared" si="208"/>
        <v>0</v>
      </c>
      <c r="AT115" s="144">
        <f t="shared" si="208"/>
        <v>0</v>
      </c>
      <c r="AU115" s="144">
        <f t="shared" si="208"/>
        <v>0</v>
      </c>
      <c r="AV115" s="144">
        <f>SUMIF($AX$26:$CB$26,Betrachtungszeit_Heizung,AX115:CB115)</f>
        <v>0</v>
      </c>
      <c r="AX115" s="144">
        <f t="shared" si="130"/>
        <v>0</v>
      </c>
      <c r="AY115" s="144">
        <f t="shared" si="149"/>
        <v>0</v>
      </c>
      <c r="AZ115" s="144">
        <f t="shared" si="150"/>
        <v>0</v>
      </c>
      <c r="BA115" s="144">
        <f t="shared" si="151"/>
        <v>0</v>
      </c>
      <c r="BB115" s="144">
        <f t="shared" si="152"/>
        <v>0</v>
      </c>
      <c r="BC115" s="144">
        <f t="shared" si="153"/>
        <v>0</v>
      </c>
      <c r="BD115" s="144">
        <f t="shared" si="154"/>
        <v>0</v>
      </c>
      <c r="BE115" s="144">
        <f t="shared" si="155"/>
        <v>0</v>
      </c>
      <c r="BF115" s="144">
        <f t="shared" si="156"/>
        <v>0</v>
      </c>
      <c r="BG115" s="144">
        <f t="shared" si="157"/>
        <v>0</v>
      </c>
      <c r="BH115" s="144">
        <f t="shared" si="158"/>
        <v>0</v>
      </c>
      <c r="BI115" s="144">
        <f t="shared" si="159"/>
        <v>0</v>
      </c>
      <c r="BJ115" s="144">
        <f t="shared" si="160"/>
        <v>0</v>
      </c>
      <c r="BK115" s="144">
        <f t="shared" si="161"/>
        <v>0</v>
      </c>
      <c r="BL115" s="144">
        <f t="shared" si="162"/>
        <v>0</v>
      </c>
      <c r="BM115" s="144">
        <f t="shared" si="163"/>
        <v>0</v>
      </c>
      <c r="BN115" s="144">
        <f t="shared" si="164"/>
        <v>0</v>
      </c>
      <c r="BO115" s="144">
        <f t="shared" si="165"/>
        <v>0</v>
      </c>
      <c r="BP115" s="144">
        <f t="shared" si="166"/>
        <v>0</v>
      </c>
      <c r="BQ115" s="144">
        <f t="shared" si="167"/>
        <v>0</v>
      </c>
      <c r="BR115" s="144">
        <f t="shared" si="168"/>
        <v>0</v>
      </c>
      <c r="BS115" s="144">
        <f t="shared" si="169"/>
        <v>0</v>
      </c>
      <c r="BT115" s="144">
        <f t="shared" si="170"/>
        <v>0</v>
      </c>
      <c r="BU115" s="144">
        <f t="shared" si="171"/>
        <v>0</v>
      </c>
      <c r="BV115" s="144">
        <f t="shared" si="172"/>
        <v>0</v>
      </c>
      <c r="BW115" s="144">
        <f t="shared" si="173"/>
        <v>0</v>
      </c>
      <c r="BX115" s="144">
        <f t="shared" si="174"/>
        <v>0</v>
      </c>
      <c r="BY115" s="144">
        <f t="shared" si="175"/>
        <v>0</v>
      </c>
      <c r="BZ115" s="144">
        <f t="shared" si="176"/>
        <v>0</v>
      </c>
      <c r="CA115" s="144">
        <f t="shared" si="177"/>
        <v>0</v>
      </c>
      <c r="CB115" s="144">
        <f t="shared" si="178"/>
        <v>0</v>
      </c>
      <c r="CC115" s="369"/>
      <c r="CE115" s="189" t="str">
        <f t="shared" si="138"/>
        <v>Paliers/garde-corps</v>
      </c>
      <c r="CF115" s="145"/>
      <c r="CG115" s="145">
        <v>1</v>
      </c>
      <c r="CH115" s="145">
        <v>1</v>
      </c>
      <c r="CI115" s="145">
        <v>1</v>
      </c>
      <c r="CJ115" s="145">
        <v>1</v>
      </c>
      <c r="CK115" s="145">
        <v>1</v>
      </c>
      <c r="CL115" s="145">
        <v>1</v>
      </c>
      <c r="CM115" s="145">
        <v>1</v>
      </c>
      <c r="CN115" s="145">
        <v>1</v>
      </c>
      <c r="CO115" s="145">
        <v>1</v>
      </c>
      <c r="CP115" s="145">
        <v>1</v>
      </c>
      <c r="CQ115" s="145">
        <v>1</v>
      </c>
      <c r="CR115" s="145">
        <v>1</v>
      </c>
      <c r="CS115" s="145">
        <v>1</v>
      </c>
      <c r="CT115" s="145">
        <f t="shared" si="139"/>
        <v>0</v>
      </c>
      <c r="CU115" s="145">
        <f t="shared" si="140"/>
        <v>0</v>
      </c>
      <c r="CV115" s="145">
        <f t="shared" si="201"/>
        <v>0</v>
      </c>
    </row>
    <row r="116" spans="1:100" s="137" customFormat="1" ht="13.5" hidden="1" thickBot="1" x14ac:dyDescent="0.25">
      <c r="A116" s="107"/>
      <c r="B116" s="96" t="s">
        <v>395</v>
      </c>
      <c r="C116" s="320"/>
      <c r="D116" s="50"/>
      <c r="E116" s="152">
        <v>15</v>
      </c>
      <c r="F116" s="643"/>
      <c r="G116" s="34">
        <v>0.02</v>
      </c>
      <c r="H116" s="637"/>
      <c r="I116" s="622" t="s">
        <v>124</v>
      </c>
      <c r="J116" s="112"/>
      <c r="K116" s="139">
        <f t="shared" si="143"/>
        <v>15</v>
      </c>
      <c r="L116" s="140">
        <f t="shared" si="204"/>
        <v>0.02</v>
      </c>
      <c r="M116" s="141">
        <f t="shared" si="205"/>
        <v>0</v>
      </c>
      <c r="N116" s="141">
        <f t="shared" si="206"/>
        <v>0</v>
      </c>
      <c r="O116" s="70"/>
      <c r="P116" s="149" t="str">
        <f t="shared" si="142"/>
        <v>Couvercle de silo</v>
      </c>
      <c r="Q116" s="144">
        <f t="shared" si="147"/>
        <v>0</v>
      </c>
      <c r="R116" s="144">
        <f t="shared" ref="R116:AU116" si="209">IF(Betrachtungszeit_Heizung&lt;R$26,0,IF(AND(Q$26&lt;&gt;0,Q$26/($K116)=INT(Q$26/($K116))),$D116,0))</f>
        <v>0</v>
      </c>
      <c r="S116" s="144">
        <f t="shared" si="209"/>
        <v>0</v>
      </c>
      <c r="T116" s="144">
        <f t="shared" si="209"/>
        <v>0</v>
      </c>
      <c r="U116" s="144">
        <f t="shared" si="209"/>
        <v>0</v>
      </c>
      <c r="V116" s="144">
        <f t="shared" si="209"/>
        <v>0</v>
      </c>
      <c r="W116" s="144">
        <f t="shared" si="209"/>
        <v>0</v>
      </c>
      <c r="X116" s="144">
        <f t="shared" si="209"/>
        <v>0</v>
      </c>
      <c r="Y116" s="144">
        <f t="shared" si="209"/>
        <v>0</v>
      </c>
      <c r="Z116" s="144">
        <f t="shared" si="209"/>
        <v>0</v>
      </c>
      <c r="AA116" s="144">
        <f t="shared" si="209"/>
        <v>0</v>
      </c>
      <c r="AB116" s="144">
        <f t="shared" si="209"/>
        <v>0</v>
      </c>
      <c r="AC116" s="144">
        <f t="shared" si="209"/>
        <v>0</v>
      </c>
      <c r="AD116" s="144">
        <f t="shared" si="209"/>
        <v>0</v>
      </c>
      <c r="AE116" s="144">
        <f t="shared" si="209"/>
        <v>0</v>
      </c>
      <c r="AF116" s="144">
        <f t="shared" si="209"/>
        <v>0</v>
      </c>
      <c r="AG116" s="144">
        <f t="shared" si="209"/>
        <v>0</v>
      </c>
      <c r="AH116" s="144">
        <f t="shared" si="209"/>
        <v>0</v>
      </c>
      <c r="AI116" s="144">
        <f t="shared" si="209"/>
        <v>0</v>
      </c>
      <c r="AJ116" s="144">
        <f t="shared" si="209"/>
        <v>0</v>
      </c>
      <c r="AK116" s="144">
        <f t="shared" si="209"/>
        <v>0</v>
      </c>
      <c r="AL116" s="144">
        <f t="shared" si="209"/>
        <v>0</v>
      </c>
      <c r="AM116" s="144">
        <f t="shared" si="209"/>
        <v>0</v>
      </c>
      <c r="AN116" s="144">
        <f t="shared" si="209"/>
        <v>0</v>
      </c>
      <c r="AO116" s="144">
        <f t="shared" si="209"/>
        <v>0</v>
      </c>
      <c r="AP116" s="144">
        <f t="shared" si="209"/>
        <v>0</v>
      </c>
      <c r="AQ116" s="144">
        <f t="shared" si="209"/>
        <v>0</v>
      </c>
      <c r="AR116" s="144">
        <f t="shared" si="209"/>
        <v>0</v>
      </c>
      <c r="AS116" s="144">
        <f t="shared" si="209"/>
        <v>0</v>
      </c>
      <c r="AT116" s="144">
        <f t="shared" si="209"/>
        <v>0</v>
      </c>
      <c r="AU116" s="144">
        <f t="shared" si="209"/>
        <v>0</v>
      </c>
      <c r="AV116" s="144">
        <f>SUMIF($AX$26:$CB$26,Betrachtungszeit_Heizung,AX116:CB116)</f>
        <v>0</v>
      </c>
      <c r="AX116" s="144">
        <f t="shared" si="130"/>
        <v>0</v>
      </c>
      <c r="AY116" s="144">
        <f t="shared" si="149"/>
        <v>0</v>
      </c>
      <c r="AZ116" s="144">
        <f t="shared" si="150"/>
        <v>0</v>
      </c>
      <c r="BA116" s="144">
        <f t="shared" si="151"/>
        <v>0</v>
      </c>
      <c r="BB116" s="144">
        <f t="shared" si="152"/>
        <v>0</v>
      </c>
      <c r="BC116" s="144">
        <f t="shared" si="153"/>
        <v>0</v>
      </c>
      <c r="BD116" s="144">
        <f t="shared" si="154"/>
        <v>0</v>
      </c>
      <c r="BE116" s="144">
        <f t="shared" si="155"/>
        <v>0</v>
      </c>
      <c r="BF116" s="144">
        <f t="shared" si="156"/>
        <v>0</v>
      </c>
      <c r="BG116" s="144">
        <f t="shared" si="157"/>
        <v>0</v>
      </c>
      <c r="BH116" s="144">
        <f t="shared" si="158"/>
        <v>0</v>
      </c>
      <c r="BI116" s="144">
        <f t="shared" si="159"/>
        <v>0</v>
      </c>
      <c r="BJ116" s="144">
        <f t="shared" si="160"/>
        <v>0</v>
      </c>
      <c r="BK116" s="144">
        <f t="shared" si="161"/>
        <v>0</v>
      </c>
      <c r="BL116" s="144">
        <f t="shared" si="162"/>
        <v>0</v>
      </c>
      <c r="BM116" s="144">
        <f t="shared" si="163"/>
        <v>0</v>
      </c>
      <c r="BN116" s="144">
        <f t="shared" si="164"/>
        <v>0</v>
      </c>
      <c r="BO116" s="144">
        <f t="shared" si="165"/>
        <v>0</v>
      </c>
      <c r="BP116" s="144">
        <f t="shared" si="166"/>
        <v>0</v>
      </c>
      <c r="BQ116" s="144">
        <f t="shared" si="167"/>
        <v>0</v>
      </c>
      <c r="BR116" s="144">
        <f t="shared" si="168"/>
        <v>0</v>
      </c>
      <c r="BS116" s="144">
        <f t="shared" si="169"/>
        <v>0</v>
      </c>
      <c r="BT116" s="144">
        <f t="shared" si="170"/>
        <v>0</v>
      </c>
      <c r="BU116" s="144">
        <f t="shared" si="171"/>
        <v>0</v>
      </c>
      <c r="BV116" s="144">
        <f t="shared" si="172"/>
        <v>0</v>
      </c>
      <c r="BW116" s="144">
        <f t="shared" si="173"/>
        <v>0</v>
      </c>
      <c r="BX116" s="144">
        <f t="shared" si="174"/>
        <v>0</v>
      </c>
      <c r="BY116" s="144">
        <f t="shared" si="175"/>
        <v>0</v>
      </c>
      <c r="BZ116" s="144">
        <f t="shared" si="176"/>
        <v>0</v>
      </c>
      <c r="CA116" s="144">
        <f t="shared" si="177"/>
        <v>0</v>
      </c>
      <c r="CB116" s="144">
        <f t="shared" si="178"/>
        <v>0</v>
      </c>
      <c r="CC116" s="369"/>
      <c r="CE116" s="189" t="str">
        <f t="shared" si="138"/>
        <v>Couvercle de silo</v>
      </c>
      <c r="CF116" s="145"/>
      <c r="CG116" s="145"/>
      <c r="CH116" s="145"/>
      <c r="CI116" s="145"/>
      <c r="CJ116" s="145"/>
      <c r="CK116" s="145"/>
      <c r="CL116" s="145"/>
      <c r="CM116" s="145">
        <v>1</v>
      </c>
      <c r="CN116" s="145">
        <v>1</v>
      </c>
      <c r="CO116" s="145"/>
      <c r="CP116" s="145"/>
      <c r="CQ116" s="145"/>
      <c r="CR116" s="145"/>
      <c r="CS116" s="145"/>
      <c r="CT116" s="145">
        <f t="shared" si="139"/>
        <v>0</v>
      </c>
      <c r="CU116" s="145">
        <f t="shared" si="140"/>
        <v>0</v>
      </c>
      <c r="CV116" s="145">
        <f t="shared" si="201"/>
        <v>0</v>
      </c>
    </row>
    <row r="117" spans="1:100" s="137" customFormat="1" ht="13.5" hidden="1" thickBot="1" x14ac:dyDescent="0.25">
      <c r="A117" s="107"/>
      <c r="B117" s="96" t="s">
        <v>394</v>
      </c>
      <c r="C117" s="320"/>
      <c r="D117" s="50"/>
      <c r="E117" s="152">
        <v>15</v>
      </c>
      <c r="F117" s="643"/>
      <c r="G117" s="34">
        <v>1.4999999999999999E-2</v>
      </c>
      <c r="H117" s="637"/>
      <c r="I117" s="622" t="s">
        <v>124</v>
      </c>
      <c r="J117" s="112"/>
      <c r="K117" s="139">
        <f t="shared" si="143"/>
        <v>15</v>
      </c>
      <c r="L117" s="140">
        <f t="shared" si="204"/>
        <v>1.4999999999999999E-2</v>
      </c>
      <c r="M117" s="141">
        <f t="shared" si="205"/>
        <v>0</v>
      </c>
      <c r="N117" s="141">
        <f t="shared" si="206"/>
        <v>0</v>
      </c>
      <c r="O117" s="70"/>
      <c r="P117" s="149" t="str">
        <f t="shared" si="142"/>
        <v>Appareils de levage fixes</v>
      </c>
      <c r="Q117" s="144">
        <f t="shared" si="147"/>
        <v>0</v>
      </c>
      <c r="R117" s="144">
        <f t="shared" ref="R117:AU117" si="210">IF(Betrachtungszeit_Heizung&lt;R$26,0,IF(AND(Q$26&lt;&gt;0,Q$26/($K117)=INT(Q$26/($K117))),$D117,0))</f>
        <v>0</v>
      </c>
      <c r="S117" s="144">
        <f t="shared" si="210"/>
        <v>0</v>
      </c>
      <c r="T117" s="144">
        <f t="shared" si="210"/>
        <v>0</v>
      </c>
      <c r="U117" s="144">
        <f t="shared" si="210"/>
        <v>0</v>
      </c>
      <c r="V117" s="144">
        <f t="shared" si="210"/>
        <v>0</v>
      </c>
      <c r="W117" s="144">
        <f t="shared" si="210"/>
        <v>0</v>
      </c>
      <c r="X117" s="144">
        <f t="shared" si="210"/>
        <v>0</v>
      </c>
      <c r="Y117" s="144">
        <f t="shared" si="210"/>
        <v>0</v>
      </c>
      <c r="Z117" s="144">
        <f t="shared" si="210"/>
        <v>0</v>
      </c>
      <c r="AA117" s="144">
        <f t="shared" si="210"/>
        <v>0</v>
      </c>
      <c r="AB117" s="144">
        <f t="shared" si="210"/>
        <v>0</v>
      </c>
      <c r="AC117" s="144">
        <f t="shared" si="210"/>
        <v>0</v>
      </c>
      <c r="AD117" s="144">
        <f t="shared" si="210"/>
        <v>0</v>
      </c>
      <c r="AE117" s="144">
        <f t="shared" si="210"/>
        <v>0</v>
      </c>
      <c r="AF117" s="144">
        <f t="shared" si="210"/>
        <v>0</v>
      </c>
      <c r="AG117" s="144">
        <f t="shared" si="210"/>
        <v>0</v>
      </c>
      <c r="AH117" s="144">
        <f t="shared" si="210"/>
        <v>0</v>
      </c>
      <c r="AI117" s="144">
        <f t="shared" si="210"/>
        <v>0</v>
      </c>
      <c r="AJ117" s="144">
        <f t="shared" si="210"/>
        <v>0</v>
      </c>
      <c r="AK117" s="144">
        <f t="shared" si="210"/>
        <v>0</v>
      </c>
      <c r="AL117" s="144">
        <f t="shared" si="210"/>
        <v>0</v>
      </c>
      <c r="AM117" s="144">
        <f t="shared" si="210"/>
        <v>0</v>
      </c>
      <c r="AN117" s="144">
        <f t="shared" si="210"/>
        <v>0</v>
      </c>
      <c r="AO117" s="144">
        <f t="shared" si="210"/>
        <v>0</v>
      </c>
      <c r="AP117" s="144">
        <f t="shared" si="210"/>
        <v>0</v>
      </c>
      <c r="AQ117" s="144">
        <f t="shared" si="210"/>
        <v>0</v>
      </c>
      <c r="AR117" s="144">
        <f t="shared" si="210"/>
        <v>0</v>
      </c>
      <c r="AS117" s="144">
        <f t="shared" si="210"/>
        <v>0</v>
      </c>
      <c r="AT117" s="144">
        <f t="shared" si="210"/>
        <v>0</v>
      </c>
      <c r="AU117" s="144">
        <f t="shared" si="210"/>
        <v>0</v>
      </c>
      <c r="AV117" s="144">
        <f>SUMIF($AX$26:$CB$26,Betrachtungszeit_Heizung,AX117:CB117)</f>
        <v>0</v>
      </c>
      <c r="AX117" s="144">
        <f t="shared" si="130"/>
        <v>0</v>
      </c>
      <c r="AY117" s="144">
        <f t="shared" si="149"/>
        <v>0</v>
      </c>
      <c r="AZ117" s="144">
        <f t="shared" si="150"/>
        <v>0</v>
      </c>
      <c r="BA117" s="144">
        <f t="shared" si="151"/>
        <v>0</v>
      </c>
      <c r="BB117" s="144">
        <f t="shared" si="152"/>
        <v>0</v>
      </c>
      <c r="BC117" s="144">
        <f t="shared" si="153"/>
        <v>0</v>
      </c>
      <c r="BD117" s="144">
        <f t="shared" si="154"/>
        <v>0</v>
      </c>
      <c r="BE117" s="144">
        <f t="shared" si="155"/>
        <v>0</v>
      </c>
      <c r="BF117" s="144">
        <f t="shared" si="156"/>
        <v>0</v>
      </c>
      <c r="BG117" s="144">
        <f t="shared" si="157"/>
        <v>0</v>
      </c>
      <c r="BH117" s="144">
        <f t="shared" si="158"/>
        <v>0</v>
      </c>
      <c r="BI117" s="144">
        <f t="shared" si="159"/>
        <v>0</v>
      </c>
      <c r="BJ117" s="144">
        <f t="shared" si="160"/>
        <v>0</v>
      </c>
      <c r="BK117" s="144">
        <f t="shared" si="161"/>
        <v>0</v>
      </c>
      <c r="BL117" s="144">
        <f t="shared" si="162"/>
        <v>0</v>
      </c>
      <c r="BM117" s="144">
        <f t="shared" si="163"/>
        <v>0</v>
      </c>
      <c r="BN117" s="144">
        <f t="shared" si="164"/>
        <v>0</v>
      </c>
      <c r="BO117" s="144">
        <f t="shared" si="165"/>
        <v>0</v>
      </c>
      <c r="BP117" s="144">
        <f t="shared" si="166"/>
        <v>0</v>
      </c>
      <c r="BQ117" s="144">
        <f t="shared" si="167"/>
        <v>0</v>
      </c>
      <c r="BR117" s="144">
        <f t="shared" si="168"/>
        <v>0</v>
      </c>
      <c r="BS117" s="144">
        <f t="shared" si="169"/>
        <v>0</v>
      </c>
      <c r="BT117" s="144">
        <f t="shared" si="170"/>
        <v>0</v>
      </c>
      <c r="BU117" s="144">
        <f t="shared" si="171"/>
        <v>0</v>
      </c>
      <c r="BV117" s="144">
        <f t="shared" si="172"/>
        <v>0</v>
      </c>
      <c r="BW117" s="144">
        <f t="shared" si="173"/>
        <v>0</v>
      </c>
      <c r="BX117" s="144">
        <f t="shared" si="174"/>
        <v>0</v>
      </c>
      <c r="BY117" s="144">
        <f t="shared" si="175"/>
        <v>0</v>
      </c>
      <c r="BZ117" s="144">
        <f t="shared" si="176"/>
        <v>0</v>
      </c>
      <c r="CA117" s="144">
        <f t="shared" si="177"/>
        <v>0</v>
      </c>
      <c r="CB117" s="144">
        <f t="shared" si="178"/>
        <v>0</v>
      </c>
      <c r="CC117" s="369"/>
      <c r="CE117" s="189" t="str">
        <f t="shared" si="138"/>
        <v>Appareils de levage fixes</v>
      </c>
      <c r="CF117" s="145"/>
      <c r="CG117" s="145">
        <v>1</v>
      </c>
      <c r="CH117" s="145">
        <v>1</v>
      </c>
      <c r="CI117" s="145">
        <v>1</v>
      </c>
      <c r="CJ117" s="145">
        <v>1</v>
      </c>
      <c r="CK117" s="145">
        <v>1</v>
      </c>
      <c r="CL117" s="145">
        <v>1</v>
      </c>
      <c r="CM117" s="145">
        <v>1</v>
      </c>
      <c r="CN117" s="145">
        <v>1</v>
      </c>
      <c r="CO117" s="145">
        <v>1</v>
      </c>
      <c r="CP117" s="145">
        <v>1</v>
      </c>
      <c r="CQ117" s="145">
        <v>1</v>
      </c>
      <c r="CR117" s="145">
        <v>1</v>
      </c>
      <c r="CS117" s="145">
        <v>1</v>
      </c>
      <c r="CT117" s="145">
        <f t="shared" si="139"/>
        <v>0</v>
      </c>
      <c r="CU117" s="145">
        <f t="shared" si="140"/>
        <v>0</v>
      </c>
      <c r="CV117" s="145">
        <f t="shared" si="201"/>
        <v>0</v>
      </c>
    </row>
    <row r="118" spans="1:100" s="137" customFormat="1" hidden="1" x14ac:dyDescent="0.2">
      <c r="A118" s="369"/>
      <c r="B118" s="96" t="s">
        <v>45</v>
      </c>
      <c r="C118" s="320"/>
      <c r="D118" s="50"/>
      <c r="E118" s="510">
        <v>30</v>
      </c>
      <c r="F118" s="643"/>
      <c r="G118" s="157" t="s">
        <v>46</v>
      </c>
      <c r="H118" s="637"/>
      <c r="I118" s="623" t="s">
        <v>124</v>
      </c>
      <c r="J118" s="84"/>
      <c r="K118" s="139">
        <f t="shared" si="143"/>
        <v>30</v>
      </c>
      <c r="L118" s="140">
        <f t="shared" si="204"/>
        <v>0</v>
      </c>
      <c r="M118" s="141">
        <f t="shared" si="205"/>
        <v>0</v>
      </c>
      <c r="N118" s="141">
        <f t="shared" si="206"/>
        <v>0</v>
      </c>
      <c r="O118" s="70"/>
      <c r="P118" s="162" t="str">
        <f t="shared" si="142"/>
        <v>Autre</v>
      </c>
      <c r="Q118" s="144">
        <f t="shared" si="147"/>
        <v>0</v>
      </c>
      <c r="R118" s="144">
        <f t="shared" ref="R118:AU118" si="211">IF(Betrachtungszeit_Heizung&lt;R$26,0,IF(AND(Q$26&lt;&gt;0,Q$26/($K118)=INT(Q$26/($K118))),$D118,0))</f>
        <v>0</v>
      </c>
      <c r="S118" s="144">
        <f t="shared" si="211"/>
        <v>0</v>
      </c>
      <c r="T118" s="144">
        <f t="shared" si="211"/>
        <v>0</v>
      </c>
      <c r="U118" s="144">
        <f t="shared" si="211"/>
        <v>0</v>
      </c>
      <c r="V118" s="144">
        <f t="shared" si="211"/>
        <v>0</v>
      </c>
      <c r="W118" s="144">
        <f t="shared" si="211"/>
        <v>0</v>
      </c>
      <c r="X118" s="144">
        <f t="shared" si="211"/>
        <v>0</v>
      </c>
      <c r="Y118" s="144">
        <f t="shared" si="211"/>
        <v>0</v>
      </c>
      <c r="Z118" s="144">
        <f t="shared" si="211"/>
        <v>0</v>
      </c>
      <c r="AA118" s="144">
        <f t="shared" si="211"/>
        <v>0</v>
      </c>
      <c r="AB118" s="144">
        <f t="shared" si="211"/>
        <v>0</v>
      </c>
      <c r="AC118" s="144">
        <f t="shared" si="211"/>
        <v>0</v>
      </c>
      <c r="AD118" s="144">
        <f t="shared" si="211"/>
        <v>0</v>
      </c>
      <c r="AE118" s="144">
        <f t="shared" si="211"/>
        <v>0</v>
      </c>
      <c r="AF118" s="144">
        <f t="shared" si="211"/>
        <v>0</v>
      </c>
      <c r="AG118" s="144">
        <f t="shared" si="211"/>
        <v>0</v>
      </c>
      <c r="AH118" s="144">
        <f t="shared" si="211"/>
        <v>0</v>
      </c>
      <c r="AI118" s="144">
        <f t="shared" si="211"/>
        <v>0</v>
      </c>
      <c r="AJ118" s="144">
        <f t="shared" si="211"/>
        <v>0</v>
      </c>
      <c r="AK118" s="144">
        <f t="shared" si="211"/>
        <v>0</v>
      </c>
      <c r="AL118" s="144">
        <f t="shared" si="211"/>
        <v>0</v>
      </c>
      <c r="AM118" s="144">
        <f t="shared" si="211"/>
        <v>0</v>
      </c>
      <c r="AN118" s="144">
        <f t="shared" si="211"/>
        <v>0</v>
      </c>
      <c r="AO118" s="144">
        <f t="shared" si="211"/>
        <v>0</v>
      </c>
      <c r="AP118" s="144">
        <f t="shared" si="211"/>
        <v>0</v>
      </c>
      <c r="AQ118" s="144">
        <f t="shared" si="211"/>
        <v>0</v>
      </c>
      <c r="AR118" s="144">
        <f t="shared" si="211"/>
        <v>0</v>
      </c>
      <c r="AS118" s="144">
        <f t="shared" si="211"/>
        <v>0</v>
      </c>
      <c r="AT118" s="144">
        <f t="shared" si="211"/>
        <v>0</v>
      </c>
      <c r="AU118" s="144">
        <f t="shared" si="211"/>
        <v>0</v>
      </c>
      <c r="AV118" s="144">
        <f>SUMIF($AX$26:$CB$26,Betrachtungszeit_Heizung,AX118:CB118)</f>
        <v>0</v>
      </c>
      <c r="AX118" s="144">
        <f t="shared" si="130"/>
        <v>0</v>
      </c>
      <c r="AY118" s="144">
        <f t="shared" si="149"/>
        <v>0</v>
      </c>
      <c r="AZ118" s="144">
        <f t="shared" si="150"/>
        <v>0</v>
      </c>
      <c r="BA118" s="144">
        <f t="shared" si="151"/>
        <v>0</v>
      </c>
      <c r="BB118" s="144">
        <f t="shared" si="152"/>
        <v>0</v>
      </c>
      <c r="BC118" s="144">
        <f t="shared" si="153"/>
        <v>0</v>
      </c>
      <c r="BD118" s="144">
        <f t="shared" si="154"/>
        <v>0</v>
      </c>
      <c r="BE118" s="144">
        <f t="shared" si="155"/>
        <v>0</v>
      </c>
      <c r="BF118" s="144">
        <f t="shared" si="156"/>
        <v>0</v>
      </c>
      <c r="BG118" s="144">
        <f t="shared" si="157"/>
        <v>0</v>
      </c>
      <c r="BH118" s="144">
        <f t="shared" si="158"/>
        <v>0</v>
      </c>
      <c r="BI118" s="144">
        <f t="shared" si="159"/>
        <v>0</v>
      </c>
      <c r="BJ118" s="144">
        <f t="shared" si="160"/>
        <v>0</v>
      </c>
      <c r="BK118" s="144">
        <f t="shared" si="161"/>
        <v>0</v>
      </c>
      <c r="BL118" s="144">
        <f t="shared" si="162"/>
        <v>0</v>
      </c>
      <c r="BM118" s="144">
        <f t="shared" si="163"/>
        <v>0</v>
      </c>
      <c r="BN118" s="144">
        <f t="shared" si="164"/>
        <v>0</v>
      </c>
      <c r="BO118" s="144">
        <f t="shared" si="165"/>
        <v>0</v>
      </c>
      <c r="BP118" s="144">
        <f t="shared" si="166"/>
        <v>0</v>
      </c>
      <c r="BQ118" s="144">
        <f t="shared" si="167"/>
        <v>0</v>
      </c>
      <c r="BR118" s="144">
        <f t="shared" si="168"/>
        <v>0</v>
      </c>
      <c r="BS118" s="144">
        <f t="shared" si="169"/>
        <v>0</v>
      </c>
      <c r="BT118" s="144">
        <f t="shared" si="170"/>
        <v>0</v>
      </c>
      <c r="BU118" s="144">
        <f t="shared" si="171"/>
        <v>0</v>
      </c>
      <c r="BV118" s="144">
        <f t="shared" si="172"/>
        <v>0</v>
      </c>
      <c r="BW118" s="144">
        <f t="shared" si="173"/>
        <v>0</v>
      </c>
      <c r="BX118" s="144">
        <f t="shared" si="174"/>
        <v>0</v>
      </c>
      <c r="BY118" s="144">
        <f t="shared" si="175"/>
        <v>0</v>
      </c>
      <c r="BZ118" s="144">
        <f t="shared" si="176"/>
        <v>0</v>
      </c>
      <c r="CA118" s="144">
        <f t="shared" si="177"/>
        <v>0</v>
      </c>
      <c r="CB118" s="144">
        <f t="shared" si="178"/>
        <v>0</v>
      </c>
      <c r="CC118" s="369"/>
      <c r="CE118" s="189" t="str">
        <f t="shared" si="138"/>
        <v>Autre</v>
      </c>
      <c r="CF118" s="145"/>
      <c r="CG118" s="145">
        <v>1</v>
      </c>
      <c r="CH118" s="145">
        <v>1</v>
      </c>
      <c r="CI118" s="145">
        <v>1</v>
      </c>
      <c r="CJ118" s="145">
        <v>1</v>
      </c>
      <c r="CK118" s="145">
        <v>1</v>
      </c>
      <c r="CL118" s="145">
        <v>1</v>
      </c>
      <c r="CM118" s="145">
        <v>1</v>
      </c>
      <c r="CN118" s="145">
        <v>1</v>
      </c>
      <c r="CO118" s="145">
        <v>1</v>
      </c>
      <c r="CP118" s="145">
        <v>1</v>
      </c>
      <c r="CQ118" s="145">
        <v>1</v>
      </c>
      <c r="CR118" s="145">
        <v>1</v>
      </c>
      <c r="CS118" s="145">
        <v>1</v>
      </c>
      <c r="CT118" s="145">
        <f t="shared" si="139"/>
        <v>0</v>
      </c>
      <c r="CU118" s="145">
        <f t="shared" si="140"/>
        <v>0</v>
      </c>
      <c r="CV118" s="145">
        <f t="shared" si="201"/>
        <v>0</v>
      </c>
    </row>
    <row r="119" spans="1:100" s="137" customFormat="1" ht="13.5" hidden="1" thickBot="1" x14ac:dyDescent="0.25">
      <c r="A119" s="369"/>
      <c r="B119" s="699" t="s">
        <v>396</v>
      </c>
      <c r="C119" s="324"/>
      <c r="D119" s="129"/>
      <c r="E119" s="155"/>
      <c r="F119" s="127"/>
      <c r="G119" s="130"/>
      <c r="H119" s="639"/>
      <c r="I119" s="130"/>
      <c r="J119" s="112"/>
      <c r="K119" s="139"/>
      <c r="L119" s="140"/>
      <c r="M119" s="141"/>
      <c r="N119" s="141"/>
      <c r="O119" s="70"/>
      <c r="P119" s="688" t="str">
        <f t="shared" si="142"/>
        <v>12. Chaufferie - génie civil</v>
      </c>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369"/>
      <c r="CE119" s="374" t="str">
        <f t="shared" si="138"/>
        <v>12. Chaufferie - génie civil</v>
      </c>
      <c r="CF119" s="145">
        <v>1</v>
      </c>
      <c r="CG119" s="145">
        <v>1</v>
      </c>
      <c r="CH119" s="145">
        <v>1</v>
      </c>
      <c r="CI119" s="145">
        <v>1</v>
      </c>
      <c r="CJ119" s="145">
        <v>1</v>
      </c>
      <c r="CK119" s="145">
        <v>1</v>
      </c>
      <c r="CL119" s="145">
        <v>1</v>
      </c>
      <c r="CM119" s="145">
        <v>1</v>
      </c>
      <c r="CN119" s="145">
        <v>1</v>
      </c>
      <c r="CO119" s="145">
        <v>1</v>
      </c>
      <c r="CP119" s="145">
        <v>1</v>
      </c>
      <c r="CQ119" s="145">
        <v>1</v>
      </c>
      <c r="CR119" s="145">
        <v>1</v>
      </c>
      <c r="CS119" s="145">
        <v>1</v>
      </c>
      <c r="CT119" s="145">
        <f t="shared" si="139"/>
        <v>1</v>
      </c>
      <c r="CU119" s="145">
        <f t="shared" si="140"/>
        <v>1</v>
      </c>
      <c r="CV119" s="145">
        <f t="shared" si="201"/>
        <v>1</v>
      </c>
    </row>
    <row r="120" spans="1:100" s="137" customFormat="1" ht="13.5" hidden="1" thickBot="1" x14ac:dyDescent="0.25">
      <c r="A120" s="369"/>
      <c r="B120" s="96" t="s">
        <v>157</v>
      </c>
      <c r="C120" s="319"/>
      <c r="D120" s="49"/>
      <c r="E120" s="152">
        <v>30</v>
      </c>
      <c r="F120" s="642"/>
      <c r="G120" s="34">
        <v>0</v>
      </c>
      <c r="H120" s="636"/>
      <c r="I120" s="622" t="s">
        <v>124</v>
      </c>
      <c r="J120" s="112"/>
      <c r="K120" s="139">
        <f t="shared" si="143"/>
        <v>30</v>
      </c>
      <c r="L120" s="140">
        <f t="shared" ref="L120:L125" si="212">IF(ISNUMBER(H120),IF(I120=$D$332,IFERROR(H120/D120,"-"),H120/100),IF(ISNUMBER(G120),G120,0))</f>
        <v>0</v>
      </c>
      <c r="M120" s="141">
        <f t="shared" ref="M120:M125" si="213">IF(AND(ISNUMBER(H120),I120=$D$332),H120,L120*D120)</f>
        <v>0</v>
      </c>
      <c r="N120" s="141">
        <f t="shared" ref="N120:N125" si="214">1/K120*D120</f>
        <v>0</v>
      </c>
      <c r="O120" s="70"/>
      <c r="P120" s="149" t="str">
        <f t="shared" si="142"/>
        <v>Excavation</v>
      </c>
      <c r="Q120" s="144">
        <f t="shared" si="147"/>
        <v>0</v>
      </c>
      <c r="R120" s="144">
        <f t="shared" ref="R120:AU120" si="215">IF(Betrachtungszeit_Heizung&lt;R$26,0,IF(AND(Q$26&lt;&gt;0,Q$26/($K120)=INT(Q$26/($K120))),$D120,0))</f>
        <v>0</v>
      </c>
      <c r="S120" s="144">
        <f t="shared" si="215"/>
        <v>0</v>
      </c>
      <c r="T120" s="144">
        <f t="shared" si="215"/>
        <v>0</v>
      </c>
      <c r="U120" s="144">
        <f t="shared" si="215"/>
        <v>0</v>
      </c>
      <c r="V120" s="144">
        <f t="shared" si="215"/>
        <v>0</v>
      </c>
      <c r="W120" s="144">
        <f t="shared" si="215"/>
        <v>0</v>
      </c>
      <c r="X120" s="144">
        <f t="shared" si="215"/>
        <v>0</v>
      </c>
      <c r="Y120" s="144">
        <f t="shared" si="215"/>
        <v>0</v>
      </c>
      <c r="Z120" s="144">
        <f t="shared" si="215"/>
        <v>0</v>
      </c>
      <c r="AA120" s="144">
        <f t="shared" si="215"/>
        <v>0</v>
      </c>
      <c r="AB120" s="144">
        <f t="shared" si="215"/>
        <v>0</v>
      </c>
      <c r="AC120" s="144">
        <f t="shared" si="215"/>
        <v>0</v>
      </c>
      <c r="AD120" s="144">
        <f t="shared" si="215"/>
        <v>0</v>
      </c>
      <c r="AE120" s="144">
        <f t="shared" si="215"/>
        <v>0</v>
      </c>
      <c r="AF120" s="144">
        <f t="shared" si="215"/>
        <v>0</v>
      </c>
      <c r="AG120" s="144">
        <f t="shared" si="215"/>
        <v>0</v>
      </c>
      <c r="AH120" s="144">
        <f t="shared" si="215"/>
        <v>0</v>
      </c>
      <c r="AI120" s="144">
        <f t="shared" si="215"/>
        <v>0</v>
      </c>
      <c r="AJ120" s="144">
        <f t="shared" si="215"/>
        <v>0</v>
      </c>
      <c r="AK120" s="144">
        <f t="shared" si="215"/>
        <v>0</v>
      </c>
      <c r="AL120" s="144">
        <f t="shared" si="215"/>
        <v>0</v>
      </c>
      <c r="AM120" s="144">
        <f t="shared" si="215"/>
        <v>0</v>
      </c>
      <c r="AN120" s="144">
        <f t="shared" si="215"/>
        <v>0</v>
      </c>
      <c r="AO120" s="144">
        <f t="shared" si="215"/>
        <v>0</v>
      </c>
      <c r="AP120" s="144">
        <f t="shared" si="215"/>
        <v>0</v>
      </c>
      <c r="AQ120" s="144">
        <f t="shared" si="215"/>
        <v>0</v>
      </c>
      <c r="AR120" s="144">
        <f t="shared" si="215"/>
        <v>0</v>
      </c>
      <c r="AS120" s="144">
        <f t="shared" si="215"/>
        <v>0</v>
      </c>
      <c r="AT120" s="144">
        <f t="shared" si="215"/>
        <v>0</v>
      </c>
      <c r="AU120" s="144">
        <f t="shared" si="215"/>
        <v>0</v>
      </c>
      <c r="AV120" s="144">
        <f t="shared" ref="AV120:AV125" si="216">SUMIF($AX$26:$CB$26,Betrachtungszeit_Heizung,AX120:CB120)</f>
        <v>0</v>
      </c>
      <c r="AX120" s="144">
        <f t="shared" si="130"/>
        <v>0</v>
      </c>
      <c r="AY120" s="144">
        <f t="shared" si="149"/>
        <v>0</v>
      </c>
      <c r="AZ120" s="144">
        <f t="shared" si="150"/>
        <v>0</v>
      </c>
      <c r="BA120" s="144">
        <f t="shared" si="151"/>
        <v>0</v>
      </c>
      <c r="BB120" s="144">
        <f t="shared" si="152"/>
        <v>0</v>
      </c>
      <c r="BC120" s="144">
        <f t="shared" si="153"/>
        <v>0</v>
      </c>
      <c r="BD120" s="144">
        <f t="shared" si="154"/>
        <v>0</v>
      </c>
      <c r="BE120" s="144">
        <f t="shared" si="155"/>
        <v>0</v>
      </c>
      <c r="BF120" s="144">
        <f t="shared" si="156"/>
        <v>0</v>
      </c>
      <c r="BG120" s="144">
        <f t="shared" si="157"/>
        <v>0</v>
      </c>
      <c r="BH120" s="144">
        <f t="shared" si="158"/>
        <v>0</v>
      </c>
      <c r="BI120" s="144">
        <f t="shared" si="159"/>
        <v>0</v>
      </c>
      <c r="BJ120" s="144">
        <f t="shared" si="160"/>
        <v>0</v>
      </c>
      <c r="BK120" s="144">
        <f t="shared" si="161"/>
        <v>0</v>
      </c>
      <c r="BL120" s="144">
        <f t="shared" si="162"/>
        <v>0</v>
      </c>
      <c r="BM120" s="144">
        <f t="shared" si="163"/>
        <v>0</v>
      </c>
      <c r="BN120" s="144">
        <f t="shared" si="164"/>
        <v>0</v>
      </c>
      <c r="BO120" s="144">
        <f t="shared" si="165"/>
        <v>0</v>
      </c>
      <c r="BP120" s="144">
        <f t="shared" si="166"/>
        <v>0</v>
      </c>
      <c r="BQ120" s="144">
        <f t="shared" si="167"/>
        <v>0</v>
      </c>
      <c r="BR120" s="144">
        <f t="shared" si="168"/>
        <v>0</v>
      </c>
      <c r="BS120" s="144">
        <f t="shared" si="169"/>
        <v>0</v>
      </c>
      <c r="BT120" s="144">
        <f t="shared" si="170"/>
        <v>0</v>
      </c>
      <c r="BU120" s="144">
        <f t="shared" si="171"/>
        <v>0</v>
      </c>
      <c r="BV120" s="144">
        <f t="shared" si="172"/>
        <v>0</v>
      </c>
      <c r="BW120" s="144">
        <f t="shared" si="173"/>
        <v>0</v>
      </c>
      <c r="BX120" s="144">
        <f t="shared" si="174"/>
        <v>0</v>
      </c>
      <c r="BY120" s="144">
        <f t="shared" si="175"/>
        <v>0</v>
      </c>
      <c r="BZ120" s="144">
        <f t="shared" si="176"/>
        <v>0</v>
      </c>
      <c r="CA120" s="144">
        <f t="shared" si="177"/>
        <v>0</v>
      </c>
      <c r="CB120" s="144">
        <f t="shared" si="178"/>
        <v>0</v>
      </c>
      <c r="CC120" s="369"/>
      <c r="CE120" s="189" t="str">
        <f t="shared" si="138"/>
        <v>Excavation</v>
      </c>
      <c r="CF120" s="145"/>
      <c r="CG120" s="145">
        <v>1</v>
      </c>
      <c r="CH120" s="145">
        <v>1</v>
      </c>
      <c r="CI120" s="145">
        <v>1</v>
      </c>
      <c r="CJ120" s="145">
        <v>1</v>
      </c>
      <c r="CK120" s="145">
        <v>1</v>
      </c>
      <c r="CL120" s="145">
        <v>1</v>
      </c>
      <c r="CM120" s="145">
        <v>1</v>
      </c>
      <c r="CN120" s="145">
        <v>1</v>
      </c>
      <c r="CO120" s="145">
        <v>1</v>
      </c>
      <c r="CP120" s="145">
        <v>1</v>
      </c>
      <c r="CQ120" s="145">
        <v>1</v>
      </c>
      <c r="CR120" s="145">
        <v>1</v>
      </c>
      <c r="CS120" s="145">
        <v>1</v>
      </c>
      <c r="CT120" s="145">
        <f t="shared" si="139"/>
        <v>0</v>
      </c>
      <c r="CU120" s="145">
        <f t="shared" si="140"/>
        <v>0</v>
      </c>
      <c r="CV120" s="145">
        <f t="shared" si="201"/>
        <v>0</v>
      </c>
    </row>
    <row r="121" spans="1:100" s="137" customFormat="1" ht="13.5" hidden="1" thickBot="1" x14ac:dyDescent="0.25">
      <c r="A121" s="369"/>
      <c r="B121" s="96" t="s">
        <v>397</v>
      </c>
      <c r="C121" s="319"/>
      <c r="D121" s="49"/>
      <c r="E121" s="152">
        <v>30</v>
      </c>
      <c r="F121" s="642"/>
      <c r="G121" s="34">
        <v>1.4999999999999999E-2</v>
      </c>
      <c r="H121" s="636"/>
      <c r="I121" s="622" t="s">
        <v>124</v>
      </c>
      <c r="J121" s="112"/>
      <c r="K121" s="139">
        <f t="shared" si="143"/>
        <v>30</v>
      </c>
      <c r="L121" s="140">
        <f t="shared" si="212"/>
        <v>1.4999999999999999E-2</v>
      </c>
      <c r="M121" s="141">
        <f t="shared" si="213"/>
        <v>0</v>
      </c>
      <c r="N121" s="141">
        <f t="shared" si="214"/>
        <v>0</v>
      </c>
      <c r="O121" s="70"/>
      <c r="P121" s="149" t="str">
        <f t="shared" si="142"/>
        <v>Part des coûts de construction de la chaufferie</v>
      </c>
      <c r="Q121" s="144">
        <f t="shared" si="147"/>
        <v>0</v>
      </c>
      <c r="R121" s="144">
        <f t="shared" ref="R121:AU121" si="217">IF(Betrachtungszeit_Heizung&lt;R$26,0,IF(AND(Q$26&lt;&gt;0,Q$26/($K121)=INT(Q$26/($K121))),$D121,0))</f>
        <v>0</v>
      </c>
      <c r="S121" s="144">
        <f t="shared" si="217"/>
        <v>0</v>
      </c>
      <c r="T121" s="144">
        <f t="shared" si="217"/>
        <v>0</v>
      </c>
      <c r="U121" s="144">
        <f t="shared" si="217"/>
        <v>0</v>
      </c>
      <c r="V121" s="144">
        <f t="shared" si="217"/>
        <v>0</v>
      </c>
      <c r="W121" s="144">
        <f t="shared" si="217"/>
        <v>0</v>
      </c>
      <c r="X121" s="144">
        <f t="shared" si="217"/>
        <v>0</v>
      </c>
      <c r="Y121" s="144">
        <f t="shared" si="217"/>
        <v>0</v>
      </c>
      <c r="Z121" s="144">
        <f t="shared" si="217"/>
        <v>0</v>
      </c>
      <c r="AA121" s="144">
        <f t="shared" si="217"/>
        <v>0</v>
      </c>
      <c r="AB121" s="144">
        <f t="shared" si="217"/>
        <v>0</v>
      </c>
      <c r="AC121" s="144">
        <f t="shared" si="217"/>
        <v>0</v>
      </c>
      <c r="AD121" s="144">
        <f t="shared" si="217"/>
        <v>0</v>
      </c>
      <c r="AE121" s="144">
        <f t="shared" si="217"/>
        <v>0</v>
      </c>
      <c r="AF121" s="144">
        <f t="shared" si="217"/>
        <v>0</v>
      </c>
      <c r="AG121" s="144">
        <f t="shared" si="217"/>
        <v>0</v>
      </c>
      <c r="AH121" s="144">
        <f t="shared" si="217"/>
        <v>0</v>
      </c>
      <c r="AI121" s="144">
        <f t="shared" si="217"/>
        <v>0</v>
      </c>
      <c r="AJ121" s="144">
        <f t="shared" si="217"/>
        <v>0</v>
      </c>
      <c r="AK121" s="144">
        <f t="shared" si="217"/>
        <v>0</v>
      </c>
      <c r="AL121" s="144">
        <f t="shared" si="217"/>
        <v>0</v>
      </c>
      <c r="AM121" s="144">
        <f t="shared" si="217"/>
        <v>0</v>
      </c>
      <c r="AN121" s="144">
        <f t="shared" si="217"/>
        <v>0</v>
      </c>
      <c r="AO121" s="144">
        <f t="shared" si="217"/>
        <v>0</v>
      </c>
      <c r="AP121" s="144">
        <f t="shared" si="217"/>
        <v>0</v>
      </c>
      <c r="AQ121" s="144">
        <f t="shared" si="217"/>
        <v>0</v>
      </c>
      <c r="AR121" s="144">
        <f t="shared" si="217"/>
        <v>0</v>
      </c>
      <c r="AS121" s="144">
        <f t="shared" si="217"/>
        <v>0</v>
      </c>
      <c r="AT121" s="144">
        <f t="shared" si="217"/>
        <v>0</v>
      </c>
      <c r="AU121" s="144">
        <f t="shared" si="217"/>
        <v>0</v>
      </c>
      <c r="AV121" s="144">
        <f t="shared" si="216"/>
        <v>0</v>
      </c>
      <c r="AX121" s="144">
        <f t="shared" si="130"/>
        <v>0</v>
      </c>
      <c r="AY121" s="144">
        <f t="shared" si="149"/>
        <v>0</v>
      </c>
      <c r="AZ121" s="144">
        <f t="shared" si="150"/>
        <v>0</v>
      </c>
      <c r="BA121" s="144">
        <f t="shared" si="151"/>
        <v>0</v>
      </c>
      <c r="BB121" s="144">
        <f t="shared" si="152"/>
        <v>0</v>
      </c>
      <c r="BC121" s="144">
        <f t="shared" si="153"/>
        <v>0</v>
      </c>
      <c r="BD121" s="144">
        <f t="shared" si="154"/>
        <v>0</v>
      </c>
      <c r="BE121" s="144">
        <f t="shared" si="155"/>
        <v>0</v>
      </c>
      <c r="BF121" s="144">
        <f t="shared" si="156"/>
        <v>0</v>
      </c>
      <c r="BG121" s="144">
        <f t="shared" si="157"/>
        <v>0</v>
      </c>
      <c r="BH121" s="144">
        <f t="shared" si="158"/>
        <v>0</v>
      </c>
      <c r="BI121" s="144">
        <f t="shared" si="159"/>
        <v>0</v>
      </c>
      <c r="BJ121" s="144">
        <f t="shared" si="160"/>
        <v>0</v>
      </c>
      <c r="BK121" s="144">
        <f t="shared" si="161"/>
        <v>0</v>
      </c>
      <c r="BL121" s="144">
        <f t="shared" si="162"/>
        <v>0</v>
      </c>
      <c r="BM121" s="144">
        <f t="shared" si="163"/>
        <v>0</v>
      </c>
      <c r="BN121" s="144">
        <f t="shared" si="164"/>
        <v>0</v>
      </c>
      <c r="BO121" s="144">
        <f t="shared" si="165"/>
        <v>0</v>
      </c>
      <c r="BP121" s="144">
        <f t="shared" si="166"/>
        <v>0</v>
      </c>
      <c r="BQ121" s="144">
        <f t="shared" si="167"/>
        <v>0</v>
      </c>
      <c r="BR121" s="144">
        <f t="shared" si="168"/>
        <v>0</v>
      </c>
      <c r="BS121" s="144">
        <f t="shared" si="169"/>
        <v>0</v>
      </c>
      <c r="BT121" s="144">
        <f t="shared" si="170"/>
        <v>0</v>
      </c>
      <c r="BU121" s="144">
        <f t="shared" si="171"/>
        <v>0</v>
      </c>
      <c r="BV121" s="144">
        <f t="shared" si="172"/>
        <v>0</v>
      </c>
      <c r="BW121" s="144">
        <f t="shared" si="173"/>
        <v>0</v>
      </c>
      <c r="BX121" s="144">
        <f t="shared" si="174"/>
        <v>0</v>
      </c>
      <c r="BY121" s="144">
        <f t="shared" si="175"/>
        <v>0</v>
      </c>
      <c r="BZ121" s="144">
        <f t="shared" si="176"/>
        <v>0</v>
      </c>
      <c r="CA121" s="144">
        <f t="shared" si="177"/>
        <v>0</v>
      </c>
      <c r="CB121" s="144">
        <f t="shared" si="178"/>
        <v>0</v>
      </c>
      <c r="CC121" s="369"/>
      <c r="CE121" s="189" t="str">
        <f t="shared" si="138"/>
        <v>Part des coûts de construction de la chaufferie</v>
      </c>
      <c r="CF121" s="145"/>
      <c r="CG121" s="145">
        <v>1</v>
      </c>
      <c r="CH121" s="145">
        <v>1</v>
      </c>
      <c r="CI121" s="145">
        <v>1</v>
      </c>
      <c r="CJ121" s="145">
        <v>1</v>
      </c>
      <c r="CK121" s="145">
        <v>1</v>
      </c>
      <c r="CL121" s="145">
        <v>1</v>
      </c>
      <c r="CM121" s="145">
        <v>1</v>
      </c>
      <c r="CN121" s="145">
        <v>1</v>
      </c>
      <c r="CO121" s="145">
        <v>1</v>
      </c>
      <c r="CP121" s="145">
        <v>1</v>
      </c>
      <c r="CQ121" s="145">
        <v>1</v>
      </c>
      <c r="CR121" s="145">
        <v>1</v>
      </c>
      <c r="CS121" s="145">
        <v>1</v>
      </c>
      <c r="CT121" s="145">
        <f t="shared" si="139"/>
        <v>0</v>
      </c>
      <c r="CU121" s="145">
        <f t="shared" si="140"/>
        <v>0</v>
      </c>
      <c r="CV121" s="145">
        <f t="shared" si="201"/>
        <v>0</v>
      </c>
    </row>
    <row r="122" spans="1:100" s="137" customFormat="1" ht="13.5" hidden="1" thickBot="1" x14ac:dyDescent="0.25">
      <c r="A122" s="369"/>
      <c r="B122" s="96" t="s">
        <v>429</v>
      </c>
      <c r="C122" s="319"/>
      <c r="D122" s="49"/>
      <c r="E122" s="152">
        <v>30</v>
      </c>
      <c r="F122" s="642"/>
      <c r="G122" s="34">
        <v>1.4999999999999999E-2</v>
      </c>
      <c r="H122" s="636"/>
      <c r="I122" s="622" t="s">
        <v>124</v>
      </c>
      <c r="J122" s="112"/>
      <c r="K122" s="139">
        <f t="shared" si="143"/>
        <v>30</v>
      </c>
      <c r="L122" s="140">
        <f t="shared" si="212"/>
        <v>1.4999999999999999E-2</v>
      </c>
      <c r="M122" s="141">
        <f t="shared" si="213"/>
        <v>0</v>
      </c>
      <c r="N122" s="141">
        <f t="shared" si="214"/>
        <v>0</v>
      </c>
      <c r="O122" s="70"/>
      <c r="P122" s="149" t="str">
        <f t="shared" si="142"/>
        <v>Travaux de génie civil</v>
      </c>
      <c r="Q122" s="144">
        <f t="shared" si="147"/>
        <v>0</v>
      </c>
      <c r="R122" s="144">
        <f t="shared" ref="R122:AU122" si="218">IF(Betrachtungszeit_Heizung&lt;R$26,0,IF(AND(Q$26&lt;&gt;0,Q$26/($K122)=INT(Q$26/($K122))),$D122,0))</f>
        <v>0</v>
      </c>
      <c r="S122" s="144">
        <f t="shared" si="218"/>
        <v>0</v>
      </c>
      <c r="T122" s="144">
        <f t="shared" si="218"/>
        <v>0</v>
      </c>
      <c r="U122" s="144">
        <f t="shared" si="218"/>
        <v>0</v>
      </c>
      <c r="V122" s="144">
        <f t="shared" si="218"/>
        <v>0</v>
      </c>
      <c r="W122" s="144">
        <f t="shared" si="218"/>
        <v>0</v>
      </c>
      <c r="X122" s="144">
        <f t="shared" si="218"/>
        <v>0</v>
      </c>
      <c r="Y122" s="144">
        <f t="shared" si="218"/>
        <v>0</v>
      </c>
      <c r="Z122" s="144">
        <f t="shared" si="218"/>
        <v>0</v>
      </c>
      <c r="AA122" s="144">
        <f t="shared" si="218"/>
        <v>0</v>
      </c>
      <c r="AB122" s="144">
        <f t="shared" si="218"/>
        <v>0</v>
      </c>
      <c r="AC122" s="144">
        <f t="shared" si="218"/>
        <v>0</v>
      </c>
      <c r="AD122" s="144">
        <f t="shared" si="218"/>
        <v>0</v>
      </c>
      <c r="AE122" s="144">
        <f t="shared" si="218"/>
        <v>0</v>
      </c>
      <c r="AF122" s="144">
        <f t="shared" si="218"/>
        <v>0</v>
      </c>
      <c r="AG122" s="144">
        <f t="shared" si="218"/>
        <v>0</v>
      </c>
      <c r="AH122" s="144">
        <f t="shared" si="218"/>
        <v>0</v>
      </c>
      <c r="AI122" s="144">
        <f t="shared" si="218"/>
        <v>0</v>
      </c>
      <c r="AJ122" s="144">
        <f t="shared" si="218"/>
        <v>0</v>
      </c>
      <c r="AK122" s="144">
        <f t="shared" si="218"/>
        <v>0</v>
      </c>
      <c r="AL122" s="144">
        <f t="shared" si="218"/>
        <v>0</v>
      </c>
      <c r="AM122" s="144">
        <f t="shared" si="218"/>
        <v>0</v>
      </c>
      <c r="AN122" s="144">
        <f t="shared" si="218"/>
        <v>0</v>
      </c>
      <c r="AO122" s="144">
        <f t="shared" si="218"/>
        <v>0</v>
      </c>
      <c r="AP122" s="144">
        <f t="shared" si="218"/>
        <v>0</v>
      </c>
      <c r="AQ122" s="144">
        <f t="shared" si="218"/>
        <v>0</v>
      </c>
      <c r="AR122" s="144">
        <f t="shared" si="218"/>
        <v>0</v>
      </c>
      <c r="AS122" s="144">
        <f t="shared" si="218"/>
        <v>0</v>
      </c>
      <c r="AT122" s="144">
        <f t="shared" si="218"/>
        <v>0</v>
      </c>
      <c r="AU122" s="144">
        <f t="shared" si="218"/>
        <v>0</v>
      </c>
      <c r="AV122" s="144">
        <f t="shared" si="216"/>
        <v>0</v>
      </c>
      <c r="AX122" s="144">
        <f t="shared" si="130"/>
        <v>0</v>
      </c>
      <c r="AY122" s="144">
        <f t="shared" si="149"/>
        <v>0</v>
      </c>
      <c r="AZ122" s="144">
        <f t="shared" si="150"/>
        <v>0</v>
      </c>
      <c r="BA122" s="144">
        <f t="shared" si="151"/>
        <v>0</v>
      </c>
      <c r="BB122" s="144">
        <f t="shared" si="152"/>
        <v>0</v>
      </c>
      <c r="BC122" s="144">
        <f t="shared" si="153"/>
        <v>0</v>
      </c>
      <c r="BD122" s="144">
        <f t="shared" si="154"/>
        <v>0</v>
      </c>
      <c r="BE122" s="144">
        <f t="shared" si="155"/>
        <v>0</v>
      </c>
      <c r="BF122" s="144">
        <f t="shared" si="156"/>
        <v>0</v>
      </c>
      <c r="BG122" s="144">
        <f t="shared" si="157"/>
        <v>0</v>
      </c>
      <c r="BH122" s="144">
        <f t="shared" si="158"/>
        <v>0</v>
      </c>
      <c r="BI122" s="144">
        <f t="shared" si="159"/>
        <v>0</v>
      </c>
      <c r="BJ122" s="144">
        <f t="shared" si="160"/>
        <v>0</v>
      </c>
      <c r="BK122" s="144">
        <f t="shared" si="161"/>
        <v>0</v>
      </c>
      <c r="BL122" s="144">
        <f t="shared" si="162"/>
        <v>0</v>
      </c>
      <c r="BM122" s="144">
        <f t="shared" si="163"/>
        <v>0</v>
      </c>
      <c r="BN122" s="144">
        <f t="shared" si="164"/>
        <v>0</v>
      </c>
      <c r="BO122" s="144">
        <f t="shared" si="165"/>
        <v>0</v>
      </c>
      <c r="BP122" s="144">
        <f t="shared" si="166"/>
        <v>0</v>
      </c>
      <c r="BQ122" s="144">
        <f t="shared" si="167"/>
        <v>0</v>
      </c>
      <c r="BR122" s="144">
        <f t="shared" si="168"/>
        <v>0</v>
      </c>
      <c r="BS122" s="144">
        <f t="shared" si="169"/>
        <v>0</v>
      </c>
      <c r="BT122" s="144">
        <f t="shared" si="170"/>
        <v>0</v>
      </c>
      <c r="BU122" s="144">
        <f t="shared" si="171"/>
        <v>0</v>
      </c>
      <c r="BV122" s="144">
        <f t="shared" si="172"/>
        <v>0</v>
      </c>
      <c r="BW122" s="144">
        <f t="shared" si="173"/>
        <v>0</v>
      </c>
      <c r="BX122" s="144">
        <f t="shared" si="174"/>
        <v>0</v>
      </c>
      <c r="BY122" s="144">
        <f t="shared" si="175"/>
        <v>0</v>
      </c>
      <c r="BZ122" s="144">
        <f t="shared" si="176"/>
        <v>0</v>
      </c>
      <c r="CA122" s="144">
        <f t="shared" si="177"/>
        <v>0</v>
      </c>
      <c r="CB122" s="144">
        <f t="shared" si="178"/>
        <v>0</v>
      </c>
      <c r="CC122" s="369"/>
      <c r="CE122" s="189" t="str">
        <f t="shared" ref="CE122:CE153" si="219">B122</f>
        <v>Travaux de génie civil</v>
      </c>
      <c r="CF122" s="145"/>
      <c r="CG122" s="145">
        <v>1</v>
      </c>
      <c r="CH122" s="145">
        <v>1</v>
      </c>
      <c r="CI122" s="145">
        <v>1</v>
      </c>
      <c r="CJ122" s="145">
        <v>1</v>
      </c>
      <c r="CK122" s="145">
        <v>1</v>
      </c>
      <c r="CL122" s="145">
        <v>1</v>
      </c>
      <c r="CM122" s="145">
        <v>1</v>
      </c>
      <c r="CN122" s="145">
        <v>1</v>
      </c>
      <c r="CO122" s="145">
        <v>1</v>
      </c>
      <c r="CP122" s="145">
        <v>1</v>
      </c>
      <c r="CQ122" s="145">
        <v>1</v>
      </c>
      <c r="CR122" s="145">
        <v>1</v>
      </c>
      <c r="CS122" s="145">
        <v>1</v>
      </c>
      <c r="CT122" s="145">
        <f t="shared" ref="CT122:CT153" si="220">SUMIF($CF$25:$CS$25,$C$12,CF122:CS122)</f>
        <v>0</v>
      </c>
      <c r="CU122" s="145">
        <f t="shared" ref="CU122:CU153" si="221">SUMIF($CF$25:$CS$25,$C$20,CF122:CS122)</f>
        <v>0</v>
      </c>
      <c r="CV122" s="145">
        <f t="shared" si="201"/>
        <v>0</v>
      </c>
    </row>
    <row r="123" spans="1:100" s="137" customFormat="1" ht="13.5" hidden="1" thickBot="1" x14ac:dyDescent="0.25">
      <c r="A123" s="369"/>
      <c r="B123" s="96" t="s">
        <v>428</v>
      </c>
      <c r="C123" s="319"/>
      <c r="D123" s="49"/>
      <c r="E123" s="152">
        <v>30</v>
      </c>
      <c r="F123" s="642"/>
      <c r="G123" s="34">
        <v>1.4999999999999999E-2</v>
      </c>
      <c r="H123" s="636"/>
      <c r="I123" s="622" t="s">
        <v>124</v>
      </c>
      <c r="J123" s="112"/>
      <c r="K123" s="139">
        <f t="shared" si="143"/>
        <v>30</v>
      </c>
      <c r="L123" s="140">
        <f t="shared" si="212"/>
        <v>1.4999999999999999E-2</v>
      </c>
      <c r="M123" s="141">
        <f t="shared" si="213"/>
        <v>0</v>
      </c>
      <c r="N123" s="141">
        <f t="shared" si="214"/>
        <v>0</v>
      </c>
      <c r="O123" s="70"/>
      <c r="P123" s="149" t="str">
        <f t="shared" si="142"/>
        <v>Sorties de secours</v>
      </c>
      <c r="Q123" s="144">
        <f t="shared" si="147"/>
        <v>0</v>
      </c>
      <c r="R123" s="144">
        <f t="shared" ref="R123:AU123" si="222">IF(Betrachtungszeit_Heizung&lt;R$26,0,IF(AND(Q$26&lt;&gt;0,Q$26/($K123)=INT(Q$26/($K123))),$D123,0))</f>
        <v>0</v>
      </c>
      <c r="S123" s="144">
        <f t="shared" si="222"/>
        <v>0</v>
      </c>
      <c r="T123" s="144">
        <f t="shared" si="222"/>
        <v>0</v>
      </c>
      <c r="U123" s="144">
        <f t="shared" si="222"/>
        <v>0</v>
      </c>
      <c r="V123" s="144">
        <f t="shared" si="222"/>
        <v>0</v>
      </c>
      <c r="W123" s="144">
        <f t="shared" si="222"/>
        <v>0</v>
      </c>
      <c r="X123" s="144">
        <f t="shared" si="222"/>
        <v>0</v>
      </c>
      <c r="Y123" s="144">
        <f t="shared" si="222"/>
        <v>0</v>
      </c>
      <c r="Z123" s="144">
        <f t="shared" si="222"/>
        <v>0</v>
      </c>
      <c r="AA123" s="144">
        <f t="shared" si="222"/>
        <v>0</v>
      </c>
      <c r="AB123" s="144">
        <f t="shared" si="222"/>
        <v>0</v>
      </c>
      <c r="AC123" s="144">
        <f t="shared" si="222"/>
        <v>0</v>
      </c>
      <c r="AD123" s="144">
        <f t="shared" si="222"/>
        <v>0</v>
      </c>
      <c r="AE123" s="144">
        <f t="shared" si="222"/>
        <v>0</v>
      </c>
      <c r="AF123" s="144">
        <f t="shared" si="222"/>
        <v>0</v>
      </c>
      <c r="AG123" s="144">
        <f t="shared" si="222"/>
        <v>0</v>
      </c>
      <c r="AH123" s="144">
        <f t="shared" si="222"/>
        <v>0</v>
      </c>
      <c r="AI123" s="144">
        <f t="shared" si="222"/>
        <v>0</v>
      </c>
      <c r="AJ123" s="144">
        <f t="shared" si="222"/>
        <v>0</v>
      </c>
      <c r="AK123" s="144">
        <f t="shared" si="222"/>
        <v>0</v>
      </c>
      <c r="AL123" s="144">
        <f t="shared" si="222"/>
        <v>0</v>
      </c>
      <c r="AM123" s="144">
        <f t="shared" si="222"/>
        <v>0</v>
      </c>
      <c r="AN123" s="144">
        <f t="shared" si="222"/>
        <v>0</v>
      </c>
      <c r="AO123" s="144">
        <f t="shared" si="222"/>
        <v>0</v>
      </c>
      <c r="AP123" s="144">
        <f t="shared" si="222"/>
        <v>0</v>
      </c>
      <c r="AQ123" s="144">
        <f t="shared" si="222"/>
        <v>0</v>
      </c>
      <c r="AR123" s="144">
        <f t="shared" si="222"/>
        <v>0</v>
      </c>
      <c r="AS123" s="144">
        <f t="shared" si="222"/>
        <v>0</v>
      </c>
      <c r="AT123" s="144">
        <f t="shared" si="222"/>
        <v>0</v>
      </c>
      <c r="AU123" s="144">
        <f t="shared" si="222"/>
        <v>0</v>
      </c>
      <c r="AV123" s="144">
        <f t="shared" si="216"/>
        <v>0</v>
      </c>
      <c r="AX123" s="144">
        <f t="shared" si="130"/>
        <v>0</v>
      </c>
      <c r="AY123" s="144">
        <f t="shared" si="149"/>
        <v>0</v>
      </c>
      <c r="AZ123" s="144">
        <f t="shared" si="150"/>
        <v>0</v>
      </c>
      <c r="BA123" s="144">
        <f t="shared" si="151"/>
        <v>0</v>
      </c>
      <c r="BB123" s="144">
        <f t="shared" si="152"/>
        <v>0</v>
      </c>
      <c r="BC123" s="144">
        <f t="shared" si="153"/>
        <v>0</v>
      </c>
      <c r="BD123" s="144">
        <f t="shared" si="154"/>
        <v>0</v>
      </c>
      <c r="BE123" s="144">
        <f t="shared" si="155"/>
        <v>0</v>
      </c>
      <c r="BF123" s="144">
        <f t="shared" si="156"/>
        <v>0</v>
      </c>
      <c r="BG123" s="144">
        <f t="shared" si="157"/>
        <v>0</v>
      </c>
      <c r="BH123" s="144">
        <f t="shared" si="158"/>
        <v>0</v>
      </c>
      <c r="BI123" s="144">
        <f t="shared" si="159"/>
        <v>0</v>
      </c>
      <c r="BJ123" s="144">
        <f t="shared" si="160"/>
        <v>0</v>
      </c>
      <c r="BK123" s="144">
        <f t="shared" si="161"/>
        <v>0</v>
      </c>
      <c r="BL123" s="144">
        <f t="shared" si="162"/>
        <v>0</v>
      </c>
      <c r="BM123" s="144">
        <f t="shared" si="163"/>
        <v>0</v>
      </c>
      <c r="BN123" s="144">
        <f t="shared" si="164"/>
        <v>0</v>
      </c>
      <c r="BO123" s="144">
        <f t="shared" si="165"/>
        <v>0</v>
      </c>
      <c r="BP123" s="144">
        <f t="shared" si="166"/>
        <v>0</v>
      </c>
      <c r="BQ123" s="144">
        <f t="shared" si="167"/>
        <v>0</v>
      </c>
      <c r="BR123" s="144">
        <f t="shared" si="168"/>
        <v>0</v>
      </c>
      <c r="BS123" s="144">
        <f t="shared" si="169"/>
        <v>0</v>
      </c>
      <c r="BT123" s="144">
        <f t="shared" si="170"/>
        <v>0</v>
      </c>
      <c r="BU123" s="144">
        <f t="shared" si="171"/>
        <v>0</v>
      </c>
      <c r="BV123" s="144">
        <f t="shared" si="172"/>
        <v>0</v>
      </c>
      <c r="BW123" s="144">
        <f t="shared" si="173"/>
        <v>0</v>
      </c>
      <c r="BX123" s="144">
        <f t="shared" si="174"/>
        <v>0</v>
      </c>
      <c r="BY123" s="144">
        <f t="shared" si="175"/>
        <v>0</v>
      </c>
      <c r="BZ123" s="144">
        <f t="shared" si="176"/>
        <v>0</v>
      </c>
      <c r="CA123" s="144">
        <f t="shared" si="177"/>
        <v>0</v>
      </c>
      <c r="CB123" s="144">
        <f t="shared" si="178"/>
        <v>0</v>
      </c>
      <c r="CC123" s="369"/>
      <c r="CE123" s="189" t="str">
        <f t="shared" si="219"/>
        <v>Sorties de secours</v>
      </c>
      <c r="CF123" s="145"/>
      <c r="CG123" s="145">
        <v>1</v>
      </c>
      <c r="CH123" s="145">
        <v>1</v>
      </c>
      <c r="CI123" s="145">
        <v>1</v>
      </c>
      <c r="CJ123" s="145">
        <v>1</v>
      </c>
      <c r="CK123" s="145">
        <v>1</v>
      </c>
      <c r="CL123" s="145">
        <v>1</v>
      </c>
      <c r="CM123" s="145">
        <v>1</v>
      </c>
      <c r="CN123" s="145">
        <v>1</v>
      </c>
      <c r="CO123" s="145">
        <v>1</v>
      </c>
      <c r="CP123" s="145">
        <v>1</v>
      </c>
      <c r="CQ123" s="145">
        <v>1</v>
      </c>
      <c r="CR123" s="145">
        <v>1</v>
      </c>
      <c r="CS123" s="145">
        <v>1</v>
      </c>
      <c r="CT123" s="145">
        <f t="shared" si="220"/>
        <v>0</v>
      </c>
      <c r="CU123" s="145">
        <f t="shared" si="221"/>
        <v>0</v>
      </c>
      <c r="CV123" s="145">
        <f t="shared" si="201"/>
        <v>0</v>
      </c>
    </row>
    <row r="124" spans="1:100" s="137" customFormat="1" ht="13.5" hidden="1" thickBot="1" x14ac:dyDescent="0.25">
      <c r="A124" s="369"/>
      <c r="B124" s="96" t="s">
        <v>158</v>
      </c>
      <c r="C124" s="319"/>
      <c r="D124" s="49"/>
      <c r="E124" s="152">
        <v>30</v>
      </c>
      <c r="F124" s="642"/>
      <c r="G124" s="34">
        <v>1.4999999999999999E-2</v>
      </c>
      <c r="H124" s="636"/>
      <c r="I124" s="622" t="s">
        <v>124</v>
      </c>
      <c r="J124" s="112"/>
      <c r="K124" s="139">
        <f t="shared" si="143"/>
        <v>30</v>
      </c>
      <c r="L124" s="140">
        <f t="shared" si="212"/>
        <v>1.4999999999999999E-2</v>
      </c>
      <c r="M124" s="141">
        <f t="shared" si="213"/>
        <v>0</v>
      </c>
      <c r="N124" s="141">
        <f t="shared" si="214"/>
        <v>0</v>
      </c>
      <c r="O124" s="70"/>
      <c r="P124" s="149" t="str">
        <f t="shared" si="142"/>
        <v>Accès silo à pellets/à copeaux</v>
      </c>
      <c r="Q124" s="144">
        <f t="shared" si="147"/>
        <v>0</v>
      </c>
      <c r="R124" s="144">
        <f t="shared" ref="R124:AU124" si="223">IF(Betrachtungszeit_Heizung&lt;R$26,0,IF(AND(Q$26&lt;&gt;0,Q$26/($K124)=INT(Q$26/($K124))),$D124,0))</f>
        <v>0</v>
      </c>
      <c r="S124" s="144">
        <f t="shared" si="223"/>
        <v>0</v>
      </c>
      <c r="T124" s="144">
        <f t="shared" si="223"/>
        <v>0</v>
      </c>
      <c r="U124" s="144">
        <f t="shared" si="223"/>
        <v>0</v>
      </c>
      <c r="V124" s="144">
        <f t="shared" si="223"/>
        <v>0</v>
      </c>
      <c r="W124" s="144">
        <f t="shared" si="223"/>
        <v>0</v>
      </c>
      <c r="X124" s="144">
        <f t="shared" si="223"/>
        <v>0</v>
      </c>
      <c r="Y124" s="144">
        <f t="shared" si="223"/>
        <v>0</v>
      </c>
      <c r="Z124" s="144">
        <f t="shared" si="223"/>
        <v>0</v>
      </c>
      <c r="AA124" s="144">
        <f t="shared" si="223"/>
        <v>0</v>
      </c>
      <c r="AB124" s="144">
        <f t="shared" si="223"/>
        <v>0</v>
      </c>
      <c r="AC124" s="144">
        <f t="shared" si="223"/>
        <v>0</v>
      </c>
      <c r="AD124" s="144">
        <f t="shared" si="223"/>
        <v>0</v>
      </c>
      <c r="AE124" s="144">
        <f t="shared" si="223"/>
        <v>0</v>
      </c>
      <c r="AF124" s="144">
        <f t="shared" si="223"/>
        <v>0</v>
      </c>
      <c r="AG124" s="144">
        <f t="shared" si="223"/>
        <v>0</v>
      </c>
      <c r="AH124" s="144">
        <f t="shared" si="223"/>
        <v>0</v>
      </c>
      <c r="AI124" s="144">
        <f t="shared" si="223"/>
        <v>0</v>
      </c>
      <c r="AJ124" s="144">
        <f t="shared" si="223"/>
        <v>0</v>
      </c>
      <c r="AK124" s="144">
        <f t="shared" si="223"/>
        <v>0</v>
      </c>
      <c r="AL124" s="144">
        <f t="shared" si="223"/>
        <v>0</v>
      </c>
      <c r="AM124" s="144">
        <f t="shared" si="223"/>
        <v>0</v>
      </c>
      <c r="AN124" s="144">
        <f t="shared" si="223"/>
        <v>0</v>
      </c>
      <c r="AO124" s="144">
        <f t="shared" si="223"/>
        <v>0</v>
      </c>
      <c r="AP124" s="144">
        <f t="shared" si="223"/>
        <v>0</v>
      </c>
      <c r="AQ124" s="144">
        <f t="shared" si="223"/>
        <v>0</v>
      </c>
      <c r="AR124" s="144">
        <f t="shared" si="223"/>
        <v>0</v>
      </c>
      <c r="AS124" s="144">
        <f t="shared" si="223"/>
        <v>0</v>
      </c>
      <c r="AT124" s="144">
        <f t="shared" si="223"/>
        <v>0</v>
      </c>
      <c r="AU124" s="144">
        <f t="shared" si="223"/>
        <v>0</v>
      </c>
      <c r="AV124" s="144">
        <f t="shared" si="216"/>
        <v>0</v>
      </c>
      <c r="AX124" s="144">
        <f t="shared" si="130"/>
        <v>0</v>
      </c>
      <c r="AY124" s="144">
        <f t="shared" si="149"/>
        <v>0</v>
      </c>
      <c r="AZ124" s="144">
        <f t="shared" si="150"/>
        <v>0</v>
      </c>
      <c r="BA124" s="144">
        <f t="shared" si="151"/>
        <v>0</v>
      </c>
      <c r="BB124" s="144">
        <f t="shared" si="152"/>
        <v>0</v>
      </c>
      <c r="BC124" s="144">
        <f t="shared" si="153"/>
        <v>0</v>
      </c>
      <c r="BD124" s="144">
        <f t="shared" si="154"/>
        <v>0</v>
      </c>
      <c r="BE124" s="144">
        <f t="shared" si="155"/>
        <v>0</v>
      </c>
      <c r="BF124" s="144">
        <f t="shared" si="156"/>
        <v>0</v>
      </c>
      <c r="BG124" s="144">
        <f t="shared" si="157"/>
        <v>0</v>
      </c>
      <c r="BH124" s="144">
        <f t="shared" si="158"/>
        <v>0</v>
      </c>
      <c r="BI124" s="144">
        <f t="shared" si="159"/>
        <v>0</v>
      </c>
      <c r="BJ124" s="144">
        <f t="shared" si="160"/>
        <v>0</v>
      </c>
      <c r="BK124" s="144">
        <f t="shared" si="161"/>
        <v>0</v>
      </c>
      <c r="BL124" s="144">
        <f t="shared" si="162"/>
        <v>0</v>
      </c>
      <c r="BM124" s="144">
        <f t="shared" si="163"/>
        <v>0</v>
      </c>
      <c r="BN124" s="144">
        <f t="shared" si="164"/>
        <v>0</v>
      </c>
      <c r="BO124" s="144">
        <f t="shared" si="165"/>
        <v>0</v>
      </c>
      <c r="BP124" s="144">
        <f t="shared" si="166"/>
        <v>0</v>
      </c>
      <c r="BQ124" s="144">
        <f t="shared" si="167"/>
        <v>0</v>
      </c>
      <c r="BR124" s="144">
        <f t="shared" si="168"/>
        <v>0</v>
      </c>
      <c r="BS124" s="144">
        <f t="shared" si="169"/>
        <v>0</v>
      </c>
      <c r="BT124" s="144">
        <f t="shared" si="170"/>
        <v>0</v>
      </c>
      <c r="BU124" s="144">
        <f t="shared" si="171"/>
        <v>0</v>
      </c>
      <c r="BV124" s="144">
        <f t="shared" si="172"/>
        <v>0</v>
      </c>
      <c r="BW124" s="144">
        <f t="shared" si="173"/>
        <v>0</v>
      </c>
      <c r="BX124" s="144">
        <f t="shared" si="174"/>
        <v>0</v>
      </c>
      <c r="BY124" s="144">
        <f t="shared" si="175"/>
        <v>0</v>
      </c>
      <c r="BZ124" s="144">
        <f t="shared" si="176"/>
        <v>0</v>
      </c>
      <c r="CA124" s="144">
        <f t="shared" si="177"/>
        <v>0</v>
      </c>
      <c r="CB124" s="144">
        <f t="shared" si="178"/>
        <v>0</v>
      </c>
      <c r="CC124" s="369"/>
      <c r="CE124" s="189" t="str">
        <f t="shared" si="219"/>
        <v>Accès silo à pellets/à copeaux</v>
      </c>
      <c r="CF124" s="145"/>
      <c r="CG124" s="145"/>
      <c r="CH124" s="145"/>
      <c r="CI124" s="145"/>
      <c r="CJ124" s="145"/>
      <c r="CK124" s="145"/>
      <c r="CL124" s="145"/>
      <c r="CM124" s="145">
        <v>1</v>
      </c>
      <c r="CN124" s="145">
        <v>1</v>
      </c>
      <c r="CO124" s="145"/>
      <c r="CP124" s="145"/>
      <c r="CQ124" s="145"/>
      <c r="CR124" s="145"/>
      <c r="CS124" s="145"/>
      <c r="CT124" s="145">
        <f t="shared" si="220"/>
        <v>0</v>
      </c>
      <c r="CU124" s="145">
        <f t="shared" si="221"/>
        <v>0</v>
      </c>
      <c r="CV124" s="145">
        <f t="shared" si="201"/>
        <v>0</v>
      </c>
    </row>
    <row r="125" spans="1:100" s="137" customFormat="1" hidden="1" x14ac:dyDescent="0.2">
      <c r="A125" s="369"/>
      <c r="B125" s="96" t="s">
        <v>45</v>
      </c>
      <c r="C125" s="320"/>
      <c r="D125" s="50"/>
      <c r="E125" s="510">
        <v>30</v>
      </c>
      <c r="F125" s="643"/>
      <c r="G125" s="157" t="s">
        <v>46</v>
      </c>
      <c r="H125" s="637"/>
      <c r="I125" s="623" t="s">
        <v>124</v>
      </c>
      <c r="J125" s="84"/>
      <c r="K125" s="139">
        <f t="shared" si="143"/>
        <v>30</v>
      </c>
      <c r="L125" s="140">
        <f t="shared" si="212"/>
        <v>0</v>
      </c>
      <c r="M125" s="141">
        <f t="shared" si="213"/>
        <v>0</v>
      </c>
      <c r="N125" s="141">
        <f t="shared" si="214"/>
        <v>0</v>
      </c>
      <c r="O125" s="70"/>
      <c r="P125" s="149" t="str">
        <f t="shared" si="142"/>
        <v>Autre</v>
      </c>
      <c r="Q125" s="144">
        <f t="shared" si="147"/>
        <v>0</v>
      </c>
      <c r="R125" s="144">
        <f t="shared" ref="R125:AU125" si="224">IF(Betrachtungszeit_Heizung&lt;R$26,0,IF(AND(Q$26&lt;&gt;0,Q$26/($K125)=INT(Q$26/($K125))),$D125,0))</f>
        <v>0</v>
      </c>
      <c r="S125" s="144">
        <f t="shared" si="224"/>
        <v>0</v>
      </c>
      <c r="T125" s="144">
        <f t="shared" si="224"/>
        <v>0</v>
      </c>
      <c r="U125" s="144">
        <f t="shared" si="224"/>
        <v>0</v>
      </c>
      <c r="V125" s="144">
        <f t="shared" si="224"/>
        <v>0</v>
      </c>
      <c r="W125" s="144">
        <f t="shared" si="224"/>
        <v>0</v>
      </c>
      <c r="X125" s="144">
        <f t="shared" si="224"/>
        <v>0</v>
      </c>
      <c r="Y125" s="144">
        <f t="shared" si="224"/>
        <v>0</v>
      </c>
      <c r="Z125" s="144">
        <f t="shared" si="224"/>
        <v>0</v>
      </c>
      <c r="AA125" s="144">
        <f t="shared" si="224"/>
        <v>0</v>
      </c>
      <c r="AB125" s="144">
        <f t="shared" si="224"/>
        <v>0</v>
      </c>
      <c r="AC125" s="144">
        <f t="shared" si="224"/>
        <v>0</v>
      </c>
      <c r="AD125" s="144">
        <f t="shared" si="224"/>
        <v>0</v>
      </c>
      <c r="AE125" s="144">
        <f t="shared" si="224"/>
        <v>0</v>
      </c>
      <c r="AF125" s="144">
        <f t="shared" si="224"/>
        <v>0</v>
      </c>
      <c r="AG125" s="144">
        <f t="shared" si="224"/>
        <v>0</v>
      </c>
      <c r="AH125" s="144">
        <f t="shared" si="224"/>
        <v>0</v>
      </c>
      <c r="AI125" s="144">
        <f t="shared" si="224"/>
        <v>0</v>
      </c>
      <c r="AJ125" s="144">
        <f t="shared" si="224"/>
        <v>0</v>
      </c>
      <c r="AK125" s="144">
        <f t="shared" si="224"/>
        <v>0</v>
      </c>
      <c r="AL125" s="144">
        <f t="shared" si="224"/>
        <v>0</v>
      </c>
      <c r="AM125" s="144">
        <f t="shared" si="224"/>
        <v>0</v>
      </c>
      <c r="AN125" s="144">
        <f t="shared" si="224"/>
        <v>0</v>
      </c>
      <c r="AO125" s="144">
        <f t="shared" si="224"/>
        <v>0</v>
      </c>
      <c r="AP125" s="144">
        <f t="shared" si="224"/>
        <v>0</v>
      </c>
      <c r="AQ125" s="144">
        <f t="shared" si="224"/>
        <v>0</v>
      </c>
      <c r="AR125" s="144">
        <f t="shared" si="224"/>
        <v>0</v>
      </c>
      <c r="AS125" s="144">
        <f t="shared" si="224"/>
        <v>0</v>
      </c>
      <c r="AT125" s="144">
        <f t="shared" si="224"/>
        <v>0</v>
      </c>
      <c r="AU125" s="144">
        <f t="shared" si="224"/>
        <v>0</v>
      </c>
      <c r="AV125" s="144">
        <f t="shared" si="216"/>
        <v>0</v>
      </c>
      <c r="AX125" s="144">
        <f t="shared" si="130"/>
        <v>0</v>
      </c>
      <c r="AY125" s="144">
        <f t="shared" si="149"/>
        <v>0</v>
      </c>
      <c r="AZ125" s="144">
        <f t="shared" si="150"/>
        <v>0</v>
      </c>
      <c r="BA125" s="144">
        <f t="shared" si="151"/>
        <v>0</v>
      </c>
      <c r="BB125" s="144">
        <f t="shared" si="152"/>
        <v>0</v>
      </c>
      <c r="BC125" s="144">
        <f t="shared" si="153"/>
        <v>0</v>
      </c>
      <c r="BD125" s="144">
        <f t="shared" si="154"/>
        <v>0</v>
      </c>
      <c r="BE125" s="144">
        <f t="shared" si="155"/>
        <v>0</v>
      </c>
      <c r="BF125" s="144">
        <f t="shared" si="156"/>
        <v>0</v>
      </c>
      <c r="BG125" s="144">
        <f t="shared" si="157"/>
        <v>0</v>
      </c>
      <c r="BH125" s="144">
        <f t="shared" si="158"/>
        <v>0</v>
      </c>
      <c r="BI125" s="144">
        <f t="shared" si="159"/>
        <v>0</v>
      </c>
      <c r="BJ125" s="144">
        <f t="shared" si="160"/>
        <v>0</v>
      </c>
      <c r="BK125" s="144">
        <f t="shared" si="161"/>
        <v>0</v>
      </c>
      <c r="BL125" s="144">
        <f t="shared" si="162"/>
        <v>0</v>
      </c>
      <c r="BM125" s="144">
        <f t="shared" si="163"/>
        <v>0</v>
      </c>
      <c r="BN125" s="144">
        <f t="shared" si="164"/>
        <v>0</v>
      </c>
      <c r="BO125" s="144">
        <f t="shared" si="165"/>
        <v>0</v>
      </c>
      <c r="BP125" s="144">
        <f t="shared" si="166"/>
        <v>0</v>
      </c>
      <c r="BQ125" s="144">
        <f t="shared" si="167"/>
        <v>0</v>
      </c>
      <c r="BR125" s="144">
        <f t="shared" si="168"/>
        <v>0</v>
      </c>
      <c r="BS125" s="144">
        <f t="shared" si="169"/>
        <v>0</v>
      </c>
      <c r="BT125" s="144">
        <f t="shared" si="170"/>
        <v>0</v>
      </c>
      <c r="BU125" s="144">
        <f t="shared" si="171"/>
        <v>0</v>
      </c>
      <c r="BV125" s="144">
        <f t="shared" si="172"/>
        <v>0</v>
      </c>
      <c r="BW125" s="144">
        <f t="shared" si="173"/>
        <v>0</v>
      </c>
      <c r="BX125" s="144">
        <f t="shared" si="174"/>
        <v>0</v>
      </c>
      <c r="BY125" s="144">
        <f t="shared" si="175"/>
        <v>0</v>
      </c>
      <c r="BZ125" s="144">
        <f t="shared" si="176"/>
        <v>0</v>
      </c>
      <c r="CA125" s="144">
        <f t="shared" si="177"/>
        <v>0</v>
      </c>
      <c r="CB125" s="144">
        <f t="shared" si="178"/>
        <v>0</v>
      </c>
      <c r="CC125" s="369"/>
      <c r="CE125" s="189" t="str">
        <f t="shared" si="219"/>
        <v>Autre</v>
      </c>
      <c r="CF125" s="145"/>
      <c r="CG125" s="145">
        <v>1</v>
      </c>
      <c r="CH125" s="145">
        <v>1</v>
      </c>
      <c r="CI125" s="145">
        <v>1</v>
      </c>
      <c r="CJ125" s="145">
        <v>1</v>
      </c>
      <c r="CK125" s="145">
        <v>1</v>
      </c>
      <c r="CL125" s="145">
        <v>1</v>
      </c>
      <c r="CM125" s="145">
        <v>1</v>
      </c>
      <c r="CN125" s="145">
        <v>1</v>
      </c>
      <c r="CO125" s="145">
        <v>1</v>
      </c>
      <c r="CP125" s="145">
        <v>1</v>
      </c>
      <c r="CQ125" s="145">
        <v>1</v>
      </c>
      <c r="CR125" s="145">
        <v>1</v>
      </c>
      <c r="CS125" s="145">
        <v>1</v>
      </c>
      <c r="CT125" s="145">
        <f t="shared" si="220"/>
        <v>0</v>
      </c>
      <c r="CU125" s="145">
        <f t="shared" si="221"/>
        <v>0</v>
      </c>
      <c r="CV125" s="145">
        <f t="shared" si="201"/>
        <v>0</v>
      </c>
    </row>
    <row r="126" spans="1:100" s="137" customFormat="1" ht="13.5" hidden="1" thickBot="1" x14ac:dyDescent="0.25">
      <c r="A126" s="369"/>
      <c r="B126" s="625" t="s">
        <v>398</v>
      </c>
      <c r="C126" s="322"/>
      <c r="D126" s="129"/>
      <c r="E126" s="155"/>
      <c r="F126" s="127"/>
      <c r="G126" s="130"/>
      <c r="H126" s="639"/>
      <c r="I126" s="130"/>
      <c r="J126" s="112"/>
      <c r="K126" s="139"/>
      <c r="L126" s="140"/>
      <c r="M126" s="141"/>
      <c r="N126" s="141"/>
      <c r="O126" s="70"/>
      <c r="P126" s="134" t="str">
        <f t="shared" si="142"/>
        <v>13. Réseau de chaleur : génie civil</v>
      </c>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369"/>
      <c r="CE126" s="374" t="str">
        <f t="shared" si="219"/>
        <v>13. Réseau de chaleur : génie civil</v>
      </c>
      <c r="CF126" s="145">
        <v>1</v>
      </c>
      <c r="CG126" s="145">
        <v>1</v>
      </c>
      <c r="CH126" s="145">
        <v>1</v>
      </c>
      <c r="CI126" s="145">
        <v>1</v>
      </c>
      <c r="CJ126" s="145">
        <v>1</v>
      </c>
      <c r="CK126" s="145">
        <v>1</v>
      </c>
      <c r="CL126" s="145">
        <v>1</v>
      </c>
      <c r="CM126" s="145">
        <v>1</v>
      </c>
      <c r="CN126" s="145">
        <v>1</v>
      </c>
      <c r="CO126" s="145">
        <v>1</v>
      </c>
      <c r="CP126" s="145">
        <v>1</v>
      </c>
      <c r="CQ126" s="145">
        <v>1</v>
      </c>
      <c r="CR126" s="145">
        <v>1</v>
      </c>
      <c r="CS126" s="145">
        <v>1</v>
      </c>
      <c r="CT126" s="145">
        <f t="shared" si="220"/>
        <v>1</v>
      </c>
      <c r="CU126" s="145">
        <f t="shared" si="221"/>
        <v>1</v>
      </c>
      <c r="CV126" s="145">
        <f t="shared" si="201"/>
        <v>1</v>
      </c>
    </row>
    <row r="127" spans="1:100" s="137" customFormat="1" ht="13.5" hidden="1" thickBot="1" x14ac:dyDescent="0.25">
      <c r="A127" s="369"/>
      <c r="B127" s="98" t="s">
        <v>401</v>
      </c>
      <c r="C127" s="319"/>
      <c r="D127" s="49"/>
      <c r="E127" s="152">
        <v>30</v>
      </c>
      <c r="F127" s="642"/>
      <c r="G127" s="34">
        <v>5.0000000000000001E-3</v>
      </c>
      <c r="H127" s="636"/>
      <c r="I127" s="622" t="s">
        <v>124</v>
      </c>
      <c r="J127" s="112"/>
      <c r="K127" s="139">
        <f t="shared" si="143"/>
        <v>30</v>
      </c>
      <c r="L127" s="140">
        <f t="shared" ref="L127:L129" si="225">IF(ISNUMBER(H127),IF(I127=$D$332,IFERROR(H127/D127,"-"),H127/100),IF(ISNUMBER(G127),G127,0))</f>
        <v>5.0000000000000001E-3</v>
      </c>
      <c r="M127" s="141">
        <f t="shared" ref="M127:M129" si="226">IF(AND(ISNUMBER(H127),I127=$D$332),H127,L127*D127)</f>
        <v>0</v>
      </c>
      <c r="N127" s="141">
        <f t="shared" ref="N127:N129" si="227">1/K127*D127</f>
        <v>0</v>
      </c>
      <c r="O127" s="70"/>
      <c r="P127" s="143" t="str">
        <f t="shared" si="142"/>
        <v>Fouilles pour l'extension du réseau</v>
      </c>
      <c r="Q127" s="144">
        <f t="shared" si="147"/>
        <v>0</v>
      </c>
      <c r="R127" s="144">
        <f t="shared" ref="R127:AU127" si="228">IF(Betrachtungszeit_Heizung&lt;R$26,0,IF(AND(Q$26&lt;&gt;0,Q$26/($K127)=INT(Q$26/($K127))),$D127,0))</f>
        <v>0</v>
      </c>
      <c r="S127" s="144">
        <f t="shared" si="228"/>
        <v>0</v>
      </c>
      <c r="T127" s="144">
        <f t="shared" si="228"/>
        <v>0</v>
      </c>
      <c r="U127" s="144">
        <f t="shared" si="228"/>
        <v>0</v>
      </c>
      <c r="V127" s="144">
        <f t="shared" si="228"/>
        <v>0</v>
      </c>
      <c r="W127" s="144">
        <f t="shared" si="228"/>
        <v>0</v>
      </c>
      <c r="X127" s="144">
        <f t="shared" si="228"/>
        <v>0</v>
      </c>
      <c r="Y127" s="144">
        <f t="shared" si="228"/>
        <v>0</v>
      </c>
      <c r="Z127" s="144">
        <f t="shared" si="228"/>
        <v>0</v>
      </c>
      <c r="AA127" s="144">
        <f t="shared" si="228"/>
        <v>0</v>
      </c>
      <c r="AB127" s="144">
        <f t="shared" si="228"/>
        <v>0</v>
      </c>
      <c r="AC127" s="144">
        <f t="shared" si="228"/>
        <v>0</v>
      </c>
      <c r="AD127" s="144">
        <f t="shared" si="228"/>
        <v>0</v>
      </c>
      <c r="AE127" s="144">
        <f t="shared" si="228"/>
        <v>0</v>
      </c>
      <c r="AF127" s="144">
        <f t="shared" si="228"/>
        <v>0</v>
      </c>
      <c r="AG127" s="144">
        <f t="shared" si="228"/>
        <v>0</v>
      </c>
      <c r="AH127" s="144">
        <f t="shared" si="228"/>
        <v>0</v>
      </c>
      <c r="AI127" s="144">
        <f t="shared" si="228"/>
        <v>0</v>
      </c>
      <c r="AJ127" s="144">
        <f t="shared" si="228"/>
        <v>0</v>
      </c>
      <c r="AK127" s="144">
        <f t="shared" si="228"/>
        <v>0</v>
      </c>
      <c r="AL127" s="144">
        <f t="shared" si="228"/>
        <v>0</v>
      </c>
      <c r="AM127" s="144">
        <f t="shared" si="228"/>
        <v>0</v>
      </c>
      <c r="AN127" s="144">
        <f t="shared" si="228"/>
        <v>0</v>
      </c>
      <c r="AO127" s="144">
        <f t="shared" si="228"/>
        <v>0</v>
      </c>
      <c r="AP127" s="144">
        <f t="shared" si="228"/>
        <v>0</v>
      </c>
      <c r="AQ127" s="144">
        <f t="shared" si="228"/>
        <v>0</v>
      </c>
      <c r="AR127" s="144">
        <f t="shared" si="228"/>
        <v>0</v>
      </c>
      <c r="AS127" s="144">
        <f t="shared" si="228"/>
        <v>0</v>
      </c>
      <c r="AT127" s="144">
        <f t="shared" si="228"/>
        <v>0</v>
      </c>
      <c r="AU127" s="144">
        <f t="shared" si="228"/>
        <v>0</v>
      </c>
      <c r="AV127" s="144">
        <f>SUMIF($AX$26:$CB$26,Betrachtungszeit_Heizung,AX127:CB127)</f>
        <v>0</v>
      </c>
      <c r="AX127" s="144">
        <f t="shared" si="130"/>
        <v>0</v>
      </c>
      <c r="AY127" s="144">
        <f t="shared" si="149"/>
        <v>0</v>
      </c>
      <c r="AZ127" s="144">
        <f t="shared" si="150"/>
        <v>0</v>
      </c>
      <c r="BA127" s="144">
        <f t="shared" si="151"/>
        <v>0</v>
      </c>
      <c r="BB127" s="144">
        <f t="shared" si="152"/>
        <v>0</v>
      </c>
      <c r="BC127" s="144">
        <f t="shared" si="153"/>
        <v>0</v>
      </c>
      <c r="BD127" s="144">
        <f t="shared" si="154"/>
        <v>0</v>
      </c>
      <c r="BE127" s="144">
        <f t="shared" si="155"/>
        <v>0</v>
      </c>
      <c r="BF127" s="144">
        <f t="shared" si="156"/>
        <v>0</v>
      </c>
      <c r="BG127" s="144">
        <f t="shared" si="157"/>
        <v>0</v>
      </c>
      <c r="BH127" s="144">
        <f t="shared" si="158"/>
        <v>0</v>
      </c>
      <c r="BI127" s="144">
        <f t="shared" si="159"/>
        <v>0</v>
      </c>
      <c r="BJ127" s="144">
        <f t="shared" si="160"/>
        <v>0</v>
      </c>
      <c r="BK127" s="144">
        <f t="shared" si="161"/>
        <v>0</v>
      </c>
      <c r="BL127" s="144">
        <f t="shared" si="162"/>
        <v>0</v>
      </c>
      <c r="BM127" s="144">
        <f t="shared" si="163"/>
        <v>0</v>
      </c>
      <c r="BN127" s="144">
        <f t="shared" si="164"/>
        <v>0</v>
      </c>
      <c r="BO127" s="144">
        <f t="shared" si="165"/>
        <v>0</v>
      </c>
      <c r="BP127" s="144">
        <f t="shared" si="166"/>
        <v>0</v>
      </c>
      <c r="BQ127" s="144">
        <f t="shared" si="167"/>
        <v>0</v>
      </c>
      <c r="BR127" s="144">
        <f t="shared" si="168"/>
        <v>0</v>
      </c>
      <c r="BS127" s="144">
        <f t="shared" si="169"/>
        <v>0</v>
      </c>
      <c r="BT127" s="144">
        <f t="shared" si="170"/>
        <v>0</v>
      </c>
      <c r="BU127" s="144">
        <f t="shared" si="171"/>
        <v>0</v>
      </c>
      <c r="BV127" s="144">
        <f t="shared" si="172"/>
        <v>0</v>
      </c>
      <c r="BW127" s="144">
        <f t="shared" si="173"/>
        <v>0</v>
      </c>
      <c r="BX127" s="144">
        <f t="shared" si="174"/>
        <v>0</v>
      </c>
      <c r="BY127" s="144">
        <f t="shared" si="175"/>
        <v>0</v>
      </c>
      <c r="BZ127" s="144">
        <f t="shared" si="176"/>
        <v>0</v>
      </c>
      <c r="CA127" s="144">
        <f t="shared" si="177"/>
        <v>0</v>
      </c>
      <c r="CB127" s="144">
        <f t="shared" si="178"/>
        <v>0</v>
      </c>
      <c r="CC127" s="369"/>
      <c r="CE127" s="189" t="str">
        <f t="shared" si="219"/>
        <v>Fouilles pour l'extension du réseau</v>
      </c>
      <c r="CF127" s="145"/>
      <c r="CG127" s="145">
        <v>1</v>
      </c>
      <c r="CH127" s="145">
        <v>1</v>
      </c>
      <c r="CI127" s="145">
        <v>1</v>
      </c>
      <c r="CJ127" s="145">
        <v>1</v>
      </c>
      <c r="CK127" s="145">
        <v>1</v>
      </c>
      <c r="CL127" s="145">
        <v>1</v>
      </c>
      <c r="CM127" s="145">
        <v>1</v>
      </c>
      <c r="CN127" s="145">
        <v>1</v>
      </c>
      <c r="CO127" s="145">
        <v>1</v>
      </c>
      <c r="CP127" s="145">
        <v>1</v>
      </c>
      <c r="CQ127" s="145">
        <v>1</v>
      </c>
      <c r="CR127" s="145">
        <v>1</v>
      </c>
      <c r="CS127" s="145">
        <v>1</v>
      </c>
      <c r="CT127" s="145">
        <f t="shared" si="220"/>
        <v>0</v>
      </c>
      <c r="CU127" s="145">
        <f t="shared" si="221"/>
        <v>0</v>
      </c>
      <c r="CV127" s="145">
        <f t="shared" si="201"/>
        <v>0</v>
      </c>
    </row>
    <row r="128" spans="1:100" s="137" customFormat="1" ht="13.5" hidden="1" thickBot="1" x14ac:dyDescent="0.25">
      <c r="A128" s="369"/>
      <c r="B128" s="98" t="s">
        <v>400</v>
      </c>
      <c r="C128" s="319"/>
      <c r="D128" s="49"/>
      <c r="E128" s="152">
        <v>30</v>
      </c>
      <c r="F128" s="642"/>
      <c r="G128" s="34">
        <v>5.0000000000000001E-3</v>
      </c>
      <c r="H128" s="636"/>
      <c r="I128" s="622" t="s">
        <v>124</v>
      </c>
      <c r="J128" s="112"/>
      <c r="K128" s="139">
        <f t="shared" si="143"/>
        <v>30</v>
      </c>
      <c r="L128" s="140">
        <f t="shared" si="225"/>
        <v>5.0000000000000001E-3</v>
      </c>
      <c r="M128" s="141">
        <f t="shared" si="226"/>
        <v>0</v>
      </c>
      <c r="N128" s="141">
        <f t="shared" si="227"/>
        <v>0</v>
      </c>
      <c r="O128" s="70"/>
      <c r="P128" s="143" t="str">
        <f t="shared" si="142"/>
        <v>Fouilles pour l'introduction</v>
      </c>
      <c r="Q128" s="144">
        <f t="shared" si="147"/>
        <v>0</v>
      </c>
      <c r="R128" s="144">
        <f t="shared" ref="R128:AU128" si="229">IF(Betrachtungszeit_Heizung&lt;R$26,0,IF(AND(Q$26&lt;&gt;0,Q$26/($K128)=INT(Q$26/($K128))),$D128,0))</f>
        <v>0</v>
      </c>
      <c r="S128" s="144">
        <f t="shared" si="229"/>
        <v>0</v>
      </c>
      <c r="T128" s="144">
        <f t="shared" si="229"/>
        <v>0</v>
      </c>
      <c r="U128" s="144">
        <f t="shared" si="229"/>
        <v>0</v>
      </c>
      <c r="V128" s="144">
        <f t="shared" si="229"/>
        <v>0</v>
      </c>
      <c r="W128" s="144">
        <f t="shared" si="229"/>
        <v>0</v>
      </c>
      <c r="X128" s="144">
        <f t="shared" si="229"/>
        <v>0</v>
      </c>
      <c r="Y128" s="144">
        <f t="shared" si="229"/>
        <v>0</v>
      </c>
      <c r="Z128" s="144">
        <f t="shared" si="229"/>
        <v>0</v>
      </c>
      <c r="AA128" s="144">
        <f t="shared" si="229"/>
        <v>0</v>
      </c>
      <c r="AB128" s="144">
        <f t="shared" si="229"/>
        <v>0</v>
      </c>
      <c r="AC128" s="144">
        <f t="shared" si="229"/>
        <v>0</v>
      </c>
      <c r="AD128" s="144">
        <f t="shared" si="229"/>
        <v>0</v>
      </c>
      <c r="AE128" s="144">
        <f t="shared" si="229"/>
        <v>0</v>
      </c>
      <c r="AF128" s="144">
        <f t="shared" si="229"/>
        <v>0</v>
      </c>
      <c r="AG128" s="144">
        <f t="shared" si="229"/>
        <v>0</v>
      </c>
      <c r="AH128" s="144">
        <f t="shared" si="229"/>
        <v>0</v>
      </c>
      <c r="AI128" s="144">
        <f t="shared" si="229"/>
        <v>0</v>
      </c>
      <c r="AJ128" s="144">
        <f t="shared" si="229"/>
        <v>0</v>
      </c>
      <c r="AK128" s="144">
        <f t="shared" si="229"/>
        <v>0</v>
      </c>
      <c r="AL128" s="144">
        <f t="shared" si="229"/>
        <v>0</v>
      </c>
      <c r="AM128" s="144">
        <f t="shared" si="229"/>
        <v>0</v>
      </c>
      <c r="AN128" s="144">
        <f t="shared" si="229"/>
        <v>0</v>
      </c>
      <c r="AO128" s="144">
        <f t="shared" si="229"/>
        <v>0</v>
      </c>
      <c r="AP128" s="144">
        <f t="shared" si="229"/>
        <v>0</v>
      </c>
      <c r="AQ128" s="144">
        <f t="shared" si="229"/>
        <v>0</v>
      </c>
      <c r="AR128" s="144">
        <f t="shared" si="229"/>
        <v>0</v>
      </c>
      <c r="AS128" s="144">
        <f t="shared" si="229"/>
        <v>0</v>
      </c>
      <c r="AT128" s="144">
        <f t="shared" si="229"/>
        <v>0</v>
      </c>
      <c r="AU128" s="144">
        <f t="shared" si="229"/>
        <v>0</v>
      </c>
      <c r="AV128" s="144">
        <f>SUMIF($AX$26:$CB$26,Betrachtungszeit_Heizung,AX128:CB128)</f>
        <v>0</v>
      </c>
      <c r="AX128" s="144">
        <f t="shared" si="130"/>
        <v>0</v>
      </c>
      <c r="AY128" s="144">
        <f t="shared" si="149"/>
        <v>0</v>
      </c>
      <c r="AZ128" s="144">
        <f t="shared" si="150"/>
        <v>0</v>
      </c>
      <c r="BA128" s="144">
        <f t="shared" si="151"/>
        <v>0</v>
      </c>
      <c r="BB128" s="144">
        <f t="shared" si="152"/>
        <v>0</v>
      </c>
      <c r="BC128" s="144">
        <f t="shared" si="153"/>
        <v>0</v>
      </c>
      <c r="BD128" s="144">
        <f t="shared" si="154"/>
        <v>0</v>
      </c>
      <c r="BE128" s="144">
        <f t="shared" si="155"/>
        <v>0</v>
      </c>
      <c r="BF128" s="144">
        <f t="shared" si="156"/>
        <v>0</v>
      </c>
      <c r="BG128" s="144">
        <f t="shared" si="157"/>
        <v>0</v>
      </c>
      <c r="BH128" s="144">
        <f t="shared" si="158"/>
        <v>0</v>
      </c>
      <c r="BI128" s="144">
        <f t="shared" si="159"/>
        <v>0</v>
      </c>
      <c r="BJ128" s="144">
        <f t="shared" si="160"/>
        <v>0</v>
      </c>
      <c r="BK128" s="144">
        <f t="shared" si="161"/>
        <v>0</v>
      </c>
      <c r="BL128" s="144">
        <f t="shared" si="162"/>
        <v>0</v>
      </c>
      <c r="BM128" s="144">
        <f t="shared" si="163"/>
        <v>0</v>
      </c>
      <c r="BN128" s="144">
        <f t="shared" si="164"/>
        <v>0</v>
      </c>
      <c r="BO128" s="144">
        <f t="shared" si="165"/>
        <v>0</v>
      </c>
      <c r="BP128" s="144">
        <f t="shared" si="166"/>
        <v>0</v>
      </c>
      <c r="BQ128" s="144">
        <f t="shared" si="167"/>
        <v>0</v>
      </c>
      <c r="BR128" s="144">
        <f t="shared" si="168"/>
        <v>0</v>
      </c>
      <c r="BS128" s="144">
        <f t="shared" si="169"/>
        <v>0</v>
      </c>
      <c r="BT128" s="144">
        <f t="shared" si="170"/>
        <v>0</v>
      </c>
      <c r="BU128" s="144">
        <f t="shared" si="171"/>
        <v>0</v>
      </c>
      <c r="BV128" s="144">
        <f t="shared" si="172"/>
        <v>0</v>
      </c>
      <c r="BW128" s="144">
        <f t="shared" si="173"/>
        <v>0</v>
      </c>
      <c r="BX128" s="144">
        <f t="shared" si="174"/>
        <v>0</v>
      </c>
      <c r="BY128" s="144">
        <f t="shared" si="175"/>
        <v>0</v>
      </c>
      <c r="BZ128" s="144">
        <f t="shared" si="176"/>
        <v>0</v>
      </c>
      <c r="CA128" s="144">
        <f t="shared" si="177"/>
        <v>0</v>
      </c>
      <c r="CB128" s="144">
        <f t="shared" si="178"/>
        <v>0</v>
      </c>
      <c r="CC128" s="369"/>
      <c r="CE128" s="189" t="str">
        <f t="shared" si="219"/>
        <v>Fouilles pour l'introduction</v>
      </c>
      <c r="CF128" s="145"/>
      <c r="CG128" s="145">
        <v>1</v>
      </c>
      <c r="CH128" s="145">
        <v>1</v>
      </c>
      <c r="CI128" s="145">
        <v>1</v>
      </c>
      <c r="CJ128" s="145">
        <v>1</v>
      </c>
      <c r="CK128" s="145">
        <v>1</v>
      </c>
      <c r="CL128" s="145">
        <v>1</v>
      </c>
      <c r="CM128" s="145">
        <v>1</v>
      </c>
      <c r="CN128" s="145">
        <v>1</v>
      </c>
      <c r="CO128" s="145">
        <v>1</v>
      </c>
      <c r="CP128" s="145">
        <v>1</v>
      </c>
      <c r="CQ128" s="145">
        <v>1</v>
      </c>
      <c r="CR128" s="145">
        <v>1</v>
      </c>
      <c r="CS128" s="145">
        <v>1</v>
      </c>
      <c r="CT128" s="145">
        <f t="shared" si="220"/>
        <v>0</v>
      </c>
      <c r="CU128" s="145">
        <f t="shared" si="221"/>
        <v>0</v>
      </c>
      <c r="CV128" s="145">
        <f t="shared" si="201"/>
        <v>0</v>
      </c>
    </row>
    <row r="129" spans="1:100" s="137" customFormat="1" hidden="1" x14ac:dyDescent="0.2">
      <c r="A129" s="369"/>
      <c r="B129" s="96" t="s">
        <v>45</v>
      </c>
      <c r="C129" s="320"/>
      <c r="D129" s="50"/>
      <c r="E129" s="510">
        <v>30</v>
      </c>
      <c r="F129" s="643"/>
      <c r="G129" s="157" t="s">
        <v>46</v>
      </c>
      <c r="H129" s="637"/>
      <c r="I129" s="623" t="s">
        <v>124</v>
      </c>
      <c r="J129" s="84"/>
      <c r="K129" s="139">
        <f t="shared" si="143"/>
        <v>30</v>
      </c>
      <c r="L129" s="140">
        <f t="shared" si="225"/>
        <v>0</v>
      </c>
      <c r="M129" s="141">
        <f t="shared" si="226"/>
        <v>0</v>
      </c>
      <c r="N129" s="141">
        <f t="shared" si="227"/>
        <v>0</v>
      </c>
      <c r="O129" s="70"/>
      <c r="P129" s="149" t="str">
        <f t="shared" si="142"/>
        <v>Autre</v>
      </c>
      <c r="Q129" s="144">
        <f t="shared" si="147"/>
        <v>0</v>
      </c>
      <c r="R129" s="144">
        <f t="shared" ref="R129:AU129" si="230">IF(Betrachtungszeit_Heizung&lt;R$26,0,IF(AND(Q$26&lt;&gt;0,Q$26/($K129)=INT(Q$26/($K129))),$D129,0))</f>
        <v>0</v>
      </c>
      <c r="S129" s="144">
        <f t="shared" si="230"/>
        <v>0</v>
      </c>
      <c r="T129" s="144">
        <f t="shared" si="230"/>
        <v>0</v>
      </c>
      <c r="U129" s="144">
        <f t="shared" si="230"/>
        <v>0</v>
      </c>
      <c r="V129" s="144">
        <f t="shared" si="230"/>
        <v>0</v>
      </c>
      <c r="W129" s="144">
        <f t="shared" si="230"/>
        <v>0</v>
      </c>
      <c r="X129" s="144">
        <f t="shared" si="230"/>
        <v>0</v>
      </c>
      <c r="Y129" s="144">
        <f t="shared" si="230"/>
        <v>0</v>
      </c>
      <c r="Z129" s="144">
        <f t="shared" si="230"/>
        <v>0</v>
      </c>
      <c r="AA129" s="144">
        <f t="shared" si="230"/>
        <v>0</v>
      </c>
      <c r="AB129" s="144">
        <f t="shared" si="230"/>
        <v>0</v>
      </c>
      <c r="AC129" s="144">
        <f t="shared" si="230"/>
        <v>0</v>
      </c>
      <c r="AD129" s="144">
        <f t="shared" si="230"/>
        <v>0</v>
      </c>
      <c r="AE129" s="144">
        <f t="shared" si="230"/>
        <v>0</v>
      </c>
      <c r="AF129" s="144">
        <f t="shared" si="230"/>
        <v>0</v>
      </c>
      <c r="AG129" s="144">
        <f t="shared" si="230"/>
        <v>0</v>
      </c>
      <c r="AH129" s="144">
        <f t="shared" si="230"/>
        <v>0</v>
      </c>
      <c r="AI129" s="144">
        <f t="shared" si="230"/>
        <v>0</v>
      </c>
      <c r="AJ129" s="144">
        <f t="shared" si="230"/>
        <v>0</v>
      </c>
      <c r="AK129" s="144">
        <f t="shared" si="230"/>
        <v>0</v>
      </c>
      <c r="AL129" s="144">
        <f t="shared" si="230"/>
        <v>0</v>
      </c>
      <c r="AM129" s="144">
        <f t="shared" si="230"/>
        <v>0</v>
      </c>
      <c r="AN129" s="144">
        <f t="shared" si="230"/>
        <v>0</v>
      </c>
      <c r="AO129" s="144">
        <f t="shared" si="230"/>
        <v>0</v>
      </c>
      <c r="AP129" s="144">
        <f t="shared" si="230"/>
        <v>0</v>
      </c>
      <c r="AQ129" s="144">
        <f t="shared" si="230"/>
        <v>0</v>
      </c>
      <c r="AR129" s="144">
        <f t="shared" si="230"/>
        <v>0</v>
      </c>
      <c r="AS129" s="144">
        <f t="shared" si="230"/>
        <v>0</v>
      </c>
      <c r="AT129" s="144">
        <f t="shared" si="230"/>
        <v>0</v>
      </c>
      <c r="AU129" s="144">
        <f t="shared" si="230"/>
        <v>0</v>
      </c>
      <c r="AV129" s="144">
        <f>SUMIF($AX$26:$CB$26,Betrachtungszeit_Heizung,AX129:CB129)</f>
        <v>0</v>
      </c>
      <c r="AX129" s="144">
        <f t="shared" si="130"/>
        <v>0</v>
      </c>
      <c r="AY129" s="144">
        <f t="shared" si="149"/>
        <v>0</v>
      </c>
      <c r="AZ129" s="144">
        <f t="shared" si="150"/>
        <v>0</v>
      </c>
      <c r="BA129" s="144">
        <f t="shared" si="151"/>
        <v>0</v>
      </c>
      <c r="BB129" s="144">
        <f t="shared" si="152"/>
        <v>0</v>
      </c>
      <c r="BC129" s="144">
        <f t="shared" si="153"/>
        <v>0</v>
      </c>
      <c r="BD129" s="144">
        <f t="shared" si="154"/>
        <v>0</v>
      </c>
      <c r="BE129" s="144">
        <f t="shared" si="155"/>
        <v>0</v>
      </c>
      <c r="BF129" s="144">
        <f t="shared" si="156"/>
        <v>0</v>
      </c>
      <c r="BG129" s="144">
        <f t="shared" si="157"/>
        <v>0</v>
      </c>
      <c r="BH129" s="144">
        <f t="shared" si="158"/>
        <v>0</v>
      </c>
      <c r="BI129" s="144">
        <f t="shared" si="159"/>
        <v>0</v>
      </c>
      <c r="BJ129" s="144">
        <f t="shared" si="160"/>
        <v>0</v>
      </c>
      <c r="BK129" s="144">
        <f t="shared" si="161"/>
        <v>0</v>
      </c>
      <c r="BL129" s="144">
        <f t="shared" si="162"/>
        <v>0</v>
      </c>
      <c r="BM129" s="144">
        <f t="shared" si="163"/>
        <v>0</v>
      </c>
      <c r="BN129" s="144">
        <f t="shared" si="164"/>
        <v>0</v>
      </c>
      <c r="BO129" s="144">
        <f t="shared" si="165"/>
        <v>0</v>
      </c>
      <c r="BP129" s="144">
        <f t="shared" si="166"/>
        <v>0</v>
      </c>
      <c r="BQ129" s="144">
        <f t="shared" si="167"/>
        <v>0</v>
      </c>
      <c r="BR129" s="144">
        <f t="shared" si="168"/>
        <v>0</v>
      </c>
      <c r="BS129" s="144">
        <f t="shared" si="169"/>
        <v>0</v>
      </c>
      <c r="BT129" s="144">
        <f t="shared" si="170"/>
        <v>0</v>
      </c>
      <c r="BU129" s="144">
        <f t="shared" si="171"/>
        <v>0</v>
      </c>
      <c r="BV129" s="144">
        <f t="shared" si="172"/>
        <v>0</v>
      </c>
      <c r="BW129" s="144">
        <f t="shared" si="173"/>
        <v>0</v>
      </c>
      <c r="BX129" s="144">
        <f t="shared" si="174"/>
        <v>0</v>
      </c>
      <c r="BY129" s="144">
        <f t="shared" si="175"/>
        <v>0</v>
      </c>
      <c r="BZ129" s="144">
        <f t="shared" si="176"/>
        <v>0</v>
      </c>
      <c r="CA129" s="144">
        <f t="shared" si="177"/>
        <v>0</v>
      </c>
      <c r="CB129" s="144">
        <f t="shared" si="178"/>
        <v>0</v>
      </c>
      <c r="CC129" s="369"/>
      <c r="CE129" s="189" t="str">
        <f t="shared" si="219"/>
        <v>Autre</v>
      </c>
      <c r="CF129" s="145"/>
      <c r="CG129" s="145">
        <v>1</v>
      </c>
      <c r="CH129" s="145">
        <v>1</v>
      </c>
      <c r="CI129" s="145">
        <v>1</v>
      </c>
      <c r="CJ129" s="145">
        <v>1</v>
      </c>
      <c r="CK129" s="145">
        <v>1</v>
      </c>
      <c r="CL129" s="145">
        <v>1</v>
      </c>
      <c r="CM129" s="145">
        <v>1</v>
      </c>
      <c r="CN129" s="145">
        <v>1</v>
      </c>
      <c r="CO129" s="145">
        <v>1</v>
      </c>
      <c r="CP129" s="145">
        <v>1</v>
      </c>
      <c r="CQ129" s="145">
        <v>1</v>
      </c>
      <c r="CR129" s="145">
        <v>1</v>
      </c>
      <c r="CS129" s="145">
        <v>1</v>
      </c>
      <c r="CT129" s="145">
        <f t="shared" si="220"/>
        <v>0</v>
      </c>
      <c r="CU129" s="145">
        <f t="shared" si="221"/>
        <v>0</v>
      </c>
      <c r="CV129" s="145">
        <f t="shared" si="201"/>
        <v>0</v>
      </c>
    </row>
    <row r="130" spans="1:100" s="137" customFormat="1" ht="13.5" hidden="1" thickBot="1" x14ac:dyDescent="0.25">
      <c r="A130" s="369"/>
      <c r="B130" s="625" t="s">
        <v>399</v>
      </c>
      <c r="C130" s="322"/>
      <c r="D130" s="129"/>
      <c r="E130" s="155"/>
      <c r="F130" s="127"/>
      <c r="G130" s="130"/>
      <c r="H130" s="639"/>
      <c r="I130" s="130"/>
      <c r="J130" s="112"/>
      <c r="K130" s="139"/>
      <c r="L130" s="140"/>
      <c r="M130" s="141"/>
      <c r="N130" s="141"/>
      <c r="O130" s="70"/>
      <c r="P130" s="134" t="str">
        <f t="shared" si="142"/>
        <v>14. Réseau de chaleur : conduites</v>
      </c>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369"/>
      <c r="CE130" s="374" t="str">
        <f t="shared" si="219"/>
        <v>14. Réseau de chaleur : conduites</v>
      </c>
      <c r="CF130" s="145">
        <v>1</v>
      </c>
      <c r="CG130" s="145">
        <v>1</v>
      </c>
      <c r="CH130" s="145">
        <v>1</v>
      </c>
      <c r="CI130" s="145">
        <v>1</v>
      </c>
      <c r="CJ130" s="145">
        <v>1</v>
      </c>
      <c r="CK130" s="145">
        <v>1</v>
      </c>
      <c r="CL130" s="145">
        <v>1</v>
      </c>
      <c r="CM130" s="145">
        <v>1</v>
      </c>
      <c r="CN130" s="145">
        <v>1</v>
      </c>
      <c r="CO130" s="145">
        <v>1</v>
      </c>
      <c r="CP130" s="145">
        <v>1</v>
      </c>
      <c r="CQ130" s="145">
        <v>1</v>
      </c>
      <c r="CR130" s="145">
        <v>1</v>
      </c>
      <c r="CS130" s="145">
        <v>1</v>
      </c>
      <c r="CT130" s="145">
        <f t="shared" si="220"/>
        <v>1</v>
      </c>
      <c r="CU130" s="145">
        <f t="shared" si="221"/>
        <v>1</v>
      </c>
      <c r="CV130" s="145">
        <f t="shared" si="201"/>
        <v>1</v>
      </c>
    </row>
    <row r="131" spans="1:100" s="137" customFormat="1" ht="13.5" hidden="1" thickBot="1" x14ac:dyDescent="0.25">
      <c r="A131" s="369"/>
      <c r="B131" s="98" t="s">
        <v>402</v>
      </c>
      <c r="C131" s="319"/>
      <c r="D131" s="49"/>
      <c r="E131" s="152">
        <v>30</v>
      </c>
      <c r="F131" s="642"/>
      <c r="G131" s="34">
        <v>0.01</v>
      </c>
      <c r="H131" s="636"/>
      <c r="I131" s="622" t="s">
        <v>124</v>
      </c>
      <c r="J131" s="112"/>
      <c r="K131" s="139">
        <f t="shared" si="143"/>
        <v>30</v>
      </c>
      <c r="L131" s="140">
        <f t="shared" ref="L131:L138" si="231">IF(ISNUMBER(H131),IF(I131=$D$332,IFERROR(H131/D131,"-"),H131/100),IF(ISNUMBER(G131),G131,0))</f>
        <v>0.01</v>
      </c>
      <c r="M131" s="141">
        <f t="shared" ref="M131:M138" si="232">IF(AND(ISNUMBER(H131),I131=$D$332),H131,L131*D131)</f>
        <v>0</v>
      </c>
      <c r="N131" s="141">
        <f t="shared" ref="N131:N185" si="233">1/K131*D131</f>
        <v>0</v>
      </c>
      <c r="O131" s="70"/>
      <c r="P131" s="143" t="str">
        <f t="shared" si="142"/>
        <v>Raccordement réseau froid</v>
      </c>
      <c r="Q131" s="144">
        <f t="shared" si="147"/>
        <v>0</v>
      </c>
      <c r="R131" s="144">
        <f t="shared" ref="R131:AU131" si="234">IF(Betrachtungszeit_Heizung&lt;R$26,0,IF(AND(Q$26&lt;&gt;0,Q$26/($K131)=INT(Q$26/($K131))),$D131,0))</f>
        <v>0</v>
      </c>
      <c r="S131" s="144">
        <f t="shared" si="234"/>
        <v>0</v>
      </c>
      <c r="T131" s="144">
        <f t="shared" si="234"/>
        <v>0</v>
      </c>
      <c r="U131" s="144">
        <f t="shared" si="234"/>
        <v>0</v>
      </c>
      <c r="V131" s="144">
        <f t="shared" si="234"/>
        <v>0</v>
      </c>
      <c r="W131" s="144">
        <f t="shared" si="234"/>
        <v>0</v>
      </c>
      <c r="X131" s="144">
        <f t="shared" si="234"/>
        <v>0</v>
      </c>
      <c r="Y131" s="144">
        <f t="shared" si="234"/>
        <v>0</v>
      </c>
      <c r="Z131" s="144">
        <f t="shared" si="234"/>
        <v>0</v>
      </c>
      <c r="AA131" s="144">
        <f t="shared" si="234"/>
        <v>0</v>
      </c>
      <c r="AB131" s="144">
        <f t="shared" si="234"/>
        <v>0</v>
      </c>
      <c r="AC131" s="144">
        <f t="shared" si="234"/>
        <v>0</v>
      </c>
      <c r="AD131" s="144">
        <f t="shared" si="234"/>
        <v>0</v>
      </c>
      <c r="AE131" s="144">
        <f t="shared" si="234"/>
        <v>0</v>
      </c>
      <c r="AF131" s="144">
        <f t="shared" si="234"/>
        <v>0</v>
      </c>
      <c r="AG131" s="144">
        <f t="shared" si="234"/>
        <v>0</v>
      </c>
      <c r="AH131" s="144">
        <f t="shared" si="234"/>
        <v>0</v>
      </c>
      <c r="AI131" s="144">
        <f t="shared" si="234"/>
        <v>0</v>
      </c>
      <c r="AJ131" s="144">
        <f t="shared" si="234"/>
        <v>0</v>
      </c>
      <c r="AK131" s="144">
        <f t="shared" si="234"/>
        <v>0</v>
      </c>
      <c r="AL131" s="144">
        <f t="shared" si="234"/>
        <v>0</v>
      </c>
      <c r="AM131" s="144">
        <f t="shared" si="234"/>
        <v>0</v>
      </c>
      <c r="AN131" s="144">
        <f t="shared" si="234"/>
        <v>0</v>
      </c>
      <c r="AO131" s="144">
        <f t="shared" si="234"/>
        <v>0</v>
      </c>
      <c r="AP131" s="144">
        <f t="shared" si="234"/>
        <v>0</v>
      </c>
      <c r="AQ131" s="144">
        <f t="shared" si="234"/>
        <v>0</v>
      </c>
      <c r="AR131" s="144">
        <f t="shared" si="234"/>
        <v>0</v>
      </c>
      <c r="AS131" s="144">
        <f t="shared" si="234"/>
        <v>0</v>
      </c>
      <c r="AT131" s="144">
        <f t="shared" si="234"/>
        <v>0</v>
      </c>
      <c r="AU131" s="144">
        <f t="shared" si="234"/>
        <v>0</v>
      </c>
      <c r="AV131" s="144">
        <f t="shared" ref="AV131:AV138" si="235">SUMIF($AX$26:$CB$26,Betrachtungszeit_Heizung,AX131:CB131)</f>
        <v>0</v>
      </c>
      <c r="AX131" s="144">
        <f t="shared" si="130"/>
        <v>0</v>
      </c>
      <c r="AY131" s="144">
        <f t="shared" si="149"/>
        <v>0</v>
      </c>
      <c r="AZ131" s="144">
        <f t="shared" si="150"/>
        <v>0</v>
      </c>
      <c r="BA131" s="144">
        <f t="shared" si="151"/>
        <v>0</v>
      </c>
      <c r="BB131" s="144">
        <f t="shared" si="152"/>
        <v>0</v>
      </c>
      <c r="BC131" s="144">
        <f t="shared" si="153"/>
        <v>0</v>
      </c>
      <c r="BD131" s="144">
        <f t="shared" si="154"/>
        <v>0</v>
      </c>
      <c r="BE131" s="144">
        <f t="shared" si="155"/>
        <v>0</v>
      </c>
      <c r="BF131" s="144">
        <f t="shared" si="156"/>
        <v>0</v>
      </c>
      <c r="BG131" s="144">
        <f t="shared" si="157"/>
        <v>0</v>
      </c>
      <c r="BH131" s="144">
        <f t="shared" si="158"/>
        <v>0</v>
      </c>
      <c r="BI131" s="144">
        <f t="shared" si="159"/>
        <v>0</v>
      </c>
      <c r="BJ131" s="144">
        <f t="shared" si="160"/>
        <v>0</v>
      </c>
      <c r="BK131" s="144">
        <f t="shared" si="161"/>
        <v>0</v>
      </c>
      <c r="BL131" s="144">
        <f t="shared" si="162"/>
        <v>0</v>
      </c>
      <c r="BM131" s="144">
        <f t="shared" si="163"/>
        <v>0</v>
      </c>
      <c r="BN131" s="144">
        <f t="shared" si="164"/>
        <v>0</v>
      </c>
      <c r="BO131" s="144">
        <f t="shared" si="165"/>
        <v>0</v>
      </c>
      <c r="BP131" s="144">
        <f t="shared" si="166"/>
        <v>0</v>
      </c>
      <c r="BQ131" s="144">
        <f t="shared" si="167"/>
        <v>0</v>
      </c>
      <c r="BR131" s="144">
        <f t="shared" si="168"/>
        <v>0</v>
      </c>
      <c r="BS131" s="144">
        <f t="shared" si="169"/>
        <v>0</v>
      </c>
      <c r="BT131" s="144">
        <f t="shared" si="170"/>
        <v>0</v>
      </c>
      <c r="BU131" s="144">
        <f t="shared" si="171"/>
        <v>0</v>
      </c>
      <c r="BV131" s="144">
        <f t="shared" si="172"/>
        <v>0</v>
      </c>
      <c r="BW131" s="144">
        <f t="shared" si="173"/>
        <v>0</v>
      </c>
      <c r="BX131" s="144">
        <f t="shared" si="174"/>
        <v>0</v>
      </c>
      <c r="BY131" s="144">
        <f t="shared" si="175"/>
        <v>0</v>
      </c>
      <c r="BZ131" s="144">
        <f t="shared" si="176"/>
        <v>0</v>
      </c>
      <c r="CA131" s="144">
        <f t="shared" si="177"/>
        <v>0</v>
      </c>
      <c r="CB131" s="144">
        <f t="shared" si="178"/>
        <v>0</v>
      </c>
      <c r="CC131" s="369"/>
      <c r="CE131" s="189" t="str">
        <f t="shared" si="219"/>
        <v>Raccordement réseau froid</v>
      </c>
      <c r="CF131" s="145"/>
      <c r="CG131" s="145">
        <v>1</v>
      </c>
      <c r="CH131" s="145">
        <v>1</v>
      </c>
      <c r="CI131" s="145">
        <v>1</v>
      </c>
      <c r="CJ131" s="145">
        <v>1</v>
      </c>
      <c r="CK131" s="145">
        <v>1</v>
      </c>
      <c r="CL131" s="145">
        <v>1</v>
      </c>
      <c r="CM131" s="145">
        <v>1</v>
      </c>
      <c r="CN131" s="145">
        <v>1</v>
      </c>
      <c r="CO131" s="145">
        <v>1</v>
      </c>
      <c r="CP131" s="145">
        <v>1</v>
      </c>
      <c r="CQ131" s="145">
        <v>1</v>
      </c>
      <c r="CR131" s="145">
        <v>1</v>
      </c>
      <c r="CS131" s="145">
        <v>1</v>
      </c>
      <c r="CT131" s="145">
        <f t="shared" si="220"/>
        <v>0</v>
      </c>
      <c r="CU131" s="145">
        <f t="shared" si="221"/>
        <v>0</v>
      </c>
      <c r="CV131" s="145">
        <f t="shared" si="201"/>
        <v>0</v>
      </c>
    </row>
    <row r="132" spans="1:100" s="137" customFormat="1" ht="13.5" hidden="1" thickBot="1" x14ac:dyDescent="0.25">
      <c r="A132" s="369"/>
      <c r="B132" s="98" t="s">
        <v>403</v>
      </c>
      <c r="C132" s="319"/>
      <c r="D132" s="49"/>
      <c r="E132" s="152">
        <v>30</v>
      </c>
      <c r="F132" s="642"/>
      <c r="G132" s="34">
        <v>0.01</v>
      </c>
      <c r="H132" s="636"/>
      <c r="I132" s="622" t="s">
        <v>124</v>
      </c>
      <c r="J132" s="112"/>
      <c r="K132" s="139">
        <f t="shared" si="143"/>
        <v>30</v>
      </c>
      <c r="L132" s="140">
        <f t="shared" si="231"/>
        <v>0.01</v>
      </c>
      <c r="M132" s="141">
        <f t="shared" si="232"/>
        <v>0</v>
      </c>
      <c r="N132" s="141">
        <f t="shared" si="233"/>
        <v>0</v>
      </c>
      <c r="O132" s="70"/>
      <c r="P132" s="143" t="str">
        <f t="shared" si="142"/>
        <v>Raccordement réseau de chaleur</v>
      </c>
      <c r="Q132" s="144">
        <f t="shared" si="147"/>
        <v>0</v>
      </c>
      <c r="R132" s="144">
        <f t="shared" ref="R132:AU132" si="236">IF(Betrachtungszeit_Heizung&lt;R$26,0,IF(AND(Q$26&lt;&gt;0,Q$26/($K132)=INT(Q$26/($K132))),$D132,0))</f>
        <v>0</v>
      </c>
      <c r="S132" s="144">
        <f t="shared" si="236"/>
        <v>0</v>
      </c>
      <c r="T132" s="144">
        <f t="shared" si="236"/>
        <v>0</v>
      </c>
      <c r="U132" s="144">
        <f t="shared" si="236"/>
        <v>0</v>
      </c>
      <c r="V132" s="144">
        <f t="shared" si="236"/>
        <v>0</v>
      </c>
      <c r="W132" s="144">
        <f t="shared" si="236"/>
        <v>0</v>
      </c>
      <c r="X132" s="144">
        <f t="shared" si="236"/>
        <v>0</v>
      </c>
      <c r="Y132" s="144">
        <f t="shared" si="236"/>
        <v>0</v>
      </c>
      <c r="Z132" s="144">
        <f t="shared" si="236"/>
        <v>0</v>
      </c>
      <c r="AA132" s="144">
        <f t="shared" si="236"/>
        <v>0</v>
      </c>
      <c r="AB132" s="144">
        <f t="shared" si="236"/>
        <v>0</v>
      </c>
      <c r="AC132" s="144">
        <f t="shared" si="236"/>
        <v>0</v>
      </c>
      <c r="AD132" s="144">
        <f t="shared" si="236"/>
        <v>0</v>
      </c>
      <c r="AE132" s="144">
        <f t="shared" si="236"/>
        <v>0</v>
      </c>
      <c r="AF132" s="144">
        <f t="shared" si="236"/>
        <v>0</v>
      </c>
      <c r="AG132" s="144">
        <f t="shared" si="236"/>
        <v>0</v>
      </c>
      <c r="AH132" s="144">
        <f t="shared" si="236"/>
        <v>0</v>
      </c>
      <c r="AI132" s="144">
        <f t="shared" si="236"/>
        <v>0</v>
      </c>
      <c r="AJ132" s="144">
        <f t="shared" si="236"/>
        <v>0</v>
      </c>
      <c r="AK132" s="144">
        <f t="shared" si="236"/>
        <v>0</v>
      </c>
      <c r="AL132" s="144">
        <f t="shared" si="236"/>
        <v>0</v>
      </c>
      <c r="AM132" s="144">
        <f t="shared" si="236"/>
        <v>0</v>
      </c>
      <c r="AN132" s="144">
        <f t="shared" si="236"/>
        <v>0</v>
      </c>
      <c r="AO132" s="144">
        <f t="shared" si="236"/>
        <v>0</v>
      </c>
      <c r="AP132" s="144">
        <f t="shared" si="236"/>
        <v>0</v>
      </c>
      <c r="AQ132" s="144">
        <f t="shared" si="236"/>
        <v>0</v>
      </c>
      <c r="AR132" s="144">
        <f t="shared" si="236"/>
        <v>0</v>
      </c>
      <c r="AS132" s="144">
        <f t="shared" si="236"/>
        <v>0</v>
      </c>
      <c r="AT132" s="144">
        <f t="shared" si="236"/>
        <v>0</v>
      </c>
      <c r="AU132" s="144">
        <f t="shared" si="236"/>
        <v>0</v>
      </c>
      <c r="AV132" s="144">
        <f t="shared" si="235"/>
        <v>0</v>
      </c>
      <c r="AX132" s="144">
        <f t="shared" si="130"/>
        <v>0</v>
      </c>
      <c r="AY132" s="144">
        <f t="shared" si="149"/>
        <v>0</v>
      </c>
      <c r="AZ132" s="144">
        <f t="shared" si="150"/>
        <v>0</v>
      </c>
      <c r="BA132" s="144">
        <f t="shared" si="151"/>
        <v>0</v>
      </c>
      <c r="BB132" s="144">
        <f t="shared" si="152"/>
        <v>0</v>
      </c>
      <c r="BC132" s="144">
        <f t="shared" si="153"/>
        <v>0</v>
      </c>
      <c r="BD132" s="144">
        <f t="shared" si="154"/>
        <v>0</v>
      </c>
      <c r="BE132" s="144">
        <f t="shared" si="155"/>
        <v>0</v>
      </c>
      <c r="BF132" s="144">
        <f t="shared" si="156"/>
        <v>0</v>
      </c>
      <c r="BG132" s="144">
        <f t="shared" si="157"/>
        <v>0</v>
      </c>
      <c r="BH132" s="144">
        <f t="shared" si="158"/>
        <v>0</v>
      </c>
      <c r="BI132" s="144">
        <f t="shared" si="159"/>
        <v>0</v>
      </c>
      <c r="BJ132" s="144">
        <f t="shared" si="160"/>
        <v>0</v>
      </c>
      <c r="BK132" s="144">
        <f t="shared" si="161"/>
        <v>0</v>
      </c>
      <c r="BL132" s="144">
        <f t="shared" si="162"/>
        <v>0</v>
      </c>
      <c r="BM132" s="144">
        <f t="shared" si="163"/>
        <v>0</v>
      </c>
      <c r="BN132" s="144">
        <f t="shared" si="164"/>
        <v>0</v>
      </c>
      <c r="BO132" s="144">
        <f t="shared" si="165"/>
        <v>0</v>
      </c>
      <c r="BP132" s="144">
        <f t="shared" si="166"/>
        <v>0</v>
      </c>
      <c r="BQ132" s="144">
        <f t="shared" si="167"/>
        <v>0</v>
      </c>
      <c r="BR132" s="144">
        <f t="shared" si="168"/>
        <v>0</v>
      </c>
      <c r="BS132" s="144">
        <f t="shared" si="169"/>
        <v>0</v>
      </c>
      <c r="BT132" s="144">
        <f t="shared" si="170"/>
        <v>0</v>
      </c>
      <c r="BU132" s="144">
        <f t="shared" si="171"/>
        <v>0</v>
      </c>
      <c r="BV132" s="144">
        <f t="shared" si="172"/>
        <v>0</v>
      </c>
      <c r="BW132" s="144">
        <f t="shared" si="173"/>
        <v>0</v>
      </c>
      <c r="BX132" s="144">
        <f t="shared" si="174"/>
        <v>0</v>
      </c>
      <c r="BY132" s="144">
        <f t="shared" si="175"/>
        <v>0</v>
      </c>
      <c r="BZ132" s="144">
        <f t="shared" si="176"/>
        <v>0</v>
      </c>
      <c r="CA132" s="144">
        <f t="shared" si="177"/>
        <v>0</v>
      </c>
      <c r="CB132" s="144">
        <f t="shared" si="178"/>
        <v>0</v>
      </c>
      <c r="CC132" s="369"/>
      <c r="CE132" s="189" t="str">
        <f t="shared" si="219"/>
        <v>Raccordement réseau de chaleur</v>
      </c>
      <c r="CF132" s="145"/>
      <c r="CG132" s="145">
        <v>1</v>
      </c>
      <c r="CH132" s="145">
        <v>1</v>
      </c>
      <c r="CI132" s="145">
        <v>1</v>
      </c>
      <c r="CJ132" s="145">
        <v>1</v>
      </c>
      <c r="CK132" s="145">
        <v>1</v>
      </c>
      <c r="CL132" s="145">
        <v>1</v>
      </c>
      <c r="CM132" s="145">
        <v>1</v>
      </c>
      <c r="CN132" s="145">
        <v>1</v>
      </c>
      <c r="CO132" s="145">
        <v>1</v>
      </c>
      <c r="CP132" s="145">
        <v>1</v>
      </c>
      <c r="CQ132" s="145">
        <v>1</v>
      </c>
      <c r="CR132" s="145">
        <v>1</v>
      </c>
      <c r="CS132" s="145">
        <v>1</v>
      </c>
      <c r="CT132" s="145">
        <f t="shared" si="220"/>
        <v>0</v>
      </c>
      <c r="CU132" s="145">
        <f t="shared" si="221"/>
        <v>0</v>
      </c>
      <c r="CV132" s="145">
        <f t="shared" si="201"/>
        <v>0</v>
      </c>
    </row>
    <row r="133" spans="1:100" s="137" customFormat="1" ht="13.5" hidden="1" thickBot="1" x14ac:dyDescent="0.25">
      <c r="A133" s="369"/>
      <c r="B133" s="98" t="s">
        <v>404</v>
      </c>
      <c r="C133" s="319"/>
      <c r="D133" s="49"/>
      <c r="E133" s="152">
        <v>30</v>
      </c>
      <c r="F133" s="642"/>
      <c r="G133" s="34">
        <v>0.01</v>
      </c>
      <c r="H133" s="636"/>
      <c r="I133" s="622" t="s">
        <v>124</v>
      </c>
      <c r="J133" s="112"/>
      <c r="K133" s="139">
        <f t="shared" si="143"/>
        <v>30</v>
      </c>
      <c r="L133" s="140">
        <f t="shared" si="231"/>
        <v>0.01</v>
      </c>
      <c r="M133" s="141">
        <f t="shared" si="232"/>
        <v>0</v>
      </c>
      <c r="N133" s="141">
        <f t="shared" si="233"/>
        <v>0</v>
      </c>
      <c r="O133" s="70"/>
      <c r="P133" s="143" t="str">
        <f t="shared" si="142"/>
        <v>Raccordement sanitaire</v>
      </c>
      <c r="Q133" s="144">
        <f t="shared" si="147"/>
        <v>0</v>
      </c>
      <c r="R133" s="144">
        <f t="shared" ref="R133:AU133" si="237">IF(Betrachtungszeit_Heizung&lt;R$26,0,IF(AND(Q$26&lt;&gt;0,Q$26/($K133)=INT(Q$26/($K133))),$D133,0))</f>
        <v>0</v>
      </c>
      <c r="S133" s="144">
        <f t="shared" si="237"/>
        <v>0</v>
      </c>
      <c r="T133" s="144">
        <f t="shared" si="237"/>
        <v>0</v>
      </c>
      <c r="U133" s="144">
        <f t="shared" si="237"/>
        <v>0</v>
      </c>
      <c r="V133" s="144">
        <f t="shared" si="237"/>
        <v>0</v>
      </c>
      <c r="W133" s="144">
        <f t="shared" si="237"/>
        <v>0</v>
      </c>
      <c r="X133" s="144">
        <f t="shared" si="237"/>
        <v>0</v>
      </c>
      <c r="Y133" s="144">
        <f t="shared" si="237"/>
        <v>0</v>
      </c>
      <c r="Z133" s="144">
        <f t="shared" si="237"/>
        <v>0</v>
      </c>
      <c r="AA133" s="144">
        <f t="shared" si="237"/>
        <v>0</v>
      </c>
      <c r="AB133" s="144">
        <f t="shared" si="237"/>
        <v>0</v>
      </c>
      <c r="AC133" s="144">
        <f t="shared" si="237"/>
        <v>0</v>
      </c>
      <c r="AD133" s="144">
        <f t="shared" si="237"/>
        <v>0</v>
      </c>
      <c r="AE133" s="144">
        <f t="shared" si="237"/>
        <v>0</v>
      </c>
      <c r="AF133" s="144">
        <f t="shared" si="237"/>
        <v>0</v>
      </c>
      <c r="AG133" s="144">
        <f t="shared" si="237"/>
        <v>0</v>
      </c>
      <c r="AH133" s="144">
        <f t="shared" si="237"/>
        <v>0</v>
      </c>
      <c r="AI133" s="144">
        <f t="shared" si="237"/>
        <v>0</v>
      </c>
      <c r="AJ133" s="144">
        <f t="shared" si="237"/>
        <v>0</v>
      </c>
      <c r="AK133" s="144">
        <f t="shared" si="237"/>
        <v>0</v>
      </c>
      <c r="AL133" s="144">
        <f t="shared" si="237"/>
        <v>0</v>
      </c>
      <c r="AM133" s="144">
        <f t="shared" si="237"/>
        <v>0</v>
      </c>
      <c r="AN133" s="144">
        <f t="shared" si="237"/>
        <v>0</v>
      </c>
      <c r="AO133" s="144">
        <f t="shared" si="237"/>
        <v>0</v>
      </c>
      <c r="AP133" s="144">
        <f t="shared" si="237"/>
        <v>0</v>
      </c>
      <c r="AQ133" s="144">
        <f t="shared" si="237"/>
        <v>0</v>
      </c>
      <c r="AR133" s="144">
        <f t="shared" si="237"/>
        <v>0</v>
      </c>
      <c r="AS133" s="144">
        <f t="shared" si="237"/>
        <v>0</v>
      </c>
      <c r="AT133" s="144">
        <f t="shared" si="237"/>
        <v>0</v>
      </c>
      <c r="AU133" s="144">
        <f t="shared" si="237"/>
        <v>0</v>
      </c>
      <c r="AV133" s="144">
        <f t="shared" si="235"/>
        <v>0</v>
      </c>
      <c r="AX133" s="144">
        <f t="shared" si="130"/>
        <v>0</v>
      </c>
      <c r="AY133" s="144">
        <f t="shared" si="149"/>
        <v>0</v>
      </c>
      <c r="AZ133" s="144">
        <f t="shared" si="150"/>
        <v>0</v>
      </c>
      <c r="BA133" s="144">
        <f t="shared" si="151"/>
        <v>0</v>
      </c>
      <c r="BB133" s="144">
        <f t="shared" si="152"/>
        <v>0</v>
      </c>
      <c r="BC133" s="144">
        <f t="shared" si="153"/>
        <v>0</v>
      </c>
      <c r="BD133" s="144">
        <f t="shared" si="154"/>
        <v>0</v>
      </c>
      <c r="BE133" s="144">
        <f t="shared" si="155"/>
        <v>0</v>
      </c>
      <c r="BF133" s="144">
        <f t="shared" si="156"/>
        <v>0</v>
      </c>
      <c r="BG133" s="144">
        <f t="shared" si="157"/>
        <v>0</v>
      </c>
      <c r="BH133" s="144">
        <f t="shared" si="158"/>
        <v>0</v>
      </c>
      <c r="BI133" s="144">
        <f t="shared" si="159"/>
        <v>0</v>
      </c>
      <c r="BJ133" s="144">
        <f t="shared" si="160"/>
        <v>0</v>
      </c>
      <c r="BK133" s="144">
        <f t="shared" si="161"/>
        <v>0</v>
      </c>
      <c r="BL133" s="144">
        <f t="shared" si="162"/>
        <v>0</v>
      </c>
      <c r="BM133" s="144">
        <f t="shared" si="163"/>
        <v>0</v>
      </c>
      <c r="BN133" s="144">
        <f t="shared" si="164"/>
        <v>0</v>
      </c>
      <c r="BO133" s="144">
        <f t="shared" si="165"/>
        <v>0</v>
      </c>
      <c r="BP133" s="144">
        <f t="shared" si="166"/>
        <v>0</v>
      </c>
      <c r="BQ133" s="144">
        <f t="shared" si="167"/>
        <v>0</v>
      </c>
      <c r="BR133" s="144">
        <f t="shared" si="168"/>
        <v>0</v>
      </c>
      <c r="BS133" s="144">
        <f t="shared" si="169"/>
        <v>0</v>
      </c>
      <c r="BT133" s="144">
        <f t="shared" si="170"/>
        <v>0</v>
      </c>
      <c r="BU133" s="144">
        <f t="shared" si="171"/>
        <v>0</v>
      </c>
      <c r="BV133" s="144">
        <f t="shared" si="172"/>
        <v>0</v>
      </c>
      <c r="BW133" s="144">
        <f t="shared" si="173"/>
        <v>0</v>
      </c>
      <c r="BX133" s="144">
        <f t="shared" si="174"/>
        <v>0</v>
      </c>
      <c r="BY133" s="144">
        <f t="shared" si="175"/>
        <v>0</v>
      </c>
      <c r="BZ133" s="144">
        <f t="shared" si="176"/>
        <v>0</v>
      </c>
      <c r="CA133" s="144">
        <f t="shared" si="177"/>
        <v>0</v>
      </c>
      <c r="CB133" s="144">
        <f t="shared" si="178"/>
        <v>0</v>
      </c>
      <c r="CC133" s="369"/>
      <c r="CE133" s="189" t="str">
        <f t="shared" si="219"/>
        <v>Raccordement sanitaire</v>
      </c>
      <c r="CF133" s="145"/>
      <c r="CG133" s="145">
        <v>1</v>
      </c>
      <c r="CH133" s="145">
        <v>1</v>
      </c>
      <c r="CI133" s="145">
        <v>1</v>
      </c>
      <c r="CJ133" s="145">
        <v>1</v>
      </c>
      <c r="CK133" s="145">
        <v>1</v>
      </c>
      <c r="CL133" s="145">
        <v>1</v>
      </c>
      <c r="CM133" s="145">
        <v>1</v>
      </c>
      <c r="CN133" s="145">
        <v>1</v>
      </c>
      <c r="CO133" s="145">
        <v>1</v>
      </c>
      <c r="CP133" s="145">
        <v>1</v>
      </c>
      <c r="CQ133" s="145">
        <v>1</v>
      </c>
      <c r="CR133" s="145">
        <v>1</v>
      </c>
      <c r="CS133" s="145">
        <v>1</v>
      </c>
      <c r="CT133" s="145">
        <f t="shared" si="220"/>
        <v>0</v>
      </c>
      <c r="CU133" s="145">
        <f t="shared" si="221"/>
        <v>0</v>
      </c>
      <c r="CV133" s="145">
        <f t="shared" si="201"/>
        <v>0</v>
      </c>
    </row>
    <row r="134" spans="1:100" s="137" customFormat="1" ht="13.5" hidden="1" thickBot="1" x14ac:dyDescent="0.25">
      <c r="A134" s="369"/>
      <c r="B134" s="98" t="s">
        <v>437</v>
      </c>
      <c r="C134" s="319"/>
      <c r="D134" s="49"/>
      <c r="E134" s="152">
        <v>30</v>
      </c>
      <c r="F134" s="642"/>
      <c r="G134" s="34">
        <v>1.4999999999999999E-2</v>
      </c>
      <c r="H134" s="636"/>
      <c r="I134" s="622" t="s">
        <v>124</v>
      </c>
      <c r="J134" s="112"/>
      <c r="K134" s="139">
        <f t="shared" si="143"/>
        <v>30</v>
      </c>
      <c r="L134" s="140">
        <f t="shared" si="231"/>
        <v>1.4999999999999999E-2</v>
      </c>
      <c r="M134" s="141">
        <f t="shared" si="232"/>
        <v>0</v>
      </c>
      <c r="N134" s="141">
        <f t="shared" si="233"/>
        <v>0</v>
      </c>
      <c r="O134" s="70"/>
      <c r="P134" s="143" t="str">
        <f t="shared" si="142"/>
        <v>Raccordement bâtiment</v>
      </c>
      <c r="Q134" s="144">
        <f t="shared" si="147"/>
        <v>0</v>
      </c>
      <c r="R134" s="144">
        <f t="shared" ref="R134:AU134" si="238">IF(Betrachtungszeit_Heizung&lt;R$26,0,IF(AND(Q$26&lt;&gt;0,Q$26/($K134)=INT(Q$26/($K134))),$D134,0))</f>
        <v>0</v>
      </c>
      <c r="S134" s="144">
        <f t="shared" si="238"/>
        <v>0</v>
      </c>
      <c r="T134" s="144">
        <f t="shared" si="238"/>
        <v>0</v>
      </c>
      <c r="U134" s="144">
        <f t="shared" si="238"/>
        <v>0</v>
      </c>
      <c r="V134" s="144">
        <f t="shared" si="238"/>
        <v>0</v>
      </c>
      <c r="W134" s="144">
        <f t="shared" si="238"/>
        <v>0</v>
      </c>
      <c r="X134" s="144">
        <f t="shared" si="238"/>
        <v>0</v>
      </c>
      <c r="Y134" s="144">
        <f t="shared" si="238"/>
        <v>0</v>
      </c>
      <c r="Z134" s="144">
        <f t="shared" si="238"/>
        <v>0</v>
      </c>
      <c r="AA134" s="144">
        <f t="shared" si="238"/>
        <v>0</v>
      </c>
      <c r="AB134" s="144">
        <f t="shared" si="238"/>
        <v>0</v>
      </c>
      <c r="AC134" s="144">
        <f t="shared" si="238"/>
        <v>0</v>
      </c>
      <c r="AD134" s="144">
        <f t="shared" si="238"/>
        <v>0</v>
      </c>
      <c r="AE134" s="144">
        <f t="shared" si="238"/>
        <v>0</v>
      </c>
      <c r="AF134" s="144">
        <f t="shared" si="238"/>
        <v>0</v>
      </c>
      <c r="AG134" s="144">
        <f t="shared" si="238"/>
        <v>0</v>
      </c>
      <c r="AH134" s="144">
        <f t="shared" si="238"/>
        <v>0</v>
      </c>
      <c r="AI134" s="144">
        <f t="shared" si="238"/>
        <v>0</v>
      </c>
      <c r="AJ134" s="144">
        <f t="shared" si="238"/>
        <v>0</v>
      </c>
      <c r="AK134" s="144">
        <f t="shared" si="238"/>
        <v>0</v>
      </c>
      <c r="AL134" s="144">
        <f t="shared" si="238"/>
        <v>0</v>
      </c>
      <c r="AM134" s="144">
        <f t="shared" si="238"/>
        <v>0</v>
      </c>
      <c r="AN134" s="144">
        <f t="shared" si="238"/>
        <v>0</v>
      </c>
      <c r="AO134" s="144">
        <f t="shared" si="238"/>
        <v>0</v>
      </c>
      <c r="AP134" s="144">
        <f t="shared" si="238"/>
        <v>0</v>
      </c>
      <c r="AQ134" s="144">
        <f t="shared" si="238"/>
        <v>0</v>
      </c>
      <c r="AR134" s="144">
        <f t="shared" si="238"/>
        <v>0</v>
      </c>
      <c r="AS134" s="144">
        <f t="shared" si="238"/>
        <v>0</v>
      </c>
      <c r="AT134" s="144">
        <f t="shared" si="238"/>
        <v>0</v>
      </c>
      <c r="AU134" s="144">
        <f t="shared" si="238"/>
        <v>0</v>
      </c>
      <c r="AV134" s="144">
        <f t="shared" si="235"/>
        <v>0</v>
      </c>
      <c r="AX134" s="144">
        <f t="shared" si="130"/>
        <v>0</v>
      </c>
      <c r="AY134" s="144">
        <f t="shared" si="149"/>
        <v>0</v>
      </c>
      <c r="AZ134" s="144">
        <f t="shared" si="150"/>
        <v>0</v>
      </c>
      <c r="BA134" s="144">
        <f t="shared" si="151"/>
        <v>0</v>
      </c>
      <c r="BB134" s="144">
        <f t="shared" si="152"/>
        <v>0</v>
      </c>
      <c r="BC134" s="144">
        <f t="shared" si="153"/>
        <v>0</v>
      </c>
      <c r="BD134" s="144">
        <f t="shared" si="154"/>
        <v>0</v>
      </c>
      <c r="BE134" s="144">
        <f t="shared" si="155"/>
        <v>0</v>
      </c>
      <c r="BF134" s="144">
        <f t="shared" si="156"/>
        <v>0</v>
      </c>
      <c r="BG134" s="144">
        <f t="shared" si="157"/>
        <v>0</v>
      </c>
      <c r="BH134" s="144">
        <f t="shared" si="158"/>
        <v>0</v>
      </c>
      <c r="BI134" s="144">
        <f t="shared" si="159"/>
        <v>0</v>
      </c>
      <c r="BJ134" s="144">
        <f t="shared" si="160"/>
        <v>0</v>
      </c>
      <c r="BK134" s="144">
        <f t="shared" si="161"/>
        <v>0</v>
      </c>
      <c r="BL134" s="144">
        <f t="shared" si="162"/>
        <v>0</v>
      </c>
      <c r="BM134" s="144">
        <f t="shared" si="163"/>
        <v>0</v>
      </c>
      <c r="BN134" s="144">
        <f t="shared" si="164"/>
        <v>0</v>
      </c>
      <c r="BO134" s="144">
        <f t="shared" si="165"/>
        <v>0</v>
      </c>
      <c r="BP134" s="144">
        <f t="shared" si="166"/>
        <v>0</v>
      </c>
      <c r="BQ134" s="144">
        <f t="shared" si="167"/>
        <v>0</v>
      </c>
      <c r="BR134" s="144">
        <f t="shared" si="168"/>
        <v>0</v>
      </c>
      <c r="BS134" s="144">
        <f t="shared" si="169"/>
        <v>0</v>
      </c>
      <c r="BT134" s="144">
        <f t="shared" si="170"/>
        <v>0</v>
      </c>
      <c r="BU134" s="144">
        <f t="shared" si="171"/>
        <v>0</v>
      </c>
      <c r="BV134" s="144">
        <f t="shared" si="172"/>
        <v>0</v>
      </c>
      <c r="BW134" s="144">
        <f t="shared" si="173"/>
        <v>0</v>
      </c>
      <c r="BX134" s="144">
        <f t="shared" si="174"/>
        <v>0</v>
      </c>
      <c r="BY134" s="144">
        <f t="shared" si="175"/>
        <v>0</v>
      </c>
      <c r="BZ134" s="144">
        <f t="shared" si="176"/>
        <v>0</v>
      </c>
      <c r="CA134" s="144">
        <f t="shared" si="177"/>
        <v>0</v>
      </c>
      <c r="CB134" s="144">
        <f t="shared" si="178"/>
        <v>0</v>
      </c>
      <c r="CC134" s="369"/>
      <c r="CE134" s="189" t="str">
        <f t="shared" si="219"/>
        <v>Raccordement bâtiment</v>
      </c>
      <c r="CF134" s="145"/>
      <c r="CG134" s="145">
        <v>1</v>
      </c>
      <c r="CH134" s="145">
        <v>1</v>
      </c>
      <c r="CI134" s="145">
        <v>1</v>
      </c>
      <c r="CJ134" s="145">
        <v>1</v>
      </c>
      <c r="CK134" s="145">
        <v>1</v>
      </c>
      <c r="CL134" s="145">
        <v>1</v>
      </c>
      <c r="CM134" s="145">
        <v>1</v>
      </c>
      <c r="CN134" s="145">
        <v>1</v>
      </c>
      <c r="CO134" s="145">
        <v>1</v>
      </c>
      <c r="CP134" s="145">
        <v>1</v>
      </c>
      <c r="CQ134" s="145">
        <v>1</v>
      </c>
      <c r="CR134" s="145">
        <v>1</v>
      </c>
      <c r="CS134" s="145">
        <v>1</v>
      </c>
      <c r="CT134" s="145">
        <f t="shared" si="220"/>
        <v>0</v>
      </c>
      <c r="CU134" s="145">
        <f t="shared" si="221"/>
        <v>0</v>
      </c>
      <c r="CV134" s="145">
        <f t="shared" si="201"/>
        <v>0</v>
      </c>
    </row>
    <row r="135" spans="1:100" s="137" customFormat="1" ht="13.5" hidden="1" thickBot="1" x14ac:dyDescent="0.25">
      <c r="A135" s="369"/>
      <c r="B135" s="98" t="s">
        <v>405</v>
      </c>
      <c r="C135" s="320"/>
      <c r="D135" s="50"/>
      <c r="E135" s="152">
        <v>20</v>
      </c>
      <c r="F135" s="643"/>
      <c r="G135" s="34">
        <v>0.02</v>
      </c>
      <c r="H135" s="637"/>
      <c r="I135" s="622" t="s">
        <v>124</v>
      </c>
      <c r="J135" s="112"/>
      <c r="K135" s="139">
        <f t="shared" si="143"/>
        <v>20</v>
      </c>
      <c r="L135" s="140">
        <f t="shared" si="231"/>
        <v>0.02</v>
      </c>
      <c r="M135" s="141">
        <f t="shared" si="232"/>
        <v>0</v>
      </c>
      <c r="N135" s="141">
        <f t="shared" si="233"/>
        <v>0</v>
      </c>
      <c r="O135" s="70"/>
      <c r="P135" s="143" t="str">
        <f t="shared" si="142"/>
        <v>Sous-stations chauffage</v>
      </c>
      <c r="Q135" s="144">
        <f t="shared" si="147"/>
        <v>0</v>
      </c>
      <c r="R135" s="144">
        <f t="shared" ref="R135:AU135" si="239">IF(Betrachtungszeit_Heizung&lt;R$26,0,IF(AND(Q$26&lt;&gt;0,Q$26/($K135)=INT(Q$26/($K135))),$D135,0))</f>
        <v>0</v>
      </c>
      <c r="S135" s="144">
        <f t="shared" si="239"/>
        <v>0</v>
      </c>
      <c r="T135" s="144">
        <f t="shared" si="239"/>
        <v>0</v>
      </c>
      <c r="U135" s="144">
        <f t="shared" si="239"/>
        <v>0</v>
      </c>
      <c r="V135" s="144">
        <f t="shared" si="239"/>
        <v>0</v>
      </c>
      <c r="W135" s="144">
        <f t="shared" si="239"/>
        <v>0</v>
      </c>
      <c r="X135" s="144">
        <f t="shared" si="239"/>
        <v>0</v>
      </c>
      <c r="Y135" s="144">
        <f t="shared" si="239"/>
        <v>0</v>
      </c>
      <c r="Z135" s="144">
        <f t="shared" si="239"/>
        <v>0</v>
      </c>
      <c r="AA135" s="144">
        <f t="shared" si="239"/>
        <v>0</v>
      </c>
      <c r="AB135" s="144">
        <f t="shared" si="239"/>
        <v>0</v>
      </c>
      <c r="AC135" s="144">
        <f t="shared" si="239"/>
        <v>0</v>
      </c>
      <c r="AD135" s="144">
        <f t="shared" si="239"/>
        <v>0</v>
      </c>
      <c r="AE135" s="144">
        <f t="shared" si="239"/>
        <v>0</v>
      </c>
      <c r="AF135" s="144">
        <f t="shared" si="239"/>
        <v>0</v>
      </c>
      <c r="AG135" s="144">
        <f t="shared" si="239"/>
        <v>0</v>
      </c>
      <c r="AH135" s="144">
        <f t="shared" si="239"/>
        <v>0</v>
      </c>
      <c r="AI135" s="144">
        <f t="shared" si="239"/>
        <v>0</v>
      </c>
      <c r="AJ135" s="144">
        <f t="shared" si="239"/>
        <v>0</v>
      </c>
      <c r="AK135" s="144">
        <f t="shared" si="239"/>
        <v>0</v>
      </c>
      <c r="AL135" s="144">
        <f t="shared" si="239"/>
        <v>0</v>
      </c>
      <c r="AM135" s="144">
        <f t="shared" si="239"/>
        <v>0</v>
      </c>
      <c r="AN135" s="144">
        <f t="shared" si="239"/>
        <v>0</v>
      </c>
      <c r="AO135" s="144">
        <f t="shared" si="239"/>
        <v>0</v>
      </c>
      <c r="AP135" s="144">
        <f t="shared" si="239"/>
        <v>0</v>
      </c>
      <c r="AQ135" s="144">
        <f t="shared" si="239"/>
        <v>0</v>
      </c>
      <c r="AR135" s="144">
        <f t="shared" si="239"/>
        <v>0</v>
      </c>
      <c r="AS135" s="144">
        <f t="shared" si="239"/>
        <v>0</v>
      </c>
      <c r="AT135" s="144">
        <f t="shared" si="239"/>
        <v>0</v>
      </c>
      <c r="AU135" s="144">
        <f t="shared" si="239"/>
        <v>0</v>
      </c>
      <c r="AV135" s="144">
        <f t="shared" si="235"/>
        <v>0</v>
      </c>
      <c r="AX135" s="144">
        <f t="shared" si="130"/>
        <v>0</v>
      </c>
      <c r="AY135" s="144">
        <f t="shared" si="149"/>
        <v>0</v>
      </c>
      <c r="AZ135" s="144">
        <f t="shared" si="150"/>
        <v>0</v>
      </c>
      <c r="BA135" s="144">
        <f t="shared" si="151"/>
        <v>0</v>
      </c>
      <c r="BB135" s="144">
        <f t="shared" si="152"/>
        <v>0</v>
      </c>
      <c r="BC135" s="144">
        <f t="shared" si="153"/>
        <v>0</v>
      </c>
      <c r="BD135" s="144">
        <f t="shared" si="154"/>
        <v>0</v>
      </c>
      <c r="BE135" s="144">
        <f t="shared" si="155"/>
        <v>0</v>
      </c>
      <c r="BF135" s="144">
        <f t="shared" si="156"/>
        <v>0</v>
      </c>
      <c r="BG135" s="144">
        <f t="shared" si="157"/>
        <v>0</v>
      </c>
      <c r="BH135" s="144">
        <f t="shared" si="158"/>
        <v>0</v>
      </c>
      <c r="BI135" s="144">
        <f t="shared" si="159"/>
        <v>0</v>
      </c>
      <c r="BJ135" s="144">
        <f t="shared" si="160"/>
        <v>0</v>
      </c>
      <c r="BK135" s="144">
        <f t="shared" si="161"/>
        <v>0</v>
      </c>
      <c r="BL135" s="144">
        <f t="shared" si="162"/>
        <v>0</v>
      </c>
      <c r="BM135" s="144">
        <f t="shared" si="163"/>
        <v>0</v>
      </c>
      <c r="BN135" s="144">
        <f t="shared" si="164"/>
        <v>0</v>
      </c>
      <c r="BO135" s="144">
        <f t="shared" si="165"/>
        <v>0</v>
      </c>
      <c r="BP135" s="144">
        <f t="shared" si="166"/>
        <v>0</v>
      </c>
      <c r="BQ135" s="144">
        <f t="shared" si="167"/>
        <v>0</v>
      </c>
      <c r="BR135" s="144">
        <f t="shared" si="168"/>
        <v>0</v>
      </c>
      <c r="BS135" s="144">
        <f t="shared" si="169"/>
        <v>0</v>
      </c>
      <c r="BT135" s="144">
        <f t="shared" si="170"/>
        <v>0</v>
      </c>
      <c r="BU135" s="144">
        <f t="shared" si="171"/>
        <v>0</v>
      </c>
      <c r="BV135" s="144">
        <f t="shared" si="172"/>
        <v>0</v>
      </c>
      <c r="BW135" s="144">
        <f t="shared" si="173"/>
        <v>0</v>
      </c>
      <c r="BX135" s="144">
        <f t="shared" si="174"/>
        <v>0</v>
      </c>
      <c r="BY135" s="144">
        <f t="shared" si="175"/>
        <v>0</v>
      </c>
      <c r="BZ135" s="144">
        <f t="shared" si="176"/>
        <v>0</v>
      </c>
      <c r="CA135" s="144">
        <f t="shared" si="177"/>
        <v>0</v>
      </c>
      <c r="CB135" s="144">
        <f t="shared" si="178"/>
        <v>0</v>
      </c>
      <c r="CC135" s="369"/>
      <c r="CE135" s="189" t="str">
        <f t="shared" si="219"/>
        <v>Sous-stations chauffage</v>
      </c>
      <c r="CF135" s="145"/>
      <c r="CG135" s="145">
        <v>1</v>
      </c>
      <c r="CH135" s="145">
        <v>1</v>
      </c>
      <c r="CI135" s="145">
        <v>1</v>
      </c>
      <c r="CJ135" s="145">
        <v>1</v>
      </c>
      <c r="CK135" s="145">
        <v>1</v>
      </c>
      <c r="CL135" s="145">
        <v>1</v>
      </c>
      <c r="CM135" s="145">
        <v>1</v>
      </c>
      <c r="CN135" s="145">
        <v>1</v>
      </c>
      <c r="CO135" s="145">
        <v>1</v>
      </c>
      <c r="CP135" s="145">
        <v>1</v>
      </c>
      <c r="CQ135" s="145">
        <v>1</v>
      </c>
      <c r="CR135" s="145">
        <v>1</v>
      </c>
      <c r="CS135" s="145">
        <v>1</v>
      </c>
      <c r="CT135" s="145">
        <f t="shared" si="220"/>
        <v>0</v>
      </c>
      <c r="CU135" s="145">
        <f t="shared" si="221"/>
        <v>0</v>
      </c>
      <c r="CV135" s="145">
        <f t="shared" si="201"/>
        <v>0</v>
      </c>
    </row>
    <row r="136" spans="1:100" s="137" customFormat="1" ht="13.5" hidden="1" thickBot="1" x14ac:dyDescent="0.25">
      <c r="A136" s="369"/>
      <c r="B136" s="98" t="s">
        <v>368</v>
      </c>
      <c r="C136" s="320"/>
      <c r="D136" s="50"/>
      <c r="E136" s="152">
        <v>20</v>
      </c>
      <c r="F136" s="643"/>
      <c r="G136" s="34">
        <v>0.08</v>
      </c>
      <c r="H136" s="637"/>
      <c r="I136" s="622" t="s">
        <v>124</v>
      </c>
      <c r="J136" s="112"/>
      <c r="K136" s="139">
        <f t="shared" si="143"/>
        <v>20</v>
      </c>
      <c r="L136" s="140">
        <f t="shared" si="231"/>
        <v>0.08</v>
      </c>
      <c r="M136" s="141">
        <f t="shared" si="232"/>
        <v>0</v>
      </c>
      <c r="N136" s="141">
        <f t="shared" si="233"/>
        <v>0</v>
      </c>
      <c r="O136" s="70"/>
      <c r="P136" s="143" t="str">
        <f t="shared" si="142"/>
        <v>Système de comptage</v>
      </c>
      <c r="Q136" s="144">
        <f t="shared" si="147"/>
        <v>0</v>
      </c>
      <c r="R136" s="144">
        <f t="shared" ref="R136:AU136" si="240">IF(Betrachtungszeit_Heizung&lt;R$26,0,IF(AND(Q$26&lt;&gt;0,Q$26/($K136)=INT(Q$26/($K136))),$D136,0))</f>
        <v>0</v>
      </c>
      <c r="S136" s="144">
        <f t="shared" si="240"/>
        <v>0</v>
      </c>
      <c r="T136" s="144">
        <f t="shared" si="240"/>
        <v>0</v>
      </c>
      <c r="U136" s="144">
        <f t="shared" si="240"/>
        <v>0</v>
      </c>
      <c r="V136" s="144">
        <f t="shared" si="240"/>
        <v>0</v>
      </c>
      <c r="W136" s="144">
        <f t="shared" si="240"/>
        <v>0</v>
      </c>
      <c r="X136" s="144">
        <f t="shared" si="240"/>
        <v>0</v>
      </c>
      <c r="Y136" s="144">
        <f t="shared" si="240"/>
        <v>0</v>
      </c>
      <c r="Z136" s="144">
        <f t="shared" si="240"/>
        <v>0</v>
      </c>
      <c r="AA136" s="144">
        <f t="shared" si="240"/>
        <v>0</v>
      </c>
      <c r="AB136" s="144">
        <f t="shared" si="240"/>
        <v>0</v>
      </c>
      <c r="AC136" s="144">
        <f t="shared" si="240"/>
        <v>0</v>
      </c>
      <c r="AD136" s="144">
        <f t="shared" si="240"/>
        <v>0</v>
      </c>
      <c r="AE136" s="144">
        <f t="shared" si="240"/>
        <v>0</v>
      </c>
      <c r="AF136" s="144">
        <f t="shared" si="240"/>
        <v>0</v>
      </c>
      <c r="AG136" s="144">
        <f t="shared" si="240"/>
        <v>0</v>
      </c>
      <c r="AH136" s="144">
        <f t="shared" si="240"/>
        <v>0</v>
      </c>
      <c r="AI136" s="144">
        <f t="shared" si="240"/>
        <v>0</v>
      </c>
      <c r="AJ136" s="144">
        <f t="shared" si="240"/>
        <v>0</v>
      </c>
      <c r="AK136" s="144">
        <f t="shared" si="240"/>
        <v>0</v>
      </c>
      <c r="AL136" s="144">
        <f t="shared" si="240"/>
        <v>0</v>
      </c>
      <c r="AM136" s="144">
        <f t="shared" si="240"/>
        <v>0</v>
      </c>
      <c r="AN136" s="144">
        <f t="shared" si="240"/>
        <v>0</v>
      </c>
      <c r="AO136" s="144">
        <f t="shared" si="240"/>
        <v>0</v>
      </c>
      <c r="AP136" s="144">
        <f t="shared" si="240"/>
        <v>0</v>
      </c>
      <c r="AQ136" s="144">
        <f t="shared" si="240"/>
        <v>0</v>
      </c>
      <c r="AR136" s="144">
        <f t="shared" si="240"/>
        <v>0</v>
      </c>
      <c r="AS136" s="144">
        <f t="shared" si="240"/>
        <v>0</v>
      </c>
      <c r="AT136" s="144">
        <f t="shared" si="240"/>
        <v>0</v>
      </c>
      <c r="AU136" s="144">
        <f t="shared" si="240"/>
        <v>0</v>
      </c>
      <c r="AV136" s="144">
        <f t="shared" si="235"/>
        <v>0</v>
      </c>
      <c r="AX136" s="144">
        <f t="shared" si="130"/>
        <v>0</v>
      </c>
      <c r="AY136" s="144">
        <f t="shared" si="149"/>
        <v>0</v>
      </c>
      <c r="AZ136" s="144">
        <f t="shared" si="150"/>
        <v>0</v>
      </c>
      <c r="BA136" s="144">
        <f t="shared" si="151"/>
        <v>0</v>
      </c>
      <c r="BB136" s="144">
        <f t="shared" si="152"/>
        <v>0</v>
      </c>
      <c r="BC136" s="144">
        <f t="shared" si="153"/>
        <v>0</v>
      </c>
      <c r="BD136" s="144">
        <f t="shared" si="154"/>
        <v>0</v>
      </c>
      <c r="BE136" s="144">
        <f t="shared" si="155"/>
        <v>0</v>
      </c>
      <c r="BF136" s="144">
        <f t="shared" si="156"/>
        <v>0</v>
      </c>
      <c r="BG136" s="144">
        <f t="shared" si="157"/>
        <v>0</v>
      </c>
      <c r="BH136" s="144">
        <f t="shared" si="158"/>
        <v>0</v>
      </c>
      <c r="BI136" s="144">
        <f t="shared" si="159"/>
        <v>0</v>
      </c>
      <c r="BJ136" s="144">
        <f t="shared" si="160"/>
        <v>0</v>
      </c>
      <c r="BK136" s="144">
        <f t="shared" si="161"/>
        <v>0</v>
      </c>
      <c r="BL136" s="144">
        <f t="shared" si="162"/>
        <v>0</v>
      </c>
      <c r="BM136" s="144">
        <f t="shared" si="163"/>
        <v>0</v>
      </c>
      <c r="BN136" s="144">
        <f t="shared" si="164"/>
        <v>0</v>
      </c>
      <c r="BO136" s="144">
        <f t="shared" si="165"/>
        <v>0</v>
      </c>
      <c r="BP136" s="144">
        <f t="shared" si="166"/>
        <v>0</v>
      </c>
      <c r="BQ136" s="144">
        <f t="shared" si="167"/>
        <v>0</v>
      </c>
      <c r="BR136" s="144">
        <f t="shared" si="168"/>
        <v>0</v>
      </c>
      <c r="BS136" s="144">
        <f t="shared" si="169"/>
        <v>0</v>
      </c>
      <c r="BT136" s="144">
        <f t="shared" si="170"/>
        <v>0</v>
      </c>
      <c r="BU136" s="144">
        <f t="shared" si="171"/>
        <v>0</v>
      </c>
      <c r="BV136" s="144">
        <f t="shared" si="172"/>
        <v>0</v>
      </c>
      <c r="BW136" s="144">
        <f t="shared" si="173"/>
        <v>0</v>
      </c>
      <c r="BX136" s="144">
        <f t="shared" si="174"/>
        <v>0</v>
      </c>
      <c r="BY136" s="144">
        <f t="shared" si="175"/>
        <v>0</v>
      </c>
      <c r="BZ136" s="144">
        <f t="shared" si="176"/>
        <v>0</v>
      </c>
      <c r="CA136" s="144">
        <f t="shared" si="177"/>
        <v>0</v>
      </c>
      <c r="CB136" s="144">
        <f t="shared" si="178"/>
        <v>0</v>
      </c>
      <c r="CC136" s="369"/>
      <c r="CE136" s="189" t="str">
        <f t="shared" si="219"/>
        <v>Système de comptage</v>
      </c>
      <c r="CF136" s="145"/>
      <c r="CG136" s="145">
        <v>1</v>
      </c>
      <c r="CH136" s="145">
        <v>1</v>
      </c>
      <c r="CI136" s="145">
        <v>1</v>
      </c>
      <c r="CJ136" s="145">
        <v>1</v>
      </c>
      <c r="CK136" s="145">
        <v>1</v>
      </c>
      <c r="CL136" s="145">
        <v>1</v>
      </c>
      <c r="CM136" s="145">
        <v>1</v>
      </c>
      <c r="CN136" s="145">
        <v>1</v>
      </c>
      <c r="CO136" s="145">
        <v>1</v>
      </c>
      <c r="CP136" s="145">
        <v>1</v>
      </c>
      <c r="CQ136" s="145">
        <v>1</v>
      </c>
      <c r="CR136" s="145">
        <v>1</v>
      </c>
      <c r="CS136" s="145">
        <v>1</v>
      </c>
      <c r="CT136" s="145">
        <f t="shared" si="220"/>
        <v>0</v>
      </c>
      <c r="CU136" s="145">
        <f t="shared" si="221"/>
        <v>0</v>
      </c>
      <c r="CV136" s="145">
        <f t="shared" si="201"/>
        <v>0</v>
      </c>
    </row>
    <row r="137" spans="1:100" s="137" customFormat="1" ht="13.5" hidden="1" thickBot="1" x14ac:dyDescent="0.25">
      <c r="A137" s="369"/>
      <c r="B137" s="98" t="s">
        <v>367</v>
      </c>
      <c r="C137" s="320"/>
      <c r="D137" s="50"/>
      <c r="E137" s="152">
        <v>30</v>
      </c>
      <c r="F137" s="643"/>
      <c r="G137" s="34">
        <v>1E-3</v>
      </c>
      <c r="H137" s="637"/>
      <c r="I137" s="622" t="s">
        <v>124</v>
      </c>
      <c r="J137" s="112"/>
      <c r="K137" s="139">
        <f t="shared" si="143"/>
        <v>30</v>
      </c>
      <c r="L137" s="140">
        <f t="shared" si="231"/>
        <v>1E-3</v>
      </c>
      <c r="M137" s="141">
        <f t="shared" si="232"/>
        <v>0</v>
      </c>
      <c r="N137" s="141">
        <f t="shared" si="233"/>
        <v>0</v>
      </c>
      <c r="O137" s="70"/>
      <c r="P137" s="143" t="str">
        <f t="shared" si="142"/>
        <v>Calorifugeage</v>
      </c>
      <c r="Q137" s="144">
        <f t="shared" si="147"/>
        <v>0</v>
      </c>
      <c r="R137" s="144">
        <f t="shared" ref="R137:AU137" si="241">IF(Betrachtungszeit_Heizung&lt;R$26,0,IF(AND(Q$26&lt;&gt;0,Q$26/($K137)=INT(Q$26/($K137))),$D137,0))</f>
        <v>0</v>
      </c>
      <c r="S137" s="144">
        <f t="shared" si="241"/>
        <v>0</v>
      </c>
      <c r="T137" s="144">
        <f t="shared" si="241"/>
        <v>0</v>
      </c>
      <c r="U137" s="144">
        <f t="shared" si="241"/>
        <v>0</v>
      </c>
      <c r="V137" s="144">
        <f t="shared" si="241"/>
        <v>0</v>
      </c>
      <c r="W137" s="144">
        <f t="shared" si="241"/>
        <v>0</v>
      </c>
      <c r="X137" s="144">
        <f t="shared" si="241"/>
        <v>0</v>
      </c>
      <c r="Y137" s="144">
        <f t="shared" si="241"/>
        <v>0</v>
      </c>
      <c r="Z137" s="144">
        <f t="shared" si="241"/>
        <v>0</v>
      </c>
      <c r="AA137" s="144">
        <f t="shared" si="241"/>
        <v>0</v>
      </c>
      <c r="AB137" s="144">
        <f t="shared" si="241"/>
        <v>0</v>
      </c>
      <c r="AC137" s="144">
        <f t="shared" si="241"/>
        <v>0</v>
      </c>
      <c r="AD137" s="144">
        <f t="shared" si="241"/>
        <v>0</v>
      </c>
      <c r="AE137" s="144">
        <f t="shared" si="241"/>
        <v>0</v>
      </c>
      <c r="AF137" s="144">
        <f t="shared" si="241"/>
        <v>0</v>
      </c>
      <c r="AG137" s="144">
        <f t="shared" si="241"/>
        <v>0</v>
      </c>
      <c r="AH137" s="144">
        <f t="shared" si="241"/>
        <v>0</v>
      </c>
      <c r="AI137" s="144">
        <f t="shared" si="241"/>
        <v>0</v>
      </c>
      <c r="AJ137" s="144">
        <f t="shared" si="241"/>
        <v>0</v>
      </c>
      <c r="AK137" s="144">
        <f t="shared" si="241"/>
        <v>0</v>
      </c>
      <c r="AL137" s="144">
        <f t="shared" si="241"/>
        <v>0</v>
      </c>
      <c r="AM137" s="144">
        <f t="shared" si="241"/>
        <v>0</v>
      </c>
      <c r="AN137" s="144">
        <f t="shared" si="241"/>
        <v>0</v>
      </c>
      <c r="AO137" s="144">
        <f t="shared" si="241"/>
        <v>0</v>
      </c>
      <c r="AP137" s="144">
        <f t="shared" si="241"/>
        <v>0</v>
      </c>
      <c r="AQ137" s="144">
        <f t="shared" si="241"/>
        <v>0</v>
      </c>
      <c r="AR137" s="144">
        <f t="shared" si="241"/>
        <v>0</v>
      </c>
      <c r="AS137" s="144">
        <f t="shared" si="241"/>
        <v>0</v>
      </c>
      <c r="AT137" s="144">
        <f t="shared" si="241"/>
        <v>0</v>
      </c>
      <c r="AU137" s="144">
        <f t="shared" si="241"/>
        <v>0</v>
      </c>
      <c r="AV137" s="144">
        <f t="shared" si="235"/>
        <v>0</v>
      </c>
      <c r="AX137" s="144">
        <f t="shared" si="130"/>
        <v>0</v>
      </c>
      <c r="AY137" s="144">
        <f t="shared" si="149"/>
        <v>0</v>
      </c>
      <c r="AZ137" s="144">
        <f t="shared" si="150"/>
        <v>0</v>
      </c>
      <c r="BA137" s="144">
        <f t="shared" si="151"/>
        <v>0</v>
      </c>
      <c r="BB137" s="144">
        <f t="shared" si="152"/>
        <v>0</v>
      </c>
      <c r="BC137" s="144">
        <f t="shared" si="153"/>
        <v>0</v>
      </c>
      <c r="BD137" s="144">
        <f t="shared" si="154"/>
        <v>0</v>
      </c>
      <c r="BE137" s="144">
        <f t="shared" si="155"/>
        <v>0</v>
      </c>
      <c r="BF137" s="144">
        <f t="shared" si="156"/>
        <v>0</v>
      </c>
      <c r="BG137" s="144">
        <f t="shared" si="157"/>
        <v>0</v>
      </c>
      <c r="BH137" s="144">
        <f t="shared" si="158"/>
        <v>0</v>
      </c>
      <c r="BI137" s="144">
        <f t="shared" si="159"/>
        <v>0</v>
      </c>
      <c r="BJ137" s="144">
        <f t="shared" si="160"/>
        <v>0</v>
      </c>
      <c r="BK137" s="144">
        <f t="shared" si="161"/>
        <v>0</v>
      </c>
      <c r="BL137" s="144">
        <f t="shared" si="162"/>
        <v>0</v>
      </c>
      <c r="BM137" s="144">
        <f t="shared" si="163"/>
        <v>0</v>
      </c>
      <c r="BN137" s="144">
        <f t="shared" si="164"/>
        <v>0</v>
      </c>
      <c r="BO137" s="144">
        <f t="shared" si="165"/>
        <v>0</v>
      </c>
      <c r="BP137" s="144">
        <f t="shared" si="166"/>
        <v>0</v>
      </c>
      <c r="BQ137" s="144">
        <f t="shared" si="167"/>
        <v>0</v>
      </c>
      <c r="BR137" s="144">
        <f t="shared" si="168"/>
        <v>0</v>
      </c>
      <c r="BS137" s="144">
        <f t="shared" si="169"/>
        <v>0</v>
      </c>
      <c r="BT137" s="144">
        <f t="shared" si="170"/>
        <v>0</v>
      </c>
      <c r="BU137" s="144">
        <f t="shared" si="171"/>
        <v>0</v>
      </c>
      <c r="BV137" s="144">
        <f t="shared" si="172"/>
        <v>0</v>
      </c>
      <c r="BW137" s="144">
        <f t="shared" si="173"/>
        <v>0</v>
      </c>
      <c r="BX137" s="144">
        <f t="shared" si="174"/>
        <v>0</v>
      </c>
      <c r="BY137" s="144">
        <f t="shared" si="175"/>
        <v>0</v>
      </c>
      <c r="BZ137" s="144">
        <f t="shared" si="176"/>
        <v>0</v>
      </c>
      <c r="CA137" s="144">
        <f t="shared" si="177"/>
        <v>0</v>
      </c>
      <c r="CB137" s="144">
        <f t="shared" si="178"/>
        <v>0</v>
      </c>
      <c r="CC137" s="369"/>
      <c r="CE137" s="189" t="str">
        <f t="shared" si="219"/>
        <v>Calorifugeage</v>
      </c>
      <c r="CF137" s="145"/>
      <c r="CG137" s="145">
        <v>1</v>
      </c>
      <c r="CH137" s="145">
        <v>1</v>
      </c>
      <c r="CI137" s="145">
        <v>1</v>
      </c>
      <c r="CJ137" s="145">
        <v>1</v>
      </c>
      <c r="CK137" s="145">
        <v>1</v>
      </c>
      <c r="CL137" s="145">
        <v>1</v>
      </c>
      <c r="CM137" s="145">
        <v>1</v>
      </c>
      <c r="CN137" s="145">
        <v>1</v>
      </c>
      <c r="CO137" s="145">
        <v>1</v>
      </c>
      <c r="CP137" s="145">
        <v>1</v>
      </c>
      <c r="CQ137" s="145">
        <v>1</v>
      </c>
      <c r="CR137" s="145">
        <v>1</v>
      </c>
      <c r="CS137" s="145">
        <v>1</v>
      </c>
      <c r="CT137" s="145">
        <f t="shared" si="220"/>
        <v>0</v>
      </c>
      <c r="CU137" s="145">
        <f t="shared" si="221"/>
        <v>0</v>
      </c>
      <c r="CV137" s="145">
        <f t="shared" si="201"/>
        <v>0</v>
      </c>
    </row>
    <row r="138" spans="1:100" s="137" customFormat="1" hidden="1" x14ac:dyDescent="0.2">
      <c r="B138" s="96" t="s">
        <v>45</v>
      </c>
      <c r="C138" s="320"/>
      <c r="D138" s="50"/>
      <c r="E138" s="510">
        <v>30</v>
      </c>
      <c r="F138" s="643"/>
      <c r="G138" s="157" t="s">
        <v>46</v>
      </c>
      <c r="H138" s="637"/>
      <c r="I138" s="623" t="s">
        <v>124</v>
      </c>
      <c r="J138" s="84"/>
      <c r="K138" s="139">
        <f t="shared" si="143"/>
        <v>30</v>
      </c>
      <c r="L138" s="140">
        <f t="shared" si="231"/>
        <v>0</v>
      </c>
      <c r="M138" s="141">
        <f t="shared" si="232"/>
        <v>0</v>
      </c>
      <c r="N138" s="141">
        <f t="shared" si="233"/>
        <v>0</v>
      </c>
      <c r="O138" s="70"/>
      <c r="P138" s="149" t="str">
        <f t="shared" si="142"/>
        <v>Autre</v>
      </c>
      <c r="Q138" s="144">
        <f t="shared" si="147"/>
        <v>0</v>
      </c>
      <c r="R138" s="144">
        <f t="shared" ref="R138:AU138" si="242">IF(Betrachtungszeit_Heizung&lt;R$26,0,IF(AND(Q$26&lt;&gt;0,Q$26/($K138)=INT(Q$26/($K138))),$D138,0))</f>
        <v>0</v>
      </c>
      <c r="S138" s="144">
        <f t="shared" si="242"/>
        <v>0</v>
      </c>
      <c r="T138" s="144">
        <f t="shared" si="242"/>
        <v>0</v>
      </c>
      <c r="U138" s="144">
        <f t="shared" si="242"/>
        <v>0</v>
      </c>
      <c r="V138" s="144">
        <f t="shared" si="242"/>
        <v>0</v>
      </c>
      <c r="W138" s="144">
        <f t="shared" si="242"/>
        <v>0</v>
      </c>
      <c r="X138" s="144">
        <f t="shared" si="242"/>
        <v>0</v>
      </c>
      <c r="Y138" s="144">
        <f t="shared" si="242"/>
        <v>0</v>
      </c>
      <c r="Z138" s="144">
        <f t="shared" si="242"/>
        <v>0</v>
      </c>
      <c r="AA138" s="144">
        <f t="shared" si="242"/>
        <v>0</v>
      </c>
      <c r="AB138" s="144">
        <f t="shared" si="242"/>
        <v>0</v>
      </c>
      <c r="AC138" s="144">
        <f t="shared" si="242"/>
        <v>0</v>
      </c>
      <c r="AD138" s="144">
        <f t="shared" si="242"/>
        <v>0</v>
      </c>
      <c r="AE138" s="144">
        <f t="shared" si="242"/>
        <v>0</v>
      </c>
      <c r="AF138" s="144">
        <f t="shared" si="242"/>
        <v>0</v>
      </c>
      <c r="AG138" s="144">
        <f t="shared" si="242"/>
        <v>0</v>
      </c>
      <c r="AH138" s="144">
        <f t="shared" si="242"/>
        <v>0</v>
      </c>
      <c r="AI138" s="144">
        <f t="shared" si="242"/>
        <v>0</v>
      </c>
      <c r="AJ138" s="144">
        <f t="shared" si="242"/>
        <v>0</v>
      </c>
      <c r="AK138" s="144">
        <f t="shared" si="242"/>
        <v>0</v>
      </c>
      <c r="AL138" s="144">
        <f t="shared" si="242"/>
        <v>0</v>
      </c>
      <c r="AM138" s="144">
        <f t="shared" si="242"/>
        <v>0</v>
      </c>
      <c r="AN138" s="144">
        <f t="shared" si="242"/>
        <v>0</v>
      </c>
      <c r="AO138" s="144">
        <f t="shared" si="242"/>
        <v>0</v>
      </c>
      <c r="AP138" s="144">
        <f t="shared" si="242"/>
        <v>0</v>
      </c>
      <c r="AQ138" s="144">
        <f t="shared" si="242"/>
        <v>0</v>
      </c>
      <c r="AR138" s="144">
        <f t="shared" si="242"/>
        <v>0</v>
      </c>
      <c r="AS138" s="144">
        <f t="shared" si="242"/>
        <v>0</v>
      </c>
      <c r="AT138" s="144">
        <f t="shared" si="242"/>
        <v>0</v>
      </c>
      <c r="AU138" s="144">
        <f t="shared" si="242"/>
        <v>0</v>
      </c>
      <c r="AV138" s="144">
        <f t="shared" si="235"/>
        <v>0</v>
      </c>
      <c r="AX138" s="144">
        <f t="shared" si="130"/>
        <v>0</v>
      </c>
      <c r="AY138" s="144">
        <f t="shared" si="149"/>
        <v>0</v>
      </c>
      <c r="AZ138" s="144">
        <f t="shared" si="150"/>
        <v>0</v>
      </c>
      <c r="BA138" s="144">
        <f t="shared" si="151"/>
        <v>0</v>
      </c>
      <c r="BB138" s="144">
        <f t="shared" si="152"/>
        <v>0</v>
      </c>
      <c r="BC138" s="144">
        <f t="shared" si="153"/>
        <v>0</v>
      </c>
      <c r="BD138" s="144">
        <f t="shared" si="154"/>
        <v>0</v>
      </c>
      <c r="BE138" s="144">
        <f t="shared" si="155"/>
        <v>0</v>
      </c>
      <c r="BF138" s="144">
        <f t="shared" si="156"/>
        <v>0</v>
      </c>
      <c r="BG138" s="144">
        <f t="shared" si="157"/>
        <v>0</v>
      </c>
      <c r="BH138" s="144">
        <f t="shared" si="158"/>
        <v>0</v>
      </c>
      <c r="BI138" s="144">
        <f t="shared" si="159"/>
        <v>0</v>
      </c>
      <c r="BJ138" s="144">
        <f t="shared" si="160"/>
        <v>0</v>
      </c>
      <c r="BK138" s="144">
        <f t="shared" si="161"/>
        <v>0</v>
      </c>
      <c r="BL138" s="144">
        <f t="shared" si="162"/>
        <v>0</v>
      </c>
      <c r="BM138" s="144">
        <f t="shared" si="163"/>
        <v>0</v>
      </c>
      <c r="BN138" s="144">
        <f t="shared" si="164"/>
        <v>0</v>
      </c>
      <c r="BO138" s="144">
        <f t="shared" si="165"/>
        <v>0</v>
      </c>
      <c r="BP138" s="144">
        <f t="shared" si="166"/>
        <v>0</v>
      </c>
      <c r="BQ138" s="144">
        <f t="shared" si="167"/>
        <v>0</v>
      </c>
      <c r="BR138" s="144">
        <f t="shared" si="168"/>
        <v>0</v>
      </c>
      <c r="BS138" s="144">
        <f t="shared" si="169"/>
        <v>0</v>
      </c>
      <c r="BT138" s="144">
        <f t="shared" si="170"/>
        <v>0</v>
      </c>
      <c r="BU138" s="144">
        <f t="shared" si="171"/>
        <v>0</v>
      </c>
      <c r="BV138" s="144">
        <f t="shared" si="172"/>
        <v>0</v>
      </c>
      <c r="BW138" s="144">
        <f t="shared" si="173"/>
        <v>0</v>
      </c>
      <c r="BX138" s="144">
        <f t="shared" si="174"/>
        <v>0</v>
      </c>
      <c r="BY138" s="144">
        <f t="shared" si="175"/>
        <v>0</v>
      </c>
      <c r="BZ138" s="144">
        <f t="shared" si="176"/>
        <v>0</v>
      </c>
      <c r="CA138" s="144">
        <f t="shared" si="177"/>
        <v>0</v>
      </c>
      <c r="CB138" s="144">
        <f t="shared" si="178"/>
        <v>0</v>
      </c>
      <c r="CC138" s="369"/>
      <c r="CE138" s="189" t="str">
        <f t="shared" si="219"/>
        <v>Autre</v>
      </c>
      <c r="CF138" s="145"/>
      <c r="CG138" s="145">
        <v>1</v>
      </c>
      <c r="CH138" s="145">
        <v>1</v>
      </c>
      <c r="CI138" s="145">
        <v>1</v>
      </c>
      <c r="CJ138" s="145">
        <v>1</v>
      </c>
      <c r="CK138" s="145">
        <v>1</v>
      </c>
      <c r="CL138" s="145">
        <v>1</v>
      </c>
      <c r="CM138" s="145">
        <v>1</v>
      </c>
      <c r="CN138" s="145">
        <v>1</v>
      </c>
      <c r="CO138" s="145">
        <v>1</v>
      </c>
      <c r="CP138" s="145">
        <v>1</v>
      </c>
      <c r="CQ138" s="145">
        <v>1</v>
      </c>
      <c r="CR138" s="145">
        <v>1</v>
      </c>
      <c r="CS138" s="145">
        <v>1</v>
      </c>
      <c r="CT138" s="145">
        <f t="shared" si="220"/>
        <v>0</v>
      </c>
      <c r="CU138" s="145">
        <f t="shared" si="221"/>
        <v>0</v>
      </c>
      <c r="CV138" s="145">
        <f t="shared" si="201"/>
        <v>0</v>
      </c>
    </row>
    <row r="139" spans="1:100" s="137" customFormat="1" ht="13.5" hidden="1" thickBot="1" x14ac:dyDescent="0.25">
      <c r="B139" s="699" t="s">
        <v>430</v>
      </c>
      <c r="C139" s="322"/>
      <c r="D139" s="129"/>
      <c r="E139" s="155"/>
      <c r="F139" s="127"/>
      <c r="G139" s="130"/>
      <c r="H139" s="639"/>
      <c r="I139" s="130"/>
      <c r="J139" s="112"/>
      <c r="K139" s="139"/>
      <c r="L139" s="140"/>
      <c r="M139" s="141"/>
      <c r="N139" s="141"/>
      <c r="O139" s="70"/>
      <c r="P139" s="688" t="str">
        <f t="shared" si="142"/>
        <v>15. MCR/Automation du bâtiment</v>
      </c>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369"/>
      <c r="CE139" s="374" t="str">
        <f t="shared" si="219"/>
        <v>15. MCR/Automation du bâtiment</v>
      </c>
      <c r="CF139" s="145">
        <v>1</v>
      </c>
      <c r="CG139" s="145">
        <v>1</v>
      </c>
      <c r="CH139" s="145">
        <v>1</v>
      </c>
      <c r="CI139" s="145">
        <v>1</v>
      </c>
      <c r="CJ139" s="145">
        <v>1</v>
      </c>
      <c r="CK139" s="145">
        <v>1</v>
      </c>
      <c r="CL139" s="145">
        <v>1</v>
      </c>
      <c r="CM139" s="145">
        <v>1</v>
      </c>
      <c r="CN139" s="145">
        <v>1</v>
      </c>
      <c r="CO139" s="145">
        <v>1</v>
      </c>
      <c r="CP139" s="145">
        <v>1</v>
      </c>
      <c r="CQ139" s="145">
        <v>1</v>
      </c>
      <c r="CR139" s="145">
        <v>1</v>
      </c>
      <c r="CS139" s="145">
        <v>1</v>
      </c>
      <c r="CT139" s="145">
        <f t="shared" si="220"/>
        <v>1</v>
      </c>
      <c r="CU139" s="145">
        <f t="shared" si="221"/>
        <v>1</v>
      </c>
      <c r="CV139" s="145">
        <f t="shared" si="201"/>
        <v>1</v>
      </c>
    </row>
    <row r="140" spans="1:100" s="137" customFormat="1" ht="13.5" hidden="1" thickBot="1" x14ac:dyDescent="0.25">
      <c r="B140" s="98" t="s">
        <v>407</v>
      </c>
      <c r="C140" s="319"/>
      <c r="D140" s="49"/>
      <c r="E140" s="152">
        <v>15</v>
      </c>
      <c r="F140" s="642"/>
      <c r="G140" s="34">
        <v>1.4999999999999999E-2</v>
      </c>
      <c r="H140" s="636"/>
      <c r="I140" s="622" t="s">
        <v>124</v>
      </c>
      <c r="J140" s="112"/>
      <c r="K140" s="139">
        <f t="shared" si="143"/>
        <v>15</v>
      </c>
      <c r="L140" s="140">
        <f t="shared" ref="L140:L143" si="243">IF(ISNUMBER(H140),IF(I140=$D$332,IFERROR(H140/D140,"-"),H140/100),IF(ISNUMBER(G140),G140,0))</f>
        <v>1.4999999999999999E-2</v>
      </c>
      <c r="M140" s="141">
        <f t="shared" ref="M140:M143" si="244">IF(AND(ISNUMBER(H140),I140=$D$332),H140,L140*D140)</f>
        <v>0</v>
      </c>
      <c r="N140" s="141">
        <f t="shared" si="233"/>
        <v>0</v>
      </c>
      <c r="O140" s="70"/>
      <c r="P140" s="143" t="str">
        <f t="shared" si="142"/>
        <v>Capteurs/actionneurs</v>
      </c>
      <c r="Q140" s="144">
        <f t="shared" si="147"/>
        <v>0</v>
      </c>
      <c r="R140" s="144">
        <f t="shared" ref="R140:AU140" si="245">IF(Betrachtungszeit_Heizung&lt;R$26,0,IF(AND(Q$26&lt;&gt;0,Q$26/($K140)=INT(Q$26/($K140))),$D140,0))</f>
        <v>0</v>
      </c>
      <c r="S140" s="144">
        <f t="shared" si="245"/>
        <v>0</v>
      </c>
      <c r="T140" s="144">
        <f t="shared" si="245"/>
        <v>0</v>
      </c>
      <c r="U140" s="144">
        <f t="shared" si="245"/>
        <v>0</v>
      </c>
      <c r="V140" s="144">
        <f t="shared" si="245"/>
        <v>0</v>
      </c>
      <c r="W140" s="144">
        <f t="shared" si="245"/>
        <v>0</v>
      </c>
      <c r="X140" s="144">
        <f t="shared" si="245"/>
        <v>0</v>
      </c>
      <c r="Y140" s="144">
        <f t="shared" si="245"/>
        <v>0</v>
      </c>
      <c r="Z140" s="144">
        <f t="shared" si="245"/>
        <v>0</v>
      </c>
      <c r="AA140" s="144">
        <f t="shared" si="245"/>
        <v>0</v>
      </c>
      <c r="AB140" s="144">
        <f t="shared" si="245"/>
        <v>0</v>
      </c>
      <c r="AC140" s="144">
        <f t="shared" si="245"/>
        <v>0</v>
      </c>
      <c r="AD140" s="144">
        <f t="shared" si="245"/>
        <v>0</v>
      </c>
      <c r="AE140" s="144">
        <f t="shared" si="245"/>
        <v>0</v>
      </c>
      <c r="AF140" s="144">
        <f t="shared" si="245"/>
        <v>0</v>
      </c>
      <c r="AG140" s="144">
        <f t="shared" si="245"/>
        <v>0</v>
      </c>
      <c r="AH140" s="144">
        <f t="shared" si="245"/>
        <v>0</v>
      </c>
      <c r="AI140" s="144">
        <f t="shared" si="245"/>
        <v>0</v>
      </c>
      <c r="AJ140" s="144">
        <f t="shared" si="245"/>
        <v>0</v>
      </c>
      <c r="AK140" s="144">
        <f t="shared" si="245"/>
        <v>0</v>
      </c>
      <c r="AL140" s="144">
        <f t="shared" si="245"/>
        <v>0</v>
      </c>
      <c r="AM140" s="144">
        <f t="shared" si="245"/>
        <v>0</v>
      </c>
      <c r="AN140" s="144">
        <f t="shared" si="245"/>
        <v>0</v>
      </c>
      <c r="AO140" s="144">
        <f t="shared" si="245"/>
        <v>0</v>
      </c>
      <c r="AP140" s="144">
        <f t="shared" si="245"/>
        <v>0</v>
      </c>
      <c r="AQ140" s="144">
        <f t="shared" si="245"/>
        <v>0</v>
      </c>
      <c r="AR140" s="144">
        <f t="shared" si="245"/>
        <v>0</v>
      </c>
      <c r="AS140" s="144">
        <f t="shared" si="245"/>
        <v>0</v>
      </c>
      <c r="AT140" s="144">
        <f t="shared" si="245"/>
        <v>0</v>
      </c>
      <c r="AU140" s="144">
        <f t="shared" si="245"/>
        <v>0</v>
      </c>
      <c r="AV140" s="144">
        <f>SUMIF($AX$26:$CB$26,Betrachtungszeit_Heizung,AX140:CB140)</f>
        <v>0</v>
      </c>
      <c r="AX140" s="144">
        <f t="shared" si="130"/>
        <v>0</v>
      </c>
      <c r="AY140" s="144">
        <f t="shared" si="149"/>
        <v>0</v>
      </c>
      <c r="AZ140" s="144">
        <f t="shared" si="150"/>
        <v>0</v>
      </c>
      <c r="BA140" s="144">
        <f t="shared" si="151"/>
        <v>0</v>
      </c>
      <c r="BB140" s="144">
        <f t="shared" si="152"/>
        <v>0</v>
      </c>
      <c r="BC140" s="144">
        <f t="shared" si="153"/>
        <v>0</v>
      </c>
      <c r="BD140" s="144">
        <f t="shared" si="154"/>
        <v>0</v>
      </c>
      <c r="BE140" s="144">
        <f t="shared" si="155"/>
        <v>0</v>
      </c>
      <c r="BF140" s="144">
        <f t="shared" si="156"/>
        <v>0</v>
      </c>
      <c r="BG140" s="144">
        <f t="shared" si="157"/>
        <v>0</v>
      </c>
      <c r="BH140" s="144">
        <f t="shared" si="158"/>
        <v>0</v>
      </c>
      <c r="BI140" s="144">
        <f t="shared" si="159"/>
        <v>0</v>
      </c>
      <c r="BJ140" s="144">
        <f t="shared" si="160"/>
        <v>0</v>
      </c>
      <c r="BK140" s="144">
        <f t="shared" si="161"/>
        <v>0</v>
      </c>
      <c r="BL140" s="144">
        <f t="shared" si="162"/>
        <v>0</v>
      </c>
      <c r="BM140" s="144">
        <f t="shared" si="163"/>
        <v>0</v>
      </c>
      <c r="BN140" s="144">
        <f t="shared" si="164"/>
        <v>0</v>
      </c>
      <c r="BO140" s="144">
        <f t="shared" si="165"/>
        <v>0</v>
      </c>
      <c r="BP140" s="144">
        <f t="shared" si="166"/>
        <v>0</v>
      </c>
      <c r="BQ140" s="144">
        <f t="shared" si="167"/>
        <v>0</v>
      </c>
      <c r="BR140" s="144">
        <f t="shared" si="168"/>
        <v>0</v>
      </c>
      <c r="BS140" s="144">
        <f t="shared" si="169"/>
        <v>0</v>
      </c>
      <c r="BT140" s="144">
        <f t="shared" si="170"/>
        <v>0</v>
      </c>
      <c r="BU140" s="144">
        <f t="shared" si="171"/>
        <v>0</v>
      </c>
      <c r="BV140" s="144">
        <f t="shared" si="172"/>
        <v>0</v>
      </c>
      <c r="BW140" s="144">
        <f t="shared" si="173"/>
        <v>0</v>
      </c>
      <c r="BX140" s="144">
        <f t="shared" si="174"/>
        <v>0</v>
      </c>
      <c r="BY140" s="144">
        <f t="shared" si="175"/>
        <v>0</v>
      </c>
      <c r="BZ140" s="144">
        <f t="shared" si="176"/>
        <v>0</v>
      </c>
      <c r="CA140" s="144">
        <f t="shared" si="177"/>
        <v>0</v>
      </c>
      <c r="CB140" s="144">
        <f t="shared" si="178"/>
        <v>0</v>
      </c>
      <c r="CC140" s="369"/>
      <c r="CE140" s="189" t="str">
        <f t="shared" si="219"/>
        <v>Capteurs/actionneurs</v>
      </c>
      <c r="CF140" s="145"/>
      <c r="CG140" s="145">
        <v>1</v>
      </c>
      <c r="CH140" s="145">
        <v>1</v>
      </c>
      <c r="CI140" s="145">
        <v>1</v>
      </c>
      <c r="CJ140" s="145">
        <v>1</v>
      </c>
      <c r="CK140" s="145">
        <v>1</v>
      </c>
      <c r="CL140" s="145">
        <v>1</v>
      </c>
      <c r="CM140" s="145">
        <v>1</v>
      </c>
      <c r="CN140" s="145">
        <v>1</v>
      </c>
      <c r="CO140" s="145">
        <v>1</v>
      </c>
      <c r="CP140" s="145">
        <v>1</v>
      </c>
      <c r="CQ140" s="145">
        <v>1</v>
      </c>
      <c r="CR140" s="145">
        <v>1</v>
      </c>
      <c r="CS140" s="145">
        <v>1</v>
      </c>
      <c r="CT140" s="145">
        <f t="shared" si="220"/>
        <v>0</v>
      </c>
      <c r="CU140" s="145">
        <f t="shared" si="221"/>
        <v>0</v>
      </c>
      <c r="CV140" s="145">
        <f t="shared" si="201"/>
        <v>0</v>
      </c>
    </row>
    <row r="141" spans="1:100" s="137" customFormat="1" ht="13.5" hidden="1" thickBot="1" x14ac:dyDescent="0.25">
      <c r="B141" s="98" t="s">
        <v>406</v>
      </c>
      <c r="C141" s="319"/>
      <c r="D141" s="49"/>
      <c r="E141" s="152">
        <v>15</v>
      </c>
      <c r="F141" s="642"/>
      <c r="G141" s="34">
        <v>0.01</v>
      </c>
      <c r="H141" s="636"/>
      <c r="I141" s="622" t="s">
        <v>124</v>
      </c>
      <c r="J141" s="112"/>
      <c r="K141" s="139">
        <f t="shared" si="143"/>
        <v>15</v>
      </c>
      <c r="L141" s="140">
        <f t="shared" si="243"/>
        <v>0.01</v>
      </c>
      <c r="M141" s="141">
        <f t="shared" si="244"/>
        <v>0</v>
      </c>
      <c r="N141" s="141">
        <f t="shared" si="233"/>
        <v>0</v>
      </c>
      <c r="O141" s="70"/>
      <c r="P141" s="143" t="str">
        <f t="shared" si="142"/>
        <v>Tableaux MCR</v>
      </c>
      <c r="Q141" s="144">
        <f t="shared" si="147"/>
        <v>0</v>
      </c>
      <c r="R141" s="144">
        <f t="shared" ref="R141:AU141" si="246">IF(Betrachtungszeit_Heizung&lt;R$26,0,IF(AND(Q$26&lt;&gt;0,Q$26/($K141)=INT(Q$26/($K141))),$D141,0))</f>
        <v>0</v>
      </c>
      <c r="S141" s="144">
        <f t="shared" si="246"/>
        <v>0</v>
      </c>
      <c r="T141" s="144">
        <f t="shared" si="246"/>
        <v>0</v>
      </c>
      <c r="U141" s="144">
        <f t="shared" si="246"/>
        <v>0</v>
      </c>
      <c r="V141" s="144">
        <f t="shared" si="246"/>
        <v>0</v>
      </c>
      <c r="W141" s="144">
        <f t="shared" si="246"/>
        <v>0</v>
      </c>
      <c r="X141" s="144">
        <f t="shared" si="246"/>
        <v>0</v>
      </c>
      <c r="Y141" s="144">
        <f t="shared" si="246"/>
        <v>0</v>
      </c>
      <c r="Z141" s="144">
        <f t="shared" si="246"/>
        <v>0</v>
      </c>
      <c r="AA141" s="144">
        <f t="shared" si="246"/>
        <v>0</v>
      </c>
      <c r="AB141" s="144">
        <f t="shared" si="246"/>
        <v>0</v>
      </c>
      <c r="AC141" s="144">
        <f t="shared" si="246"/>
        <v>0</v>
      </c>
      <c r="AD141" s="144">
        <f t="shared" si="246"/>
        <v>0</v>
      </c>
      <c r="AE141" s="144">
        <f t="shared" si="246"/>
        <v>0</v>
      </c>
      <c r="AF141" s="144">
        <f t="shared" si="246"/>
        <v>0</v>
      </c>
      <c r="AG141" s="144">
        <f t="shared" si="246"/>
        <v>0</v>
      </c>
      <c r="AH141" s="144">
        <f t="shared" si="246"/>
        <v>0</v>
      </c>
      <c r="AI141" s="144">
        <f t="shared" si="246"/>
        <v>0</v>
      </c>
      <c r="AJ141" s="144">
        <f t="shared" si="246"/>
        <v>0</v>
      </c>
      <c r="AK141" s="144">
        <f t="shared" si="246"/>
        <v>0</v>
      </c>
      <c r="AL141" s="144">
        <f t="shared" si="246"/>
        <v>0</v>
      </c>
      <c r="AM141" s="144">
        <f t="shared" si="246"/>
        <v>0</v>
      </c>
      <c r="AN141" s="144">
        <f t="shared" si="246"/>
        <v>0</v>
      </c>
      <c r="AO141" s="144">
        <f t="shared" si="246"/>
        <v>0</v>
      </c>
      <c r="AP141" s="144">
        <f t="shared" si="246"/>
        <v>0</v>
      </c>
      <c r="AQ141" s="144">
        <f t="shared" si="246"/>
        <v>0</v>
      </c>
      <c r="AR141" s="144">
        <f t="shared" si="246"/>
        <v>0</v>
      </c>
      <c r="AS141" s="144">
        <f t="shared" si="246"/>
        <v>0</v>
      </c>
      <c r="AT141" s="144">
        <f t="shared" si="246"/>
        <v>0</v>
      </c>
      <c r="AU141" s="144">
        <f t="shared" si="246"/>
        <v>0</v>
      </c>
      <c r="AV141" s="144">
        <f>SUMIF($AX$26:$CB$26,Betrachtungszeit_Heizung,AX141:CB141)</f>
        <v>0</v>
      </c>
      <c r="AX141" s="144">
        <f t="shared" si="130"/>
        <v>0</v>
      </c>
      <c r="AY141" s="144">
        <f t="shared" si="149"/>
        <v>0</v>
      </c>
      <c r="AZ141" s="144">
        <f t="shared" si="150"/>
        <v>0</v>
      </c>
      <c r="BA141" s="144">
        <f t="shared" si="151"/>
        <v>0</v>
      </c>
      <c r="BB141" s="144">
        <f t="shared" si="152"/>
        <v>0</v>
      </c>
      <c r="BC141" s="144">
        <f t="shared" si="153"/>
        <v>0</v>
      </c>
      <c r="BD141" s="144">
        <f t="shared" si="154"/>
        <v>0</v>
      </c>
      <c r="BE141" s="144">
        <f t="shared" si="155"/>
        <v>0</v>
      </c>
      <c r="BF141" s="144">
        <f t="shared" si="156"/>
        <v>0</v>
      </c>
      <c r="BG141" s="144">
        <f t="shared" si="157"/>
        <v>0</v>
      </c>
      <c r="BH141" s="144">
        <f t="shared" si="158"/>
        <v>0</v>
      </c>
      <c r="BI141" s="144">
        <f t="shared" si="159"/>
        <v>0</v>
      </c>
      <c r="BJ141" s="144">
        <f t="shared" si="160"/>
        <v>0</v>
      </c>
      <c r="BK141" s="144">
        <f t="shared" si="161"/>
        <v>0</v>
      </c>
      <c r="BL141" s="144">
        <f t="shared" si="162"/>
        <v>0</v>
      </c>
      <c r="BM141" s="144">
        <f t="shared" si="163"/>
        <v>0</v>
      </c>
      <c r="BN141" s="144">
        <f t="shared" si="164"/>
        <v>0</v>
      </c>
      <c r="BO141" s="144">
        <f t="shared" si="165"/>
        <v>0</v>
      </c>
      <c r="BP141" s="144">
        <f t="shared" si="166"/>
        <v>0</v>
      </c>
      <c r="BQ141" s="144">
        <f t="shared" si="167"/>
        <v>0</v>
      </c>
      <c r="BR141" s="144">
        <f t="shared" si="168"/>
        <v>0</v>
      </c>
      <c r="BS141" s="144">
        <f t="shared" si="169"/>
        <v>0</v>
      </c>
      <c r="BT141" s="144">
        <f t="shared" si="170"/>
        <v>0</v>
      </c>
      <c r="BU141" s="144">
        <f t="shared" si="171"/>
        <v>0</v>
      </c>
      <c r="BV141" s="144">
        <f t="shared" si="172"/>
        <v>0</v>
      </c>
      <c r="BW141" s="144">
        <f t="shared" si="173"/>
        <v>0</v>
      </c>
      <c r="BX141" s="144">
        <f t="shared" si="174"/>
        <v>0</v>
      </c>
      <c r="BY141" s="144">
        <f t="shared" si="175"/>
        <v>0</v>
      </c>
      <c r="BZ141" s="144">
        <f t="shared" si="176"/>
        <v>0</v>
      </c>
      <c r="CA141" s="144">
        <f t="shared" si="177"/>
        <v>0</v>
      </c>
      <c r="CB141" s="144">
        <f t="shared" si="178"/>
        <v>0</v>
      </c>
      <c r="CC141" s="369"/>
      <c r="CE141" s="189" t="str">
        <f t="shared" si="219"/>
        <v>Tableaux MCR</v>
      </c>
      <c r="CF141" s="145"/>
      <c r="CG141" s="145">
        <v>1</v>
      </c>
      <c r="CH141" s="145">
        <v>1</v>
      </c>
      <c r="CI141" s="145">
        <v>1</v>
      </c>
      <c r="CJ141" s="145">
        <v>1</v>
      </c>
      <c r="CK141" s="145">
        <v>1</v>
      </c>
      <c r="CL141" s="145">
        <v>1</v>
      </c>
      <c r="CM141" s="145">
        <v>1</v>
      </c>
      <c r="CN141" s="145">
        <v>1</v>
      </c>
      <c r="CO141" s="145">
        <v>1</v>
      </c>
      <c r="CP141" s="145">
        <v>1</v>
      </c>
      <c r="CQ141" s="145">
        <v>1</v>
      </c>
      <c r="CR141" s="145">
        <v>1</v>
      </c>
      <c r="CS141" s="145">
        <v>1</v>
      </c>
      <c r="CT141" s="145">
        <f t="shared" si="220"/>
        <v>0</v>
      </c>
      <c r="CU141" s="145">
        <f t="shared" si="221"/>
        <v>0</v>
      </c>
      <c r="CV141" s="145">
        <f t="shared" si="201"/>
        <v>0</v>
      </c>
    </row>
    <row r="142" spans="1:100" s="137" customFormat="1" ht="13.5" hidden="1" thickBot="1" x14ac:dyDescent="0.25">
      <c r="B142" s="98" t="s">
        <v>431</v>
      </c>
      <c r="C142" s="319"/>
      <c r="D142" s="49"/>
      <c r="E142" s="152">
        <v>15</v>
      </c>
      <c r="F142" s="642"/>
      <c r="G142" s="34">
        <v>1.4999999999999999E-2</v>
      </c>
      <c r="H142" s="636"/>
      <c r="I142" s="622" t="s">
        <v>124</v>
      </c>
      <c r="J142" s="112"/>
      <c r="K142" s="139">
        <f t="shared" si="143"/>
        <v>15</v>
      </c>
      <c r="L142" s="140">
        <f t="shared" si="243"/>
        <v>1.4999999999999999E-2</v>
      </c>
      <c r="M142" s="141">
        <f t="shared" si="244"/>
        <v>0</v>
      </c>
      <c r="N142" s="141">
        <f t="shared" si="233"/>
        <v>0</v>
      </c>
      <c r="O142" s="70"/>
      <c r="P142" s="143" t="str">
        <f t="shared" si="142"/>
        <v>Régulation/Automate</v>
      </c>
      <c r="Q142" s="144">
        <f t="shared" si="147"/>
        <v>0</v>
      </c>
      <c r="R142" s="144">
        <f t="shared" ref="R142:AU142" si="247">IF(Betrachtungszeit_Heizung&lt;R$26,0,IF(AND(Q$26&lt;&gt;0,Q$26/($K142)=INT(Q$26/($K142))),$D142,0))</f>
        <v>0</v>
      </c>
      <c r="S142" s="144">
        <f t="shared" si="247"/>
        <v>0</v>
      </c>
      <c r="T142" s="144">
        <f t="shared" si="247"/>
        <v>0</v>
      </c>
      <c r="U142" s="144">
        <f t="shared" si="247"/>
        <v>0</v>
      </c>
      <c r="V142" s="144">
        <f t="shared" si="247"/>
        <v>0</v>
      </c>
      <c r="W142" s="144">
        <f t="shared" si="247"/>
        <v>0</v>
      </c>
      <c r="X142" s="144">
        <f t="shared" si="247"/>
        <v>0</v>
      </c>
      <c r="Y142" s="144">
        <f t="shared" si="247"/>
        <v>0</v>
      </c>
      <c r="Z142" s="144">
        <f t="shared" si="247"/>
        <v>0</v>
      </c>
      <c r="AA142" s="144">
        <f t="shared" si="247"/>
        <v>0</v>
      </c>
      <c r="AB142" s="144">
        <f t="shared" si="247"/>
        <v>0</v>
      </c>
      <c r="AC142" s="144">
        <f t="shared" si="247"/>
        <v>0</v>
      </c>
      <c r="AD142" s="144">
        <f t="shared" si="247"/>
        <v>0</v>
      </c>
      <c r="AE142" s="144">
        <f t="shared" si="247"/>
        <v>0</v>
      </c>
      <c r="AF142" s="144">
        <f t="shared" si="247"/>
        <v>0</v>
      </c>
      <c r="AG142" s="144">
        <f t="shared" si="247"/>
        <v>0</v>
      </c>
      <c r="AH142" s="144">
        <f t="shared" si="247"/>
        <v>0</v>
      </c>
      <c r="AI142" s="144">
        <f t="shared" si="247"/>
        <v>0</v>
      </c>
      <c r="AJ142" s="144">
        <f t="shared" si="247"/>
        <v>0</v>
      </c>
      <c r="AK142" s="144">
        <f t="shared" si="247"/>
        <v>0</v>
      </c>
      <c r="AL142" s="144">
        <f t="shared" si="247"/>
        <v>0</v>
      </c>
      <c r="AM142" s="144">
        <f t="shared" si="247"/>
        <v>0</v>
      </c>
      <c r="AN142" s="144">
        <f t="shared" si="247"/>
        <v>0</v>
      </c>
      <c r="AO142" s="144">
        <f t="shared" si="247"/>
        <v>0</v>
      </c>
      <c r="AP142" s="144">
        <f t="shared" si="247"/>
        <v>0</v>
      </c>
      <c r="AQ142" s="144">
        <f t="shared" si="247"/>
        <v>0</v>
      </c>
      <c r="AR142" s="144">
        <f t="shared" si="247"/>
        <v>0</v>
      </c>
      <c r="AS142" s="144">
        <f t="shared" si="247"/>
        <v>0</v>
      </c>
      <c r="AT142" s="144">
        <f t="shared" si="247"/>
        <v>0</v>
      </c>
      <c r="AU142" s="144">
        <f t="shared" si="247"/>
        <v>0</v>
      </c>
      <c r="AV142" s="144">
        <f>SUMIF($AX$26:$CB$26,Betrachtungszeit_Heizung,AX142:CB142)</f>
        <v>0</v>
      </c>
      <c r="AX142" s="144">
        <f t="shared" si="130"/>
        <v>0</v>
      </c>
      <c r="AY142" s="144">
        <f t="shared" si="149"/>
        <v>0</v>
      </c>
      <c r="AZ142" s="144">
        <f t="shared" si="150"/>
        <v>0</v>
      </c>
      <c r="BA142" s="144">
        <f t="shared" si="151"/>
        <v>0</v>
      </c>
      <c r="BB142" s="144">
        <f t="shared" si="152"/>
        <v>0</v>
      </c>
      <c r="BC142" s="144">
        <f t="shared" si="153"/>
        <v>0</v>
      </c>
      <c r="BD142" s="144">
        <f t="shared" si="154"/>
        <v>0</v>
      </c>
      <c r="BE142" s="144">
        <f t="shared" si="155"/>
        <v>0</v>
      </c>
      <c r="BF142" s="144">
        <f t="shared" si="156"/>
        <v>0</v>
      </c>
      <c r="BG142" s="144">
        <f t="shared" si="157"/>
        <v>0</v>
      </c>
      <c r="BH142" s="144">
        <f t="shared" si="158"/>
        <v>0</v>
      </c>
      <c r="BI142" s="144">
        <f t="shared" si="159"/>
        <v>0</v>
      </c>
      <c r="BJ142" s="144">
        <f t="shared" si="160"/>
        <v>0</v>
      </c>
      <c r="BK142" s="144">
        <f t="shared" si="161"/>
        <v>0</v>
      </c>
      <c r="BL142" s="144">
        <f t="shared" si="162"/>
        <v>0</v>
      </c>
      <c r="BM142" s="144">
        <f t="shared" si="163"/>
        <v>0</v>
      </c>
      <c r="BN142" s="144">
        <f t="shared" si="164"/>
        <v>0</v>
      </c>
      <c r="BO142" s="144">
        <f t="shared" si="165"/>
        <v>0</v>
      </c>
      <c r="BP142" s="144">
        <f t="shared" si="166"/>
        <v>0</v>
      </c>
      <c r="BQ142" s="144">
        <f t="shared" si="167"/>
        <v>0</v>
      </c>
      <c r="BR142" s="144">
        <f t="shared" si="168"/>
        <v>0</v>
      </c>
      <c r="BS142" s="144">
        <f t="shared" si="169"/>
        <v>0</v>
      </c>
      <c r="BT142" s="144">
        <f t="shared" si="170"/>
        <v>0</v>
      </c>
      <c r="BU142" s="144">
        <f t="shared" si="171"/>
        <v>0</v>
      </c>
      <c r="BV142" s="144">
        <f t="shared" si="172"/>
        <v>0</v>
      </c>
      <c r="BW142" s="144">
        <f t="shared" si="173"/>
        <v>0</v>
      </c>
      <c r="BX142" s="144">
        <f t="shared" si="174"/>
        <v>0</v>
      </c>
      <c r="BY142" s="144">
        <f t="shared" si="175"/>
        <v>0</v>
      </c>
      <c r="BZ142" s="144">
        <f t="shared" si="176"/>
        <v>0</v>
      </c>
      <c r="CA142" s="144">
        <f t="shared" si="177"/>
        <v>0</v>
      </c>
      <c r="CB142" s="144">
        <f t="shared" si="178"/>
        <v>0</v>
      </c>
      <c r="CC142" s="369"/>
      <c r="CE142" s="189" t="str">
        <f t="shared" si="219"/>
        <v>Régulation/Automate</v>
      </c>
      <c r="CF142" s="145"/>
      <c r="CG142" s="145">
        <v>1</v>
      </c>
      <c r="CH142" s="145">
        <v>1</v>
      </c>
      <c r="CI142" s="145">
        <v>1</v>
      </c>
      <c r="CJ142" s="145">
        <v>1</v>
      </c>
      <c r="CK142" s="145">
        <v>1</v>
      </c>
      <c r="CL142" s="145">
        <v>1</v>
      </c>
      <c r="CM142" s="145">
        <v>1</v>
      </c>
      <c r="CN142" s="145">
        <v>1</v>
      </c>
      <c r="CO142" s="145">
        <v>1</v>
      </c>
      <c r="CP142" s="145">
        <v>1</v>
      </c>
      <c r="CQ142" s="145">
        <v>1</v>
      </c>
      <c r="CR142" s="145">
        <v>1</v>
      </c>
      <c r="CS142" s="145">
        <v>1</v>
      </c>
      <c r="CT142" s="145">
        <f t="shared" si="220"/>
        <v>0</v>
      </c>
      <c r="CU142" s="145">
        <f t="shared" si="221"/>
        <v>0</v>
      </c>
      <c r="CV142" s="145">
        <f t="shared" si="201"/>
        <v>0</v>
      </c>
    </row>
    <row r="143" spans="1:100" s="137" customFormat="1" hidden="1" x14ac:dyDescent="0.2">
      <c r="B143" s="96" t="s">
        <v>45</v>
      </c>
      <c r="C143" s="320"/>
      <c r="D143" s="50"/>
      <c r="E143" s="510">
        <v>30</v>
      </c>
      <c r="F143" s="643"/>
      <c r="G143" s="157" t="s">
        <v>46</v>
      </c>
      <c r="H143" s="637"/>
      <c r="I143" s="623" t="s">
        <v>124</v>
      </c>
      <c r="J143" s="84"/>
      <c r="K143" s="139">
        <f t="shared" si="143"/>
        <v>30</v>
      </c>
      <c r="L143" s="140">
        <f t="shared" si="243"/>
        <v>0</v>
      </c>
      <c r="M143" s="141">
        <f t="shared" si="244"/>
        <v>0</v>
      </c>
      <c r="N143" s="141">
        <f t="shared" si="233"/>
        <v>0</v>
      </c>
      <c r="O143" s="70"/>
      <c r="P143" s="149" t="str">
        <f t="shared" si="142"/>
        <v>Autre</v>
      </c>
      <c r="Q143" s="144">
        <f t="shared" si="147"/>
        <v>0</v>
      </c>
      <c r="R143" s="144">
        <f t="shared" ref="R143:AU143" si="248">IF(Betrachtungszeit_Heizung&lt;R$26,0,IF(AND(Q$26&lt;&gt;0,Q$26/($K143)=INT(Q$26/($K143))),$D143,0))</f>
        <v>0</v>
      </c>
      <c r="S143" s="144">
        <f t="shared" si="248"/>
        <v>0</v>
      </c>
      <c r="T143" s="144">
        <f t="shared" si="248"/>
        <v>0</v>
      </c>
      <c r="U143" s="144">
        <f t="shared" si="248"/>
        <v>0</v>
      </c>
      <c r="V143" s="144">
        <f t="shared" si="248"/>
        <v>0</v>
      </c>
      <c r="W143" s="144">
        <f t="shared" si="248"/>
        <v>0</v>
      </c>
      <c r="X143" s="144">
        <f t="shared" si="248"/>
        <v>0</v>
      </c>
      <c r="Y143" s="144">
        <f t="shared" si="248"/>
        <v>0</v>
      </c>
      <c r="Z143" s="144">
        <f t="shared" si="248"/>
        <v>0</v>
      </c>
      <c r="AA143" s="144">
        <f t="shared" si="248"/>
        <v>0</v>
      </c>
      <c r="AB143" s="144">
        <f t="shared" si="248"/>
        <v>0</v>
      </c>
      <c r="AC143" s="144">
        <f t="shared" si="248"/>
        <v>0</v>
      </c>
      <c r="AD143" s="144">
        <f t="shared" si="248"/>
        <v>0</v>
      </c>
      <c r="AE143" s="144">
        <f t="shared" si="248"/>
        <v>0</v>
      </c>
      <c r="AF143" s="144">
        <f t="shared" si="248"/>
        <v>0</v>
      </c>
      <c r="AG143" s="144">
        <f t="shared" si="248"/>
        <v>0</v>
      </c>
      <c r="AH143" s="144">
        <f t="shared" si="248"/>
        <v>0</v>
      </c>
      <c r="AI143" s="144">
        <f t="shared" si="248"/>
        <v>0</v>
      </c>
      <c r="AJ143" s="144">
        <f t="shared" si="248"/>
        <v>0</v>
      </c>
      <c r="AK143" s="144">
        <f t="shared" si="248"/>
        <v>0</v>
      </c>
      <c r="AL143" s="144">
        <f t="shared" si="248"/>
        <v>0</v>
      </c>
      <c r="AM143" s="144">
        <f t="shared" si="248"/>
        <v>0</v>
      </c>
      <c r="AN143" s="144">
        <f t="shared" si="248"/>
        <v>0</v>
      </c>
      <c r="AO143" s="144">
        <f t="shared" si="248"/>
        <v>0</v>
      </c>
      <c r="AP143" s="144">
        <f t="shared" si="248"/>
        <v>0</v>
      </c>
      <c r="AQ143" s="144">
        <f t="shared" si="248"/>
        <v>0</v>
      </c>
      <c r="AR143" s="144">
        <f t="shared" si="248"/>
        <v>0</v>
      </c>
      <c r="AS143" s="144">
        <f t="shared" si="248"/>
        <v>0</v>
      </c>
      <c r="AT143" s="144">
        <f t="shared" si="248"/>
        <v>0</v>
      </c>
      <c r="AU143" s="144">
        <f t="shared" si="248"/>
        <v>0</v>
      </c>
      <c r="AV143" s="144">
        <f>SUMIF($AX$26:$CB$26,Betrachtungszeit_Heizung,AX143:CB143)</f>
        <v>0</v>
      </c>
      <c r="AX143" s="144">
        <f t="shared" si="130"/>
        <v>0</v>
      </c>
      <c r="AY143" s="144">
        <f t="shared" si="149"/>
        <v>0</v>
      </c>
      <c r="AZ143" s="144">
        <f t="shared" si="150"/>
        <v>0</v>
      </c>
      <c r="BA143" s="144">
        <f t="shared" si="151"/>
        <v>0</v>
      </c>
      <c r="BB143" s="144">
        <f t="shared" si="152"/>
        <v>0</v>
      </c>
      <c r="BC143" s="144">
        <f t="shared" si="153"/>
        <v>0</v>
      </c>
      <c r="BD143" s="144">
        <f t="shared" si="154"/>
        <v>0</v>
      </c>
      <c r="BE143" s="144">
        <f t="shared" si="155"/>
        <v>0</v>
      </c>
      <c r="BF143" s="144">
        <f t="shared" si="156"/>
        <v>0</v>
      </c>
      <c r="BG143" s="144">
        <f t="shared" si="157"/>
        <v>0</v>
      </c>
      <c r="BH143" s="144">
        <f t="shared" si="158"/>
        <v>0</v>
      </c>
      <c r="BI143" s="144">
        <f t="shared" si="159"/>
        <v>0</v>
      </c>
      <c r="BJ143" s="144">
        <f t="shared" si="160"/>
        <v>0</v>
      </c>
      <c r="BK143" s="144">
        <f t="shared" si="161"/>
        <v>0</v>
      </c>
      <c r="BL143" s="144">
        <f t="shared" si="162"/>
        <v>0</v>
      </c>
      <c r="BM143" s="144">
        <f t="shared" si="163"/>
        <v>0</v>
      </c>
      <c r="BN143" s="144">
        <f t="shared" si="164"/>
        <v>0</v>
      </c>
      <c r="BO143" s="144">
        <f t="shared" si="165"/>
        <v>0</v>
      </c>
      <c r="BP143" s="144">
        <f t="shared" si="166"/>
        <v>0</v>
      </c>
      <c r="BQ143" s="144">
        <f t="shared" si="167"/>
        <v>0</v>
      </c>
      <c r="BR143" s="144">
        <f t="shared" si="168"/>
        <v>0</v>
      </c>
      <c r="BS143" s="144">
        <f t="shared" si="169"/>
        <v>0</v>
      </c>
      <c r="BT143" s="144">
        <f t="shared" si="170"/>
        <v>0</v>
      </c>
      <c r="BU143" s="144">
        <f t="shared" si="171"/>
        <v>0</v>
      </c>
      <c r="BV143" s="144">
        <f t="shared" si="172"/>
        <v>0</v>
      </c>
      <c r="BW143" s="144">
        <f t="shared" si="173"/>
        <v>0</v>
      </c>
      <c r="BX143" s="144">
        <f t="shared" si="174"/>
        <v>0</v>
      </c>
      <c r="BY143" s="144">
        <f t="shared" si="175"/>
        <v>0</v>
      </c>
      <c r="BZ143" s="144">
        <f t="shared" si="176"/>
        <v>0</v>
      </c>
      <c r="CA143" s="144">
        <f t="shared" si="177"/>
        <v>0</v>
      </c>
      <c r="CB143" s="144">
        <f t="shared" si="178"/>
        <v>0</v>
      </c>
      <c r="CC143" s="369"/>
      <c r="CE143" s="189" t="str">
        <f t="shared" si="219"/>
        <v>Autre</v>
      </c>
      <c r="CF143" s="145"/>
      <c r="CG143" s="145">
        <v>1</v>
      </c>
      <c r="CH143" s="145">
        <v>1</v>
      </c>
      <c r="CI143" s="145">
        <v>1</v>
      </c>
      <c r="CJ143" s="145">
        <v>1</v>
      </c>
      <c r="CK143" s="145">
        <v>1</v>
      </c>
      <c r="CL143" s="145">
        <v>1</v>
      </c>
      <c r="CM143" s="145">
        <v>1</v>
      </c>
      <c r="CN143" s="145">
        <v>1</v>
      </c>
      <c r="CO143" s="145">
        <v>1</v>
      </c>
      <c r="CP143" s="145">
        <v>1</v>
      </c>
      <c r="CQ143" s="145">
        <v>1</v>
      </c>
      <c r="CR143" s="145">
        <v>1</v>
      </c>
      <c r="CS143" s="145">
        <v>1</v>
      </c>
      <c r="CT143" s="145">
        <f t="shared" si="220"/>
        <v>0</v>
      </c>
      <c r="CU143" s="145">
        <f t="shared" si="221"/>
        <v>0</v>
      </c>
      <c r="CV143" s="145">
        <f t="shared" si="201"/>
        <v>0</v>
      </c>
    </row>
    <row r="144" spans="1:100" s="137" customFormat="1" ht="13.5" hidden="1" thickBot="1" x14ac:dyDescent="0.25">
      <c r="B144" s="625" t="s">
        <v>159</v>
      </c>
      <c r="C144" s="322"/>
      <c r="D144" s="129"/>
      <c r="E144" s="155"/>
      <c r="F144" s="127"/>
      <c r="G144" s="130"/>
      <c r="H144" s="639"/>
      <c r="I144" s="130"/>
      <c r="J144" s="163"/>
      <c r="K144" s="139"/>
      <c r="L144" s="140"/>
      <c r="M144" s="141"/>
      <c r="N144" s="141"/>
      <c r="O144" s="70"/>
      <c r="P144" s="134" t="str">
        <f t="shared" si="142"/>
        <v>16. Électricité</v>
      </c>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44"/>
      <c r="BY144" s="144"/>
      <c r="BZ144" s="144"/>
      <c r="CA144" s="144"/>
      <c r="CB144" s="144"/>
      <c r="CC144" s="369"/>
      <c r="CE144" s="374" t="str">
        <f t="shared" si="219"/>
        <v>16. Électricité</v>
      </c>
      <c r="CF144" s="145">
        <v>1</v>
      </c>
      <c r="CG144" s="145">
        <v>1</v>
      </c>
      <c r="CH144" s="145">
        <v>1</v>
      </c>
      <c r="CI144" s="145">
        <v>1</v>
      </c>
      <c r="CJ144" s="145">
        <v>1</v>
      </c>
      <c r="CK144" s="145">
        <v>1</v>
      </c>
      <c r="CL144" s="145">
        <v>1</v>
      </c>
      <c r="CM144" s="145">
        <v>1</v>
      </c>
      <c r="CN144" s="145">
        <v>1</v>
      </c>
      <c r="CO144" s="145">
        <v>1</v>
      </c>
      <c r="CP144" s="145">
        <v>1</v>
      </c>
      <c r="CQ144" s="145">
        <v>1</v>
      </c>
      <c r="CR144" s="145">
        <v>1</v>
      </c>
      <c r="CS144" s="145">
        <v>1</v>
      </c>
      <c r="CT144" s="145">
        <f t="shared" si="220"/>
        <v>1</v>
      </c>
      <c r="CU144" s="145">
        <f t="shared" si="221"/>
        <v>1</v>
      </c>
      <c r="CV144" s="145">
        <f t="shared" si="201"/>
        <v>1</v>
      </c>
    </row>
    <row r="145" spans="2:100" s="137" customFormat="1" ht="13.5" hidden="1" thickBot="1" x14ac:dyDescent="0.25">
      <c r="B145" s="98" t="s">
        <v>408</v>
      </c>
      <c r="C145" s="319"/>
      <c r="D145" s="49"/>
      <c r="E145" s="152">
        <v>25</v>
      </c>
      <c r="F145" s="642"/>
      <c r="G145" s="34">
        <v>0</v>
      </c>
      <c r="H145" s="636"/>
      <c r="I145" s="622" t="s">
        <v>124</v>
      </c>
      <c r="J145" s="163"/>
      <c r="K145" s="139">
        <f t="shared" si="143"/>
        <v>25</v>
      </c>
      <c r="L145" s="140">
        <f t="shared" ref="L145:L154" si="249">IF(ISNUMBER(H145),IF(I145=$D$332,IFERROR(H145/D145,"-"),H145/100),IF(ISNUMBER(G145),G145,0))</f>
        <v>0</v>
      </c>
      <c r="M145" s="141">
        <f t="shared" ref="M145:M154" si="250">IF(AND(ISNUMBER(H145),I145=$D$332),H145,L145*D145)</f>
        <v>0</v>
      </c>
      <c r="N145" s="141">
        <f t="shared" si="233"/>
        <v>0</v>
      </c>
      <c r="O145" s="70"/>
      <c r="P145" s="143" t="str">
        <f t="shared" si="142"/>
        <v>Tableau de chantier</v>
      </c>
      <c r="Q145" s="144">
        <f t="shared" si="147"/>
        <v>0</v>
      </c>
      <c r="R145" s="144">
        <f t="shared" ref="R145:AU145" si="251">IF(Betrachtungszeit_Heizung&lt;R$26,0,IF(AND(Q$26&lt;&gt;0,Q$26/($K145)=INT(Q$26/($K145))),$D145,0))</f>
        <v>0</v>
      </c>
      <c r="S145" s="144">
        <f t="shared" si="251"/>
        <v>0</v>
      </c>
      <c r="T145" s="144">
        <f t="shared" si="251"/>
        <v>0</v>
      </c>
      <c r="U145" s="144">
        <f t="shared" si="251"/>
        <v>0</v>
      </c>
      <c r="V145" s="144">
        <f t="shared" si="251"/>
        <v>0</v>
      </c>
      <c r="W145" s="144">
        <f t="shared" si="251"/>
        <v>0</v>
      </c>
      <c r="X145" s="144">
        <f t="shared" si="251"/>
        <v>0</v>
      </c>
      <c r="Y145" s="144">
        <f t="shared" si="251"/>
        <v>0</v>
      </c>
      <c r="Z145" s="144">
        <f t="shared" si="251"/>
        <v>0</v>
      </c>
      <c r="AA145" s="144">
        <f t="shared" si="251"/>
        <v>0</v>
      </c>
      <c r="AB145" s="144">
        <f t="shared" si="251"/>
        <v>0</v>
      </c>
      <c r="AC145" s="144">
        <f t="shared" si="251"/>
        <v>0</v>
      </c>
      <c r="AD145" s="144">
        <f t="shared" si="251"/>
        <v>0</v>
      </c>
      <c r="AE145" s="144">
        <f t="shared" si="251"/>
        <v>0</v>
      </c>
      <c r="AF145" s="144">
        <f t="shared" si="251"/>
        <v>0</v>
      </c>
      <c r="AG145" s="144">
        <f t="shared" si="251"/>
        <v>0</v>
      </c>
      <c r="AH145" s="144">
        <f t="shared" si="251"/>
        <v>0</v>
      </c>
      <c r="AI145" s="144">
        <f t="shared" si="251"/>
        <v>0</v>
      </c>
      <c r="AJ145" s="144">
        <f t="shared" si="251"/>
        <v>0</v>
      </c>
      <c r="AK145" s="144">
        <f t="shared" si="251"/>
        <v>0</v>
      </c>
      <c r="AL145" s="144">
        <f t="shared" si="251"/>
        <v>0</v>
      </c>
      <c r="AM145" s="144">
        <f t="shared" si="251"/>
        <v>0</v>
      </c>
      <c r="AN145" s="144">
        <f t="shared" si="251"/>
        <v>0</v>
      </c>
      <c r="AO145" s="144">
        <f t="shared" si="251"/>
        <v>0</v>
      </c>
      <c r="AP145" s="144">
        <f t="shared" si="251"/>
        <v>0</v>
      </c>
      <c r="AQ145" s="144">
        <f t="shared" si="251"/>
        <v>0</v>
      </c>
      <c r="AR145" s="144">
        <f t="shared" si="251"/>
        <v>0</v>
      </c>
      <c r="AS145" s="144">
        <f t="shared" si="251"/>
        <v>0</v>
      </c>
      <c r="AT145" s="144">
        <f t="shared" si="251"/>
        <v>0</v>
      </c>
      <c r="AU145" s="144">
        <f t="shared" si="251"/>
        <v>0</v>
      </c>
      <c r="AV145" s="144">
        <f t="shared" ref="AV145:AV154" si="252">SUMIF($AX$26:$CB$26,Betrachtungszeit_Heizung,AX145:CB145)</f>
        <v>0</v>
      </c>
      <c r="AX145" s="144">
        <f t="shared" si="130"/>
        <v>0</v>
      </c>
      <c r="AY145" s="144">
        <f t="shared" si="149"/>
        <v>0</v>
      </c>
      <c r="AZ145" s="144">
        <f t="shared" si="150"/>
        <v>0</v>
      </c>
      <c r="BA145" s="144">
        <f t="shared" si="151"/>
        <v>0</v>
      </c>
      <c r="BB145" s="144">
        <f t="shared" si="152"/>
        <v>0</v>
      </c>
      <c r="BC145" s="144">
        <f t="shared" si="153"/>
        <v>0</v>
      </c>
      <c r="BD145" s="144">
        <f t="shared" si="154"/>
        <v>0</v>
      </c>
      <c r="BE145" s="144">
        <f t="shared" si="155"/>
        <v>0</v>
      </c>
      <c r="BF145" s="144">
        <f t="shared" si="156"/>
        <v>0</v>
      </c>
      <c r="BG145" s="144">
        <f t="shared" si="157"/>
        <v>0</v>
      </c>
      <c r="BH145" s="144">
        <f t="shared" si="158"/>
        <v>0</v>
      </c>
      <c r="BI145" s="144">
        <f t="shared" si="159"/>
        <v>0</v>
      </c>
      <c r="BJ145" s="144">
        <f t="shared" si="160"/>
        <v>0</v>
      </c>
      <c r="BK145" s="144">
        <f t="shared" si="161"/>
        <v>0</v>
      </c>
      <c r="BL145" s="144">
        <f t="shared" si="162"/>
        <v>0</v>
      </c>
      <c r="BM145" s="144">
        <f t="shared" si="163"/>
        <v>0</v>
      </c>
      <c r="BN145" s="144">
        <f t="shared" si="164"/>
        <v>0</v>
      </c>
      <c r="BO145" s="144">
        <f t="shared" si="165"/>
        <v>0</v>
      </c>
      <c r="BP145" s="144">
        <f t="shared" si="166"/>
        <v>0</v>
      </c>
      <c r="BQ145" s="144">
        <f t="shared" si="167"/>
        <v>0</v>
      </c>
      <c r="BR145" s="144">
        <f t="shared" si="168"/>
        <v>0</v>
      </c>
      <c r="BS145" s="144">
        <f t="shared" si="169"/>
        <v>0</v>
      </c>
      <c r="BT145" s="144">
        <f t="shared" si="170"/>
        <v>0</v>
      </c>
      <c r="BU145" s="144">
        <f t="shared" si="171"/>
        <v>0</v>
      </c>
      <c r="BV145" s="144">
        <f t="shared" si="172"/>
        <v>0</v>
      </c>
      <c r="BW145" s="144">
        <f t="shared" si="173"/>
        <v>0</v>
      </c>
      <c r="BX145" s="144">
        <f t="shared" si="174"/>
        <v>0</v>
      </c>
      <c r="BY145" s="144">
        <f t="shared" si="175"/>
        <v>0</v>
      </c>
      <c r="BZ145" s="144">
        <f t="shared" si="176"/>
        <v>0</v>
      </c>
      <c r="CA145" s="144">
        <f t="shared" si="177"/>
        <v>0</v>
      </c>
      <c r="CB145" s="144">
        <f t="shared" si="178"/>
        <v>0</v>
      </c>
      <c r="CC145" s="369"/>
      <c r="CE145" s="189" t="str">
        <f t="shared" si="219"/>
        <v>Tableau de chantier</v>
      </c>
      <c r="CF145" s="145"/>
      <c r="CG145" s="145">
        <v>1</v>
      </c>
      <c r="CH145" s="145">
        <v>1</v>
      </c>
      <c r="CI145" s="145">
        <v>1</v>
      </c>
      <c r="CJ145" s="145">
        <v>1</v>
      </c>
      <c r="CK145" s="145">
        <v>1</v>
      </c>
      <c r="CL145" s="145">
        <v>1</v>
      </c>
      <c r="CM145" s="145">
        <v>1</v>
      </c>
      <c r="CN145" s="145">
        <v>1</v>
      </c>
      <c r="CO145" s="145">
        <v>1</v>
      </c>
      <c r="CP145" s="145">
        <v>1</v>
      </c>
      <c r="CQ145" s="145">
        <v>1</v>
      </c>
      <c r="CR145" s="145">
        <v>1</v>
      </c>
      <c r="CS145" s="145">
        <v>1</v>
      </c>
      <c r="CT145" s="145">
        <f t="shared" si="220"/>
        <v>0</v>
      </c>
      <c r="CU145" s="145">
        <f t="shared" si="221"/>
        <v>0</v>
      </c>
      <c r="CV145" s="145">
        <f t="shared" si="201"/>
        <v>0</v>
      </c>
    </row>
    <row r="146" spans="2:100" s="370" customFormat="1" ht="13.5" hidden="1" thickBot="1" x14ac:dyDescent="0.25">
      <c r="B146" s="700" t="s">
        <v>409</v>
      </c>
      <c r="C146" s="319"/>
      <c r="D146" s="49"/>
      <c r="E146" s="152">
        <v>25</v>
      </c>
      <c r="F146" s="642"/>
      <c r="G146" s="34">
        <v>0</v>
      </c>
      <c r="H146" s="636"/>
      <c r="I146" s="622" t="s">
        <v>124</v>
      </c>
      <c r="J146" s="371"/>
      <c r="K146" s="139">
        <f t="shared" si="143"/>
        <v>25</v>
      </c>
      <c r="L146" s="140">
        <f t="shared" si="249"/>
        <v>0</v>
      </c>
      <c r="M146" s="141">
        <f t="shared" si="250"/>
        <v>0</v>
      </c>
      <c r="N146" s="141">
        <f t="shared" si="233"/>
        <v>0</v>
      </c>
      <c r="O146" s="70"/>
      <c r="P146" s="396" t="str">
        <f t="shared" si="142"/>
        <v>Démontage</v>
      </c>
      <c r="Q146" s="144">
        <f t="shared" si="147"/>
        <v>0</v>
      </c>
      <c r="R146" s="144">
        <f t="shared" ref="R146:AU146" si="253">IF(Betrachtungszeit_Heizung&lt;R$26,0,IF(AND(Q$26&lt;&gt;0,Q$26/($K146)=INT(Q$26/($K146))),$D146,0))</f>
        <v>0</v>
      </c>
      <c r="S146" s="144">
        <f t="shared" si="253"/>
        <v>0</v>
      </c>
      <c r="T146" s="144">
        <f t="shared" si="253"/>
        <v>0</v>
      </c>
      <c r="U146" s="144">
        <f t="shared" si="253"/>
        <v>0</v>
      </c>
      <c r="V146" s="144">
        <f t="shared" si="253"/>
        <v>0</v>
      </c>
      <c r="W146" s="144">
        <f t="shared" si="253"/>
        <v>0</v>
      </c>
      <c r="X146" s="144">
        <f t="shared" si="253"/>
        <v>0</v>
      </c>
      <c r="Y146" s="144">
        <f t="shared" si="253"/>
        <v>0</v>
      </c>
      <c r="Z146" s="144">
        <f t="shared" si="253"/>
        <v>0</v>
      </c>
      <c r="AA146" s="144">
        <f t="shared" si="253"/>
        <v>0</v>
      </c>
      <c r="AB146" s="144">
        <f t="shared" si="253"/>
        <v>0</v>
      </c>
      <c r="AC146" s="144">
        <f t="shared" si="253"/>
        <v>0</v>
      </c>
      <c r="AD146" s="144">
        <f t="shared" si="253"/>
        <v>0</v>
      </c>
      <c r="AE146" s="144">
        <f t="shared" si="253"/>
        <v>0</v>
      </c>
      <c r="AF146" s="144">
        <f t="shared" si="253"/>
        <v>0</v>
      </c>
      <c r="AG146" s="144">
        <f t="shared" si="253"/>
        <v>0</v>
      </c>
      <c r="AH146" s="144">
        <f t="shared" si="253"/>
        <v>0</v>
      </c>
      <c r="AI146" s="144">
        <f t="shared" si="253"/>
        <v>0</v>
      </c>
      <c r="AJ146" s="144">
        <f t="shared" si="253"/>
        <v>0</v>
      </c>
      <c r="AK146" s="144">
        <f t="shared" si="253"/>
        <v>0</v>
      </c>
      <c r="AL146" s="144">
        <f t="shared" si="253"/>
        <v>0</v>
      </c>
      <c r="AM146" s="144">
        <f t="shared" si="253"/>
        <v>0</v>
      </c>
      <c r="AN146" s="144">
        <f t="shared" si="253"/>
        <v>0</v>
      </c>
      <c r="AO146" s="144">
        <f t="shared" si="253"/>
        <v>0</v>
      </c>
      <c r="AP146" s="144">
        <f t="shared" si="253"/>
        <v>0</v>
      </c>
      <c r="AQ146" s="144">
        <f t="shared" si="253"/>
        <v>0</v>
      </c>
      <c r="AR146" s="144">
        <f t="shared" si="253"/>
        <v>0</v>
      </c>
      <c r="AS146" s="144">
        <f t="shared" si="253"/>
        <v>0</v>
      </c>
      <c r="AT146" s="144">
        <f t="shared" si="253"/>
        <v>0</v>
      </c>
      <c r="AU146" s="144">
        <f t="shared" si="253"/>
        <v>0</v>
      </c>
      <c r="AV146" s="144">
        <f t="shared" si="252"/>
        <v>0</v>
      </c>
      <c r="AW146" s="137"/>
      <c r="AX146" s="144">
        <f t="shared" si="130"/>
        <v>0</v>
      </c>
      <c r="AY146" s="144">
        <f t="shared" si="149"/>
        <v>0</v>
      </c>
      <c r="AZ146" s="144">
        <f t="shared" si="150"/>
        <v>0</v>
      </c>
      <c r="BA146" s="144">
        <f t="shared" si="151"/>
        <v>0</v>
      </c>
      <c r="BB146" s="144">
        <f t="shared" si="152"/>
        <v>0</v>
      </c>
      <c r="BC146" s="144">
        <f t="shared" si="153"/>
        <v>0</v>
      </c>
      <c r="BD146" s="144">
        <f t="shared" si="154"/>
        <v>0</v>
      </c>
      <c r="BE146" s="144">
        <f t="shared" si="155"/>
        <v>0</v>
      </c>
      <c r="BF146" s="144">
        <f t="shared" si="156"/>
        <v>0</v>
      </c>
      <c r="BG146" s="144">
        <f t="shared" si="157"/>
        <v>0</v>
      </c>
      <c r="BH146" s="144">
        <f t="shared" si="158"/>
        <v>0</v>
      </c>
      <c r="BI146" s="144">
        <f t="shared" si="159"/>
        <v>0</v>
      </c>
      <c r="BJ146" s="144">
        <f t="shared" si="160"/>
        <v>0</v>
      </c>
      <c r="BK146" s="144">
        <f t="shared" si="161"/>
        <v>0</v>
      </c>
      <c r="BL146" s="144">
        <f t="shared" si="162"/>
        <v>0</v>
      </c>
      <c r="BM146" s="144">
        <f t="shared" si="163"/>
        <v>0</v>
      </c>
      <c r="BN146" s="144">
        <f t="shared" si="164"/>
        <v>0</v>
      </c>
      <c r="BO146" s="144">
        <f t="shared" si="165"/>
        <v>0</v>
      </c>
      <c r="BP146" s="144">
        <f t="shared" si="166"/>
        <v>0</v>
      </c>
      <c r="BQ146" s="144">
        <f t="shared" si="167"/>
        <v>0</v>
      </c>
      <c r="BR146" s="144">
        <f t="shared" si="168"/>
        <v>0</v>
      </c>
      <c r="BS146" s="144">
        <f t="shared" si="169"/>
        <v>0</v>
      </c>
      <c r="BT146" s="144">
        <f t="shared" si="170"/>
        <v>0</v>
      </c>
      <c r="BU146" s="144">
        <f t="shared" si="171"/>
        <v>0</v>
      </c>
      <c r="BV146" s="144">
        <f t="shared" si="172"/>
        <v>0</v>
      </c>
      <c r="BW146" s="144">
        <f t="shared" si="173"/>
        <v>0</v>
      </c>
      <c r="BX146" s="144">
        <f t="shared" si="174"/>
        <v>0</v>
      </c>
      <c r="BY146" s="144">
        <f t="shared" si="175"/>
        <v>0</v>
      </c>
      <c r="BZ146" s="144">
        <f t="shared" si="176"/>
        <v>0</v>
      </c>
      <c r="CA146" s="144">
        <f t="shared" si="177"/>
        <v>0</v>
      </c>
      <c r="CB146" s="144">
        <f t="shared" si="178"/>
        <v>0</v>
      </c>
      <c r="CC146" s="564"/>
      <c r="CE146" s="189" t="str">
        <f t="shared" si="219"/>
        <v>Démontage</v>
      </c>
      <c r="CF146" s="145"/>
      <c r="CG146" s="145">
        <v>1</v>
      </c>
      <c r="CH146" s="145">
        <v>1</v>
      </c>
      <c r="CI146" s="145">
        <v>1</v>
      </c>
      <c r="CJ146" s="145">
        <v>1</v>
      </c>
      <c r="CK146" s="145">
        <v>1</v>
      </c>
      <c r="CL146" s="145">
        <v>1</v>
      </c>
      <c r="CM146" s="145">
        <v>1</v>
      </c>
      <c r="CN146" s="145">
        <v>1</v>
      </c>
      <c r="CO146" s="145">
        <v>1</v>
      </c>
      <c r="CP146" s="145">
        <v>1</v>
      </c>
      <c r="CQ146" s="145">
        <v>1</v>
      </c>
      <c r="CR146" s="145">
        <v>1</v>
      </c>
      <c r="CS146" s="145">
        <v>1</v>
      </c>
      <c r="CT146" s="145">
        <f t="shared" si="220"/>
        <v>0</v>
      </c>
      <c r="CU146" s="145">
        <f t="shared" si="221"/>
        <v>0</v>
      </c>
      <c r="CV146" s="145">
        <f t="shared" si="201"/>
        <v>0</v>
      </c>
    </row>
    <row r="147" spans="2:100" s="137" customFormat="1" ht="13.5" hidden="1" thickBot="1" x14ac:dyDescent="0.25">
      <c r="B147" s="98" t="s">
        <v>410</v>
      </c>
      <c r="C147" s="319"/>
      <c r="D147" s="49"/>
      <c r="E147" s="152">
        <v>20</v>
      </c>
      <c r="F147" s="642"/>
      <c r="G147" s="34">
        <v>0.01</v>
      </c>
      <c r="H147" s="636"/>
      <c r="I147" s="622" t="s">
        <v>124</v>
      </c>
      <c r="J147" s="164"/>
      <c r="K147" s="139">
        <f t="shared" si="143"/>
        <v>20</v>
      </c>
      <c r="L147" s="140">
        <f t="shared" si="249"/>
        <v>0.01</v>
      </c>
      <c r="M147" s="141">
        <f t="shared" si="250"/>
        <v>0</v>
      </c>
      <c r="N147" s="141">
        <f t="shared" si="233"/>
        <v>0</v>
      </c>
      <c r="O147" s="70"/>
      <c r="P147" s="143" t="str">
        <f t="shared" si="142"/>
        <v>Tableaux électriques principaux et secondaires</v>
      </c>
      <c r="Q147" s="144">
        <f t="shared" si="147"/>
        <v>0</v>
      </c>
      <c r="R147" s="144">
        <f t="shared" ref="R147:AU147" si="254">IF(Betrachtungszeit_Heizung&lt;R$26,0,IF(AND(Q$26&lt;&gt;0,Q$26/($K147)=INT(Q$26/($K147))),$D147,0))</f>
        <v>0</v>
      </c>
      <c r="S147" s="144">
        <f t="shared" si="254"/>
        <v>0</v>
      </c>
      <c r="T147" s="144">
        <f t="shared" si="254"/>
        <v>0</v>
      </c>
      <c r="U147" s="144">
        <f t="shared" si="254"/>
        <v>0</v>
      </c>
      <c r="V147" s="144">
        <f t="shared" si="254"/>
        <v>0</v>
      </c>
      <c r="W147" s="144">
        <f t="shared" si="254"/>
        <v>0</v>
      </c>
      <c r="X147" s="144">
        <f t="shared" si="254"/>
        <v>0</v>
      </c>
      <c r="Y147" s="144">
        <f t="shared" si="254"/>
        <v>0</v>
      </c>
      <c r="Z147" s="144">
        <f t="shared" si="254"/>
        <v>0</v>
      </c>
      <c r="AA147" s="144">
        <f t="shared" si="254"/>
        <v>0</v>
      </c>
      <c r="AB147" s="144">
        <f t="shared" si="254"/>
        <v>0</v>
      </c>
      <c r="AC147" s="144">
        <f t="shared" si="254"/>
        <v>0</v>
      </c>
      <c r="AD147" s="144">
        <f t="shared" si="254"/>
        <v>0</v>
      </c>
      <c r="AE147" s="144">
        <f t="shared" si="254"/>
        <v>0</v>
      </c>
      <c r="AF147" s="144">
        <f t="shared" si="254"/>
        <v>0</v>
      </c>
      <c r="AG147" s="144">
        <f t="shared" si="254"/>
        <v>0</v>
      </c>
      <c r="AH147" s="144">
        <f t="shared" si="254"/>
        <v>0</v>
      </c>
      <c r="AI147" s="144">
        <f t="shared" si="254"/>
        <v>0</v>
      </c>
      <c r="AJ147" s="144">
        <f t="shared" si="254"/>
        <v>0</v>
      </c>
      <c r="AK147" s="144">
        <f t="shared" si="254"/>
        <v>0</v>
      </c>
      <c r="AL147" s="144">
        <f t="shared" si="254"/>
        <v>0</v>
      </c>
      <c r="AM147" s="144">
        <f t="shared" si="254"/>
        <v>0</v>
      </c>
      <c r="AN147" s="144">
        <f t="shared" si="254"/>
        <v>0</v>
      </c>
      <c r="AO147" s="144">
        <f t="shared" si="254"/>
        <v>0</v>
      </c>
      <c r="AP147" s="144">
        <f t="shared" si="254"/>
        <v>0</v>
      </c>
      <c r="AQ147" s="144">
        <f t="shared" si="254"/>
        <v>0</v>
      </c>
      <c r="AR147" s="144">
        <f t="shared" si="254"/>
        <v>0</v>
      </c>
      <c r="AS147" s="144">
        <f t="shared" si="254"/>
        <v>0</v>
      </c>
      <c r="AT147" s="144">
        <f t="shared" si="254"/>
        <v>0</v>
      </c>
      <c r="AU147" s="144">
        <f t="shared" si="254"/>
        <v>0</v>
      </c>
      <c r="AV147" s="144">
        <f t="shared" si="252"/>
        <v>0</v>
      </c>
      <c r="AX147" s="144">
        <f t="shared" ref="AX147:AX154" si="255">$D147</f>
        <v>0</v>
      </c>
      <c r="AY147" s="144">
        <f t="shared" si="149"/>
        <v>0</v>
      </c>
      <c r="AZ147" s="144">
        <f t="shared" si="150"/>
        <v>0</v>
      </c>
      <c r="BA147" s="144">
        <f t="shared" si="151"/>
        <v>0</v>
      </c>
      <c r="BB147" s="144">
        <f t="shared" si="152"/>
        <v>0</v>
      </c>
      <c r="BC147" s="144">
        <f t="shared" si="153"/>
        <v>0</v>
      </c>
      <c r="BD147" s="144">
        <f t="shared" si="154"/>
        <v>0</v>
      </c>
      <c r="BE147" s="144">
        <f t="shared" si="155"/>
        <v>0</v>
      </c>
      <c r="BF147" s="144">
        <f t="shared" si="156"/>
        <v>0</v>
      </c>
      <c r="BG147" s="144">
        <f t="shared" si="157"/>
        <v>0</v>
      </c>
      <c r="BH147" s="144">
        <f t="shared" si="158"/>
        <v>0</v>
      </c>
      <c r="BI147" s="144">
        <f t="shared" si="159"/>
        <v>0</v>
      </c>
      <c r="BJ147" s="144">
        <f t="shared" si="160"/>
        <v>0</v>
      </c>
      <c r="BK147" s="144">
        <f t="shared" si="161"/>
        <v>0</v>
      </c>
      <c r="BL147" s="144">
        <f t="shared" si="162"/>
        <v>0</v>
      </c>
      <c r="BM147" s="144">
        <f t="shared" si="163"/>
        <v>0</v>
      </c>
      <c r="BN147" s="144">
        <f t="shared" si="164"/>
        <v>0</v>
      </c>
      <c r="BO147" s="144">
        <f t="shared" si="165"/>
        <v>0</v>
      </c>
      <c r="BP147" s="144">
        <f t="shared" si="166"/>
        <v>0</v>
      </c>
      <c r="BQ147" s="144">
        <f t="shared" si="167"/>
        <v>0</v>
      </c>
      <c r="BR147" s="144">
        <f t="shared" si="168"/>
        <v>0</v>
      </c>
      <c r="BS147" s="144">
        <f t="shared" si="169"/>
        <v>0</v>
      </c>
      <c r="BT147" s="144">
        <f t="shared" si="170"/>
        <v>0</v>
      </c>
      <c r="BU147" s="144">
        <f t="shared" si="171"/>
        <v>0</v>
      </c>
      <c r="BV147" s="144">
        <f t="shared" si="172"/>
        <v>0</v>
      </c>
      <c r="BW147" s="144">
        <f t="shared" si="173"/>
        <v>0</v>
      </c>
      <c r="BX147" s="144">
        <f t="shared" si="174"/>
        <v>0</v>
      </c>
      <c r="BY147" s="144">
        <f t="shared" si="175"/>
        <v>0</v>
      </c>
      <c r="BZ147" s="144">
        <f t="shared" si="176"/>
        <v>0</v>
      </c>
      <c r="CA147" s="144">
        <f t="shared" si="177"/>
        <v>0</v>
      </c>
      <c r="CB147" s="144">
        <f t="shared" si="178"/>
        <v>0</v>
      </c>
      <c r="CC147" s="369"/>
      <c r="CE147" s="189" t="str">
        <f t="shared" si="219"/>
        <v>Tableaux électriques principaux et secondaires</v>
      </c>
      <c r="CF147" s="145"/>
      <c r="CG147" s="145">
        <v>1</v>
      </c>
      <c r="CH147" s="145">
        <v>1</v>
      </c>
      <c r="CI147" s="145">
        <v>1</v>
      </c>
      <c r="CJ147" s="145">
        <v>1</v>
      </c>
      <c r="CK147" s="145">
        <v>1</v>
      </c>
      <c r="CL147" s="145">
        <v>1</v>
      </c>
      <c r="CM147" s="145">
        <v>1</v>
      </c>
      <c r="CN147" s="145">
        <v>1</v>
      </c>
      <c r="CO147" s="145">
        <v>1</v>
      </c>
      <c r="CP147" s="145">
        <v>1</v>
      </c>
      <c r="CQ147" s="145">
        <v>1</v>
      </c>
      <c r="CR147" s="145">
        <v>1</v>
      </c>
      <c r="CS147" s="145">
        <v>1</v>
      </c>
      <c r="CT147" s="145">
        <f t="shared" si="220"/>
        <v>0</v>
      </c>
      <c r="CU147" s="145">
        <f t="shared" si="221"/>
        <v>0</v>
      </c>
      <c r="CV147" s="145">
        <f t="shared" si="201"/>
        <v>0</v>
      </c>
    </row>
    <row r="148" spans="2:100" s="137" customFormat="1" ht="13.5" hidden="1" thickBot="1" x14ac:dyDescent="0.25">
      <c r="B148" s="98" t="s">
        <v>411</v>
      </c>
      <c r="C148" s="319"/>
      <c r="D148" s="49"/>
      <c r="E148" s="152">
        <v>30</v>
      </c>
      <c r="F148" s="642"/>
      <c r="G148" s="34">
        <v>5.0000000000000001E-3</v>
      </c>
      <c r="H148" s="636"/>
      <c r="I148" s="622" t="s">
        <v>124</v>
      </c>
      <c r="J148" s="164"/>
      <c r="K148" s="139">
        <f t="shared" si="143"/>
        <v>30</v>
      </c>
      <c r="L148" s="140">
        <f t="shared" si="249"/>
        <v>5.0000000000000001E-3</v>
      </c>
      <c r="M148" s="141">
        <f t="shared" si="250"/>
        <v>0</v>
      </c>
      <c r="N148" s="141">
        <f t="shared" si="233"/>
        <v>0</v>
      </c>
      <c r="O148" s="70"/>
      <c r="P148" s="143" t="str">
        <f t="shared" si="142"/>
        <v>Chemins de câbles/gaines</v>
      </c>
      <c r="Q148" s="144">
        <f t="shared" si="147"/>
        <v>0</v>
      </c>
      <c r="R148" s="144">
        <f t="shared" ref="R148:AU148" si="256">IF(Betrachtungszeit_Heizung&lt;R$26,0,IF(AND(Q$26&lt;&gt;0,Q$26/($K148)=INT(Q$26/($K148))),$D148,0))</f>
        <v>0</v>
      </c>
      <c r="S148" s="144">
        <f t="shared" si="256"/>
        <v>0</v>
      </c>
      <c r="T148" s="144">
        <f t="shared" si="256"/>
        <v>0</v>
      </c>
      <c r="U148" s="144">
        <f t="shared" si="256"/>
        <v>0</v>
      </c>
      <c r="V148" s="144">
        <f t="shared" si="256"/>
        <v>0</v>
      </c>
      <c r="W148" s="144">
        <f t="shared" si="256"/>
        <v>0</v>
      </c>
      <c r="X148" s="144">
        <f t="shared" si="256"/>
        <v>0</v>
      </c>
      <c r="Y148" s="144">
        <f t="shared" si="256"/>
        <v>0</v>
      </c>
      <c r="Z148" s="144">
        <f t="shared" si="256"/>
        <v>0</v>
      </c>
      <c r="AA148" s="144">
        <f t="shared" si="256"/>
        <v>0</v>
      </c>
      <c r="AB148" s="144">
        <f t="shared" si="256"/>
        <v>0</v>
      </c>
      <c r="AC148" s="144">
        <f t="shared" si="256"/>
        <v>0</v>
      </c>
      <c r="AD148" s="144">
        <f t="shared" si="256"/>
        <v>0</v>
      </c>
      <c r="AE148" s="144">
        <f t="shared" si="256"/>
        <v>0</v>
      </c>
      <c r="AF148" s="144">
        <f t="shared" si="256"/>
        <v>0</v>
      </c>
      <c r="AG148" s="144">
        <f t="shared" si="256"/>
        <v>0</v>
      </c>
      <c r="AH148" s="144">
        <f t="shared" si="256"/>
        <v>0</v>
      </c>
      <c r="AI148" s="144">
        <f t="shared" si="256"/>
        <v>0</v>
      </c>
      <c r="AJ148" s="144">
        <f t="shared" si="256"/>
        <v>0</v>
      </c>
      <c r="AK148" s="144">
        <f t="shared" si="256"/>
        <v>0</v>
      </c>
      <c r="AL148" s="144">
        <f t="shared" si="256"/>
        <v>0</v>
      </c>
      <c r="AM148" s="144">
        <f t="shared" si="256"/>
        <v>0</v>
      </c>
      <c r="AN148" s="144">
        <f t="shared" si="256"/>
        <v>0</v>
      </c>
      <c r="AO148" s="144">
        <f t="shared" si="256"/>
        <v>0</v>
      </c>
      <c r="AP148" s="144">
        <f t="shared" si="256"/>
        <v>0</v>
      </c>
      <c r="AQ148" s="144">
        <f t="shared" si="256"/>
        <v>0</v>
      </c>
      <c r="AR148" s="144">
        <f t="shared" si="256"/>
        <v>0</v>
      </c>
      <c r="AS148" s="144">
        <f t="shared" si="256"/>
        <v>0</v>
      </c>
      <c r="AT148" s="144">
        <f t="shared" si="256"/>
        <v>0</v>
      </c>
      <c r="AU148" s="144">
        <f t="shared" si="256"/>
        <v>0</v>
      </c>
      <c r="AV148" s="144">
        <f t="shared" si="252"/>
        <v>0</v>
      </c>
      <c r="AX148" s="144">
        <f t="shared" si="255"/>
        <v>0</v>
      </c>
      <c r="AY148" s="144">
        <f t="shared" si="149"/>
        <v>0</v>
      </c>
      <c r="AZ148" s="144">
        <f t="shared" si="150"/>
        <v>0</v>
      </c>
      <c r="BA148" s="144">
        <f t="shared" si="151"/>
        <v>0</v>
      </c>
      <c r="BB148" s="144">
        <f t="shared" si="152"/>
        <v>0</v>
      </c>
      <c r="BC148" s="144">
        <f t="shared" si="153"/>
        <v>0</v>
      </c>
      <c r="BD148" s="144">
        <f t="shared" si="154"/>
        <v>0</v>
      </c>
      <c r="BE148" s="144">
        <f t="shared" si="155"/>
        <v>0</v>
      </c>
      <c r="BF148" s="144">
        <f t="shared" si="156"/>
        <v>0</v>
      </c>
      <c r="BG148" s="144">
        <f t="shared" si="157"/>
        <v>0</v>
      </c>
      <c r="BH148" s="144">
        <f t="shared" si="158"/>
        <v>0</v>
      </c>
      <c r="BI148" s="144">
        <f t="shared" si="159"/>
        <v>0</v>
      </c>
      <c r="BJ148" s="144">
        <f t="shared" si="160"/>
        <v>0</v>
      </c>
      <c r="BK148" s="144">
        <f t="shared" si="161"/>
        <v>0</v>
      </c>
      <c r="BL148" s="144">
        <f t="shared" si="162"/>
        <v>0</v>
      </c>
      <c r="BM148" s="144">
        <f t="shared" si="163"/>
        <v>0</v>
      </c>
      <c r="BN148" s="144">
        <f t="shared" si="164"/>
        <v>0</v>
      </c>
      <c r="BO148" s="144">
        <f t="shared" si="165"/>
        <v>0</v>
      </c>
      <c r="BP148" s="144">
        <f t="shared" si="166"/>
        <v>0</v>
      </c>
      <c r="BQ148" s="144">
        <f t="shared" si="167"/>
        <v>0</v>
      </c>
      <c r="BR148" s="144">
        <f t="shared" si="168"/>
        <v>0</v>
      </c>
      <c r="BS148" s="144">
        <f t="shared" si="169"/>
        <v>0</v>
      </c>
      <c r="BT148" s="144">
        <f t="shared" si="170"/>
        <v>0</v>
      </c>
      <c r="BU148" s="144">
        <f t="shared" si="171"/>
        <v>0</v>
      </c>
      <c r="BV148" s="144">
        <f t="shared" si="172"/>
        <v>0</v>
      </c>
      <c r="BW148" s="144">
        <f t="shared" si="173"/>
        <v>0</v>
      </c>
      <c r="BX148" s="144">
        <f t="shared" si="174"/>
        <v>0</v>
      </c>
      <c r="BY148" s="144">
        <f t="shared" si="175"/>
        <v>0</v>
      </c>
      <c r="BZ148" s="144">
        <f t="shared" si="176"/>
        <v>0</v>
      </c>
      <c r="CA148" s="144">
        <f t="shared" si="177"/>
        <v>0</v>
      </c>
      <c r="CB148" s="144">
        <f t="shared" si="178"/>
        <v>0</v>
      </c>
      <c r="CC148" s="369"/>
      <c r="CE148" s="189" t="str">
        <f t="shared" si="219"/>
        <v>Chemins de câbles/gaines</v>
      </c>
      <c r="CF148" s="145"/>
      <c r="CG148" s="145">
        <v>1</v>
      </c>
      <c r="CH148" s="145">
        <v>1</v>
      </c>
      <c r="CI148" s="145">
        <v>1</v>
      </c>
      <c r="CJ148" s="145">
        <v>1</v>
      </c>
      <c r="CK148" s="145">
        <v>1</v>
      </c>
      <c r="CL148" s="145">
        <v>1</v>
      </c>
      <c r="CM148" s="145">
        <v>1</v>
      </c>
      <c r="CN148" s="145">
        <v>1</v>
      </c>
      <c r="CO148" s="145">
        <v>1</v>
      </c>
      <c r="CP148" s="145">
        <v>1</v>
      </c>
      <c r="CQ148" s="145">
        <v>1</v>
      </c>
      <c r="CR148" s="145">
        <v>1</v>
      </c>
      <c r="CS148" s="145">
        <v>1</v>
      </c>
      <c r="CT148" s="145">
        <f t="shared" si="220"/>
        <v>0</v>
      </c>
      <c r="CU148" s="145">
        <f t="shared" si="221"/>
        <v>0</v>
      </c>
      <c r="CV148" s="145">
        <f t="shared" si="201"/>
        <v>0</v>
      </c>
    </row>
    <row r="149" spans="2:100" s="137" customFormat="1" ht="13.5" hidden="1" thickBot="1" x14ac:dyDescent="0.25">
      <c r="B149" s="98" t="s">
        <v>161</v>
      </c>
      <c r="C149" s="319"/>
      <c r="D149" s="49"/>
      <c r="E149" s="152">
        <v>15</v>
      </c>
      <c r="F149" s="642"/>
      <c r="G149" s="34">
        <v>0.02</v>
      </c>
      <c r="H149" s="636"/>
      <c r="I149" s="622" t="s">
        <v>124</v>
      </c>
      <c r="J149" s="164"/>
      <c r="K149" s="139">
        <f t="shared" si="143"/>
        <v>15</v>
      </c>
      <c r="L149" s="140">
        <f t="shared" si="249"/>
        <v>0.02</v>
      </c>
      <c r="M149" s="141">
        <f t="shared" si="250"/>
        <v>0</v>
      </c>
      <c r="N149" s="141">
        <f t="shared" si="233"/>
        <v>0</v>
      </c>
      <c r="O149" s="70"/>
      <c r="P149" s="143" t="str">
        <f t="shared" si="142"/>
        <v>Éclairage</v>
      </c>
      <c r="Q149" s="144">
        <f t="shared" si="147"/>
        <v>0</v>
      </c>
      <c r="R149" s="144">
        <f t="shared" ref="R149:AU149" si="257">IF(Betrachtungszeit_Heizung&lt;R$26,0,IF(AND(Q$26&lt;&gt;0,Q$26/($K149)=INT(Q$26/($K149))),$D149,0))</f>
        <v>0</v>
      </c>
      <c r="S149" s="144">
        <f t="shared" si="257"/>
        <v>0</v>
      </c>
      <c r="T149" s="144">
        <f t="shared" si="257"/>
        <v>0</v>
      </c>
      <c r="U149" s="144">
        <f t="shared" si="257"/>
        <v>0</v>
      </c>
      <c r="V149" s="144">
        <f t="shared" si="257"/>
        <v>0</v>
      </c>
      <c r="W149" s="144">
        <f t="shared" si="257"/>
        <v>0</v>
      </c>
      <c r="X149" s="144">
        <f t="shared" si="257"/>
        <v>0</v>
      </c>
      <c r="Y149" s="144">
        <f t="shared" si="257"/>
        <v>0</v>
      </c>
      <c r="Z149" s="144">
        <f t="shared" si="257"/>
        <v>0</v>
      </c>
      <c r="AA149" s="144">
        <f t="shared" si="257"/>
        <v>0</v>
      </c>
      <c r="AB149" s="144">
        <f t="shared" si="257"/>
        <v>0</v>
      </c>
      <c r="AC149" s="144">
        <f t="shared" si="257"/>
        <v>0</v>
      </c>
      <c r="AD149" s="144">
        <f t="shared" si="257"/>
        <v>0</v>
      </c>
      <c r="AE149" s="144">
        <f t="shared" si="257"/>
        <v>0</v>
      </c>
      <c r="AF149" s="144">
        <f t="shared" si="257"/>
        <v>0</v>
      </c>
      <c r="AG149" s="144">
        <f t="shared" si="257"/>
        <v>0</v>
      </c>
      <c r="AH149" s="144">
        <f t="shared" si="257"/>
        <v>0</v>
      </c>
      <c r="AI149" s="144">
        <f t="shared" si="257"/>
        <v>0</v>
      </c>
      <c r="AJ149" s="144">
        <f t="shared" si="257"/>
        <v>0</v>
      </c>
      <c r="AK149" s="144">
        <f t="shared" si="257"/>
        <v>0</v>
      </c>
      <c r="AL149" s="144">
        <f t="shared" si="257"/>
        <v>0</v>
      </c>
      <c r="AM149" s="144">
        <f t="shared" si="257"/>
        <v>0</v>
      </c>
      <c r="AN149" s="144">
        <f t="shared" si="257"/>
        <v>0</v>
      </c>
      <c r="AO149" s="144">
        <f t="shared" si="257"/>
        <v>0</v>
      </c>
      <c r="AP149" s="144">
        <f t="shared" si="257"/>
        <v>0</v>
      </c>
      <c r="AQ149" s="144">
        <f t="shared" si="257"/>
        <v>0</v>
      </c>
      <c r="AR149" s="144">
        <f t="shared" si="257"/>
        <v>0</v>
      </c>
      <c r="AS149" s="144">
        <f t="shared" si="257"/>
        <v>0</v>
      </c>
      <c r="AT149" s="144">
        <f t="shared" si="257"/>
        <v>0</v>
      </c>
      <c r="AU149" s="144">
        <f t="shared" si="257"/>
        <v>0</v>
      </c>
      <c r="AV149" s="144">
        <f t="shared" si="252"/>
        <v>0</v>
      </c>
      <c r="AX149" s="144">
        <f t="shared" si="255"/>
        <v>0</v>
      </c>
      <c r="AY149" s="144">
        <f t="shared" si="149"/>
        <v>0</v>
      </c>
      <c r="AZ149" s="144">
        <f t="shared" si="150"/>
        <v>0</v>
      </c>
      <c r="BA149" s="144">
        <f t="shared" si="151"/>
        <v>0</v>
      </c>
      <c r="BB149" s="144">
        <f t="shared" si="152"/>
        <v>0</v>
      </c>
      <c r="BC149" s="144">
        <f t="shared" si="153"/>
        <v>0</v>
      </c>
      <c r="BD149" s="144">
        <f t="shared" si="154"/>
        <v>0</v>
      </c>
      <c r="BE149" s="144">
        <f t="shared" si="155"/>
        <v>0</v>
      </c>
      <c r="BF149" s="144">
        <f t="shared" si="156"/>
        <v>0</v>
      </c>
      <c r="BG149" s="144">
        <f t="shared" si="157"/>
        <v>0</v>
      </c>
      <c r="BH149" s="144">
        <f t="shared" si="158"/>
        <v>0</v>
      </c>
      <c r="BI149" s="144">
        <f t="shared" si="159"/>
        <v>0</v>
      </c>
      <c r="BJ149" s="144">
        <f t="shared" si="160"/>
        <v>0</v>
      </c>
      <c r="BK149" s="144">
        <f t="shared" si="161"/>
        <v>0</v>
      </c>
      <c r="BL149" s="144">
        <f t="shared" si="162"/>
        <v>0</v>
      </c>
      <c r="BM149" s="144">
        <f t="shared" si="163"/>
        <v>0</v>
      </c>
      <c r="BN149" s="144">
        <f t="shared" si="164"/>
        <v>0</v>
      </c>
      <c r="BO149" s="144">
        <f t="shared" si="165"/>
        <v>0</v>
      </c>
      <c r="BP149" s="144">
        <f t="shared" si="166"/>
        <v>0</v>
      </c>
      <c r="BQ149" s="144">
        <f t="shared" si="167"/>
        <v>0</v>
      </c>
      <c r="BR149" s="144">
        <f t="shared" si="168"/>
        <v>0</v>
      </c>
      <c r="BS149" s="144">
        <f t="shared" si="169"/>
        <v>0</v>
      </c>
      <c r="BT149" s="144">
        <f t="shared" si="170"/>
        <v>0</v>
      </c>
      <c r="BU149" s="144">
        <f t="shared" si="171"/>
        <v>0</v>
      </c>
      <c r="BV149" s="144">
        <f t="shared" si="172"/>
        <v>0</v>
      </c>
      <c r="BW149" s="144">
        <f t="shared" si="173"/>
        <v>0</v>
      </c>
      <c r="BX149" s="144">
        <f t="shared" si="174"/>
        <v>0</v>
      </c>
      <c r="BY149" s="144">
        <f t="shared" si="175"/>
        <v>0</v>
      </c>
      <c r="BZ149" s="144">
        <f t="shared" si="176"/>
        <v>0</v>
      </c>
      <c r="CA149" s="144">
        <f t="shared" si="177"/>
        <v>0</v>
      </c>
      <c r="CB149" s="144">
        <f t="shared" si="178"/>
        <v>0</v>
      </c>
      <c r="CC149" s="369"/>
      <c r="CE149" s="189" t="str">
        <f t="shared" si="219"/>
        <v>Éclairage</v>
      </c>
      <c r="CF149" s="145"/>
      <c r="CG149" s="145">
        <v>1</v>
      </c>
      <c r="CH149" s="145">
        <v>1</v>
      </c>
      <c r="CI149" s="145">
        <v>1</v>
      </c>
      <c r="CJ149" s="145">
        <v>1</v>
      </c>
      <c r="CK149" s="145">
        <v>1</v>
      </c>
      <c r="CL149" s="145">
        <v>1</v>
      </c>
      <c r="CM149" s="145">
        <v>1</v>
      </c>
      <c r="CN149" s="145">
        <v>1</v>
      </c>
      <c r="CO149" s="145">
        <v>1</v>
      </c>
      <c r="CP149" s="145">
        <v>1</v>
      </c>
      <c r="CQ149" s="145">
        <v>1</v>
      </c>
      <c r="CR149" s="145">
        <v>1</v>
      </c>
      <c r="CS149" s="145">
        <v>1</v>
      </c>
      <c r="CT149" s="145">
        <f t="shared" si="220"/>
        <v>0</v>
      </c>
      <c r="CU149" s="145">
        <f t="shared" si="221"/>
        <v>0</v>
      </c>
      <c r="CV149" s="145">
        <f t="shared" si="201"/>
        <v>0</v>
      </c>
    </row>
    <row r="150" spans="2:100" s="137" customFormat="1" ht="13.5" hidden="1" thickBot="1" x14ac:dyDescent="0.25">
      <c r="B150" s="98" t="s">
        <v>162</v>
      </c>
      <c r="C150" s="319"/>
      <c r="D150" s="49"/>
      <c r="E150" s="152">
        <v>20</v>
      </c>
      <c r="F150" s="642"/>
      <c r="G150" s="34">
        <v>0.01</v>
      </c>
      <c r="H150" s="636"/>
      <c r="I150" s="622" t="s">
        <v>124</v>
      </c>
      <c r="J150" s="164"/>
      <c r="K150" s="139">
        <f t="shared" si="143"/>
        <v>20</v>
      </c>
      <c r="L150" s="140">
        <f t="shared" si="249"/>
        <v>0.01</v>
      </c>
      <c r="M150" s="141">
        <f t="shared" si="250"/>
        <v>0</v>
      </c>
      <c r="N150" s="141">
        <f t="shared" si="233"/>
        <v>0</v>
      </c>
      <c r="O150" s="70"/>
      <c r="P150" s="143" t="str">
        <f t="shared" si="142"/>
        <v>Câblage</v>
      </c>
      <c r="Q150" s="144">
        <f t="shared" si="147"/>
        <v>0</v>
      </c>
      <c r="R150" s="144">
        <f t="shared" ref="R150:AU150" si="258">IF(Betrachtungszeit_Heizung&lt;R$26,0,IF(AND(Q$26&lt;&gt;0,Q$26/($K150)=INT(Q$26/($K150))),$D150,0))</f>
        <v>0</v>
      </c>
      <c r="S150" s="144">
        <f t="shared" si="258"/>
        <v>0</v>
      </c>
      <c r="T150" s="144">
        <f t="shared" si="258"/>
        <v>0</v>
      </c>
      <c r="U150" s="144">
        <f t="shared" si="258"/>
        <v>0</v>
      </c>
      <c r="V150" s="144">
        <f t="shared" si="258"/>
        <v>0</v>
      </c>
      <c r="W150" s="144">
        <f t="shared" si="258"/>
        <v>0</v>
      </c>
      <c r="X150" s="144">
        <f t="shared" si="258"/>
        <v>0</v>
      </c>
      <c r="Y150" s="144">
        <f t="shared" si="258"/>
        <v>0</v>
      </c>
      <c r="Z150" s="144">
        <f t="shared" si="258"/>
        <v>0</v>
      </c>
      <c r="AA150" s="144">
        <f t="shared" si="258"/>
        <v>0</v>
      </c>
      <c r="AB150" s="144">
        <f t="shared" si="258"/>
        <v>0</v>
      </c>
      <c r="AC150" s="144">
        <f t="shared" si="258"/>
        <v>0</v>
      </c>
      <c r="AD150" s="144">
        <f t="shared" si="258"/>
        <v>0</v>
      </c>
      <c r="AE150" s="144">
        <f t="shared" si="258"/>
        <v>0</v>
      </c>
      <c r="AF150" s="144">
        <f t="shared" si="258"/>
        <v>0</v>
      </c>
      <c r="AG150" s="144">
        <f t="shared" si="258"/>
        <v>0</v>
      </c>
      <c r="AH150" s="144">
        <f t="shared" si="258"/>
        <v>0</v>
      </c>
      <c r="AI150" s="144">
        <f t="shared" si="258"/>
        <v>0</v>
      </c>
      <c r="AJ150" s="144">
        <f t="shared" si="258"/>
        <v>0</v>
      </c>
      <c r="AK150" s="144">
        <f t="shared" si="258"/>
        <v>0</v>
      </c>
      <c r="AL150" s="144">
        <f t="shared" si="258"/>
        <v>0</v>
      </c>
      <c r="AM150" s="144">
        <f t="shared" si="258"/>
        <v>0</v>
      </c>
      <c r="AN150" s="144">
        <f t="shared" si="258"/>
        <v>0</v>
      </c>
      <c r="AO150" s="144">
        <f t="shared" si="258"/>
        <v>0</v>
      </c>
      <c r="AP150" s="144">
        <f t="shared" si="258"/>
        <v>0</v>
      </c>
      <c r="AQ150" s="144">
        <f t="shared" si="258"/>
        <v>0</v>
      </c>
      <c r="AR150" s="144">
        <f t="shared" si="258"/>
        <v>0</v>
      </c>
      <c r="AS150" s="144">
        <f t="shared" si="258"/>
        <v>0</v>
      </c>
      <c r="AT150" s="144">
        <f t="shared" si="258"/>
        <v>0</v>
      </c>
      <c r="AU150" s="144">
        <f t="shared" si="258"/>
        <v>0</v>
      </c>
      <c r="AV150" s="144">
        <f t="shared" si="252"/>
        <v>0</v>
      </c>
      <c r="AX150" s="144">
        <f t="shared" si="255"/>
        <v>0</v>
      </c>
      <c r="AY150" s="144">
        <f t="shared" si="149"/>
        <v>0</v>
      </c>
      <c r="AZ150" s="144">
        <f t="shared" si="150"/>
        <v>0</v>
      </c>
      <c r="BA150" s="144">
        <f t="shared" si="151"/>
        <v>0</v>
      </c>
      <c r="BB150" s="144">
        <f t="shared" si="152"/>
        <v>0</v>
      </c>
      <c r="BC150" s="144">
        <f t="shared" si="153"/>
        <v>0</v>
      </c>
      <c r="BD150" s="144">
        <f t="shared" si="154"/>
        <v>0</v>
      </c>
      <c r="BE150" s="144">
        <f t="shared" si="155"/>
        <v>0</v>
      </c>
      <c r="BF150" s="144">
        <f t="shared" si="156"/>
        <v>0</v>
      </c>
      <c r="BG150" s="144">
        <f t="shared" si="157"/>
        <v>0</v>
      </c>
      <c r="BH150" s="144">
        <f t="shared" si="158"/>
        <v>0</v>
      </c>
      <c r="BI150" s="144">
        <f t="shared" si="159"/>
        <v>0</v>
      </c>
      <c r="BJ150" s="144">
        <f t="shared" si="160"/>
        <v>0</v>
      </c>
      <c r="BK150" s="144">
        <f t="shared" si="161"/>
        <v>0</v>
      </c>
      <c r="BL150" s="144">
        <f t="shared" si="162"/>
        <v>0</v>
      </c>
      <c r="BM150" s="144">
        <f t="shared" si="163"/>
        <v>0</v>
      </c>
      <c r="BN150" s="144">
        <f t="shared" si="164"/>
        <v>0</v>
      </c>
      <c r="BO150" s="144">
        <f t="shared" si="165"/>
        <v>0</v>
      </c>
      <c r="BP150" s="144">
        <f t="shared" si="166"/>
        <v>0</v>
      </c>
      <c r="BQ150" s="144">
        <f t="shared" si="167"/>
        <v>0</v>
      </c>
      <c r="BR150" s="144">
        <f t="shared" si="168"/>
        <v>0</v>
      </c>
      <c r="BS150" s="144">
        <f t="shared" si="169"/>
        <v>0</v>
      </c>
      <c r="BT150" s="144">
        <f t="shared" si="170"/>
        <v>0</v>
      </c>
      <c r="BU150" s="144">
        <f t="shared" si="171"/>
        <v>0</v>
      </c>
      <c r="BV150" s="144">
        <f t="shared" si="172"/>
        <v>0</v>
      </c>
      <c r="BW150" s="144">
        <f t="shared" si="173"/>
        <v>0</v>
      </c>
      <c r="BX150" s="144">
        <f t="shared" si="174"/>
        <v>0</v>
      </c>
      <c r="BY150" s="144">
        <f t="shared" si="175"/>
        <v>0</v>
      </c>
      <c r="BZ150" s="144">
        <f t="shared" si="176"/>
        <v>0</v>
      </c>
      <c r="CA150" s="144">
        <f t="shared" si="177"/>
        <v>0</v>
      </c>
      <c r="CB150" s="144">
        <f t="shared" si="178"/>
        <v>0</v>
      </c>
      <c r="CC150" s="369"/>
      <c r="CE150" s="189" t="str">
        <f t="shared" si="219"/>
        <v>Câblage</v>
      </c>
      <c r="CF150" s="145"/>
      <c r="CG150" s="145">
        <v>1</v>
      </c>
      <c r="CH150" s="145">
        <v>1</v>
      </c>
      <c r="CI150" s="145">
        <v>1</v>
      </c>
      <c r="CJ150" s="145">
        <v>1</v>
      </c>
      <c r="CK150" s="145">
        <v>1</v>
      </c>
      <c r="CL150" s="145">
        <v>1</v>
      </c>
      <c r="CM150" s="145">
        <v>1</v>
      </c>
      <c r="CN150" s="145">
        <v>1</v>
      </c>
      <c r="CO150" s="145">
        <v>1</v>
      </c>
      <c r="CP150" s="145">
        <v>1</v>
      </c>
      <c r="CQ150" s="145">
        <v>1</v>
      </c>
      <c r="CR150" s="145">
        <v>1</v>
      </c>
      <c r="CS150" s="145">
        <v>1</v>
      </c>
      <c r="CT150" s="145">
        <f t="shared" si="220"/>
        <v>0</v>
      </c>
      <c r="CU150" s="145">
        <f t="shared" si="221"/>
        <v>0</v>
      </c>
      <c r="CV150" s="145">
        <f t="shared" si="201"/>
        <v>0</v>
      </c>
    </row>
    <row r="151" spans="2:100" s="137" customFormat="1" ht="13.5" hidden="1" thickBot="1" x14ac:dyDescent="0.25">
      <c r="B151" s="98" t="s">
        <v>0</v>
      </c>
      <c r="C151" s="319"/>
      <c r="D151" s="49"/>
      <c r="E151" s="152">
        <v>20</v>
      </c>
      <c r="F151" s="642"/>
      <c r="G151" s="34">
        <v>0.01</v>
      </c>
      <c r="H151" s="636"/>
      <c r="I151" s="622" t="s">
        <v>124</v>
      </c>
      <c r="J151" s="164"/>
      <c r="K151" s="139">
        <f t="shared" si="143"/>
        <v>20</v>
      </c>
      <c r="L151" s="140">
        <f t="shared" si="249"/>
        <v>0.01</v>
      </c>
      <c r="M151" s="141">
        <f t="shared" si="250"/>
        <v>0</v>
      </c>
      <c r="N151" s="141">
        <f t="shared" si="233"/>
        <v>0</v>
      </c>
      <c r="O151" s="70"/>
      <c r="P151" s="143" t="str">
        <f t="shared" si="142"/>
        <v>Introduction</v>
      </c>
      <c r="Q151" s="144">
        <f t="shared" si="147"/>
        <v>0</v>
      </c>
      <c r="R151" s="144">
        <f t="shared" ref="R151:AU151" si="259">IF(Betrachtungszeit_Heizung&lt;R$26,0,IF(AND(Q$26&lt;&gt;0,Q$26/($K151)=INT(Q$26/($K151))),$D151,0))</f>
        <v>0</v>
      </c>
      <c r="S151" s="144">
        <f t="shared" si="259"/>
        <v>0</v>
      </c>
      <c r="T151" s="144">
        <f t="shared" si="259"/>
        <v>0</v>
      </c>
      <c r="U151" s="144">
        <f t="shared" si="259"/>
        <v>0</v>
      </c>
      <c r="V151" s="144">
        <f t="shared" si="259"/>
        <v>0</v>
      </c>
      <c r="W151" s="144">
        <f t="shared" si="259"/>
        <v>0</v>
      </c>
      <c r="X151" s="144">
        <f t="shared" si="259"/>
        <v>0</v>
      </c>
      <c r="Y151" s="144">
        <f t="shared" si="259"/>
        <v>0</v>
      </c>
      <c r="Z151" s="144">
        <f t="shared" si="259"/>
        <v>0</v>
      </c>
      <c r="AA151" s="144">
        <f t="shared" si="259"/>
        <v>0</v>
      </c>
      <c r="AB151" s="144">
        <f t="shared" si="259"/>
        <v>0</v>
      </c>
      <c r="AC151" s="144">
        <f t="shared" si="259"/>
        <v>0</v>
      </c>
      <c r="AD151" s="144">
        <f t="shared" si="259"/>
        <v>0</v>
      </c>
      <c r="AE151" s="144">
        <f t="shared" si="259"/>
        <v>0</v>
      </c>
      <c r="AF151" s="144">
        <f t="shared" si="259"/>
        <v>0</v>
      </c>
      <c r="AG151" s="144">
        <f t="shared" si="259"/>
        <v>0</v>
      </c>
      <c r="AH151" s="144">
        <f t="shared" si="259"/>
        <v>0</v>
      </c>
      <c r="AI151" s="144">
        <f t="shared" si="259"/>
        <v>0</v>
      </c>
      <c r="AJ151" s="144">
        <f t="shared" si="259"/>
        <v>0</v>
      </c>
      <c r="AK151" s="144">
        <f t="shared" si="259"/>
        <v>0</v>
      </c>
      <c r="AL151" s="144">
        <f t="shared" si="259"/>
        <v>0</v>
      </c>
      <c r="AM151" s="144">
        <f t="shared" si="259"/>
        <v>0</v>
      </c>
      <c r="AN151" s="144">
        <f t="shared" si="259"/>
        <v>0</v>
      </c>
      <c r="AO151" s="144">
        <f t="shared" si="259"/>
        <v>0</v>
      </c>
      <c r="AP151" s="144">
        <f t="shared" si="259"/>
        <v>0</v>
      </c>
      <c r="AQ151" s="144">
        <f t="shared" si="259"/>
        <v>0</v>
      </c>
      <c r="AR151" s="144">
        <f t="shared" si="259"/>
        <v>0</v>
      </c>
      <c r="AS151" s="144">
        <f t="shared" si="259"/>
        <v>0</v>
      </c>
      <c r="AT151" s="144">
        <f t="shared" si="259"/>
        <v>0</v>
      </c>
      <c r="AU151" s="144">
        <f t="shared" si="259"/>
        <v>0</v>
      </c>
      <c r="AV151" s="144">
        <f t="shared" si="252"/>
        <v>0</v>
      </c>
      <c r="AX151" s="144">
        <f t="shared" si="255"/>
        <v>0</v>
      </c>
      <c r="AY151" s="144">
        <f t="shared" si="149"/>
        <v>0</v>
      </c>
      <c r="AZ151" s="144">
        <f t="shared" si="150"/>
        <v>0</v>
      </c>
      <c r="BA151" s="144">
        <f t="shared" si="151"/>
        <v>0</v>
      </c>
      <c r="BB151" s="144">
        <f t="shared" si="152"/>
        <v>0</v>
      </c>
      <c r="BC151" s="144">
        <f t="shared" si="153"/>
        <v>0</v>
      </c>
      <c r="BD151" s="144">
        <f t="shared" si="154"/>
        <v>0</v>
      </c>
      <c r="BE151" s="144">
        <f t="shared" si="155"/>
        <v>0</v>
      </c>
      <c r="BF151" s="144">
        <f t="shared" si="156"/>
        <v>0</v>
      </c>
      <c r="BG151" s="144">
        <f t="shared" si="157"/>
        <v>0</v>
      </c>
      <c r="BH151" s="144">
        <f t="shared" si="158"/>
        <v>0</v>
      </c>
      <c r="BI151" s="144">
        <f t="shared" si="159"/>
        <v>0</v>
      </c>
      <c r="BJ151" s="144">
        <f t="shared" si="160"/>
        <v>0</v>
      </c>
      <c r="BK151" s="144">
        <f t="shared" si="161"/>
        <v>0</v>
      </c>
      <c r="BL151" s="144">
        <f t="shared" si="162"/>
        <v>0</v>
      </c>
      <c r="BM151" s="144">
        <f t="shared" si="163"/>
        <v>0</v>
      </c>
      <c r="BN151" s="144">
        <f t="shared" si="164"/>
        <v>0</v>
      </c>
      <c r="BO151" s="144">
        <f t="shared" si="165"/>
        <v>0</v>
      </c>
      <c r="BP151" s="144">
        <f t="shared" si="166"/>
        <v>0</v>
      </c>
      <c r="BQ151" s="144">
        <f t="shared" si="167"/>
        <v>0</v>
      </c>
      <c r="BR151" s="144">
        <f t="shared" si="168"/>
        <v>0</v>
      </c>
      <c r="BS151" s="144">
        <f t="shared" si="169"/>
        <v>0</v>
      </c>
      <c r="BT151" s="144">
        <f t="shared" si="170"/>
        <v>0</v>
      </c>
      <c r="BU151" s="144">
        <f t="shared" si="171"/>
        <v>0</v>
      </c>
      <c r="BV151" s="144">
        <f t="shared" si="172"/>
        <v>0</v>
      </c>
      <c r="BW151" s="144">
        <f t="shared" si="173"/>
        <v>0</v>
      </c>
      <c r="BX151" s="144">
        <f t="shared" si="174"/>
        <v>0</v>
      </c>
      <c r="BY151" s="144">
        <f t="shared" si="175"/>
        <v>0</v>
      </c>
      <c r="BZ151" s="144">
        <f t="shared" si="176"/>
        <v>0</v>
      </c>
      <c r="CA151" s="144">
        <f t="shared" si="177"/>
        <v>0</v>
      </c>
      <c r="CB151" s="144">
        <f t="shared" si="178"/>
        <v>0</v>
      </c>
      <c r="CC151" s="369"/>
      <c r="CE151" s="189" t="str">
        <f t="shared" si="219"/>
        <v>Introduction</v>
      </c>
      <c r="CF151" s="145"/>
      <c r="CG151" s="145">
        <v>1</v>
      </c>
      <c r="CH151" s="145">
        <v>1</v>
      </c>
      <c r="CI151" s="145">
        <v>1</v>
      </c>
      <c r="CJ151" s="145">
        <v>1</v>
      </c>
      <c r="CK151" s="145">
        <v>1</v>
      </c>
      <c r="CL151" s="145">
        <v>1</v>
      </c>
      <c r="CM151" s="145">
        <v>1</v>
      </c>
      <c r="CN151" s="145">
        <v>1</v>
      </c>
      <c r="CO151" s="145">
        <v>1</v>
      </c>
      <c r="CP151" s="145">
        <v>1</v>
      </c>
      <c r="CQ151" s="145">
        <v>1</v>
      </c>
      <c r="CR151" s="145">
        <v>1</v>
      </c>
      <c r="CS151" s="145">
        <v>1</v>
      </c>
      <c r="CT151" s="145">
        <f t="shared" si="220"/>
        <v>0</v>
      </c>
      <c r="CU151" s="145">
        <f t="shared" si="221"/>
        <v>0</v>
      </c>
      <c r="CV151" s="145">
        <f t="shared" si="201"/>
        <v>0</v>
      </c>
    </row>
    <row r="152" spans="2:100" s="137" customFormat="1" ht="13.5" hidden="1" thickBot="1" x14ac:dyDescent="0.25">
      <c r="B152" s="98" t="s">
        <v>412</v>
      </c>
      <c r="C152" s="319"/>
      <c r="D152" s="49"/>
      <c r="E152" s="152">
        <v>15</v>
      </c>
      <c r="F152" s="642"/>
      <c r="G152" s="34">
        <v>2.5000000000000001E-2</v>
      </c>
      <c r="H152" s="636"/>
      <c r="I152" s="622" t="s">
        <v>124</v>
      </c>
      <c r="J152" s="165"/>
      <c r="K152" s="139">
        <f t="shared" si="143"/>
        <v>15</v>
      </c>
      <c r="L152" s="140">
        <f t="shared" si="249"/>
        <v>2.5000000000000001E-2</v>
      </c>
      <c r="M152" s="141">
        <f t="shared" si="250"/>
        <v>0</v>
      </c>
      <c r="N152" s="141">
        <f t="shared" si="233"/>
        <v>0</v>
      </c>
      <c r="O152" s="70"/>
      <c r="P152" s="143" t="str">
        <f t="shared" si="142"/>
        <v>Téléphonie, réseaux</v>
      </c>
      <c r="Q152" s="144">
        <f t="shared" si="147"/>
        <v>0</v>
      </c>
      <c r="R152" s="144">
        <f t="shared" ref="R152:AU152" si="260">IF(Betrachtungszeit_Heizung&lt;R$26,0,IF(AND(Q$26&lt;&gt;0,Q$26/($K152)=INT(Q$26/($K152))),$D152,0))</f>
        <v>0</v>
      </c>
      <c r="S152" s="144">
        <f t="shared" si="260"/>
        <v>0</v>
      </c>
      <c r="T152" s="144">
        <f t="shared" si="260"/>
        <v>0</v>
      </c>
      <c r="U152" s="144">
        <f t="shared" si="260"/>
        <v>0</v>
      </c>
      <c r="V152" s="144">
        <f t="shared" si="260"/>
        <v>0</v>
      </c>
      <c r="W152" s="144">
        <f t="shared" si="260"/>
        <v>0</v>
      </c>
      <c r="X152" s="144">
        <f t="shared" si="260"/>
        <v>0</v>
      </c>
      <c r="Y152" s="144">
        <f t="shared" si="260"/>
        <v>0</v>
      </c>
      <c r="Z152" s="144">
        <f t="shared" si="260"/>
        <v>0</v>
      </c>
      <c r="AA152" s="144">
        <f t="shared" si="260"/>
        <v>0</v>
      </c>
      <c r="AB152" s="144">
        <f t="shared" si="260"/>
        <v>0</v>
      </c>
      <c r="AC152" s="144">
        <f t="shared" si="260"/>
        <v>0</v>
      </c>
      <c r="AD152" s="144">
        <f t="shared" si="260"/>
        <v>0</v>
      </c>
      <c r="AE152" s="144">
        <f t="shared" si="260"/>
        <v>0</v>
      </c>
      <c r="AF152" s="144">
        <f t="shared" si="260"/>
        <v>0</v>
      </c>
      <c r="AG152" s="144">
        <f t="shared" si="260"/>
        <v>0</v>
      </c>
      <c r="AH152" s="144">
        <f t="shared" si="260"/>
        <v>0</v>
      </c>
      <c r="AI152" s="144">
        <f t="shared" si="260"/>
        <v>0</v>
      </c>
      <c r="AJ152" s="144">
        <f t="shared" si="260"/>
        <v>0</v>
      </c>
      <c r="AK152" s="144">
        <f t="shared" si="260"/>
        <v>0</v>
      </c>
      <c r="AL152" s="144">
        <f t="shared" si="260"/>
        <v>0</v>
      </c>
      <c r="AM152" s="144">
        <f t="shared" si="260"/>
        <v>0</v>
      </c>
      <c r="AN152" s="144">
        <f t="shared" si="260"/>
        <v>0</v>
      </c>
      <c r="AO152" s="144">
        <f t="shared" si="260"/>
        <v>0</v>
      </c>
      <c r="AP152" s="144">
        <f t="shared" si="260"/>
        <v>0</v>
      </c>
      <c r="AQ152" s="144">
        <f t="shared" si="260"/>
        <v>0</v>
      </c>
      <c r="AR152" s="144">
        <f t="shared" si="260"/>
        <v>0</v>
      </c>
      <c r="AS152" s="144">
        <f t="shared" si="260"/>
        <v>0</v>
      </c>
      <c r="AT152" s="144">
        <f t="shared" si="260"/>
        <v>0</v>
      </c>
      <c r="AU152" s="144">
        <f t="shared" si="260"/>
        <v>0</v>
      </c>
      <c r="AV152" s="144">
        <f t="shared" si="252"/>
        <v>0</v>
      </c>
      <c r="AX152" s="144">
        <f t="shared" si="255"/>
        <v>0</v>
      </c>
      <c r="AY152" s="144">
        <f t="shared" si="149"/>
        <v>0</v>
      </c>
      <c r="AZ152" s="144">
        <f t="shared" si="150"/>
        <v>0</v>
      </c>
      <c r="BA152" s="144">
        <f t="shared" si="151"/>
        <v>0</v>
      </c>
      <c r="BB152" s="144">
        <f t="shared" si="152"/>
        <v>0</v>
      </c>
      <c r="BC152" s="144">
        <f t="shared" si="153"/>
        <v>0</v>
      </c>
      <c r="BD152" s="144">
        <f t="shared" si="154"/>
        <v>0</v>
      </c>
      <c r="BE152" s="144">
        <f t="shared" si="155"/>
        <v>0</v>
      </c>
      <c r="BF152" s="144">
        <f t="shared" si="156"/>
        <v>0</v>
      </c>
      <c r="BG152" s="144">
        <f t="shared" si="157"/>
        <v>0</v>
      </c>
      <c r="BH152" s="144">
        <f t="shared" si="158"/>
        <v>0</v>
      </c>
      <c r="BI152" s="144">
        <f t="shared" si="159"/>
        <v>0</v>
      </c>
      <c r="BJ152" s="144">
        <f t="shared" si="160"/>
        <v>0</v>
      </c>
      <c r="BK152" s="144">
        <f t="shared" si="161"/>
        <v>0</v>
      </c>
      <c r="BL152" s="144">
        <f t="shared" si="162"/>
        <v>0</v>
      </c>
      <c r="BM152" s="144">
        <f t="shared" si="163"/>
        <v>0</v>
      </c>
      <c r="BN152" s="144">
        <f t="shared" si="164"/>
        <v>0</v>
      </c>
      <c r="BO152" s="144">
        <f t="shared" si="165"/>
        <v>0</v>
      </c>
      <c r="BP152" s="144">
        <f t="shared" si="166"/>
        <v>0</v>
      </c>
      <c r="BQ152" s="144">
        <f t="shared" si="167"/>
        <v>0</v>
      </c>
      <c r="BR152" s="144">
        <f t="shared" si="168"/>
        <v>0</v>
      </c>
      <c r="BS152" s="144">
        <f t="shared" si="169"/>
        <v>0</v>
      </c>
      <c r="BT152" s="144">
        <f t="shared" si="170"/>
        <v>0</v>
      </c>
      <c r="BU152" s="144">
        <f t="shared" si="171"/>
        <v>0</v>
      </c>
      <c r="BV152" s="144">
        <f t="shared" si="172"/>
        <v>0</v>
      </c>
      <c r="BW152" s="144">
        <f t="shared" si="173"/>
        <v>0</v>
      </c>
      <c r="BX152" s="144">
        <f t="shared" si="174"/>
        <v>0</v>
      </c>
      <c r="BY152" s="144">
        <f t="shared" si="175"/>
        <v>0</v>
      </c>
      <c r="BZ152" s="144">
        <f t="shared" si="176"/>
        <v>0</v>
      </c>
      <c r="CA152" s="144">
        <f t="shared" si="177"/>
        <v>0</v>
      </c>
      <c r="CB152" s="144">
        <f t="shared" si="178"/>
        <v>0</v>
      </c>
      <c r="CC152" s="369"/>
      <c r="CE152" s="189" t="str">
        <f t="shared" si="219"/>
        <v>Téléphonie, réseaux</v>
      </c>
      <c r="CF152" s="145"/>
      <c r="CG152" s="145">
        <v>1</v>
      </c>
      <c r="CH152" s="145">
        <v>1</v>
      </c>
      <c r="CI152" s="145">
        <v>1</v>
      </c>
      <c r="CJ152" s="145">
        <v>1</v>
      </c>
      <c r="CK152" s="145">
        <v>1</v>
      </c>
      <c r="CL152" s="145">
        <v>1</v>
      </c>
      <c r="CM152" s="145">
        <v>1</v>
      </c>
      <c r="CN152" s="145">
        <v>1</v>
      </c>
      <c r="CO152" s="145">
        <v>1</v>
      </c>
      <c r="CP152" s="145">
        <v>1</v>
      </c>
      <c r="CQ152" s="145">
        <v>1</v>
      </c>
      <c r="CR152" s="145">
        <v>1</v>
      </c>
      <c r="CS152" s="145">
        <v>1</v>
      </c>
      <c r="CT152" s="145">
        <f t="shared" si="220"/>
        <v>0</v>
      </c>
      <c r="CU152" s="145">
        <f t="shared" si="221"/>
        <v>0</v>
      </c>
      <c r="CV152" s="145">
        <f t="shared" si="201"/>
        <v>0</v>
      </c>
    </row>
    <row r="153" spans="2:100" s="137" customFormat="1" ht="13.5" hidden="1" thickBot="1" x14ac:dyDescent="0.25">
      <c r="B153" s="98" t="s">
        <v>438</v>
      </c>
      <c r="C153" s="319"/>
      <c r="D153" s="49"/>
      <c r="E153" s="152">
        <v>15</v>
      </c>
      <c r="F153" s="642"/>
      <c r="G153" s="34">
        <v>2.5000000000000001E-2</v>
      </c>
      <c r="H153" s="636"/>
      <c r="I153" s="622" t="s">
        <v>124</v>
      </c>
      <c r="J153" s="166"/>
      <c r="K153" s="139">
        <f t="shared" si="143"/>
        <v>15</v>
      </c>
      <c r="L153" s="140">
        <f t="shared" si="249"/>
        <v>2.5000000000000001E-2</v>
      </c>
      <c r="M153" s="141">
        <f t="shared" si="250"/>
        <v>0</v>
      </c>
      <c r="N153" s="141">
        <f t="shared" si="233"/>
        <v>0</v>
      </c>
      <c r="O153" s="70"/>
      <c r="P153" s="143" t="str">
        <f t="shared" si="142"/>
        <v>Câblage bus (communication)</v>
      </c>
      <c r="Q153" s="144">
        <f t="shared" si="147"/>
        <v>0</v>
      </c>
      <c r="R153" s="144">
        <f t="shared" ref="R153:AU153" si="261">IF(Betrachtungszeit_Heizung&lt;R$26,0,IF(AND(Q$26&lt;&gt;0,Q$26/($K153)=INT(Q$26/($K153))),$D153,0))</f>
        <v>0</v>
      </c>
      <c r="S153" s="144">
        <f t="shared" si="261"/>
        <v>0</v>
      </c>
      <c r="T153" s="144">
        <f t="shared" si="261"/>
        <v>0</v>
      </c>
      <c r="U153" s="144">
        <f t="shared" si="261"/>
        <v>0</v>
      </c>
      <c r="V153" s="144">
        <f t="shared" si="261"/>
        <v>0</v>
      </c>
      <c r="W153" s="144">
        <f t="shared" si="261"/>
        <v>0</v>
      </c>
      <c r="X153" s="144">
        <f t="shared" si="261"/>
        <v>0</v>
      </c>
      <c r="Y153" s="144">
        <f t="shared" si="261"/>
        <v>0</v>
      </c>
      <c r="Z153" s="144">
        <f t="shared" si="261"/>
        <v>0</v>
      </c>
      <c r="AA153" s="144">
        <f t="shared" si="261"/>
        <v>0</v>
      </c>
      <c r="AB153" s="144">
        <f t="shared" si="261"/>
        <v>0</v>
      </c>
      <c r="AC153" s="144">
        <f t="shared" si="261"/>
        <v>0</v>
      </c>
      <c r="AD153" s="144">
        <f t="shared" si="261"/>
        <v>0</v>
      </c>
      <c r="AE153" s="144">
        <f t="shared" si="261"/>
        <v>0</v>
      </c>
      <c r="AF153" s="144">
        <f t="shared" si="261"/>
        <v>0</v>
      </c>
      <c r="AG153" s="144">
        <f t="shared" si="261"/>
        <v>0</v>
      </c>
      <c r="AH153" s="144">
        <f t="shared" si="261"/>
        <v>0</v>
      </c>
      <c r="AI153" s="144">
        <f t="shared" si="261"/>
        <v>0</v>
      </c>
      <c r="AJ153" s="144">
        <f t="shared" si="261"/>
        <v>0</v>
      </c>
      <c r="AK153" s="144">
        <f t="shared" si="261"/>
        <v>0</v>
      </c>
      <c r="AL153" s="144">
        <f t="shared" si="261"/>
        <v>0</v>
      </c>
      <c r="AM153" s="144">
        <f t="shared" si="261"/>
        <v>0</v>
      </c>
      <c r="AN153" s="144">
        <f t="shared" si="261"/>
        <v>0</v>
      </c>
      <c r="AO153" s="144">
        <f t="shared" si="261"/>
        <v>0</v>
      </c>
      <c r="AP153" s="144">
        <f t="shared" si="261"/>
        <v>0</v>
      </c>
      <c r="AQ153" s="144">
        <f t="shared" si="261"/>
        <v>0</v>
      </c>
      <c r="AR153" s="144">
        <f t="shared" si="261"/>
        <v>0</v>
      </c>
      <c r="AS153" s="144">
        <f t="shared" si="261"/>
        <v>0</v>
      </c>
      <c r="AT153" s="144">
        <f t="shared" si="261"/>
        <v>0</v>
      </c>
      <c r="AU153" s="144">
        <f t="shared" si="261"/>
        <v>0</v>
      </c>
      <c r="AV153" s="144">
        <f t="shared" si="252"/>
        <v>0</v>
      </c>
      <c r="AX153" s="144">
        <f t="shared" si="255"/>
        <v>0</v>
      </c>
      <c r="AY153" s="144">
        <f t="shared" si="149"/>
        <v>0</v>
      </c>
      <c r="AZ153" s="144">
        <f t="shared" si="150"/>
        <v>0</v>
      </c>
      <c r="BA153" s="144">
        <f t="shared" si="151"/>
        <v>0</v>
      </c>
      <c r="BB153" s="144">
        <f t="shared" si="152"/>
        <v>0</v>
      </c>
      <c r="BC153" s="144">
        <f t="shared" si="153"/>
        <v>0</v>
      </c>
      <c r="BD153" s="144">
        <f t="shared" si="154"/>
        <v>0</v>
      </c>
      <c r="BE153" s="144">
        <f t="shared" si="155"/>
        <v>0</v>
      </c>
      <c r="BF153" s="144">
        <f t="shared" si="156"/>
        <v>0</v>
      </c>
      <c r="BG153" s="144">
        <f t="shared" si="157"/>
        <v>0</v>
      </c>
      <c r="BH153" s="144">
        <f t="shared" si="158"/>
        <v>0</v>
      </c>
      <c r="BI153" s="144">
        <f t="shared" si="159"/>
        <v>0</v>
      </c>
      <c r="BJ153" s="144">
        <f t="shared" si="160"/>
        <v>0</v>
      </c>
      <c r="BK153" s="144">
        <f t="shared" si="161"/>
        <v>0</v>
      </c>
      <c r="BL153" s="144">
        <f t="shared" si="162"/>
        <v>0</v>
      </c>
      <c r="BM153" s="144">
        <f t="shared" si="163"/>
        <v>0</v>
      </c>
      <c r="BN153" s="144">
        <f t="shared" si="164"/>
        <v>0</v>
      </c>
      <c r="BO153" s="144">
        <f t="shared" si="165"/>
        <v>0</v>
      </c>
      <c r="BP153" s="144">
        <f t="shared" si="166"/>
        <v>0</v>
      </c>
      <c r="BQ153" s="144">
        <f t="shared" si="167"/>
        <v>0</v>
      </c>
      <c r="BR153" s="144">
        <f t="shared" si="168"/>
        <v>0</v>
      </c>
      <c r="BS153" s="144">
        <f t="shared" si="169"/>
        <v>0</v>
      </c>
      <c r="BT153" s="144">
        <f t="shared" si="170"/>
        <v>0</v>
      </c>
      <c r="BU153" s="144">
        <f t="shared" si="171"/>
        <v>0</v>
      </c>
      <c r="BV153" s="144">
        <f t="shared" si="172"/>
        <v>0</v>
      </c>
      <c r="BW153" s="144">
        <f t="shared" si="173"/>
        <v>0</v>
      </c>
      <c r="BX153" s="144">
        <f t="shared" si="174"/>
        <v>0</v>
      </c>
      <c r="BY153" s="144">
        <f t="shared" si="175"/>
        <v>0</v>
      </c>
      <c r="BZ153" s="144">
        <f t="shared" si="176"/>
        <v>0</v>
      </c>
      <c r="CA153" s="144">
        <f t="shared" si="177"/>
        <v>0</v>
      </c>
      <c r="CB153" s="144">
        <f t="shared" si="178"/>
        <v>0</v>
      </c>
      <c r="CC153" s="369"/>
      <c r="CE153" s="189" t="str">
        <f t="shared" si="219"/>
        <v>Câblage bus (communication)</v>
      </c>
      <c r="CF153" s="145"/>
      <c r="CG153" s="145">
        <v>1</v>
      </c>
      <c r="CH153" s="145">
        <v>1</v>
      </c>
      <c r="CI153" s="145">
        <v>1</v>
      </c>
      <c r="CJ153" s="145">
        <v>1</v>
      </c>
      <c r="CK153" s="145">
        <v>1</v>
      </c>
      <c r="CL153" s="145">
        <v>1</v>
      </c>
      <c r="CM153" s="145">
        <v>1</v>
      </c>
      <c r="CN153" s="145">
        <v>1</v>
      </c>
      <c r="CO153" s="145">
        <v>1</v>
      </c>
      <c r="CP153" s="145">
        <v>1</v>
      </c>
      <c r="CQ153" s="145">
        <v>1</v>
      </c>
      <c r="CR153" s="145">
        <v>1</v>
      </c>
      <c r="CS153" s="145">
        <v>1</v>
      </c>
      <c r="CT153" s="145">
        <f t="shared" si="220"/>
        <v>0</v>
      </c>
      <c r="CU153" s="145">
        <f t="shared" si="221"/>
        <v>0</v>
      </c>
      <c r="CV153" s="145">
        <f t="shared" si="201"/>
        <v>0</v>
      </c>
    </row>
    <row r="154" spans="2:100" s="137" customFormat="1" hidden="1" x14ac:dyDescent="0.2">
      <c r="B154" s="96" t="s">
        <v>45</v>
      </c>
      <c r="C154" s="320"/>
      <c r="D154" s="50"/>
      <c r="E154" s="510">
        <v>30</v>
      </c>
      <c r="F154" s="643"/>
      <c r="G154" s="157" t="s">
        <v>46</v>
      </c>
      <c r="H154" s="637"/>
      <c r="I154" s="623" t="s">
        <v>124</v>
      </c>
      <c r="J154" s="84"/>
      <c r="K154" s="139">
        <f t="shared" si="143"/>
        <v>30</v>
      </c>
      <c r="L154" s="140">
        <f t="shared" si="249"/>
        <v>0</v>
      </c>
      <c r="M154" s="141">
        <f t="shared" si="250"/>
        <v>0</v>
      </c>
      <c r="N154" s="141">
        <f t="shared" si="233"/>
        <v>0</v>
      </c>
      <c r="O154" s="70"/>
      <c r="P154" s="149" t="str">
        <f t="shared" si="142"/>
        <v>Autre</v>
      </c>
      <c r="Q154" s="144">
        <f t="shared" si="147"/>
        <v>0</v>
      </c>
      <c r="R154" s="144">
        <f t="shared" ref="R154:AU154" si="262">IF(Betrachtungszeit_Heizung&lt;R$26,0,IF(AND(Q$26&lt;&gt;0,Q$26/($K154)=INT(Q$26/($K154))),$D154,0))</f>
        <v>0</v>
      </c>
      <c r="S154" s="144">
        <f t="shared" si="262"/>
        <v>0</v>
      </c>
      <c r="T154" s="144">
        <f t="shared" si="262"/>
        <v>0</v>
      </c>
      <c r="U154" s="144">
        <f t="shared" si="262"/>
        <v>0</v>
      </c>
      <c r="V154" s="144">
        <f t="shared" si="262"/>
        <v>0</v>
      </c>
      <c r="W154" s="144">
        <f t="shared" si="262"/>
        <v>0</v>
      </c>
      <c r="X154" s="144">
        <f t="shared" si="262"/>
        <v>0</v>
      </c>
      <c r="Y154" s="144">
        <f t="shared" si="262"/>
        <v>0</v>
      </c>
      <c r="Z154" s="144">
        <f t="shared" si="262"/>
        <v>0</v>
      </c>
      <c r="AA154" s="144">
        <f t="shared" si="262"/>
        <v>0</v>
      </c>
      <c r="AB154" s="144">
        <f t="shared" si="262"/>
        <v>0</v>
      </c>
      <c r="AC154" s="144">
        <f t="shared" si="262"/>
        <v>0</v>
      </c>
      <c r="AD154" s="144">
        <f t="shared" si="262"/>
        <v>0</v>
      </c>
      <c r="AE154" s="144">
        <f t="shared" si="262"/>
        <v>0</v>
      </c>
      <c r="AF154" s="144">
        <f t="shared" si="262"/>
        <v>0</v>
      </c>
      <c r="AG154" s="144">
        <f t="shared" si="262"/>
        <v>0</v>
      </c>
      <c r="AH154" s="144">
        <f t="shared" si="262"/>
        <v>0</v>
      </c>
      <c r="AI154" s="144">
        <f t="shared" si="262"/>
        <v>0</v>
      </c>
      <c r="AJ154" s="144">
        <f t="shared" si="262"/>
        <v>0</v>
      </c>
      <c r="AK154" s="144">
        <f t="shared" si="262"/>
        <v>0</v>
      </c>
      <c r="AL154" s="144">
        <f t="shared" si="262"/>
        <v>0</v>
      </c>
      <c r="AM154" s="144">
        <f t="shared" si="262"/>
        <v>0</v>
      </c>
      <c r="AN154" s="144">
        <f t="shared" si="262"/>
        <v>0</v>
      </c>
      <c r="AO154" s="144">
        <f t="shared" si="262"/>
        <v>0</v>
      </c>
      <c r="AP154" s="144">
        <f t="shared" si="262"/>
        <v>0</v>
      </c>
      <c r="AQ154" s="144">
        <f t="shared" si="262"/>
        <v>0</v>
      </c>
      <c r="AR154" s="144">
        <f t="shared" si="262"/>
        <v>0</v>
      </c>
      <c r="AS154" s="144">
        <f t="shared" si="262"/>
        <v>0</v>
      </c>
      <c r="AT154" s="144">
        <f t="shared" si="262"/>
        <v>0</v>
      </c>
      <c r="AU154" s="144">
        <f t="shared" si="262"/>
        <v>0</v>
      </c>
      <c r="AV154" s="144">
        <f t="shared" si="252"/>
        <v>0</v>
      </c>
      <c r="AX154" s="144">
        <f t="shared" si="255"/>
        <v>0</v>
      </c>
      <c r="AY154" s="144">
        <f t="shared" si="149"/>
        <v>0</v>
      </c>
      <c r="AZ154" s="144">
        <f t="shared" si="150"/>
        <v>0</v>
      </c>
      <c r="BA154" s="144">
        <f t="shared" si="151"/>
        <v>0</v>
      </c>
      <c r="BB154" s="144">
        <f t="shared" si="152"/>
        <v>0</v>
      </c>
      <c r="BC154" s="144">
        <f t="shared" si="153"/>
        <v>0</v>
      </c>
      <c r="BD154" s="144">
        <f t="shared" si="154"/>
        <v>0</v>
      </c>
      <c r="BE154" s="144">
        <f t="shared" si="155"/>
        <v>0</v>
      </c>
      <c r="BF154" s="144">
        <f t="shared" si="156"/>
        <v>0</v>
      </c>
      <c r="BG154" s="144">
        <f t="shared" si="157"/>
        <v>0</v>
      </c>
      <c r="BH154" s="144">
        <f t="shared" si="158"/>
        <v>0</v>
      </c>
      <c r="BI154" s="144">
        <f t="shared" si="159"/>
        <v>0</v>
      </c>
      <c r="BJ154" s="144">
        <f t="shared" si="160"/>
        <v>0</v>
      </c>
      <c r="BK154" s="144">
        <f t="shared" si="161"/>
        <v>0</v>
      </c>
      <c r="BL154" s="144">
        <f t="shared" si="162"/>
        <v>0</v>
      </c>
      <c r="BM154" s="144">
        <f t="shared" si="163"/>
        <v>0</v>
      </c>
      <c r="BN154" s="144">
        <f t="shared" si="164"/>
        <v>0</v>
      </c>
      <c r="BO154" s="144">
        <f t="shared" si="165"/>
        <v>0</v>
      </c>
      <c r="BP154" s="144">
        <f t="shared" si="166"/>
        <v>0</v>
      </c>
      <c r="BQ154" s="144">
        <f t="shared" si="167"/>
        <v>0</v>
      </c>
      <c r="BR154" s="144">
        <f t="shared" si="168"/>
        <v>0</v>
      </c>
      <c r="BS154" s="144">
        <f t="shared" si="169"/>
        <v>0</v>
      </c>
      <c r="BT154" s="144">
        <f t="shared" si="170"/>
        <v>0</v>
      </c>
      <c r="BU154" s="144">
        <f t="shared" si="171"/>
        <v>0</v>
      </c>
      <c r="BV154" s="144">
        <f t="shared" si="172"/>
        <v>0</v>
      </c>
      <c r="BW154" s="144">
        <f t="shared" si="173"/>
        <v>0</v>
      </c>
      <c r="BX154" s="144">
        <f t="shared" si="174"/>
        <v>0</v>
      </c>
      <c r="BY154" s="144">
        <f t="shared" si="175"/>
        <v>0</v>
      </c>
      <c r="BZ154" s="144">
        <f t="shared" si="176"/>
        <v>0</v>
      </c>
      <c r="CA154" s="144">
        <f t="shared" si="177"/>
        <v>0</v>
      </c>
      <c r="CB154" s="144">
        <f t="shared" si="178"/>
        <v>0</v>
      </c>
      <c r="CC154" s="369"/>
      <c r="CE154" s="189" t="str">
        <f t="shared" ref="CE154:CE185" si="263">B154</f>
        <v>Autre</v>
      </c>
      <c r="CF154" s="145"/>
      <c r="CG154" s="145">
        <v>1</v>
      </c>
      <c r="CH154" s="145">
        <v>1</v>
      </c>
      <c r="CI154" s="145">
        <v>1</v>
      </c>
      <c r="CJ154" s="145">
        <v>1</v>
      </c>
      <c r="CK154" s="145">
        <v>1</v>
      </c>
      <c r="CL154" s="145">
        <v>1</v>
      </c>
      <c r="CM154" s="145">
        <v>1</v>
      </c>
      <c r="CN154" s="145">
        <v>1</v>
      </c>
      <c r="CO154" s="145">
        <v>1</v>
      </c>
      <c r="CP154" s="145">
        <v>1</v>
      </c>
      <c r="CQ154" s="145">
        <v>1</v>
      </c>
      <c r="CR154" s="145">
        <v>1</v>
      </c>
      <c r="CS154" s="145">
        <v>1</v>
      </c>
      <c r="CT154" s="145">
        <f t="shared" ref="CT154:CT185" si="264">SUMIF($CF$25:$CS$25,$C$12,CF154:CS154)</f>
        <v>0</v>
      </c>
      <c r="CU154" s="145">
        <f t="shared" ref="CU154:CU185" si="265">SUMIF($CF$25:$CS$25,$C$20,CF154:CS154)</f>
        <v>0</v>
      </c>
      <c r="CV154" s="145">
        <f t="shared" si="201"/>
        <v>0</v>
      </c>
    </row>
    <row r="155" spans="2:100" s="137" customFormat="1" ht="13.5" hidden="1" thickBot="1" x14ac:dyDescent="0.25">
      <c r="B155" s="625" t="s">
        <v>416</v>
      </c>
      <c r="C155" s="322"/>
      <c r="D155" s="129"/>
      <c r="E155" s="155"/>
      <c r="F155" s="127"/>
      <c r="G155" s="130"/>
      <c r="H155" s="639"/>
      <c r="I155" s="130"/>
      <c r="J155" s="165"/>
      <c r="K155" s="139"/>
      <c r="L155" s="140"/>
      <c r="M155" s="141"/>
      <c r="N155" s="141"/>
      <c r="O155" s="70"/>
      <c r="P155" s="134" t="str">
        <f t="shared" si="142"/>
        <v>17. Génie civil</v>
      </c>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369"/>
      <c r="CE155" s="374" t="str">
        <f t="shared" si="263"/>
        <v>17. Génie civil</v>
      </c>
      <c r="CF155" s="145">
        <v>1</v>
      </c>
      <c r="CG155" s="145">
        <v>1</v>
      </c>
      <c r="CH155" s="145">
        <v>1</v>
      </c>
      <c r="CI155" s="145">
        <v>1</v>
      </c>
      <c r="CJ155" s="145">
        <v>1</v>
      </c>
      <c r="CK155" s="145">
        <v>1</v>
      </c>
      <c r="CL155" s="145">
        <v>1</v>
      </c>
      <c r="CM155" s="145">
        <v>1</v>
      </c>
      <c r="CN155" s="145">
        <v>1</v>
      </c>
      <c r="CO155" s="145">
        <v>1</v>
      </c>
      <c r="CP155" s="145">
        <v>1</v>
      </c>
      <c r="CQ155" s="145">
        <v>1</v>
      </c>
      <c r="CR155" s="145">
        <v>1</v>
      </c>
      <c r="CS155" s="145">
        <v>1</v>
      </c>
      <c r="CT155" s="145">
        <f t="shared" si="264"/>
        <v>1</v>
      </c>
      <c r="CU155" s="145">
        <f t="shared" si="265"/>
        <v>1</v>
      </c>
      <c r="CV155" s="145">
        <f t="shared" si="201"/>
        <v>1</v>
      </c>
    </row>
    <row r="156" spans="2:100" s="137" customFormat="1" ht="13.5" hidden="1" thickBot="1" x14ac:dyDescent="0.25">
      <c r="B156" s="98" t="s">
        <v>163</v>
      </c>
      <c r="C156" s="319"/>
      <c r="D156" s="49"/>
      <c r="E156" s="152">
        <v>20</v>
      </c>
      <c r="F156" s="642"/>
      <c r="G156" s="157">
        <v>0</v>
      </c>
      <c r="H156" s="636"/>
      <c r="I156" s="622" t="s">
        <v>124</v>
      </c>
      <c r="J156" s="165"/>
      <c r="K156" s="139">
        <f t="shared" ref="K156:K184" si="266">IF(ISNUMBER(F156),F156,IF(ISNUMBER(E156),E156,0))</f>
        <v>20</v>
      </c>
      <c r="L156" s="140">
        <f t="shared" ref="L156:L165" si="267">IF(ISNUMBER(H156),IF(I156=$D$332,IFERROR(H156/D156,"-"),H156/100),IF(ISNUMBER(G156),G156,0))</f>
        <v>0</v>
      </c>
      <c r="M156" s="141">
        <f t="shared" ref="M156:M165" si="268">IF(AND(ISNUMBER(H156),I156=$D$332),H156,L156*D156)</f>
        <v>0</v>
      </c>
      <c r="N156" s="141">
        <f t="shared" si="233"/>
        <v>0</v>
      </c>
      <c r="O156" s="70"/>
      <c r="P156" s="143" t="str">
        <f t="shared" ref="P156:P185" si="269">B156</f>
        <v>Constructions provisoires</v>
      </c>
      <c r="Q156" s="144">
        <f t="shared" ref="Q156:Q185" si="270">D156</f>
        <v>0</v>
      </c>
      <c r="R156" s="144">
        <f t="shared" ref="R156:AU156" si="271">IF(Betrachtungszeit_Heizung&lt;R$26,0,IF(AND(Q$26&lt;&gt;0,Q$26/($K156)=INT(Q$26/($K156))),$D156,0))</f>
        <v>0</v>
      </c>
      <c r="S156" s="144">
        <f t="shared" si="271"/>
        <v>0</v>
      </c>
      <c r="T156" s="144">
        <f t="shared" si="271"/>
        <v>0</v>
      </c>
      <c r="U156" s="144">
        <f t="shared" si="271"/>
        <v>0</v>
      </c>
      <c r="V156" s="144">
        <f t="shared" si="271"/>
        <v>0</v>
      </c>
      <c r="W156" s="144">
        <f t="shared" si="271"/>
        <v>0</v>
      </c>
      <c r="X156" s="144">
        <f t="shared" si="271"/>
        <v>0</v>
      </c>
      <c r="Y156" s="144">
        <f t="shared" si="271"/>
        <v>0</v>
      </c>
      <c r="Z156" s="144">
        <f t="shared" si="271"/>
        <v>0</v>
      </c>
      <c r="AA156" s="144">
        <f t="shared" si="271"/>
        <v>0</v>
      </c>
      <c r="AB156" s="144">
        <f t="shared" si="271"/>
        <v>0</v>
      </c>
      <c r="AC156" s="144">
        <f t="shared" si="271"/>
        <v>0</v>
      </c>
      <c r="AD156" s="144">
        <f t="shared" si="271"/>
        <v>0</v>
      </c>
      <c r="AE156" s="144">
        <f t="shared" si="271"/>
        <v>0</v>
      </c>
      <c r="AF156" s="144">
        <f t="shared" si="271"/>
        <v>0</v>
      </c>
      <c r="AG156" s="144">
        <f t="shared" si="271"/>
        <v>0</v>
      </c>
      <c r="AH156" s="144">
        <f t="shared" si="271"/>
        <v>0</v>
      </c>
      <c r="AI156" s="144">
        <f t="shared" si="271"/>
        <v>0</v>
      </c>
      <c r="AJ156" s="144">
        <f t="shared" si="271"/>
        <v>0</v>
      </c>
      <c r="AK156" s="144">
        <f t="shared" si="271"/>
        <v>0</v>
      </c>
      <c r="AL156" s="144">
        <f t="shared" si="271"/>
        <v>0</v>
      </c>
      <c r="AM156" s="144">
        <f t="shared" si="271"/>
        <v>0</v>
      </c>
      <c r="AN156" s="144">
        <f t="shared" si="271"/>
        <v>0</v>
      </c>
      <c r="AO156" s="144">
        <f t="shared" si="271"/>
        <v>0</v>
      </c>
      <c r="AP156" s="144">
        <f t="shared" si="271"/>
        <v>0</v>
      </c>
      <c r="AQ156" s="144">
        <f t="shared" si="271"/>
        <v>0</v>
      </c>
      <c r="AR156" s="144">
        <f t="shared" si="271"/>
        <v>0</v>
      </c>
      <c r="AS156" s="144">
        <f t="shared" si="271"/>
        <v>0</v>
      </c>
      <c r="AT156" s="144">
        <f t="shared" si="271"/>
        <v>0</v>
      </c>
      <c r="AU156" s="144">
        <f t="shared" si="271"/>
        <v>0</v>
      </c>
      <c r="AV156" s="144">
        <f t="shared" ref="AV156:AV165" si="272">SUMIF($AX$26:$CB$26,Betrachtungszeit_Heizung,AX156:CB156)</f>
        <v>0</v>
      </c>
      <c r="AX156" s="144">
        <f t="shared" ref="AX156:AX165" si="273">$D156</f>
        <v>0</v>
      </c>
      <c r="AY156" s="144">
        <f t="shared" ref="AY156:AY185" si="274">AX156-$N156+R156</f>
        <v>0</v>
      </c>
      <c r="AZ156" s="144">
        <f t="shared" ref="AZ156:AZ185" si="275">AY156-$N156+S156</f>
        <v>0</v>
      </c>
      <c r="BA156" s="144">
        <f t="shared" ref="BA156:BA185" si="276">AZ156-$N156+T156</f>
        <v>0</v>
      </c>
      <c r="BB156" s="144">
        <f t="shared" ref="BB156:BB185" si="277">BA156-$N156+U156</f>
        <v>0</v>
      </c>
      <c r="BC156" s="144">
        <f t="shared" ref="BC156:BC185" si="278">BB156-$N156+V156</f>
        <v>0</v>
      </c>
      <c r="BD156" s="144">
        <f t="shared" ref="BD156:BD185" si="279">BC156-$N156+W156</f>
        <v>0</v>
      </c>
      <c r="BE156" s="144">
        <f t="shared" ref="BE156:BE185" si="280">BD156-$N156+X156</f>
        <v>0</v>
      </c>
      <c r="BF156" s="144">
        <f t="shared" ref="BF156:BF185" si="281">BE156-$N156+Y156</f>
        <v>0</v>
      </c>
      <c r="BG156" s="144">
        <f t="shared" ref="BG156:BG185" si="282">BF156-$N156+Z156</f>
        <v>0</v>
      </c>
      <c r="BH156" s="144">
        <f t="shared" ref="BH156:BH185" si="283">BG156-$N156+AA156</f>
        <v>0</v>
      </c>
      <c r="BI156" s="144">
        <f t="shared" ref="BI156:BI185" si="284">BH156-$N156+AB156</f>
        <v>0</v>
      </c>
      <c r="BJ156" s="144">
        <f t="shared" ref="BJ156:BJ185" si="285">BI156-$N156+AC156</f>
        <v>0</v>
      </c>
      <c r="BK156" s="144">
        <f t="shared" ref="BK156:BK185" si="286">BJ156-$N156+AD156</f>
        <v>0</v>
      </c>
      <c r="BL156" s="144">
        <f t="shared" ref="BL156:BL185" si="287">BK156-$N156+AE156</f>
        <v>0</v>
      </c>
      <c r="BM156" s="144">
        <f t="shared" ref="BM156:BM185" si="288">BL156-$N156+AF156</f>
        <v>0</v>
      </c>
      <c r="BN156" s="144">
        <f t="shared" ref="BN156:BN185" si="289">BM156-$N156+AG156</f>
        <v>0</v>
      </c>
      <c r="BO156" s="144">
        <f t="shared" ref="BO156:BO185" si="290">BN156-$N156+AH156</f>
        <v>0</v>
      </c>
      <c r="BP156" s="144">
        <f t="shared" ref="BP156:BP185" si="291">BO156-$N156+AI156</f>
        <v>0</v>
      </c>
      <c r="BQ156" s="144">
        <f t="shared" ref="BQ156:BQ185" si="292">BP156-$N156+AJ156</f>
        <v>0</v>
      </c>
      <c r="BR156" s="144">
        <f t="shared" ref="BR156:BR185" si="293">BQ156-$N156+AK156</f>
        <v>0</v>
      </c>
      <c r="BS156" s="144">
        <f t="shared" ref="BS156:BS185" si="294">BR156-$N156+AL156</f>
        <v>0</v>
      </c>
      <c r="BT156" s="144">
        <f t="shared" ref="BT156:BT185" si="295">BS156-$N156+AM156</f>
        <v>0</v>
      </c>
      <c r="BU156" s="144">
        <f t="shared" ref="BU156:BU185" si="296">BT156-$N156+AN156</f>
        <v>0</v>
      </c>
      <c r="BV156" s="144">
        <f t="shared" ref="BV156:BV185" si="297">BU156-$N156+AO156</f>
        <v>0</v>
      </c>
      <c r="BW156" s="144">
        <f t="shared" ref="BW156:BW185" si="298">BV156-$N156+AP156</f>
        <v>0</v>
      </c>
      <c r="BX156" s="144">
        <f t="shared" ref="BX156:BX185" si="299">BW156-$N156+AQ156</f>
        <v>0</v>
      </c>
      <c r="BY156" s="144">
        <f t="shared" ref="BY156:BY185" si="300">BX156-$N156+AR156</f>
        <v>0</v>
      </c>
      <c r="BZ156" s="144">
        <f t="shared" ref="BZ156:BZ185" si="301">BY156-$N156+AS156</f>
        <v>0</v>
      </c>
      <c r="CA156" s="144">
        <f t="shared" ref="CA156:CA185" si="302">BZ156-$N156+AT156</f>
        <v>0</v>
      </c>
      <c r="CB156" s="144">
        <f t="shared" ref="CB156:CB185" si="303">CA156-$N156+AU156</f>
        <v>0</v>
      </c>
      <c r="CC156" s="369"/>
      <c r="CE156" s="189" t="str">
        <f t="shared" si="263"/>
        <v>Constructions provisoires</v>
      </c>
      <c r="CF156" s="145"/>
      <c r="CG156" s="145">
        <v>1</v>
      </c>
      <c r="CH156" s="145">
        <v>1</v>
      </c>
      <c r="CI156" s="145">
        <v>1</v>
      </c>
      <c r="CJ156" s="145">
        <v>1</v>
      </c>
      <c r="CK156" s="145">
        <v>1</v>
      </c>
      <c r="CL156" s="145">
        <v>1</v>
      </c>
      <c r="CM156" s="145">
        <v>1</v>
      </c>
      <c r="CN156" s="145">
        <v>1</v>
      </c>
      <c r="CO156" s="145">
        <v>1</v>
      </c>
      <c r="CP156" s="145">
        <v>1</v>
      </c>
      <c r="CQ156" s="145">
        <v>1</v>
      </c>
      <c r="CR156" s="145">
        <v>1</v>
      </c>
      <c r="CS156" s="145">
        <v>1</v>
      </c>
      <c r="CT156" s="145">
        <f t="shared" si="264"/>
        <v>0</v>
      </c>
      <c r="CU156" s="145">
        <f t="shared" si="265"/>
        <v>0</v>
      </c>
      <c r="CV156" s="145">
        <f t="shared" si="201"/>
        <v>0</v>
      </c>
    </row>
    <row r="157" spans="2:100" s="137" customFormat="1" ht="13.5" hidden="1" thickBot="1" x14ac:dyDescent="0.25">
      <c r="B157" s="98" t="s">
        <v>164</v>
      </c>
      <c r="C157" s="320"/>
      <c r="D157" s="50"/>
      <c r="E157" s="152">
        <v>20</v>
      </c>
      <c r="F157" s="643"/>
      <c r="G157" s="157">
        <v>0</v>
      </c>
      <c r="H157" s="637"/>
      <c r="I157" s="622" t="s">
        <v>124</v>
      </c>
      <c r="J157" s="165"/>
      <c r="K157" s="139">
        <f t="shared" si="266"/>
        <v>20</v>
      </c>
      <c r="L157" s="140">
        <f t="shared" si="267"/>
        <v>0</v>
      </c>
      <c r="M157" s="141">
        <f t="shared" si="268"/>
        <v>0</v>
      </c>
      <c r="N157" s="141">
        <f t="shared" si="233"/>
        <v>0</v>
      </c>
      <c r="O157" s="70"/>
      <c r="P157" s="143" t="str">
        <f t="shared" si="269"/>
        <v>Travaux de démolition</v>
      </c>
      <c r="Q157" s="144">
        <f t="shared" si="270"/>
        <v>0</v>
      </c>
      <c r="R157" s="144">
        <f t="shared" ref="R157:AU157" si="304">IF(Betrachtungszeit_Heizung&lt;R$26,0,IF(AND(Q$26&lt;&gt;0,Q$26/($K157)=INT(Q$26/($K157))),$D157,0))</f>
        <v>0</v>
      </c>
      <c r="S157" s="144">
        <f t="shared" si="304"/>
        <v>0</v>
      </c>
      <c r="T157" s="144">
        <f t="shared" si="304"/>
        <v>0</v>
      </c>
      <c r="U157" s="144">
        <f t="shared" si="304"/>
        <v>0</v>
      </c>
      <c r="V157" s="144">
        <f t="shared" si="304"/>
        <v>0</v>
      </c>
      <c r="W157" s="144">
        <f t="shared" si="304"/>
        <v>0</v>
      </c>
      <c r="X157" s="144">
        <f t="shared" si="304"/>
        <v>0</v>
      </c>
      <c r="Y157" s="144">
        <f t="shared" si="304"/>
        <v>0</v>
      </c>
      <c r="Z157" s="144">
        <f t="shared" si="304"/>
        <v>0</v>
      </c>
      <c r="AA157" s="144">
        <f t="shared" si="304"/>
        <v>0</v>
      </c>
      <c r="AB157" s="144">
        <f t="shared" si="304"/>
        <v>0</v>
      </c>
      <c r="AC157" s="144">
        <f t="shared" si="304"/>
        <v>0</v>
      </c>
      <c r="AD157" s="144">
        <f t="shared" si="304"/>
        <v>0</v>
      </c>
      <c r="AE157" s="144">
        <f t="shared" si="304"/>
        <v>0</v>
      </c>
      <c r="AF157" s="144">
        <f t="shared" si="304"/>
        <v>0</v>
      </c>
      <c r="AG157" s="144">
        <f t="shared" si="304"/>
        <v>0</v>
      </c>
      <c r="AH157" s="144">
        <f t="shared" si="304"/>
        <v>0</v>
      </c>
      <c r="AI157" s="144">
        <f t="shared" si="304"/>
        <v>0</v>
      </c>
      <c r="AJ157" s="144">
        <f t="shared" si="304"/>
        <v>0</v>
      </c>
      <c r="AK157" s="144">
        <f t="shared" si="304"/>
        <v>0</v>
      </c>
      <c r="AL157" s="144">
        <f t="shared" si="304"/>
        <v>0</v>
      </c>
      <c r="AM157" s="144">
        <f t="shared" si="304"/>
        <v>0</v>
      </c>
      <c r="AN157" s="144">
        <f t="shared" si="304"/>
        <v>0</v>
      </c>
      <c r="AO157" s="144">
        <f t="shared" si="304"/>
        <v>0</v>
      </c>
      <c r="AP157" s="144">
        <f t="shared" si="304"/>
        <v>0</v>
      </c>
      <c r="AQ157" s="144">
        <f t="shared" si="304"/>
        <v>0</v>
      </c>
      <c r="AR157" s="144">
        <f t="shared" si="304"/>
        <v>0</v>
      </c>
      <c r="AS157" s="144">
        <f t="shared" si="304"/>
        <v>0</v>
      </c>
      <c r="AT157" s="144">
        <f t="shared" si="304"/>
        <v>0</v>
      </c>
      <c r="AU157" s="144">
        <f t="shared" si="304"/>
        <v>0</v>
      </c>
      <c r="AV157" s="144">
        <f t="shared" si="272"/>
        <v>0</v>
      </c>
      <c r="AX157" s="144">
        <f t="shared" si="273"/>
        <v>0</v>
      </c>
      <c r="AY157" s="144">
        <f t="shared" si="274"/>
        <v>0</v>
      </c>
      <c r="AZ157" s="144">
        <f t="shared" si="275"/>
        <v>0</v>
      </c>
      <c r="BA157" s="144">
        <f t="shared" si="276"/>
        <v>0</v>
      </c>
      <c r="BB157" s="144">
        <f t="shared" si="277"/>
        <v>0</v>
      </c>
      <c r="BC157" s="144">
        <f t="shared" si="278"/>
        <v>0</v>
      </c>
      <c r="BD157" s="144">
        <f t="shared" si="279"/>
        <v>0</v>
      </c>
      <c r="BE157" s="144">
        <f t="shared" si="280"/>
        <v>0</v>
      </c>
      <c r="BF157" s="144">
        <f t="shared" si="281"/>
        <v>0</v>
      </c>
      <c r="BG157" s="144">
        <f t="shared" si="282"/>
        <v>0</v>
      </c>
      <c r="BH157" s="144">
        <f t="shared" si="283"/>
        <v>0</v>
      </c>
      <c r="BI157" s="144">
        <f t="shared" si="284"/>
        <v>0</v>
      </c>
      <c r="BJ157" s="144">
        <f t="shared" si="285"/>
        <v>0</v>
      </c>
      <c r="BK157" s="144">
        <f t="shared" si="286"/>
        <v>0</v>
      </c>
      <c r="BL157" s="144">
        <f t="shared" si="287"/>
        <v>0</v>
      </c>
      <c r="BM157" s="144">
        <f t="shared" si="288"/>
        <v>0</v>
      </c>
      <c r="BN157" s="144">
        <f t="shared" si="289"/>
        <v>0</v>
      </c>
      <c r="BO157" s="144">
        <f t="shared" si="290"/>
        <v>0</v>
      </c>
      <c r="BP157" s="144">
        <f t="shared" si="291"/>
        <v>0</v>
      </c>
      <c r="BQ157" s="144">
        <f t="shared" si="292"/>
        <v>0</v>
      </c>
      <c r="BR157" s="144">
        <f t="shared" si="293"/>
        <v>0</v>
      </c>
      <c r="BS157" s="144">
        <f t="shared" si="294"/>
        <v>0</v>
      </c>
      <c r="BT157" s="144">
        <f t="shared" si="295"/>
        <v>0</v>
      </c>
      <c r="BU157" s="144">
        <f t="shared" si="296"/>
        <v>0</v>
      </c>
      <c r="BV157" s="144">
        <f t="shared" si="297"/>
        <v>0</v>
      </c>
      <c r="BW157" s="144">
        <f t="shared" si="298"/>
        <v>0</v>
      </c>
      <c r="BX157" s="144">
        <f t="shared" si="299"/>
        <v>0</v>
      </c>
      <c r="BY157" s="144">
        <f t="shared" si="300"/>
        <v>0</v>
      </c>
      <c r="BZ157" s="144">
        <f t="shared" si="301"/>
        <v>0</v>
      </c>
      <c r="CA157" s="144">
        <f t="shared" si="302"/>
        <v>0</v>
      </c>
      <c r="CB157" s="144">
        <f t="shared" si="303"/>
        <v>0</v>
      </c>
      <c r="CC157" s="369"/>
      <c r="CE157" s="189" t="str">
        <f t="shared" si="263"/>
        <v>Travaux de démolition</v>
      </c>
      <c r="CF157" s="145"/>
      <c r="CG157" s="145">
        <v>1</v>
      </c>
      <c r="CH157" s="145">
        <v>1</v>
      </c>
      <c r="CI157" s="145">
        <v>1</v>
      </c>
      <c r="CJ157" s="145">
        <v>1</v>
      </c>
      <c r="CK157" s="145">
        <v>1</v>
      </c>
      <c r="CL157" s="145">
        <v>1</v>
      </c>
      <c r="CM157" s="145">
        <v>1</v>
      </c>
      <c r="CN157" s="145">
        <v>1</v>
      </c>
      <c r="CO157" s="145">
        <v>1</v>
      </c>
      <c r="CP157" s="145">
        <v>1</v>
      </c>
      <c r="CQ157" s="145">
        <v>1</v>
      </c>
      <c r="CR157" s="145">
        <v>1</v>
      </c>
      <c r="CS157" s="145">
        <v>1</v>
      </c>
      <c r="CT157" s="145">
        <f t="shared" si="264"/>
        <v>0</v>
      </c>
      <c r="CU157" s="145">
        <f t="shared" si="265"/>
        <v>0</v>
      </c>
      <c r="CV157" s="145">
        <f t="shared" si="201"/>
        <v>0</v>
      </c>
    </row>
    <row r="158" spans="2:100" s="137" customFormat="1" ht="13.5" hidden="1" thickBot="1" x14ac:dyDescent="0.25">
      <c r="B158" s="98" t="s">
        <v>413</v>
      </c>
      <c r="C158" s="320"/>
      <c r="D158" s="50"/>
      <c r="E158" s="152">
        <v>20</v>
      </c>
      <c r="F158" s="643"/>
      <c r="G158" s="157">
        <v>5.0000000000000001E-3</v>
      </c>
      <c r="H158" s="637"/>
      <c r="I158" s="622" t="s">
        <v>124</v>
      </c>
      <c r="J158" s="165"/>
      <c r="K158" s="139">
        <f t="shared" si="266"/>
        <v>20</v>
      </c>
      <c r="L158" s="140">
        <f t="shared" si="267"/>
        <v>5.0000000000000001E-3</v>
      </c>
      <c r="M158" s="141">
        <f t="shared" si="268"/>
        <v>0</v>
      </c>
      <c r="N158" s="141">
        <f t="shared" si="233"/>
        <v>0</v>
      </c>
      <c r="O158" s="70"/>
      <c r="P158" s="143" t="str">
        <f t="shared" si="269"/>
        <v>Fouilles pour câbles</v>
      </c>
      <c r="Q158" s="144">
        <f t="shared" si="270"/>
        <v>0</v>
      </c>
      <c r="R158" s="144">
        <f t="shared" ref="R158:AU158" si="305">IF(Betrachtungszeit_Heizung&lt;R$26,0,IF(AND(Q$26&lt;&gt;0,Q$26/($K158)=INT(Q$26/($K158))),$D158,0))</f>
        <v>0</v>
      </c>
      <c r="S158" s="144">
        <f t="shared" si="305"/>
        <v>0</v>
      </c>
      <c r="T158" s="144">
        <f t="shared" si="305"/>
        <v>0</v>
      </c>
      <c r="U158" s="144">
        <f t="shared" si="305"/>
        <v>0</v>
      </c>
      <c r="V158" s="144">
        <f t="shared" si="305"/>
        <v>0</v>
      </c>
      <c r="W158" s="144">
        <f t="shared" si="305"/>
        <v>0</v>
      </c>
      <c r="X158" s="144">
        <f t="shared" si="305"/>
        <v>0</v>
      </c>
      <c r="Y158" s="144">
        <f t="shared" si="305"/>
        <v>0</v>
      </c>
      <c r="Z158" s="144">
        <f t="shared" si="305"/>
        <v>0</v>
      </c>
      <c r="AA158" s="144">
        <f t="shared" si="305"/>
        <v>0</v>
      </c>
      <c r="AB158" s="144">
        <f t="shared" si="305"/>
        <v>0</v>
      </c>
      <c r="AC158" s="144">
        <f t="shared" si="305"/>
        <v>0</v>
      </c>
      <c r="AD158" s="144">
        <f t="shared" si="305"/>
        <v>0</v>
      </c>
      <c r="AE158" s="144">
        <f t="shared" si="305"/>
        <v>0</v>
      </c>
      <c r="AF158" s="144">
        <f t="shared" si="305"/>
        <v>0</v>
      </c>
      <c r="AG158" s="144">
        <f t="shared" si="305"/>
        <v>0</v>
      </c>
      <c r="AH158" s="144">
        <f t="shared" si="305"/>
        <v>0</v>
      </c>
      <c r="AI158" s="144">
        <f t="shared" si="305"/>
        <v>0</v>
      </c>
      <c r="AJ158" s="144">
        <f t="shared" si="305"/>
        <v>0</v>
      </c>
      <c r="AK158" s="144">
        <f t="shared" si="305"/>
        <v>0</v>
      </c>
      <c r="AL158" s="144">
        <f t="shared" si="305"/>
        <v>0</v>
      </c>
      <c r="AM158" s="144">
        <f t="shared" si="305"/>
        <v>0</v>
      </c>
      <c r="AN158" s="144">
        <f t="shared" si="305"/>
        <v>0</v>
      </c>
      <c r="AO158" s="144">
        <f t="shared" si="305"/>
        <v>0</v>
      </c>
      <c r="AP158" s="144">
        <f t="shared" si="305"/>
        <v>0</v>
      </c>
      <c r="AQ158" s="144">
        <f t="shared" si="305"/>
        <v>0</v>
      </c>
      <c r="AR158" s="144">
        <f t="shared" si="305"/>
        <v>0</v>
      </c>
      <c r="AS158" s="144">
        <f t="shared" si="305"/>
        <v>0</v>
      </c>
      <c r="AT158" s="144">
        <f t="shared" si="305"/>
        <v>0</v>
      </c>
      <c r="AU158" s="144">
        <f t="shared" si="305"/>
        <v>0</v>
      </c>
      <c r="AV158" s="144">
        <f t="shared" si="272"/>
        <v>0</v>
      </c>
      <c r="AX158" s="144">
        <f t="shared" si="273"/>
        <v>0</v>
      </c>
      <c r="AY158" s="144">
        <f t="shared" si="274"/>
        <v>0</v>
      </c>
      <c r="AZ158" s="144">
        <f t="shared" si="275"/>
        <v>0</v>
      </c>
      <c r="BA158" s="144">
        <f t="shared" si="276"/>
        <v>0</v>
      </c>
      <c r="BB158" s="144">
        <f t="shared" si="277"/>
        <v>0</v>
      </c>
      <c r="BC158" s="144">
        <f t="shared" si="278"/>
        <v>0</v>
      </c>
      <c r="BD158" s="144">
        <f t="shared" si="279"/>
        <v>0</v>
      </c>
      <c r="BE158" s="144">
        <f t="shared" si="280"/>
        <v>0</v>
      </c>
      <c r="BF158" s="144">
        <f t="shared" si="281"/>
        <v>0</v>
      </c>
      <c r="BG158" s="144">
        <f t="shared" si="282"/>
        <v>0</v>
      </c>
      <c r="BH158" s="144">
        <f t="shared" si="283"/>
        <v>0</v>
      </c>
      <c r="BI158" s="144">
        <f t="shared" si="284"/>
        <v>0</v>
      </c>
      <c r="BJ158" s="144">
        <f t="shared" si="285"/>
        <v>0</v>
      </c>
      <c r="BK158" s="144">
        <f t="shared" si="286"/>
        <v>0</v>
      </c>
      <c r="BL158" s="144">
        <f t="shared" si="287"/>
        <v>0</v>
      </c>
      <c r="BM158" s="144">
        <f t="shared" si="288"/>
        <v>0</v>
      </c>
      <c r="BN158" s="144">
        <f t="shared" si="289"/>
        <v>0</v>
      </c>
      <c r="BO158" s="144">
        <f t="shared" si="290"/>
        <v>0</v>
      </c>
      <c r="BP158" s="144">
        <f t="shared" si="291"/>
        <v>0</v>
      </c>
      <c r="BQ158" s="144">
        <f t="shared" si="292"/>
        <v>0</v>
      </c>
      <c r="BR158" s="144">
        <f t="shared" si="293"/>
        <v>0</v>
      </c>
      <c r="BS158" s="144">
        <f t="shared" si="294"/>
        <v>0</v>
      </c>
      <c r="BT158" s="144">
        <f t="shared" si="295"/>
        <v>0</v>
      </c>
      <c r="BU158" s="144">
        <f t="shared" si="296"/>
        <v>0</v>
      </c>
      <c r="BV158" s="144">
        <f t="shared" si="297"/>
        <v>0</v>
      </c>
      <c r="BW158" s="144">
        <f t="shared" si="298"/>
        <v>0</v>
      </c>
      <c r="BX158" s="144">
        <f t="shared" si="299"/>
        <v>0</v>
      </c>
      <c r="BY158" s="144">
        <f t="shared" si="300"/>
        <v>0</v>
      </c>
      <c r="BZ158" s="144">
        <f t="shared" si="301"/>
        <v>0</v>
      </c>
      <c r="CA158" s="144">
        <f t="shared" si="302"/>
        <v>0</v>
      </c>
      <c r="CB158" s="144">
        <f t="shared" si="303"/>
        <v>0</v>
      </c>
      <c r="CC158" s="369"/>
      <c r="CE158" s="189" t="str">
        <f t="shared" si="263"/>
        <v>Fouilles pour câbles</v>
      </c>
      <c r="CF158" s="145"/>
      <c r="CG158" s="145">
        <v>1</v>
      </c>
      <c r="CH158" s="145">
        <v>1</v>
      </c>
      <c r="CI158" s="145">
        <v>1</v>
      </c>
      <c r="CJ158" s="145">
        <v>1</v>
      </c>
      <c r="CK158" s="145">
        <v>1</v>
      </c>
      <c r="CL158" s="145">
        <v>1</v>
      </c>
      <c r="CM158" s="145">
        <v>1</v>
      </c>
      <c r="CN158" s="145">
        <v>1</v>
      </c>
      <c r="CO158" s="145">
        <v>1</v>
      </c>
      <c r="CP158" s="145">
        <v>1</v>
      </c>
      <c r="CQ158" s="145">
        <v>1</v>
      </c>
      <c r="CR158" s="145">
        <v>1</v>
      </c>
      <c r="CS158" s="145">
        <v>1</v>
      </c>
      <c r="CT158" s="145">
        <f t="shared" si="264"/>
        <v>0</v>
      </c>
      <c r="CU158" s="145">
        <f t="shared" si="265"/>
        <v>0</v>
      </c>
      <c r="CV158" s="145">
        <f t="shared" si="201"/>
        <v>0</v>
      </c>
    </row>
    <row r="159" spans="2:100" s="137" customFormat="1" ht="13.5" hidden="1" thickBot="1" x14ac:dyDescent="0.25">
      <c r="B159" s="98" t="s">
        <v>415</v>
      </c>
      <c r="C159" s="320"/>
      <c r="D159" s="50"/>
      <c r="E159" s="152">
        <v>20</v>
      </c>
      <c r="F159" s="643"/>
      <c r="G159" s="157">
        <v>0</v>
      </c>
      <c r="H159" s="637"/>
      <c r="I159" s="622" t="s">
        <v>124</v>
      </c>
      <c r="J159" s="165"/>
      <c r="K159" s="139">
        <f t="shared" si="266"/>
        <v>20</v>
      </c>
      <c r="L159" s="140">
        <f t="shared" si="267"/>
        <v>0</v>
      </c>
      <c r="M159" s="141">
        <f t="shared" si="268"/>
        <v>0</v>
      </c>
      <c r="N159" s="141">
        <f t="shared" si="233"/>
        <v>0</v>
      </c>
      <c r="O159" s="70"/>
      <c r="P159" s="143" t="str">
        <f t="shared" si="269"/>
        <v>Percements, carottages</v>
      </c>
      <c r="Q159" s="144">
        <f t="shared" si="270"/>
        <v>0</v>
      </c>
      <c r="R159" s="144">
        <f t="shared" ref="R159:AU159" si="306">IF(Betrachtungszeit_Heizung&lt;R$26,0,IF(AND(Q$26&lt;&gt;0,Q$26/($K159)=INT(Q$26/($K159))),$D159,0))</f>
        <v>0</v>
      </c>
      <c r="S159" s="144">
        <f t="shared" si="306"/>
        <v>0</v>
      </c>
      <c r="T159" s="144">
        <f t="shared" si="306"/>
        <v>0</v>
      </c>
      <c r="U159" s="144">
        <f t="shared" si="306"/>
        <v>0</v>
      </c>
      <c r="V159" s="144">
        <f t="shared" si="306"/>
        <v>0</v>
      </c>
      <c r="W159" s="144">
        <f t="shared" si="306"/>
        <v>0</v>
      </c>
      <c r="X159" s="144">
        <f t="shared" si="306"/>
        <v>0</v>
      </c>
      <c r="Y159" s="144">
        <f t="shared" si="306"/>
        <v>0</v>
      </c>
      <c r="Z159" s="144">
        <f t="shared" si="306"/>
        <v>0</v>
      </c>
      <c r="AA159" s="144">
        <f t="shared" si="306"/>
        <v>0</v>
      </c>
      <c r="AB159" s="144">
        <f t="shared" si="306"/>
        <v>0</v>
      </c>
      <c r="AC159" s="144">
        <f t="shared" si="306"/>
        <v>0</v>
      </c>
      <c r="AD159" s="144">
        <f t="shared" si="306"/>
        <v>0</v>
      </c>
      <c r="AE159" s="144">
        <f t="shared" si="306"/>
        <v>0</v>
      </c>
      <c r="AF159" s="144">
        <f t="shared" si="306"/>
        <v>0</v>
      </c>
      <c r="AG159" s="144">
        <f t="shared" si="306"/>
        <v>0</v>
      </c>
      <c r="AH159" s="144">
        <f t="shared" si="306"/>
        <v>0</v>
      </c>
      <c r="AI159" s="144">
        <f t="shared" si="306"/>
        <v>0</v>
      </c>
      <c r="AJ159" s="144">
        <f t="shared" si="306"/>
        <v>0</v>
      </c>
      <c r="AK159" s="144">
        <f t="shared" si="306"/>
        <v>0</v>
      </c>
      <c r="AL159" s="144">
        <f t="shared" si="306"/>
        <v>0</v>
      </c>
      <c r="AM159" s="144">
        <f t="shared" si="306"/>
        <v>0</v>
      </c>
      <c r="AN159" s="144">
        <f t="shared" si="306"/>
        <v>0</v>
      </c>
      <c r="AO159" s="144">
        <f t="shared" si="306"/>
        <v>0</v>
      </c>
      <c r="AP159" s="144">
        <f t="shared" si="306"/>
        <v>0</v>
      </c>
      <c r="AQ159" s="144">
        <f t="shared" si="306"/>
        <v>0</v>
      </c>
      <c r="AR159" s="144">
        <f t="shared" si="306"/>
        <v>0</v>
      </c>
      <c r="AS159" s="144">
        <f t="shared" si="306"/>
        <v>0</v>
      </c>
      <c r="AT159" s="144">
        <f t="shared" si="306"/>
        <v>0</v>
      </c>
      <c r="AU159" s="144">
        <f t="shared" si="306"/>
        <v>0</v>
      </c>
      <c r="AV159" s="144">
        <f t="shared" si="272"/>
        <v>0</v>
      </c>
      <c r="AX159" s="144">
        <f t="shared" si="273"/>
        <v>0</v>
      </c>
      <c r="AY159" s="144">
        <f t="shared" si="274"/>
        <v>0</v>
      </c>
      <c r="AZ159" s="144">
        <f t="shared" si="275"/>
        <v>0</v>
      </c>
      <c r="BA159" s="144">
        <f t="shared" si="276"/>
        <v>0</v>
      </c>
      <c r="BB159" s="144">
        <f t="shared" si="277"/>
        <v>0</v>
      </c>
      <c r="BC159" s="144">
        <f t="shared" si="278"/>
        <v>0</v>
      </c>
      <c r="BD159" s="144">
        <f t="shared" si="279"/>
        <v>0</v>
      </c>
      <c r="BE159" s="144">
        <f t="shared" si="280"/>
        <v>0</v>
      </c>
      <c r="BF159" s="144">
        <f t="shared" si="281"/>
        <v>0</v>
      </c>
      <c r="BG159" s="144">
        <f t="shared" si="282"/>
        <v>0</v>
      </c>
      <c r="BH159" s="144">
        <f t="shared" si="283"/>
        <v>0</v>
      </c>
      <c r="BI159" s="144">
        <f t="shared" si="284"/>
        <v>0</v>
      </c>
      <c r="BJ159" s="144">
        <f t="shared" si="285"/>
        <v>0</v>
      </c>
      <c r="BK159" s="144">
        <f t="shared" si="286"/>
        <v>0</v>
      </c>
      <c r="BL159" s="144">
        <f t="shared" si="287"/>
        <v>0</v>
      </c>
      <c r="BM159" s="144">
        <f t="shared" si="288"/>
        <v>0</v>
      </c>
      <c r="BN159" s="144">
        <f t="shared" si="289"/>
        <v>0</v>
      </c>
      <c r="BO159" s="144">
        <f t="shared" si="290"/>
        <v>0</v>
      </c>
      <c r="BP159" s="144">
        <f t="shared" si="291"/>
        <v>0</v>
      </c>
      <c r="BQ159" s="144">
        <f t="shared" si="292"/>
        <v>0</v>
      </c>
      <c r="BR159" s="144">
        <f t="shared" si="293"/>
        <v>0</v>
      </c>
      <c r="BS159" s="144">
        <f t="shared" si="294"/>
        <v>0</v>
      </c>
      <c r="BT159" s="144">
        <f t="shared" si="295"/>
        <v>0</v>
      </c>
      <c r="BU159" s="144">
        <f t="shared" si="296"/>
        <v>0</v>
      </c>
      <c r="BV159" s="144">
        <f t="shared" si="297"/>
        <v>0</v>
      </c>
      <c r="BW159" s="144">
        <f t="shared" si="298"/>
        <v>0</v>
      </c>
      <c r="BX159" s="144">
        <f t="shared" si="299"/>
        <v>0</v>
      </c>
      <c r="BY159" s="144">
        <f t="shared" si="300"/>
        <v>0</v>
      </c>
      <c r="BZ159" s="144">
        <f t="shared" si="301"/>
        <v>0</v>
      </c>
      <c r="CA159" s="144">
        <f t="shared" si="302"/>
        <v>0</v>
      </c>
      <c r="CB159" s="144">
        <f t="shared" si="303"/>
        <v>0</v>
      </c>
      <c r="CC159" s="369"/>
      <c r="CE159" s="189" t="str">
        <f t="shared" si="263"/>
        <v>Percements, carottages</v>
      </c>
      <c r="CF159" s="145"/>
      <c r="CG159" s="145">
        <v>1</v>
      </c>
      <c r="CH159" s="145">
        <v>1</v>
      </c>
      <c r="CI159" s="145">
        <v>1</v>
      </c>
      <c r="CJ159" s="145">
        <v>1</v>
      </c>
      <c r="CK159" s="145">
        <v>1</v>
      </c>
      <c r="CL159" s="145">
        <v>1</v>
      </c>
      <c r="CM159" s="145">
        <v>1</v>
      </c>
      <c r="CN159" s="145">
        <v>1</v>
      </c>
      <c r="CO159" s="145">
        <v>1</v>
      </c>
      <c r="CP159" s="145">
        <v>1</v>
      </c>
      <c r="CQ159" s="145">
        <v>1</v>
      </c>
      <c r="CR159" s="145">
        <v>1</v>
      </c>
      <c r="CS159" s="145">
        <v>1</v>
      </c>
      <c r="CT159" s="145">
        <f t="shared" si="264"/>
        <v>0</v>
      </c>
      <c r="CU159" s="145">
        <f t="shared" si="265"/>
        <v>0</v>
      </c>
      <c r="CV159" s="145">
        <f t="shared" si="201"/>
        <v>0</v>
      </c>
    </row>
    <row r="160" spans="2:100" s="137" customFormat="1" ht="13.5" hidden="1" thickBot="1" x14ac:dyDescent="0.25">
      <c r="B160" s="98" t="s">
        <v>414</v>
      </c>
      <c r="C160" s="320"/>
      <c r="D160" s="50"/>
      <c r="E160" s="152">
        <v>20</v>
      </c>
      <c r="F160" s="643"/>
      <c r="G160" s="157">
        <v>1E-3</v>
      </c>
      <c r="H160" s="637"/>
      <c r="I160" s="622" t="s">
        <v>124</v>
      </c>
      <c r="J160" s="165"/>
      <c r="K160" s="139">
        <f t="shared" si="266"/>
        <v>20</v>
      </c>
      <c r="L160" s="140">
        <f t="shared" si="267"/>
        <v>1E-3</v>
      </c>
      <c r="M160" s="141">
        <f t="shared" si="268"/>
        <v>0</v>
      </c>
      <c r="N160" s="141">
        <f t="shared" si="233"/>
        <v>0</v>
      </c>
      <c r="O160" s="70"/>
      <c r="P160" s="143" t="str">
        <f t="shared" si="269"/>
        <v>Fondations</v>
      </c>
      <c r="Q160" s="144">
        <f t="shared" si="270"/>
        <v>0</v>
      </c>
      <c r="R160" s="144">
        <f t="shared" ref="R160:AU160" si="307">IF(Betrachtungszeit_Heizung&lt;R$26,0,IF(AND(Q$26&lt;&gt;0,Q$26/($K160)=INT(Q$26/($K160))),$D160,0))</f>
        <v>0</v>
      </c>
      <c r="S160" s="144">
        <f t="shared" si="307"/>
        <v>0</v>
      </c>
      <c r="T160" s="144">
        <f t="shared" si="307"/>
        <v>0</v>
      </c>
      <c r="U160" s="144">
        <f t="shared" si="307"/>
        <v>0</v>
      </c>
      <c r="V160" s="144">
        <f t="shared" si="307"/>
        <v>0</v>
      </c>
      <c r="W160" s="144">
        <f t="shared" si="307"/>
        <v>0</v>
      </c>
      <c r="X160" s="144">
        <f t="shared" si="307"/>
        <v>0</v>
      </c>
      <c r="Y160" s="144">
        <f t="shared" si="307"/>
        <v>0</v>
      </c>
      <c r="Z160" s="144">
        <f t="shared" si="307"/>
        <v>0</v>
      </c>
      <c r="AA160" s="144">
        <f t="shared" si="307"/>
        <v>0</v>
      </c>
      <c r="AB160" s="144">
        <f t="shared" si="307"/>
        <v>0</v>
      </c>
      <c r="AC160" s="144">
        <f t="shared" si="307"/>
        <v>0</v>
      </c>
      <c r="AD160" s="144">
        <f t="shared" si="307"/>
        <v>0</v>
      </c>
      <c r="AE160" s="144">
        <f t="shared" si="307"/>
        <v>0</v>
      </c>
      <c r="AF160" s="144">
        <f t="shared" si="307"/>
        <v>0</v>
      </c>
      <c r="AG160" s="144">
        <f t="shared" si="307"/>
        <v>0</v>
      </c>
      <c r="AH160" s="144">
        <f t="shared" si="307"/>
        <v>0</v>
      </c>
      <c r="AI160" s="144">
        <f t="shared" si="307"/>
        <v>0</v>
      </c>
      <c r="AJ160" s="144">
        <f t="shared" si="307"/>
        <v>0</v>
      </c>
      <c r="AK160" s="144">
        <f t="shared" si="307"/>
        <v>0</v>
      </c>
      <c r="AL160" s="144">
        <f t="shared" si="307"/>
        <v>0</v>
      </c>
      <c r="AM160" s="144">
        <f t="shared" si="307"/>
        <v>0</v>
      </c>
      <c r="AN160" s="144">
        <f t="shared" si="307"/>
        <v>0</v>
      </c>
      <c r="AO160" s="144">
        <f t="shared" si="307"/>
        <v>0</v>
      </c>
      <c r="AP160" s="144">
        <f t="shared" si="307"/>
        <v>0</v>
      </c>
      <c r="AQ160" s="144">
        <f t="shared" si="307"/>
        <v>0</v>
      </c>
      <c r="AR160" s="144">
        <f t="shared" si="307"/>
        <v>0</v>
      </c>
      <c r="AS160" s="144">
        <f t="shared" si="307"/>
        <v>0</v>
      </c>
      <c r="AT160" s="144">
        <f t="shared" si="307"/>
        <v>0</v>
      </c>
      <c r="AU160" s="144">
        <f t="shared" si="307"/>
        <v>0</v>
      </c>
      <c r="AV160" s="144">
        <f t="shared" si="272"/>
        <v>0</v>
      </c>
      <c r="AX160" s="144">
        <f t="shared" si="273"/>
        <v>0</v>
      </c>
      <c r="AY160" s="144">
        <f t="shared" si="274"/>
        <v>0</v>
      </c>
      <c r="AZ160" s="144">
        <f t="shared" si="275"/>
        <v>0</v>
      </c>
      <c r="BA160" s="144">
        <f t="shared" si="276"/>
        <v>0</v>
      </c>
      <c r="BB160" s="144">
        <f t="shared" si="277"/>
        <v>0</v>
      </c>
      <c r="BC160" s="144">
        <f t="shared" si="278"/>
        <v>0</v>
      </c>
      <c r="BD160" s="144">
        <f t="shared" si="279"/>
        <v>0</v>
      </c>
      <c r="BE160" s="144">
        <f t="shared" si="280"/>
        <v>0</v>
      </c>
      <c r="BF160" s="144">
        <f t="shared" si="281"/>
        <v>0</v>
      </c>
      <c r="BG160" s="144">
        <f t="shared" si="282"/>
        <v>0</v>
      </c>
      <c r="BH160" s="144">
        <f t="shared" si="283"/>
        <v>0</v>
      </c>
      <c r="BI160" s="144">
        <f t="shared" si="284"/>
        <v>0</v>
      </c>
      <c r="BJ160" s="144">
        <f t="shared" si="285"/>
        <v>0</v>
      </c>
      <c r="BK160" s="144">
        <f t="shared" si="286"/>
        <v>0</v>
      </c>
      <c r="BL160" s="144">
        <f t="shared" si="287"/>
        <v>0</v>
      </c>
      <c r="BM160" s="144">
        <f t="shared" si="288"/>
        <v>0</v>
      </c>
      <c r="BN160" s="144">
        <f t="shared" si="289"/>
        <v>0</v>
      </c>
      <c r="BO160" s="144">
        <f t="shared" si="290"/>
        <v>0</v>
      </c>
      <c r="BP160" s="144">
        <f t="shared" si="291"/>
        <v>0</v>
      </c>
      <c r="BQ160" s="144">
        <f t="shared" si="292"/>
        <v>0</v>
      </c>
      <c r="BR160" s="144">
        <f t="shared" si="293"/>
        <v>0</v>
      </c>
      <c r="BS160" s="144">
        <f t="shared" si="294"/>
        <v>0</v>
      </c>
      <c r="BT160" s="144">
        <f t="shared" si="295"/>
        <v>0</v>
      </c>
      <c r="BU160" s="144">
        <f t="shared" si="296"/>
        <v>0</v>
      </c>
      <c r="BV160" s="144">
        <f t="shared" si="297"/>
        <v>0</v>
      </c>
      <c r="BW160" s="144">
        <f t="shared" si="298"/>
        <v>0</v>
      </c>
      <c r="BX160" s="144">
        <f t="shared" si="299"/>
        <v>0</v>
      </c>
      <c r="BY160" s="144">
        <f t="shared" si="300"/>
        <v>0</v>
      </c>
      <c r="BZ160" s="144">
        <f t="shared" si="301"/>
        <v>0</v>
      </c>
      <c r="CA160" s="144">
        <f t="shared" si="302"/>
        <v>0</v>
      </c>
      <c r="CB160" s="144">
        <f t="shared" si="303"/>
        <v>0</v>
      </c>
      <c r="CC160" s="369"/>
      <c r="CE160" s="189" t="str">
        <f t="shared" si="263"/>
        <v>Fondations</v>
      </c>
      <c r="CF160" s="145"/>
      <c r="CG160" s="145">
        <v>1</v>
      </c>
      <c r="CH160" s="145">
        <v>1</v>
      </c>
      <c r="CI160" s="145">
        <v>1</v>
      </c>
      <c r="CJ160" s="145">
        <v>1</v>
      </c>
      <c r="CK160" s="145">
        <v>1</v>
      </c>
      <c r="CL160" s="145">
        <v>1</v>
      </c>
      <c r="CM160" s="145">
        <v>1</v>
      </c>
      <c r="CN160" s="145">
        <v>1</v>
      </c>
      <c r="CO160" s="145">
        <v>1</v>
      </c>
      <c r="CP160" s="145">
        <v>1</v>
      </c>
      <c r="CQ160" s="145">
        <v>1</v>
      </c>
      <c r="CR160" s="145">
        <v>1</v>
      </c>
      <c r="CS160" s="145">
        <v>1</v>
      </c>
      <c r="CT160" s="145">
        <f t="shared" si="264"/>
        <v>0</v>
      </c>
      <c r="CU160" s="145">
        <f t="shared" si="265"/>
        <v>0</v>
      </c>
      <c r="CV160" s="145">
        <f t="shared" si="201"/>
        <v>0</v>
      </c>
    </row>
    <row r="161" spans="1:100" s="137" customFormat="1" ht="13.5" hidden="1" thickBot="1" x14ac:dyDescent="0.25">
      <c r="B161" s="98" t="s">
        <v>165</v>
      </c>
      <c r="C161" s="320"/>
      <c r="D161" s="50"/>
      <c r="E161" s="152">
        <v>30</v>
      </c>
      <c r="F161" s="643"/>
      <c r="G161" s="157">
        <v>1E-3</v>
      </c>
      <c r="H161" s="637"/>
      <c r="I161" s="622" t="s">
        <v>124</v>
      </c>
      <c r="J161" s="165"/>
      <c r="K161" s="139">
        <f t="shared" si="266"/>
        <v>30</v>
      </c>
      <c r="L161" s="140">
        <f t="shared" si="267"/>
        <v>1E-3</v>
      </c>
      <c r="M161" s="141">
        <f t="shared" si="268"/>
        <v>0</v>
      </c>
      <c r="N161" s="141">
        <f t="shared" si="233"/>
        <v>0</v>
      </c>
      <c r="O161" s="70"/>
      <c r="P161" s="143" t="str">
        <f t="shared" si="269"/>
        <v>Travaux de maçonnerie</v>
      </c>
      <c r="Q161" s="144">
        <f t="shared" si="270"/>
        <v>0</v>
      </c>
      <c r="R161" s="144">
        <f t="shared" ref="R161:AU161" si="308">IF(Betrachtungszeit_Heizung&lt;R$26,0,IF(AND(Q$26&lt;&gt;0,Q$26/($K161)=INT(Q$26/($K161))),$D161,0))</f>
        <v>0</v>
      </c>
      <c r="S161" s="144">
        <f t="shared" si="308"/>
        <v>0</v>
      </c>
      <c r="T161" s="144">
        <f t="shared" si="308"/>
        <v>0</v>
      </c>
      <c r="U161" s="144">
        <f t="shared" si="308"/>
        <v>0</v>
      </c>
      <c r="V161" s="144">
        <f t="shared" si="308"/>
        <v>0</v>
      </c>
      <c r="W161" s="144">
        <f t="shared" si="308"/>
        <v>0</v>
      </c>
      <c r="X161" s="144">
        <f t="shared" si="308"/>
        <v>0</v>
      </c>
      <c r="Y161" s="144">
        <f t="shared" si="308"/>
        <v>0</v>
      </c>
      <c r="Z161" s="144">
        <f t="shared" si="308"/>
        <v>0</v>
      </c>
      <c r="AA161" s="144">
        <f t="shared" si="308"/>
        <v>0</v>
      </c>
      <c r="AB161" s="144">
        <f t="shared" si="308"/>
        <v>0</v>
      </c>
      <c r="AC161" s="144">
        <f t="shared" si="308"/>
        <v>0</v>
      </c>
      <c r="AD161" s="144">
        <f t="shared" si="308"/>
        <v>0</v>
      </c>
      <c r="AE161" s="144">
        <f t="shared" si="308"/>
        <v>0</v>
      </c>
      <c r="AF161" s="144">
        <f t="shared" si="308"/>
        <v>0</v>
      </c>
      <c r="AG161" s="144">
        <f t="shared" si="308"/>
        <v>0</v>
      </c>
      <c r="AH161" s="144">
        <f t="shared" si="308"/>
        <v>0</v>
      </c>
      <c r="AI161" s="144">
        <f t="shared" si="308"/>
        <v>0</v>
      </c>
      <c r="AJ161" s="144">
        <f t="shared" si="308"/>
        <v>0</v>
      </c>
      <c r="AK161" s="144">
        <f t="shared" si="308"/>
        <v>0</v>
      </c>
      <c r="AL161" s="144">
        <f t="shared" si="308"/>
        <v>0</v>
      </c>
      <c r="AM161" s="144">
        <f t="shared" si="308"/>
        <v>0</v>
      </c>
      <c r="AN161" s="144">
        <f t="shared" si="308"/>
        <v>0</v>
      </c>
      <c r="AO161" s="144">
        <f t="shared" si="308"/>
        <v>0</v>
      </c>
      <c r="AP161" s="144">
        <f t="shared" si="308"/>
        <v>0</v>
      </c>
      <c r="AQ161" s="144">
        <f t="shared" si="308"/>
        <v>0</v>
      </c>
      <c r="AR161" s="144">
        <f t="shared" si="308"/>
        <v>0</v>
      </c>
      <c r="AS161" s="144">
        <f t="shared" si="308"/>
        <v>0</v>
      </c>
      <c r="AT161" s="144">
        <f t="shared" si="308"/>
        <v>0</v>
      </c>
      <c r="AU161" s="144">
        <f t="shared" si="308"/>
        <v>0</v>
      </c>
      <c r="AV161" s="144">
        <f t="shared" si="272"/>
        <v>0</v>
      </c>
      <c r="AX161" s="144">
        <f t="shared" si="273"/>
        <v>0</v>
      </c>
      <c r="AY161" s="144">
        <f t="shared" si="274"/>
        <v>0</v>
      </c>
      <c r="AZ161" s="144">
        <f t="shared" si="275"/>
        <v>0</v>
      </c>
      <c r="BA161" s="144">
        <f t="shared" si="276"/>
        <v>0</v>
      </c>
      <c r="BB161" s="144">
        <f t="shared" si="277"/>
        <v>0</v>
      </c>
      <c r="BC161" s="144">
        <f t="shared" si="278"/>
        <v>0</v>
      </c>
      <c r="BD161" s="144">
        <f t="shared" si="279"/>
        <v>0</v>
      </c>
      <c r="BE161" s="144">
        <f t="shared" si="280"/>
        <v>0</v>
      </c>
      <c r="BF161" s="144">
        <f t="shared" si="281"/>
        <v>0</v>
      </c>
      <c r="BG161" s="144">
        <f t="shared" si="282"/>
        <v>0</v>
      </c>
      <c r="BH161" s="144">
        <f t="shared" si="283"/>
        <v>0</v>
      </c>
      <c r="BI161" s="144">
        <f t="shared" si="284"/>
        <v>0</v>
      </c>
      <c r="BJ161" s="144">
        <f t="shared" si="285"/>
        <v>0</v>
      </c>
      <c r="BK161" s="144">
        <f t="shared" si="286"/>
        <v>0</v>
      </c>
      <c r="BL161" s="144">
        <f t="shared" si="287"/>
        <v>0</v>
      </c>
      <c r="BM161" s="144">
        <f t="shared" si="288"/>
        <v>0</v>
      </c>
      <c r="BN161" s="144">
        <f t="shared" si="289"/>
        <v>0</v>
      </c>
      <c r="BO161" s="144">
        <f t="shared" si="290"/>
        <v>0</v>
      </c>
      <c r="BP161" s="144">
        <f t="shared" si="291"/>
        <v>0</v>
      </c>
      <c r="BQ161" s="144">
        <f t="shared" si="292"/>
        <v>0</v>
      </c>
      <c r="BR161" s="144">
        <f t="shared" si="293"/>
        <v>0</v>
      </c>
      <c r="BS161" s="144">
        <f t="shared" si="294"/>
        <v>0</v>
      </c>
      <c r="BT161" s="144">
        <f t="shared" si="295"/>
        <v>0</v>
      </c>
      <c r="BU161" s="144">
        <f t="shared" si="296"/>
        <v>0</v>
      </c>
      <c r="BV161" s="144">
        <f t="shared" si="297"/>
        <v>0</v>
      </c>
      <c r="BW161" s="144">
        <f t="shared" si="298"/>
        <v>0</v>
      </c>
      <c r="BX161" s="144">
        <f t="shared" si="299"/>
        <v>0</v>
      </c>
      <c r="BY161" s="144">
        <f t="shared" si="300"/>
        <v>0</v>
      </c>
      <c r="BZ161" s="144">
        <f t="shared" si="301"/>
        <v>0</v>
      </c>
      <c r="CA161" s="144">
        <f t="shared" si="302"/>
        <v>0</v>
      </c>
      <c r="CB161" s="144">
        <f t="shared" si="303"/>
        <v>0</v>
      </c>
      <c r="CC161" s="369"/>
      <c r="CE161" s="189" t="str">
        <f t="shared" si="263"/>
        <v>Travaux de maçonnerie</v>
      </c>
      <c r="CF161" s="145"/>
      <c r="CG161" s="145">
        <v>1</v>
      </c>
      <c r="CH161" s="145">
        <v>1</v>
      </c>
      <c r="CI161" s="145">
        <v>1</v>
      </c>
      <c r="CJ161" s="145">
        <v>1</v>
      </c>
      <c r="CK161" s="145">
        <v>1</v>
      </c>
      <c r="CL161" s="145">
        <v>1</v>
      </c>
      <c r="CM161" s="145">
        <v>1</v>
      </c>
      <c r="CN161" s="145">
        <v>1</v>
      </c>
      <c r="CO161" s="145">
        <v>1</v>
      </c>
      <c r="CP161" s="145">
        <v>1</v>
      </c>
      <c r="CQ161" s="145">
        <v>1</v>
      </c>
      <c r="CR161" s="145">
        <v>1</v>
      </c>
      <c r="CS161" s="145">
        <v>1</v>
      </c>
      <c r="CT161" s="145">
        <f t="shared" si="264"/>
        <v>0</v>
      </c>
      <c r="CU161" s="145">
        <f t="shared" si="265"/>
        <v>0</v>
      </c>
      <c r="CV161" s="145">
        <f t="shared" ref="CV161" si="309">IF(CT161+CU161&gt;0,1,0)</f>
        <v>0</v>
      </c>
    </row>
    <row r="162" spans="1:100" s="137" customFormat="1" ht="13.5" hidden="1" thickBot="1" x14ac:dyDescent="0.25">
      <c r="B162" s="98" t="s">
        <v>166</v>
      </c>
      <c r="C162" s="320"/>
      <c r="D162" s="50"/>
      <c r="E162" s="152">
        <v>20</v>
      </c>
      <c r="F162" s="643"/>
      <c r="G162" s="157">
        <v>0.02</v>
      </c>
      <c r="H162" s="637"/>
      <c r="I162" s="622" t="s">
        <v>124</v>
      </c>
      <c r="J162" s="165"/>
      <c r="K162" s="139">
        <f t="shared" si="266"/>
        <v>20</v>
      </c>
      <c r="L162" s="140">
        <f t="shared" si="267"/>
        <v>0.02</v>
      </c>
      <c r="M162" s="141">
        <f t="shared" si="268"/>
        <v>0</v>
      </c>
      <c r="N162" s="141">
        <f t="shared" si="233"/>
        <v>0</v>
      </c>
      <c r="O162" s="70"/>
      <c r="P162" s="143" t="str">
        <f t="shared" si="269"/>
        <v>Cloisonnements pare-feu</v>
      </c>
      <c r="Q162" s="144">
        <f t="shared" si="270"/>
        <v>0</v>
      </c>
      <c r="R162" s="144">
        <f t="shared" ref="R162:AU162" si="310">IF(Betrachtungszeit_Heizung&lt;R$26,0,IF(AND(Q$26&lt;&gt;0,Q$26/($K162)=INT(Q$26/($K162))),$D162,0))</f>
        <v>0</v>
      </c>
      <c r="S162" s="144">
        <f t="shared" si="310"/>
        <v>0</v>
      </c>
      <c r="T162" s="144">
        <f t="shared" si="310"/>
        <v>0</v>
      </c>
      <c r="U162" s="144">
        <f t="shared" si="310"/>
        <v>0</v>
      </c>
      <c r="V162" s="144">
        <f t="shared" si="310"/>
        <v>0</v>
      </c>
      <c r="W162" s="144">
        <f t="shared" si="310"/>
        <v>0</v>
      </c>
      <c r="X162" s="144">
        <f t="shared" si="310"/>
        <v>0</v>
      </c>
      <c r="Y162" s="144">
        <f t="shared" si="310"/>
        <v>0</v>
      </c>
      <c r="Z162" s="144">
        <f t="shared" si="310"/>
        <v>0</v>
      </c>
      <c r="AA162" s="144">
        <f t="shared" si="310"/>
        <v>0</v>
      </c>
      <c r="AB162" s="144">
        <f t="shared" si="310"/>
        <v>0</v>
      </c>
      <c r="AC162" s="144">
        <f t="shared" si="310"/>
        <v>0</v>
      </c>
      <c r="AD162" s="144">
        <f t="shared" si="310"/>
        <v>0</v>
      </c>
      <c r="AE162" s="144">
        <f t="shared" si="310"/>
        <v>0</v>
      </c>
      <c r="AF162" s="144">
        <f t="shared" si="310"/>
        <v>0</v>
      </c>
      <c r="AG162" s="144">
        <f t="shared" si="310"/>
        <v>0</v>
      </c>
      <c r="AH162" s="144">
        <f t="shared" si="310"/>
        <v>0</v>
      </c>
      <c r="AI162" s="144">
        <f t="shared" si="310"/>
        <v>0</v>
      </c>
      <c r="AJ162" s="144">
        <f t="shared" si="310"/>
        <v>0</v>
      </c>
      <c r="AK162" s="144">
        <f t="shared" si="310"/>
        <v>0</v>
      </c>
      <c r="AL162" s="144">
        <f t="shared" si="310"/>
        <v>0</v>
      </c>
      <c r="AM162" s="144">
        <f t="shared" si="310"/>
        <v>0</v>
      </c>
      <c r="AN162" s="144">
        <f t="shared" si="310"/>
        <v>0</v>
      </c>
      <c r="AO162" s="144">
        <f t="shared" si="310"/>
        <v>0</v>
      </c>
      <c r="AP162" s="144">
        <f t="shared" si="310"/>
        <v>0</v>
      </c>
      <c r="AQ162" s="144">
        <f t="shared" si="310"/>
        <v>0</v>
      </c>
      <c r="AR162" s="144">
        <f t="shared" si="310"/>
        <v>0</v>
      </c>
      <c r="AS162" s="144">
        <f t="shared" si="310"/>
        <v>0</v>
      </c>
      <c r="AT162" s="144">
        <f t="shared" si="310"/>
        <v>0</v>
      </c>
      <c r="AU162" s="144">
        <f t="shared" si="310"/>
        <v>0</v>
      </c>
      <c r="AV162" s="144">
        <f t="shared" si="272"/>
        <v>0</v>
      </c>
      <c r="AX162" s="144">
        <f t="shared" si="273"/>
        <v>0</v>
      </c>
      <c r="AY162" s="144">
        <f t="shared" si="274"/>
        <v>0</v>
      </c>
      <c r="AZ162" s="144">
        <f t="shared" si="275"/>
        <v>0</v>
      </c>
      <c r="BA162" s="144">
        <f t="shared" si="276"/>
        <v>0</v>
      </c>
      <c r="BB162" s="144">
        <f t="shared" si="277"/>
        <v>0</v>
      </c>
      <c r="BC162" s="144">
        <f t="shared" si="278"/>
        <v>0</v>
      </c>
      <c r="BD162" s="144">
        <f t="shared" si="279"/>
        <v>0</v>
      </c>
      <c r="BE162" s="144">
        <f t="shared" si="280"/>
        <v>0</v>
      </c>
      <c r="BF162" s="144">
        <f t="shared" si="281"/>
        <v>0</v>
      </c>
      <c r="BG162" s="144">
        <f t="shared" si="282"/>
        <v>0</v>
      </c>
      <c r="BH162" s="144">
        <f t="shared" si="283"/>
        <v>0</v>
      </c>
      <c r="BI162" s="144">
        <f t="shared" si="284"/>
        <v>0</v>
      </c>
      <c r="BJ162" s="144">
        <f t="shared" si="285"/>
        <v>0</v>
      </c>
      <c r="BK162" s="144">
        <f t="shared" si="286"/>
        <v>0</v>
      </c>
      <c r="BL162" s="144">
        <f t="shared" si="287"/>
        <v>0</v>
      </c>
      <c r="BM162" s="144">
        <f t="shared" si="288"/>
        <v>0</v>
      </c>
      <c r="BN162" s="144">
        <f t="shared" si="289"/>
        <v>0</v>
      </c>
      <c r="BO162" s="144">
        <f t="shared" si="290"/>
        <v>0</v>
      </c>
      <c r="BP162" s="144">
        <f t="shared" si="291"/>
        <v>0</v>
      </c>
      <c r="BQ162" s="144">
        <f t="shared" si="292"/>
        <v>0</v>
      </c>
      <c r="BR162" s="144">
        <f t="shared" si="293"/>
        <v>0</v>
      </c>
      <c r="BS162" s="144">
        <f t="shared" si="294"/>
        <v>0</v>
      </c>
      <c r="BT162" s="144">
        <f t="shared" si="295"/>
        <v>0</v>
      </c>
      <c r="BU162" s="144">
        <f t="shared" si="296"/>
        <v>0</v>
      </c>
      <c r="BV162" s="144">
        <f t="shared" si="297"/>
        <v>0</v>
      </c>
      <c r="BW162" s="144">
        <f t="shared" si="298"/>
        <v>0</v>
      </c>
      <c r="BX162" s="144">
        <f t="shared" si="299"/>
        <v>0</v>
      </c>
      <c r="BY162" s="144">
        <f t="shared" si="300"/>
        <v>0</v>
      </c>
      <c r="BZ162" s="144">
        <f t="shared" si="301"/>
        <v>0</v>
      </c>
      <c r="CA162" s="144">
        <f t="shared" si="302"/>
        <v>0</v>
      </c>
      <c r="CB162" s="144">
        <f t="shared" si="303"/>
        <v>0</v>
      </c>
      <c r="CC162" s="369"/>
      <c r="CE162" s="189" t="str">
        <f t="shared" si="263"/>
        <v>Cloisonnements pare-feu</v>
      </c>
      <c r="CF162" s="145"/>
      <c r="CG162" s="145">
        <v>1</v>
      </c>
      <c r="CH162" s="145">
        <v>1</v>
      </c>
      <c r="CI162" s="145">
        <v>1</v>
      </c>
      <c r="CJ162" s="145">
        <v>1</v>
      </c>
      <c r="CK162" s="145">
        <v>1</v>
      </c>
      <c r="CL162" s="145">
        <v>1</v>
      </c>
      <c r="CM162" s="145">
        <v>1</v>
      </c>
      <c r="CN162" s="145">
        <v>1</v>
      </c>
      <c r="CO162" s="145">
        <v>1</v>
      </c>
      <c r="CP162" s="145">
        <v>1</v>
      </c>
      <c r="CQ162" s="145">
        <v>1</v>
      </c>
      <c r="CR162" s="145">
        <v>1</v>
      </c>
      <c r="CS162" s="145">
        <v>1</v>
      </c>
      <c r="CT162" s="145">
        <f t="shared" si="264"/>
        <v>0</v>
      </c>
      <c r="CU162" s="145">
        <f t="shared" si="265"/>
        <v>0</v>
      </c>
      <c r="CV162" s="145">
        <f t="shared" si="201"/>
        <v>0</v>
      </c>
    </row>
    <row r="163" spans="1:100" s="137" customFormat="1" ht="13.5" hidden="1" thickBot="1" x14ac:dyDescent="0.25">
      <c r="B163" s="98" t="s">
        <v>167</v>
      </c>
      <c r="C163" s="320"/>
      <c r="D163" s="50"/>
      <c r="E163" s="152">
        <v>20</v>
      </c>
      <c r="F163" s="643"/>
      <c r="G163" s="157">
        <v>0</v>
      </c>
      <c r="H163" s="637"/>
      <c r="I163" s="622" t="s">
        <v>124</v>
      </c>
      <c r="J163" s="165"/>
      <c r="K163" s="139">
        <f t="shared" si="266"/>
        <v>20</v>
      </c>
      <c r="L163" s="140">
        <f t="shared" si="267"/>
        <v>0</v>
      </c>
      <c r="M163" s="141">
        <f t="shared" si="268"/>
        <v>0</v>
      </c>
      <c r="N163" s="141">
        <f t="shared" si="233"/>
        <v>0</v>
      </c>
      <c r="O163" s="70"/>
      <c r="P163" s="143" t="str">
        <f t="shared" si="269"/>
        <v>Échafaudages</v>
      </c>
      <c r="Q163" s="144">
        <f t="shared" si="270"/>
        <v>0</v>
      </c>
      <c r="R163" s="144">
        <f t="shared" ref="R163:AU163" si="311">IF(Betrachtungszeit_Heizung&lt;R$26,0,IF(AND(Q$26&lt;&gt;0,Q$26/($K163)=INT(Q$26/($K163))),$D163,0))</f>
        <v>0</v>
      </c>
      <c r="S163" s="144">
        <f t="shared" si="311"/>
        <v>0</v>
      </c>
      <c r="T163" s="144">
        <f t="shared" si="311"/>
        <v>0</v>
      </c>
      <c r="U163" s="144">
        <f t="shared" si="311"/>
        <v>0</v>
      </c>
      <c r="V163" s="144">
        <f t="shared" si="311"/>
        <v>0</v>
      </c>
      <c r="W163" s="144">
        <f t="shared" si="311"/>
        <v>0</v>
      </c>
      <c r="X163" s="144">
        <f t="shared" si="311"/>
        <v>0</v>
      </c>
      <c r="Y163" s="144">
        <f t="shared" si="311"/>
        <v>0</v>
      </c>
      <c r="Z163" s="144">
        <f t="shared" si="311"/>
        <v>0</v>
      </c>
      <c r="AA163" s="144">
        <f t="shared" si="311"/>
        <v>0</v>
      </c>
      <c r="AB163" s="144">
        <f t="shared" si="311"/>
        <v>0</v>
      </c>
      <c r="AC163" s="144">
        <f t="shared" si="311"/>
        <v>0</v>
      </c>
      <c r="AD163" s="144">
        <f t="shared" si="311"/>
        <v>0</v>
      </c>
      <c r="AE163" s="144">
        <f t="shared" si="311"/>
        <v>0</v>
      </c>
      <c r="AF163" s="144">
        <f t="shared" si="311"/>
        <v>0</v>
      </c>
      <c r="AG163" s="144">
        <f t="shared" si="311"/>
        <v>0</v>
      </c>
      <c r="AH163" s="144">
        <f t="shared" si="311"/>
        <v>0</v>
      </c>
      <c r="AI163" s="144">
        <f t="shared" si="311"/>
        <v>0</v>
      </c>
      <c r="AJ163" s="144">
        <f t="shared" si="311"/>
        <v>0</v>
      </c>
      <c r="AK163" s="144">
        <f t="shared" si="311"/>
        <v>0</v>
      </c>
      <c r="AL163" s="144">
        <f t="shared" si="311"/>
        <v>0</v>
      </c>
      <c r="AM163" s="144">
        <f t="shared" si="311"/>
        <v>0</v>
      </c>
      <c r="AN163" s="144">
        <f t="shared" si="311"/>
        <v>0</v>
      </c>
      <c r="AO163" s="144">
        <f t="shared" si="311"/>
        <v>0</v>
      </c>
      <c r="AP163" s="144">
        <f t="shared" si="311"/>
        <v>0</v>
      </c>
      <c r="AQ163" s="144">
        <f t="shared" si="311"/>
        <v>0</v>
      </c>
      <c r="AR163" s="144">
        <f t="shared" si="311"/>
        <v>0</v>
      </c>
      <c r="AS163" s="144">
        <f t="shared" si="311"/>
        <v>0</v>
      </c>
      <c r="AT163" s="144">
        <f t="shared" si="311"/>
        <v>0</v>
      </c>
      <c r="AU163" s="144">
        <f t="shared" si="311"/>
        <v>0</v>
      </c>
      <c r="AV163" s="144">
        <f t="shared" si="272"/>
        <v>0</v>
      </c>
      <c r="AX163" s="144">
        <f t="shared" si="273"/>
        <v>0</v>
      </c>
      <c r="AY163" s="144">
        <f t="shared" si="274"/>
        <v>0</v>
      </c>
      <c r="AZ163" s="144">
        <f t="shared" si="275"/>
        <v>0</v>
      </c>
      <c r="BA163" s="144">
        <f t="shared" si="276"/>
        <v>0</v>
      </c>
      <c r="BB163" s="144">
        <f t="shared" si="277"/>
        <v>0</v>
      </c>
      <c r="BC163" s="144">
        <f t="shared" si="278"/>
        <v>0</v>
      </c>
      <c r="BD163" s="144">
        <f t="shared" si="279"/>
        <v>0</v>
      </c>
      <c r="BE163" s="144">
        <f t="shared" si="280"/>
        <v>0</v>
      </c>
      <c r="BF163" s="144">
        <f t="shared" si="281"/>
        <v>0</v>
      </c>
      <c r="BG163" s="144">
        <f t="shared" si="282"/>
        <v>0</v>
      </c>
      <c r="BH163" s="144">
        <f t="shared" si="283"/>
        <v>0</v>
      </c>
      <c r="BI163" s="144">
        <f t="shared" si="284"/>
        <v>0</v>
      </c>
      <c r="BJ163" s="144">
        <f t="shared" si="285"/>
        <v>0</v>
      </c>
      <c r="BK163" s="144">
        <f t="shared" si="286"/>
        <v>0</v>
      </c>
      <c r="BL163" s="144">
        <f t="shared" si="287"/>
        <v>0</v>
      </c>
      <c r="BM163" s="144">
        <f t="shared" si="288"/>
        <v>0</v>
      </c>
      <c r="BN163" s="144">
        <f t="shared" si="289"/>
        <v>0</v>
      </c>
      <c r="BO163" s="144">
        <f t="shared" si="290"/>
        <v>0</v>
      </c>
      <c r="BP163" s="144">
        <f t="shared" si="291"/>
        <v>0</v>
      </c>
      <c r="BQ163" s="144">
        <f t="shared" si="292"/>
        <v>0</v>
      </c>
      <c r="BR163" s="144">
        <f t="shared" si="293"/>
        <v>0</v>
      </c>
      <c r="BS163" s="144">
        <f t="shared" si="294"/>
        <v>0</v>
      </c>
      <c r="BT163" s="144">
        <f t="shared" si="295"/>
        <v>0</v>
      </c>
      <c r="BU163" s="144">
        <f t="shared" si="296"/>
        <v>0</v>
      </c>
      <c r="BV163" s="144">
        <f t="shared" si="297"/>
        <v>0</v>
      </c>
      <c r="BW163" s="144">
        <f t="shared" si="298"/>
        <v>0</v>
      </c>
      <c r="BX163" s="144">
        <f t="shared" si="299"/>
        <v>0</v>
      </c>
      <c r="BY163" s="144">
        <f t="shared" si="300"/>
        <v>0</v>
      </c>
      <c r="BZ163" s="144">
        <f t="shared" si="301"/>
        <v>0</v>
      </c>
      <c r="CA163" s="144">
        <f t="shared" si="302"/>
        <v>0</v>
      </c>
      <c r="CB163" s="144">
        <f t="shared" si="303"/>
        <v>0</v>
      </c>
      <c r="CC163" s="369"/>
      <c r="CE163" s="189" t="str">
        <f t="shared" si="263"/>
        <v>Échafaudages</v>
      </c>
      <c r="CF163" s="145"/>
      <c r="CG163" s="145">
        <v>1</v>
      </c>
      <c r="CH163" s="145">
        <v>1</v>
      </c>
      <c r="CI163" s="145">
        <v>1</v>
      </c>
      <c r="CJ163" s="145">
        <v>1</v>
      </c>
      <c r="CK163" s="145">
        <v>1</v>
      </c>
      <c r="CL163" s="145">
        <v>1</v>
      </c>
      <c r="CM163" s="145">
        <v>1</v>
      </c>
      <c r="CN163" s="145">
        <v>1</v>
      </c>
      <c r="CO163" s="145">
        <v>1</v>
      </c>
      <c r="CP163" s="145">
        <v>1</v>
      </c>
      <c r="CQ163" s="145">
        <v>1</v>
      </c>
      <c r="CR163" s="145">
        <v>1</v>
      </c>
      <c r="CS163" s="145">
        <v>1</v>
      </c>
      <c r="CT163" s="145">
        <f t="shared" si="264"/>
        <v>0</v>
      </c>
      <c r="CU163" s="145">
        <f t="shared" si="265"/>
        <v>0</v>
      </c>
      <c r="CV163" s="145">
        <f t="shared" si="201"/>
        <v>0</v>
      </c>
    </row>
    <row r="164" spans="1:100" s="137" customFormat="1" ht="13.5" hidden="1" thickBot="1" x14ac:dyDescent="0.25">
      <c r="B164" s="98" t="s">
        <v>168</v>
      </c>
      <c r="C164" s="320"/>
      <c r="D164" s="50"/>
      <c r="E164" s="152">
        <v>20</v>
      </c>
      <c r="F164" s="643"/>
      <c r="G164" s="157">
        <v>0</v>
      </c>
      <c r="H164" s="637"/>
      <c r="I164" s="622" t="s">
        <v>124</v>
      </c>
      <c r="J164" s="165"/>
      <c r="K164" s="139">
        <f t="shared" si="266"/>
        <v>20</v>
      </c>
      <c r="L164" s="140">
        <f t="shared" si="267"/>
        <v>0</v>
      </c>
      <c r="M164" s="141">
        <f t="shared" si="268"/>
        <v>0</v>
      </c>
      <c r="N164" s="141">
        <f t="shared" si="233"/>
        <v>0</v>
      </c>
      <c r="O164" s="70"/>
      <c r="P164" s="143" t="str">
        <f t="shared" si="269"/>
        <v>Grue, grue mobile</v>
      </c>
      <c r="Q164" s="144">
        <f t="shared" si="270"/>
        <v>0</v>
      </c>
      <c r="R164" s="144">
        <f t="shared" ref="R164:AU164" si="312">IF(Betrachtungszeit_Heizung&lt;R$26,0,IF(AND(Q$26&lt;&gt;0,Q$26/($K164)=INT(Q$26/($K164))),$D164,0))</f>
        <v>0</v>
      </c>
      <c r="S164" s="144">
        <f t="shared" si="312"/>
        <v>0</v>
      </c>
      <c r="T164" s="144">
        <f t="shared" si="312"/>
        <v>0</v>
      </c>
      <c r="U164" s="144">
        <f t="shared" si="312"/>
        <v>0</v>
      </c>
      <c r="V164" s="144">
        <f t="shared" si="312"/>
        <v>0</v>
      </c>
      <c r="W164" s="144">
        <f t="shared" si="312"/>
        <v>0</v>
      </c>
      <c r="X164" s="144">
        <f t="shared" si="312"/>
        <v>0</v>
      </c>
      <c r="Y164" s="144">
        <f t="shared" si="312"/>
        <v>0</v>
      </c>
      <c r="Z164" s="144">
        <f t="shared" si="312"/>
        <v>0</v>
      </c>
      <c r="AA164" s="144">
        <f t="shared" si="312"/>
        <v>0</v>
      </c>
      <c r="AB164" s="144">
        <f t="shared" si="312"/>
        <v>0</v>
      </c>
      <c r="AC164" s="144">
        <f t="shared" si="312"/>
        <v>0</v>
      </c>
      <c r="AD164" s="144">
        <f t="shared" si="312"/>
        <v>0</v>
      </c>
      <c r="AE164" s="144">
        <f t="shared" si="312"/>
        <v>0</v>
      </c>
      <c r="AF164" s="144">
        <f t="shared" si="312"/>
        <v>0</v>
      </c>
      <c r="AG164" s="144">
        <f t="shared" si="312"/>
        <v>0</v>
      </c>
      <c r="AH164" s="144">
        <f t="shared" si="312"/>
        <v>0</v>
      </c>
      <c r="AI164" s="144">
        <f t="shared" si="312"/>
        <v>0</v>
      </c>
      <c r="AJ164" s="144">
        <f t="shared" si="312"/>
        <v>0</v>
      </c>
      <c r="AK164" s="144">
        <f t="shared" si="312"/>
        <v>0</v>
      </c>
      <c r="AL164" s="144">
        <f t="shared" si="312"/>
        <v>0</v>
      </c>
      <c r="AM164" s="144">
        <f t="shared" si="312"/>
        <v>0</v>
      </c>
      <c r="AN164" s="144">
        <f t="shared" si="312"/>
        <v>0</v>
      </c>
      <c r="AO164" s="144">
        <f t="shared" si="312"/>
        <v>0</v>
      </c>
      <c r="AP164" s="144">
        <f t="shared" si="312"/>
        <v>0</v>
      </c>
      <c r="AQ164" s="144">
        <f t="shared" si="312"/>
        <v>0</v>
      </c>
      <c r="AR164" s="144">
        <f t="shared" si="312"/>
        <v>0</v>
      </c>
      <c r="AS164" s="144">
        <f t="shared" si="312"/>
        <v>0</v>
      </c>
      <c r="AT164" s="144">
        <f t="shared" si="312"/>
        <v>0</v>
      </c>
      <c r="AU164" s="144">
        <f t="shared" si="312"/>
        <v>0</v>
      </c>
      <c r="AV164" s="144">
        <f t="shared" si="272"/>
        <v>0</v>
      </c>
      <c r="AX164" s="144">
        <f t="shared" si="273"/>
        <v>0</v>
      </c>
      <c r="AY164" s="144">
        <f t="shared" si="274"/>
        <v>0</v>
      </c>
      <c r="AZ164" s="144">
        <f t="shared" si="275"/>
        <v>0</v>
      </c>
      <c r="BA164" s="144">
        <f t="shared" si="276"/>
        <v>0</v>
      </c>
      <c r="BB164" s="144">
        <f t="shared" si="277"/>
        <v>0</v>
      </c>
      <c r="BC164" s="144">
        <f t="shared" si="278"/>
        <v>0</v>
      </c>
      <c r="BD164" s="144">
        <f t="shared" si="279"/>
        <v>0</v>
      </c>
      <c r="BE164" s="144">
        <f t="shared" si="280"/>
        <v>0</v>
      </c>
      <c r="BF164" s="144">
        <f t="shared" si="281"/>
        <v>0</v>
      </c>
      <c r="BG164" s="144">
        <f t="shared" si="282"/>
        <v>0</v>
      </c>
      <c r="BH164" s="144">
        <f t="shared" si="283"/>
        <v>0</v>
      </c>
      <c r="BI164" s="144">
        <f t="shared" si="284"/>
        <v>0</v>
      </c>
      <c r="BJ164" s="144">
        <f t="shared" si="285"/>
        <v>0</v>
      </c>
      <c r="BK164" s="144">
        <f t="shared" si="286"/>
        <v>0</v>
      </c>
      <c r="BL164" s="144">
        <f t="shared" si="287"/>
        <v>0</v>
      </c>
      <c r="BM164" s="144">
        <f t="shared" si="288"/>
        <v>0</v>
      </c>
      <c r="BN164" s="144">
        <f t="shared" si="289"/>
        <v>0</v>
      </c>
      <c r="BO164" s="144">
        <f t="shared" si="290"/>
        <v>0</v>
      </c>
      <c r="BP164" s="144">
        <f t="shared" si="291"/>
        <v>0</v>
      </c>
      <c r="BQ164" s="144">
        <f t="shared" si="292"/>
        <v>0</v>
      </c>
      <c r="BR164" s="144">
        <f t="shared" si="293"/>
        <v>0</v>
      </c>
      <c r="BS164" s="144">
        <f t="shared" si="294"/>
        <v>0</v>
      </c>
      <c r="BT164" s="144">
        <f t="shared" si="295"/>
        <v>0</v>
      </c>
      <c r="BU164" s="144">
        <f t="shared" si="296"/>
        <v>0</v>
      </c>
      <c r="BV164" s="144">
        <f t="shared" si="297"/>
        <v>0</v>
      </c>
      <c r="BW164" s="144">
        <f t="shared" si="298"/>
        <v>0</v>
      </c>
      <c r="BX164" s="144">
        <f t="shared" si="299"/>
        <v>0</v>
      </c>
      <c r="BY164" s="144">
        <f t="shared" si="300"/>
        <v>0</v>
      </c>
      <c r="BZ164" s="144">
        <f t="shared" si="301"/>
        <v>0</v>
      </c>
      <c r="CA164" s="144">
        <f t="shared" si="302"/>
        <v>0</v>
      </c>
      <c r="CB164" s="144">
        <f t="shared" si="303"/>
        <v>0</v>
      </c>
      <c r="CC164" s="369"/>
      <c r="CE164" s="189" t="str">
        <f t="shared" si="263"/>
        <v>Grue, grue mobile</v>
      </c>
      <c r="CF164" s="145"/>
      <c r="CG164" s="145">
        <v>1</v>
      </c>
      <c r="CH164" s="145">
        <v>1</v>
      </c>
      <c r="CI164" s="145">
        <v>1</v>
      </c>
      <c r="CJ164" s="145">
        <v>1</v>
      </c>
      <c r="CK164" s="145">
        <v>1</v>
      </c>
      <c r="CL164" s="145">
        <v>1</v>
      </c>
      <c r="CM164" s="145">
        <v>1</v>
      </c>
      <c r="CN164" s="145">
        <v>1</v>
      </c>
      <c r="CO164" s="145">
        <v>1</v>
      </c>
      <c r="CP164" s="145">
        <v>1</v>
      </c>
      <c r="CQ164" s="145">
        <v>1</v>
      </c>
      <c r="CR164" s="145">
        <v>1</v>
      </c>
      <c r="CS164" s="145">
        <v>1</v>
      </c>
      <c r="CT164" s="145">
        <f t="shared" si="264"/>
        <v>0</v>
      </c>
      <c r="CU164" s="145">
        <f t="shared" si="265"/>
        <v>0</v>
      </c>
      <c r="CV164" s="145">
        <f t="shared" si="201"/>
        <v>0</v>
      </c>
    </row>
    <row r="165" spans="1:100" s="137" customFormat="1" hidden="1" x14ac:dyDescent="0.2">
      <c r="B165" s="96" t="s">
        <v>45</v>
      </c>
      <c r="C165" s="320"/>
      <c r="D165" s="50"/>
      <c r="E165" s="510">
        <v>30</v>
      </c>
      <c r="F165" s="643"/>
      <c r="G165" s="157" t="s">
        <v>46</v>
      </c>
      <c r="H165" s="637"/>
      <c r="I165" s="623" t="s">
        <v>124</v>
      </c>
      <c r="J165" s="84"/>
      <c r="K165" s="139">
        <f t="shared" si="266"/>
        <v>30</v>
      </c>
      <c r="L165" s="140">
        <f t="shared" si="267"/>
        <v>0</v>
      </c>
      <c r="M165" s="141">
        <f t="shared" si="268"/>
        <v>0</v>
      </c>
      <c r="N165" s="141">
        <f t="shared" si="233"/>
        <v>0</v>
      </c>
      <c r="O165" s="70"/>
      <c r="P165" s="149" t="str">
        <f t="shared" si="269"/>
        <v>Autre</v>
      </c>
      <c r="Q165" s="144">
        <f t="shared" si="270"/>
        <v>0</v>
      </c>
      <c r="R165" s="144">
        <f t="shared" ref="R165:AU165" si="313">IF(Betrachtungszeit_Heizung&lt;R$26,0,IF(AND(Q$26&lt;&gt;0,Q$26/($K165)=INT(Q$26/($K165))),$D165,0))</f>
        <v>0</v>
      </c>
      <c r="S165" s="144">
        <f t="shared" si="313"/>
        <v>0</v>
      </c>
      <c r="T165" s="144">
        <f t="shared" si="313"/>
        <v>0</v>
      </c>
      <c r="U165" s="144">
        <f t="shared" si="313"/>
        <v>0</v>
      </c>
      <c r="V165" s="144">
        <f t="shared" si="313"/>
        <v>0</v>
      </c>
      <c r="W165" s="144">
        <f t="shared" si="313"/>
        <v>0</v>
      </c>
      <c r="X165" s="144">
        <f t="shared" si="313"/>
        <v>0</v>
      </c>
      <c r="Y165" s="144">
        <f t="shared" si="313"/>
        <v>0</v>
      </c>
      <c r="Z165" s="144">
        <f t="shared" si="313"/>
        <v>0</v>
      </c>
      <c r="AA165" s="144">
        <f t="shared" si="313"/>
        <v>0</v>
      </c>
      <c r="AB165" s="144">
        <f t="shared" si="313"/>
        <v>0</v>
      </c>
      <c r="AC165" s="144">
        <f t="shared" si="313"/>
        <v>0</v>
      </c>
      <c r="AD165" s="144">
        <f t="shared" si="313"/>
        <v>0</v>
      </c>
      <c r="AE165" s="144">
        <f t="shared" si="313"/>
        <v>0</v>
      </c>
      <c r="AF165" s="144">
        <f t="shared" si="313"/>
        <v>0</v>
      </c>
      <c r="AG165" s="144">
        <f t="shared" si="313"/>
        <v>0</v>
      </c>
      <c r="AH165" s="144">
        <f t="shared" si="313"/>
        <v>0</v>
      </c>
      <c r="AI165" s="144">
        <f t="shared" si="313"/>
        <v>0</v>
      </c>
      <c r="AJ165" s="144">
        <f t="shared" si="313"/>
        <v>0</v>
      </c>
      <c r="AK165" s="144">
        <f t="shared" si="313"/>
        <v>0</v>
      </c>
      <c r="AL165" s="144">
        <f t="shared" si="313"/>
        <v>0</v>
      </c>
      <c r="AM165" s="144">
        <f t="shared" si="313"/>
        <v>0</v>
      </c>
      <c r="AN165" s="144">
        <f t="shared" si="313"/>
        <v>0</v>
      </c>
      <c r="AO165" s="144">
        <f t="shared" si="313"/>
        <v>0</v>
      </c>
      <c r="AP165" s="144">
        <f t="shared" si="313"/>
        <v>0</v>
      </c>
      <c r="AQ165" s="144">
        <f t="shared" si="313"/>
        <v>0</v>
      </c>
      <c r="AR165" s="144">
        <f t="shared" si="313"/>
        <v>0</v>
      </c>
      <c r="AS165" s="144">
        <f t="shared" si="313"/>
        <v>0</v>
      </c>
      <c r="AT165" s="144">
        <f t="shared" si="313"/>
        <v>0</v>
      </c>
      <c r="AU165" s="144">
        <f t="shared" si="313"/>
        <v>0</v>
      </c>
      <c r="AV165" s="144">
        <f t="shared" si="272"/>
        <v>0</v>
      </c>
      <c r="AX165" s="144">
        <f t="shared" si="273"/>
        <v>0</v>
      </c>
      <c r="AY165" s="144">
        <f t="shared" si="274"/>
        <v>0</v>
      </c>
      <c r="AZ165" s="144">
        <f t="shared" si="275"/>
        <v>0</v>
      </c>
      <c r="BA165" s="144">
        <f t="shared" si="276"/>
        <v>0</v>
      </c>
      <c r="BB165" s="144">
        <f t="shared" si="277"/>
        <v>0</v>
      </c>
      <c r="BC165" s="144">
        <f t="shared" si="278"/>
        <v>0</v>
      </c>
      <c r="BD165" s="144">
        <f t="shared" si="279"/>
        <v>0</v>
      </c>
      <c r="BE165" s="144">
        <f t="shared" si="280"/>
        <v>0</v>
      </c>
      <c r="BF165" s="144">
        <f t="shared" si="281"/>
        <v>0</v>
      </c>
      <c r="BG165" s="144">
        <f t="shared" si="282"/>
        <v>0</v>
      </c>
      <c r="BH165" s="144">
        <f t="shared" si="283"/>
        <v>0</v>
      </c>
      <c r="BI165" s="144">
        <f t="shared" si="284"/>
        <v>0</v>
      </c>
      <c r="BJ165" s="144">
        <f t="shared" si="285"/>
        <v>0</v>
      </c>
      <c r="BK165" s="144">
        <f t="shared" si="286"/>
        <v>0</v>
      </c>
      <c r="BL165" s="144">
        <f t="shared" si="287"/>
        <v>0</v>
      </c>
      <c r="BM165" s="144">
        <f t="shared" si="288"/>
        <v>0</v>
      </c>
      <c r="BN165" s="144">
        <f t="shared" si="289"/>
        <v>0</v>
      </c>
      <c r="BO165" s="144">
        <f t="shared" si="290"/>
        <v>0</v>
      </c>
      <c r="BP165" s="144">
        <f t="shared" si="291"/>
        <v>0</v>
      </c>
      <c r="BQ165" s="144">
        <f t="shared" si="292"/>
        <v>0</v>
      </c>
      <c r="BR165" s="144">
        <f t="shared" si="293"/>
        <v>0</v>
      </c>
      <c r="BS165" s="144">
        <f t="shared" si="294"/>
        <v>0</v>
      </c>
      <c r="BT165" s="144">
        <f t="shared" si="295"/>
        <v>0</v>
      </c>
      <c r="BU165" s="144">
        <f t="shared" si="296"/>
        <v>0</v>
      </c>
      <c r="BV165" s="144">
        <f t="shared" si="297"/>
        <v>0</v>
      </c>
      <c r="BW165" s="144">
        <f t="shared" si="298"/>
        <v>0</v>
      </c>
      <c r="BX165" s="144">
        <f t="shared" si="299"/>
        <v>0</v>
      </c>
      <c r="BY165" s="144">
        <f t="shared" si="300"/>
        <v>0</v>
      </c>
      <c r="BZ165" s="144">
        <f t="shared" si="301"/>
        <v>0</v>
      </c>
      <c r="CA165" s="144">
        <f t="shared" si="302"/>
        <v>0</v>
      </c>
      <c r="CB165" s="144">
        <f t="shared" si="303"/>
        <v>0</v>
      </c>
      <c r="CC165" s="369"/>
      <c r="CE165" s="189" t="str">
        <f t="shared" si="263"/>
        <v>Autre</v>
      </c>
      <c r="CF165" s="145"/>
      <c r="CG165" s="145">
        <v>1</v>
      </c>
      <c r="CH165" s="145">
        <v>1</v>
      </c>
      <c r="CI165" s="145">
        <v>1</v>
      </c>
      <c r="CJ165" s="145">
        <v>1</v>
      </c>
      <c r="CK165" s="145">
        <v>1</v>
      </c>
      <c r="CL165" s="145">
        <v>1</v>
      </c>
      <c r="CM165" s="145">
        <v>1</v>
      </c>
      <c r="CN165" s="145">
        <v>1</v>
      </c>
      <c r="CO165" s="145">
        <v>1</v>
      </c>
      <c r="CP165" s="145">
        <v>1</v>
      </c>
      <c r="CQ165" s="145">
        <v>1</v>
      </c>
      <c r="CR165" s="145">
        <v>1</v>
      </c>
      <c r="CS165" s="145">
        <v>1</v>
      </c>
      <c r="CT165" s="145">
        <f t="shared" si="264"/>
        <v>0</v>
      </c>
      <c r="CU165" s="145">
        <f t="shared" si="265"/>
        <v>0</v>
      </c>
      <c r="CV165" s="145">
        <f t="shared" si="201"/>
        <v>0</v>
      </c>
    </row>
    <row r="166" spans="1:100" s="137" customFormat="1" ht="13.5" hidden="1" thickBot="1" x14ac:dyDescent="0.25">
      <c r="B166" s="625" t="s">
        <v>169</v>
      </c>
      <c r="C166" s="322"/>
      <c r="D166" s="129"/>
      <c r="E166" s="155"/>
      <c r="F166" s="127"/>
      <c r="G166" s="130"/>
      <c r="H166" s="639"/>
      <c r="I166" s="130"/>
      <c r="J166" s="165"/>
      <c r="K166" s="139"/>
      <c r="L166" s="140"/>
      <c r="M166" s="141"/>
      <c r="N166" s="141"/>
      <c r="O166" s="70"/>
      <c r="P166" s="134" t="str">
        <f t="shared" si="269"/>
        <v>18. Frais annexes pour la construction</v>
      </c>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369"/>
      <c r="CE166" s="374" t="str">
        <f t="shared" si="263"/>
        <v>18. Frais annexes pour la construction</v>
      </c>
      <c r="CF166" s="145">
        <v>1</v>
      </c>
      <c r="CG166" s="145">
        <v>1</v>
      </c>
      <c r="CH166" s="145">
        <v>1</v>
      </c>
      <c r="CI166" s="145">
        <v>1</v>
      </c>
      <c r="CJ166" s="145">
        <v>1</v>
      </c>
      <c r="CK166" s="145">
        <v>1</v>
      </c>
      <c r="CL166" s="145">
        <v>1</v>
      </c>
      <c r="CM166" s="145">
        <v>1</v>
      </c>
      <c r="CN166" s="145">
        <v>1</v>
      </c>
      <c r="CO166" s="145">
        <v>1</v>
      </c>
      <c r="CP166" s="145">
        <v>1</v>
      </c>
      <c r="CQ166" s="145">
        <v>1</v>
      </c>
      <c r="CR166" s="145">
        <v>1</v>
      </c>
      <c r="CS166" s="145">
        <v>1</v>
      </c>
      <c r="CT166" s="145">
        <f t="shared" si="264"/>
        <v>1</v>
      </c>
      <c r="CU166" s="145">
        <f t="shared" si="265"/>
        <v>1</v>
      </c>
      <c r="CV166" s="145">
        <f t="shared" si="201"/>
        <v>1</v>
      </c>
    </row>
    <row r="167" spans="1:100" s="137" customFormat="1" ht="13.5" hidden="1" thickBot="1" x14ac:dyDescent="0.25">
      <c r="B167" s="98" t="s">
        <v>160</v>
      </c>
      <c r="C167" s="319"/>
      <c r="D167" s="49"/>
      <c r="E167" s="152">
        <v>25</v>
      </c>
      <c r="F167" s="642"/>
      <c r="G167" s="157">
        <v>0</v>
      </c>
      <c r="H167" s="636"/>
      <c r="I167" s="622" t="s">
        <v>124</v>
      </c>
      <c r="J167" s="165"/>
      <c r="K167" s="139">
        <f t="shared" si="266"/>
        <v>25</v>
      </c>
      <c r="L167" s="140">
        <f t="shared" ref="L167:L171" si="314">IF(ISNUMBER(H167),IF(I167=$D$332,IFERROR(H167/D167,"-"),H167/100),IF(ISNUMBER(G167),G167,0))</f>
        <v>0</v>
      </c>
      <c r="M167" s="141">
        <f t="shared" ref="M167:M171" si="315">IF(AND(ISNUMBER(H167),I167=$D$332),H167,L167*D167)</f>
        <v>0</v>
      </c>
      <c r="N167" s="141">
        <f t="shared" si="233"/>
        <v>0</v>
      </c>
      <c r="O167" s="70"/>
      <c r="P167" s="143" t="str">
        <f t="shared" si="269"/>
        <v>Démontages</v>
      </c>
      <c r="Q167" s="144">
        <f t="shared" si="270"/>
        <v>0</v>
      </c>
      <c r="R167" s="144">
        <f t="shared" ref="R167:AU167" si="316">IF(Betrachtungszeit_Heizung&lt;R$26,0,IF(AND(Q$26&lt;&gt;0,Q$26/($K167)=INT(Q$26/($K167))),$D167,0))</f>
        <v>0</v>
      </c>
      <c r="S167" s="144">
        <f t="shared" si="316"/>
        <v>0</v>
      </c>
      <c r="T167" s="144">
        <f t="shared" si="316"/>
        <v>0</v>
      </c>
      <c r="U167" s="144">
        <f t="shared" si="316"/>
        <v>0</v>
      </c>
      <c r="V167" s="144">
        <f t="shared" si="316"/>
        <v>0</v>
      </c>
      <c r="W167" s="144">
        <f t="shared" si="316"/>
        <v>0</v>
      </c>
      <c r="X167" s="144">
        <f t="shared" si="316"/>
        <v>0</v>
      </c>
      <c r="Y167" s="144">
        <f t="shared" si="316"/>
        <v>0</v>
      </c>
      <c r="Z167" s="144">
        <f t="shared" si="316"/>
        <v>0</v>
      </c>
      <c r="AA167" s="144">
        <f t="shared" si="316"/>
        <v>0</v>
      </c>
      <c r="AB167" s="144">
        <f t="shared" si="316"/>
        <v>0</v>
      </c>
      <c r="AC167" s="144">
        <f t="shared" si="316"/>
        <v>0</v>
      </c>
      <c r="AD167" s="144">
        <f t="shared" si="316"/>
        <v>0</v>
      </c>
      <c r="AE167" s="144">
        <f t="shared" si="316"/>
        <v>0</v>
      </c>
      <c r="AF167" s="144">
        <f t="shared" si="316"/>
        <v>0</v>
      </c>
      <c r="AG167" s="144">
        <f t="shared" si="316"/>
        <v>0</v>
      </c>
      <c r="AH167" s="144">
        <f t="shared" si="316"/>
        <v>0</v>
      </c>
      <c r="AI167" s="144">
        <f t="shared" si="316"/>
        <v>0</v>
      </c>
      <c r="AJ167" s="144">
        <f t="shared" si="316"/>
        <v>0</v>
      </c>
      <c r="AK167" s="144">
        <f t="shared" si="316"/>
        <v>0</v>
      </c>
      <c r="AL167" s="144">
        <f t="shared" si="316"/>
        <v>0</v>
      </c>
      <c r="AM167" s="144">
        <f t="shared" si="316"/>
        <v>0</v>
      </c>
      <c r="AN167" s="144">
        <f t="shared" si="316"/>
        <v>0</v>
      </c>
      <c r="AO167" s="144">
        <f t="shared" si="316"/>
        <v>0</v>
      </c>
      <c r="AP167" s="144">
        <f t="shared" si="316"/>
        <v>0</v>
      </c>
      <c r="AQ167" s="144">
        <f t="shared" si="316"/>
        <v>0</v>
      </c>
      <c r="AR167" s="144">
        <f t="shared" si="316"/>
        <v>0</v>
      </c>
      <c r="AS167" s="144">
        <f t="shared" si="316"/>
        <v>0</v>
      </c>
      <c r="AT167" s="144">
        <f t="shared" si="316"/>
        <v>0</v>
      </c>
      <c r="AU167" s="144">
        <f t="shared" si="316"/>
        <v>0</v>
      </c>
      <c r="AV167" s="144">
        <f>SUMIF($AX$26:$CB$26,Betrachtungszeit_Heizung,AX167:CB167)</f>
        <v>0</v>
      </c>
      <c r="AX167" s="144">
        <f t="shared" ref="AX167:AX171" si="317">$D167</f>
        <v>0</v>
      </c>
      <c r="AY167" s="144">
        <f t="shared" si="274"/>
        <v>0</v>
      </c>
      <c r="AZ167" s="144">
        <f t="shared" si="275"/>
        <v>0</v>
      </c>
      <c r="BA167" s="144">
        <f t="shared" si="276"/>
        <v>0</v>
      </c>
      <c r="BB167" s="144">
        <f t="shared" si="277"/>
        <v>0</v>
      </c>
      <c r="BC167" s="144">
        <f t="shared" si="278"/>
        <v>0</v>
      </c>
      <c r="BD167" s="144">
        <f t="shared" si="279"/>
        <v>0</v>
      </c>
      <c r="BE167" s="144">
        <f t="shared" si="280"/>
        <v>0</v>
      </c>
      <c r="BF167" s="144">
        <f t="shared" si="281"/>
        <v>0</v>
      </c>
      <c r="BG167" s="144">
        <f t="shared" si="282"/>
        <v>0</v>
      </c>
      <c r="BH167" s="144">
        <f t="shared" si="283"/>
        <v>0</v>
      </c>
      <c r="BI167" s="144">
        <f t="shared" si="284"/>
        <v>0</v>
      </c>
      <c r="BJ167" s="144">
        <f t="shared" si="285"/>
        <v>0</v>
      </c>
      <c r="BK167" s="144">
        <f t="shared" si="286"/>
        <v>0</v>
      </c>
      <c r="BL167" s="144">
        <f t="shared" si="287"/>
        <v>0</v>
      </c>
      <c r="BM167" s="144">
        <f t="shared" si="288"/>
        <v>0</v>
      </c>
      <c r="BN167" s="144">
        <f t="shared" si="289"/>
        <v>0</v>
      </c>
      <c r="BO167" s="144">
        <f t="shared" si="290"/>
        <v>0</v>
      </c>
      <c r="BP167" s="144">
        <f t="shared" si="291"/>
        <v>0</v>
      </c>
      <c r="BQ167" s="144">
        <f t="shared" si="292"/>
        <v>0</v>
      </c>
      <c r="BR167" s="144">
        <f t="shared" si="293"/>
        <v>0</v>
      </c>
      <c r="BS167" s="144">
        <f t="shared" si="294"/>
        <v>0</v>
      </c>
      <c r="BT167" s="144">
        <f t="shared" si="295"/>
        <v>0</v>
      </c>
      <c r="BU167" s="144">
        <f t="shared" si="296"/>
        <v>0</v>
      </c>
      <c r="BV167" s="144">
        <f t="shared" si="297"/>
        <v>0</v>
      </c>
      <c r="BW167" s="144">
        <f t="shared" si="298"/>
        <v>0</v>
      </c>
      <c r="BX167" s="144">
        <f t="shared" si="299"/>
        <v>0</v>
      </c>
      <c r="BY167" s="144">
        <f t="shared" si="300"/>
        <v>0</v>
      </c>
      <c r="BZ167" s="144">
        <f t="shared" si="301"/>
        <v>0</v>
      </c>
      <c r="CA167" s="144">
        <f t="shared" si="302"/>
        <v>0</v>
      </c>
      <c r="CB167" s="144">
        <f t="shared" si="303"/>
        <v>0</v>
      </c>
      <c r="CC167" s="369"/>
      <c r="CE167" s="189" t="str">
        <f t="shared" si="263"/>
        <v>Démontages</v>
      </c>
      <c r="CF167" s="145"/>
      <c r="CG167" s="145">
        <v>1</v>
      </c>
      <c r="CH167" s="145">
        <v>1</v>
      </c>
      <c r="CI167" s="145">
        <v>1</v>
      </c>
      <c r="CJ167" s="145">
        <v>1</v>
      </c>
      <c r="CK167" s="145">
        <v>1</v>
      </c>
      <c r="CL167" s="145">
        <v>1</v>
      </c>
      <c r="CM167" s="145">
        <v>1</v>
      </c>
      <c r="CN167" s="145">
        <v>1</v>
      </c>
      <c r="CO167" s="145">
        <v>1</v>
      </c>
      <c r="CP167" s="145">
        <v>1</v>
      </c>
      <c r="CQ167" s="145">
        <v>1</v>
      </c>
      <c r="CR167" s="145">
        <v>1</v>
      </c>
      <c r="CS167" s="145">
        <v>1</v>
      </c>
      <c r="CT167" s="145">
        <f t="shared" si="264"/>
        <v>0</v>
      </c>
      <c r="CU167" s="145">
        <f t="shared" si="265"/>
        <v>0</v>
      </c>
      <c r="CV167" s="145">
        <f t="shared" si="201"/>
        <v>0</v>
      </c>
    </row>
    <row r="168" spans="1:100" s="137" customFormat="1" ht="13.5" hidden="1" thickBot="1" x14ac:dyDescent="0.25">
      <c r="B168" s="98" t="s">
        <v>170</v>
      </c>
      <c r="C168" s="319"/>
      <c r="D168" s="49"/>
      <c r="E168" s="152">
        <v>15</v>
      </c>
      <c r="F168" s="642"/>
      <c r="G168" s="157">
        <v>5.0000000000000001E-3</v>
      </c>
      <c r="H168" s="636"/>
      <c r="I168" s="622" t="s">
        <v>124</v>
      </c>
      <c r="J168" s="165"/>
      <c r="K168" s="139">
        <f t="shared" si="266"/>
        <v>15</v>
      </c>
      <c r="L168" s="140">
        <f t="shared" si="314"/>
        <v>5.0000000000000001E-3</v>
      </c>
      <c r="M168" s="141">
        <f t="shared" si="315"/>
        <v>0</v>
      </c>
      <c r="N168" s="141">
        <f t="shared" si="233"/>
        <v>0</v>
      </c>
      <c r="O168" s="70"/>
      <c r="P168" s="143" t="str">
        <f t="shared" si="269"/>
        <v>Travaux de peinture</v>
      </c>
      <c r="Q168" s="144">
        <f t="shared" si="270"/>
        <v>0</v>
      </c>
      <c r="R168" s="144">
        <f t="shared" ref="R168:AU168" si="318">IF(Betrachtungszeit_Heizung&lt;R$26,0,IF(AND(Q$26&lt;&gt;0,Q$26/($K168)=INT(Q$26/($K168))),$D168,0))</f>
        <v>0</v>
      </c>
      <c r="S168" s="144">
        <f t="shared" si="318"/>
        <v>0</v>
      </c>
      <c r="T168" s="144">
        <f t="shared" si="318"/>
        <v>0</v>
      </c>
      <c r="U168" s="144">
        <f t="shared" si="318"/>
        <v>0</v>
      </c>
      <c r="V168" s="144">
        <f t="shared" si="318"/>
        <v>0</v>
      </c>
      <c r="W168" s="144">
        <f t="shared" si="318"/>
        <v>0</v>
      </c>
      <c r="X168" s="144">
        <f t="shared" si="318"/>
        <v>0</v>
      </c>
      <c r="Y168" s="144">
        <f t="shared" si="318"/>
        <v>0</v>
      </c>
      <c r="Z168" s="144">
        <f t="shared" si="318"/>
        <v>0</v>
      </c>
      <c r="AA168" s="144">
        <f t="shared" si="318"/>
        <v>0</v>
      </c>
      <c r="AB168" s="144">
        <f t="shared" si="318"/>
        <v>0</v>
      </c>
      <c r="AC168" s="144">
        <f t="shared" si="318"/>
        <v>0</v>
      </c>
      <c r="AD168" s="144">
        <f t="shared" si="318"/>
        <v>0</v>
      </c>
      <c r="AE168" s="144">
        <f t="shared" si="318"/>
        <v>0</v>
      </c>
      <c r="AF168" s="144">
        <f t="shared" si="318"/>
        <v>0</v>
      </c>
      <c r="AG168" s="144">
        <f t="shared" si="318"/>
        <v>0</v>
      </c>
      <c r="AH168" s="144">
        <f t="shared" si="318"/>
        <v>0</v>
      </c>
      <c r="AI168" s="144">
        <f t="shared" si="318"/>
        <v>0</v>
      </c>
      <c r="AJ168" s="144">
        <f t="shared" si="318"/>
        <v>0</v>
      </c>
      <c r="AK168" s="144">
        <f t="shared" si="318"/>
        <v>0</v>
      </c>
      <c r="AL168" s="144">
        <f t="shared" si="318"/>
        <v>0</v>
      </c>
      <c r="AM168" s="144">
        <f t="shared" si="318"/>
        <v>0</v>
      </c>
      <c r="AN168" s="144">
        <f t="shared" si="318"/>
        <v>0</v>
      </c>
      <c r="AO168" s="144">
        <f t="shared" si="318"/>
        <v>0</v>
      </c>
      <c r="AP168" s="144">
        <f t="shared" si="318"/>
        <v>0</v>
      </c>
      <c r="AQ168" s="144">
        <f t="shared" si="318"/>
        <v>0</v>
      </c>
      <c r="AR168" s="144">
        <f t="shared" si="318"/>
        <v>0</v>
      </c>
      <c r="AS168" s="144">
        <f t="shared" si="318"/>
        <v>0</v>
      </c>
      <c r="AT168" s="144">
        <f t="shared" si="318"/>
        <v>0</v>
      </c>
      <c r="AU168" s="144">
        <f t="shared" si="318"/>
        <v>0</v>
      </c>
      <c r="AV168" s="144">
        <f>SUMIF($AX$26:$CB$26,Betrachtungszeit_Heizung,AX168:CB168)</f>
        <v>0</v>
      </c>
      <c r="AX168" s="144">
        <f t="shared" si="317"/>
        <v>0</v>
      </c>
      <c r="AY168" s="144">
        <f t="shared" si="274"/>
        <v>0</v>
      </c>
      <c r="AZ168" s="144">
        <f t="shared" si="275"/>
        <v>0</v>
      </c>
      <c r="BA168" s="144">
        <f t="shared" si="276"/>
        <v>0</v>
      </c>
      <c r="BB168" s="144">
        <f t="shared" si="277"/>
        <v>0</v>
      </c>
      <c r="BC168" s="144">
        <f t="shared" si="278"/>
        <v>0</v>
      </c>
      <c r="BD168" s="144">
        <f t="shared" si="279"/>
        <v>0</v>
      </c>
      <c r="BE168" s="144">
        <f t="shared" si="280"/>
        <v>0</v>
      </c>
      <c r="BF168" s="144">
        <f t="shared" si="281"/>
        <v>0</v>
      </c>
      <c r="BG168" s="144">
        <f t="shared" si="282"/>
        <v>0</v>
      </c>
      <c r="BH168" s="144">
        <f t="shared" si="283"/>
        <v>0</v>
      </c>
      <c r="BI168" s="144">
        <f t="shared" si="284"/>
        <v>0</v>
      </c>
      <c r="BJ168" s="144">
        <f t="shared" si="285"/>
        <v>0</v>
      </c>
      <c r="BK168" s="144">
        <f t="shared" si="286"/>
        <v>0</v>
      </c>
      <c r="BL168" s="144">
        <f t="shared" si="287"/>
        <v>0</v>
      </c>
      <c r="BM168" s="144">
        <f t="shared" si="288"/>
        <v>0</v>
      </c>
      <c r="BN168" s="144">
        <f t="shared" si="289"/>
        <v>0</v>
      </c>
      <c r="BO168" s="144">
        <f t="shared" si="290"/>
        <v>0</v>
      </c>
      <c r="BP168" s="144">
        <f t="shared" si="291"/>
        <v>0</v>
      </c>
      <c r="BQ168" s="144">
        <f t="shared" si="292"/>
        <v>0</v>
      </c>
      <c r="BR168" s="144">
        <f t="shared" si="293"/>
        <v>0</v>
      </c>
      <c r="BS168" s="144">
        <f t="shared" si="294"/>
        <v>0</v>
      </c>
      <c r="BT168" s="144">
        <f t="shared" si="295"/>
        <v>0</v>
      </c>
      <c r="BU168" s="144">
        <f t="shared" si="296"/>
        <v>0</v>
      </c>
      <c r="BV168" s="144">
        <f t="shared" si="297"/>
        <v>0</v>
      </c>
      <c r="BW168" s="144">
        <f t="shared" si="298"/>
        <v>0</v>
      </c>
      <c r="BX168" s="144">
        <f t="shared" si="299"/>
        <v>0</v>
      </c>
      <c r="BY168" s="144">
        <f t="shared" si="300"/>
        <v>0</v>
      </c>
      <c r="BZ168" s="144">
        <f t="shared" si="301"/>
        <v>0</v>
      </c>
      <c r="CA168" s="144">
        <f t="shared" si="302"/>
        <v>0</v>
      </c>
      <c r="CB168" s="144">
        <f t="shared" si="303"/>
        <v>0</v>
      </c>
      <c r="CC168" s="369"/>
      <c r="CE168" s="189" t="str">
        <f t="shared" si="263"/>
        <v>Travaux de peinture</v>
      </c>
      <c r="CF168" s="145"/>
      <c r="CG168" s="145">
        <v>1</v>
      </c>
      <c r="CH168" s="145">
        <v>1</v>
      </c>
      <c r="CI168" s="145">
        <v>1</v>
      </c>
      <c r="CJ168" s="145">
        <v>1</v>
      </c>
      <c r="CK168" s="145">
        <v>1</v>
      </c>
      <c r="CL168" s="145">
        <v>1</v>
      </c>
      <c r="CM168" s="145">
        <v>1</v>
      </c>
      <c r="CN168" s="145">
        <v>1</v>
      </c>
      <c r="CO168" s="145">
        <v>1</v>
      </c>
      <c r="CP168" s="145">
        <v>1</v>
      </c>
      <c r="CQ168" s="145">
        <v>1</v>
      </c>
      <c r="CR168" s="145">
        <v>1</v>
      </c>
      <c r="CS168" s="145">
        <v>1</v>
      </c>
      <c r="CT168" s="145">
        <f t="shared" si="264"/>
        <v>0</v>
      </c>
      <c r="CU168" s="145">
        <f t="shared" si="265"/>
        <v>0</v>
      </c>
      <c r="CV168" s="145">
        <f t="shared" si="201"/>
        <v>0</v>
      </c>
    </row>
    <row r="169" spans="1:100" s="137" customFormat="1" ht="13.5" hidden="1" thickBot="1" x14ac:dyDescent="0.25">
      <c r="B169" s="98" t="s">
        <v>171</v>
      </c>
      <c r="C169" s="319"/>
      <c r="D169" s="49"/>
      <c r="E169" s="152">
        <v>15</v>
      </c>
      <c r="F169" s="642"/>
      <c r="G169" s="157">
        <v>0</v>
      </c>
      <c r="H169" s="636"/>
      <c r="I169" s="622" t="s">
        <v>124</v>
      </c>
      <c r="J169" s="165"/>
      <c r="K169" s="139">
        <f t="shared" si="266"/>
        <v>15</v>
      </c>
      <c r="L169" s="140">
        <f t="shared" si="314"/>
        <v>0</v>
      </c>
      <c r="M169" s="141">
        <f t="shared" si="315"/>
        <v>0</v>
      </c>
      <c r="N169" s="141">
        <f t="shared" si="233"/>
        <v>0</v>
      </c>
      <c r="O169" s="70"/>
      <c r="P169" s="143" t="str">
        <f t="shared" si="269"/>
        <v>Nettoyage de chantier</v>
      </c>
      <c r="Q169" s="144">
        <f t="shared" si="270"/>
        <v>0</v>
      </c>
      <c r="R169" s="144">
        <f t="shared" ref="R169:AU169" si="319">IF(Betrachtungszeit_Heizung&lt;R$26,0,IF(AND(Q$26&lt;&gt;0,Q$26/($K169)=INT(Q$26/($K169))),$D169,0))</f>
        <v>0</v>
      </c>
      <c r="S169" s="144">
        <f t="shared" si="319"/>
        <v>0</v>
      </c>
      <c r="T169" s="144">
        <f t="shared" si="319"/>
        <v>0</v>
      </c>
      <c r="U169" s="144">
        <f t="shared" si="319"/>
        <v>0</v>
      </c>
      <c r="V169" s="144">
        <f t="shared" si="319"/>
        <v>0</v>
      </c>
      <c r="W169" s="144">
        <f t="shared" si="319"/>
        <v>0</v>
      </c>
      <c r="X169" s="144">
        <f t="shared" si="319"/>
        <v>0</v>
      </c>
      <c r="Y169" s="144">
        <f t="shared" si="319"/>
        <v>0</v>
      </c>
      <c r="Z169" s="144">
        <f t="shared" si="319"/>
        <v>0</v>
      </c>
      <c r="AA169" s="144">
        <f t="shared" si="319"/>
        <v>0</v>
      </c>
      <c r="AB169" s="144">
        <f t="shared" si="319"/>
        <v>0</v>
      </c>
      <c r="AC169" s="144">
        <f t="shared" si="319"/>
        <v>0</v>
      </c>
      <c r="AD169" s="144">
        <f t="shared" si="319"/>
        <v>0</v>
      </c>
      <c r="AE169" s="144">
        <f t="shared" si="319"/>
        <v>0</v>
      </c>
      <c r="AF169" s="144">
        <f t="shared" si="319"/>
        <v>0</v>
      </c>
      <c r="AG169" s="144">
        <f t="shared" si="319"/>
        <v>0</v>
      </c>
      <c r="AH169" s="144">
        <f t="shared" si="319"/>
        <v>0</v>
      </c>
      <c r="AI169" s="144">
        <f t="shared" si="319"/>
        <v>0</v>
      </c>
      <c r="AJ169" s="144">
        <f t="shared" si="319"/>
        <v>0</v>
      </c>
      <c r="AK169" s="144">
        <f t="shared" si="319"/>
        <v>0</v>
      </c>
      <c r="AL169" s="144">
        <f t="shared" si="319"/>
        <v>0</v>
      </c>
      <c r="AM169" s="144">
        <f t="shared" si="319"/>
        <v>0</v>
      </c>
      <c r="AN169" s="144">
        <f t="shared" si="319"/>
        <v>0</v>
      </c>
      <c r="AO169" s="144">
        <f t="shared" si="319"/>
        <v>0</v>
      </c>
      <c r="AP169" s="144">
        <f t="shared" si="319"/>
        <v>0</v>
      </c>
      <c r="AQ169" s="144">
        <f t="shared" si="319"/>
        <v>0</v>
      </c>
      <c r="AR169" s="144">
        <f t="shared" si="319"/>
        <v>0</v>
      </c>
      <c r="AS169" s="144">
        <f t="shared" si="319"/>
        <v>0</v>
      </c>
      <c r="AT169" s="144">
        <f t="shared" si="319"/>
        <v>0</v>
      </c>
      <c r="AU169" s="144">
        <f t="shared" si="319"/>
        <v>0</v>
      </c>
      <c r="AV169" s="144">
        <f>SUMIF($AX$26:$CB$26,Betrachtungszeit_Heizung,AX169:CB169)</f>
        <v>0</v>
      </c>
      <c r="AX169" s="144">
        <f t="shared" si="317"/>
        <v>0</v>
      </c>
      <c r="AY169" s="144">
        <f t="shared" si="274"/>
        <v>0</v>
      </c>
      <c r="AZ169" s="144">
        <f t="shared" si="275"/>
        <v>0</v>
      </c>
      <c r="BA169" s="144">
        <f t="shared" si="276"/>
        <v>0</v>
      </c>
      <c r="BB169" s="144">
        <f t="shared" si="277"/>
        <v>0</v>
      </c>
      <c r="BC169" s="144">
        <f t="shared" si="278"/>
        <v>0</v>
      </c>
      <c r="BD169" s="144">
        <f t="shared" si="279"/>
        <v>0</v>
      </c>
      <c r="BE169" s="144">
        <f t="shared" si="280"/>
        <v>0</v>
      </c>
      <c r="BF169" s="144">
        <f t="shared" si="281"/>
        <v>0</v>
      </c>
      <c r="BG169" s="144">
        <f t="shared" si="282"/>
        <v>0</v>
      </c>
      <c r="BH169" s="144">
        <f t="shared" si="283"/>
        <v>0</v>
      </c>
      <c r="BI169" s="144">
        <f t="shared" si="284"/>
        <v>0</v>
      </c>
      <c r="BJ169" s="144">
        <f t="shared" si="285"/>
        <v>0</v>
      </c>
      <c r="BK169" s="144">
        <f t="shared" si="286"/>
        <v>0</v>
      </c>
      <c r="BL169" s="144">
        <f t="shared" si="287"/>
        <v>0</v>
      </c>
      <c r="BM169" s="144">
        <f t="shared" si="288"/>
        <v>0</v>
      </c>
      <c r="BN169" s="144">
        <f t="shared" si="289"/>
        <v>0</v>
      </c>
      <c r="BO169" s="144">
        <f t="shared" si="290"/>
        <v>0</v>
      </c>
      <c r="BP169" s="144">
        <f t="shared" si="291"/>
        <v>0</v>
      </c>
      <c r="BQ169" s="144">
        <f t="shared" si="292"/>
        <v>0</v>
      </c>
      <c r="BR169" s="144">
        <f t="shared" si="293"/>
        <v>0</v>
      </c>
      <c r="BS169" s="144">
        <f t="shared" si="294"/>
        <v>0</v>
      </c>
      <c r="BT169" s="144">
        <f t="shared" si="295"/>
        <v>0</v>
      </c>
      <c r="BU169" s="144">
        <f t="shared" si="296"/>
        <v>0</v>
      </c>
      <c r="BV169" s="144">
        <f t="shared" si="297"/>
        <v>0</v>
      </c>
      <c r="BW169" s="144">
        <f t="shared" si="298"/>
        <v>0</v>
      </c>
      <c r="BX169" s="144">
        <f t="shared" si="299"/>
        <v>0</v>
      </c>
      <c r="BY169" s="144">
        <f t="shared" si="300"/>
        <v>0</v>
      </c>
      <c r="BZ169" s="144">
        <f t="shared" si="301"/>
        <v>0</v>
      </c>
      <c r="CA169" s="144">
        <f t="shared" si="302"/>
        <v>0</v>
      </c>
      <c r="CB169" s="144">
        <f t="shared" si="303"/>
        <v>0</v>
      </c>
      <c r="CC169" s="369"/>
      <c r="CE169" s="189" t="str">
        <f t="shared" si="263"/>
        <v>Nettoyage de chantier</v>
      </c>
      <c r="CF169" s="145"/>
      <c r="CG169" s="145">
        <v>1</v>
      </c>
      <c r="CH169" s="145">
        <v>1</v>
      </c>
      <c r="CI169" s="145">
        <v>1</v>
      </c>
      <c r="CJ169" s="145">
        <v>1</v>
      </c>
      <c r="CK169" s="145">
        <v>1</v>
      </c>
      <c r="CL169" s="145">
        <v>1</v>
      </c>
      <c r="CM169" s="145">
        <v>1</v>
      </c>
      <c r="CN169" s="145">
        <v>1</v>
      </c>
      <c r="CO169" s="145">
        <v>1</v>
      </c>
      <c r="CP169" s="145">
        <v>1</v>
      </c>
      <c r="CQ169" s="145">
        <v>1</v>
      </c>
      <c r="CR169" s="145">
        <v>1</v>
      </c>
      <c r="CS169" s="145">
        <v>1</v>
      </c>
      <c r="CT169" s="145">
        <f t="shared" si="264"/>
        <v>0</v>
      </c>
      <c r="CU169" s="145">
        <f t="shared" si="265"/>
        <v>0</v>
      </c>
      <c r="CV169" s="145">
        <f t="shared" si="201"/>
        <v>0</v>
      </c>
    </row>
    <row r="170" spans="1:100" s="137" customFormat="1" ht="13.5" hidden="1" thickBot="1" x14ac:dyDescent="0.25">
      <c r="B170" s="96" t="s">
        <v>417</v>
      </c>
      <c r="C170" s="319"/>
      <c r="D170" s="49"/>
      <c r="E170" s="152">
        <v>30</v>
      </c>
      <c r="F170" s="642"/>
      <c r="G170" s="34">
        <v>5.0000000000000001E-3</v>
      </c>
      <c r="H170" s="636"/>
      <c r="I170" s="622" t="s">
        <v>124</v>
      </c>
      <c r="J170" s="165"/>
      <c r="K170" s="139">
        <f t="shared" si="266"/>
        <v>30</v>
      </c>
      <c r="L170" s="140">
        <f t="shared" si="314"/>
        <v>5.0000000000000001E-3</v>
      </c>
      <c r="M170" s="141">
        <f t="shared" si="315"/>
        <v>0</v>
      </c>
      <c r="N170" s="141">
        <f t="shared" si="233"/>
        <v>0</v>
      </c>
      <c r="O170" s="70"/>
      <c r="P170" s="149" t="str">
        <f t="shared" si="269"/>
        <v>Aménagements extérieurs</v>
      </c>
      <c r="Q170" s="144">
        <f t="shared" si="270"/>
        <v>0</v>
      </c>
      <c r="R170" s="144">
        <f t="shared" ref="R170:AU170" si="320">IF(Betrachtungszeit_Heizung&lt;R$26,0,IF(AND(Q$26&lt;&gt;0,Q$26/($K170)=INT(Q$26/($K170))),$D170,0))</f>
        <v>0</v>
      </c>
      <c r="S170" s="144">
        <f t="shared" si="320"/>
        <v>0</v>
      </c>
      <c r="T170" s="144">
        <f t="shared" si="320"/>
        <v>0</v>
      </c>
      <c r="U170" s="144">
        <f t="shared" si="320"/>
        <v>0</v>
      </c>
      <c r="V170" s="144">
        <f t="shared" si="320"/>
        <v>0</v>
      </c>
      <c r="W170" s="144">
        <f t="shared" si="320"/>
        <v>0</v>
      </c>
      <c r="X170" s="144">
        <f t="shared" si="320"/>
        <v>0</v>
      </c>
      <c r="Y170" s="144">
        <f t="shared" si="320"/>
        <v>0</v>
      </c>
      <c r="Z170" s="144">
        <f t="shared" si="320"/>
        <v>0</v>
      </c>
      <c r="AA170" s="144">
        <f t="shared" si="320"/>
        <v>0</v>
      </c>
      <c r="AB170" s="144">
        <f t="shared" si="320"/>
        <v>0</v>
      </c>
      <c r="AC170" s="144">
        <f t="shared" si="320"/>
        <v>0</v>
      </c>
      <c r="AD170" s="144">
        <f t="shared" si="320"/>
        <v>0</v>
      </c>
      <c r="AE170" s="144">
        <f t="shared" si="320"/>
        <v>0</v>
      </c>
      <c r="AF170" s="144">
        <f t="shared" si="320"/>
        <v>0</v>
      </c>
      <c r="AG170" s="144">
        <f t="shared" si="320"/>
        <v>0</v>
      </c>
      <c r="AH170" s="144">
        <f t="shared" si="320"/>
        <v>0</v>
      </c>
      <c r="AI170" s="144">
        <f t="shared" si="320"/>
        <v>0</v>
      </c>
      <c r="AJ170" s="144">
        <f t="shared" si="320"/>
        <v>0</v>
      </c>
      <c r="AK170" s="144">
        <f t="shared" si="320"/>
        <v>0</v>
      </c>
      <c r="AL170" s="144">
        <f t="shared" si="320"/>
        <v>0</v>
      </c>
      <c r="AM170" s="144">
        <f t="shared" si="320"/>
        <v>0</v>
      </c>
      <c r="AN170" s="144">
        <f t="shared" si="320"/>
        <v>0</v>
      </c>
      <c r="AO170" s="144">
        <f t="shared" si="320"/>
        <v>0</v>
      </c>
      <c r="AP170" s="144">
        <f t="shared" si="320"/>
        <v>0</v>
      </c>
      <c r="AQ170" s="144">
        <f t="shared" si="320"/>
        <v>0</v>
      </c>
      <c r="AR170" s="144">
        <f t="shared" si="320"/>
        <v>0</v>
      </c>
      <c r="AS170" s="144">
        <f t="shared" si="320"/>
        <v>0</v>
      </c>
      <c r="AT170" s="144">
        <f t="shared" si="320"/>
        <v>0</v>
      </c>
      <c r="AU170" s="144">
        <f t="shared" si="320"/>
        <v>0</v>
      </c>
      <c r="AV170" s="144">
        <f>SUMIF($AX$26:$CB$26,Betrachtungszeit_Heizung,AX170:CB170)</f>
        <v>0</v>
      </c>
      <c r="AX170" s="144">
        <f t="shared" si="317"/>
        <v>0</v>
      </c>
      <c r="AY170" s="144">
        <f t="shared" si="274"/>
        <v>0</v>
      </c>
      <c r="AZ170" s="144">
        <f t="shared" si="275"/>
        <v>0</v>
      </c>
      <c r="BA170" s="144">
        <f t="shared" si="276"/>
        <v>0</v>
      </c>
      <c r="BB170" s="144">
        <f t="shared" si="277"/>
        <v>0</v>
      </c>
      <c r="BC170" s="144">
        <f t="shared" si="278"/>
        <v>0</v>
      </c>
      <c r="BD170" s="144">
        <f t="shared" si="279"/>
        <v>0</v>
      </c>
      <c r="BE170" s="144">
        <f t="shared" si="280"/>
        <v>0</v>
      </c>
      <c r="BF170" s="144">
        <f t="shared" si="281"/>
        <v>0</v>
      </c>
      <c r="BG170" s="144">
        <f t="shared" si="282"/>
        <v>0</v>
      </c>
      <c r="BH170" s="144">
        <f t="shared" si="283"/>
        <v>0</v>
      </c>
      <c r="BI170" s="144">
        <f t="shared" si="284"/>
        <v>0</v>
      </c>
      <c r="BJ170" s="144">
        <f t="shared" si="285"/>
        <v>0</v>
      </c>
      <c r="BK170" s="144">
        <f t="shared" si="286"/>
        <v>0</v>
      </c>
      <c r="BL170" s="144">
        <f t="shared" si="287"/>
        <v>0</v>
      </c>
      <c r="BM170" s="144">
        <f t="shared" si="288"/>
        <v>0</v>
      </c>
      <c r="BN170" s="144">
        <f t="shared" si="289"/>
        <v>0</v>
      </c>
      <c r="BO170" s="144">
        <f t="shared" si="290"/>
        <v>0</v>
      </c>
      <c r="BP170" s="144">
        <f t="shared" si="291"/>
        <v>0</v>
      </c>
      <c r="BQ170" s="144">
        <f t="shared" si="292"/>
        <v>0</v>
      </c>
      <c r="BR170" s="144">
        <f t="shared" si="293"/>
        <v>0</v>
      </c>
      <c r="BS170" s="144">
        <f t="shared" si="294"/>
        <v>0</v>
      </c>
      <c r="BT170" s="144">
        <f t="shared" si="295"/>
        <v>0</v>
      </c>
      <c r="BU170" s="144">
        <f t="shared" si="296"/>
        <v>0</v>
      </c>
      <c r="BV170" s="144">
        <f t="shared" si="297"/>
        <v>0</v>
      </c>
      <c r="BW170" s="144">
        <f t="shared" si="298"/>
        <v>0</v>
      </c>
      <c r="BX170" s="144">
        <f t="shared" si="299"/>
        <v>0</v>
      </c>
      <c r="BY170" s="144">
        <f t="shared" si="300"/>
        <v>0</v>
      </c>
      <c r="BZ170" s="144">
        <f t="shared" si="301"/>
        <v>0</v>
      </c>
      <c r="CA170" s="144">
        <f t="shared" si="302"/>
        <v>0</v>
      </c>
      <c r="CB170" s="144">
        <f t="shared" si="303"/>
        <v>0</v>
      </c>
      <c r="CC170" s="369"/>
      <c r="CE170" s="189" t="str">
        <f t="shared" si="263"/>
        <v>Aménagements extérieurs</v>
      </c>
      <c r="CF170" s="145"/>
      <c r="CG170" s="145">
        <v>1</v>
      </c>
      <c r="CH170" s="145">
        <v>1</v>
      </c>
      <c r="CI170" s="145">
        <v>1</v>
      </c>
      <c r="CJ170" s="145">
        <v>1</v>
      </c>
      <c r="CK170" s="145">
        <v>1</v>
      </c>
      <c r="CL170" s="145">
        <v>1</v>
      </c>
      <c r="CM170" s="145">
        <v>1</v>
      </c>
      <c r="CN170" s="145">
        <v>1</v>
      </c>
      <c r="CO170" s="145">
        <v>1</v>
      </c>
      <c r="CP170" s="145">
        <v>1</v>
      </c>
      <c r="CQ170" s="145">
        <v>1</v>
      </c>
      <c r="CR170" s="145">
        <v>1</v>
      </c>
      <c r="CS170" s="145">
        <v>1</v>
      </c>
      <c r="CT170" s="145">
        <f t="shared" si="264"/>
        <v>0</v>
      </c>
      <c r="CU170" s="145">
        <f t="shared" si="265"/>
        <v>0</v>
      </c>
      <c r="CV170" s="145">
        <f t="shared" si="201"/>
        <v>0</v>
      </c>
    </row>
    <row r="171" spans="1:100" s="137" customFormat="1" hidden="1" x14ac:dyDescent="0.2">
      <c r="B171" s="96" t="s">
        <v>45</v>
      </c>
      <c r="C171" s="320"/>
      <c r="D171" s="50"/>
      <c r="E171" s="510">
        <v>30</v>
      </c>
      <c r="F171" s="643"/>
      <c r="G171" s="157" t="s">
        <v>46</v>
      </c>
      <c r="H171" s="637"/>
      <c r="I171" s="623" t="s">
        <v>124</v>
      </c>
      <c r="J171" s="84"/>
      <c r="K171" s="139">
        <f t="shared" si="266"/>
        <v>30</v>
      </c>
      <c r="L171" s="140">
        <f t="shared" si="314"/>
        <v>0</v>
      </c>
      <c r="M171" s="141">
        <f t="shared" si="315"/>
        <v>0</v>
      </c>
      <c r="N171" s="141">
        <f t="shared" si="233"/>
        <v>0</v>
      </c>
      <c r="O171" s="70"/>
      <c r="P171" s="149" t="str">
        <f t="shared" si="269"/>
        <v>Autre</v>
      </c>
      <c r="Q171" s="144">
        <f t="shared" si="270"/>
        <v>0</v>
      </c>
      <c r="R171" s="144">
        <f t="shared" ref="R171:AU171" si="321">IF(Betrachtungszeit_Heizung&lt;R$26,0,IF(AND(Q$26&lt;&gt;0,Q$26/($K171)=INT(Q$26/($K171))),$D171,0))</f>
        <v>0</v>
      </c>
      <c r="S171" s="144">
        <f t="shared" si="321"/>
        <v>0</v>
      </c>
      <c r="T171" s="144">
        <f t="shared" si="321"/>
        <v>0</v>
      </c>
      <c r="U171" s="144">
        <f t="shared" si="321"/>
        <v>0</v>
      </c>
      <c r="V171" s="144">
        <f t="shared" si="321"/>
        <v>0</v>
      </c>
      <c r="W171" s="144">
        <f t="shared" si="321"/>
        <v>0</v>
      </c>
      <c r="X171" s="144">
        <f t="shared" si="321"/>
        <v>0</v>
      </c>
      <c r="Y171" s="144">
        <f t="shared" si="321"/>
        <v>0</v>
      </c>
      <c r="Z171" s="144">
        <f t="shared" si="321"/>
        <v>0</v>
      </c>
      <c r="AA171" s="144">
        <f t="shared" si="321"/>
        <v>0</v>
      </c>
      <c r="AB171" s="144">
        <f t="shared" si="321"/>
        <v>0</v>
      </c>
      <c r="AC171" s="144">
        <f t="shared" si="321"/>
        <v>0</v>
      </c>
      <c r="AD171" s="144">
        <f t="shared" si="321"/>
        <v>0</v>
      </c>
      <c r="AE171" s="144">
        <f t="shared" si="321"/>
        <v>0</v>
      </c>
      <c r="AF171" s="144">
        <f t="shared" si="321"/>
        <v>0</v>
      </c>
      <c r="AG171" s="144">
        <f t="shared" si="321"/>
        <v>0</v>
      </c>
      <c r="AH171" s="144">
        <f t="shared" si="321"/>
        <v>0</v>
      </c>
      <c r="AI171" s="144">
        <f t="shared" si="321"/>
        <v>0</v>
      </c>
      <c r="AJ171" s="144">
        <f t="shared" si="321"/>
        <v>0</v>
      </c>
      <c r="AK171" s="144">
        <f t="shared" si="321"/>
        <v>0</v>
      </c>
      <c r="AL171" s="144">
        <f t="shared" si="321"/>
        <v>0</v>
      </c>
      <c r="AM171" s="144">
        <f t="shared" si="321"/>
        <v>0</v>
      </c>
      <c r="AN171" s="144">
        <f t="shared" si="321"/>
        <v>0</v>
      </c>
      <c r="AO171" s="144">
        <f t="shared" si="321"/>
        <v>0</v>
      </c>
      <c r="AP171" s="144">
        <f t="shared" si="321"/>
        <v>0</v>
      </c>
      <c r="AQ171" s="144">
        <f t="shared" si="321"/>
        <v>0</v>
      </c>
      <c r="AR171" s="144">
        <f t="shared" si="321"/>
        <v>0</v>
      </c>
      <c r="AS171" s="144">
        <f t="shared" si="321"/>
        <v>0</v>
      </c>
      <c r="AT171" s="144">
        <f t="shared" si="321"/>
        <v>0</v>
      </c>
      <c r="AU171" s="144">
        <f t="shared" si="321"/>
        <v>0</v>
      </c>
      <c r="AV171" s="144">
        <f>SUMIF($AX$26:$CB$26,Betrachtungszeit_Heizung,AX171:CB171)</f>
        <v>0</v>
      </c>
      <c r="AX171" s="144">
        <f t="shared" si="317"/>
        <v>0</v>
      </c>
      <c r="AY171" s="144">
        <f t="shared" si="274"/>
        <v>0</v>
      </c>
      <c r="AZ171" s="144">
        <f t="shared" si="275"/>
        <v>0</v>
      </c>
      <c r="BA171" s="144">
        <f t="shared" si="276"/>
        <v>0</v>
      </c>
      <c r="BB171" s="144">
        <f t="shared" si="277"/>
        <v>0</v>
      </c>
      <c r="BC171" s="144">
        <f t="shared" si="278"/>
        <v>0</v>
      </c>
      <c r="BD171" s="144">
        <f t="shared" si="279"/>
        <v>0</v>
      </c>
      <c r="BE171" s="144">
        <f t="shared" si="280"/>
        <v>0</v>
      </c>
      <c r="BF171" s="144">
        <f t="shared" si="281"/>
        <v>0</v>
      </c>
      <c r="BG171" s="144">
        <f t="shared" si="282"/>
        <v>0</v>
      </c>
      <c r="BH171" s="144">
        <f t="shared" si="283"/>
        <v>0</v>
      </c>
      <c r="BI171" s="144">
        <f t="shared" si="284"/>
        <v>0</v>
      </c>
      <c r="BJ171" s="144">
        <f t="shared" si="285"/>
        <v>0</v>
      </c>
      <c r="BK171" s="144">
        <f t="shared" si="286"/>
        <v>0</v>
      </c>
      <c r="BL171" s="144">
        <f t="shared" si="287"/>
        <v>0</v>
      </c>
      <c r="BM171" s="144">
        <f t="shared" si="288"/>
        <v>0</v>
      </c>
      <c r="BN171" s="144">
        <f t="shared" si="289"/>
        <v>0</v>
      </c>
      <c r="BO171" s="144">
        <f t="shared" si="290"/>
        <v>0</v>
      </c>
      <c r="BP171" s="144">
        <f t="shared" si="291"/>
        <v>0</v>
      </c>
      <c r="BQ171" s="144">
        <f t="shared" si="292"/>
        <v>0</v>
      </c>
      <c r="BR171" s="144">
        <f t="shared" si="293"/>
        <v>0</v>
      </c>
      <c r="BS171" s="144">
        <f t="shared" si="294"/>
        <v>0</v>
      </c>
      <c r="BT171" s="144">
        <f t="shared" si="295"/>
        <v>0</v>
      </c>
      <c r="BU171" s="144">
        <f t="shared" si="296"/>
        <v>0</v>
      </c>
      <c r="BV171" s="144">
        <f t="shared" si="297"/>
        <v>0</v>
      </c>
      <c r="BW171" s="144">
        <f t="shared" si="298"/>
        <v>0</v>
      </c>
      <c r="BX171" s="144">
        <f t="shared" si="299"/>
        <v>0</v>
      </c>
      <c r="BY171" s="144">
        <f t="shared" si="300"/>
        <v>0</v>
      </c>
      <c r="BZ171" s="144">
        <f t="shared" si="301"/>
        <v>0</v>
      </c>
      <c r="CA171" s="144">
        <f t="shared" si="302"/>
        <v>0</v>
      </c>
      <c r="CB171" s="144">
        <f t="shared" si="303"/>
        <v>0</v>
      </c>
      <c r="CC171" s="369"/>
      <c r="CE171" s="189" t="str">
        <f t="shared" si="263"/>
        <v>Autre</v>
      </c>
      <c r="CF171" s="145"/>
      <c r="CG171" s="145">
        <v>1</v>
      </c>
      <c r="CH171" s="145">
        <v>1</v>
      </c>
      <c r="CI171" s="145">
        <v>1</v>
      </c>
      <c r="CJ171" s="145">
        <v>1</v>
      </c>
      <c r="CK171" s="145">
        <v>1</v>
      </c>
      <c r="CL171" s="145">
        <v>1</v>
      </c>
      <c r="CM171" s="145">
        <v>1</v>
      </c>
      <c r="CN171" s="145">
        <v>1</v>
      </c>
      <c r="CO171" s="145">
        <v>1</v>
      </c>
      <c r="CP171" s="145">
        <v>1</v>
      </c>
      <c r="CQ171" s="145">
        <v>1</v>
      </c>
      <c r="CR171" s="145">
        <v>1</v>
      </c>
      <c r="CS171" s="145">
        <v>1</v>
      </c>
      <c r="CT171" s="145">
        <f t="shared" si="264"/>
        <v>0</v>
      </c>
      <c r="CU171" s="145">
        <f t="shared" si="265"/>
        <v>0</v>
      </c>
      <c r="CV171" s="145">
        <f t="shared" si="201"/>
        <v>0</v>
      </c>
    </row>
    <row r="172" spans="1:100" s="158" customFormat="1" ht="13.5" hidden="1" thickBot="1" x14ac:dyDescent="0.25">
      <c r="A172" s="137"/>
      <c r="B172" s="625" t="s">
        <v>172</v>
      </c>
      <c r="C172" s="322"/>
      <c r="D172" s="129"/>
      <c r="E172" s="155"/>
      <c r="F172" s="127"/>
      <c r="G172" s="130"/>
      <c r="H172" s="639"/>
      <c r="I172" s="130"/>
      <c r="J172" s="84"/>
      <c r="K172" s="139"/>
      <c r="L172" s="140"/>
      <c r="M172" s="141"/>
      <c r="N172" s="141"/>
      <c r="O172" s="70"/>
      <c r="P172" s="397" t="str">
        <f t="shared" si="269"/>
        <v>19. Imprévus</v>
      </c>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37"/>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E172" s="374" t="str">
        <f t="shared" si="263"/>
        <v>19. Imprévus</v>
      </c>
      <c r="CF172" s="145">
        <v>1</v>
      </c>
      <c r="CG172" s="145">
        <v>1</v>
      </c>
      <c r="CH172" s="145">
        <v>1</v>
      </c>
      <c r="CI172" s="145">
        <v>1</v>
      </c>
      <c r="CJ172" s="145">
        <v>1</v>
      </c>
      <c r="CK172" s="145">
        <v>1</v>
      </c>
      <c r="CL172" s="145">
        <v>1</v>
      </c>
      <c r="CM172" s="145">
        <v>1</v>
      </c>
      <c r="CN172" s="145">
        <v>1</v>
      </c>
      <c r="CO172" s="145">
        <v>1</v>
      </c>
      <c r="CP172" s="145">
        <v>1</v>
      </c>
      <c r="CQ172" s="145">
        <v>1</v>
      </c>
      <c r="CR172" s="145">
        <v>1</v>
      </c>
      <c r="CS172" s="145">
        <v>1</v>
      </c>
      <c r="CT172" s="145">
        <f t="shared" si="264"/>
        <v>1</v>
      </c>
      <c r="CU172" s="145">
        <f t="shared" si="265"/>
        <v>1</v>
      </c>
      <c r="CV172" s="145">
        <f t="shared" si="201"/>
        <v>1</v>
      </c>
    </row>
    <row r="173" spans="1:100" s="158" customFormat="1" ht="13.5" hidden="1" thickBot="1" x14ac:dyDescent="0.25">
      <c r="A173" s="137"/>
      <c r="B173" s="96" t="s">
        <v>418</v>
      </c>
      <c r="C173" s="319"/>
      <c r="D173" s="49"/>
      <c r="E173" s="152">
        <v>20</v>
      </c>
      <c r="F173" s="642"/>
      <c r="G173" s="157">
        <v>0.02</v>
      </c>
      <c r="H173" s="636"/>
      <c r="I173" s="622" t="s">
        <v>124</v>
      </c>
      <c r="J173" s="84"/>
      <c r="K173" s="139">
        <f t="shared" si="266"/>
        <v>20</v>
      </c>
      <c r="L173" s="140">
        <f t="shared" ref="L173:L174" si="322">IF(ISNUMBER(H173),IF(I173=$D$332,IFERROR(H173/D173,"-"),H173/100),IF(ISNUMBER(G173),G173,0))</f>
        <v>0.02</v>
      </c>
      <c r="M173" s="141">
        <f t="shared" ref="M173:M174" si="323">IF(AND(ISNUMBER(H173),I173=$D$332),H173,L173*D173)</f>
        <v>0</v>
      </c>
      <c r="N173" s="141">
        <f t="shared" si="233"/>
        <v>0</v>
      </c>
      <c r="O173" s="70"/>
      <c r="P173" s="149" t="str">
        <f t="shared" si="269"/>
        <v>Imprévus - installations techniques</v>
      </c>
      <c r="Q173" s="144">
        <f t="shared" si="270"/>
        <v>0</v>
      </c>
      <c r="R173" s="144">
        <f t="shared" ref="R173:AU173" si="324">IF(Betrachtungszeit_Heizung&lt;R$26,0,IF(AND(Q$26&lt;&gt;0,Q$26/($K173)=INT(Q$26/($K173))),$D173,0))</f>
        <v>0</v>
      </c>
      <c r="S173" s="144">
        <f t="shared" si="324"/>
        <v>0</v>
      </c>
      <c r="T173" s="144">
        <f t="shared" si="324"/>
        <v>0</v>
      </c>
      <c r="U173" s="144">
        <f t="shared" si="324"/>
        <v>0</v>
      </c>
      <c r="V173" s="144">
        <f t="shared" si="324"/>
        <v>0</v>
      </c>
      <c r="W173" s="144">
        <f t="shared" si="324"/>
        <v>0</v>
      </c>
      <c r="X173" s="144">
        <f t="shared" si="324"/>
        <v>0</v>
      </c>
      <c r="Y173" s="144">
        <f t="shared" si="324"/>
        <v>0</v>
      </c>
      <c r="Z173" s="144">
        <f t="shared" si="324"/>
        <v>0</v>
      </c>
      <c r="AA173" s="144">
        <f t="shared" si="324"/>
        <v>0</v>
      </c>
      <c r="AB173" s="144">
        <f t="shared" si="324"/>
        <v>0</v>
      </c>
      <c r="AC173" s="144">
        <f t="shared" si="324"/>
        <v>0</v>
      </c>
      <c r="AD173" s="144">
        <f t="shared" si="324"/>
        <v>0</v>
      </c>
      <c r="AE173" s="144">
        <f t="shared" si="324"/>
        <v>0</v>
      </c>
      <c r="AF173" s="144">
        <f t="shared" si="324"/>
        <v>0</v>
      </c>
      <c r="AG173" s="144">
        <f t="shared" si="324"/>
        <v>0</v>
      </c>
      <c r="AH173" s="144">
        <f t="shared" si="324"/>
        <v>0</v>
      </c>
      <c r="AI173" s="144">
        <f t="shared" si="324"/>
        <v>0</v>
      </c>
      <c r="AJ173" s="144">
        <f t="shared" si="324"/>
        <v>0</v>
      </c>
      <c r="AK173" s="144">
        <f t="shared" si="324"/>
        <v>0</v>
      </c>
      <c r="AL173" s="144">
        <f t="shared" si="324"/>
        <v>0</v>
      </c>
      <c r="AM173" s="144">
        <f t="shared" si="324"/>
        <v>0</v>
      </c>
      <c r="AN173" s="144">
        <f t="shared" si="324"/>
        <v>0</v>
      </c>
      <c r="AO173" s="144">
        <f t="shared" si="324"/>
        <v>0</v>
      </c>
      <c r="AP173" s="144">
        <f t="shared" si="324"/>
        <v>0</v>
      </c>
      <c r="AQ173" s="144">
        <f t="shared" si="324"/>
        <v>0</v>
      </c>
      <c r="AR173" s="144">
        <f t="shared" si="324"/>
        <v>0</v>
      </c>
      <c r="AS173" s="144">
        <f t="shared" si="324"/>
        <v>0</v>
      </c>
      <c r="AT173" s="144">
        <f t="shared" si="324"/>
        <v>0</v>
      </c>
      <c r="AU173" s="144">
        <f t="shared" si="324"/>
        <v>0</v>
      </c>
      <c r="AV173" s="144">
        <f>SUMIF($AX$26:$CB$26,Betrachtungszeit_Heizung,AX173:CB173)</f>
        <v>0</v>
      </c>
      <c r="AW173" s="137"/>
      <c r="AX173" s="144">
        <f t="shared" ref="AX173:AX174" si="325">$D173</f>
        <v>0</v>
      </c>
      <c r="AY173" s="144">
        <f t="shared" si="274"/>
        <v>0</v>
      </c>
      <c r="AZ173" s="144">
        <f t="shared" si="275"/>
        <v>0</v>
      </c>
      <c r="BA173" s="144">
        <f t="shared" si="276"/>
        <v>0</v>
      </c>
      <c r="BB173" s="144">
        <f t="shared" si="277"/>
        <v>0</v>
      </c>
      <c r="BC173" s="144">
        <f t="shared" si="278"/>
        <v>0</v>
      </c>
      <c r="BD173" s="144">
        <f t="shared" si="279"/>
        <v>0</v>
      </c>
      <c r="BE173" s="144">
        <f t="shared" si="280"/>
        <v>0</v>
      </c>
      <c r="BF173" s="144">
        <f t="shared" si="281"/>
        <v>0</v>
      </c>
      <c r="BG173" s="144">
        <f t="shared" si="282"/>
        <v>0</v>
      </c>
      <c r="BH173" s="144">
        <f t="shared" si="283"/>
        <v>0</v>
      </c>
      <c r="BI173" s="144">
        <f t="shared" si="284"/>
        <v>0</v>
      </c>
      <c r="BJ173" s="144">
        <f t="shared" si="285"/>
        <v>0</v>
      </c>
      <c r="BK173" s="144">
        <f t="shared" si="286"/>
        <v>0</v>
      </c>
      <c r="BL173" s="144">
        <f t="shared" si="287"/>
        <v>0</v>
      </c>
      <c r="BM173" s="144">
        <f t="shared" si="288"/>
        <v>0</v>
      </c>
      <c r="BN173" s="144">
        <f t="shared" si="289"/>
        <v>0</v>
      </c>
      <c r="BO173" s="144">
        <f t="shared" si="290"/>
        <v>0</v>
      </c>
      <c r="BP173" s="144">
        <f t="shared" si="291"/>
        <v>0</v>
      </c>
      <c r="BQ173" s="144">
        <f t="shared" si="292"/>
        <v>0</v>
      </c>
      <c r="BR173" s="144">
        <f t="shared" si="293"/>
        <v>0</v>
      </c>
      <c r="BS173" s="144">
        <f t="shared" si="294"/>
        <v>0</v>
      </c>
      <c r="BT173" s="144">
        <f t="shared" si="295"/>
        <v>0</v>
      </c>
      <c r="BU173" s="144">
        <f t="shared" si="296"/>
        <v>0</v>
      </c>
      <c r="BV173" s="144">
        <f t="shared" si="297"/>
        <v>0</v>
      </c>
      <c r="BW173" s="144">
        <f t="shared" si="298"/>
        <v>0</v>
      </c>
      <c r="BX173" s="144">
        <f t="shared" si="299"/>
        <v>0</v>
      </c>
      <c r="BY173" s="144">
        <f t="shared" si="300"/>
        <v>0</v>
      </c>
      <c r="BZ173" s="144">
        <f t="shared" si="301"/>
        <v>0</v>
      </c>
      <c r="CA173" s="144">
        <f t="shared" si="302"/>
        <v>0</v>
      </c>
      <c r="CB173" s="144">
        <f t="shared" si="303"/>
        <v>0</v>
      </c>
      <c r="CE173" s="189" t="str">
        <f t="shared" si="263"/>
        <v>Imprévus - installations techniques</v>
      </c>
      <c r="CF173" s="145"/>
      <c r="CG173" s="145">
        <v>1</v>
      </c>
      <c r="CH173" s="145">
        <v>1</v>
      </c>
      <c r="CI173" s="145">
        <v>1</v>
      </c>
      <c r="CJ173" s="145">
        <v>1</v>
      </c>
      <c r="CK173" s="145">
        <v>1</v>
      </c>
      <c r="CL173" s="145">
        <v>1</v>
      </c>
      <c r="CM173" s="145">
        <v>1</v>
      </c>
      <c r="CN173" s="145">
        <v>1</v>
      </c>
      <c r="CO173" s="145">
        <v>1</v>
      </c>
      <c r="CP173" s="145">
        <v>1</v>
      </c>
      <c r="CQ173" s="145">
        <v>1</v>
      </c>
      <c r="CR173" s="145">
        <v>1</v>
      </c>
      <c r="CS173" s="145">
        <v>1</v>
      </c>
      <c r="CT173" s="145">
        <f t="shared" si="264"/>
        <v>0</v>
      </c>
      <c r="CU173" s="145">
        <f t="shared" si="265"/>
        <v>0</v>
      </c>
      <c r="CV173" s="145">
        <f t="shared" si="201"/>
        <v>0</v>
      </c>
    </row>
    <row r="174" spans="1:100" s="158" customFormat="1" hidden="1" x14ac:dyDescent="0.2">
      <c r="A174" s="137"/>
      <c r="B174" s="96" t="s">
        <v>419</v>
      </c>
      <c r="C174" s="320"/>
      <c r="D174" s="50"/>
      <c r="E174" s="510">
        <v>20</v>
      </c>
      <c r="F174" s="643"/>
      <c r="G174" s="157">
        <v>0.01</v>
      </c>
      <c r="H174" s="637"/>
      <c r="I174" s="623" t="s">
        <v>124</v>
      </c>
      <c r="J174" s="84"/>
      <c r="K174" s="139">
        <f t="shared" si="266"/>
        <v>20</v>
      </c>
      <c r="L174" s="140">
        <f t="shared" si="322"/>
        <v>0.01</v>
      </c>
      <c r="M174" s="141">
        <f t="shared" si="323"/>
        <v>0</v>
      </c>
      <c r="N174" s="141">
        <f t="shared" si="233"/>
        <v>0</v>
      </c>
      <c r="O174" s="70"/>
      <c r="P174" s="149" t="str">
        <f t="shared" si="269"/>
        <v>Imprévus - travaux de construction</v>
      </c>
      <c r="Q174" s="144">
        <f t="shared" si="270"/>
        <v>0</v>
      </c>
      <c r="R174" s="144">
        <f t="shared" ref="R174:AU174" si="326">IF(Betrachtungszeit_Heizung&lt;R$26,0,IF(AND(Q$26&lt;&gt;0,Q$26/($K174)=INT(Q$26/($K174))),$D174,0))</f>
        <v>0</v>
      </c>
      <c r="S174" s="144">
        <f t="shared" si="326"/>
        <v>0</v>
      </c>
      <c r="T174" s="144">
        <f t="shared" si="326"/>
        <v>0</v>
      </c>
      <c r="U174" s="144">
        <f t="shared" si="326"/>
        <v>0</v>
      </c>
      <c r="V174" s="144">
        <f t="shared" si="326"/>
        <v>0</v>
      </c>
      <c r="W174" s="144">
        <f t="shared" si="326"/>
        <v>0</v>
      </c>
      <c r="X174" s="144">
        <f t="shared" si="326"/>
        <v>0</v>
      </c>
      <c r="Y174" s="144">
        <f t="shared" si="326"/>
        <v>0</v>
      </c>
      <c r="Z174" s="144">
        <f t="shared" si="326"/>
        <v>0</v>
      </c>
      <c r="AA174" s="144">
        <f t="shared" si="326"/>
        <v>0</v>
      </c>
      <c r="AB174" s="144">
        <f t="shared" si="326"/>
        <v>0</v>
      </c>
      <c r="AC174" s="144">
        <f t="shared" si="326"/>
        <v>0</v>
      </c>
      <c r="AD174" s="144">
        <f t="shared" si="326"/>
        <v>0</v>
      </c>
      <c r="AE174" s="144">
        <f t="shared" si="326"/>
        <v>0</v>
      </c>
      <c r="AF174" s="144">
        <f t="shared" si="326"/>
        <v>0</v>
      </c>
      <c r="AG174" s="144">
        <f t="shared" si="326"/>
        <v>0</v>
      </c>
      <c r="AH174" s="144">
        <f t="shared" si="326"/>
        <v>0</v>
      </c>
      <c r="AI174" s="144">
        <f t="shared" si="326"/>
        <v>0</v>
      </c>
      <c r="AJ174" s="144">
        <f t="shared" si="326"/>
        <v>0</v>
      </c>
      <c r="AK174" s="144">
        <f t="shared" si="326"/>
        <v>0</v>
      </c>
      <c r="AL174" s="144">
        <f t="shared" si="326"/>
        <v>0</v>
      </c>
      <c r="AM174" s="144">
        <f t="shared" si="326"/>
        <v>0</v>
      </c>
      <c r="AN174" s="144">
        <f t="shared" si="326"/>
        <v>0</v>
      </c>
      <c r="AO174" s="144">
        <f t="shared" si="326"/>
        <v>0</v>
      </c>
      <c r="AP174" s="144">
        <f t="shared" si="326"/>
        <v>0</v>
      </c>
      <c r="AQ174" s="144">
        <f t="shared" si="326"/>
        <v>0</v>
      </c>
      <c r="AR174" s="144">
        <f t="shared" si="326"/>
        <v>0</v>
      </c>
      <c r="AS174" s="144">
        <f t="shared" si="326"/>
        <v>0</v>
      </c>
      <c r="AT174" s="144">
        <f t="shared" si="326"/>
        <v>0</v>
      </c>
      <c r="AU174" s="144">
        <f t="shared" si="326"/>
        <v>0</v>
      </c>
      <c r="AV174" s="144">
        <f>SUMIF($AX$26:$CB$26,Betrachtungszeit_Heizung,AX174:CB174)</f>
        <v>0</v>
      </c>
      <c r="AW174" s="137"/>
      <c r="AX174" s="144">
        <f t="shared" si="325"/>
        <v>0</v>
      </c>
      <c r="AY174" s="144">
        <f t="shared" si="274"/>
        <v>0</v>
      </c>
      <c r="AZ174" s="144">
        <f t="shared" si="275"/>
        <v>0</v>
      </c>
      <c r="BA174" s="144">
        <f t="shared" si="276"/>
        <v>0</v>
      </c>
      <c r="BB174" s="144">
        <f t="shared" si="277"/>
        <v>0</v>
      </c>
      <c r="BC174" s="144">
        <f t="shared" si="278"/>
        <v>0</v>
      </c>
      <c r="BD174" s="144">
        <f t="shared" si="279"/>
        <v>0</v>
      </c>
      <c r="BE174" s="144">
        <f t="shared" si="280"/>
        <v>0</v>
      </c>
      <c r="BF174" s="144">
        <f t="shared" si="281"/>
        <v>0</v>
      </c>
      <c r="BG174" s="144">
        <f t="shared" si="282"/>
        <v>0</v>
      </c>
      <c r="BH174" s="144">
        <f t="shared" si="283"/>
        <v>0</v>
      </c>
      <c r="BI174" s="144">
        <f t="shared" si="284"/>
        <v>0</v>
      </c>
      <c r="BJ174" s="144">
        <f t="shared" si="285"/>
        <v>0</v>
      </c>
      <c r="BK174" s="144">
        <f t="shared" si="286"/>
        <v>0</v>
      </c>
      <c r="BL174" s="144">
        <f t="shared" si="287"/>
        <v>0</v>
      </c>
      <c r="BM174" s="144">
        <f t="shared" si="288"/>
        <v>0</v>
      </c>
      <c r="BN174" s="144">
        <f t="shared" si="289"/>
        <v>0</v>
      </c>
      <c r="BO174" s="144">
        <f t="shared" si="290"/>
        <v>0</v>
      </c>
      <c r="BP174" s="144">
        <f t="shared" si="291"/>
        <v>0</v>
      </c>
      <c r="BQ174" s="144">
        <f t="shared" si="292"/>
        <v>0</v>
      </c>
      <c r="BR174" s="144">
        <f t="shared" si="293"/>
        <v>0</v>
      </c>
      <c r="BS174" s="144">
        <f t="shared" si="294"/>
        <v>0</v>
      </c>
      <c r="BT174" s="144">
        <f t="shared" si="295"/>
        <v>0</v>
      </c>
      <c r="BU174" s="144">
        <f t="shared" si="296"/>
        <v>0</v>
      </c>
      <c r="BV174" s="144">
        <f t="shared" si="297"/>
        <v>0</v>
      </c>
      <c r="BW174" s="144">
        <f t="shared" si="298"/>
        <v>0</v>
      </c>
      <c r="BX174" s="144">
        <f t="shared" si="299"/>
        <v>0</v>
      </c>
      <c r="BY174" s="144">
        <f t="shared" si="300"/>
        <v>0</v>
      </c>
      <c r="BZ174" s="144">
        <f t="shared" si="301"/>
        <v>0</v>
      </c>
      <c r="CA174" s="144">
        <f t="shared" si="302"/>
        <v>0</v>
      </c>
      <c r="CB174" s="144">
        <f t="shared" si="303"/>
        <v>0</v>
      </c>
      <c r="CE174" s="189" t="str">
        <f t="shared" si="263"/>
        <v>Imprévus - travaux de construction</v>
      </c>
      <c r="CF174" s="145"/>
      <c r="CG174" s="145">
        <v>1</v>
      </c>
      <c r="CH174" s="145">
        <v>1</v>
      </c>
      <c r="CI174" s="145">
        <v>1</v>
      </c>
      <c r="CJ174" s="145">
        <v>1</v>
      </c>
      <c r="CK174" s="145">
        <v>1</v>
      </c>
      <c r="CL174" s="145">
        <v>1</v>
      </c>
      <c r="CM174" s="145">
        <v>1</v>
      </c>
      <c r="CN174" s="145">
        <v>1</v>
      </c>
      <c r="CO174" s="145">
        <v>1</v>
      </c>
      <c r="CP174" s="145">
        <v>1</v>
      </c>
      <c r="CQ174" s="145">
        <v>1</v>
      </c>
      <c r="CR174" s="145">
        <v>1</v>
      </c>
      <c r="CS174" s="145">
        <v>1</v>
      </c>
      <c r="CT174" s="145">
        <f t="shared" si="264"/>
        <v>0</v>
      </c>
      <c r="CU174" s="145">
        <f t="shared" si="265"/>
        <v>0</v>
      </c>
      <c r="CV174" s="145">
        <f t="shared" si="201"/>
        <v>0</v>
      </c>
    </row>
    <row r="175" spans="1:100" s="137" customFormat="1" ht="13.5" hidden="1" thickBot="1" x14ac:dyDescent="0.25">
      <c r="B175" s="698" t="s">
        <v>173</v>
      </c>
      <c r="C175" s="323"/>
      <c r="D175" s="160"/>
      <c r="E175" s="155"/>
      <c r="F175" s="127"/>
      <c r="G175" s="161"/>
      <c r="H175" s="130"/>
      <c r="I175" s="130"/>
      <c r="J175" s="165"/>
      <c r="K175" s="139"/>
      <c r="L175" s="140"/>
      <c r="M175" s="141"/>
      <c r="N175" s="141"/>
      <c r="O175" s="70"/>
      <c r="P175" s="395" t="str">
        <f t="shared" si="269"/>
        <v>20. Honoraires/frais annexes</v>
      </c>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369"/>
      <c r="CE175" s="374" t="str">
        <f t="shared" si="263"/>
        <v>20. Honoraires/frais annexes</v>
      </c>
      <c r="CF175" s="145">
        <v>1</v>
      </c>
      <c r="CG175" s="145">
        <v>1</v>
      </c>
      <c r="CH175" s="145">
        <v>1</v>
      </c>
      <c r="CI175" s="145">
        <v>1</v>
      </c>
      <c r="CJ175" s="145">
        <v>1</v>
      </c>
      <c r="CK175" s="145">
        <v>1</v>
      </c>
      <c r="CL175" s="145">
        <v>1</v>
      </c>
      <c r="CM175" s="145">
        <v>1</v>
      </c>
      <c r="CN175" s="145">
        <v>1</v>
      </c>
      <c r="CO175" s="145">
        <v>1</v>
      </c>
      <c r="CP175" s="145">
        <v>1</v>
      </c>
      <c r="CQ175" s="145">
        <v>1</v>
      </c>
      <c r="CR175" s="145">
        <v>1</v>
      </c>
      <c r="CS175" s="145">
        <v>1</v>
      </c>
      <c r="CT175" s="145">
        <f t="shared" si="264"/>
        <v>1</v>
      </c>
      <c r="CU175" s="145">
        <f t="shared" si="265"/>
        <v>1</v>
      </c>
      <c r="CV175" s="145">
        <f t="shared" ref="CV175:CV185" si="327">IF(CT175+CU175&gt;0,1,0)</f>
        <v>1</v>
      </c>
    </row>
    <row r="176" spans="1:100" s="137" customFormat="1" ht="13.5" hidden="1" thickBot="1" x14ac:dyDescent="0.25">
      <c r="B176" s="98" t="s">
        <v>420</v>
      </c>
      <c r="C176" s="319"/>
      <c r="D176" s="49"/>
      <c r="E176" s="152">
        <v>25</v>
      </c>
      <c r="F176" s="642"/>
      <c r="G176" s="157"/>
      <c r="H176" s="168"/>
      <c r="I176" s="168"/>
      <c r="J176" s="165"/>
      <c r="K176" s="139">
        <f t="shared" si="266"/>
        <v>25</v>
      </c>
      <c r="L176" s="140">
        <f t="shared" ref="L176:L185" si="328">IF(ISNUMBER(H176),IF(I176=$D$332,IFERROR(H176/D176,"-"),H176/100),IF(ISNUMBER(G176),G176,0))</f>
        <v>0</v>
      </c>
      <c r="M176" s="141">
        <f t="shared" ref="M176:M185" si="329">IF(AND(ISNUMBER(H176),I176=$D$332),H176,L176*D176)</f>
        <v>0</v>
      </c>
      <c r="N176" s="141">
        <f t="shared" si="233"/>
        <v>0</v>
      </c>
      <c r="O176" s="70"/>
      <c r="P176" s="143" t="str">
        <f t="shared" si="269"/>
        <v>Ingénieur CVCSE</v>
      </c>
      <c r="Q176" s="144">
        <f t="shared" si="270"/>
        <v>0</v>
      </c>
      <c r="R176" s="144">
        <f t="shared" ref="R176:AU176" si="330">IF(Betrachtungszeit_Heizung&lt;R$26,0,IF(AND(Q$26&lt;&gt;0,Q$26/($K176)=INT(Q$26/($K176))),$D176,0))</f>
        <v>0</v>
      </c>
      <c r="S176" s="144">
        <f t="shared" si="330"/>
        <v>0</v>
      </c>
      <c r="T176" s="144">
        <f t="shared" si="330"/>
        <v>0</v>
      </c>
      <c r="U176" s="144">
        <f t="shared" si="330"/>
        <v>0</v>
      </c>
      <c r="V176" s="144">
        <f t="shared" si="330"/>
        <v>0</v>
      </c>
      <c r="W176" s="144">
        <f t="shared" si="330"/>
        <v>0</v>
      </c>
      <c r="X176" s="144">
        <f t="shared" si="330"/>
        <v>0</v>
      </c>
      <c r="Y176" s="144">
        <f t="shared" si="330"/>
        <v>0</v>
      </c>
      <c r="Z176" s="144">
        <f t="shared" si="330"/>
        <v>0</v>
      </c>
      <c r="AA176" s="144">
        <f t="shared" si="330"/>
        <v>0</v>
      </c>
      <c r="AB176" s="144">
        <f t="shared" si="330"/>
        <v>0</v>
      </c>
      <c r="AC176" s="144">
        <f t="shared" si="330"/>
        <v>0</v>
      </c>
      <c r="AD176" s="144">
        <f t="shared" si="330"/>
        <v>0</v>
      </c>
      <c r="AE176" s="144">
        <f t="shared" si="330"/>
        <v>0</v>
      </c>
      <c r="AF176" s="144">
        <f t="shared" si="330"/>
        <v>0</v>
      </c>
      <c r="AG176" s="144">
        <f t="shared" si="330"/>
        <v>0</v>
      </c>
      <c r="AH176" s="144">
        <f t="shared" si="330"/>
        <v>0</v>
      </c>
      <c r="AI176" s="144">
        <f t="shared" si="330"/>
        <v>0</v>
      </c>
      <c r="AJ176" s="144">
        <f t="shared" si="330"/>
        <v>0</v>
      </c>
      <c r="AK176" s="144">
        <f t="shared" si="330"/>
        <v>0</v>
      </c>
      <c r="AL176" s="144">
        <f t="shared" si="330"/>
        <v>0</v>
      </c>
      <c r="AM176" s="144">
        <f t="shared" si="330"/>
        <v>0</v>
      </c>
      <c r="AN176" s="144">
        <f t="shared" si="330"/>
        <v>0</v>
      </c>
      <c r="AO176" s="144">
        <f t="shared" si="330"/>
        <v>0</v>
      </c>
      <c r="AP176" s="144">
        <f t="shared" si="330"/>
        <v>0</v>
      </c>
      <c r="AQ176" s="144">
        <f t="shared" si="330"/>
        <v>0</v>
      </c>
      <c r="AR176" s="144">
        <f t="shared" si="330"/>
        <v>0</v>
      </c>
      <c r="AS176" s="144">
        <f t="shared" si="330"/>
        <v>0</v>
      </c>
      <c r="AT176" s="144">
        <f t="shared" si="330"/>
        <v>0</v>
      </c>
      <c r="AU176" s="144">
        <f t="shared" si="330"/>
        <v>0</v>
      </c>
      <c r="AV176" s="144">
        <f t="shared" ref="AV176:AV185" si="331">SUMIF($AX$26:$CB$26,Betrachtungszeit_Heizung,AX176:CB176)</f>
        <v>0</v>
      </c>
      <c r="AX176" s="144">
        <f t="shared" ref="AX176:AX185" si="332">$D176</f>
        <v>0</v>
      </c>
      <c r="AY176" s="144">
        <f t="shared" si="274"/>
        <v>0</v>
      </c>
      <c r="AZ176" s="144">
        <f t="shared" si="275"/>
        <v>0</v>
      </c>
      <c r="BA176" s="144">
        <f t="shared" si="276"/>
        <v>0</v>
      </c>
      <c r="BB176" s="144">
        <f t="shared" si="277"/>
        <v>0</v>
      </c>
      <c r="BC176" s="144">
        <f t="shared" si="278"/>
        <v>0</v>
      </c>
      <c r="BD176" s="144">
        <f t="shared" si="279"/>
        <v>0</v>
      </c>
      <c r="BE176" s="144">
        <f t="shared" si="280"/>
        <v>0</v>
      </c>
      <c r="BF176" s="144">
        <f t="shared" si="281"/>
        <v>0</v>
      </c>
      <c r="BG176" s="144">
        <f t="shared" si="282"/>
        <v>0</v>
      </c>
      <c r="BH176" s="144">
        <f t="shared" si="283"/>
        <v>0</v>
      </c>
      <c r="BI176" s="144">
        <f t="shared" si="284"/>
        <v>0</v>
      </c>
      <c r="BJ176" s="144">
        <f t="shared" si="285"/>
        <v>0</v>
      </c>
      <c r="BK176" s="144">
        <f t="shared" si="286"/>
        <v>0</v>
      </c>
      <c r="BL176" s="144">
        <f t="shared" si="287"/>
        <v>0</v>
      </c>
      <c r="BM176" s="144">
        <f t="shared" si="288"/>
        <v>0</v>
      </c>
      <c r="BN176" s="144">
        <f t="shared" si="289"/>
        <v>0</v>
      </c>
      <c r="BO176" s="144">
        <f t="shared" si="290"/>
        <v>0</v>
      </c>
      <c r="BP176" s="144">
        <f t="shared" si="291"/>
        <v>0</v>
      </c>
      <c r="BQ176" s="144">
        <f t="shared" si="292"/>
        <v>0</v>
      </c>
      <c r="BR176" s="144">
        <f t="shared" si="293"/>
        <v>0</v>
      </c>
      <c r="BS176" s="144">
        <f t="shared" si="294"/>
        <v>0</v>
      </c>
      <c r="BT176" s="144">
        <f t="shared" si="295"/>
        <v>0</v>
      </c>
      <c r="BU176" s="144">
        <f t="shared" si="296"/>
        <v>0</v>
      </c>
      <c r="BV176" s="144">
        <f t="shared" si="297"/>
        <v>0</v>
      </c>
      <c r="BW176" s="144">
        <f t="shared" si="298"/>
        <v>0</v>
      </c>
      <c r="BX176" s="144">
        <f t="shared" si="299"/>
        <v>0</v>
      </c>
      <c r="BY176" s="144">
        <f t="shared" si="300"/>
        <v>0</v>
      </c>
      <c r="BZ176" s="144">
        <f t="shared" si="301"/>
        <v>0</v>
      </c>
      <c r="CA176" s="144">
        <f t="shared" si="302"/>
        <v>0</v>
      </c>
      <c r="CB176" s="144">
        <f t="shared" si="303"/>
        <v>0</v>
      </c>
      <c r="CC176" s="369"/>
      <c r="CE176" s="189" t="str">
        <f t="shared" si="263"/>
        <v>Ingénieur CVCSE</v>
      </c>
      <c r="CF176" s="145"/>
      <c r="CG176" s="145">
        <v>1</v>
      </c>
      <c r="CH176" s="145">
        <v>1</v>
      </c>
      <c r="CI176" s="145">
        <v>1</v>
      </c>
      <c r="CJ176" s="145">
        <v>1</v>
      </c>
      <c r="CK176" s="145">
        <v>1</v>
      </c>
      <c r="CL176" s="145">
        <v>1</v>
      </c>
      <c r="CM176" s="145">
        <v>1</v>
      </c>
      <c r="CN176" s="145">
        <v>1</v>
      </c>
      <c r="CO176" s="145">
        <v>1</v>
      </c>
      <c r="CP176" s="145">
        <v>1</v>
      </c>
      <c r="CQ176" s="145">
        <v>1</v>
      </c>
      <c r="CR176" s="145">
        <v>1</v>
      </c>
      <c r="CS176" s="145">
        <v>1</v>
      </c>
      <c r="CT176" s="145">
        <f t="shared" si="264"/>
        <v>0</v>
      </c>
      <c r="CU176" s="145">
        <f t="shared" si="265"/>
        <v>0</v>
      </c>
      <c r="CV176" s="145">
        <f t="shared" si="327"/>
        <v>0</v>
      </c>
    </row>
    <row r="177" spans="2:100" s="137" customFormat="1" ht="13.5" hidden="1" thickBot="1" x14ac:dyDescent="0.25">
      <c r="B177" s="98" t="s">
        <v>174</v>
      </c>
      <c r="C177" s="320"/>
      <c r="D177" s="50"/>
      <c r="E177" s="152">
        <v>25</v>
      </c>
      <c r="F177" s="642"/>
      <c r="G177" s="157"/>
      <c r="H177" s="168"/>
      <c r="I177" s="168"/>
      <c r="J177" s="165"/>
      <c r="K177" s="139">
        <f t="shared" si="266"/>
        <v>25</v>
      </c>
      <c r="L177" s="140">
        <f t="shared" si="328"/>
        <v>0</v>
      </c>
      <c r="M177" s="141">
        <f t="shared" si="329"/>
        <v>0</v>
      </c>
      <c r="N177" s="141">
        <f t="shared" si="233"/>
        <v>0</v>
      </c>
      <c r="O177" s="70"/>
      <c r="P177" s="143" t="str">
        <f t="shared" si="269"/>
        <v>Ingénieur civil</v>
      </c>
      <c r="Q177" s="144">
        <f t="shared" si="270"/>
        <v>0</v>
      </c>
      <c r="R177" s="144">
        <f t="shared" ref="R177:AU177" si="333">IF(Betrachtungszeit_Heizung&lt;R$26,0,IF(AND(Q$26&lt;&gt;0,Q$26/($K177)=INT(Q$26/($K177))),$D177,0))</f>
        <v>0</v>
      </c>
      <c r="S177" s="144">
        <f t="shared" si="333"/>
        <v>0</v>
      </c>
      <c r="T177" s="144">
        <f t="shared" si="333"/>
        <v>0</v>
      </c>
      <c r="U177" s="144">
        <f t="shared" si="333"/>
        <v>0</v>
      </c>
      <c r="V177" s="144">
        <f t="shared" si="333"/>
        <v>0</v>
      </c>
      <c r="W177" s="144">
        <f t="shared" si="333"/>
        <v>0</v>
      </c>
      <c r="X177" s="144">
        <f t="shared" si="333"/>
        <v>0</v>
      </c>
      <c r="Y177" s="144">
        <f t="shared" si="333"/>
        <v>0</v>
      </c>
      <c r="Z177" s="144">
        <f t="shared" si="333"/>
        <v>0</v>
      </c>
      <c r="AA177" s="144">
        <f t="shared" si="333"/>
        <v>0</v>
      </c>
      <c r="AB177" s="144">
        <f t="shared" si="333"/>
        <v>0</v>
      </c>
      <c r="AC177" s="144">
        <f t="shared" si="333"/>
        <v>0</v>
      </c>
      <c r="AD177" s="144">
        <f t="shared" si="333"/>
        <v>0</v>
      </c>
      <c r="AE177" s="144">
        <f t="shared" si="333"/>
        <v>0</v>
      </c>
      <c r="AF177" s="144">
        <f t="shared" si="333"/>
        <v>0</v>
      </c>
      <c r="AG177" s="144">
        <f t="shared" si="333"/>
        <v>0</v>
      </c>
      <c r="AH177" s="144">
        <f t="shared" si="333"/>
        <v>0</v>
      </c>
      <c r="AI177" s="144">
        <f t="shared" si="333"/>
        <v>0</v>
      </c>
      <c r="AJ177" s="144">
        <f t="shared" si="333"/>
        <v>0</v>
      </c>
      <c r="AK177" s="144">
        <f t="shared" si="333"/>
        <v>0</v>
      </c>
      <c r="AL177" s="144">
        <f t="shared" si="333"/>
        <v>0</v>
      </c>
      <c r="AM177" s="144">
        <f t="shared" si="333"/>
        <v>0</v>
      </c>
      <c r="AN177" s="144">
        <f t="shared" si="333"/>
        <v>0</v>
      </c>
      <c r="AO177" s="144">
        <f t="shared" si="333"/>
        <v>0</v>
      </c>
      <c r="AP177" s="144">
        <f t="shared" si="333"/>
        <v>0</v>
      </c>
      <c r="AQ177" s="144">
        <f t="shared" si="333"/>
        <v>0</v>
      </c>
      <c r="AR177" s="144">
        <f t="shared" si="333"/>
        <v>0</v>
      </c>
      <c r="AS177" s="144">
        <f t="shared" si="333"/>
        <v>0</v>
      </c>
      <c r="AT177" s="144">
        <f t="shared" si="333"/>
        <v>0</v>
      </c>
      <c r="AU177" s="144">
        <f t="shared" si="333"/>
        <v>0</v>
      </c>
      <c r="AV177" s="144">
        <f t="shared" si="331"/>
        <v>0</v>
      </c>
      <c r="AX177" s="144">
        <f t="shared" si="332"/>
        <v>0</v>
      </c>
      <c r="AY177" s="144">
        <f t="shared" si="274"/>
        <v>0</v>
      </c>
      <c r="AZ177" s="144">
        <f t="shared" si="275"/>
        <v>0</v>
      </c>
      <c r="BA177" s="144">
        <f t="shared" si="276"/>
        <v>0</v>
      </c>
      <c r="BB177" s="144">
        <f t="shared" si="277"/>
        <v>0</v>
      </c>
      <c r="BC177" s="144">
        <f t="shared" si="278"/>
        <v>0</v>
      </c>
      <c r="BD177" s="144">
        <f t="shared" si="279"/>
        <v>0</v>
      </c>
      <c r="BE177" s="144">
        <f t="shared" si="280"/>
        <v>0</v>
      </c>
      <c r="BF177" s="144">
        <f t="shared" si="281"/>
        <v>0</v>
      </c>
      <c r="BG177" s="144">
        <f t="shared" si="282"/>
        <v>0</v>
      </c>
      <c r="BH177" s="144">
        <f t="shared" si="283"/>
        <v>0</v>
      </c>
      <c r="BI177" s="144">
        <f t="shared" si="284"/>
        <v>0</v>
      </c>
      <c r="BJ177" s="144">
        <f t="shared" si="285"/>
        <v>0</v>
      </c>
      <c r="BK177" s="144">
        <f t="shared" si="286"/>
        <v>0</v>
      </c>
      <c r="BL177" s="144">
        <f t="shared" si="287"/>
        <v>0</v>
      </c>
      <c r="BM177" s="144">
        <f t="shared" si="288"/>
        <v>0</v>
      </c>
      <c r="BN177" s="144">
        <f t="shared" si="289"/>
        <v>0</v>
      </c>
      <c r="BO177" s="144">
        <f t="shared" si="290"/>
        <v>0</v>
      </c>
      <c r="BP177" s="144">
        <f t="shared" si="291"/>
        <v>0</v>
      </c>
      <c r="BQ177" s="144">
        <f t="shared" si="292"/>
        <v>0</v>
      </c>
      <c r="BR177" s="144">
        <f t="shared" si="293"/>
        <v>0</v>
      </c>
      <c r="BS177" s="144">
        <f t="shared" si="294"/>
        <v>0</v>
      </c>
      <c r="BT177" s="144">
        <f t="shared" si="295"/>
        <v>0</v>
      </c>
      <c r="BU177" s="144">
        <f t="shared" si="296"/>
        <v>0</v>
      </c>
      <c r="BV177" s="144">
        <f t="shared" si="297"/>
        <v>0</v>
      </c>
      <c r="BW177" s="144">
        <f t="shared" si="298"/>
        <v>0</v>
      </c>
      <c r="BX177" s="144">
        <f t="shared" si="299"/>
        <v>0</v>
      </c>
      <c r="BY177" s="144">
        <f t="shared" si="300"/>
        <v>0</v>
      </c>
      <c r="BZ177" s="144">
        <f t="shared" si="301"/>
        <v>0</v>
      </c>
      <c r="CA177" s="144">
        <f t="shared" si="302"/>
        <v>0</v>
      </c>
      <c r="CB177" s="144">
        <f t="shared" si="303"/>
        <v>0</v>
      </c>
      <c r="CC177" s="369"/>
      <c r="CE177" s="189" t="str">
        <f t="shared" si="263"/>
        <v>Ingénieur civil</v>
      </c>
      <c r="CF177" s="145"/>
      <c r="CG177" s="145">
        <v>1</v>
      </c>
      <c r="CH177" s="145">
        <v>1</v>
      </c>
      <c r="CI177" s="145">
        <v>1</v>
      </c>
      <c r="CJ177" s="145">
        <v>1</v>
      </c>
      <c r="CK177" s="145">
        <v>1</v>
      </c>
      <c r="CL177" s="145">
        <v>1</v>
      </c>
      <c r="CM177" s="145">
        <v>1</v>
      </c>
      <c r="CN177" s="145">
        <v>1</v>
      </c>
      <c r="CO177" s="145">
        <v>1</v>
      </c>
      <c r="CP177" s="145">
        <v>1</v>
      </c>
      <c r="CQ177" s="145">
        <v>1</v>
      </c>
      <c r="CR177" s="145">
        <v>1</v>
      </c>
      <c r="CS177" s="145">
        <v>1</v>
      </c>
      <c r="CT177" s="145">
        <f t="shared" si="264"/>
        <v>0</v>
      </c>
      <c r="CU177" s="145">
        <f t="shared" si="265"/>
        <v>0</v>
      </c>
      <c r="CV177" s="145">
        <f t="shared" si="327"/>
        <v>0</v>
      </c>
    </row>
    <row r="178" spans="2:100" s="137" customFormat="1" ht="13.5" hidden="1" thickBot="1" x14ac:dyDescent="0.25">
      <c r="B178" s="98" t="s">
        <v>175</v>
      </c>
      <c r="C178" s="320"/>
      <c r="D178" s="50"/>
      <c r="E178" s="152">
        <v>25</v>
      </c>
      <c r="F178" s="642"/>
      <c r="G178" s="157"/>
      <c r="H178" s="168"/>
      <c r="I178" s="168"/>
      <c r="J178" s="165"/>
      <c r="K178" s="139">
        <f t="shared" si="266"/>
        <v>25</v>
      </c>
      <c r="L178" s="140">
        <f t="shared" si="328"/>
        <v>0</v>
      </c>
      <c r="M178" s="141">
        <f t="shared" si="329"/>
        <v>0</v>
      </c>
      <c r="N178" s="141">
        <f t="shared" si="233"/>
        <v>0</v>
      </c>
      <c r="O178" s="70"/>
      <c r="P178" s="143" t="str">
        <f t="shared" si="269"/>
        <v>Propres prestations</v>
      </c>
      <c r="Q178" s="144">
        <f t="shared" si="270"/>
        <v>0</v>
      </c>
      <c r="R178" s="144">
        <f t="shared" ref="R178:AU178" si="334">IF(Betrachtungszeit_Heizung&lt;R$26,0,IF(AND(Q$26&lt;&gt;0,Q$26/($K178)=INT(Q$26/($K178))),$D178,0))</f>
        <v>0</v>
      </c>
      <c r="S178" s="144">
        <f t="shared" si="334"/>
        <v>0</v>
      </c>
      <c r="T178" s="144">
        <f t="shared" si="334"/>
        <v>0</v>
      </c>
      <c r="U178" s="144">
        <f t="shared" si="334"/>
        <v>0</v>
      </c>
      <c r="V178" s="144">
        <f t="shared" si="334"/>
        <v>0</v>
      </c>
      <c r="W178" s="144">
        <f t="shared" si="334"/>
        <v>0</v>
      </c>
      <c r="X178" s="144">
        <f t="shared" si="334"/>
        <v>0</v>
      </c>
      <c r="Y178" s="144">
        <f t="shared" si="334"/>
        <v>0</v>
      </c>
      <c r="Z178" s="144">
        <f t="shared" si="334"/>
        <v>0</v>
      </c>
      <c r="AA178" s="144">
        <f t="shared" si="334"/>
        <v>0</v>
      </c>
      <c r="AB178" s="144">
        <f t="shared" si="334"/>
        <v>0</v>
      </c>
      <c r="AC178" s="144">
        <f t="shared" si="334"/>
        <v>0</v>
      </c>
      <c r="AD178" s="144">
        <f t="shared" si="334"/>
        <v>0</v>
      </c>
      <c r="AE178" s="144">
        <f t="shared" si="334"/>
        <v>0</v>
      </c>
      <c r="AF178" s="144">
        <f t="shared" si="334"/>
        <v>0</v>
      </c>
      <c r="AG178" s="144">
        <f t="shared" si="334"/>
        <v>0</v>
      </c>
      <c r="AH178" s="144">
        <f t="shared" si="334"/>
        <v>0</v>
      </c>
      <c r="AI178" s="144">
        <f t="shared" si="334"/>
        <v>0</v>
      </c>
      <c r="AJ178" s="144">
        <f t="shared" si="334"/>
        <v>0</v>
      </c>
      <c r="AK178" s="144">
        <f t="shared" si="334"/>
        <v>0</v>
      </c>
      <c r="AL178" s="144">
        <f t="shared" si="334"/>
        <v>0</v>
      </c>
      <c r="AM178" s="144">
        <f t="shared" si="334"/>
        <v>0</v>
      </c>
      <c r="AN178" s="144">
        <f t="shared" si="334"/>
        <v>0</v>
      </c>
      <c r="AO178" s="144">
        <f t="shared" si="334"/>
        <v>0</v>
      </c>
      <c r="AP178" s="144">
        <f t="shared" si="334"/>
        <v>0</v>
      </c>
      <c r="AQ178" s="144">
        <f t="shared" si="334"/>
        <v>0</v>
      </c>
      <c r="AR178" s="144">
        <f t="shared" si="334"/>
        <v>0</v>
      </c>
      <c r="AS178" s="144">
        <f t="shared" si="334"/>
        <v>0</v>
      </c>
      <c r="AT178" s="144">
        <f t="shared" si="334"/>
        <v>0</v>
      </c>
      <c r="AU178" s="144">
        <f t="shared" si="334"/>
        <v>0</v>
      </c>
      <c r="AV178" s="144">
        <f t="shared" si="331"/>
        <v>0</v>
      </c>
      <c r="AX178" s="144">
        <f t="shared" si="332"/>
        <v>0</v>
      </c>
      <c r="AY178" s="144">
        <f t="shared" si="274"/>
        <v>0</v>
      </c>
      <c r="AZ178" s="144">
        <f t="shared" si="275"/>
        <v>0</v>
      </c>
      <c r="BA178" s="144">
        <f t="shared" si="276"/>
        <v>0</v>
      </c>
      <c r="BB178" s="144">
        <f t="shared" si="277"/>
        <v>0</v>
      </c>
      <c r="BC178" s="144">
        <f t="shared" si="278"/>
        <v>0</v>
      </c>
      <c r="BD178" s="144">
        <f t="shared" si="279"/>
        <v>0</v>
      </c>
      <c r="BE178" s="144">
        <f t="shared" si="280"/>
        <v>0</v>
      </c>
      <c r="BF178" s="144">
        <f t="shared" si="281"/>
        <v>0</v>
      </c>
      <c r="BG178" s="144">
        <f t="shared" si="282"/>
        <v>0</v>
      </c>
      <c r="BH178" s="144">
        <f t="shared" si="283"/>
        <v>0</v>
      </c>
      <c r="BI178" s="144">
        <f t="shared" si="284"/>
        <v>0</v>
      </c>
      <c r="BJ178" s="144">
        <f t="shared" si="285"/>
        <v>0</v>
      </c>
      <c r="BK178" s="144">
        <f t="shared" si="286"/>
        <v>0</v>
      </c>
      <c r="BL178" s="144">
        <f t="shared" si="287"/>
        <v>0</v>
      </c>
      <c r="BM178" s="144">
        <f t="shared" si="288"/>
        <v>0</v>
      </c>
      <c r="BN178" s="144">
        <f t="shared" si="289"/>
        <v>0</v>
      </c>
      <c r="BO178" s="144">
        <f t="shared" si="290"/>
        <v>0</v>
      </c>
      <c r="BP178" s="144">
        <f t="shared" si="291"/>
        <v>0</v>
      </c>
      <c r="BQ178" s="144">
        <f t="shared" si="292"/>
        <v>0</v>
      </c>
      <c r="BR178" s="144">
        <f t="shared" si="293"/>
        <v>0</v>
      </c>
      <c r="BS178" s="144">
        <f t="shared" si="294"/>
        <v>0</v>
      </c>
      <c r="BT178" s="144">
        <f t="shared" si="295"/>
        <v>0</v>
      </c>
      <c r="BU178" s="144">
        <f t="shared" si="296"/>
        <v>0</v>
      </c>
      <c r="BV178" s="144">
        <f t="shared" si="297"/>
        <v>0</v>
      </c>
      <c r="BW178" s="144">
        <f t="shared" si="298"/>
        <v>0</v>
      </c>
      <c r="BX178" s="144">
        <f t="shared" si="299"/>
        <v>0</v>
      </c>
      <c r="BY178" s="144">
        <f t="shared" si="300"/>
        <v>0</v>
      </c>
      <c r="BZ178" s="144">
        <f t="shared" si="301"/>
        <v>0</v>
      </c>
      <c r="CA178" s="144">
        <f t="shared" si="302"/>
        <v>0</v>
      </c>
      <c r="CB178" s="144">
        <f t="shared" si="303"/>
        <v>0</v>
      </c>
      <c r="CC178" s="369"/>
      <c r="CE178" s="189" t="str">
        <f t="shared" si="263"/>
        <v>Propres prestations</v>
      </c>
      <c r="CF178" s="145"/>
      <c r="CG178" s="145">
        <v>1</v>
      </c>
      <c r="CH178" s="145">
        <v>1</v>
      </c>
      <c r="CI178" s="145">
        <v>1</v>
      </c>
      <c r="CJ178" s="145">
        <v>1</v>
      </c>
      <c r="CK178" s="145">
        <v>1</v>
      </c>
      <c r="CL178" s="145">
        <v>1</v>
      </c>
      <c r="CM178" s="145">
        <v>1</v>
      </c>
      <c r="CN178" s="145">
        <v>1</v>
      </c>
      <c r="CO178" s="145">
        <v>1</v>
      </c>
      <c r="CP178" s="145">
        <v>1</v>
      </c>
      <c r="CQ178" s="145">
        <v>1</v>
      </c>
      <c r="CR178" s="145">
        <v>1</v>
      </c>
      <c r="CS178" s="145">
        <v>1</v>
      </c>
      <c r="CT178" s="145">
        <f t="shared" si="264"/>
        <v>0</v>
      </c>
      <c r="CU178" s="145">
        <f t="shared" si="265"/>
        <v>0</v>
      </c>
      <c r="CV178" s="145">
        <f t="shared" si="327"/>
        <v>0</v>
      </c>
    </row>
    <row r="179" spans="2:100" s="137" customFormat="1" ht="13.5" hidden="1" thickBot="1" x14ac:dyDescent="0.25">
      <c r="B179" s="98" t="s">
        <v>176</v>
      </c>
      <c r="C179" s="320"/>
      <c r="D179" s="50"/>
      <c r="E179" s="152">
        <v>25</v>
      </c>
      <c r="F179" s="642"/>
      <c r="G179" s="157"/>
      <c r="H179" s="168"/>
      <c r="I179" s="168"/>
      <c r="J179" s="165"/>
      <c r="K179" s="139">
        <f t="shared" si="266"/>
        <v>25</v>
      </c>
      <c r="L179" s="140">
        <f t="shared" si="328"/>
        <v>0</v>
      </c>
      <c r="M179" s="141">
        <f t="shared" si="329"/>
        <v>0</v>
      </c>
      <c r="N179" s="141">
        <f t="shared" si="233"/>
        <v>0</v>
      </c>
      <c r="O179" s="70"/>
      <c r="P179" s="143" t="str">
        <f t="shared" si="269"/>
        <v>Géologue, acousticien, physicien du bâtiment</v>
      </c>
      <c r="Q179" s="144">
        <f t="shared" si="270"/>
        <v>0</v>
      </c>
      <c r="R179" s="144">
        <f t="shared" ref="R179:AU179" si="335">IF(Betrachtungszeit_Heizung&lt;R$26,0,IF(AND(Q$26&lt;&gt;0,Q$26/($K179)=INT(Q$26/($K179))),$D179,0))</f>
        <v>0</v>
      </c>
      <c r="S179" s="144">
        <f t="shared" si="335"/>
        <v>0</v>
      </c>
      <c r="T179" s="144">
        <f t="shared" si="335"/>
        <v>0</v>
      </c>
      <c r="U179" s="144">
        <f t="shared" si="335"/>
        <v>0</v>
      </c>
      <c r="V179" s="144">
        <f t="shared" si="335"/>
        <v>0</v>
      </c>
      <c r="W179" s="144">
        <f t="shared" si="335"/>
        <v>0</v>
      </c>
      <c r="X179" s="144">
        <f t="shared" si="335"/>
        <v>0</v>
      </c>
      <c r="Y179" s="144">
        <f t="shared" si="335"/>
        <v>0</v>
      </c>
      <c r="Z179" s="144">
        <f t="shared" si="335"/>
        <v>0</v>
      </c>
      <c r="AA179" s="144">
        <f t="shared" si="335"/>
        <v>0</v>
      </c>
      <c r="AB179" s="144">
        <f t="shared" si="335"/>
        <v>0</v>
      </c>
      <c r="AC179" s="144">
        <f t="shared" si="335"/>
        <v>0</v>
      </c>
      <c r="AD179" s="144">
        <f t="shared" si="335"/>
        <v>0</v>
      </c>
      <c r="AE179" s="144">
        <f t="shared" si="335"/>
        <v>0</v>
      </c>
      <c r="AF179" s="144">
        <f t="shared" si="335"/>
        <v>0</v>
      </c>
      <c r="AG179" s="144">
        <f t="shared" si="335"/>
        <v>0</v>
      </c>
      <c r="AH179" s="144">
        <f t="shared" si="335"/>
        <v>0</v>
      </c>
      <c r="AI179" s="144">
        <f t="shared" si="335"/>
        <v>0</v>
      </c>
      <c r="AJ179" s="144">
        <f t="shared" si="335"/>
        <v>0</v>
      </c>
      <c r="AK179" s="144">
        <f t="shared" si="335"/>
        <v>0</v>
      </c>
      <c r="AL179" s="144">
        <f t="shared" si="335"/>
        <v>0</v>
      </c>
      <c r="AM179" s="144">
        <f t="shared" si="335"/>
        <v>0</v>
      </c>
      <c r="AN179" s="144">
        <f t="shared" si="335"/>
        <v>0</v>
      </c>
      <c r="AO179" s="144">
        <f t="shared" si="335"/>
        <v>0</v>
      </c>
      <c r="AP179" s="144">
        <f t="shared" si="335"/>
        <v>0</v>
      </c>
      <c r="AQ179" s="144">
        <f t="shared" si="335"/>
        <v>0</v>
      </c>
      <c r="AR179" s="144">
        <f t="shared" si="335"/>
        <v>0</v>
      </c>
      <c r="AS179" s="144">
        <f t="shared" si="335"/>
        <v>0</v>
      </c>
      <c r="AT179" s="144">
        <f t="shared" si="335"/>
        <v>0</v>
      </c>
      <c r="AU179" s="144">
        <f t="shared" si="335"/>
        <v>0</v>
      </c>
      <c r="AV179" s="144">
        <f t="shared" si="331"/>
        <v>0</v>
      </c>
      <c r="AX179" s="144">
        <f t="shared" si="332"/>
        <v>0</v>
      </c>
      <c r="AY179" s="144">
        <f t="shared" si="274"/>
        <v>0</v>
      </c>
      <c r="AZ179" s="144">
        <f t="shared" si="275"/>
        <v>0</v>
      </c>
      <c r="BA179" s="144">
        <f t="shared" si="276"/>
        <v>0</v>
      </c>
      <c r="BB179" s="144">
        <f t="shared" si="277"/>
        <v>0</v>
      </c>
      <c r="BC179" s="144">
        <f t="shared" si="278"/>
        <v>0</v>
      </c>
      <c r="BD179" s="144">
        <f t="shared" si="279"/>
        <v>0</v>
      </c>
      <c r="BE179" s="144">
        <f t="shared" si="280"/>
        <v>0</v>
      </c>
      <c r="BF179" s="144">
        <f t="shared" si="281"/>
        <v>0</v>
      </c>
      <c r="BG179" s="144">
        <f t="shared" si="282"/>
        <v>0</v>
      </c>
      <c r="BH179" s="144">
        <f t="shared" si="283"/>
        <v>0</v>
      </c>
      <c r="BI179" s="144">
        <f t="shared" si="284"/>
        <v>0</v>
      </c>
      <c r="BJ179" s="144">
        <f t="shared" si="285"/>
        <v>0</v>
      </c>
      <c r="BK179" s="144">
        <f t="shared" si="286"/>
        <v>0</v>
      </c>
      <c r="BL179" s="144">
        <f t="shared" si="287"/>
        <v>0</v>
      </c>
      <c r="BM179" s="144">
        <f t="shared" si="288"/>
        <v>0</v>
      </c>
      <c r="BN179" s="144">
        <f t="shared" si="289"/>
        <v>0</v>
      </c>
      <c r="BO179" s="144">
        <f t="shared" si="290"/>
        <v>0</v>
      </c>
      <c r="BP179" s="144">
        <f t="shared" si="291"/>
        <v>0</v>
      </c>
      <c r="BQ179" s="144">
        <f t="shared" si="292"/>
        <v>0</v>
      </c>
      <c r="BR179" s="144">
        <f t="shared" si="293"/>
        <v>0</v>
      </c>
      <c r="BS179" s="144">
        <f t="shared" si="294"/>
        <v>0</v>
      </c>
      <c r="BT179" s="144">
        <f t="shared" si="295"/>
        <v>0</v>
      </c>
      <c r="BU179" s="144">
        <f t="shared" si="296"/>
        <v>0</v>
      </c>
      <c r="BV179" s="144">
        <f t="shared" si="297"/>
        <v>0</v>
      </c>
      <c r="BW179" s="144">
        <f t="shared" si="298"/>
        <v>0</v>
      </c>
      <c r="BX179" s="144">
        <f t="shared" si="299"/>
        <v>0</v>
      </c>
      <c r="BY179" s="144">
        <f t="shared" si="300"/>
        <v>0</v>
      </c>
      <c r="BZ179" s="144">
        <f t="shared" si="301"/>
        <v>0</v>
      </c>
      <c r="CA179" s="144">
        <f t="shared" si="302"/>
        <v>0</v>
      </c>
      <c r="CB179" s="144">
        <f t="shared" si="303"/>
        <v>0</v>
      </c>
      <c r="CC179" s="369"/>
      <c r="CE179" s="189" t="str">
        <f t="shared" si="263"/>
        <v>Géologue, acousticien, physicien du bâtiment</v>
      </c>
      <c r="CF179" s="145"/>
      <c r="CG179" s="145">
        <v>1</v>
      </c>
      <c r="CH179" s="145">
        <v>1</v>
      </c>
      <c r="CI179" s="145">
        <v>1</v>
      </c>
      <c r="CJ179" s="145">
        <v>1</v>
      </c>
      <c r="CK179" s="145">
        <v>1</v>
      </c>
      <c r="CL179" s="145">
        <v>1</v>
      </c>
      <c r="CM179" s="145">
        <v>1</v>
      </c>
      <c r="CN179" s="145">
        <v>1</v>
      </c>
      <c r="CO179" s="145">
        <v>1</v>
      </c>
      <c r="CP179" s="145">
        <v>1</v>
      </c>
      <c r="CQ179" s="145">
        <v>1</v>
      </c>
      <c r="CR179" s="145">
        <v>1</v>
      </c>
      <c r="CS179" s="145">
        <v>1</v>
      </c>
      <c r="CT179" s="145">
        <f t="shared" si="264"/>
        <v>0</v>
      </c>
      <c r="CU179" s="145">
        <f t="shared" si="265"/>
        <v>0</v>
      </c>
      <c r="CV179" s="145">
        <f t="shared" si="327"/>
        <v>0</v>
      </c>
    </row>
    <row r="180" spans="2:100" s="137" customFormat="1" ht="13.5" hidden="1" thickBot="1" x14ac:dyDescent="0.25">
      <c r="B180" s="98" t="s">
        <v>421</v>
      </c>
      <c r="C180" s="320"/>
      <c r="D180" s="50"/>
      <c r="E180" s="152">
        <v>25</v>
      </c>
      <c r="F180" s="642"/>
      <c r="G180" s="157"/>
      <c r="H180" s="168"/>
      <c r="I180" s="168"/>
      <c r="J180" s="165"/>
      <c r="K180" s="139">
        <f t="shared" si="266"/>
        <v>25</v>
      </c>
      <c r="L180" s="140">
        <f t="shared" si="328"/>
        <v>0</v>
      </c>
      <c r="M180" s="141">
        <f t="shared" si="329"/>
        <v>0</v>
      </c>
      <c r="N180" s="141">
        <f t="shared" si="233"/>
        <v>0</v>
      </c>
      <c r="O180" s="70"/>
      <c r="P180" s="143" t="str">
        <f t="shared" si="269"/>
        <v>Permis de construire, demande d'autorisation</v>
      </c>
      <c r="Q180" s="144">
        <f t="shared" si="270"/>
        <v>0</v>
      </c>
      <c r="R180" s="144">
        <f t="shared" ref="R180:AU180" si="336">IF(Betrachtungszeit_Heizung&lt;R$26,0,IF(AND(Q$26&lt;&gt;0,Q$26/($K180)=INT(Q$26/($K180))),$D180,0))</f>
        <v>0</v>
      </c>
      <c r="S180" s="144">
        <f t="shared" si="336"/>
        <v>0</v>
      </c>
      <c r="T180" s="144">
        <f t="shared" si="336"/>
        <v>0</v>
      </c>
      <c r="U180" s="144">
        <f t="shared" si="336"/>
        <v>0</v>
      </c>
      <c r="V180" s="144">
        <f t="shared" si="336"/>
        <v>0</v>
      </c>
      <c r="W180" s="144">
        <f t="shared" si="336"/>
        <v>0</v>
      </c>
      <c r="X180" s="144">
        <f t="shared" si="336"/>
        <v>0</v>
      </c>
      <c r="Y180" s="144">
        <f t="shared" si="336"/>
        <v>0</v>
      </c>
      <c r="Z180" s="144">
        <f t="shared" si="336"/>
        <v>0</v>
      </c>
      <c r="AA180" s="144">
        <f t="shared" si="336"/>
        <v>0</v>
      </c>
      <c r="AB180" s="144">
        <f t="shared" si="336"/>
        <v>0</v>
      </c>
      <c r="AC180" s="144">
        <f t="shared" si="336"/>
        <v>0</v>
      </c>
      <c r="AD180" s="144">
        <f t="shared" si="336"/>
        <v>0</v>
      </c>
      <c r="AE180" s="144">
        <f t="shared" si="336"/>
        <v>0</v>
      </c>
      <c r="AF180" s="144">
        <f t="shared" si="336"/>
        <v>0</v>
      </c>
      <c r="AG180" s="144">
        <f t="shared" si="336"/>
        <v>0</v>
      </c>
      <c r="AH180" s="144">
        <f t="shared" si="336"/>
        <v>0</v>
      </c>
      <c r="AI180" s="144">
        <f t="shared" si="336"/>
        <v>0</v>
      </c>
      <c r="AJ180" s="144">
        <f t="shared" si="336"/>
        <v>0</v>
      </c>
      <c r="AK180" s="144">
        <f t="shared" si="336"/>
        <v>0</v>
      </c>
      <c r="AL180" s="144">
        <f t="shared" si="336"/>
        <v>0</v>
      </c>
      <c r="AM180" s="144">
        <f t="shared" si="336"/>
        <v>0</v>
      </c>
      <c r="AN180" s="144">
        <f t="shared" si="336"/>
        <v>0</v>
      </c>
      <c r="AO180" s="144">
        <f t="shared" si="336"/>
        <v>0</v>
      </c>
      <c r="AP180" s="144">
        <f t="shared" si="336"/>
        <v>0</v>
      </c>
      <c r="AQ180" s="144">
        <f t="shared" si="336"/>
        <v>0</v>
      </c>
      <c r="AR180" s="144">
        <f t="shared" si="336"/>
        <v>0</v>
      </c>
      <c r="AS180" s="144">
        <f t="shared" si="336"/>
        <v>0</v>
      </c>
      <c r="AT180" s="144">
        <f t="shared" si="336"/>
        <v>0</v>
      </c>
      <c r="AU180" s="144">
        <f t="shared" si="336"/>
        <v>0</v>
      </c>
      <c r="AV180" s="144">
        <f t="shared" si="331"/>
        <v>0</v>
      </c>
      <c r="AX180" s="144">
        <f t="shared" si="332"/>
        <v>0</v>
      </c>
      <c r="AY180" s="144">
        <f t="shared" si="274"/>
        <v>0</v>
      </c>
      <c r="AZ180" s="144">
        <f t="shared" si="275"/>
        <v>0</v>
      </c>
      <c r="BA180" s="144">
        <f t="shared" si="276"/>
        <v>0</v>
      </c>
      <c r="BB180" s="144">
        <f t="shared" si="277"/>
        <v>0</v>
      </c>
      <c r="BC180" s="144">
        <f t="shared" si="278"/>
        <v>0</v>
      </c>
      <c r="BD180" s="144">
        <f t="shared" si="279"/>
        <v>0</v>
      </c>
      <c r="BE180" s="144">
        <f t="shared" si="280"/>
        <v>0</v>
      </c>
      <c r="BF180" s="144">
        <f t="shared" si="281"/>
        <v>0</v>
      </c>
      <c r="BG180" s="144">
        <f t="shared" si="282"/>
        <v>0</v>
      </c>
      <c r="BH180" s="144">
        <f t="shared" si="283"/>
        <v>0</v>
      </c>
      <c r="BI180" s="144">
        <f t="shared" si="284"/>
        <v>0</v>
      </c>
      <c r="BJ180" s="144">
        <f t="shared" si="285"/>
        <v>0</v>
      </c>
      <c r="BK180" s="144">
        <f t="shared" si="286"/>
        <v>0</v>
      </c>
      <c r="BL180" s="144">
        <f t="shared" si="287"/>
        <v>0</v>
      </c>
      <c r="BM180" s="144">
        <f t="shared" si="288"/>
        <v>0</v>
      </c>
      <c r="BN180" s="144">
        <f t="shared" si="289"/>
        <v>0</v>
      </c>
      <c r="BO180" s="144">
        <f t="shared" si="290"/>
        <v>0</v>
      </c>
      <c r="BP180" s="144">
        <f t="shared" si="291"/>
        <v>0</v>
      </c>
      <c r="BQ180" s="144">
        <f t="shared" si="292"/>
        <v>0</v>
      </c>
      <c r="BR180" s="144">
        <f t="shared" si="293"/>
        <v>0</v>
      </c>
      <c r="BS180" s="144">
        <f t="shared" si="294"/>
        <v>0</v>
      </c>
      <c r="BT180" s="144">
        <f t="shared" si="295"/>
        <v>0</v>
      </c>
      <c r="BU180" s="144">
        <f t="shared" si="296"/>
        <v>0</v>
      </c>
      <c r="BV180" s="144">
        <f t="shared" si="297"/>
        <v>0</v>
      </c>
      <c r="BW180" s="144">
        <f t="shared" si="298"/>
        <v>0</v>
      </c>
      <c r="BX180" s="144">
        <f t="shared" si="299"/>
        <v>0</v>
      </c>
      <c r="BY180" s="144">
        <f t="shared" si="300"/>
        <v>0</v>
      </c>
      <c r="BZ180" s="144">
        <f t="shared" si="301"/>
        <v>0</v>
      </c>
      <c r="CA180" s="144">
        <f t="shared" si="302"/>
        <v>0</v>
      </c>
      <c r="CB180" s="144">
        <f t="shared" si="303"/>
        <v>0</v>
      </c>
      <c r="CC180" s="369"/>
      <c r="CE180" s="189" t="str">
        <f t="shared" si="263"/>
        <v>Permis de construire, demande d'autorisation</v>
      </c>
      <c r="CF180" s="145"/>
      <c r="CG180" s="145">
        <v>1</v>
      </c>
      <c r="CH180" s="145">
        <v>1</v>
      </c>
      <c r="CI180" s="145">
        <v>1</v>
      </c>
      <c r="CJ180" s="145">
        <v>1</v>
      </c>
      <c r="CK180" s="145">
        <v>1</v>
      </c>
      <c r="CL180" s="145">
        <v>1</v>
      </c>
      <c r="CM180" s="145">
        <v>1</v>
      </c>
      <c r="CN180" s="145">
        <v>1</v>
      </c>
      <c r="CO180" s="145">
        <v>1</v>
      </c>
      <c r="CP180" s="145">
        <v>1</v>
      </c>
      <c r="CQ180" s="145">
        <v>1</v>
      </c>
      <c r="CR180" s="145">
        <v>1</v>
      </c>
      <c r="CS180" s="145">
        <v>1</v>
      </c>
      <c r="CT180" s="145">
        <f t="shared" si="264"/>
        <v>0</v>
      </c>
      <c r="CU180" s="145">
        <f t="shared" si="265"/>
        <v>0</v>
      </c>
      <c r="CV180" s="145">
        <f t="shared" si="327"/>
        <v>0</v>
      </c>
    </row>
    <row r="181" spans="2:100" s="137" customFormat="1" ht="13.5" hidden="1" thickBot="1" x14ac:dyDescent="0.25">
      <c r="B181" s="98" t="s">
        <v>177</v>
      </c>
      <c r="C181" s="320"/>
      <c r="D181" s="50"/>
      <c r="E181" s="152">
        <v>25</v>
      </c>
      <c r="F181" s="642"/>
      <c r="G181" s="157"/>
      <c r="H181" s="168"/>
      <c r="I181" s="168"/>
      <c r="J181" s="165"/>
      <c r="K181" s="139">
        <f t="shared" si="266"/>
        <v>25</v>
      </c>
      <c r="L181" s="140">
        <f t="shared" si="328"/>
        <v>0</v>
      </c>
      <c r="M181" s="141">
        <f t="shared" si="329"/>
        <v>0</v>
      </c>
      <c r="N181" s="141">
        <f t="shared" si="233"/>
        <v>0</v>
      </c>
      <c r="O181" s="70"/>
      <c r="P181" s="143" t="str">
        <f t="shared" si="269"/>
        <v>Reproduction, plan, copies, frais</v>
      </c>
      <c r="Q181" s="144">
        <f t="shared" si="270"/>
        <v>0</v>
      </c>
      <c r="R181" s="144">
        <f t="shared" ref="R181:AU181" si="337">IF(Betrachtungszeit_Heizung&lt;R$26,0,IF(AND(Q$26&lt;&gt;0,Q$26/($K181)=INT(Q$26/($K181))),$D181,0))</f>
        <v>0</v>
      </c>
      <c r="S181" s="144">
        <f t="shared" si="337"/>
        <v>0</v>
      </c>
      <c r="T181" s="144">
        <f t="shared" si="337"/>
        <v>0</v>
      </c>
      <c r="U181" s="144">
        <f t="shared" si="337"/>
        <v>0</v>
      </c>
      <c r="V181" s="144">
        <f t="shared" si="337"/>
        <v>0</v>
      </c>
      <c r="W181" s="144">
        <f t="shared" si="337"/>
        <v>0</v>
      </c>
      <c r="X181" s="144">
        <f t="shared" si="337"/>
        <v>0</v>
      </c>
      <c r="Y181" s="144">
        <f t="shared" si="337"/>
        <v>0</v>
      </c>
      <c r="Z181" s="144">
        <f t="shared" si="337"/>
        <v>0</v>
      </c>
      <c r="AA181" s="144">
        <f t="shared" si="337"/>
        <v>0</v>
      </c>
      <c r="AB181" s="144">
        <f t="shared" si="337"/>
        <v>0</v>
      </c>
      <c r="AC181" s="144">
        <f t="shared" si="337"/>
        <v>0</v>
      </c>
      <c r="AD181" s="144">
        <f t="shared" si="337"/>
        <v>0</v>
      </c>
      <c r="AE181" s="144">
        <f t="shared" si="337"/>
        <v>0</v>
      </c>
      <c r="AF181" s="144">
        <f t="shared" si="337"/>
        <v>0</v>
      </c>
      <c r="AG181" s="144">
        <f t="shared" si="337"/>
        <v>0</v>
      </c>
      <c r="AH181" s="144">
        <f t="shared" si="337"/>
        <v>0</v>
      </c>
      <c r="AI181" s="144">
        <f t="shared" si="337"/>
        <v>0</v>
      </c>
      <c r="AJ181" s="144">
        <f t="shared" si="337"/>
        <v>0</v>
      </c>
      <c r="AK181" s="144">
        <f t="shared" si="337"/>
        <v>0</v>
      </c>
      <c r="AL181" s="144">
        <f t="shared" si="337"/>
        <v>0</v>
      </c>
      <c r="AM181" s="144">
        <f t="shared" si="337"/>
        <v>0</v>
      </c>
      <c r="AN181" s="144">
        <f t="shared" si="337"/>
        <v>0</v>
      </c>
      <c r="AO181" s="144">
        <f t="shared" si="337"/>
        <v>0</v>
      </c>
      <c r="AP181" s="144">
        <f t="shared" si="337"/>
        <v>0</v>
      </c>
      <c r="AQ181" s="144">
        <f t="shared" si="337"/>
        <v>0</v>
      </c>
      <c r="AR181" s="144">
        <f t="shared" si="337"/>
        <v>0</v>
      </c>
      <c r="AS181" s="144">
        <f t="shared" si="337"/>
        <v>0</v>
      </c>
      <c r="AT181" s="144">
        <f t="shared" si="337"/>
        <v>0</v>
      </c>
      <c r="AU181" s="144">
        <f t="shared" si="337"/>
        <v>0</v>
      </c>
      <c r="AV181" s="144">
        <f t="shared" si="331"/>
        <v>0</v>
      </c>
      <c r="AX181" s="144">
        <f t="shared" si="332"/>
        <v>0</v>
      </c>
      <c r="AY181" s="144">
        <f t="shared" si="274"/>
        <v>0</v>
      </c>
      <c r="AZ181" s="144">
        <f t="shared" si="275"/>
        <v>0</v>
      </c>
      <c r="BA181" s="144">
        <f t="shared" si="276"/>
        <v>0</v>
      </c>
      <c r="BB181" s="144">
        <f t="shared" si="277"/>
        <v>0</v>
      </c>
      <c r="BC181" s="144">
        <f t="shared" si="278"/>
        <v>0</v>
      </c>
      <c r="BD181" s="144">
        <f t="shared" si="279"/>
        <v>0</v>
      </c>
      <c r="BE181" s="144">
        <f t="shared" si="280"/>
        <v>0</v>
      </c>
      <c r="BF181" s="144">
        <f t="shared" si="281"/>
        <v>0</v>
      </c>
      <c r="BG181" s="144">
        <f t="shared" si="282"/>
        <v>0</v>
      </c>
      <c r="BH181" s="144">
        <f t="shared" si="283"/>
        <v>0</v>
      </c>
      <c r="BI181" s="144">
        <f t="shared" si="284"/>
        <v>0</v>
      </c>
      <c r="BJ181" s="144">
        <f t="shared" si="285"/>
        <v>0</v>
      </c>
      <c r="BK181" s="144">
        <f t="shared" si="286"/>
        <v>0</v>
      </c>
      <c r="BL181" s="144">
        <f t="shared" si="287"/>
        <v>0</v>
      </c>
      <c r="BM181" s="144">
        <f t="shared" si="288"/>
        <v>0</v>
      </c>
      <c r="BN181" s="144">
        <f t="shared" si="289"/>
        <v>0</v>
      </c>
      <c r="BO181" s="144">
        <f t="shared" si="290"/>
        <v>0</v>
      </c>
      <c r="BP181" s="144">
        <f t="shared" si="291"/>
        <v>0</v>
      </c>
      <c r="BQ181" s="144">
        <f t="shared" si="292"/>
        <v>0</v>
      </c>
      <c r="BR181" s="144">
        <f t="shared" si="293"/>
        <v>0</v>
      </c>
      <c r="BS181" s="144">
        <f t="shared" si="294"/>
        <v>0</v>
      </c>
      <c r="BT181" s="144">
        <f t="shared" si="295"/>
        <v>0</v>
      </c>
      <c r="BU181" s="144">
        <f t="shared" si="296"/>
        <v>0</v>
      </c>
      <c r="BV181" s="144">
        <f t="shared" si="297"/>
        <v>0</v>
      </c>
      <c r="BW181" s="144">
        <f t="shared" si="298"/>
        <v>0</v>
      </c>
      <c r="BX181" s="144">
        <f t="shared" si="299"/>
        <v>0</v>
      </c>
      <c r="BY181" s="144">
        <f t="shared" si="300"/>
        <v>0</v>
      </c>
      <c r="BZ181" s="144">
        <f t="shared" si="301"/>
        <v>0</v>
      </c>
      <c r="CA181" s="144">
        <f t="shared" si="302"/>
        <v>0</v>
      </c>
      <c r="CB181" s="144">
        <f t="shared" si="303"/>
        <v>0</v>
      </c>
      <c r="CC181" s="369"/>
      <c r="CE181" s="189" t="str">
        <f t="shared" si="263"/>
        <v>Reproduction, plan, copies, frais</v>
      </c>
      <c r="CF181" s="145"/>
      <c r="CG181" s="145">
        <v>1</v>
      </c>
      <c r="CH181" s="145">
        <v>1</v>
      </c>
      <c r="CI181" s="145">
        <v>1</v>
      </c>
      <c r="CJ181" s="145">
        <v>1</v>
      </c>
      <c r="CK181" s="145">
        <v>1</v>
      </c>
      <c r="CL181" s="145">
        <v>1</v>
      </c>
      <c r="CM181" s="145">
        <v>1</v>
      </c>
      <c r="CN181" s="145">
        <v>1</v>
      </c>
      <c r="CO181" s="145">
        <v>1</v>
      </c>
      <c r="CP181" s="145">
        <v>1</v>
      </c>
      <c r="CQ181" s="145">
        <v>1</v>
      </c>
      <c r="CR181" s="145">
        <v>1</v>
      </c>
      <c r="CS181" s="145">
        <v>1</v>
      </c>
      <c r="CT181" s="145">
        <f t="shared" si="264"/>
        <v>0</v>
      </c>
      <c r="CU181" s="145">
        <f t="shared" si="265"/>
        <v>0</v>
      </c>
      <c r="CV181" s="145">
        <f t="shared" si="327"/>
        <v>0</v>
      </c>
    </row>
    <row r="182" spans="2:100" s="137" customFormat="1" ht="13.5" hidden="1" thickBot="1" x14ac:dyDescent="0.25">
      <c r="B182" s="98" t="s">
        <v>178</v>
      </c>
      <c r="C182" s="320"/>
      <c r="D182" s="50"/>
      <c r="E182" s="152">
        <v>25</v>
      </c>
      <c r="F182" s="642"/>
      <c r="G182" s="157"/>
      <c r="H182" s="168"/>
      <c r="I182" s="168"/>
      <c r="J182" s="165"/>
      <c r="K182" s="139">
        <f t="shared" si="266"/>
        <v>25</v>
      </c>
      <c r="L182" s="140">
        <f t="shared" si="328"/>
        <v>0</v>
      </c>
      <c r="M182" s="141">
        <f t="shared" si="329"/>
        <v>0</v>
      </c>
      <c r="N182" s="141">
        <f t="shared" si="233"/>
        <v>0</v>
      </c>
      <c r="O182" s="70"/>
      <c r="P182" s="143" t="str">
        <f t="shared" si="269"/>
        <v>AQ (planification, exécution)</v>
      </c>
      <c r="Q182" s="144">
        <f t="shared" si="270"/>
        <v>0</v>
      </c>
      <c r="R182" s="144">
        <f t="shared" ref="R182:AU182" si="338">IF(Betrachtungszeit_Heizung&lt;R$26,0,IF(AND(Q$26&lt;&gt;0,Q$26/($K182)=INT(Q$26/($K182))),$D182,0))</f>
        <v>0</v>
      </c>
      <c r="S182" s="144">
        <f t="shared" si="338"/>
        <v>0</v>
      </c>
      <c r="T182" s="144">
        <f t="shared" si="338"/>
        <v>0</v>
      </c>
      <c r="U182" s="144">
        <f t="shared" si="338"/>
        <v>0</v>
      </c>
      <c r="V182" s="144">
        <f t="shared" si="338"/>
        <v>0</v>
      </c>
      <c r="W182" s="144">
        <f t="shared" si="338"/>
        <v>0</v>
      </c>
      <c r="X182" s="144">
        <f t="shared" si="338"/>
        <v>0</v>
      </c>
      <c r="Y182" s="144">
        <f t="shared" si="338"/>
        <v>0</v>
      </c>
      <c r="Z182" s="144">
        <f t="shared" si="338"/>
        <v>0</v>
      </c>
      <c r="AA182" s="144">
        <f t="shared" si="338"/>
        <v>0</v>
      </c>
      <c r="AB182" s="144">
        <f t="shared" si="338"/>
        <v>0</v>
      </c>
      <c r="AC182" s="144">
        <f t="shared" si="338"/>
        <v>0</v>
      </c>
      <c r="AD182" s="144">
        <f t="shared" si="338"/>
        <v>0</v>
      </c>
      <c r="AE182" s="144">
        <f t="shared" si="338"/>
        <v>0</v>
      </c>
      <c r="AF182" s="144">
        <f t="shared" si="338"/>
        <v>0</v>
      </c>
      <c r="AG182" s="144">
        <f t="shared" si="338"/>
        <v>0</v>
      </c>
      <c r="AH182" s="144">
        <f t="shared" si="338"/>
        <v>0</v>
      </c>
      <c r="AI182" s="144">
        <f t="shared" si="338"/>
        <v>0</v>
      </c>
      <c r="AJ182" s="144">
        <f t="shared" si="338"/>
        <v>0</v>
      </c>
      <c r="AK182" s="144">
        <f t="shared" si="338"/>
        <v>0</v>
      </c>
      <c r="AL182" s="144">
        <f t="shared" si="338"/>
        <v>0</v>
      </c>
      <c r="AM182" s="144">
        <f t="shared" si="338"/>
        <v>0</v>
      </c>
      <c r="AN182" s="144">
        <f t="shared" si="338"/>
        <v>0</v>
      </c>
      <c r="AO182" s="144">
        <f t="shared" si="338"/>
        <v>0</v>
      </c>
      <c r="AP182" s="144">
        <f t="shared" si="338"/>
        <v>0</v>
      </c>
      <c r="AQ182" s="144">
        <f t="shared" si="338"/>
        <v>0</v>
      </c>
      <c r="AR182" s="144">
        <f t="shared" si="338"/>
        <v>0</v>
      </c>
      <c r="AS182" s="144">
        <f t="shared" si="338"/>
        <v>0</v>
      </c>
      <c r="AT182" s="144">
        <f t="shared" si="338"/>
        <v>0</v>
      </c>
      <c r="AU182" s="144">
        <f t="shared" si="338"/>
        <v>0</v>
      </c>
      <c r="AV182" s="144">
        <f t="shared" si="331"/>
        <v>0</v>
      </c>
      <c r="AX182" s="144">
        <f t="shared" si="332"/>
        <v>0</v>
      </c>
      <c r="AY182" s="144">
        <f t="shared" si="274"/>
        <v>0</v>
      </c>
      <c r="AZ182" s="144">
        <f t="shared" si="275"/>
        <v>0</v>
      </c>
      <c r="BA182" s="144">
        <f t="shared" si="276"/>
        <v>0</v>
      </c>
      <c r="BB182" s="144">
        <f t="shared" si="277"/>
        <v>0</v>
      </c>
      <c r="BC182" s="144">
        <f t="shared" si="278"/>
        <v>0</v>
      </c>
      <c r="BD182" s="144">
        <f t="shared" si="279"/>
        <v>0</v>
      </c>
      <c r="BE182" s="144">
        <f t="shared" si="280"/>
        <v>0</v>
      </c>
      <c r="BF182" s="144">
        <f t="shared" si="281"/>
        <v>0</v>
      </c>
      <c r="BG182" s="144">
        <f t="shared" si="282"/>
        <v>0</v>
      </c>
      <c r="BH182" s="144">
        <f t="shared" si="283"/>
        <v>0</v>
      </c>
      <c r="BI182" s="144">
        <f t="shared" si="284"/>
        <v>0</v>
      </c>
      <c r="BJ182" s="144">
        <f t="shared" si="285"/>
        <v>0</v>
      </c>
      <c r="BK182" s="144">
        <f t="shared" si="286"/>
        <v>0</v>
      </c>
      <c r="BL182" s="144">
        <f t="shared" si="287"/>
        <v>0</v>
      </c>
      <c r="BM182" s="144">
        <f t="shared" si="288"/>
        <v>0</v>
      </c>
      <c r="BN182" s="144">
        <f t="shared" si="289"/>
        <v>0</v>
      </c>
      <c r="BO182" s="144">
        <f t="shared" si="290"/>
        <v>0</v>
      </c>
      <c r="BP182" s="144">
        <f t="shared" si="291"/>
        <v>0</v>
      </c>
      <c r="BQ182" s="144">
        <f t="shared" si="292"/>
        <v>0</v>
      </c>
      <c r="BR182" s="144">
        <f t="shared" si="293"/>
        <v>0</v>
      </c>
      <c r="BS182" s="144">
        <f t="shared" si="294"/>
        <v>0</v>
      </c>
      <c r="BT182" s="144">
        <f t="shared" si="295"/>
        <v>0</v>
      </c>
      <c r="BU182" s="144">
        <f t="shared" si="296"/>
        <v>0</v>
      </c>
      <c r="BV182" s="144">
        <f t="shared" si="297"/>
        <v>0</v>
      </c>
      <c r="BW182" s="144">
        <f t="shared" si="298"/>
        <v>0</v>
      </c>
      <c r="BX182" s="144">
        <f t="shared" si="299"/>
        <v>0</v>
      </c>
      <c r="BY182" s="144">
        <f t="shared" si="300"/>
        <v>0</v>
      </c>
      <c r="BZ182" s="144">
        <f t="shared" si="301"/>
        <v>0</v>
      </c>
      <c r="CA182" s="144">
        <f t="shared" si="302"/>
        <v>0</v>
      </c>
      <c r="CB182" s="144">
        <f t="shared" si="303"/>
        <v>0</v>
      </c>
      <c r="CC182" s="369"/>
      <c r="CE182" s="189" t="str">
        <f t="shared" si="263"/>
        <v>AQ (planification, exécution)</v>
      </c>
      <c r="CF182" s="145"/>
      <c r="CG182" s="145">
        <v>1</v>
      </c>
      <c r="CH182" s="145">
        <v>1</v>
      </c>
      <c r="CI182" s="145">
        <v>1</v>
      </c>
      <c r="CJ182" s="145">
        <v>1</v>
      </c>
      <c r="CK182" s="145">
        <v>1</v>
      </c>
      <c r="CL182" s="145">
        <v>1</v>
      </c>
      <c r="CM182" s="145">
        <v>1</v>
      </c>
      <c r="CN182" s="145">
        <v>1</v>
      </c>
      <c r="CO182" s="145">
        <v>1</v>
      </c>
      <c r="CP182" s="145">
        <v>1</v>
      </c>
      <c r="CQ182" s="145">
        <v>1</v>
      </c>
      <c r="CR182" s="145">
        <v>1</v>
      </c>
      <c r="CS182" s="145">
        <v>1</v>
      </c>
      <c r="CT182" s="145">
        <f t="shared" si="264"/>
        <v>0</v>
      </c>
      <c r="CU182" s="145">
        <f t="shared" si="265"/>
        <v>0</v>
      </c>
      <c r="CV182" s="145">
        <f t="shared" si="327"/>
        <v>0</v>
      </c>
    </row>
    <row r="183" spans="2:100" s="137" customFormat="1" ht="13.5" hidden="1" thickBot="1" x14ac:dyDescent="0.25">
      <c r="B183" s="98" t="s">
        <v>179</v>
      </c>
      <c r="C183" s="320"/>
      <c r="D183" s="50"/>
      <c r="E183" s="152">
        <v>25</v>
      </c>
      <c r="F183" s="642"/>
      <c r="G183" s="157"/>
      <c r="H183" s="168"/>
      <c r="I183" s="168"/>
      <c r="J183" s="165"/>
      <c r="K183" s="139">
        <f t="shared" si="266"/>
        <v>25</v>
      </c>
      <c r="L183" s="140">
        <f t="shared" si="328"/>
        <v>0</v>
      </c>
      <c r="M183" s="141">
        <f t="shared" si="329"/>
        <v>0</v>
      </c>
      <c r="N183" s="141">
        <f t="shared" si="233"/>
        <v>0</v>
      </c>
      <c r="O183" s="70"/>
      <c r="P183" s="143" t="str">
        <f t="shared" si="269"/>
        <v>Optimisation de l'exploitation après la mise en service</v>
      </c>
      <c r="Q183" s="144">
        <f t="shared" si="270"/>
        <v>0</v>
      </c>
      <c r="R183" s="144">
        <f t="shared" ref="R183:AU183" si="339">IF(Betrachtungszeit_Heizung&lt;R$26,0,IF(AND(Q$26&lt;&gt;0,Q$26/($K183)=INT(Q$26/($K183))),$D183,0))</f>
        <v>0</v>
      </c>
      <c r="S183" s="144">
        <f t="shared" si="339"/>
        <v>0</v>
      </c>
      <c r="T183" s="144">
        <f t="shared" si="339"/>
        <v>0</v>
      </c>
      <c r="U183" s="144">
        <f t="shared" si="339"/>
        <v>0</v>
      </c>
      <c r="V183" s="144">
        <f t="shared" si="339"/>
        <v>0</v>
      </c>
      <c r="W183" s="144">
        <f t="shared" si="339"/>
        <v>0</v>
      </c>
      <c r="X183" s="144">
        <f t="shared" si="339"/>
        <v>0</v>
      </c>
      <c r="Y183" s="144">
        <f t="shared" si="339"/>
        <v>0</v>
      </c>
      <c r="Z183" s="144">
        <f t="shared" si="339"/>
        <v>0</v>
      </c>
      <c r="AA183" s="144">
        <f t="shared" si="339"/>
        <v>0</v>
      </c>
      <c r="AB183" s="144">
        <f t="shared" si="339"/>
        <v>0</v>
      </c>
      <c r="AC183" s="144">
        <f t="shared" si="339"/>
        <v>0</v>
      </c>
      <c r="AD183" s="144">
        <f t="shared" si="339"/>
        <v>0</v>
      </c>
      <c r="AE183" s="144">
        <f t="shared" si="339"/>
        <v>0</v>
      </c>
      <c r="AF183" s="144">
        <f t="shared" si="339"/>
        <v>0</v>
      </c>
      <c r="AG183" s="144">
        <f t="shared" si="339"/>
        <v>0</v>
      </c>
      <c r="AH183" s="144">
        <f t="shared" si="339"/>
        <v>0</v>
      </c>
      <c r="AI183" s="144">
        <f t="shared" si="339"/>
        <v>0</v>
      </c>
      <c r="AJ183" s="144">
        <f t="shared" si="339"/>
        <v>0</v>
      </c>
      <c r="AK183" s="144">
        <f t="shared" si="339"/>
        <v>0</v>
      </c>
      <c r="AL183" s="144">
        <f t="shared" si="339"/>
        <v>0</v>
      </c>
      <c r="AM183" s="144">
        <f t="shared" si="339"/>
        <v>0</v>
      </c>
      <c r="AN183" s="144">
        <f t="shared" si="339"/>
        <v>0</v>
      </c>
      <c r="AO183" s="144">
        <f t="shared" si="339"/>
        <v>0</v>
      </c>
      <c r="AP183" s="144">
        <f t="shared" si="339"/>
        <v>0</v>
      </c>
      <c r="AQ183" s="144">
        <f t="shared" si="339"/>
        <v>0</v>
      </c>
      <c r="AR183" s="144">
        <f t="shared" si="339"/>
        <v>0</v>
      </c>
      <c r="AS183" s="144">
        <f t="shared" si="339"/>
        <v>0</v>
      </c>
      <c r="AT183" s="144">
        <f t="shared" si="339"/>
        <v>0</v>
      </c>
      <c r="AU183" s="144">
        <f t="shared" si="339"/>
        <v>0</v>
      </c>
      <c r="AV183" s="144">
        <f t="shared" si="331"/>
        <v>0</v>
      </c>
      <c r="AX183" s="144">
        <f t="shared" si="332"/>
        <v>0</v>
      </c>
      <c r="AY183" s="144">
        <f t="shared" si="274"/>
        <v>0</v>
      </c>
      <c r="AZ183" s="144">
        <f t="shared" si="275"/>
        <v>0</v>
      </c>
      <c r="BA183" s="144">
        <f t="shared" si="276"/>
        <v>0</v>
      </c>
      <c r="BB183" s="144">
        <f t="shared" si="277"/>
        <v>0</v>
      </c>
      <c r="BC183" s="144">
        <f t="shared" si="278"/>
        <v>0</v>
      </c>
      <c r="BD183" s="144">
        <f t="shared" si="279"/>
        <v>0</v>
      </c>
      <c r="BE183" s="144">
        <f t="shared" si="280"/>
        <v>0</v>
      </c>
      <c r="BF183" s="144">
        <f t="shared" si="281"/>
        <v>0</v>
      </c>
      <c r="BG183" s="144">
        <f t="shared" si="282"/>
        <v>0</v>
      </c>
      <c r="BH183" s="144">
        <f t="shared" si="283"/>
        <v>0</v>
      </c>
      <c r="BI183" s="144">
        <f t="shared" si="284"/>
        <v>0</v>
      </c>
      <c r="BJ183" s="144">
        <f t="shared" si="285"/>
        <v>0</v>
      </c>
      <c r="BK183" s="144">
        <f t="shared" si="286"/>
        <v>0</v>
      </c>
      <c r="BL183" s="144">
        <f t="shared" si="287"/>
        <v>0</v>
      </c>
      <c r="BM183" s="144">
        <f t="shared" si="288"/>
        <v>0</v>
      </c>
      <c r="BN183" s="144">
        <f t="shared" si="289"/>
        <v>0</v>
      </c>
      <c r="BO183" s="144">
        <f t="shared" si="290"/>
        <v>0</v>
      </c>
      <c r="BP183" s="144">
        <f t="shared" si="291"/>
        <v>0</v>
      </c>
      <c r="BQ183" s="144">
        <f t="shared" si="292"/>
        <v>0</v>
      </c>
      <c r="BR183" s="144">
        <f t="shared" si="293"/>
        <v>0</v>
      </c>
      <c r="BS183" s="144">
        <f t="shared" si="294"/>
        <v>0</v>
      </c>
      <c r="BT183" s="144">
        <f t="shared" si="295"/>
        <v>0</v>
      </c>
      <c r="BU183" s="144">
        <f t="shared" si="296"/>
        <v>0</v>
      </c>
      <c r="BV183" s="144">
        <f t="shared" si="297"/>
        <v>0</v>
      </c>
      <c r="BW183" s="144">
        <f t="shared" si="298"/>
        <v>0</v>
      </c>
      <c r="BX183" s="144">
        <f t="shared" si="299"/>
        <v>0</v>
      </c>
      <c r="BY183" s="144">
        <f t="shared" si="300"/>
        <v>0</v>
      </c>
      <c r="BZ183" s="144">
        <f t="shared" si="301"/>
        <v>0</v>
      </c>
      <c r="CA183" s="144">
        <f t="shared" si="302"/>
        <v>0</v>
      </c>
      <c r="CB183" s="144">
        <f t="shared" si="303"/>
        <v>0</v>
      </c>
      <c r="CC183" s="369"/>
      <c r="CE183" s="189" t="str">
        <f t="shared" si="263"/>
        <v>Optimisation de l'exploitation après la mise en service</v>
      </c>
      <c r="CF183" s="145"/>
      <c r="CG183" s="145">
        <v>1</v>
      </c>
      <c r="CH183" s="145">
        <v>1</v>
      </c>
      <c r="CI183" s="145">
        <v>1</v>
      </c>
      <c r="CJ183" s="145">
        <v>1</v>
      </c>
      <c r="CK183" s="145">
        <v>1</v>
      </c>
      <c r="CL183" s="145">
        <v>1</v>
      </c>
      <c r="CM183" s="145">
        <v>1</v>
      </c>
      <c r="CN183" s="145">
        <v>1</v>
      </c>
      <c r="CO183" s="145">
        <v>1</v>
      </c>
      <c r="CP183" s="145">
        <v>1</v>
      </c>
      <c r="CQ183" s="145">
        <v>1</v>
      </c>
      <c r="CR183" s="145">
        <v>1</v>
      </c>
      <c r="CS183" s="145">
        <v>1</v>
      </c>
      <c r="CT183" s="145">
        <f t="shared" si="264"/>
        <v>0</v>
      </c>
      <c r="CU183" s="145">
        <f t="shared" si="265"/>
        <v>0</v>
      </c>
      <c r="CV183" s="145">
        <f t="shared" si="327"/>
        <v>0</v>
      </c>
    </row>
    <row r="184" spans="2:100" s="137" customFormat="1" ht="13.5" hidden="1" thickBot="1" x14ac:dyDescent="0.25">
      <c r="B184" s="98" t="s">
        <v>180</v>
      </c>
      <c r="C184" s="320"/>
      <c r="D184" s="50"/>
      <c r="E184" s="152">
        <v>5</v>
      </c>
      <c r="F184" s="642"/>
      <c r="G184" s="157"/>
      <c r="H184" s="168"/>
      <c r="I184" s="168"/>
      <c r="J184" s="165"/>
      <c r="K184" s="139">
        <f t="shared" si="266"/>
        <v>5</v>
      </c>
      <c r="L184" s="140">
        <f t="shared" si="328"/>
        <v>0</v>
      </c>
      <c r="M184" s="141">
        <f t="shared" si="329"/>
        <v>0</v>
      </c>
      <c r="N184" s="141">
        <f t="shared" si="233"/>
        <v>0</v>
      </c>
      <c r="O184" s="70"/>
      <c r="P184" s="143" t="str">
        <f t="shared" si="269"/>
        <v>Optimisation de l'exploitation tous les 5 ans</v>
      </c>
      <c r="Q184" s="144">
        <f t="shared" si="270"/>
        <v>0</v>
      </c>
      <c r="R184" s="144">
        <f t="shared" ref="R184:AU184" si="340">IF(Betrachtungszeit_Heizung&lt;R$26,0,IF(AND(Q$26&lt;&gt;0,Q$26/($K184)=INT(Q$26/($K184))),$D184,0))</f>
        <v>0</v>
      </c>
      <c r="S184" s="144">
        <f t="shared" si="340"/>
        <v>0</v>
      </c>
      <c r="T184" s="144">
        <f t="shared" si="340"/>
        <v>0</v>
      </c>
      <c r="U184" s="144">
        <f t="shared" si="340"/>
        <v>0</v>
      </c>
      <c r="V184" s="144">
        <f t="shared" si="340"/>
        <v>0</v>
      </c>
      <c r="W184" s="144">
        <f t="shared" si="340"/>
        <v>0</v>
      </c>
      <c r="X184" s="144">
        <f t="shared" si="340"/>
        <v>0</v>
      </c>
      <c r="Y184" s="144">
        <f t="shared" si="340"/>
        <v>0</v>
      </c>
      <c r="Z184" s="144">
        <f t="shared" si="340"/>
        <v>0</v>
      </c>
      <c r="AA184" s="144">
        <f t="shared" si="340"/>
        <v>0</v>
      </c>
      <c r="AB184" s="144">
        <f t="shared" si="340"/>
        <v>0</v>
      </c>
      <c r="AC184" s="144">
        <f t="shared" si="340"/>
        <v>0</v>
      </c>
      <c r="AD184" s="144">
        <f t="shared" si="340"/>
        <v>0</v>
      </c>
      <c r="AE184" s="144">
        <f t="shared" si="340"/>
        <v>0</v>
      </c>
      <c r="AF184" s="144">
        <f t="shared" si="340"/>
        <v>0</v>
      </c>
      <c r="AG184" s="144">
        <f t="shared" si="340"/>
        <v>0</v>
      </c>
      <c r="AH184" s="144">
        <f t="shared" si="340"/>
        <v>0</v>
      </c>
      <c r="AI184" s="144">
        <f t="shared" si="340"/>
        <v>0</v>
      </c>
      <c r="AJ184" s="144">
        <f t="shared" si="340"/>
        <v>0</v>
      </c>
      <c r="AK184" s="144">
        <f t="shared" si="340"/>
        <v>0</v>
      </c>
      <c r="AL184" s="144">
        <f t="shared" si="340"/>
        <v>0</v>
      </c>
      <c r="AM184" s="144">
        <f t="shared" si="340"/>
        <v>0</v>
      </c>
      <c r="AN184" s="144">
        <f t="shared" si="340"/>
        <v>0</v>
      </c>
      <c r="AO184" s="144">
        <f t="shared" si="340"/>
        <v>0</v>
      </c>
      <c r="AP184" s="144">
        <f t="shared" si="340"/>
        <v>0</v>
      </c>
      <c r="AQ184" s="144">
        <f t="shared" si="340"/>
        <v>0</v>
      </c>
      <c r="AR184" s="144">
        <f t="shared" si="340"/>
        <v>0</v>
      </c>
      <c r="AS184" s="144">
        <f t="shared" si="340"/>
        <v>0</v>
      </c>
      <c r="AT184" s="144">
        <f t="shared" si="340"/>
        <v>0</v>
      </c>
      <c r="AU184" s="144">
        <f t="shared" si="340"/>
        <v>0</v>
      </c>
      <c r="AV184" s="144">
        <f t="shared" si="331"/>
        <v>0</v>
      </c>
      <c r="AX184" s="144">
        <f t="shared" si="332"/>
        <v>0</v>
      </c>
      <c r="AY184" s="144">
        <f t="shared" si="274"/>
        <v>0</v>
      </c>
      <c r="AZ184" s="144">
        <f t="shared" si="275"/>
        <v>0</v>
      </c>
      <c r="BA184" s="144">
        <f t="shared" si="276"/>
        <v>0</v>
      </c>
      <c r="BB184" s="144">
        <f t="shared" si="277"/>
        <v>0</v>
      </c>
      <c r="BC184" s="144">
        <f t="shared" si="278"/>
        <v>0</v>
      </c>
      <c r="BD184" s="144">
        <f t="shared" si="279"/>
        <v>0</v>
      </c>
      <c r="BE184" s="144">
        <f t="shared" si="280"/>
        <v>0</v>
      </c>
      <c r="BF184" s="144">
        <f t="shared" si="281"/>
        <v>0</v>
      </c>
      <c r="BG184" s="144">
        <f t="shared" si="282"/>
        <v>0</v>
      </c>
      <c r="BH184" s="144">
        <f t="shared" si="283"/>
        <v>0</v>
      </c>
      <c r="BI184" s="144">
        <f t="shared" si="284"/>
        <v>0</v>
      </c>
      <c r="BJ184" s="144">
        <f t="shared" si="285"/>
        <v>0</v>
      </c>
      <c r="BK184" s="144">
        <f t="shared" si="286"/>
        <v>0</v>
      </c>
      <c r="BL184" s="144">
        <f t="shared" si="287"/>
        <v>0</v>
      </c>
      <c r="BM184" s="144">
        <f t="shared" si="288"/>
        <v>0</v>
      </c>
      <c r="BN184" s="144">
        <f t="shared" si="289"/>
        <v>0</v>
      </c>
      <c r="BO184" s="144">
        <f t="shared" si="290"/>
        <v>0</v>
      </c>
      <c r="BP184" s="144">
        <f t="shared" si="291"/>
        <v>0</v>
      </c>
      <c r="BQ184" s="144">
        <f t="shared" si="292"/>
        <v>0</v>
      </c>
      <c r="BR184" s="144">
        <f t="shared" si="293"/>
        <v>0</v>
      </c>
      <c r="BS184" s="144">
        <f t="shared" si="294"/>
        <v>0</v>
      </c>
      <c r="BT184" s="144">
        <f t="shared" si="295"/>
        <v>0</v>
      </c>
      <c r="BU184" s="144">
        <f t="shared" si="296"/>
        <v>0</v>
      </c>
      <c r="BV184" s="144">
        <f t="shared" si="297"/>
        <v>0</v>
      </c>
      <c r="BW184" s="144">
        <f t="shared" si="298"/>
        <v>0</v>
      </c>
      <c r="BX184" s="144">
        <f t="shared" si="299"/>
        <v>0</v>
      </c>
      <c r="BY184" s="144">
        <f t="shared" si="300"/>
        <v>0</v>
      </c>
      <c r="BZ184" s="144">
        <f t="shared" si="301"/>
        <v>0</v>
      </c>
      <c r="CA184" s="144">
        <f t="shared" si="302"/>
        <v>0</v>
      </c>
      <c r="CB184" s="144">
        <f t="shared" si="303"/>
        <v>0</v>
      </c>
      <c r="CC184" s="369"/>
      <c r="CE184" s="189" t="str">
        <f t="shared" si="263"/>
        <v>Optimisation de l'exploitation tous les 5 ans</v>
      </c>
      <c r="CF184" s="145"/>
      <c r="CG184" s="145">
        <v>1</v>
      </c>
      <c r="CH184" s="145">
        <v>1</v>
      </c>
      <c r="CI184" s="145">
        <v>1</v>
      </c>
      <c r="CJ184" s="145">
        <v>1</v>
      </c>
      <c r="CK184" s="145">
        <v>1</v>
      </c>
      <c r="CL184" s="145">
        <v>1</v>
      </c>
      <c r="CM184" s="145">
        <v>1</v>
      </c>
      <c r="CN184" s="145">
        <v>1</v>
      </c>
      <c r="CO184" s="145">
        <v>1</v>
      </c>
      <c r="CP184" s="145">
        <v>1</v>
      </c>
      <c r="CQ184" s="145">
        <v>1</v>
      </c>
      <c r="CR184" s="145">
        <v>1</v>
      </c>
      <c r="CS184" s="145">
        <v>1</v>
      </c>
      <c r="CT184" s="145">
        <f t="shared" si="264"/>
        <v>0</v>
      </c>
      <c r="CU184" s="145">
        <f t="shared" si="265"/>
        <v>0</v>
      </c>
      <c r="CV184" s="145">
        <f t="shared" si="327"/>
        <v>0</v>
      </c>
    </row>
    <row r="185" spans="2:100" s="137" customFormat="1" hidden="1" x14ac:dyDescent="0.2">
      <c r="B185" s="95" t="s">
        <v>45</v>
      </c>
      <c r="C185" s="320"/>
      <c r="D185" s="50"/>
      <c r="E185" s="510">
        <v>30</v>
      </c>
      <c r="F185" s="643"/>
      <c r="G185" s="157"/>
      <c r="H185" s="626"/>
      <c r="I185" s="627"/>
      <c r="J185" s="84"/>
      <c r="K185" s="139">
        <f>IF(ISNUMBER(F185),F185,IF(ISNUMBER(E185),E185,0))</f>
        <v>30</v>
      </c>
      <c r="L185" s="140">
        <f t="shared" si="328"/>
        <v>0</v>
      </c>
      <c r="M185" s="141">
        <f t="shared" si="329"/>
        <v>0</v>
      </c>
      <c r="N185" s="141">
        <f t="shared" si="233"/>
        <v>0</v>
      </c>
      <c r="O185" s="70"/>
      <c r="P185" s="149" t="str">
        <f t="shared" si="269"/>
        <v>Autre</v>
      </c>
      <c r="Q185" s="144">
        <f t="shared" si="270"/>
        <v>0</v>
      </c>
      <c r="R185" s="144">
        <f t="shared" ref="R185:AU185" si="341">IF(Betrachtungszeit_Heizung&lt;R$26,0,IF(AND(Q$26&lt;&gt;0,Q$26/($K185)=INT(Q$26/($K185))),$D185,0))</f>
        <v>0</v>
      </c>
      <c r="S185" s="144">
        <f t="shared" si="341"/>
        <v>0</v>
      </c>
      <c r="T185" s="144">
        <f t="shared" si="341"/>
        <v>0</v>
      </c>
      <c r="U185" s="144">
        <f t="shared" si="341"/>
        <v>0</v>
      </c>
      <c r="V185" s="144">
        <f t="shared" si="341"/>
        <v>0</v>
      </c>
      <c r="W185" s="144">
        <f t="shared" si="341"/>
        <v>0</v>
      </c>
      <c r="X185" s="144">
        <f t="shared" si="341"/>
        <v>0</v>
      </c>
      <c r="Y185" s="144">
        <f t="shared" si="341"/>
        <v>0</v>
      </c>
      <c r="Z185" s="144">
        <f t="shared" si="341"/>
        <v>0</v>
      </c>
      <c r="AA185" s="144">
        <f t="shared" si="341"/>
        <v>0</v>
      </c>
      <c r="AB185" s="144">
        <f t="shared" si="341"/>
        <v>0</v>
      </c>
      <c r="AC185" s="144">
        <f t="shared" si="341"/>
        <v>0</v>
      </c>
      <c r="AD185" s="144">
        <f t="shared" si="341"/>
        <v>0</v>
      </c>
      <c r="AE185" s="144">
        <f t="shared" si="341"/>
        <v>0</v>
      </c>
      <c r="AF185" s="144">
        <f t="shared" si="341"/>
        <v>0</v>
      </c>
      <c r="AG185" s="144">
        <f t="shared" si="341"/>
        <v>0</v>
      </c>
      <c r="AH185" s="144">
        <f t="shared" si="341"/>
        <v>0</v>
      </c>
      <c r="AI185" s="144">
        <f t="shared" si="341"/>
        <v>0</v>
      </c>
      <c r="AJ185" s="144">
        <f t="shared" si="341"/>
        <v>0</v>
      </c>
      <c r="AK185" s="144">
        <f t="shared" si="341"/>
        <v>0</v>
      </c>
      <c r="AL185" s="144">
        <f t="shared" si="341"/>
        <v>0</v>
      </c>
      <c r="AM185" s="144">
        <f t="shared" si="341"/>
        <v>0</v>
      </c>
      <c r="AN185" s="144">
        <f t="shared" si="341"/>
        <v>0</v>
      </c>
      <c r="AO185" s="144">
        <f t="shared" si="341"/>
        <v>0</v>
      </c>
      <c r="AP185" s="144">
        <f t="shared" si="341"/>
        <v>0</v>
      </c>
      <c r="AQ185" s="144">
        <f t="shared" si="341"/>
        <v>0</v>
      </c>
      <c r="AR185" s="144">
        <f t="shared" si="341"/>
        <v>0</v>
      </c>
      <c r="AS185" s="144">
        <f t="shared" si="341"/>
        <v>0</v>
      </c>
      <c r="AT185" s="144">
        <f t="shared" si="341"/>
        <v>0</v>
      </c>
      <c r="AU185" s="144">
        <f t="shared" si="341"/>
        <v>0</v>
      </c>
      <c r="AV185" s="144">
        <f t="shared" si="331"/>
        <v>0</v>
      </c>
      <c r="AX185" s="144">
        <f t="shared" si="332"/>
        <v>0</v>
      </c>
      <c r="AY185" s="144">
        <f t="shared" si="274"/>
        <v>0</v>
      </c>
      <c r="AZ185" s="144">
        <f t="shared" si="275"/>
        <v>0</v>
      </c>
      <c r="BA185" s="144">
        <f t="shared" si="276"/>
        <v>0</v>
      </c>
      <c r="BB185" s="144">
        <f t="shared" si="277"/>
        <v>0</v>
      </c>
      <c r="BC185" s="144">
        <f t="shared" si="278"/>
        <v>0</v>
      </c>
      <c r="BD185" s="144">
        <f t="shared" si="279"/>
        <v>0</v>
      </c>
      <c r="BE185" s="144">
        <f t="shared" si="280"/>
        <v>0</v>
      </c>
      <c r="BF185" s="144">
        <f t="shared" si="281"/>
        <v>0</v>
      </c>
      <c r="BG185" s="144">
        <f t="shared" si="282"/>
        <v>0</v>
      </c>
      <c r="BH185" s="144">
        <f t="shared" si="283"/>
        <v>0</v>
      </c>
      <c r="BI185" s="144">
        <f t="shared" si="284"/>
        <v>0</v>
      </c>
      <c r="BJ185" s="144">
        <f t="shared" si="285"/>
        <v>0</v>
      </c>
      <c r="BK185" s="144">
        <f t="shared" si="286"/>
        <v>0</v>
      </c>
      <c r="BL185" s="144">
        <f t="shared" si="287"/>
        <v>0</v>
      </c>
      <c r="BM185" s="144">
        <f t="shared" si="288"/>
        <v>0</v>
      </c>
      <c r="BN185" s="144">
        <f t="shared" si="289"/>
        <v>0</v>
      </c>
      <c r="BO185" s="144">
        <f t="shared" si="290"/>
        <v>0</v>
      </c>
      <c r="BP185" s="144">
        <f t="shared" si="291"/>
        <v>0</v>
      </c>
      <c r="BQ185" s="144">
        <f t="shared" si="292"/>
        <v>0</v>
      </c>
      <c r="BR185" s="144">
        <f t="shared" si="293"/>
        <v>0</v>
      </c>
      <c r="BS185" s="144">
        <f t="shared" si="294"/>
        <v>0</v>
      </c>
      <c r="BT185" s="144">
        <f t="shared" si="295"/>
        <v>0</v>
      </c>
      <c r="BU185" s="144">
        <f t="shared" si="296"/>
        <v>0</v>
      </c>
      <c r="BV185" s="144">
        <f t="shared" si="297"/>
        <v>0</v>
      </c>
      <c r="BW185" s="144">
        <f t="shared" si="298"/>
        <v>0</v>
      </c>
      <c r="BX185" s="144">
        <f t="shared" si="299"/>
        <v>0</v>
      </c>
      <c r="BY185" s="144">
        <f t="shared" si="300"/>
        <v>0</v>
      </c>
      <c r="BZ185" s="144">
        <f t="shared" si="301"/>
        <v>0</v>
      </c>
      <c r="CA185" s="144">
        <f t="shared" si="302"/>
        <v>0</v>
      </c>
      <c r="CB185" s="144">
        <f t="shared" si="303"/>
        <v>0</v>
      </c>
      <c r="CC185" s="369"/>
      <c r="CE185" s="189" t="str">
        <f t="shared" si="263"/>
        <v>Autre</v>
      </c>
      <c r="CF185" s="145"/>
      <c r="CG185" s="145">
        <v>1</v>
      </c>
      <c r="CH185" s="145">
        <v>1</v>
      </c>
      <c r="CI185" s="145">
        <v>1</v>
      </c>
      <c r="CJ185" s="145">
        <v>1</v>
      </c>
      <c r="CK185" s="145">
        <v>1</v>
      </c>
      <c r="CL185" s="145">
        <v>1</v>
      </c>
      <c r="CM185" s="145">
        <v>1</v>
      </c>
      <c r="CN185" s="145">
        <v>1</v>
      </c>
      <c r="CO185" s="145">
        <v>1</v>
      </c>
      <c r="CP185" s="145">
        <v>1</v>
      </c>
      <c r="CQ185" s="145">
        <v>1</v>
      </c>
      <c r="CR185" s="145">
        <v>1</v>
      </c>
      <c r="CS185" s="145">
        <v>1</v>
      </c>
      <c r="CT185" s="145">
        <f t="shared" si="264"/>
        <v>0</v>
      </c>
      <c r="CU185" s="145">
        <f t="shared" si="265"/>
        <v>0</v>
      </c>
      <c r="CV185" s="145">
        <f t="shared" si="327"/>
        <v>0</v>
      </c>
    </row>
    <row r="186" spans="2:100" s="146" customFormat="1" hidden="1" x14ac:dyDescent="0.2">
      <c r="B186" s="539" t="s">
        <v>181</v>
      </c>
      <c r="C186" s="540"/>
      <c r="D186" s="172"/>
      <c r="E186" s="173"/>
      <c r="F186" s="174"/>
      <c r="G186" s="175"/>
      <c r="H186" s="176"/>
      <c r="I186" s="176"/>
      <c r="J186" s="84"/>
      <c r="K186" s="573"/>
      <c r="L186" s="574"/>
      <c r="M186" s="192"/>
      <c r="N186" s="575"/>
      <c r="O186" s="70"/>
      <c r="P186" s="551"/>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575"/>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2"/>
      <c r="BZ186" s="192"/>
      <c r="CA186" s="192"/>
      <c r="CB186" s="192"/>
      <c r="CC186" s="158"/>
      <c r="CE186" s="217"/>
      <c r="CF186" s="128"/>
      <c r="CG186" s="128"/>
      <c r="CH186" s="128"/>
      <c r="CI186" s="128"/>
      <c r="CJ186" s="128"/>
      <c r="CK186" s="128"/>
      <c r="CL186" s="128"/>
      <c r="CM186" s="128"/>
      <c r="CN186" s="128"/>
      <c r="CO186" s="128"/>
      <c r="CP186" s="128"/>
      <c r="CQ186" s="128"/>
      <c r="CR186" s="128"/>
      <c r="CS186" s="128"/>
      <c r="CT186" s="70"/>
      <c r="CU186" s="70"/>
      <c r="CV186" s="70"/>
    </row>
    <row r="187" spans="2:100" s="146" customFormat="1" hidden="1" x14ac:dyDescent="0.2">
      <c r="B187" s="541" t="str">
        <f>B26</f>
        <v>1. Source de chaleur - génie civil</v>
      </c>
      <c r="C187" s="540"/>
      <c r="D187" s="542">
        <f>SUM(D27:D35)</f>
        <v>0</v>
      </c>
      <c r="E187" s="173"/>
      <c r="F187" s="174"/>
      <c r="G187" s="175"/>
      <c r="H187" s="176"/>
      <c r="I187" s="176"/>
      <c r="J187" s="84"/>
      <c r="K187" s="511"/>
      <c r="L187" s="148"/>
      <c r="M187" s="71"/>
      <c r="N187" s="576"/>
      <c r="O187" s="70"/>
      <c r="P187" s="578"/>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576"/>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158"/>
      <c r="CF187" s="70"/>
      <c r="CG187" s="70"/>
      <c r="CH187" s="70"/>
      <c r="CI187" s="70"/>
      <c r="CJ187" s="70"/>
      <c r="CK187" s="70"/>
      <c r="CL187" s="70"/>
      <c r="CM187" s="70"/>
      <c r="CN187" s="70"/>
      <c r="CO187" s="70"/>
      <c r="CP187" s="70"/>
      <c r="CQ187" s="70"/>
      <c r="CR187" s="70"/>
      <c r="CS187" s="70"/>
      <c r="CT187" s="70"/>
      <c r="CU187" s="70"/>
      <c r="CV187" s="70"/>
    </row>
    <row r="188" spans="2:100" s="146" customFormat="1" hidden="1" x14ac:dyDescent="0.2">
      <c r="B188" s="541" t="str">
        <f>B36</f>
        <v>2. Source de chaleur - installations technique</v>
      </c>
      <c r="C188" s="540"/>
      <c r="D188" s="542">
        <f>SUM(D37:D48)</f>
        <v>0</v>
      </c>
      <c r="E188" s="173"/>
      <c r="F188" s="174"/>
      <c r="G188" s="175"/>
      <c r="H188" s="176"/>
      <c r="I188" s="176"/>
      <c r="J188" s="84"/>
      <c r="K188" s="511"/>
      <c r="L188" s="148"/>
      <c r="M188" s="71"/>
      <c r="N188" s="576"/>
      <c r="O188" s="70"/>
      <c r="P188" s="578"/>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576"/>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158"/>
      <c r="CF188" s="70"/>
      <c r="CG188" s="70"/>
      <c r="CH188" s="70"/>
      <c r="CI188" s="70"/>
      <c r="CJ188" s="70"/>
      <c r="CK188" s="70"/>
      <c r="CL188" s="70"/>
      <c r="CM188" s="70"/>
      <c r="CN188" s="70"/>
      <c r="CO188" s="70"/>
      <c r="CP188" s="70"/>
      <c r="CQ188" s="70"/>
      <c r="CR188" s="70"/>
      <c r="CS188" s="70"/>
      <c r="CT188" s="70"/>
      <c r="CU188" s="70"/>
      <c r="CV188" s="70"/>
    </row>
    <row r="189" spans="2:100" s="146" customFormat="1" hidden="1" x14ac:dyDescent="0.2">
      <c r="B189" s="541" t="str">
        <f>B49</f>
        <v>3. Approvisionnement en énergie</v>
      </c>
      <c r="C189" s="540"/>
      <c r="D189" s="542">
        <f>SUM(D50:D58)</f>
        <v>0</v>
      </c>
      <c r="E189" s="173"/>
      <c r="F189" s="174"/>
      <c r="G189" s="175"/>
      <c r="H189" s="176"/>
      <c r="I189" s="176"/>
      <c r="J189" s="84"/>
      <c r="K189" s="511"/>
      <c r="L189" s="148"/>
      <c r="M189" s="71"/>
      <c r="N189" s="576"/>
      <c r="O189" s="70"/>
      <c r="P189" s="578"/>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576"/>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158"/>
      <c r="CF189" s="70"/>
      <c r="CG189" s="70"/>
      <c r="CH189" s="70"/>
      <c r="CI189" s="70"/>
      <c r="CJ189" s="70"/>
      <c r="CK189" s="70"/>
      <c r="CL189" s="70"/>
      <c r="CM189" s="70"/>
      <c r="CN189" s="70"/>
      <c r="CO189" s="70"/>
      <c r="CP189" s="70"/>
      <c r="CQ189" s="70"/>
      <c r="CR189" s="70"/>
      <c r="CS189" s="70"/>
      <c r="CT189" s="70"/>
      <c r="CU189" s="70"/>
      <c r="CV189" s="70"/>
    </row>
    <row r="190" spans="2:100" s="146" customFormat="1" hidden="1" x14ac:dyDescent="0.2">
      <c r="B190" s="541" t="str">
        <f>B59</f>
        <v>4. Production de chaleur</v>
      </c>
      <c r="C190" s="540"/>
      <c r="D190" s="542">
        <f>SUM(D60:D67)</f>
        <v>0</v>
      </c>
      <c r="E190" s="173"/>
      <c r="F190" s="174"/>
      <c r="G190" s="175"/>
      <c r="H190" s="176"/>
      <c r="I190" s="176"/>
      <c r="J190" s="84"/>
      <c r="K190" s="511"/>
      <c r="L190" s="148"/>
      <c r="M190" s="71"/>
      <c r="N190" s="576"/>
      <c r="O190" s="70"/>
      <c r="P190" s="578"/>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576"/>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158"/>
      <c r="CF190" s="70"/>
      <c r="CG190" s="70"/>
      <c r="CH190" s="70"/>
      <c r="CI190" s="70"/>
      <c r="CJ190" s="70"/>
      <c r="CK190" s="70"/>
      <c r="CL190" s="70"/>
      <c r="CM190" s="70"/>
      <c r="CN190" s="70"/>
      <c r="CO190" s="70"/>
      <c r="CP190" s="70"/>
      <c r="CQ190" s="70"/>
      <c r="CR190" s="70"/>
      <c r="CS190" s="70"/>
      <c r="CT190" s="70"/>
      <c r="CU190" s="70"/>
      <c r="CV190" s="70"/>
    </row>
    <row r="191" spans="2:100" s="146" customFormat="1" hidden="1" x14ac:dyDescent="0.2">
      <c r="B191" s="541" t="str">
        <f>B68</f>
        <v>5. Conduit de cheminée</v>
      </c>
      <c r="C191" s="540"/>
      <c r="D191" s="542">
        <f>SUM(D69:D73)</f>
        <v>0</v>
      </c>
      <c r="E191" s="173"/>
      <c r="F191" s="174"/>
      <c r="G191" s="175"/>
      <c r="H191" s="176"/>
      <c r="I191" s="176"/>
      <c r="J191" s="84"/>
      <c r="K191" s="511"/>
      <c r="L191" s="148"/>
      <c r="M191" s="71"/>
      <c r="N191" s="576"/>
      <c r="O191" s="70"/>
      <c r="P191" s="578"/>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576"/>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158"/>
      <c r="CF191" s="70"/>
      <c r="CG191" s="70"/>
      <c r="CH191" s="70"/>
      <c r="CI191" s="70"/>
      <c r="CJ191" s="70"/>
      <c r="CK191" s="70"/>
      <c r="CL191" s="70"/>
      <c r="CM191" s="70"/>
      <c r="CN191" s="70"/>
      <c r="CO191" s="70"/>
      <c r="CP191" s="70"/>
      <c r="CQ191" s="70"/>
      <c r="CR191" s="70"/>
      <c r="CS191" s="70"/>
      <c r="CT191" s="70"/>
      <c r="CU191" s="70"/>
      <c r="CV191" s="70"/>
    </row>
    <row r="192" spans="2:100" s="146" customFormat="1" hidden="1" x14ac:dyDescent="0.2">
      <c r="B192" s="541" t="str">
        <f>B74</f>
        <v>6. Distribution de chaleur</v>
      </c>
      <c r="C192" s="540"/>
      <c r="D192" s="542">
        <f>SUM(D75:D81)</f>
        <v>0</v>
      </c>
      <c r="E192" s="173"/>
      <c r="F192" s="174"/>
      <c r="G192" s="175"/>
      <c r="H192" s="176"/>
      <c r="I192" s="176"/>
      <c r="J192" s="84"/>
      <c r="K192" s="511"/>
      <c r="L192" s="148"/>
      <c r="M192" s="71"/>
      <c r="N192" s="576"/>
      <c r="O192" s="70"/>
      <c r="P192" s="578"/>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576"/>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158"/>
      <c r="CF192" s="70"/>
      <c r="CG192" s="70"/>
      <c r="CH192" s="70"/>
      <c r="CI192" s="70"/>
      <c r="CJ192" s="70"/>
      <c r="CK192" s="70"/>
      <c r="CL192" s="70"/>
      <c r="CM192" s="70"/>
      <c r="CN192" s="70"/>
      <c r="CO192" s="70"/>
      <c r="CP192" s="70"/>
      <c r="CQ192" s="70"/>
      <c r="CR192" s="70"/>
      <c r="CS192" s="70"/>
      <c r="CT192" s="70"/>
      <c r="CU192" s="70"/>
      <c r="CV192" s="70"/>
    </row>
    <row r="193" spans="1:100" s="146" customFormat="1" hidden="1" x14ac:dyDescent="0.2">
      <c r="B193" s="541" t="str">
        <f>B82</f>
        <v>7. Émission de chaleur</v>
      </c>
      <c r="C193" s="540"/>
      <c r="D193" s="542">
        <f>SUM(D83:D91)</f>
        <v>0</v>
      </c>
      <c r="E193" s="173"/>
      <c r="F193" s="174"/>
      <c r="G193" s="175"/>
      <c r="H193" s="176"/>
      <c r="I193" s="176"/>
      <c r="J193" s="84"/>
      <c r="K193" s="511"/>
      <c r="L193" s="148"/>
      <c r="M193" s="71"/>
      <c r="N193" s="576"/>
      <c r="O193" s="70"/>
      <c r="P193" s="578"/>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576"/>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158"/>
      <c r="CF193" s="70"/>
      <c r="CG193" s="70"/>
      <c r="CH193" s="70"/>
      <c r="CI193" s="70"/>
      <c r="CJ193" s="70"/>
      <c r="CK193" s="70"/>
      <c r="CL193" s="70"/>
      <c r="CM193" s="70"/>
      <c r="CN193" s="70"/>
      <c r="CO193" s="70"/>
      <c r="CP193" s="70"/>
      <c r="CQ193" s="70"/>
      <c r="CR193" s="70"/>
      <c r="CS193" s="70"/>
      <c r="CT193" s="70"/>
      <c r="CU193" s="70"/>
      <c r="CV193" s="70"/>
    </row>
    <row r="194" spans="1:100" s="146" customFormat="1" hidden="1" x14ac:dyDescent="0.2">
      <c r="B194" s="541" t="str">
        <f>B92</f>
        <v>8. Sécurité</v>
      </c>
      <c r="C194" s="540"/>
      <c r="D194" s="542">
        <f>SUM(D93:D97)</f>
        <v>0</v>
      </c>
      <c r="E194" s="173"/>
      <c r="F194" s="174"/>
      <c r="G194" s="175"/>
      <c r="H194" s="176"/>
      <c r="I194" s="176"/>
      <c r="J194" s="84"/>
      <c r="K194" s="511"/>
      <c r="L194" s="148"/>
      <c r="M194" s="71"/>
      <c r="N194" s="576"/>
      <c r="O194" s="70"/>
      <c r="P194" s="578"/>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576"/>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158"/>
      <c r="CF194" s="70"/>
      <c r="CG194" s="70"/>
      <c r="CH194" s="70"/>
      <c r="CI194" s="70"/>
      <c r="CJ194" s="70"/>
      <c r="CK194" s="70"/>
      <c r="CL194" s="70"/>
      <c r="CM194" s="70"/>
      <c r="CN194" s="70"/>
      <c r="CO194" s="70"/>
      <c r="CP194" s="70"/>
      <c r="CQ194" s="70"/>
      <c r="CR194" s="70"/>
      <c r="CS194" s="70"/>
      <c r="CT194" s="70"/>
      <c r="CU194" s="70"/>
      <c r="CV194" s="70"/>
    </row>
    <row r="195" spans="1:100" s="146" customFormat="1" hidden="1" x14ac:dyDescent="0.2">
      <c r="B195" s="541" t="str">
        <f>B98</f>
        <v>9. Sanitaire</v>
      </c>
      <c r="C195" s="540"/>
      <c r="D195" s="542">
        <f>SUM(D99:D106)</f>
        <v>0</v>
      </c>
      <c r="E195" s="173"/>
      <c r="F195" s="174"/>
      <c r="G195" s="175"/>
      <c r="H195" s="176"/>
      <c r="I195" s="176"/>
      <c r="J195" s="84"/>
      <c r="K195" s="511"/>
      <c r="L195" s="148"/>
      <c r="M195" s="71"/>
      <c r="N195" s="576"/>
      <c r="O195" s="70"/>
      <c r="P195" s="578"/>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576"/>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158"/>
      <c r="CF195" s="70"/>
      <c r="CG195" s="70"/>
      <c r="CH195" s="70"/>
      <c r="CI195" s="70"/>
      <c r="CJ195" s="70"/>
      <c r="CK195" s="70"/>
      <c r="CL195" s="70"/>
      <c r="CM195" s="70"/>
      <c r="CN195" s="70"/>
      <c r="CO195" s="70"/>
      <c r="CP195" s="70"/>
      <c r="CQ195" s="70"/>
      <c r="CR195" s="70"/>
      <c r="CS195" s="70"/>
      <c r="CT195" s="70"/>
      <c r="CU195" s="70"/>
      <c r="CV195" s="70"/>
    </row>
    <row r="196" spans="1:100" s="146" customFormat="1" hidden="1" x14ac:dyDescent="0.2">
      <c r="B196" s="543" t="str">
        <f>B107</f>
        <v>10. Ventilation</v>
      </c>
      <c r="C196" s="540"/>
      <c r="D196" s="542">
        <f>SUM(D108:D112)</f>
        <v>0</v>
      </c>
      <c r="E196" s="173"/>
      <c r="F196" s="174"/>
      <c r="G196" s="175"/>
      <c r="H196" s="176"/>
      <c r="I196" s="176"/>
      <c r="J196" s="84"/>
      <c r="K196" s="511"/>
      <c r="L196" s="148"/>
      <c r="M196" s="71"/>
      <c r="N196" s="576"/>
      <c r="O196" s="70"/>
      <c r="P196" s="578"/>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576"/>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158"/>
      <c r="CF196" s="70"/>
      <c r="CG196" s="70"/>
      <c r="CH196" s="70"/>
      <c r="CI196" s="70"/>
      <c r="CJ196" s="70"/>
      <c r="CK196" s="70"/>
      <c r="CL196" s="70"/>
      <c r="CM196" s="70"/>
      <c r="CN196" s="70"/>
      <c r="CO196" s="70"/>
      <c r="CP196" s="70"/>
      <c r="CQ196" s="70"/>
      <c r="CR196" s="70"/>
      <c r="CS196" s="70"/>
      <c r="CT196" s="70"/>
      <c r="CU196" s="70"/>
      <c r="CV196" s="70"/>
    </row>
    <row r="197" spans="1:100" s="146" customFormat="1" hidden="1" x14ac:dyDescent="0.2">
      <c r="B197" s="541" t="str">
        <f>B113</f>
        <v>11. Construction métallique</v>
      </c>
      <c r="C197" s="540"/>
      <c r="D197" s="542">
        <f>SUM(D114:D118)</f>
        <v>0</v>
      </c>
      <c r="E197" s="173"/>
      <c r="F197" s="174"/>
      <c r="G197" s="175"/>
      <c r="H197" s="176"/>
      <c r="I197" s="176"/>
      <c r="J197" s="84"/>
      <c r="K197" s="511"/>
      <c r="L197" s="148"/>
      <c r="M197" s="71"/>
      <c r="N197" s="576"/>
      <c r="O197" s="70"/>
      <c r="P197" s="578"/>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576"/>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158"/>
      <c r="CF197" s="70"/>
      <c r="CG197" s="70"/>
      <c r="CH197" s="70"/>
      <c r="CI197" s="70"/>
      <c r="CJ197" s="70"/>
      <c r="CK197" s="70"/>
      <c r="CL197" s="70"/>
      <c r="CM197" s="70"/>
      <c r="CN197" s="70"/>
      <c r="CO197" s="70"/>
      <c r="CP197" s="70"/>
      <c r="CQ197" s="70"/>
      <c r="CR197" s="70"/>
      <c r="CS197" s="70"/>
      <c r="CT197" s="70"/>
      <c r="CU197" s="70"/>
      <c r="CV197" s="70"/>
    </row>
    <row r="198" spans="1:100" s="146" customFormat="1" hidden="1" x14ac:dyDescent="0.2">
      <c r="B198" s="681" t="str">
        <f>B119</f>
        <v>12. Chaufferie - génie civil</v>
      </c>
      <c r="C198" s="540"/>
      <c r="D198" s="542">
        <f>SUM(D120:D125)</f>
        <v>0</v>
      </c>
      <c r="E198" s="173"/>
      <c r="F198" s="174"/>
      <c r="G198" s="175"/>
      <c r="H198" s="176"/>
      <c r="I198" s="176"/>
      <c r="J198" s="84"/>
      <c r="K198" s="511"/>
      <c r="L198" s="148"/>
      <c r="M198" s="71"/>
      <c r="N198" s="576"/>
      <c r="O198" s="70"/>
      <c r="P198" s="578"/>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576"/>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158"/>
      <c r="CF198" s="70"/>
      <c r="CG198" s="70"/>
      <c r="CH198" s="70"/>
      <c r="CI198" s="70"/>
      <c r="CJ198" s="70"/>
      <c r="CK198" s="70"/>
      <c r="CL198" s="70"/>
      <c r="CM198" s="70"/>
      <c r="CN198" s="70"/>
      <c r="CO198" s="70"/>
      <c r="CP198" s="70"/>
      <c r="CQ198" s="70"/>
      <c r="CR198" s="70"/>
      <c r="CS198" s="70"/>
      <c r="CT198" s="70"/>
      <c r="CU198" s="70"/>
      <c r="CV198" s="70"/>
    </row>
    <row r="199" spans="1:100" s="146" customFormat="1" hidden="1" x14ac:dyDescent="0.2">
      <c r="B199" s="541" t="str">
        <f>B126</f>
        <v>13. Réseau de chaleur : génie civil</v>
      </c>
      <c r="C199" s="540"/>
      <c r="D199" s="542">
        <f>SUM(D127:D129)</f>
        <v>0</v>
      </c>
      <c r="E199" s="173"/>
      <c r="F199" s="174"/>
      <c r="G199" s="175"/>
      <c r="H199" s="176"/>
      <c r="I199" s="176"/>
      <c r="J199" s="84"/>
      <c r="K199" s="511"/>
      <c r="L199" s="148"/>
      <c r="M199" s="71"/>
      <c r="N199" s="576"/>
      <c r="O199" s="70"/>
      <c r="P199" s="578"/>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576"/>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158"/>
      <c r="CF199" s="70"/>
      <c r="CG199" s="70"/>
      <c r="CH199" s="70"/>
      <c r="CI199" s="70"/>
      <c r="CJ199" s="70"/>
      <c r="CK199" s="70"/>
      <c r="CL199" s="70"/>
      <c r="CM199" s="70"/>
      <c r="CN199" s="70"/>
      <c r="CO199" s="70"/>
      <c r="CP199" s="70"/>
      <c r="CQ199" s="70"/>
      <c r="CR199" s="70"/>
      <c r="CS199" s="70"/>
      <c r="CT199" s="70"/>
      <c r="CU199" s="70"/>
      <c r="CV199" s="70"/>
    </row>
    <row r="200" spans="1:100" s="146" customFormat="1" hidden="1" x14ac:dyDescent="0.2">
      <c r="B200" s="541" t="str">
        <f>B130</f>
        <v>14. Réseau de chaleur : conduites</v>
      </c>
      <c r="C200" s="540"/>
      <c r="D200" s="542">
        <f>SUM(D131:D138)</f>
        <v>0</v>
      </c>
      <c r="E200" s="173"/>
      <c r="F200" s="174"/>
      <c r="G200" s="175"/>
      <c r="H200" s="176"/>
      <c r="I200" s="176"/>
      <c r="J200" s="84"/>
      <c r="K200" s="511"/>
      <c r="L200" s="148"/>
      <c r="M200" s="71"/>
      <c r="N200" s="576"/>
      <c r="O200" s="70"/>
      <c r="P200" s="578"/>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576"/>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158"/>
      <c r="CF200" s="70"/>
      <c r="CG200" s="70"/>
      <c r="CH200" s="70"/>
      <c r="CI200" s="70"/>
      <c r="CJ200" s="70"/>
      <c r="CK200" s="70"/>
      <c r="CL200" s="70"/>
      <c r="CM200" s="70"/>
      <c r="CN200" s="70"/>
      <c r="CO200" s="70"/>
      <c r="CP200" s="70"/>
      <c r="CQ200" s="70"/>
      <c r="CR200" s="70"/>
      <c r="CS200" s="70"/>
      <c r="CT200" s="70"/>
      <c r="CU200" s="70"/>
      <c r="CV200" s="70"/>
    </row>
    <row r="201" spans="1:100" s="146" customFormat="1" hidden="1" x14ac:dyDescent="0.2">
      <c r="B201" s="681" t="str">
        <f>B139</f>
        <v>15. MCR/Automation du bâtiment</v>
      </c>
      <c r="C201" s="540"/>
      <c r="D201" s="542">
        <f>SUM(D140:D143)</f>
        <v>0</v>
      </c>
      <c r="E201" s="173"/>
      <c r="F201" s="174"/>
      <c r="G201" s="175"/>
      <c r="H201" s="176"/>
      <c r="I201" s="176"/>
      <c r="J201" s="84"/>
      <c r="K201" s="511"/>
      <c r="L201" s="148"/>
      <c r="M201" s="71"/>
      <c r="N201" s="576"/>
      <c r="O201" s="70"/>
      <c r="P201" s="578"/>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576"/>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158"/>
      <c r="CF201" s="70"/>
      <c r="CG201" s="70"/>
      <c r="CH201" s="70"/>
      <c r="CI201" s="70"/>
      <c r="CJ201" s="70"/>
      <c r="CK201" s="70"/>
      <c r="CL201" s="70"/>
      <c r="CM201" s="70"/>
      <c r="CN201" s="70"/>
      <c r="CO201" s="70"/>
      <c r="CP201" s="70"/>
      <c r="CQ201" s="70"/>
      <c r="CR201" s="70"/>
      <c r="CS201" s="70"/>
      <c r="CT201" s="70"/>
      <c r="CU201" s="70"/>
      <c r="CV201" s="70"/>
    </row>
    <row r="202" spans="1:100" s="146" customFormat="1" hidden="1" x14ac:dyDescent="0.2">
      <c r="B202" s="541" t="str">
        <f>B144</f>
        <v>16. Électricité</v>
      </c>
      <c r="C202" s="540"/>
      <c r="D202" s="542">
        <f>SUM(D145:D154)</f>
        <v>0</v>
      </c>
      <c r="E202" s="173"/>
      <c r="F202" s="174"/>
      <c r="G202" s="175"/>
      <c r="H202" s="176"/>
      <c r="I202" s="176"/>
      <c r="J202" s="84"/>
      <c r="K202" s="511"/>
      <c r="L202" s="148"/>
      <c r="M202" s="71"/>
      <c r="N202" s="576"/>
      <c r="O202" s="70"/>
      <c r="P202" s="578"/>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576"/>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158"/>
      <c r="CF202" s="70"/>
      <c r="CG202" s="70"/>
      <c r="CH202" s="70"/>
      <c r="CI202" s="70"/>
      <c r="CJ202" s="70"/>
      <c r="CK202" s="70"/>
      <c r="CL202" s="70"/>
      <c r="CM202" s="70"/>
      <c r="CN202" s="70"/>
      <c r="CO202" s="70"/>
      <c r="CP202" s="70"/>
      <c r="CQ202" s="70"/>
      <c r="CR202" s="70"/>
      <c r="CS202" s="70"/>
      <c r="CT202" s="70"/>
      <c r="CU202" s="70"/>
      <c r="CV202" s="70"/>
    </row>
    <row r="203" spans="1:100" s="146" customFormat="1" hidden="1" x14ac:dyDescent="0.2">
      <c r="B203" s="541" t="str">
        <f>B155</f>
        <v>17. Génie civil</v>
      </c>
      <c r="C203" s="540"/>
      <c r="D203" s="542">
        <f>SUM(D156:D165)</f>
        <v>0</v>
      </c>
      <c r="E203" s="173"/>
      <c r="F203" s="174"/>
      <c r="G203" s="175"/>
      <c r="H203" s="176"/>
      <c r="I203" s="176"/>
      <c r="J203" s="84"/>
      <c r="K203" s="511"/>
      <c r="L203" s="148"/>
      <c r="M203" s="71"/>
      <c r="N203" s="576"/>
      <c r="O203" s="70"/>
      <c r="P203" s="578"/>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576"/>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158"/>
      <c r="CF203" s="70"/>
      <c r="CG203" s="70"/>
      <c r="CH203" s="70"/>
      <c r="CI203" s="70"/>
      <c r="CJ203" s="70"/>
      <c r="CK203" s="70"/>
      <c r="CL203" s="70"/>
      <c r="CM203" s="70"/>
      <c r="CN203" s="70"/>
      <c r="CO203" s="70"/>
      <c r="CP203" s="70"/>
      <c r="CQ203" s="70"/>
      <c r="CR203" s="70"/>
      <c r="CS203" s="70"/>
      <c r="CT203" s="70"/>
      <c r="CU203" s="70"/>
      <c r="CV203" s="70"/>
    </row>
    <row r="204" spans="1:100" s="146" customFormat="1" hidden="1" x14ac:dyDescent="0.2">
      <c r="B204" s="541" t="str">
        <f>B166</f>
        <v>18. Frais annexes pour la construction</v>
      </c>
      <c r="C204" s="540"/>
      <c r="D204" s="542">
        <f>SUM(D167:D171)</f>
        <v>0</v>
      </c>
      <c r="E204" s="173"/>
      <c r="F204" s="174"/>
      <c r="G204" s="175"/>
      <c r="H204" s="176"/>
      <c r="I204" s="176"/>
      <c r="J204" s="84"/>
      <c r="K204" s="511"/>
      <c r="L204" s="148"/>
      <c r="M204" s="71"/>
      <c r="N204" s="576"/>
      <c r="O204" s="70"/>
      <c r="P204" s="578"/>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576"/>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158"/>
      <c r="CF204" s="70"/>
      <c r="CG204" s="70"/>
      <c r="CH204" s="70"/>
      <c r="CI204" s="70"/>
      <c r="CJ204" s="70"/>
      <c r="CK204" s="70"/>
      <c r="CL204" s="70"/>
      <c r="CM204" s="70"/>
      <c r="CN204" s="70"/>
      <c r="CO204" s="70"/>
      <c r="CP204" s="70"/>
      <c r="CQ204" s="70"/>
      <c r="CR204" s="70"/>
      <c r="CS204" s="70"/>
      <c r="CT204" s="70"/>
      <c r="CU204" s="70"/>
      <c r="CV204" s="70"/>
    </row>
    <row r="205" spans="1:100" s="146" customFormat="1" hidden="1" x14ac:dyDescent="0.2">
      <c r="B205" s="541" t="str">
        <f>B172</f>
        <v>19. Imprévus</v>
      </c>
      <c r="C205" s="540"/>
      <c r="D205" s="542">
        <f>SUM(D173:D174)</f>
        <v>0</v>
      </c>
      <c r="E205" s="173"/>
      <c r="F205" s="174"/>
      <c r="G205" s="175"/>
      <c r="H205" s="176"/>
      <c r="I205" s="176"/>
      <c r="J205" s="84"/>
      <c r="K205" s="511"/>
      <c r="L205" s="148"/>
      <c r="M205" s="71"/>
      <c r="N205" s="576"/>
      <c r="O205" s="70"/>
      <c r="P205" s="578"/>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576"/>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158"/>
      <c r="CF205" s="70"/>
      <c r="CG205" s="70"/>
      <c r="CH205" s="70"/>
      <c r="CI205" s="70"/>
      <c r="CJ205" s="70"/>
      <c r="CK205" s="70"/>
      <c r="CL205" s="70"/>
      <c r="CM205" s="70"/>
      <c r="CN205" s="70"/>
      <c r="CO205" s="70"/>
      <c r="CP205" s="70"/>
      <c r="CQ205" s="70"/>
      <c r="CR205" s="70"/>
      <c r="CS205" s="70"/>
      <c r="CT205" s="70"/>
      <c r="CU205" s="70"/>
      <c r="CV205" s="70"/>
    </row>
    <row r="206" spans="1:100" s="146" customFormat="1" hidden="1" x14ac:dyDescent="0.2">
      <c r="B206" s="543" t="str">
        <f>B175</f>
        <v>20. Honoraires/frais annexes</v>
      </c>
      <c r="C206" s="540"/>
      <c r="D206" s="542">
        <f>SUM(D176:D185)</f>
        <v>0</v>
      </c>
      <c r="E206" s="173"/>
      <c r="F206" s="174"/>
      <c r="G206" s="175"/>
      <c r="H206" s="176"/>
      <c r="I206" s="176"/>
      <c r="J206" s="84"/>
      <c r="K206" s="511"/>
      <c r="L206" s="148"/>
      <c r="M206" s="71"/>
      <c r="N206" s="576"/>
      <c r="O206" s="70"/>
      <c r="P206" s="552"/>
      <c r="Q206" s="509"/>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579"/>
      <c r="AX206" s="509"/>
      <c r="AY206" s="509"/>
      <c r="AZ206" s="509"/>
      <c r="BA206" s="509"/>
      <c r="BB206" s="509"/>
      <c r="BC206" s="509"/>
      <c r="BD206" s="509"/>
      <c r="BE206" s="509"/>
      <c r="BF206" s="509"/>
      <c r="BG206" s="509"/>
      <c r="BH206" s="509"/>
      <c r="BI206" s="509"/>
      <c r="BJ206" s="509"/>
      <c r="BK206" s="509"/>
      <c r="BL206" s="509"/>
      <c r="BM206" s="509"/>
      <c r="BN206" s="509"/>
      <c r="BO206" s="509"/>
      <c r="BP206" s="509"/>
      <c r="BQ206" s="509"/>
      <c r="BR206" s="509"/>
      <c r="BS206" s="509"/>
      <c r="BT206" s="509"/>
      <c r="BU206" s="509"/>
      <c r="BV206" s="509"/>
      <c r="BW206" s="509"/>
      <c r="BX206" s="509"/>
      <c r="BY206" s="509"/>
      <c r="BZ206" s="509"/>
      <c r="CA206" s="509"/>
      <c r="CB206" s="509"/>
      <c r="CC206" s="158"/>
      <c r="CF206" s="70"/>
      <c r="CG206" s="70"/>
      <c r="CH206" s="70"/>
      <c r="CI206" s="70"/>
      <c r="CJ206" s="70"/>
      <c r="CK206" s="70"/>
      <c r="CL206" s="70"/>
      <c r="CM206" s="70"/>
      <c r="CN206" s="70"/>
      <c r="CO206" s="70"/>
      <c r="CP206" s="70"/>
      <c r="CQ206" s="70"/>
      <c r="CR206" s="70"/>
      <c r="CS206" s="70"/>
      <c r="CT206" s="70"/>
      <c r="CU206" s="70"/>
      <c r="CV206" s="70"/>
    </row>
    <row r="207" spans="1:100" s="158" customFormat="1" ht="25.5" x14ac:dyDescent="0.2">
      <c r="A207" s="137"/>
      <c r="B207" s="170"/>
      <c r="C207" s="171"/>
      <c r="D207" s="172"/>
      <c r="E207" s="173"/>
      <c r="F207" s="174"/>
      <c r="G207" s="175"/>
      <c r="H207" s="176"/>
      <c r="I207" s="176"/>
      <c r="J207" s="84"/>
      <c r="K207" s="577"/>
      <c r="L207" s="631"/>
      <c r="M207" s="632"/>
      <c r="N207" s="633"/>
      <c r="O207" s="142"/>
      <c r="P207" s="177" t="s">
        <v>301</v>
      </c>
      <c r="Q207" s="135">
        <v>0</v>
      </c>
      <c r="R207" s="135">
        <v>1</v>
      </c>
      <c r="S207" s="135">
        <v>2</v>
      </c>
      <c r="T207" s="135">
        <v>3</v>
      </c>
      <c r="U207" s="135">
        <v>4</v>
      </c>
      <c r="V207" s="135">
        <v>5</v>
      </c>
      <c r="W207" s="135">
        <v>6</v>
      </c>
      <c r="X207" s="135">
        <v>7</v>
      </c>
      <c r="Y207" s="135">
        <v>8</v>
      </c>
      <c r="Z207" s="135">
        <v>9</v>
      </c>
      <c r="AA207" s="135">
        <v>10</v>
      </c>
      <c r="AB207" s="135">
        <v>11</v>
      </c>
      <c r="AC207" s="135">
        <v>12</v>
      </c>
      <c r="AD207" s="135">
        <v>13</v>
      </c>
      <c r="AE207" s="135">
        <v>14</v>
      </c>
      <c r="AF207" s="135">
        <v>15</v>
      </c>
      <c r="AG207" s="135">
        <v>16</v>
      </c>
      <c r="AH207" s="135">
        <v>17</v>
      </c>
      <c r="AI207" s="135">
        <v>18</v>
      </c>
      <c r="AJ207" s="135">
        <v>19</v>
      </c>
      <c r="AK207" s="135">
        <v>20</v>
      </c>
      <c r="AL207" s="135">
        <v>21</v>
      </c>
      <c r="AM207" s="135">
        <v>22</v>
      </c>
      <c r="AN207" s="135">
        <v>23</v>
      </c>
      <c r="AO207" s="135">
        <v>24</v>
      </c>
      <c r="AP207" s="135">
        <v>25</v>
      </c>
      <c r="AQ207" s="135">
        <v>26</v>
      </c>
      <c r="AR207" s="135">
        <v>27</v>
      </c>
      <c r="AS207" s="135">
        <v>28</v>
      </c>
      <c r="AT207" s="135">
        <v>29</v>
      </c>
      <c r="AU207" s="135">
        <v>30</v>
      </c>
      <c r="AV207" s="561" t="s">
        <v>346</v>
      </c>
      <c r="AW207" s="112"/>
      <c r="AX207" s="135">
        <v>0</v>
      </c>
      <c r="AY207" s="135">
        <v>1</v>
      </c>
      <c r="AZ207" s="135">
        <v>2</v>
      </c>
      <c r="BA207" s="135">
        <v>3</v>
      </c>
      <c r="BB207" s="135">
        <v>4</v>
      </c>
      <c r="BC207" s="135">
        <v>5</v>
      </c>
      <c r="BD207" s="135">
        <v>6</v>
      </c>
      <c r="BE207" s="135">
        <v>7</v>
      </c>
      <c r="BF207" s="135">
        <v>8</v>
      </c>
      <c r="BG207" s="135">
        <v>9</v>
      </c>
      <c r="BH207" s="135">
        <v>10</v>
      </c>
      <c r="BI207" s="135">
        <v>11</v>
      </c>
      <c r="BJ207" s="135">
        <v>12</v>
      </c>
      <c r="BK207" s="135">
        <v>13</v>
      </c>
      <c r="BL207" s="135">
        <v>14</v>
      </c>
      <c r="BM207" s="135">
        <v>15</v>
      </c>
      <c r="BN207" s="135">
        <v>16</v>
      </c>
      <c r="BO207" s="135">
        <v>17</v>
      </c>
      <c r="BP207" s="135">
        <v>18</v>
      </c>
      <c r="BQ207" s="135">
        <v>19</v>
      </c>
      <c r="BR207" s="135">
        <v>20</v>
      </c>
      <c r="BS207" s="135">
        <v>21</v>
      </c>
      <c r="BT207" s="135">
        <v>22</v>
      </c>
      <c r="BU207" s="135">
        <v>23</v>
      </c>
      <c r="BV207" s="135">
        <v>24</v>
      </c>
      <c r="BW207" s="135">
        <v>25</v>
      </c>
      <c r="BX207" s="135">
        <v>26</v>
      </c>
      <c r="BY207" s="135">
        <v>27</v>
      </c>
      <c r="BZ207" s="135">
        <v>28</v>
      </c>
      <c r="CA207" s="135">
        <v>29</v>
      </c>
      <c r="CB207" s="135">
        <v>30</v>
      </c>
      <c r="CE207" s="146"/>
      <c r="CF207" s="70"/>
      <c r="CG207" s="70"/>
      <c r="CH207" s="70"/>
      <c r="CI207" s="70"/>
      <c r="CJ207" s="70"/>
      <c r="CK207" s="70"/>
      <c r="CL207" s="70"/>
      <c r="CM207" s="70"/>
      <c r="CN207" s="70"/>
      <c r="CO207" s="70"/>
      <c r="CP207" s="70"/>
      <c r="CQ207" s="70"/>
      <c r="CR207" s="70"/>
      <c r="CS207" s="70"/>
      <c r="CT207" s="137"/>
      <c r="CU207" s="137"/>
      <c r="CV207" s="137"/>
    </row>
    <row r="208" spans="1:100" s="393" customFormat="1" ht="25.5" customHeight="1" x14ac:dyDescent="0.2">
      <c r="A208" s="607" t="s">
        <v>330</v>
      </c>
      <c r="B208" s="178" t="s">
        <v>302</v>
      </c>
      <c r="C208" s="658"/>
      <c r="D208" s="61"/>
      <c r="E208" s="426">
        <v>30</v>
      </c>
      <c r="F208" s="645"/>
      <c r="G208" s="427">
        <f>VLOOKUP(C12,$C$279:$G$293,5,0)*H297+VLOOKUP(C20,$C$279:$G$293,5,0)*H298</f>
        <v>0</v>
      </c>
      <c r="H208" s="634"/>
      <c r="I208" s="630" t="s">
        <v>124</v>
      </c>
      <c r="J208" s="647"/>
      <c r="K208" s="179">
        <f>IF(ISNUMBER(F208),F208,IF(ISNUMBER(E208),E208,0))</f>
        <v>30</v>
      </c>
      <c r="L208" s="429">
        <f t="shared" ref="L208" si="342">IF(ISNUMBER(H208),IF(I208=$D$332,IFERROR(H208/D208,"-"),H208/100),IF(ISNUMBER(G208),G208,0))</f>
        <v>0</v>
      </c>
      <c r="M208" s="180">
        <f t="shared" ref="M208" si="343">IF(AND(ISNUMBER(H208),I208=$D$332),H208,L208*D208)</f>
        <v>0</v>
      </c>
      <c r="N208" s="180">
        <f t="shared" ref="N208" si="344">1/K208*D208</f>
        <v>0</v>
      </c>
      <c r="O208" s="391"/>
      <c r="P208" s="398" t="s">
        <v>303</v>
      </c>
      <c r="Q208" s="392">
        <f>D208</f>
        <v>0</v>
      </c>
      <c r="R208" s="392">
        <f t="shared" ref="R208:AU208" si="345">IF(Betrachtungszeit_Heizung&lt;R$26,0,IF(AND(Q$26&lt;&gt;0,Q$26/($K208)=INT(Q$26/($K208))),$D208,0))</f>
        <v>0</v>
      </c>
      <c r="S208" s="392">
        <f t="shared" si="345"/>
        <v>0</v>
      </c>
      <c r="T208" s="392">
        <f t="shared" si="345"/>
        <v>0</v>
      </c>
      <c r="U208" s="392">
        <f t="shared" si="345"/>
        <v>0</v>
      </c>
      <c r="V208" s="392">
        <f t="shared" si="345"/>
        <v>0</v>
      </c>
      <c r="W208" s="392">
        <f t="shared" si="345"/>
        <v>0</v>
      </c>
      <c r="X208" s="392">
        <f t="shared" si="345"/>
        <v>0</v>
      </c>
      <c r="Y208" s="392">
        <f t="shared" si="345"/>
        <v>0</v>
      </c>
      <c r="Z208" s="392">
        <f t="shared" si="345"/>
        <v>0</v>
      </c>
      <c r="AA208" s="392">
        <f t="shared" si="345"/>
        <v>0</v>
      </c>
      <c r="AB208" s="392">
        <f t="shared" si="345"/>
        <v>0</v>
      </c>
      <c r="AC208" s="392">
        <f t="shared" si="345"/>
        <v>0</v>
      </c>
      <c r="AD208" s="392">
        <f t="shared" si="345"/>
        <v>0</v>
      </c>
      <c r="AE208" s="392">
        <f t="shared" si="345"/>
        <v>0</v>
      </c>
      <c r="AF208" s="392">
        <f t="shared" si="345"/>
        <v>0</v>
      </c>
      <c r="AG208" s="392">
        <f t="shared" si="345"/>
        <v>0</v>
      </c>
      <c r="AH208" s="392">
        <f t="shared" si="345"/>
        <v>0</v>
      </c>
      <c r="AI208" s="392">
        <f t="shared" si="345"/>
        <v>0</v>
      </c>
      <c r="AJ208" s="392">
        <f t="shared" si="345"/>
        <v>0</v>
      </c>
      <c r="AK208" s="392">
        <f t="shared" si="345"/>
        <v>0</v>
      </c>
      <c r="AL208" s="392">
        <f t="shared" si="345"/>
        <v>0</v>
      </c>
      <c r="AM208" s="392">
        <f t="shared" si="345"/>
        <v>0</v>
      </c>
      <c r="AN208" s="392">
        <f t="shared" si="345"/>
        <v>0</v>
      </c>
      <c r="AO208" s="392">
        <f t="shared" si="345"/>
        <v>0</v>
      </c>
      <c r="AP208" s="392">
        <f t="shared" si="345"/>
        <v>0</v>
      </c>
      <c r="AQ208" s="392">
        <f t="shared" si="345"/>
        <v>0</v>
      </c>
      <c r="AR208" s="392">
        <f t="shared" si="345"/>
        <v>0</v>
      </c>
      <c r="AS208" s="392">
        <f t="shared" si="345"/>
        <v>0</v>
      </c>
      <c r="AT208" s="392">
        <f t="shared" si="345"/>
        <v>0</v>
      </c>
      <c r="AU208" s="392">
        <f t="shared" si="345"/>
        <v>0</v>
      </c>
      <c r="AV208" s="392">
        <f>SUMIF($AX$207:$CB$207,Betrachtungszeit_Heizung,AX208:CB208)</f>
        <v>0</v>
      </c>
      <c r="AW208" s="580"/>
      <c r="AX208" s="392">
        <f t="shared" ref="AX208" si="346">$D208</f>
        <v>0</v>
      </c>
      <c r="AY208" s="392">
        <f>AX208-$N208+R208</f>
        <v>0</v>
      </c>
      <c r="AZ208" s="392">
        <f t="shared" ref="AZ208" si="347">AY208-$N208+S208</f>
        <v>0</v>
      </c>
      <c r="BA208" s="392">
        <f t="shared" ref="BA208" si="348">AZ208-$N208+T208</f>
        <v>0</v>
      </c>
      <c r="BB208" s="392">
        <f t="shared" ref="BB208" si="349">BA208-$N208+U208</f>
        <v>0</v>
      </c>
      <c r="BC208" s="392">
        <f t="shared" ref="BC208" si="350">BB208-$N208+V208</f>
        <v>0</v>
      </c>
      <c r="BD208" s="392">
        <f t="shared" ref="BD208" si="351">BC208-$N208+W208</f>
        <v>0</v>
      </c>
      <c r="BE208" s="392">
        <f t="shared" ref="BE208" si="352">BD208-$N208+X208</f>
        <v>0</v>
      </c>
      <c r="BF208" s="392">
        <f t="shared" ref="BF208" si="353">BE208-$N208+Y208</f>
        <v>0</v>
      </c>
      <c r="BG208" s="392">
        <f t="shared" ref="BG208" si="354">BF208-$N208+Z208</f>
        <v>0</v>
      </c>
      <c r="BH208" s="392">
        <f t="shared" ref="BH208" si="355">BG208-$N208+AA208</f>
        <v>0</v>
      </c>
      <c r="BI208" s="392">
        <f t="shared" ref="BI208" si="356">BH208-$N208+AB208</f>
        <v>0</v>
      </c>
      <c r="BJ208" s="392">
        <f t="shared" ref="BJ208" si="357">BI208-$N208+AC208</f>
        <v>0</v>
      </c>
      <c r="BK208" s="392">
        <f t="shared" ref="BK208" si="358">BJ208-$N208+AD208</f>
        <v>0</v>
      </c>
      <c r="BL208" s="392">
        <f t="shared" ref="BL208" si="359">BK208-$N208+AE208</f>
        <v>0</v>
      </c>
      <c r="BM208" s="392">
        <f t="shared" ref="BM208" si="360">BL208-$N208+AF208</f>
        <v>0</v>
      </c>
      <c r="BN208" s="392">
        <f t="shared" ref="BN208" si="361">BM208-$N208+AG208</f>
        <v>0</v>
      </c>
      <c r="BO208" s="392">
        <f t="shared" ref="BO208" si="362">BN208-$N208+AH208</f>
        <v>0</v>
      </c>
      <c r="BP208" s="392">
        <f t="shared" ref="BP208" si="363">BO208-$N208+AI208</f>
        <v>0</v>
      </c>
      <c r="BQ208" s="392">
        <f t="shared" ref="BQ208" si="364">BP208-$N208+AJ208</f>
        <v>0</v>
      </c>
      <c r="BR208" s="392">
        <f t="shared" ref="BR208" si="365">BQ208-$N208+AK208</f>
        <v>0</v>
      </c>
      <c r="BS208" s="392">
        <f t="shared" ref="BS208" si="366">BR208-$N208+AL208</f>
        <v>0</v>
      </c>
      <c r="BT208" s="392">
        <f t="shared" ref="BT208" si="367">BS208-$N208+AM208</f>
        <v>0</v>
      </c>
      <c r="BU208" s="392">
        <f t="shared" ref="BU208" si="368">BT208-$N208+AN208</f>
        <v>0</v>
      </c>
      <c r="BV208" s="392">
        <f t="shared" ref="BV208" si="369">BU208-$N208+AO208</f>
        <v>0</v>
      </c>
      <c r="BW208" s="392">
        <f t="shared" ref="BW208" si="370">BV208-$N208+AP208</f>
        <v>0</v>
      </c>
      <c r="BX208" s="392">
        <f t="shared" ref="BX208" si="371">BW208-$N208+AQ208</f>
        <v>0</v>
      </c>
      <c r="BY208" s="392">
        <f t="shared" ref="BY208" si="372">BX208-$N208+AR208</f>
        <v>0</v>
      </c>
      <c r="BZ208" s="392">
        <f t="shared" ref="BZ208" si="373">BY208-$N208+AS208</f>
        <v>0</v>
      </c>
      <c r="CA208" s="392">
        <f t="shared" ref="CA208" si="374">BZ208-$N208+AT208</f>
        <v>0</v>
      </c>
      <c r="CB208" s="392">
        <f t="shared" ref="CB208" si="375">CA208-$N208+AU208</f>
        <v>0</v>
      </c>
      <c r="CC208" s="158"/>
      <c r="CE208" s="221"/>
      <c r="CF208" s="70"/>
      <c r="CG208" s="394"/>
      <c r="CH208" s="394"/>
      <c r="CI208" s="394"/>
      <c r="CJ208" s="394"/>
      <c r="CK208" s="394"/>
      <c r="CL208" s="394"/>
      <c r="CM208" s="394"/>
      <c r="CN208" s="394"/>
      <c r="CO208" s="394"/>
      <c r="CP208" s="394"/>
      <c r="CQ208" s="394"/>
      <c r="CR208" s="394"/>
      <c r="CS208" s="394"/>
      <c r="CT208" s="390"/>
      <c r="CU208" s="390"/>
      <c r="CV208" s="390"/>
    </row>
    <row r="209" spans="1:100" s="158" customFormat="1" ht="25.5" customHeight="1" thickBot="1" x14ac:dyDescent="0.25">
      <c r="A209" s="137"/>
      <c r="B209" s="667" t="s">
        <v>182</v>
      </c>
      <c r="C209" s="181" t="s">
        <v>107</v>
      </c>
      <c r="D209" s="535">
        <f>IF(C24="oui",SUM(D27:D185)-C23,D208-C23)</f>
        <v>0</v>
      </c>
      <c r="E209" s="536"/>
      <c r="F209" s="351"/>
      <c r="G209" s="537"/>
      <c r="H209" s="538"/>
      <c r="I209" s="538"/>
      <c r="J209" s="83"/>
      <c r="K209" s="182"/>
      <c r="L209" s="182"/>
      <c r="M209" s="183"/>
      <c r="N209" s="433"/>
      <c r="O209" s="83"/>
      <c r="P209" s="184" t="s">
        <v>183</v>
      </c>
      <c r="Q209" s="185"/>
      <c r="R209" s="185"/>
      <c r="S209" s="77"/>
      <c r="T209" s="186"/>
      <c r="U209" s="186"/>
      <c r="V209" s="186"/>
      <c r="W209" s="186"/>
      <c r="X209" s="487"/>
      <c r="Y209" s="79"/>
      <c r="Z209" s="78"/>
      <c r="AA209" s="78"/>
      <c r="AB209" s="78"/>
      <c r="AC209" s="78"/>
      <c r="AD209" s="78"/>
      <c r="AE209" s="79"/>
      <c r="AF209" s="79"/>
      <c r="AG209" s="79"/>
      <c r="AH209" s="79"/>
      <c r="AI209" s="79"/>
      <c r="AJ209" s="79"/>
      <c r="AK209" s="79"/>
      <c r="AL209" s="79"/>
      <c r="AM209" s="79"/>
      <c r="AN209" s="79"/>
      <c r="AO209" s="79"/>
      <c r="AP209" s="79"/>
      <c r="AQ209" s="79"/>
      <c r="AR209" s="79"/>
      <c r="AS209" s="79"/>
      <c r="AT209" s="79"/>
      <c r="AU209" s="79"/>
      <c r="AV209" s="188" t="s">
        <v>184</v>
      </c>
      <c r="AW209" s="581"/>
      <c r="AX209" s="68"/>
      <c r="AY209" s="6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E209" s="146"/>
      <c r="CF209" s="70"/>
      <c r="CG209" s="70"/>
      <c r="CH209" s="70"/>
      <c r="CI209" s="70"/>
      <c r="CJ209" s="70"/>
      <c r="CK209" s="70"/>
      <c r="CL209" s="70"/>
      <c r="CM209" s="70"/>
      <c r="CN209" s="70"/>
      <c r="CO209" s="70"/>
      <c r="CP209" s="70"/>
      <c r="CQ209" s="70"/>
      <c r="CR209" s="70"/>
      <c r="CS209" s="70"/>
      <c r="CT209" s="137"/>
      <c r="CU209" s="137"/>
      <c r="CV209" s="137"/>
    </row>
    <row r="210" spans="1:100" s="158" customFormat="1" ht="25.5" customHeight="1" thickTop="1" x14ac:dyDescent="0.2">
      <c r="A210" s="137"/>
      <c r="B210" s="566" t="s">
        <v>456</v>
      </c>
      <c r="C210" s="567" t="s">
        <v>107</v>
      </c>
      <c r="D210" s="568">
        <f>IF(C24="oui",SUM(AV27:AV185),AV208)</f>
        <v>0</v>
      </c>
      <c r="E210" s="569"/>
      <c r="F210" s="570"/>
      <c r="G210" s="571"/>
      <c r="H210" s="572"/>
      <c r="I210" s="572"/>
      <c r="J210" s="165"/>
      <c r="K210" s="146"/>
      <c r="L210" s="146"/>
      <c r="O210" s="146"/>
      <c r="P210" s="189" t="s">
        <v>185</v>
      </c>
      <c r="Q210" s="144">
        <f>D209</f>
        <v>0</v>
      </c>
      <c r="R210" s="144">
        <f t="shared" ref="R210:AU210" si="376">IF($C24="oui",SUM(R27:R185),R208)</f>
        <v>0</v>
      </c>
      <c r="S210" s="144">
        <f t="shared" si="376"/>
        <v>0</v>
      </c>
      <c r="T210" s="144">
        <f t="shared" si="376"/>
        <v>0</v>
      </c>
      <c r="U210" s="144">
        <f t="shared" si="376"/>
        <v>0</v>
      </c>
      <c r="V210" s="144">
        <f t="shared" si="376"/>
        <v>0</v>
      </c>
      <c r="W210" s="144">
        <f t="shared" si="376"/>
        <v>0</v>
      </c>
      <c r="X210" s="144">
        <f t="shared" si="376"/>
        <v>0</v>
      </c>
      <c r="Y210" s="144">
        <f t="shared" si="376"/>
        <v>0</v>
      </c>
      <c r="Z210" s="144">
        <f t="shared" si="376"/>
        <v>0</v>
      </c>
      <c r="AA210" s="144">
        <f t="shared" si="376"/>
        <v>0</v>
      </c>
      <c r="AB210" s="144">
        <f t="shared" si="376"/>
        <v>0</v>
      </c>
      <c r="AC210" s="144">
        <f t="shared" si="376"/>
        <v>0</v>
      </c>
      <c r="AD210" s="144">
        <f t="shared" si="376"/>
        <v>0</v>
      </c>
      <c r="AE210" s="144">
        <f t="shared" si="376"/>
        <v>0</v>
      </c>
      <c r="AF210" s="144">
        <f t="shared" si="376"/>
        <v>0</v>
      </c>
      <c r="AG210" s="144">
        <f t="shared" si="376"/>
        <v>0</v>
      </c>
      <c r="AH210" s="144">
        <f t="shared" si="376"/>
        <v>0</v>
      </c>
      <c r="AI210" s="144">
        <f t="shared" si="376"/>
        <v>0</v>
      </c>
      <c r="AJ210" s="144">
        <f t="shared" si="376"/>
        <v>0</v>
      </c>
      <c r="AK210" s="144">
        <f t="shared" si="376"/>
        <v>0</v>
      </c>
      <c r="AL210" s="144">
        <f t="shared" si="376"/>
        <v>0</v>
      </c>
      <c r="AM210" s="144">
        <f t="shared" si="376"/>
        <v>0</v>
      </c>
      <c r="AN210" s="144">
        <f t="shared" si="376"/>
        <v>0</v>
      </c>
      <c r="AO210" s="144">
        <f t="shared" si="376"/>
        <v>0</v>
      </c>
      <c r="AP210" s="144">
        <f t="shared" si="376"/>
        <v>0</v>
      </c>
      <c r="AQ210" s="144">
        <f t="shared" si="376"/>
        <v>0</v>
      </c>
      <c r="AR210" s="144">
        <f t="shared" si="376"/>
        <v>0</v>
      </c>
      <c r="AS210" s="144">
        <f t="shared" si="376"/>
        <v>0</v>
      </c>
      <c r="AT210" s="144">
        <f t="shared" si="376"/>
        <v>0</v>
      </c>
      <c r="AU210" s="144">
        <f t="shared" si="376"/>
        <v>0</v>
      </c>
      <c r="AV210" s="68"/>
      <c r="AW210" s="112"/>
      <c r="AX210" s="68"/>
      <c r="AY210" s="6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E210" s="146"/>
      <c r="CF210" s="70"/>
      <c r="CG210" s="70"/>
      <c r="CH210" s="70"/>
      <c r="CI210" s="70"/>
      <c r="CJ210" s="70"/>
      <c r="CK210" s="70"/>
      <c r="CL210" s="70"/>
      <c r="CM210" s="70"/>
      <c r="CN210" s="70"/>
      <c r="CO210" s="70"/>
      <c r="CP210" s="70"/>
      <c r="CQ210" s="70"/>
      <c r="CR210" s="70"/>
      <c r="CS210" s="70"/>
      <c r="CT210" s="137"/>
      <c r="CU210" s="137"/>
      <c r="CV210" s="137"/>
    </row>
    <row r="211" spans="1:100" s="158" customFormat="1" x14ac:dyDescent="0.2">
      <c r="F211" s="153"/>
      <c r="G211" s="68"/>
      <c r="H211" s="68"/>
      <c r="I211" s="68"/>
      <c r="J211" s="165"/>
      <c r="K211" s="146"/>
      <c r="L211" s="146"/>
      <c r="M211" s="70"/>
      <c r="N211" s="70"/>
      <c r="O211" s="146"/>
      <c r="P211" s="189" t="s">
        <v>186</v>
      </c>
      <c r="Q211" s="144">
        <f t="shared" ref="Q211:AU211" si="377">IF(Betrachtungszeit_Heizung=Q26,-$D$210,0)</f>
        <v>0</v>
      </c>
      <c r="R211" s="144">
        <f t="shared" si="377"/>
        <v>0</v>
      </c>
      <c r="S211" s="144">
        <f t="shared" si="377"/>
        <v>0</v>
      </c>
      <c r="T211" s="144">
        <f t="shared" si="377"/>
        <v>0</v>
      </c>
      <c r="U211" s="144">
        <f t="shared" si="377"/>
        <v>0</v>
      </c>
      <c r="V211" s="144">
        <f t="shared" si="377"/>
        <v>0</v>
      </c>
      <c r="W211" s="144">
        <f t="shared" si="377"/>
        <v>0</v>
      </c>
      <c r="X211" s="144">
        <f t="shared" si="377"/>
        <v>0</v>
      </c>
      <c r="Y211" s="144">
        <f t="shared" si="377"/>
        <v>0</v>
      </c>
      <c r="Z211" s="144">
        <f t="shared" si="377"/>
        <v>0</v>
      </c>
      <c r="AA211" s="144">
        <f t="shared" si="377"/>
        <v>0</v>
      </c>
      <c r="AB211" s="144">
        <f t="shared" si="377"/>
        <v>0</v>
      </c>
      <c r="AC211" s="144">
        <f t="shared" si="377"/>
        <v>0</v>
      </c>
      <c r="AD211" s="144">
        <f t="shared" si="377"/>
        <v>0</v>
      </c>
      <c r="AE211" s="144">
        <f t="shared" si="377"/>
        <v>0</v>
      </c>
      <c r="AF211" s="144">
        <f t="shared" si="377"/>
        <v>0</v>
      </c>
      <c r="AG211" s="144">
        <f>IF(Betrachtungszeit_Heizung=AG26,-$D$210,0)</f>
        <v>0</v>
      </c>
      <c r="AH211" s="144">
        <f t="shared" si="377"/>
        <v>0</v>
      </c>
      <c r="AI211" s="144">
        <f t="shared" si="377"/>
        <v>0</v>
      </c>
      <c r="AJ211" s="144">
        <f t="shared" si="377"/>
        <v>0</v>
      </c>
      <c r="AK211" s="144">
        <f t="shared" si="377"/>
        <v>0</v>
      </c>
      <c r="AL211" s="144">
        <f t="shared" si="377"/>
        <v>0</v>
      </c>
      <c r="AM211" s="144">
        <f t="shared" si="377"/>
        <v>0</v>
      </c>
      <c r="AN211" s="144">
        <f t="shared" si="377"/>
        <v>0</v>
      </c>
      <c r="AO211" s="144">
        <f t="shared" si="377"/>
        <v>0</v>
      </c>
      <c r="AP211" s="144">
        <f t="shared" si="377"/>
        <v>0</v>
      </c>
      <c r="AQ211" s="144">
        <f t="shared" si="377"/>
        <v>0</v>
      </c>
      <c r="AR211" s="144">
        <f t="shared" si="377"/>
        <v>0</v>
      </c>
      <c r="AS211" s="144">
        <f t="shared" si="377"/>
        <v>0</v>
      </c>
      <c r="AT211" s="144">
        <f t="shared" si="377"/>
        <v>0</v>
      </c>
      <c r="AU211" s="144">
        <f t="shared" si="377"/>
        <v>0</v>
      </c>
      <c r="AX211" s="68"/>
      <c r="AY211" s="6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E211" s="146"/>
      <c r="CF211" s="70"/>
      <c r="CG211" s="70"/>
      <c r="CH211" s="70"/>
      <c r="CI211" s="70"/>
      <c r="CJ211" s="70"/>
      <c r="CK211" s="70"/>
      <c r="CL211" s="70"/>
      <c r="CM211" s="70"/>
      <c r="CN211" s="70"/>
      <c r="CO211" s="70"/>
      <c r="CP211" s="70"/>
      <c r="CQ211" s="70"/>
      <c r="CR211" s="70"/>
      <c r="CS211" s="70"/>
      <c r="CT211" s="137"/>
      <c r="CU211" s="137"/>
      <c r="CV211" s="137"/>
    </row>
    <row r="212" spans="1:100" s="158" customFormat="1" x14ac:dyDescent="0.2">
      <c r="F212" s="153"/>
      <c r="G212" s="68"/>
      <c r="H212" s="68"/>
      <c r="I212" s="68"/>
      <c r="J212" s="165"/>
      <c r="K212" s="146"/>
      <c r="L212" s="146"/>
      <c r="M212" s="70"/>
      <c r="N212" s="70"/>
      <c r="O212" s="146"/>
      <c r="P212" s="189" t="s">
        <v>187</v>
      </c>
      <c r="Q212" s="144">
        <f t="shared" ref="Q212:AU212" si="378">SUM(Q210:Q211)*(1+Inflationsindex)^Q$26</f>
        <v>0</v>
      </c>
      <c r="R212" s="144">
        <f t="shared" si="378"/>
        <v>0</v>
      </c>
      <c r="S212" s="144">
        <f t="shared" si="378"/>
        <v>0</v>
      </c>
      <c r="T212" s="144">
        <f t="shared" si="378"/>
        <v>0</v>
      </c>
      <c r="U212" s="144">
        <f t="shared" si="378"/>
        <v>0</v>
      </c>
      <c r="V212" s="144">
        <f t="shared" si="378"/>
        <v>0</v>
      </c>
      <c r="W212" s="144">
        <f t="shared" si="378"/>
        <v>0</v>
      </c>
      <c r="X212" s="144">
        <f t="shared" si="378"/>
        <v>0</v>
      </c>
      <c r="Y212" s="144">
        <f t="shared" si="378"/>
        <v>0</v>
      </c>
      <c r="Z212" s="144">
        <f t="shared" si="378"/>
        <v>0</v>
      </c>
      <c r="AA212" s="144">
        <f t="shared" si="378"/>
        <v>0</v>
      </c>
      <c r="AB212" s="144">
        <f t="shared" si="378"/>
        <v>0</v>
      </c>
      <c r="AC212" s="144">
        <f t="shared" si="378"/>
        <v>0</v>
      </c>
      <c r="AD212" s="144">
        <f t="shared" si="378"/>
        <v>0</v>
      </c>
      <c r="AE212" s="144">
        <f t="shared" si="378"/>
        <v>0</v>
      </c>
      <c r="AF212" s="144">
        <f t="shared" si="378"/>
        <v>0</v>
      </c>
      <c r="AG212" s="144">
        <f>SUM(AG210:AG211)*(1+Inflationsindex)^AG$26</f>
        <v>0</v>
      </c>
      <c r="AH212" s="144">
        <f t="shared" si="378"/>
        <v>0</v>
      </c>
      <c r="AI212" s="144">
        <f t="shared" si="378"/>
        <v>0</v>
      </c>
      <c r="AJ212" s="144">
        <f t="shared" si="378"/>
        <v>0</v>
      </c>
      <c r="AK212" s="144">
        <f t="shared" si="378"/>
        <v>0</v>
      </c>
      <c r="AL212" s="144">
        <f t="shared" si="378"/>
        <v>0</v>
      </c>
      <c r="AM212" s="144">
        <f t="shared" si="378"/>
        <v>0</v>
      </c>
      <c r="AN212" s="144">
        <f t="shared" si="378"/>
        <v>0</v>
      </c>
      <c r="AO212" s="144">
        <f t="shared" si="378"/>
        <v>0</v>
      </c>
      <c r="AP212" s="144">
        <f t="shared" si="378"/>
        <v>0</v>
      </c>
      <c r="AQ212" s="144">
        <f t="shared" si="378"/>
        <v>0</v>
      </c>
      <c r="AR212" s="144">
        <f t="shared" si="378"/>
        <v>0</v>
      </c>
      <c r="AS212" s="144">
        <f t="shared" si="378"/>
        <v>0</v>
      </c>
      <c r="AT212" s="144">
        <f t="shared" si="378"/>
        <v>0</v>
      </c>
      <c r="AU212" s="144">
        <f t="shared" si="378"/>
        <v>0</v>
      </c>
      <c r="AV212" s="68"/>
      <c r="AW212" s="112"/>
      <c r="AX212" s="68"/>
      <c r="AY212" s="6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E212" s="146"/>
      <c r="CF212" s="70"/>
      <c r="CG212" s="70"/>
      <c r="CH212" s="70"/>
      <c r="CI212" s="70"/>
      <c r="CJ212" s="70"/>
      <c r="CK212" s="70"/>
      <c r="CL212" s="70"/>
      <c r="CM212" s="70"/>
      <c r="CN212" s="70"/>
      <c r="CO212" s="70"/>
      <c r="CP212" s="70"/>
      <c r="CQ212" s="70"/>
      <c r="CR212" s="70"/>
      <c r="CS212" s="70"/>
      <c r="CT212" s="137"/>
      <c r="CU212" s="137"/>
      <c r="CV212" s="137"/>
    </row>
    <row r="213" spans="1:100" x14ac:dyDescent="0.2">
      <c r="G213" s="68"/>
      <c r="H213" s="68"/>
      <c r="I213" s="68"/>
      <c r="J213" s="191"/>
      <c r="K213" s="146"/>
      <c r="L213" s="146"/>
      <c r="O213" s="146"/>
      <c r="P213" s="189" t="s">
        <v>188</v>
      </c>
      <c r="Q213" s="144">
        <f t="shared" ref="Q213:AU213" si="379">Q212*(1+Kalkulationszinssatz)^-Q$26</f>
        <v>0</v>
      </c>
      <c r="R213" s="144">
        <f t="shared" si="379"/>
        <v>0</v>
      </c>
      <c r="S213" s="144">
        <f t="shared" si="379"/>
        <v>0</v>
      </c>
      <c r="T213" s="144">
        <f t="shared" si="379"/>
        <v>0</v>
      </c>
      <c r="U213" s="144">
        <f t="shared" si="379"/>
        <v>0</v>
      </c>
      <c r="V213" s="144">
        <f t="shared" si="379"/>
        <v>0</v>
      </c>
      <c r="W213" s="144">
        <f t="shared" si="379"/>
        <v>0</v>
      </c>
      <c r="X213" s="144">
        <f t="shared" si="379"/>
        <v>0</v>
      </c>
      <c r="Y213" s="144">
        <f t="shared" si="379"/>
        <v>0</v>
      </c>
      <c r="Z213" s="144">
        <f t="shared" si="379"/>
        <v>0</v>
      </c>
      <c r="AA213" s="144">
        <f t="shared" si="379"/>
        <v>0</v>
      </c>
      <c r="AB213" s="144">
        <f t="shared" si="379"/>
        <v>0</v>
      </c>
      <c r="AC213" s="144">
        <f t="shared" si="379"/>
        <v>0</v>
      </c>
      <c r="AD213" s="144">
        <f t="shared" si="379"/>
        <v>0</v>
      </c>
      <c r="AE213" s="144">
        <f t="shared" si="379"/>
        <v>0</v>
      </c>
      <c r="AF213" s="144">
        <f t="shared" si="379"/>
        <v>0</v>
      </c>
      <c r="AG213" s="144">
        <f t="shared" si="379"/>
        <v>0</v>
      </c>
      <c r="AH213" s="144">
        <f t="shared" si="379"/>
        <v>0</v>
      </c>
      <c r="AI213" s="144">
        <f t="shared" si="379"/>
        <v>0</v>
      </c>
      <c r="AJ213" s="144">
        <f t="shared" si="379"/>
        <v>0</v>
      </c>
      <c r="AK213" s="144">
        <f t="shared" si="379"/>
        <v>0</v>
      </c>
      <c r="AL213" s="144">
        <f t="shared" si="379"/>
        <v>0</v>
      </c>
      <c r="AM213" s="144">
        <f t="shared" si="379"/>
        <v>0</v>
      </c>
      <c r="AN213" s="144">
        <f t="shared" si="379"/>
        <v>0</v>
      </c>
      <c r="AO213" s="144">
        <f t="shared" si="379"/>
        <v>0</v>
      </c>
      <c r="AP213" s="144">
        <f t="shared" si="379"/>
        <v>0</v>
      </c>
      <c r="AQ213" s="144">
        <f t="shared" si="379"/>
        <v>0</v>
      </c>
      <c r="AR213" s="144">
        <f t="shared" si="379"/>
        <v>0</v>
      </c>
      <c r="AS213" s="144">
        <f t="shared" si="379"/>
        <v>0</v>
      </c>
      <c r="AT213" s="144">
        <f t="shared" si="379"/>
        <v>0</v>
      </c>
      <c r="AU213" s="144">
        <f t="shared" si="379"/>
        <v>0</v>
      </c>
      <c r="AV213" s="190">
        <f>SUM(Q213:AU213)</f>
        <v>0</v>
      </c>
      <c r="AW213" s="433"/>
      <c r="CE213" s="146"/>
      <c r="CF213" s="70"/>
      <c r="CG213" s="70"/>
      <c r="CH213" s="70"/>
      <c r="CI213" s="70"/>
      <c r="CJ213" s="70"/>
      <c r="CK213" s="70"/>
      <c r="CL213" s="70"/>
      <c r="CM213" s="70"/>
      <c r="CN213" s="70"/>
      <c r="CO213" s="70"/>
      <c r="CP213" s="70"/>
      <c r="CQ213" s="70"/>
      <c r="CR213" s="70"/>
      <c r="CS213" s="70"/>
      <c r="CT213" s="137"/>
      <c r="CU213" s="137"/>
      <c r="CV213" s="137"/>
    </row>
    <row r="214" spans="1:100" x14ac:dyDescent="0.2">
      <c r="B214" s="81" t="s">
        <v>189</v>
      </c>
      <c r="D214" s="193"/>
      <c r="E214" s="274"/>
      <c r="F214" s="274"/>
      <c r="G214" s="68"/>
      <c r="H214" s="68"/>
      <c r="I214" s="68"/>
      <c r="J214" s="191"/>
      <c r="K214" s="158"/>
      <c r="L214" s="146"/>
      <c r="O214" s="146"/>
      <c r="Q214" s="128"/>
      <c r="R214" s="128"/>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W214" s="112"/>
      <c r="CE214" s="146"/>
      <c r="CF214" s="70"/>
      <c r="CG214" s="70"/>
      <c r="CH214" s="70"/>
      <c r="CI214" s="70"/>
      <c r="CJ214" s="70"/>
      <c r="CK214" s="70"/>
      <c r="CL214" s="70"/>
      <c r="CM214" s="70"/>
      <c r="CN214" s="70"/>
      <c r="CO214" s="70"/>
      <c r="CP214" s="70"/>
      <c r="CQ214" s="70"/>
      <c r="CR214" s="70"/>
      <c r="CS214" s="70"/>
      <c r="CT214" s="137"/>
      <c r="CU214" s="137"/>
      <c r="CV214" s="137"/>
    </row>
    <row r="215" spans="1:100" ht="13.5" thickBot="1" x14ac:dyDescent="0.25">
      <c r="B215" s="194" t="s">
        <v>190</v>
      </c>
      <c r="C215" s="195"/>
      <c r="D215" s="195"/>
      <c r="E215" s="196">
        <f>IF(C24="oui",SUM(M27:M185),M208)</f>
        <v>0</v>
      </c>
      <c r="F215" s="384" t="s">
        <v>191</v>
      </c>
      <c r="G215" s="68"/>
      <c r="H215" s="68"/>
      <c r="I215" s="68"/>
      <c r="J215" s="191"/>
      <c r="K215" s="158"/>
      <c r="P215" s="184" t="s">
        <v>192</v>
      </c>
      <c r="Q215" s="488"/>
      <c r="R215" s="488"/>
      <c r="S215" s="489"/>
      <c r="T215" s="490"/>
      <c r="U215" s="490"/>
      <c r="V215" s="490"/>
      <c r="W215" s="490"/>
      <c r="X215" s="490"/>
      <c r="Y215" s="79"/>
      <c r="Z215" s="78"/>
      <c r="AA215" s="78"/>
      <c r="AB215" s="78"/>
      <c r="AC215" s="78"/>
      <c r="AD215" s="78"/>
      <c r="AE215" s="79"/>
      <c r="AF215" s="79"/>
      <c r="AG215" s="79"/>
      <c r="AH215" s="79"/>
      <c r="AI215" s="79"/>
      <c r="AJ215" s="79"/>
      <c r="AK215" s="79"/>
      <c r="AL215" s="79"/>
      <c r="AM215" s="79"/>
      <c r="AN215" s="79"/>
      <c r="AO215" s="79"/>
      <c r="AP215" s="79"/>
      <c r="AQ215" s="79"/>
      <c r="AR215" s="79"/>
      <c r="AS215" s="79"/>
      <c r="AT215" s="79"/>
      <c r="AU215" s="79"/>
      <c r="AV215" s="188" t="s">
        <v>184</v>
      </c>
      <c r="AW215" s="581"/>
      <c r="CE215" s="146"/>
      <c r="CF215" s="70"/>
      <c r="CG215" s="70"/>
      <c r="CH215" s="70"/>
      <c r="CI215" s="70"/>
      <c r="CJ215" s="70"/>
      <c r="CK215" s="70"/>
      <c r="CL215" s="70"/>
      <c r="CM215" s="70"/>
      <c r="CN215" s="70"/>
      <c r="CO215" s="70"/>
      <c r="CP215" s="70"/>
      <c r="CQ215" s="70"/>
      <c r="CR215" s="70"/>
      <c r="CS215" s="70"/>
      <c r="CT215" s="137"/>
      <c r="CU215" s="137"/>
      <c r="CV215" s="137"/>
    </row>
    <row r="216" spans="1:100" ht="12.75" customHeight="1" thickTop="1" x14ac:dyDescent="0.2">
      <c r="D216" s="68"/>
      <c r="F216" s="81"/>
      <c r="G216" s="68"/>
      <c r="H216" s="68"/>
      <c r="I216" s="68"/>
      <c r="J216" s="191"/>
      <c r="K216" s="158"/>
      <c r="P216" s="189" t="s">
        <v>187</v>
      </c>
      <c r="Q216" s="144">
        <v>0</v>
      </c>
      <c r="R216" s="144">
        <f>IF(R$26&lt;=Betrachtungszeit_Heizung,E215+E215*Inflationsindex,0)</f>
        <v>0</v>
      </c>
      <c r="S216" s="144">
        <f t="shared" ref="S216:AU216" si="380">IF(S$26&lt;=Betrachtungszeit_Heizung,R216+R216*Inflationsindex,0)</f>
        <v>0</v>
      </c>
      <c r="T216" s="144">
        <f t="shared" si="380"/>
        <v>0</v>
      </c>
      <c r="U216" s="144">
        <f t="shared" si="380"/>
        <v>0</v>
      </c>
      <c r="V216" s="144">
        <f t="shared" si="380"/>
        <v>0</v>
      </c>
      <c r="W216" s="144">
        <f t="shared" si="380"/>
        <v>0</v>
      </c>
      <c r="X216" s="144">
        <f t="shared" si="380"/>
        <v>0</v>
      </c>
      <c r="Y216" s="144">
        <f t="shared" si="380"/>
        <v>0</v>
      </c>
      <c r="Z216" s="144">
        <f t="shared" si="380"/>
        <v>0</v>
      </c>
      <c r="AA216" s="144">
        <f t="shared" si="380"/>
        <v>0</v>
      </c>
      <c r="AB216" s="144">
        <f t="shared" si="380"/>
        <v>0</v>
      </c>
      <c r="AC216" s="144">
        <f t="shared" si="380"/>
        <v>0</v>
      </c>
      <c r="AD216" s="144">
        <f t="shared" si="380"/>
        <v>0</v>
      </c>
      <c r="AE216" s="144">
        <f t="shared" si="380"/>
        <v>0</v>
      </c>
      <c r="AF216" s="144">
        <f t="shared" si="380"/>
        <v>0</v>
      </c>
      <c r="AG216" s="144">
        <f t="shared" si="380"/>
        <v>0</v>
      </c>
      <c r="AH216" s="144">
        <f t="shared" si="380"/>
        <v>0</v>
      </c>
      <c r="AI216" s="144">
        <f t="shared" si="380"/>
        <v>0</v>
      </c>
      <c r="AJ216" s="144">
        <f t="shared" si="380"/>
        <v>0</v>
      </c>
      <c r="AK216" s="144">
        <f t="shared" si="380"/>
        <v>0</v>
      </c>
      <c r="AL216" s="144">
        <f t="shared" si="380"/>
        <v>0</v>
      </c>
      <c r="AM216" s="144">
        <f t="shared" si="380"/>
        <v>0</v>
      </c>
      <c r="AN216" s="144">
        <f t="shared" si="380"/>
        <v>0</v>
      </c>
      <c r="AO216" s="144">
        <f t="shared" si="380"/>
        <v>0</v>
      </c>
      <c r="AP216" s="144">
        <f t="shared" si="380"/>
        <v>0</v>
      </c>
      <c r="AQ216" s="144">
        <f t="shared" si="380"/>
        <v>0</v>
      </c>
      <c r="AR216" s="144">
        <f t="shared" si="380"/>
        <v>0</v>
      </c>
      <c r="AS216" s="144">
        <f t="shared" si="380"/>
        <v>0</v>
      </c>
      <c r="AT216" s="144">
        <f t="shared" si="380"/>
        <v>0</v>
      </c>
      <c r="AU216" s="144">
        <f t="shared" si="380"/>
        <v>0</v>
      </c>
      <c r="AW216" s="112"/>
      <c r="AX216" s="108"/>
      <c r="AY216" s="108"/>
      <c r="CE216" s="146"/>
      <c r="CF216" s="70"/>
      <c r="CG216" s="70"/>
      <c r="CH216" s="70"/>
      <c r="CI216" s="70"/>
      <c r="CJ216" s="70"/>
      <c r="CK216" s="70"/>
      <c r="CL216" s="70"/>
      <c r="CM216" s="70"/>
      <c r="CN216" s="70"/>
      <c r="CO216" s="70"/>
      <c r="CP216" s="70"/>
      <c r="CQ216" s="70"/>
      <c r="CR216" s="70"/>
      <c r="CS216" s="70"/>
      <c r="CT216" s="137"/>
      <c r="CU216" s="137"/>
      <c r="CV216" s="137"/>
    </row>
    <row r="217" spans="1:100" ht="13.5" thickBot="1" x14ac:dyDescent="0.25">
      <c r="A217" s="158"/>
      <c r="B217" s="197" t="s">
        <v>193</v>
      </c>
      <c r="C217" s="197"/>
      <c r="D217" s="213"/>
      <c r="E217" s="201"/>
      <c r="F217" s="81"/>
      <c r="G217" s="112"/>
      <c r="H217" s="112"/>
      <c r="I217" s="112"/>
      <c r="J217" s="191"/>
      <c r="K217" s="158"/>
      <c r="P217" s="189" t="s">
        <v>188</v>
      </c>
      <c r="Q217" s="144">
        <v>0</v>
      </c>
      <c r="R217" s="144">
        <f t="shared" ref="R217:AU217" si="381">R216*(1+Kalkulationszinssatz)^-R$26</f>
        <v>0</v>
      </c>
      <c r="S217" s="144">
        <f t="shared" si="381"/>
        <v>0</v>
      </c>
      <c r="T217" s="144">
        <f t="shared" si="381"/>
        <v>0</v>
      </c>
      <c r="U217" s="144">
        <f t="shared" si="381"/>
        <v>0</v>
      </c>
      <c r="V217" s="144">
        <f t="shared" si="381"/>
        <v>0</v>
      </c>
      <c r="W217" s="144">
        <f t="shared" si="381"/>
        <v>0</v>
      </c>
      <c r="X217" s="144">
        <f t="shared" si="381"/>
        <v>0</v>
      </c>
      <c r="Y217" s="144">
        <f t="shared" si="381"/>
        <v>0</v>
      </c>
      <c r="Z217" s="144">
        <f t="shared" si="381"/>
        <v>0</v>
      </c>
      <c r="AA217" s="144">
        <f t="shared" si="381"/>
        <v>0</v>
      </c>
      <c r="AB217" s="144">
        <f t="shared" si="381"/>
        <v>0</v>
      </c>
      <c r="AC217" s="144">
        <f t="shared" si="381"/>
        <v>0</v>
      </c>
      <c r="AD217" s="144">
        <f t="shared" si="381"/>
        <v>0</v>
      </c>
      <c r="AE217" s="144">
        <f t="shared" si="381"/>
        <v>0</v>
      </c>
      <c r="AF217" s="144">
        <f t="shared" si="381"/>
        <v>0</v>
      </c>
      <c r="AG217" s="144">
        <f t="shared" si="381"/>
        <v>0</v>
      </c>
      <c r="AH217" s="144">
        <f t="shared" si="381"/>
        <v>0</v>
      </c>
      <c r="AI217" s="144">
        <f t="shared" si="381"/>
        <v>0</v>
      </c>
      <c r="AJ217" s="144">
        <f t="shared" si="381"/>
        <v>0</v>
      </c>
      <c r="AK217" s="144">
        <f t="shared" si="381"/>
        <v>0</v>
      </c>
      <c r="AL217" s="144">
        <f t="shared" si="381"/>
        <v>0</v>
      </c>
      <c r="AM217" s="144">
        <f t="shared" si="381"/>
        <v>0</v>
      </c>
      <c r="AN217" s="144">
        <f t="shared" si="381"/>
        <v>0</v>
      </c>
      <c r="AO217" s="144">
        <f t="shared" si="381"/>
        <v>0</v>
      </c>
      <c r="AP217" s="144">
        <f t="shared" si="381"/>
        <v>0</v>
      </c>
      <c r="AQ217" s="144">
        <f t="shared" si="381"/>
        <v>0</v>
      </c>
      <c r="AR217" s="144">
        <f t="shared" si="381"/>
        <v>0</v>
      </c>
      <c r="AS217" s="144">
        <f t="shared" si="381"/>
        <v>0</v>
      </c>
      <c r="AT217" s="144">
        <f t="shared" si="381"/>
        <v>0</v>
      </c>
      <c r="AU217" s="144">
        <f t="shared" si="381"/>
        <v>0</v>
      </c>
      <c r="AV217" s="190">
        <f>SUM(Q217:AU217)</f>
        <v>0</v>
      </c>
      <c r="AW217" s="433"/>
      <c r="AX217" s="70"/>
      <c r="AY217" s="70"/>
      <c r="CE217" s="146"/>
      <c r="CF217" s="70"/>
      <c r="CG217" s="70"/>
      <c r="CH217" s="70"/>
      <c r="CI217" s="70"/>
      <c r="CJ217" s="70"/>
      <c r="CK217" s="70"/>
      <c r="CL217" s="70"/>
      <c r="CM217" s="70"/>
      <c r="CN217" s="70"/>
      <c r="CO217" s="70"/>
      <c r="CP217" s="70"/>
      <c r="CQ217" s="70"/>
      <c r="CR217" s="70"/>
      <c r="CS217" s="70"/>
      <c r="CT217" s="137"/>
      <c r="CU217" s="137"/>
      <c r="CV217" s="137"/>
    </row>
    <row r="218" spans="1:100" ht="13.5" thickBot="1" x14ac:dyDescent="0.25">
      <c r="A218" s="608" t="s">
        <v>8</v>
      </c>
      <c r="B218" s="199" t="s">
        <v>194</v>
      </c>
      <c r="C218" s="169"/>
      <c r="D218" s="169"/>
      <c r="E218" s="492"/>
      <c r="F218" s="380" t="s">
        <v>191</v>
      </c>
      <c r="G218" s="112"/>
      <c r="H218" s="112"/>
      <c r="I218" s="112"/>
      <c r="J218" s="191"/>
      <c r="K218" s="158"/>
      <c r="L218" s="146"/>
      <c r="O218" s="146"/>
      <c r="AW218" s="112"/>
      <c r="AX218" s="108"/>
      <c r="AY218" s="108"/>
      <c r="CE218" s="146"/>
      <c r="CF218" s="70"/>
      <c r="CG218" s="70"/>
      <c r="CH218" s="70"/>
      <c r="CI218" s="70"/>
      <c r="CJ218" s="70"/>
      <c r="CK218" s="70"/>
      <c r="CL218" s="70"/>
      <c r="CM218" s="70"/>
      <c r="CN218" s="70"/>
      <c r="CO218" s="70"/>
      <c r="CP218" s="70"/>
      <c r="CQ218" s="70"/>
      <c r="CR218" s="70"/>
      <c r="CS218" s="70"/>
      <c r="CT218" s="137"/>
      <c r="CU218" s="137"/>
      <c r="CV218" s="137"/>
    </row>
    <row r="219" spans="1:100" ht="13.5" thickBot="1" x14ac:dyDescent="0.25">
      <c r="B219" s="102" t="s">
        <v>422</v>
      </c>
      <c r="C219" s="376"/>
      <c r="D219" s="376"/>
      <c r="E219" s="247"/>
      <c r="F219" s="381" t="s">
        <v>191</v>
      </c>
      <c r="G219" s="68"/>
      <c r="H219" s="68"/>
      <c r="I219" s="68"/>
      <c r="J219" s="191"/>
      <c r="L219" s="200"/>
      <c r="M219" s="201"/>
      <c r="N219" s="201"/>
      <c r="O219" s="146"/>
      <c r="P219" s="184" t="s">
        <v>195</v>
      </c>
      <c r="Q219" s="488"/>
      <c r="R219" s="488"/>
      <c r="S219" s="489"/>
      <c r="T219" s="490"/>
      <c r="U219" s="490"/>
      <c r="V219" s="490"/>
      <c r="W219" s="490"/>
      <c r="X219" s="490"/>
      <c r="Y219" s="79"/>
      <c r="Z219" s="78"/>
      <c r="AA219" s="78"/>
      <c r="AB219" s="78"/>
      <c r="AC219" s="78"/>
      <c r="AD219" s="78"/>
      <c r="AE219" s="79"/>
      <c r="AF219" s="79"/>
      <c r="AG219" s="79"/>
      <c r="AH219" s="79"/>
      <c r="AI219" s="79"/>
      <c r="AJ219" s="79"/>
      <c r="AK219" s="79"/>
      <c r="AL219" s="79"/>
      <c r="AM219" s="79"/>
      <c r="AN219" s="79"/>
      <c r="AO219" s="79"/>
      <c r="AP219" s="79"/>
      <c r="AQ219" s="79"/>
      <c r="AR219" s="79"/>
      <c r="AS219" s="79"/>
      <c r="AT219" s="79"/>
      <c r="AU219" s="79"/>
      <c r="AV219" s="188" t="s">
        <v>184</v>
      </c>
      <c r="AW219" s="581"/>
      <c r="AX219" s="108"/>
      <c r="AY219" s="108"/>
      <c r="CE219" s="146"/>
      <c r="CF219" s="70"/>
      <c r="CG219" s="70"/>
      <c r="CH219" s="70"/>
      <c r="CI219" s="70"/>
      <c r="CJ219" s="70"/>
      <c r="CK219" s="70"/>
      <c r="CL219" s="70"/>
      <c r="CM219" s="70"/>
      <c r="CN219" s="70"/>
      <c r="CO219" s="70"/>
      <c r="CP219" s="70"/>
      <c r="CQ219" s="70"/>
      <c r="CR219" s="70"/>
      <c r="CS219" s="70"/>
      <c r="CT219" s="137"/>
      <c r="CU219" s="137"/>
      <c r="CV219" s="137"/>
    </row>
    <row r="220" spans="1:100" s="107" customFormat="1" ht="13.5" thickBot="1" x14ac:dyDescent="0.25">
      <c r="A220" s="66"/>
      <c r="B220" s="69" t="s">
        <v>196</v>
      </c>
      <c r="C220" s="376"/>
      <c r="D220" s="376"/>
      <c r="E220" s="326"/>
      <c r="F220" s="382" t="s">
        <v>191</v>
      </c>
      <c r="G220" s="92"/>
      <c r="H220" s="92"/>
      <c r="I220" s="92"/>
      <c r="J220" s="191"/>
      <c r="K220" s="69"/>
      <c r="L220" s="146"/>
      <c r="M220" s="102"/>
      <c r="N220" s="102"/>
      <c r="O220" s="146"/>
      <c r="P220" s="189" t="s">
        <v>187</v>
      </c>
      <c r="Q220" s="144">
        <v>0</v>
      </c>
      <c r="R220" s="144">
        <f>IF(R$26&lt;=Betrachtungszeit_Heizung,E222+E222*Inflationsindex,0)</f>
        <v>0</v>
      </c>
      <c r="S220" s="144">
        <f t="shared" ref="S220:AU220" si="382">IF(S$26&lt;=Betrachtungszeit_Heizung,R220+R220*Inflationsindex,0)</f>
        <v>0</v>
      </c>
      <c r="T220" s="144">
        <f t="shared" si="382"/>
        <v>0</v>
      </c>
      <c r="U220" s="144">
        <f t="shared" si="382"/>
        <v>0</v>
      </c>
      <c r="V220" s="144">
        <f t="shared" si="382"/>
        <v>0</v>
      </c>
      <c r="W220" s="144">
        <f t="shared" si="382"/>
        <v>0</v>
      </c>
      <c r="X220" s="144">
        <f t="shared" si="382"/>
        <v>0</v>
      </c>
      <c r="Y220" s="144">
        <f t="shared" si="382"/>
        <v>0</v>
      </c>
      <c r="Z220" s="144">
        <f t="shared" si="382"/>
        <v>0</v>
      </c>
      <c r="AA220" s="144">
        <f t="shared" si="382"/>
        <v>0</v>
      </c>
      <c r="AB220" s="144">
        <f t="shared" si="382"/>
        <v>0</v>
      </c>
      <c r="AC220" s="144">
        <f t="shared" si="382"/>
        <v>0</v>
      </c>
      <c r="AD220" s="144">
        <f t="shared" si="382"/>
        <v>0</v>
      </c>
      <c r="AE220" s="144">
        <f t="shared" si="382"/>
        <v>0</v>
      </c>
      <c r="AF220" s="144">
        <f t="shared" si="382"/>
        <v>0</v>
      </c>
      <c r="AG220" s="144">
        <f t="shared" si="382"/>
        <v>0</v>
      </c>
      <c r="AH220" s="144">
        <f t="shared" si="382"/>
        <v>0</v>
      </c>
      <c r="AI220" s="144">
        <f t="shared" si="382"/>
        <v>0</v>
      </c>
      <c r="AJ220" s="144">
        <f t="shared" si="382"/>
        <v>0</v>
      </c>
      <c r="AK220" s="144">
        <f t="shared" si="382"/>
        <v>0</v>
      </c>
      <c r="AL220" s="144">
        <f t="shared" si="382"/>
        <v>0</v>
      </c>
      <c r="AM220" s="144">
        <f t="shared" si="382"/>
        <v>0</v>
      </c>
      <c r="AN220" s="144">
        <f t="shared" si="382"/>
        <v>0</v>
      </c>
      <c r="AO220" s="144">
        <f t="shared" si="382"/>
        <v>0</v>
      </c>
      <c r="AP220" s="144">
        <f t="shared" si="382"/>
        <v>0</v>
      </c>
      <c r="AQ220" s="144">
        <f t="shared" si="382"/>
        <v>0</v>
      </c>
      <c r="AR220" s="144">
        <f t="shared" si="382"/>
        <v>0</v>
      </c>
      <c r="AS220" s="144">
        <f t="shared" si="382"/>
        <v>0</v>
      </c>
      <c r="AT220" s="144">
        <f t="shared" si="382"/>
        <v>0</v>
      </c>
      <c r="AU220" s="144">
        <f t="shared" si="382"/>
        <v>0</v>
      </c>
      <c r="AV220" s="68"/>
      <c r="AW220" s="112"/>
      <c r="AX220" s="68"/>
      <c r="AY220" s="68"/>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E220" s="146"/>
      <c r="CF220" s="70"/>
      <c r="CG220" s="70"/>
      <c r="CH220" s="70"/>
      <c r="CI220" s="70"/>
      <c r="CJ220" s="70"/>
      <c r="CK220" s="70"/>
      <c r="CL220" s="70"/>
      <c r="CM220" s="70"/>
      <c r="CN220" s="70"/>
      <c r="CO220" s="70"/>
      <c r="CP220" s="70"/>
      <c r="CQ220" s="70"/>
      <c r="CR220" s="70"/>
      <c r="CS220" s="70"/>
      <c r="CT220" s="137"/>
      <c r="CU220" s="137"/>
      <c r="CV220" s="137"/>
    </row>
    <row r="221" spans="1:100" x14ac:dyDescent="0.2">
      <c r="B221" s="202" t="s">
        <v>45</v>
      </c>
      <c r="C221" s="325"/>
      <c r="D221" s="325"/>
      <c r="E221" s="326"/>
      <c r="F221" s="382" t="s">
        <v>191</v>
      </c>
      <c r="G221" s="163"/>
      <c r="H221" s="163"/>
      <c r="I221" s="163"/>
      <c r="J221" s="191"/>
      <c r="L221" s="146"/>
      <c r="O221" s="146"/>
      <c r="P221" s="189" t="s">
        <v>188</v>
      </c>
      <c r="Q221" s="144">
        <v>0</v>
      </c>
      <c r="R221" s="144">
        <f t="shared" ref="R221:AU221" si="383">R220*(1+Kalkulationszinssatz)^-R$26</f>
        <v>0</v>
      </c>
      <c r="S221" s="144">
        <f t="shared" si="383"/>
        <v>0</v>
      </c>
      <c r="T221" s="144">
        <f t="shared" si="383"/>
        <v>0</v>
      </c>
      <c r="U221" s="144">
        <f t="shared" si="383"/>
        <v>0</v>
      </c>
      <c r="V221" s="144">
        <f t="shared" si="383"/>
        <v>0</v>
      </c>
      <c r="W221" s="144">
        <f t="shared" si="383"/>
        <v>0</v>
      </c>
      <c r="X221" s="144">
        <f t="shared" si="383"/>
        <v>0</v>
      </c>
      <c r="Y221" s="144">
        <f t="shared" si="383"/>
        <v>0</v>
      </c>
      <c r="Z221" s="144">
        <f t="shared" si="383"/>
        <v>0</v>
      </c>
      <c r="AA221" s="144">
        <f t="shared" si="383"/>
        <v>0</v>
      </c>
      <c r="AB221" s="144">
        <f t="shared" si="383"/>
        <v>0</v>
      </c>
      <c r="AC221" s="144">
        <f t="shared" si="383"/>
        <v>0</v>
      </c>
      <c r="AD221" s="144">
        <f t="shared" si="383"/>
        <v>0</v>
      </c>
      <c r="AE221" s="144">
        <f t="shared" si="383"/>
        <v>0</v>
      </c>
      <c r="AF221" s="144">
        <f t="shared" si="383"/>
        <v>0</v>
      </c>
      <c r="AG221" s="144">
        <f t="shared" si="383"/>
        <v>0</v>
      </c>
      <c r="AH221" s="144">
        <f t="shared" si="383"/>
        <v>0</v>
      </c>
      <c r="AI221" s="144">
        <f t="shared" si="383"/>
        <v>0</v>
      </c>
      <c r="AJ221" s="144">
        <f t="shared" si="383"/>
        <v>0</v>
      </c>
      <c r="AK221" s="144">
        <f t="shared" si="383"/>
        <v>0</v>
      </c>
      <c r="AL221" s="144">
        <f t="shared" si="383"/>
        <v>0</v>
      </c>
      <c r="AM221" s="144">
        <f t="shared" si="383"/>
        <v>0</v>
      </c>
      <c r="AN221" s="144">
        <f t="shared" si="383"/>
        <v>0</v>
      </c>
      <c r="AO221" s="144">
        <f t="shared" si="383"/>
        <v>0</v>
      </c>
      <c r="AP221" s="144">
        <f t="shared" si="383"/>
        <v>0</v>
      </c>
      <c r="AQ221" s="144">
        <f t="shared" si="383"/>
        <v>0</v>
      </c>
      <c r="AR221" s="144">
        <f t="shared" si="383"/>
        <v>0</v>
      </c>
      <c r="AS221" s="144">
        <f t="shared" si="383"/>
        <v>0</v>
      </c>
      <c r="AT221" s="144">
        <f t="shared" si="383"/>
        <v>0</v>
      </c>
      <c r="AU221" s="144">
        <f t="shared" si="383"/>
        <v>0</v>
      </c>
      <c r="AV221" s="190">
        <f>SUM(Q221:AU221)</f>
        <v>0</v>
      </c>
      <c r="AW221" s="433"/>
      <c r="CE221" s="146"/>
      <c r="CF221" s="70"/>
      <c r="CG221" s="70"/>
      <c r="CH221" s="70"/>
      <c r="CI221" s="70"/>
      <c r="CJ221" s="70"/>
      <c r="CK221" s="70"/>
      <c r="CL221" s="70"/>
      <c r="CM221" s="70"/>
      <c r="CN221" s="70"/>
      <c r="CO221" s="70"/>
      <c r="CP221" s="70"/>
      <c r="CQ221" s="70"/>
      <c r="CR221" s="70"/>
      <c r="CS221" s="70"/>
      <c r="CT221" s="137"/>
      <c r="CU221" s="137"/>
      <c r="CV221" s="137"/>
    </row>
    <row r="222" spans="1:100" s="69" customFormat="1" ht="13.5" thickBot="1" x14ac:dyDescent="0.25">
      <c r="A222" s="203"/>
      <c r="B222" s="215" t="s">
        <v>190</v>
      </c>
      <c r="C222" s="204"/>
      <c r="D222" s="204"/>
      <c r="E222" s="216">
        <f>SUM(E218:E221)</f>
        <v>0</v>
      </c>
      <c r="F222" s="379" t="s">
        <v>191</v>
      </c>
      <c r="G222" s="205"/>
      <c r="H222" s="205"/>
      <c r="I222" s="205"/>
      <c r="J222" s="191"/>
      <c r="L222" s="146"/>
      <c r="M222" s="70"/>
      <c r="N222" s="70"/>
      <c r="O222" s="146"/>
      <c r="AW222" s="102"/>
      <c r="CC222" s="102"/>
      <c r="CE222" s="146"/>
      <c r="CF222" s="70"/>
      <c r="CG222" s="70"/>
      <c r="CH222" s="70"/>
      <c r="CI222" s="70"/>
      <c r="CJ222" s="70"/>
      <c r="CK222" s="70"/>
      <c r="CL222" s="70"/>
      <c r="CM222" s="70"/>
      <c r="CN222" s="70"/>
      <c r="CO222" s="70"/>
      <c r="CP222" s="70"/>
      <c r="CQ222" s="70"/>
      <c r="CR222" s="70"/>
      <c r="CS222" s="70"/>
      <c r="CT222" s="137"/>
      <c r="CU222" s="137"/>
      <c r="CV222" s="137"/>
    </row>
    <row r="223" spans="1:100" s="69" customFormat="1" ht="13.5" thickTop="1" x14ac:dyDescent="0.2">
      <c r="F223" s="205"/>
      <c r="G223" s="205"/>
      <c r="H223" s="205"/>
      <c r="I223" s="205"/>
      <c r="J223" s="191"/>
      <c r="AW223" s="102"/>
      <c r="CC223" s="102"/>
      <c r="CE223" s="146"/>
      <c r="CF223" s="70"/>
      <c r="CG223" s="70"/>
      <c r="CH223" s="70"/>
      <c r="CI223" s="70"/>
      <c r="CJ223" s="70"/>
      <c r="CK223" s="70"/>
      <c r="CL223" s="70"/>
      <c r="CM223" s="70"/>
      <c r="CN223" s="70"/>
      <c r="CO223" s="70"/>
      <c r="CP223" s="70"/>
      <c r="CQ223" s="70"/>
      <c r="CR223" s="70"/>
      <c r="CS223" s="70"/>
      <c r="CT223" s="137"/>
      <c r="CU223" s="137"/>
      <c r="CV223" s="137"/>
    </row>
    <row r="224" spans="1:100" ht="54" customHeight="1" thickBot="1" x14ac:dyDescent="0.25">
      <c r="A224" s="69"/>
      <c r="B224" s="297" t="s">
        <v>197</v>
      </c>
      <c r="C224" s="377" t="str">
        <f>"Producteur de chaleur 1
 ("&amp;$C$7&amp;")"</f>
        <v>Producteur de chaleur 1
 (VEUILLEZ SÉLECTIONNER)</v>
      </c>
      <c r="D224" s="377" t="str">
        <f>"Producteur de chaleur 2
("&amp;$C$15&amp;")"</f>
        <v>Producteur de chaleur 2
(VEUILLEZ SÉLECTIONNER)</v>
      </c>
      <c r="E224" s="359" t="s">
        <v>190</v>
      </c>
      <c r="F224" s="264"/>
      <c r="G224" s="69"/>
      <c r="H224" s="264"/>
      <c r="I224" s="612"/>
      <c r="J224" s="191"/>
      <c r="M224" s="69"/>
      <c r="N224" s="69"/>
      <c r="P224" s="184" t="s">
        <v>197</v>
      </c>
      <c r="Q224" s="185"/>
      <c r="R224" s="185"/>
      <c r="S224" s="77"/>
      <c r="T224" s="490"/>
      <c r="U224" s="490"/>
      <c r="V224" s="490"/>
      <c r="W224" s="490"/>
      <c r="X224" s="490"/>
      <c r="Y224" s="79"/>
      <c r="Z224" s="78"/>
      <c r="AA224" s="78"/>
      <c r="AB224" s="78"/>
      <c r="AC224" s="78"/>
      <c r="AD224" s="78"/>
      <c r="AE224" s="79"/>
      <c r="AF224" s="79"/>
      <c r="AG224" s="79"/>
      <c r="AH224" s="79"/>
      <c r="AI224" s="79"/>
      <c r="AJ224" s="79"/>
      <c r="AK224" s="79"/>
      <c r="AL224" s="79"/>
      <c r="AM224" s="79"/>
      <c r="AN224" s="79"/>
      <c r="AO224" s="79"/>
      <c r="AP224" s="79"/>
      <c r="AQ224" s="79"/>
      <c r="AR224" s="79"/>
      <c r="AS224" s="79"/>
      <c r="AT224" s="79"/>
      <c r="AU224" s="79"/>
      <c r="AV224" s="188" t="s">
        <v>184</v>
      </c>
      <c r="AW224" s="581"/>
      <c r="CE224" s="146"/>
      <c r="CF224" s="70"/>
      <c r="CG224" s="70"/>
      <c r="CH224" s="70"/>
      <c r="CI224" s="70"/>
      <c r="CJ224" s="70"/>
      <c r="CK224" s="70"/>
      <c r="CL224" s="70"/>
      <c r="CM224" s="70"/>
      <c r="CN224" s="70"/>
      <c r="CO224" s="70"/>
      <c r="CP224" s="70"/>
      <c r="CQ224" s="70"/>
      <c r="CR224" s="70"/>
      <c r="CS224" s="70"/>
      <c r="CT224" s="137"/>
      <c r="CU224" s="137"/>
      <c r="CV224" s="137"/>
    </row>
    <row r="225" spans="1:100" s="69" customFormat="1" ht="13.5" thickBot="1" x14ac:dyDescent="0.25">
      <c r="A225" s="608" t="s">
        <v>8</v>
      </c>
      <c r="B225" s="102" t="s">
        <v>198</v>
      </c>
      <c r="C225" s="110">
        <f>VLOOKUP(C13,Données_de_base!$W$9:$AB$21,2,0)*IF(C13=14,C8/C10*12,C8)</f>
        <v>0</v>
      </c>
      <c r="D225" s="110">
        <f>VLOOKUP(C21,Données_de_base!$W$9:$AB$21,2,0)*IF(C21=14,C16/C18*12,C16)</f>
        <v>0</v>
      </c>
      <c r="E225" s="383">
        <f>SUM(C225:D225)</f>
        <v>0</v>
      </c>
      <c r="F225" s="316" t="s">
        <v>191</v>
      </c>
      <c r="H225" s="210"/>
      <c r="I225" s="210"/>
      <c r="J225" s="191"/>
      <c r="K225" s="102"/>
      <c r="P225" s="189" t="s">
        <v>199</v>
      </c>
      <c r="Q225" s="144">
        <v>0</v>
      </c>
      <c r="R225" s="144">
        <f>IF(R$26&lt;=Betrachtungszeit_Heizung,$E$227*(1+Energiepreissteigerung),0)</f>
        <v>0</v>
      </c>
      <c r="S225" s="144">
        <f t="shared" ref="S225:AU225" si="384">IF(S$26&lt;=Betrachtungszeit_Heizung,R225*(1+Energiepreissteigerung),0)</f>
        <v>0</v>
      </c>
      <c r="T225" s="144">
        <f t="shared" si="384"/>
        <v>0</v>
      </c>
      <c r="U225" s="144">
        <f t="shared" si="384"/>
        <v>0</v>
      </c>
      <c r="V225" s="144">
        <f t="shared" si="384"/>
        <v>0</v>
      </c>
      <c r="W225" s="144">
        <f t="shared" si="384"/>
        <v>0</v>
      </c>
      <c r="X225" s="144">
        <f t="shared" si="384"/>
        <v>0</v>
      </c>
      <c r="Y225" s="144">
        <f t="shared" si="384"/>
        <v>0</v>
      </c>
      <c r="Z225" s="144">
        <f t="shared" si="384"/>
        <v>0</v>
      </c>
      <c r="AA225" s="144">
        <f t="shared" si="384"/>
        <v>0</v>
      </c>
      <c r="AB225" s="144">
        <f t="shared" si="384"/>
        <v>0</v>
      </c>
      <c r="AC225" s="144">
        <f t="shared" si="384"/>
        <v>0</v>
      </c>
      <c r="AD225" s="144">
        <f t="shared" si="384"/>
        <v>0</v>
      </c>
      <c r="AE225" s="144">
        <f t="shared" si="384"/>
        <v>0</v>
      </c>
      <c r="AF225" s="144">
        <f t="shared" si="384"/>
        <v>0</v>
      </c>
      <c r="AG225" s="144">
        <f t="shared" si="384"/>
        <v>0</v>
      </c>
      <c r="AH225" s="144">
        <f t="shared" si="384"/>
        <v>0</v>
      </c>
      <c r="AI225" s="144">
        <f t="shared" si="384"/>
        <v>0</v>
      </c>
      <c r="AJ225" s="144">
        <f t="shared" si="384"/>
        <v>0</v>
      </c>
      <c r="AK225" s="144">
        <f t="shared" si="384"/>
        <v>0</v>
      </c>
      <c r="AL225" s="144">
        <f t="shared" si="384"/>
        <v>0</v>
      </c>
      <c r="AM225" s="144">
        <f t="shared" si="384"/>
        <v>0</v>
      </c>
      <c r="AN225" s="144">
        <f t="shared" si="384"/>
        <v>0</v>
      </c>
      <c r="AO225" s="144">
        <f t="shared" si="384"/>
        <v>0</v>
      </c>
      <c r="AP225" s="144">
        <f t="shared" si="384"/>
        <v>0</v>
      </c>
      <c r="AQ225" s="144">
        <f t="shared" si="384"/>
        <v>0</v>
      </c>
      <c r="AR225" s="144">
        <f t="shared" si="384"/>
        <v>0</v>
      </c>
      <c r="AS225" s="144">
        <f t="shared" si="384"/>
        <v>0</v>
      </c>
      <c r="AT225" s="144">
        <f t="shared" si="384"/>
        <v>0</v>
      </c>
      <c r="AU225" s="144">
        <f t="shared" si="384"/>
        <v>0</v>
      </c>
      <c r="AV225" s="68"/>
      <c r="AW225" s="112"/>
      <c r="AX225" s="68"/>
      <c r="AY225" s="68"/>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108"/>
      <c r="CE225" s="146"/>
      <c r="CF225" s="70"/>
      <c r="CG225" s="70"/>
      <c r="CH225" s="70"/>
      <c r="CI225" s="70"/>
      <c r="CJ225" s="70"/>
      <c r="CK225" s="70"/>
      <c r="CL225" s="70"/>
      <c r="CM225" s="70"/>
      <c r="CN225" s="70"/>
      <c r="CO225" s="70"/>
      <c r="CP225" s="70"/>
      <c r="CQ225" s="70"/>
      <c r="CR225" s="70"/>
      <c r="CS225" s="70"/>
      <c r="CT225" s="137"/>
      <c r="CU225" s="137"/>
      <c r="CV225" s="137"/>
    </row>
    <row r="226" spans="1:100" x14ac:dyDescent="0.2">
      <c r="A226" s="198" t="s">
        <v>8</v>
      </c>
      <c r="B226" s="95" t="s">
        <v>197</v>
      </c>
      <c r="C226" s="110">
        <f>IF(C13=14,(StrompreisWPHT/100*70%+StrompreisWPNT/100*30%)*C11*1000,VLOOKUP(C13,Données_de_base!$W$9:$AB$21,3,0)/100*C11*1000)</f>
        <v>0</v>
      </c>
      <c r="D226" s="212">
        <f>IF(C21=14,(StrompreisWPHT/100*70%+StrompreisWPNT/100*30%)*C19*1000,VLOOKUP(C21,Données_de_base!$W$9:$AB$21,3,0)/100*C19*1000)</f>
        <v>0</v>
      </c>
      <c r="E226" s="230">
        <f>SUM(C226:D226)</f>
        <v>0</v>
      </c>
      <c r="F226" s="197" t="s">
        <v>191</v>
      </c>
      <c r="H226" s="164"/>
      <c r="I226" s="164"/>
      <c r="J226" s="191"/>
      <c r="P226" s="189" t="s">
        <v>188</v>
      </c>
      <c r="Q226" s="144">
        <v>0</v>
      </c>
      <c r="R226" s="144">
        <f>R225*(1+Kalkulationszinssatz)^-R$26</f>
        <v>0</v>
      </c>
      <c r="S226" s="144">
        <f t="shared" ref="S226:AU226" si="385">S225*(1+Kalkulationszinssatz)^-S$26</f>
        <v>0</v>
      </c>
      <c r="T226" s="144">
        <f t="shared" si="385"/>
        <v>0</v>
      </c>
      <c r="U226" s="144">
        <f t="shared" si="385"/>
        <v>0</v>
      </c>
      <c r="V226" s="144">
        <f t="shared" si="385"/>
        <v>0</v>
      </c>
      <c r="W226" s="144">
        <f t="shared" si="385"/>
        <v>0</v>
      </c>
      <c r="X226" s="144">
        <f t="shared" si="385"/>
        <v>0</v>
      </c>
      <c r="Y226" s="144">
        <f t="shared" si="385"/>
        <v>0</v>
      </c>
      <c r="Z226" s="144">
        <f t="shared" si="385"/>
        <v>0</v>
      </c>
      <c r="AA226" s="144">
        <f t="shared" si="385"/>
        <v>0</v>
      </c>
      <c r="AB226" s="144">
        <f t="shared" si="385"/>
        <v>0</v>
      </c>
      <c r="AC226" s="144">
        <f t="shared" si="385"/>
        <v>0</v>
      </c>
      <c r="AD226" s="144">
        <f t="shared" si="385"/>
        <v>0</v>
      </c>
      <c r="AE226" s="144">
        <f t="shared" si="385"/>
        <v>0</v>
      </c>
      <c r="AF226" s="144">
        <f t="shared" si="385"/>
        <v>0</v>
      </c>
      <c r="AG226" s="144">
        <f t="shared" si="385"/>
        <v>0</v>
      </c>
      <c r="AH226" s="144">
        <f t="shared" si="385"/>
        <v>0</v>
      </c>
      <c r="AI226" s="144">
        <f t="shared" si="385"/>
        <v>0</v>
      </c>
      <c r="AJ226" s="144">
        <f t="shared" si="385"/>
        <v>0</v>
      </c>
      <c r="AK226" s="144">
        <f t="shared" si="385"/>
        <v>0</v>
      </c>
      <c r="AL226" s="144">
        <f t="shared" si="385"/>
        <v>0</v>
      </c>
      <c r="AM226" s="144">
        <f t="shared" si="385"/>
        <v>0</v>
      </c>
      <c r="AN226" s="144">
        <f t="shared" si="385"/>
        <v>0</v>
      </c>
      <c r="AO226" s="144">
        <f t="shared" si="385"/>
        <v>0</v>
      </c>
      <c r="AP226" s="144">
        <f t="shared" si="385"/>
        <v>0</v>
      </c>
      <c r="AQ226" s="144">
        <f t="shared" si="385"/>
        <v>0</v>
      </c>
      <c r="AR226" s="144">
        <f t="shared" si="385"/>
        <v>0</v>
      </c>
      <c r="AS226" s="144">
        <f t="shared" si="385"/>
        <v>0</v>
      </c>
      <c r="AT226" s="144">
        <f t="shared" si="385"/>
        <v>0</v>
      </c>
      <c r="AU226" s="144">
        <f t="shared" si="385"/>
        <v>0</v>
      </c>
      <c r="AV226" s="190">
        <f>SUM(Q226:AU226)</f>
        <v>0</v>
      </c>
      <c r="AW226" s="433"/>
      <c r="CE226" s="146"/>
      <c r="CF226" s="70"/>
      <c r="CG226" s="70"/>
      <c r="CH226" s="70"/>
      <c r="CI226" s="70"/>
      <c r="CJ226" s="70"/>
      <c r="CK226" s="70"/>
      <c r="CL226" s="70"/>
      <c r="CM226" s="70"/>
      <c r="CN226" s="70"/>
      <c r="CO226" s="70"/>
      <c r="CP226" s="70"/>
      <c r="CQ226" s="70"/>
      <c r="CR226" s="70"/>
      <c r="CS226" s="70"/>
      <c r="CT226" s="137"/>
      <c r="CU226" s="137"/>
      <c r="CV226" s="137"/>
    </row>
    <row r="227" spans="1:100" ht="13.5" thickBot="1" x14ac:dyDescent="0.25">
      <c r="A227" s="203"/>
      <c r="B227" s="194" t="s">
        <v>190</v>
      </c>
      <c r="C227" s="196">
        <f t="shared" ref="C227" si="386">SUM(C225:C226)</f>
        <v>0</v>
      </c>
      <c r="D227" s="196">
        <f>SUM(D225:D226)</f>
        <v>0</v>
      </c>
      <c r="E227" s="196">
        <f>SUM(E225:E226)</f>
        <v>0</v>
      </c>
      <c r="F227" s="224" t="s">
        <v>191</v>
      </c>
      <c r="G227" s="164"/>
      <c r="H227" s="164"/>
      <c r="I227" s="164"/>
      <c r="J227" s="191"/>
      <c r="AW227" s="112"/>
      <c r="CE227" s="146"/>
      <c r="CF227" s="70"/>
      <c r="CG227" s="70"/>
      <c r="CH227" s="70"/>
      <c r="CI227" s="70"/>
      <c r="CJ227" s="70"/>
      <c r="CK227" s="70"/>
      <c r="CL227" s="70"/>
      <c r="CM227" s="70"/>
      <c r="CN227" s="70"/>
      <c r="CO227" s="70"/>
      <c r="CP227" s="70"/>
      <c r="CQ227" s="70"/>
      <c r="CR227" s="70"/>
      <c r="CS227" s="70"/>
      <c r="CT227" s="137"/>
      <c r="CU227" s="137"/>
      <c r="CV227" s="137"/>
    </row>
    <row r="228" spans="1:100" ht="13.5" thickTop="1" x14ac:dyDescent="0.2">
      <c r="A228" s="203"/>
      <c r="B228" s="102"/>
      <c r="C228" s="69"/>
      <c r="D228" s="229"/>
      <c r="F228" s="81"/>
      <c r="G228" s="164"/>
      <c r="H228" s="164"/>
      <c r="I228" s="164"/>
      <c r="J228" s="191"/>
      <c r="AW228" s="112"/>
      <c r="CE228" s="146"/>
      <c r="CF228" s="70"/>
      <c r="CG228" s="70"/>
      <c r="CH228" s="70"/>
      <c r="CI228" s="70"/>
      <c r="CJ228" s="70"/>
      <c r="CK228" s="70"/>
      <c r="CL228" s="70"/>
      <c r="CM228" s="70"/>
      <c r="CN228" s="70"/>
      <c r="CO228" s="70"/>
      <c r="CP228" s="70"/>
      <c r="CQ228" s="70"/>
      <c r="CR228" s="70"/>
      <c r="CS228" s="70"/>
      <c r="CT228" s="137"/>
      <c r="CU228" s="137"/>
      <c r="CV228" s="137"/>
    </row>
    <row r="229" spans="1:100" ht="48.75" customHeight="1" x14ac:dyDescent="0.2">
      <c r="A229" s="276"/>
      <c r="B229" s="109" t="s">
        <v>200</v>
      </c>
      <c r="C229" s="116" t="str">
        <f>"Producteur de chaleur 1
 ("&amp;$C$7&amp;")"</f>
        <v>Producteur de chaleur 1
 (VEUILLEZ SÉLECTIONNER)</v>
      </c>
      <c r="D229" s="116" t="str">
        <f>"Producteur de chaleur 2
("&amp;$C$15&amp;")"</f>
        <v>Producteur de chaleur 2
(VEUILLEZ SÉLECTIONNER)</v>
      </c>
      <c r="E229" s="359" t="s">
        <v>190</v>
      </c>
      <c r="F229" s="81"/>
      <c r="G229" s="164"/>
      <c r="H229" s="164"/>
      <c r="I229" s="164"/>
      <c r="J229" s="191"/>
      <c r="AW229" s="112"/>
      <c r="CE229" s="146"/>
      <c r="CF229" s="70"/>
      <c r="CG229" s="70"/>
      <c r="CH229" s="70"/>
      <c r="CI229" s="70"/>
      <c r="CJ229" s="70"/>
      <c r="CK229" s="70"/>
      <c r="CL229" s="70"/>
      <c r="CM229" s="70"/>
      <c r="CN229" s="70"/>
      <c r="CO229" s="70"/>
      <c r="CP229" s="70"/>
      <c r="CQ229" s="70"/>
      <c r="CR229" s="70"/>
      <c r="CS229" s="70"/>
      <c r="CT229" s="137"/>
      <c r="CU229" s="137"/>
      <c r="CV229" s="137"/>
    </row>
    <row r="230" spans="1:100" ht="14.25" x14ac:dyDescent="0.25">
      <c r="A230" s="102"/>
      <c r="B230" s="207" t="s">
        <v>201</v>
      </c>
      <c r="C230" s="129">
        <f>VLOOKUP(C13,Données_de_base!$W$9:$AB$21,5,0)/1000*C11</f>
        <v>0</v>
      </c>
      <c r="D230" s="129">
        <f>VLOOKUP(C21,Données_de_base!$W$9:$AB$21,5,0)/1000*C19</f>
        <v>0</v>
      </c>
      <c r="E230" s="434">
        <f>SUM(C230:D230)</f>
        <v>0</v>
      </c>
      <c r="F230" s="125" t="s">
        <v>202</v>
      </c>
      <c r="G230" s="165"/>
      <c r="H230" s="165"/>
      <c r="I230" s="165"/>
      <c r="J230" s="191"/>
      <c r="P230" s="184" t="s">
        <v>203</v>
      </c>
      <c r="Q230" s="185"/>
      <c r="R230" s="185"/>
      <c r="S230" s="77"/>
      <c r="T230" s="490"/>
      <c r="U230" s="490"/>
      <c r="V230" s="490"/>
      <c r="W230" s="490"/>
      <c r="X230" s="490"/>
      <c r="Y230" s="79"/>
      <c r="Z230" s="78"/>
      <c r="AA230" s="78"/>
      <c r="AB230" s="78"/>
      <c r="AC230" s="78"/>
      <c r="AD230" s="78"/>
      <c r="AE230" s="79"/>
      <c r="AF230" s="79"/>
      <c r="AG230" s="79"/>
      <c r="AH230" s="79"/>
      <c r="AI230" s="79"/>
      <c r="AJ230" s="79"/>
      <c r="AK230" s="79"/>
      <c r="AL230" s="79"/>
      <c r="AM230" s="79"/>
      <c r="AN230" s="79"/>
      <c r="AO230" s="79"/>
      <c r="AP230" s="79"/>
      <c r="AQ230" s="79"/>
      <c r="AR230" s="79"/>
      <c r="AS230" s="79"/>
      <c r="AT230" s="79"/>
      <c r="AU230" s="79"/>
      <c r="AV230" s="188" t="s">
        <v>184</v>
      </c>
      <c r="AW230" s="581"/>
      <c r="CE230" s="146"/>
      <c r="CF230" s="70"/>
      <c r="CG230" s="70"/>
      <c r="CH230" s="70"/>
      <c r="CI230" s="70"/>
      <c r="CJ230" s="70"/>
      <c r="CK230" s="70"/>
      <c r="CL230" s="70"/>
      <c r="CM230" s="70"/>
      <c r="CN230" s="70"/>
      <c r="CO230" s="70"/>
      <c r="CP230" s="70"/>
      <c r="CQ230" s="70"/>
      <c r="CR230" s="70"/>
      <c r="CS230" s="70"/>
      <c r="CT230" s="137"/>
      <c r="CU230" s="137"/>
      <c r="CV230" s="137"/>
    </row>
    <row r="231" spans="1:100" x14ac:dyDescent="0.2">
      <c r="B231" s="102" t="s">
        <v>204</v>
      </c>
      <c r="C231" s="110">
        <f>VLOOKUP(C13,Données_de_base!$W$9:$AB$21,6,0)*C11*1000</f>
        <v>0</v>
      </c>
      <c r="D231" s="110">
        <f>VLOOKUP(C21,Données_de_base!$W$9:$AB$21,6,0)*C19*1000</f>
        <v>0</v>
      </c>
      <c r="E231" s="433">
        <f t="shared" ref="E231" si="387">SUM(C231:D231)</f>
        <v>0</v>
      </c>
      <c r="F231" s="151" t="s">
        <v>205</v>
      </c>
      <c r="G231" s="209"/>
      <c r="H231" s="210"/>
      <c r="I231" s="210"/>
      <c r="J231" s="191"/>
      <c r="P231" s="189" t="s">
        <v>187</v>
      </c>
      <c r="Q231" s="144">
        <v>0</v>
      </c>
      <c r="R231" s="144">
        <f>IF(R$26&lt;=Betrachtungszeit_Heizung,E232+E232*Inflationsindex,0)</f>
        <v>0</v>
      </c>
      <c r="S231" s="144">
        <f t="shared" ref="S231:AU231" si="388">IF(S$26&lt;=Betrachtungszeit_Heizung,R231+R231*Inflationsindex,0)</f>
        <v>0</v>
      </c>
      <c r="T231" s="144">
        <f t="shared" si="388"/>
        <v>0</v>
      </c>
      <c r="U231" s="144">
        <f t="shared" si="388"/>
        <v>0</v>
      </c>
      <c r="V231" s="144">
        <f t="shared" si="388"/>
        <v>0</v>
      </c>
      <c r="W231" s="144">
        <f t="shared" si="388"/>
        <v>0</v>
      </c>
      <c r="X231" s="144">
        <f t="shared" si="388"/>
        <v>0</v>
      </c>
      <c r="Y231" s="144">
        <f t="shared" si="388"/>
        <v>0</v>
      </c>
      <c r="Z231" s="144">
        <f t="shared" si="388"/>
        <v>0</v>
      </c>
      <c r="AA231" s="144">
        <f t="shared" si="388"/>
        <v>0</v>
      </c>
      <c r="AB231" s="144">
        <f t="shared" si="388"/>
        <v>0</v>
      </c>
      <c r="AC231" s="144">
        <f t="shared" si="388"/>
        <v>0</v>
      </c>
      <c r="AD231" s="144">
        <f t="shared" si="388"/>
        <v>0</v>
      </c>
      <c r="AE231" s="144">
        <f t="shared" si="388"/>
        <v>0</v>
      </c>
      <c r="AF231" s="144">
        <f t="shared" si="388"/>
        <v>0</v>
      </c>
      <c r="AG231" s="144">
        <f t="shared" si="388"/>
        <v>0</v>
      </c>
      <c r="AH231" s="144">
        <f t="shared" si="388"/>
        <v>0</v>
      </c>
      <c r="AI231" s="144">
        <f t="shared" si="388"/>
        <v>0</v>
      </c>
      <c r="AJ231" s="144">
        <f t="shared" si="388"/>
        <v>0</v>
      </c>
      <c r="AK231" s="144">
        <f t="shared" si="388"/>
        <v>0</v>
      </c>
      <c r="AL231" s="144">
        <f t="shared" si="388"/>
        <v>0</v>
      </c>
      <c r="AM231" s="144">
        <f t="shared" si="388"/>
        <v>0</v>
      </c>
      <c r="AN231" s="144">
        <f t="shared" si="388"/>
        <v>0</v>
      </c>
      <c r="AO231" s="144">
        <f t="shared" si="388"/>
        <v>0</v>
      </c>
      <c r="AP231" s="144">
        <f t="shared" si="388"/>
        <v>0</v>
      </c>
      <c r="AQ231" s="144">
        <f t="shared" si="388"/>
        <v>0</v>
      </c>
      <c r="AR231" s="144">
        <f t="shared" si="388"/>
        <v>0</v>
      </c>
      <c r="AS231" s="144">
        <f t="shared" si="388"/>
        <v>0</v>
      </c>
      <c r="AT231" s="144">
        <f t="shared" si="388"/>
        <v>0</v>
      </c>
      <c r="AU231" s="144">
        <f t="shared" si="388"/>
        <v>0</v>
      </c>
      <c r="AW231" s="112"/>
      <c r="CE231" s="146"/>
      <c r="CF231" s="70"/>
      <c r="CG231" s="70"/>
      <c r="CH231" s="70"/>
      <c r="CI231" s="70"/>
      <c r="CJ231" s="70"/>
      <c r="CK231" s="70"/>
      <c r="CL231" s="70"/>
      <c r="CM231" s="70"/>
      <c r="CN231" s="70"/>
      <c r="CO231" s="70"/>
      <c r="CP231" s="70"/>
      <c r="CQ231" s="70"/>
      <c r="CR231" s="70"/>
      <c r="CS231" s="70"/>
      <c r="CT231" s="137"/>
      <c r="CU231" s="137"/>
      <c r="CV231" s="137"/>
    </row>
    <row r="232" spans="1:100" x14ac:dyDescent="0.2">
      <c r="B232" s="159" t="str">
        <f>VLOOKUP(Données_de_base!$B$23,Données_de_base!$B$47:$D$50,3,0)</f>
        <v>Coûts pour GES: pas sélectionné</v>
      </c>
      <c r="C232" s="400">
        <f>C230*Kosten_THG</f>
        <v>0</v>
      </c>
      <c r="D232" s="400">
        <f>D230*Kosten_THG</f>
        <v>0</v>
      </c>
      <c r="E232" s="399">
        <f>SUM(C232:D232)</f>
        <v>0</v>
      </c>
      <c r="F232" s="260" t="s">
        <v>191</v>
      </c>
      <c r="G232" s="209"/>
      <c r="H232" s="210"/>
      <c r="I232" s="210"/>
      <c r="J232" s="191"/>
      <c r="M232" s="112"/>
      <c r="N232" s="112"/>
      <c r="P232" s="189" t="s">
        <v>188</v>
      </c>
      <c r="Q232" s="144">
        <v>0</v>
      </c>
      <c r="R232" s="144">
        <f t="shared" ref="R232:AU232" si="389">R231*(1+Kalkulationszinssatz)^-R$26</f>
        <v>0</v>
      </c>
      <c r="S232" s="144">
        <f t="shared" si="389"/>
        <v>0</v>
      </c>
      <c r="T232" s="144">
        <f t="shared" si="389"/>
        <v>0</v>
      </c>
      <c r="U232" s="144">
        <f t="shared" si="389"/>
        <v>0</v>
      </c>
      <c r="V232" s="144">
        <f t="shared" si="389"/>
        <v>0</v>
      </c>
      <c r="W232" s="144">
        <f t="shared" si="389"/>
        <v>0</v>
      </c>
      <c r="X232" s="144">
        <f t="shared" si="389"/>
        <v>0</v>
      </c>
      <c r="Y232" s="144">
        <f t="shared" si="389"/>
        <v>0</v>
      </c>
      <c r="Z232" s="144">
        <f t="shared" si="389"/>
        <v>0</v>
      </c>
      <c r="AA232" s="144">
        <f t="shared" si="389"/>
        <v>0</v>
      </c>
      <c r="AB232" s="144">
        <f t="shared" si="389"/>
        <v>0</v>
      </c>
      <c r="AC232" s="144">
        <f t="shared" si="389"/>
        <v>0</v>
      </c>
      <c r="AD232" s="144">
        <f t="shared" si="389"/>
        <v>0</v>
      </c>
      <c r="AE232" s="144">
        <f t="shared" si="389"/>
        <v>0</v>
      </c>
      <c r="AF232" s="144">
        <f t="shared" si="389"/>
        <v>0</v>
      </c>
      <c r="AG232" s="144">
        <f t="shared" si="389"/>
        <v>0</v>
      </c>
      <c r="AH232" s="144">
        <f t="shared" si="389"/>
        <v>0</v>
      </c>
      <c r="AI232" s="144">
        <f t="shared" si="389"/>
        <v>0</v>
      </c>
      <c r="AJ232" s="144">
        <f t="shared" si="389"/>
        <v>0</v>
      </c>
      <c r="AK232" s="144">
        <f t="shared" si="389"/>
        <v>0</v>
      </c>
      <c r="AL232" s="144">
        <f t="shared" si="389"/>
        <v>0</v>
      </c>
      <c r="AM232" s="144">
        <f t="shared" si="389"/>
        <v>0</v>
      </c>
      <c r="AN232" s="144">
        <f t="shared" si="389"/>
        <v>0</v>
      </c>
      <c r="AO232" s="144">
        <f t="shared" si="389"/>
        <v>0</v>
      </c>
      <c r="AP232" s="144">
        <f t="shared" si="389"/>
        <v>0</v>
      </c>
      <c r="AQ232" s="144">
        <f t="shared" si="389"/>
        <v>0</v>
      </c>
      <c r="AR232" s="144">
        <f t="shared" si="389"/>
        <v>0</v>
      </c>
      <c r="AS232" s="144">
        <f t="shared" si="389"/>
        <v>0</v>
      </c>
      <c r="AT232" s="144">
        <f t="shared" si="389"/>
        <v>0</v>
      </c>
      <c r="AU232" s="144">
        <f t="shared" si="389"/>
        <v>0</v>
      </c>
      <c r="AV232" s="190">
        <f>SUM(Q232:AU232)</f>
        <v>0</v>
      </c>
      <c r="AW232" s="433"/>
      <c r="CE232" s="146"/>
      <c r="CF232" s="70"/>
      <c r="CG232" s="70"/>
      <c r="CH232" s="70"/>
      <c r="CI232" s="70"/>
      <c r="CJ232" s="70"/>
      <c r="CK232" s="70"/>
      <c r="CL232" s="70"/>
      <c r="CM232" s="70"/>
      <c r="CN232" s="70"/>
      <c r="CO232" s="70"/>
      <c r="CP232" s="70"/>
      <c r="CQ232" s="70"/>
      <c r="CR232" s="70"/>
      <c r="CS232" s="70"/>
      <c r="CT232" s="137"/>
      <c r="CU232" s="137"/>
      <c r="CV232" s="137"/>
    </row>
    <row r="233" spans="1:100" x14ac:dyDescent="0.2">
      <c r="B233" s="69"/>
      <c r="C233" s="69"/>
      <c r="D233" s="69"/>
      <c r="E233" s="69"/>
      <c r="F233" s="69"/>
      <c r="G233" s="209"/>
      <c r="H233" s="210"/>
      <c r="I233" s="210"/>
      <c r="J233" s="191"/>
      <c r="P233" s="158"/>
      <c r="Q233" s="428"/>
      <c r="R233" s="428"/>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70"/>
      <c r="AW233" s="108"/>
      <c r="CE233" s="146"/>
      <c r="CF233" s="70"/>
      <c r="CG233" s="70"/>
      <c r="CH233" s="70"/>
      <c r="CI233" s="70"/>
      <c r="CJ233" s="70"/>
      <c r="CK233" s="70"/>
      <c r="CL233" s="70"/>
      <c r="CM233" s="70"/>
      <c r="CN233" s="70"/>
      <c r="CO233" s="70"/>
      <c r="CP233" s="70"/>
      <c r="CQ233" s="70"/>
      <c r="CR233" s="70"/>
      <c r="CS233" s="70"/>
      <c r="CT233" s="137"/>
      <c r="CU233" s="137"/>
      <c r="CV233" s="137"/>
    </row>
    <row r="234" spans="1:100" ht="25.5" x14ac:dyDescent="0.2">
      <c r="A234" s="69"/>
      <c r="B234" s="109" t="s">
        <v>432</v>
      </c>
      <c r="C234" s="167"/>
      <c r="D234" s="385" t="s">
        <v>115</v>
      </c>
      <c r="E234" s="193"/>
      <c r="F234" s="69"/>
      <c r="G234" s="209"/>
      <c r="H234" s="210"/>
      <c r="I234" s="210"/>
      <c r="J234" s="191"/>
      <c r="M234" s="69"/>
      <c r="N234" s="69"/>
      <c r="P234" s="184" t="s">
        <v>460</v>
      </c>
      <c r="Q234" s="185"/>
      <c r="R234" s="185"/>
      <c r="S234" s="77"/>
      <c r="T234" s="490"/>
      <c r="U234" s="490"/>
      <c r="V234" s="490"/>
      <c r="W234" s="490"/>
      <c r="X234" s="490"/>
      <c r="Y234" s="79"/>
      <c r="Z234" s="78"/>
      <c r="AA234" s="78"/>
      <c r="AB234" s="78"/>
      <c r="AC234" s="78"/>
      <c r="AD234" s="78"/>
      <c r="AE234" s="79"/>
      <c r="AF234" s="79"/>
      <c r="AG234" s="79"/>
      <c r="AH234" s="79"/>
      <c r="AI234" s="79"/>
      <c r="AJ234" s="79"/>
      <c r="AK234" s="79"/>
      <c r="AL234" s="79"/>
      <c r="AM234" s="79"/>
      <c r="AN234" s="79"/>
      <c r="AO234" s="79"/>
      <c r="AP234" s="79"/>
      <c r="AQ234" s="79"/>
      <c r="AR234" s="79"/>
      <c r="AS234" s="79"/>
      <c r="AT234" s="79"/>
      <c r="AU234" s="79"/>
      <c r="AV234" s="188" t="s">
        <v>184</v>
      </c>
      <c r="AW234" s="581"/>
      <c r="CE234" s="146"/>
      <c r="CF234" s="70"/>
      <c r="CG234" s="70"/>
      <c r="CH234" s="70"/>
      <c r="CI234" s="70"/>
      <c r="CJ234" s="70"/>
      <c r="CK234" s="70"/>
      <c r="CL234" s="70"/>
      <c r="CM234" s="70"/>
      <c r="CN234" s="70"/>
      <c r="CO234" s="70"/>
      <c r="CP234" s="70"/>
      <c r="CQ234" s="70"/>
      <c r="CR234" s="70"/>
      <c r="CS234" s="70"/>
      <c r="CT234" s="137"/>
      <c r="CU234" s="137"/>
      <c r="CV234" s="137"/>
    </row>
    <row r="235" spans="1:100" ht="13.5" thickBot="1" x14ac:dyDescent="0.25">
      <c r="A235" s="609" t="s">
        <v>8</v>
      </c>
      <c r="B235" s="701" t="s">
        <v>423</v>
      </c>
      <c r="C235" s="507">
        <v>0.01</v>
      </c>
      <c r="D235" s="508"/>
      <c r="E235" s="196">
        <f>IF(ISNUMBER(D235),D235,C235)*IF(C24="oui",SUM(D27:D174),D208)</f>
        <v>0</v>
      </c>
      <c r="F235" s="384" t="s">
        <v>107</v>
      </c>
      <c r="G235" s="209"/>
      <c r="H235" s="210"/>
      <c r="I235" s="210"/>
      <c r="J235" s="191"/>
      <c r="M235" s="69"/>
      <c r="N235" s="69"/>
      <c r="P235" s="189" t="s">
        <v>187</v>
      </c>
      <c r="Q235" s="144">
        <v>0</v>
      </c>
      <c r="R235" s="144">
        <f t="shared" ref="R235:AU235" si="390">IF(R$26=Betrachtungszeit_Heizung,$E$235*(1+Inflationsindex)^R$26,0)</f>
        <v>0</v>
      </c>
      <c r="S235" s="144">
        <f t="shared" si="390"/>
        <v>0</v>
      </c>
      <c r="T235" s="144">
        <f t="shared" si="390"/>
        <v>0</v>
      </c>
      <c r="U235" s="144">
        <f t="shared" si="390"/>
        <v>0</v>
      </c>
      <c r="V235" s="144">
        <f t="shared" si="390"/>
        <v>0</v>
      </c>
      <c r="W235" s="144">
        <f t="shared" si="390"/>
        <v>0</v>
      </c>
      <c r="X235" s="144">
        <f t="shared" si="390"/>
        <v>0</v>
      </c>
      <c r="Y235" s="144">
        <f t="shared" si="390"/>
        <v>0</v>
      </c>
      <c r="Z235" s="144">
        <f t="shared" si="390"/>
        <v>0</v>
      </c>
      <c r="AA235" s="144">
        <f t="shared" si="390"/>
        <v>0</v>
      </c>
      <c r="AB235" s="144">
        <f t="shared" si="390"/>
        <v>0</v>
      </c>
      <c r="AC235" s="144">
        <f t="shared" si="390"/>
        <v>0</v>
      </c>
      <c r="AD235" s="144">
        <f t="shared" si="390"/>
        <v>0</v>
      </c>
      <c r="AE235" s="144">
        <f t="shared" si="390"/>
        <v>0</v>
      </c>
      <c r="AF235" s="144">
        <f t="shared" si="390"/>
        <v>0</v>
      </c>
      <c r="AG235" s="144">
        <f t="shared" si="390"/>
        <v>0</v>
      </c>
      <c r="AH235" s="144">
        <f t="shared" si="390"/>
        <v>0</v>
      </c>
      <c r="AI235" s="144">
        <f t="shared" si="390"/>
        <v>0</v>
      </c>
      <c r="AJ235" s="144">
        <f t="shared" si="390"/>
        <v>0</v>
      </c>
      <c r="AK235" s="144">
        <f t="shared" si="390"/>
        <v>0</v>
      </c>
      <c r="AL235" s="144">
        <f t="shared" si="390"/>
        <v>0</v>
      </c>
      <c r="AM235" s="144">
        <f t="shared" si="390"/>
        <v>0</v>
      </c>
      <c r="AN235" s="144">
        <f t="shared" si="390"/>
        <v>0</v>
      </c>
      <c r="AO235" s="144">
        <f t="shared" si="390"/>
        <v>0</v>
      </c>
      <c r="AP235" s="144">
        <f t="shared" si="390"/>
        <v>0</v>
      </c>
      <c r="AQ235" s="144">
        <f t="shared" si="390"/>
        <v>0</v>
      </c>
      <c r="AR235" s="144">
        <f t="shared" si="390"/>
        <v>0</v>
      </c>
      <c r="AS235" s="144">
        <f t="shared" si="390"/>
        <v>0</v>
      </c>
      <c r="AT235" s="144">
        <f t="shared" si="390"/>
        <v>0</v>
      </c>
      <c r="AU235" s="144">
        <f t="shared" si="390"/>
        <v>0</v>
      </c>
      <c r="AW235" s="112"/>
      <c r="CE235" s="146"/>
      <c r="CF235" s="70"/>
      <c r="CG235" s="70"/>
      <c r="CH235" s="70"/>
      <c r="CI235" s="70"/>
      <c r="CJ235" s="70"/>
      <c r="CK235" s="70"/>
      <c r="CL235" s="70"/>
      <c r="CM235" s="70"/>
      <c r="CN235" s="70"/>
      <c r="CO235" s="70"/>
      <c r="CP235" s="70"/>
      <c r="CQ235" s="70"/>
      <c r="CR235" s="70"/>
      <c r="CS235" s="70"/>
      <c r="CT235" s="137"/>
      <c r="CU235" s="137"/>
      <c r="CV235" s="137"/>
    </row>
    <row r="236" spans="1:100" ht="13.5" thickTop="1" x14ac:dyDescent="0.2">
      <c r="A236" s="69"/>
      <c r="B236" s="386"/>
      <c r="C236" s="387"/>
      <c r="D236" s="387"/>
      <c r="E236" s="388"/>
      <c r="F236" s="389"/>
      <c r="G236" s="209"/>
      <c r="H236" s="210"/>
      <c r="I236" s="210"/>
      <c r="J236" s="191"/>
      <c r="L236" s="197"/>
      <c r="M236" s="201"/>
      <c r="N236" s="201"/>
      <c r="P236" s="189" t="s">
        <v>188</v>
      </c>
      <c r="Q236" s="144">
        <v>0</v>
      </c>
      <c r="R236" s="144">
        <f t="shared" ref="R236:AU236" si="391">R235*(1+Kalkulationszinssatz)^-R$26</f>
        <v>0</v>
      </c>
      <c r="S236" s="144">
        <f t="shared" si="391"/>
        <v>0</v>
      </c>
      <c r="T236" s="144">
        <f t="shared" si="391"/>
        <v>0</v>
      </c>
      <c r="U236" s="144">
        <f t="shared" si="391"/>
        <v>0</v>
      </c>
      <c r="V236" s="144">
        <f t="shared" si="391"/>
        <v>0</v>
      </c>
      <c r="W236" s="144">
        <f t="shared" si="391"/>
        <v>0</v>
      </c>
      <c r="X236" s="144">
        <f t="shared" si="391"/>
        <v>0</v>
      </c>
      <c r="Y236" s="144">
        <f t="shared" si="391"/>
        <v>0</v>
      </c>
      <c r="Z236" s="144">
        <f t="shared" si="391"/>
        <v>0</v>
      </c>
      <c r="AA236" s="144">
        <f t="shared" si="391"/>
        <v>0</v>
      </c>
      <c r="AB236" s="144">
        <f t="shared" si="391"/>
        <v>0</v>
      </c>
      <c r="AC236" s="144">
        <f t="shared" si="391"/>
        <v>0</v>
      </c>
      <c r="AD236" s="144">
        <f t="shared" si="391"/>
        <v>0</v>
      </c>
      <c r="AE236" s="144">
        <f t="shared" si="391"/>
        <v>0</v>
      </c>
      <c r="AF236" s="144">
        <f t="shared" si="391"/>
        <v>0</v>
      </c>
      <c r="AG236" s="144">
        <f t="shared" si="391"/>
        <v>0</v>
      </c>
      <c r="AH236" s="144">
        <f t="shared" si="391"/>
        <v>0</v>
      </c>
      <c r="AI236" s="144">
        <f t="shared" si="391"/>
        <v>0</v>
      </c>
      <c r="AJ236" s="144">
        <f t="shared" si="391"/>
        <v>0</v>
      </c>
      <c r="AK236" s="144">
        <f t="shared" si="391"/>
        <v>0</v>
      </c>
      <c r="AL236" s="144">
        <f t="shared" si="391"/>
        <v>0</v>
      </c>
      <c r="AM236" s="144">
        <f t="shared" si="391"/>
        <v>0</v>
      </c>
      <c r="AN236" s="144">
        <f t="shared" si="391"/>
        <v>0</v>
      </c>
      <c r="AO236" s="144">
        <f t="shared" si="391"/>
        <v>0</v>
      </c>
      <c r="AP236" s="144">
        <f t="shared" si="391"/>
        <v>0</v>
      </c>
      <c r="AQ236" s="144">
        <f t="shared" si="391"/>
        <v>0</v>
      </c>
      <c r="AR236" s="144">
        <f t="shared" si="391"/>
        <v>0</v>
      </c>
      <c r="AS236" s="144">
        <f t="shared" si="391"/>
        <v>0</v>
      </c>
      <c r="AT236" s="144">
        <f t="shared" si="391"/>
        <v>0</v>
      </c>
      <c r="AU236" s="144">
        <f t="shared" si="391"/>
        <v>0</v>
      </c>
      <c r="AV236" s="190">
        <f>SUM(Q236:AU236)</f>
        <v>0</v>
      </c>
      <c r="AW236" s="433"/>
      <c r="CE236" s="146"/>
      <c r="CF236" s="70"/>
      <c r="CG236" s="70"/>
      <c r="CH236" s="70"/>
      <c r="CI236" s="70"/>
      <c r="CJ236" s="70"/>
      <c r="CK236" s="70"/>
      <c r="CL236" s="70"/>
      <c r="CM236" s="70"/>
      <c r="CN236" s="70"/>
      <c r="CO236" s="70"/>
      <c r="CP236" s="70"/>
      <c r="CQ236" s="70"/>
      <c r="CR236" s="70"/>
      <c r="CS236" s="70"/>
      <c r="CT236" s="137"/>
      <c r="CU236" s="137"/>
      <c r="CV236" s="137"/>
    </row>
    <row r="237" spans="1:100" x14ac:dyDescent="0.2">
      <c r="A237" s="69"/>
      <c r="B237" s="69"/>
      <c r="C237" s="69"/>
      <c r="D237" s="69"/>
      <c r="E237" s="69"/>
      <c r="F237" s="165"/>
      <c r="G237" s="209"/>
      <c r="H237" s="210"/>
      <c r="I237" s="210"/>
      <c r="J237" s="191"/>
      <c r="L237" s="102"/>
      <c r="M237" s="69"/>
      <c r="N237" s="69"/>
      <c r="P237" s="217"/>
      <c r="Q237" s="128"/>
      <c r="R237" s="128"/>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70"/>
      <c r="AW237" s="108"/>
      <c r="CE237" s="146"/>
      <c r="CF237" s="70"/>
      <c r="CG237" s="70"/>
      <c r="CH237" s="70"/>
      <c r="CI237" s="70"/>
      <c r="CJ237" s="70"/>
      <c r="CK237" s="70"/>
      <c r="CL237" s="70"/>
      <c r="CM237" s="70"/>
      <c r="CN237" s="70"/>
      <c r="CO237" s="70"/>
      <c r="CP237" s="70"/>
      <c r="CQ237" s="70"/>
      <c r="CR237" s="70"/>
      <c r="CS237" s="70"/>
      <c r="CT237" s="137"/>
      <c r="CU237" s="137"/>
      <c r="CV237" s="137"/>
    </row>
    <row r="238" spans="1:100" s="107" customFormat="1" x14ac:dyDescent="0.2">
      <c r="A238" s="69"/>
      <c r="B238" s="219" t="s">
        <v>206</v>
      </c>
      <c r="C238" s="220"/>
      <c r="D238" s="220"/>
      <c r="E238" s="220"/>
      <c r="F238" s="75"/>
      <c r="G238" s="75"/>
      <c r="H238" s="75"/>
      <c r="I238" s="75"/>
      <c r="J238" s="191"/>
      <c r="K238" s="102"/>
      <c r="L238" s="102"/>
      <c r="M238" s="108"/>
      <c r="N238" s="108"/>
      <c r="O238" s="102"/>
      <c r="P238" s="102"/>
      <c r="Q238" s="110"/>
      <c r="R238" s="110"/>
      <c r="S238" s="110"/>
      <c r="T238" s="110"/>
      <c r="U238" s="110"/>
      <c r="V238" s="110"/>
      <c r="W238" s="111"/>
      <c r="X238" s="110"/>
      <c r="Y238" s="110"/>
      <c r="Z238" s="110"/>
      <c r="AA238" s="110"/>
      <c r="AB238" s="110"/>
      <c r="AC238" s="111"/>
      <c r="AD238" s="111"/>
      <c r="AE238" s="111"/>
      <c r="AF238" s="111"/>
      <c r="AG238" s="111"/>
      <c r="AH238" s="111"/>
      <c r="AI238" s="111"/>
      <c r="AJ238" s="111"/>
      <c r="AK238" s="111"/>
      <c r="AL238" s="111"/>
      <c r="AM238" s="111"/>
      <c r="AN238" s="111"/>
      <c r="AO238" s="111"/>
      <c r="AP238" s="111"/>
      <c r="AQ238" s="111"/>
      <c r="AR238" s="111"/>
      <c r="AS238" s="111"/>
      <c r="AT238" s="111"/>
      <c r="AU238" s="111"/>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row>
    <row r="239" spans="1:100" s="107" customFormat="1" ht="78.75" customHeight="1" x14ac:dyDescent="0.2">
      <c r="A239" s="102"/>
      <c r="B239" s="754" t="s">
        <v>207</v>
      </c>
      <c r="C239" s="754"/>
      <c r="D239" s="754"/>
      <c r="E239" s="754"/>
      <c r="F239" s="754"/>
      <c r="G239" s="754"/>
      <c r="H239" s="754"/>
      <c r="I239" s="754"/>
      <c r="J239" s="191"/>
      <c r="K239" s="102"/>
      <c r="L239" s="102"/>
      <c r="M239" s="108"/>
      <c r="N239" s="108"/>
      <c r="O239" s="102"/>
      <c r="P239" s="109"/>
      <c r="Q239" s="110"/>
      <c r="R239" s="110"/>
      <c r="S239" s="110"/>
      <c r="T239" s="110"/>
      <c r="U239" s="110"/>
      <c r="V239" s="110"/>
      <c r="W239" s="111"/>
      <c r="X239" s="110"/>
      <c r="Y239" s="110"/>
      <c r="Z239" s="110"/>
      <c r="AA239" s="110"/>
      <c r="AB239" s="110"/>
      <c r="AC239" s="111"/>
      <c r="AD239" s="111"/>
      <c r="AE239" s="111"/>
      <c r="AF239" s="111"/>
      <c r="AG239" s="111"/>
      <c r="AH239" s="111"/>
      <c r="AI239" s="111"/>
      <c r="AJ239" s="111"/>
      <c r="AK239" s="111"/>
      <c r="AL239" s="111"/>
      <c r="AM239" s="111"/>
      <c r="AN239" s="111"/>
      <c r="AO239" s="111"/>
      <c r="AP239" s="111"/>
      <c r="AQ239" s="111"/>
      <c r="AR239" s="111"/>
      <c r="AS239" s="111"/>
      <c r="AT239" s="111"/>
      <c r="AU239" s="111"/>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E239" s="102"/>
      <c r="CF239" s="108"/>
      <c r="CG239" s="108"/>
      <c r="CH239" s="108"/>
      <c r="CI239" s="108"/>
      <c r="CJ239" s="108"/>
      <c r="CK239" s="108"/>
      <c r="CL239" s="108"/>
      <c r="CM239" s="108"/>
      <c r="CN239" s="108"/>
      <c r="CO239" s="108"/>
      <c r="CP239" s="108"/>
      <c r="CQ239" s="108"/>
      <c r="CR239" s="108"/>
      <c r="CS239" s="112"/>
    </row>
    <row r="240" spans="1:100" s="107" customFormat="1" x14ac:dyDescent="0.2">
      <c r="A240" s="102"/>
      <c r="B240" s="629"/>
      <c r="C240" s="629"/>
      <c r="D240" s="629"/>
      <c r="E240" s="629"/>
      <c r="F240" s="629"/>
      <c r="G240" s="629"/>
      <c r="H240" s="629"/>
      <c r="I240" s="629"/>
      <c r="J240" s="191"/>
      <c r="K240" s="102"/>
      <c r="L240" s="102"/>
      <c r="M240" s="108"/>
      <c r="N240" s="108"/>
      <c r="O240" s="102"/>
      <c r="P240" s="109"/>
      <c r="Q240" s="110"/>
      <c r="R240" s="110"/>
      <c r="S240" s="110"/>
      <c r="T240" s="110"/>
      <c r="U240" s="110"/>
      <c r="V240" s="110"/>
      <c r="W240" s="111"/>
      <c r="X240" s="110"/>
      <c r="Y240" s="110"/>
      <c r="Z240" s="110"/>
      <c r="AA240" s="110"/>
      <c r="AB240" s="110"/>
      <c r="AC240" s="111"/>
      <c r="AD240" s="111"/>
      <c r="AE240" s="111"/>
      <c r="AF240" s="111"/>
      <c r="AG240" s="111"/>
      <c r="AH240" s="111"/>
      <c r="AI240" s="111"/>
      <c r="AJ240" s="111"/>
      <c r="AK240" s="111"/>
      <c r="AL240" s="111"/>
      <c r="AM240" s="111"/>
      <c r="AN240" s="111"/>
      <c r="AO240" s="111"/>
      <c r="AP240" s="111"/>
      <c r="AQ240" s="111"/>
      <c r="AR240" s="111"/>
      <c r="AS240" s="111"/>
      <c r="AT240" s="111"/>
      <c r="AU240" s="111"/>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E240" s="102"/>
      <c r="CF240" s="108"/>
      <c r="CG240" s="108"/>
      <c r="CH240" s="108"/>
      <c r="CI240" s="108"/>
      <c r="CJ240" s="108"/>
      <c r="CK240" s="108"/>
      <c r="CL240" s="108"/>
      <c r="CM240" s="108"/>
      <c r="CN240" s="108"/>
      <c r="CO240" s="108"/>
      <c r="CP240" s="108"/>
      <c r="CQ240" s="108"/>
      <c r="CR240" s="108"/>
      <c r="CS240" s="112"/>
    </row>
    <row r="241" spans="1:100" ht="25.5" customHeight="1" x14ac:dyDescent="0.2">
      <c r="A241" s="419" t="s">
        <v>8</v>
      </c>
      <c r="B241" s="264" t="s">
        <v>208</v>
      </c>
      <c r="C241" s="116" t="str">
        <f>"Producteur de chaleur 1 
("&amp;$C$7&amp;")"</f>
        <v>Producteur de chaleur 1 
(VEUILLEZ SÉLECTIONNER)</v>
      </c>
      <c r="D241" s="628" t="s">
        <v>115</v>
      </c>
      <c r="E241" s="604" t="str">
        <f>"Producteur de chaleur 2
("&amp;$C$15&amp;")"</f>
        <v>Producteur de chaleur 2
(VEUILLEZ SÉLECTIONNER)</v>
      </c>
      <c r="F241" s="628" t="s">
        <v>115</v>
      </c>
      <c r="G241" s="430" t="s">
        <v>190</v>
      </c>
      <c r="H241" s="81"/>
      <c r="I241" s="81"/>
      <c r="J241" s="191"/>
      <c r="AV241" s="70"/>
      <c r="AW241" s="70"/>
      <c r="CE241" s="146"/>
      <c r="CF241" s="70"/>
      <c r="CG241" s="70"/>
      <c r="CH241" s="70"/>
      <c r="CI241" s="70"/>
      <c r="CJ241" s="70"/>
      <c r="CK241" s="70"/>
      <c r="CL241" s="70"/>
      <c r="CM241" s="70"/>
      <c r="CN241" s="70"/>
      <c r="CO241" s="70"/>
      <c r="CP241" s="70"/>
      <c r="CQ241" s="70"/>
      <c r="CR241" s="70"/>
      <c r="CS241" s="70"/>
      <c r="CT241" s="137"/>
      <c r="CU241" s="137"/>
      <c r="CV241" s="137"/>
    </row>
    <row r="242" spans="1:100" ht="15" thickBot="1" x14ac:dyDescent="0.3">
      <c r="A242" s="69"/>
      <c r="B242" s="207" t="s">
        <v>201</v>
      </c>
      <c r="C242" s="127">
        <f>IFERROR((VLOOKUP(C12,$B$313:$H$327,4,0)*C8^0.7+VLOOKUP(C12,$B$313:$H$327,5,0)*C8)/1000000,"Aucune valeur par défaut")</f>
        <v>0</v>
      </c>
      <c r="D242" s="411"/>
      <c r="E242" s="127">
        <f>IFERROR((VLOOKUP(C20,$B$313:$H$327,4,0)*C16^0.7+VLOOKUP(C20,$B$313:$H$327,5,0)*C16)/1000000,"Aucune valeur par défaut")</f>
        <v>0</v>
      </c>
      <c r="F242" s="411"/>
      <c r="G242" s="648">
        <f>IF(ISNUMBER(D242),D242,IF(ISNUMBER(C242),C242,0))+IF(ISNUMBER(F242),F242,IF(ISNUMBER(E242),E242,0))</f>
        <v>0</v>
      </c>
      <c r="H242" s="125" t="s">
        <v>209</v>
      </c>
      <c r="I242" s="151"/>
      <c r="J242" s="191"/>
      <c r="AV242" s="70"/>
      <c r="AW242" s="70"/>
      <c r="CE242" s="146"/>
      <c r="CF242" s="70"/>
      <c r="CG242" s="70"/>
      <c r="CH242" s="70"/>
      <c r="CI242" s="70"/>
      <c r="CJ242" s="70"/>
      <c r="CK242" s="70"/>
      <c r="CL242" s="70"/>
      <c r="CM242" s="70"/>
      <c r="CN242" s="70"/>
      <c r="CO242" s="70"/>
      <c r="CP242" s="70"/>
      <c r="CQ242" s="70"/>
      <c r="CR242" s="70"/>
      <c r="CS242" s="70"/>
      <c r="CT242" s="137"/>
      <c r="CU242" s="137"/>
      <c r="CV242" s="137"/>
    </row>
    <row r="243" spans="1:100" ht="13.5" thickBot="1" x14ac:dyDescent="0.25">
      <c r="A243" s="69"/>
      <c r="B243" s="102" t="s">
        <v>204</v>
      </c>
      <c r="C243" s="110">
        <f>IFERROR(VLOOKUP(C12,$B$313:$H$327,6,0)*C8^0.7+VLOOKUP(C12,$B$313:$H$327,7,0)*C8,"Aucune valeur par défaut")</f>
        <v>0</v>
      </c>
      <c r="D243" s="411"/>
      <c r="E243" s="110">
        <f>IFERROR(VLOOKUP(C20,$B$313:$H$327,6,0)*C16^0.7+VLOOKUP(C20,$B$313:$H$327,7,0)*C16,"Aucune valeur par défaut")</f>
        <v>0</v>
      </c>
      <c r="F243" s="411"/>
      <c r="G243" s="433">
        <f>IF(ISNUMBER(D243),D243,IF(ISNUMBER(C243),C243,0))+IF(ISNUMBER(F243),F243,IF(ISNUMBER(E243),E243,0))</f>
        <v>0</v>
      </c>
      <c r="H243" s="151" t="s">
        <v>210</v>
      </c>
      <c r="I243" s="151"/>
      <c r="J243" s="191"/>
      <c r="AV243" s="70"/>
      <c r="AW243" s="70"/>
      <c r="CE243" s="146"/>
      <c r="CF243" s="70"/>
      <c r="CG243" s="70"/>
      <c r="CH243" s="70"/>
      <c r="CI243" s="70"/>
      <c r="CJ243" s="70"/>
      <c r="CK243" s="70"/>
      <c r="CL243" s="70"/>
      <c r="CM243" s="70"/>
      <c r="CN243" s="70"/>
      <c r="CO243" s="70"/>
      <c r="CP243" s="70"/>
      <c r="CQ243" s="70"/>
      <c r="CR243" s="70"/>
      <c r="CS243" s="70"/>
      <c r="CT243" s="137"/>
      <c r="CU243" s="137"/>
      <c r="CV243" s="137"/>
    </row>
    <row r="244" spans="1:100" x14ac:dyDescent="0.2">
      <c r="A244" s="69"/>
      <c r="B244" s="159" t="str">
        <f>VLOOKUP(Données_de_base!$B$23,Données_de_base!$B$47:$D$50,3,0)</f>
        <v>Coûts pour GES: pas sélectionné</v>
      </c>
      <c r="C244" s="400">
        <f>IFERROR(IF(ISNUMBER(D242),D242,C242)*Kosten_THG,"Saisir valeur s.v.p.")</f>
        <v>0</v>
      </c>
      <c r="D244" s="603"/>
      <c r="E244" s="400">
        <f>IFERROR(IF(ISNUMBER(F242),F242,E242)*Kosten_THG,"Saisir valeur s.v.p.")</f>
        <v>0</v>
      </c>
      <c r="F244" s="603"/>
      <c r="G244" s="649">
        <f>IF(ISNUMBER(C244),C244,0)+IF(ISNUMBER(E244),E244,0)</f>
        <v>0</v>
      </c>
      <c r="H244" s="260" t="s">
        <v>107</v>
      </c>
      <c r="I244" s="151"/>
      <c r="J244" s="191"/>
      <c r="AV244" s="70"/>
      <c r="AW244" s="70"/>
      <c r="CE244" s="146"/>
      <c r="CF244" s="70"/>
      <c r="CG244" s="70"/>
      <c r="CH244" s="70"/>
      <c r="CI244" s="70"/>
      <c r="CJ244" s="70"/>
      <c r="CK244" s="70"/>
      <c r="CL244" s="70"/>
      <c r="CM244" s="70"/>
      <c r="CN244" s="70"/>
      <c r="CO244" s="70"/>
      <c r="CP244" s="70"/>
      <c r="CQ244" s="70"/>
      <c r="CR244" s="70"/>
      <c r="CS244" s="70"/>
      <c r="CT244" s="137"/>
      <c r="CU244" s="137"/>
      <c r="CV244" s="137"/>
    </row>
    <row r="245" spans="1:100" ht="18.75" customHeight="1" x14ac:dyDescent="0.2">
      <c r="A245" s="69"/>
      <c r="B245" s="99"/>
      <c r="C245" s="106"/>
      <c r="D245" s="106"/>
      <c r="E245" s="435"/>
      <c r="F245" s="151"/>
      <c r="G245" s="209"/>
      <c r="H245" s="210"/>
      <c r="I245" s="210"/>
      <c r="J245" s="191"/>
      <c r="AV245" s="70"/>
      <c r="AW245" s="70"/>
      <c r="CE245" s="146"/>
      <c r="CF245" s="70"/>
      <c r="CG245" s="70"/>
      <c r="CH245" s="70"/>
      <c r="CI245" s="70"/>
      <c r="CJ245" s="70"/>
      <c r="CK245" s="70"/>
      <c r="CL245" s="70"/>
      <c r="CM245" s="70"/>
      <c r="CN245" s="70"/>
      <c r="CO245" s="70"/>
      <c r="CP245" s="70"/>
      <c r="CQ245" s="70"/>
      <c r="CR245" s="70"/>
      <c r="CS245" s="70"/>
      <c r="CT245" s="137"/>
      <c r="CU245" s="137"/>
      <c r="CV245" s="137"/>
    </row>
    <row r="246" spans="1:100" ht="39.75" x14ac:dyDescent="0.2">
      <c r="A246" s="596" t="s">
        <v>8</v>
      </c>
      <c r="B246" s="650" t="s">
        <v>211</v>
      </c>
      <c r="C246" s="165" t="s">
        <v>212</v>
      </c>
      <c r="D246" s="336" t="s">
        <v>213</v>
      </c>
      <c r="E246" s="338" t="s">
        <v>214</v>
      </c>
      <c r="F246" s="336" t="s">
        <v>215</v>
      </c>
      <c r="G246" s="336" t="s">
        <v>216</v>
      </c>
      <c r="H246" s="337" t="s">
        <v>217</v>
      </c>
      <c r="I246" s="337"/>
      <c r="J246" s="191"/>
      <c r="CE246" s="69"/>
      <c r="CF246" s="70"/>
      <c r="CG246" s="70"/>
      <c r="CH246" s="70"/>
      <c r="CI246" s="70"/>
      <c r="CJ246" s="70"/>
      <c r="CK246" s="70"/>
      <c r="CL246" s="70"/>
      <c r="CM246" s="70"/>
      <c r="CN246" s="70"/>
      <c r="CO246" s="70"/>
      <c r="CP246" s="70"/>
      <c r="CQ246" s="70"/>
      <c r="CR246" s="70"/>
    </row>
    <row r="247" spans="1:100" s="328" customFormat="1" ht="13.5" thickBot="1" x14ac:dyDescent="0.25">
      <c r="A247" s="694"/>
      <c r="B247" s="416" t="s">
        <v>7</v>
      </c>
      <c r="C247" s="407"/>
      <c r="D247" s="408"/>
      <c r="E247" s="409"/>
      <c r="F247" s="355">
        <f>2*(C247*D247+C247*E247+D247*E247)</f>
        <v>0</v>
      </c>
      <c r="G247" s="356">
        <f>F247*0.2</f>
        <v>0</v>
      </c>
      <c r="H247" s="357">
        <f>VLOOKUP(B247,$B$296:$C$302,2,0)*(C247*D247*(E247+1)+(E247+1)^2/2*(C247+D247)*2)</f>
        <v>0</v>
      </c>
      <c r="I247" s="345"/>
      <c r="J247" s="331"/>
      <c r="K247" s="94"/>
      <c r="L247" s="94"/>
      <c r="M247" s="332"/>
      <c r="N247" s="332"/>
      <c r="O247" s="94"/>
      <c r="AX247" s="335"/>
      <c r="AY247" s="335"/>
      <c r="AZ247" s="335"/>
      <c r="BA247" s="335"/>
      <c r="BB247" s="335"/>
      <c r="BC247" s="335"/>
      <c r="BD247" s="335"/>
      <c r="BE247" s="335"/>
      <c r="BF247" s="335"/>
      <c r="BG247" s="335"/>
      <c r="BH247" s="335"/>
      <c r="BI247" s="335"/>
      <c r="BJ247" s="335"/>
      <c r="BK247" s="335"/>
      <c r="BL247" s="335"/>
      <c r="BM247" s="335"/>
      <c r="BN247" s="335"/>
      <c r="BO247" s="335"/>
      <c r="BP247" s="335"/>
      <c r="BQ247" s="335"/>
      <c r="BR247" s="335"/>
      <c r="BS247" s="335"/>
      <c r="BT247" s="335"/>
      <c r="BU247" s="335"/>
      <c r="BV247" s="335"/>
      <c r="BW247" s="335"/>
      <c r="BX247" s="335"/>
      <c r="BY247" s="335"/>
      <c r="BZ247" s="335"/>
      <c r="CA247" s="335"/>
      <c r="CB247" s="335"/>
      <c r="CC247" s="565"/>
      <c r="CF247" s="335"/>
      <c r="CG247" s="335"/>
      <c r="CH247" s="335"/>
      <c r="CI247" s="335"/>
      <c r="CJ247" s="335"/>
      <c r="CK247" s="335"/>
      <c r="CL247" s="335"/>
      <c r="CM247" s="335"/>
      <c r="CN247" s="335"/>
      <c r="CO247" s="335"/>
      <c r="CP247" s="335"/>
      <c r="CQ247" s="335"/>
      <c r="CR247" s="335"/>
      <c r="CS247" s="335"/>
    </row>
    <row r="248" spans="1:100" s="328" customFormat="1" ht="13.5" thickBot="1" x14ac:dyDescent="0.25">
      <c r="A248" s="694"/>
      <c r="B248" s="417" t="s">
        <v>7</v>
      </c>
      <c r="C248" s="410"/>
      <c r="D248" s="411"/>
      <c r="E248" s="412"/>
      <c r="F248" s="348">
        <f>2*(C248*D248+C248*E248+D248*E248)</f>
        <v>0</v>
      </c>
      <c r="G248" s="335">
        <f>F248*0.2</f>
        <v>0</v>
      </c>
      <c r="H248" s="345">
        <f t="shared" ref="H248:H249" si="392">VLOOKUP(B248,$B$296:$C$302,2,0)*(C248*D248*(E248+1)+(E248+1)^2/2*(C248+D248)*2)</f>
        <v>0</v>
      </c>
      <c r="I248" s="345"/>
      <c r="J248" s="331"/>
      <c r="K248" s="94"/>
      <c r="L248" s="94"/>
      <c r="M248" s="332"/>
      <c r="N248" s="332"/>
      <c r="O248" s="94"/>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c r="BW248" s="335"/>
      <c r="BX248" s="335"/>
      <c r="BY248" s="335"/>
      <c r="BZ248" s="335"/>
      <c r="CA248" s="335"/>
      <c r="CB248" s="335"/>
      <c r="CC248" s="565"/>
      <c r="CF248" s="335"/>
      <c r="CG248" s="335"/>
      <c r="CH248" s="335"/>
      <c r="CI248" s="335"/>
      <c r="CJ248" s="335"/>
      <c r="CK248" s="335"/>
      <c r="CL248" s="335"/>
      <c r="CM248" s="335"/>
      <c r="CN248" s="335"/>
      <c r="CO248" s="335"/>
      <c r="CP248" s="335"/>
      <c r="CQ248" s="335"/>
      <c r="CR248" s="335"/>
      <c r="CS248" s="335"/>
    </row>
    <row r="249" spans="1:100" s="328" customFormat="1" x14ac:dyDescent="0.2">
      <c r="A249" s="694"/>
      <c r="B249" s="418" t="s">
        <v>7</v>
      </c>
      <c r="C249" s="413"/>
      <c r="D249" s="414"/>
      <c r="E249" s="415"/>
      <c r="F249" s="352">
        <f>2*(C249*D249+C249*E249+D249*E249)</f>
        <v>0</v>
      </c>
      <c r="G249" s="335">
        <f>F249*0.2</f>
        <v>0</v>
      </c>
      <c r="H249" s="345">
        <f t="shared" si="392"/>
        <v>0</v>
      </c>
      <c r="I249" s="345"/>
      <c r="J249" s="331"/>
      <c r="K249" s="94"/>
      <c r="L249" s="94"/>
      <c r="M249" s="332"/>
      <c r="N249" s="332"/>
      <c r="O249" s="94"/>
      <c r="P249" s="94"/>
      <c r="Q249" s="333"/>
      <c r="R249" s="333"/>
      <c r="S249" s="333"/>
      <c r="T249" s="333"/>
      <c r="U249" s="333"/>
      <c r="V249" s="333"/>
      <c r="W249" s="334"/>
      <c r="X249" s="333"/>
      <c r="Y249" s="333"/>
      <c r="Z249" s="333"/>
      <c r="AA249" s="333"/>
      <c r="AB249" s="333"/>
      <c r="AC249" s="334"/>
      <c r="AD249" s="334"/>
      <c r="AE249" s="334"/>
      <c r="AF249" s="334"/>
      <c r="AG249" s="334"/>
      <c r="AH249" s="334"/>
      <c r="AI249" s="334"/>
      <c r="AJ249" s="334"/>
      <c r="AK249" s="334"/>
      <c r="AL249" s="334"/>
      <c r="AM249" s="334"/>
      <c r="AN249" s="334"/>
      <c r="AO249" s="334"/>
      <c r="AP249" s="334"/>
      <c r="AQ249" s="334"/>
      <c r="AR249" s="334"/>
      <c r="AS249" s="334"/>
      <c r="AT249" s="334"/>
      <c r="AU249" s="334"/>
      <c r="AV249" s="335"/>
      <c r="AW249" s="335"/>
      <c r="AX249" s="335"/>
      <c r="AY249" s="335"/>
      <c r="AZ249" s="335"/>
      <c r="BA249" s="335"/>
      <c r="BB249" s="335"/>
      <c r="BC249" s="335"/>
      <c r="BD249" s="335"/>
      <c r="BE249" s="335"/>
      <c r="BF249" s="335"/>
      <c r="BG249" s="335"/>
      <c r="BH249" s="335"/>
      <c r="BI249" s="335"/>
      <c r="BJ249" s="335"/>
      <c r="BK249" s="335"/>
      <c r="BL249" s="335"/>
      <c r="BM249" s="335"/>
      <c r="BN249" s="335"/>
      <c r="BO249" s="335"/>
      <c r="BP249" s="335"/>
      <c r="BQ249" s="335"/>
      <c r="BR249" s="335"/>
      <c r="BS249" s="335"/>
      <c r="BT249" s="335"/>
      <c r="BU249" s="335"/>
      <c r="BV249" s="335"/>
      <c r="BW249" s="335"/>
      <c r="BX249" s="335"/>
      <c r="BY249" s="335"/>
      <c r="BZ249" s="335"/>
      <c r="CA249" s="335"/>
      <c r="CB249" s="335"/>
      <c r="CC249" s="565"/>
      <c r="CF249" s="335"/>
      <c r="CG249" s="335"/>
      <c r="CH249" s="335"/>
      <c r="CI249" s="335"/>
      <c r="CJ249" s="335"/>
      <c r="CK249" s="335"/>
      <c r="CL249" s="335"/>
      <c r="CM249" s="335"/>
      <c r="CN249" s="335"/>
      <c r="CO249" s="335"/>
      <c r="CP249" s="335"/>
      <c r="CQ249" s="335"/>
      <c r="CR249" s="335"/>
      <c r="CS249" s="335"/>
    </row>
    <row r="250" spans="1:100" s="328" customFormat="1" ht="13.5" thickBot="1" x14ac:dyDescent="0.25">
      <c r="A250" s="94"/>
      <c r="B250" s="350" t="s">
        <v>190</v>
      </c>
      <c r="C250" s="349"/>
      <c r="D250" s="349"/>
      <c r="E250" s="349"/>
      <c r="F250" s="351">
        <f>SUM(F247:F249)</f>
        <v>0</v>
      </c>
      <c r="G250" s="351">
        <f>SUM(G247:G249)</f>
        <v>0</v>
      </c>
      <c r="H250" s="351">
        <f>SUM(H247:H249)</f>
        <v>0</v>
      </c>
      <c r="I250" s="615"/>
      <c r="J250" s="331"/>
      <c r="K250" s="94"/>
      <c r="L250" s="94"/>
      <c r="M250" s="332"/>
      <c r="N250" s="332"/>
      <c r="O250" s="94"/>
      <c r="P250" s="94"/>
      <c r="Q250" s="333"/>
      <c r="R250" s="333"/>
      <c r="S250" s="333"/>
      <c r="T250" s="333"/>
      <c r="U250" s="333"/>
      <c r="V250" s="333"/>
      <c r="W250" s="334"/>
      <c r="X250" s="333"/>
      <c r="Y250" s="333"/>
      <c r="Z250" s="333"/>
      <c r="AA250" s="333"/>
      <c r="AB250" s="333"/>
      <c r="AC250" s="334"/>
      <c r="AD250" s="334"/>
      <c r="AE250" s="334"/>
      <c r="AF250" s="334"/>
      <c r="AG250" s="334"/>
      <c r="AH250" s="334"/>
      <c r="AI250" s="334"/>
      <c r="AJ250" s="334"/>
      <c r="AK250" s="334"/>
      <c r="AL250" s="334"/>
      <c r="AM250" s="334"/>
      <c r="AN250" s="334"/>
      <c r="AO250" s="334"/>
      <c r="AP250" s="334"/>
      <c r="AQ250" s="334"/>
      <c r="AR250" s="334"/>
      <c r="AS250" s="334"/>
      <c r="AT250" s="334"/>
      <c r="AU250" s="334"/>
      <c r="AV250" s="335"/>
      <c r="AW250" s="335"/>
      <c r="AX250" s="335"/>
      <c r="AY250" s="335"/>
      <c r="AZ250" s="335"/>
      <c r="BA250" s="335"/>
      <c r="BB250" s="335"/>
      <c r="BC250" s="335"/>
      <c r="BD250" s="335"/>
      <c r="BE250" s="335"/>
      <c r="BF250" s="335"/>
      <c r="BG250" s="335"/>
      <c r="BH250" s="335"/>
      <c r="BI250" s="335"/>
      <c r="BJ250" s="335"/>
      <c r="BK250" s="335"/>
      <c r="BL250" s="335"/>
      <c r="BM250" s="335"/>
      <c r="BN250" s="335"/>
      <c r="BO250" s="335"/>
      <c r="BP250" s="335"/>
      <c r="BQ250" s="335"/>
      <c r="BR250" s="335"/>
      <c r="BS250" s="335"/>
      <c r="BT250" s="335"/>
      <c r="BU250" s="335"/>
      <c r="BV250" s="335"/>
      <c r="BW250" s="335"/>
      <c r="BX250" s="335"/>
      <c r="BY250" s="335"/>
      <c r="BZ250" s="335"/>
      <c r="CA250" s="335"/>
      <c r="CB250" s="335"/>
      <c r="CC250" s="565"/>
      <c r="CF250" s="335"/>
      <c r="CG250" s="335"/>
      <c r="CH250" s="335"/>
      <c r="CI250" s="335"/>
      <c r="CJ250" s="335"/>
      <c r="CK250" s="335"/>
      <c r="CL250" s="335"/>
      <c r="CM250" s="335"/>
      <c r="CN250" s="335"/>
      <c r="CO250" s="335"/>
      <c r="CP250" s="335"/>
      <c r="CQ250" s="335"/>
      <c r="CR250" s="335"/>
      <c r="CS250" s="335"/>
    </row>
    <row r="251" spans="1:100" s="328" customFormat="1" ht="42.75" customHeight="1" thickTop="1" x14ac:dyDescent="0.2">
      <c r="A251" s="94"/>
      <c r="B251" s="264" t="s">
        <v>218</v>
      </c>
      <c r="C251" s="116" t="s">
        <v>219</v>
      </c>
      <c r="D251" s="116" t="s">
        <v>157</v>
      </c>
      <c r="E251" s="359" t="s">
        <v>190</v>
      </c>
      <c r="F251" s="81"/>
      <c r="G251" s="329"/>
      <c r="H251" s="330"/>
      <c r="I251" s="330"/>
      <c r="J251" s="331"/>
      <c r="K251" s="94"/>
      <c r="L251" s="94"/>
      <c r="M251" s="332"/>
      <c r="N251" s="332"/>
      <c r="O251" s="94"/>
      <c r="P251" s="94"/>
      <c r="Q251" s="333"/>
      <c r="R251" s="333"/>
      <c r="S251" s="333"/>
      <c r="T251" s="333"/>
      <c r="U251" s="333"/>
      <c r="V251" s="333"/>
      <c r="W251" s="334"/>
      <c r="X251" s="333"/>
      <c r="Y251" s="333"/>
      <c r="Z251" s="333"/>
      <c r="AA251" s="333"/>
      <c r="AB251" s="333"/>
      <c r="AC251" s="334"/>
      <c r="AD251" s="334"/>
      <c r="AE251" s="334"/>
      <c r="AF251" s="334"/>
      <c r="AG251" s="334"/>
      <c r="AH251" s="334"/>
      <c r="AI251" s="334"/>
      <c r="AJ251" s="334"/>
      <c r="AK251" s="334"/>
      <c r="AL251" s="334"/>
      <c r="AM251" s="334"/>
      <c r="AN251" s="334"/>
      <c r="AO251" s="334"/>
      <c r="AP251" s="334"/>
      <c r="AQ251" s="334"/>
      <c r="AR251" s="334"/>
      <c r="AS251" s="334"/>
      <c r="AT251" s="334"/>
      <c r="AU251" s="334"/>
      <c r="AV251" s="335"/>
      <c r="AW251" s="335"/>
      <c r="AX251" s="335"/>
      <c r="AY251" s="335"/>
      <c r="AZ251" s="335"/>
      <c r="BA251" s="335"/>
      <c r="BB251" s="335"/>
      <c r="BC251" s="335"/>
      <c r="BD251" s="335"/>
      <c r="BE251" s="335"/>
      <c r="BF251" s="335"/>
      <c r="BG251" s="335"/>
      <c r="BH251" s="335"/>
      <c r="BI251" s="335"/>
      <c r="BJ251" s="335"/>
      <c r="BK251" s="335"/>
      <c r="BL251" s="335"/>
      <c r="BM251" s="335"/>
      <c r="BN251" s="335"/>
      <c r="BO251" s="335"/>
      <c r="BP251" s="335"/>
      <c r="BQ251" s="335"/>
      <c r="BR251" s="335"/>
      <c r="BS251" s="335"/>
      <c r="BT251" s="335"/>
      <c r="BU251" s="335"/>
      <c r="BV251" s="335"/>
      <c r="BW251" s="335"/>
      <c r="BX251" s="335"/>
      <c r="BY251" s="335"/>
      <c r="BZ251" s="335"/>
      <c r="CA251" s="335"/>
      <c r="CB251" s="335"/>
      <c r="CC251" s="565"/>
      <c r="CF251" s="335"/>
      <c r="CG251" s="335"/>
      <c r="CH251" s="335"/>
      <c r="CI251" s="335"/>
      <c r="CJ251" s="335"/>
      <c r="CK251" s="335"/>
      <c r="CL251" s="335"/>
      <c r="CM251" s="335"/>
      <c r="CN251" s="335"/>
      <c r="CO251" s="335"/>
      <c r="CP251" s="335"/>
      <c r="CQ251" s="335"/>
      <c r="CR251" s="335"/>
      <c r="CS251" s="335"/>
    </row>
    <row r="252" spans="1:100" s="328" customFormat="1" ht="14.25" x14ac:dyDescent="0.25">
      <c r="A252" s="94"/>
      <c r="B252" s="207" t="s">
        <v>201</v>
      </c>
      <c r="C252" s="129">
        <f>E307*$G250/1000000</f>
        <v>0</v>
      </c>
      <c r="D252" s="129">
        <f>E308*$H250/1000000</f>
        <v>0</v>
      </c>
      <c r="E252" s="434">
        <f t="shared" ref="E252" si="393">SUM(C252:D252)</f>
        <v>0</v>
      </c>
      <c r="F252" s="125" t="s">
        <v>209</v>
      </c>
      <c r="G252" s="329"/>
      <c r="H252" s="330"/>
      <c r="I252" s="330"/>
      <c r="J252" s="331"/>
      <c r="K252" s="94"/>
      <c r="L252" s="94"/>
      <c r="M252" s="332"/>
      <c r="N252" s="332"/>
      <c r="O252" s="94"/>
      <c r="P252" s="94"/>
      <c r="Q252" s="333"/>
      <c r="R252" s="333"/>
      <c r="S252" s="333"/>
      <c r="T252" s="333"/>
      <c r="U252" s="333"/>
      <c r="V252" s="333"/>
      <c r="W252" s="334"/>
      <c r="X252" s="333"/>
      <c r="Y252" s="333"/>
      <c r="Z252" s="333"/>
      <c r="AA252" s="333"/>
      <c r="AB252" s="333"/>
      <c r="AC252" s="334"/>
      <c r="AD252" s="334"/>
      <c r="AE252" s="334"/>
      <c r="AF252" s="334"/>
      <c r="AG252" s="334"/>
      <c r="AH252" s="334"/>
      <c r="AI252" s="334"/>
      <c r="AJ252" s="334"/>
      <c r="AK252" s="334"/>
      <c r="AL252" s="334"/>
      <c r="AM252" s="334"/>
      <c r="AN252" s="334"/>
      <c r="AO252" s="334"/>
      <c r="AP252" s="334"/>
      <c r="AQ252" s="334"/>
      <c r="AR252" s="334"/>
      <c r="AS252" s="334"/>
      <c r="AT252" s="334"/>
      <c r="AU252" s="334"/>
      <c r="AV252" s="335"/>
      <c r="AW252" s="335"/>
      <c r="AX252" s="335"/>
      <c r="AY252" s="335"/>
      <c r="AZ252" s="335"/>
      <c r="BA252" s="335"/>
      <c r="BB252" s="335"/>
      <c r="BC252" s="335"/>
      <c r="BD252" s="335"/>
      <c r="BE252" s="335"/>
      <c r="BF252" s="335"/>
      <c r="BG252" s="335"/>
      <c r="BH252" s="335"/>
      <c r="BI252" s="335"/>
      <c r="BJ252" s="335"/>
      <c r="BK252" s="335"/>
      <c r="BL252" s="335"/>
      <c r="BM252" s="335"/>
      <c r="BN252" s="335"/>
      <c r="BO252" s="335"/>
      <c r="BP252" s="335"/>
      <c r="BQ252" s="335"/>
      <c r="BR252" s="335"/>
      <c r="BS252" s="335"/>
      <c r="BT252" s="335"/>
      <c r="BU252" s="335"/>
      <c r="BV252" s="335"/>
      <c r="BW252" s="335"/>
      <c r="BX252" s="335"/>
      <c r="BY252" s="335"/>
      <c r="BZ252" s="335"/>
      <c r="CA252" s="335"/>
      <c r="CB252" s="335"/>
      <c r="CC252" s="565"/>
      <c r="CF252" s="335"/>
      <c r="CG252" s="335"/>
      <c r="CH252" s="335"/>
      <c r="CI252" s="335"/>
      <c r="CJ252" s="335"/>
      <c r="CK252" s="335"/>
      <c r="CL252" s="335"/>
      <c r="CM252" s="335"/>
      <c r="CN252" s="335"/>
      <c r="CO252" s="335"/>
      <c r="CP252" s="335"/>
      <c r="CQ252" s="335"/>
      <c r="CR252" s="335"/>
      <c r="CS252" s="335"/>
    </row>
    <row r="253" spans="1:100" s="328" customFormat="1" x14ac:dyDescent="0.2">
      <c r="A253" s="94"/>
      <c r="B253" s="102" t="s">
        <v>204</v>
      </c>
      <c r="C253" s="110">
        <f>F307*$G250</f>
        <v>0</v>
      </c>
      <c r="D253" s="110">
        <f>F308*$H250</f>
        <v>0</v>
      </c>
      <c r="E253" s="433">
        <f>SUM(C253:D253)</f>
        <v>0</v>
      </c>
      <c r="F253" s="151" t="s">
        <v>210</v>
      </c>
      <c r="G253" s="329"/>
      <c r="H253" s="330"/>
      <c r="I253" s="330"/>
      <c r="J253" s="331"/>
      <c r="K253" s="94"/>
      <c r="L253" s="94"/>
      <c r="M253" s="332"/>
      <c r="N253" s="332"/>
      <c r="O253" s="94"/>
      <c r="P253" s="184" t="s">
        <v>220</v>
      </c>
      <c r="Q253" s="185"/>
      <c r="R253" s="185"/>
      <c r="S253" s="77"/>
      <c r="T253" s="186"/>
      <c r="U253" s="186"/>
      <c r="V253" s="186"/>
      <c r="W253" s="186"/>
      <c r="X253" s="187"/>
      <c r="Y253" s="79"/>
      <c r="Z253" s="78"/>
      <c r="AA253" s="78"/>
      <c r="AB253" s="78"/>
      <c r="AC253" s="78"/>
      <c r="AD253" s="78"/>
      <c r="AE253" s="79"/>
      <c r="AF253" s="79"/>
      <c r="AG253" s="79"/>
      <c r="AH253" s="79"/>
      <c r="AI253" s="79"/>
      <c r="AJ253" s="79"/>
      <c r="AK253" s="79"/>
      <c r="AL253" s="79"/>
      <c r="AM253" s="79"/>
      <c r="AN253" s="79"/>
      <c r="AO253" s="79"/>
      <c r="AP253" s="79"/>
      <c r="AQ253" s="79"/>
      <c r="AR253" s="79"/>
      <c r="AS253" s="79"/>
      <c r="AT253" s="79"/>
      <c r="AU253" s="79"/>
      <c r="AV253" s="188" t="s">
        <v>184</v>
      </c>
      <c r="AW253" s="188"/>
      <c r="AX253" s="335"/>
      <c r="AY253" s="335"/>
      <c r="AZ253" s="335"/>
      <c r="BA253" s="335"/>
      <c r="BB253" s="335"/>
      <c r="BC253" s="335"/>
      <c r="BD253" s="335"/>
      <c r="BE253" s="335"/>
      <c r="BF253" s="335"/>
      <c r="BG253" s="335"/>
      <c r="BH253" s="335"/>
      <c r="BI253" s="335"/>
      <c r="BJ253" s="335"/>
      <c r="BK253" s="335"/>
      <c r="BL253" s="335"/>
      <c r="BM253" s="335"/>
      <c r="BN253" s="335"/>
      <c r="BO253" s="335"/>
      <c r="BP253" s="335"/>
      <c r="BQ253" s="335"/>
      <c r="BR253" s="335"/>
      <c r="BS253" s="335"/>
      <c r="BT253" s="335"/>
      <c r="BU253" s="335"/>
      <c r="BV253" s="335"/>
      <c r="BW253" s="335"/>
      <c r="BX253" s="335"/>
      <c r="BY253" s="335"/>
      <c r="BZ253" s="335"/>
      <c r="CA253" s="335"/>
      <c r="CB253" s="335"/>
      <c r="CC253" s="565"/>
      <c r="CF253" s="335"/>
      <c r="CG253" s="335"/>
      <c r="CH253" s="335"/>
      <c r="CI253" s="335"/>
      <c r="CJ253" s="335"/>
      <c r="CK253" s="335"/>
      <c r="CL253" s="335"/>
      <c r="CM253" s="335"/>
      <c r="CN253" s="335"/>
      <c r="CO253" s="335"/>
      <c r="CP253" s="335"/>
      <c r="CQ253" s="335"/>
      <c r="CR253" s="335"/>
      <c r="CS253" s="335"/>
    </row>
    <row r="254" spans="1:100" s="328" customFormat="1" x14ac:dyDescent="0.2">
      <c r="A254" s="94"/>
      <c r="B254" s="159" t="str">
        <f>VLOOKUP(Données_de_base!$B$23,Données_de_base!$B$47:$D$50,3,0)</f>
        <v>Coûts pour GES: pas sélectionné</v>
      </c>
      <c r="C254" s="400">
        <f>C252*Kosten_THG</f>
        <v>0</v>
      </c>
      <c r="D254" s="400">
        <f>D252*Kosten_THG</f>
        <v>0</v>
      </c>
      <c r="E254" s="399">
        <f>SUM(C254:D254)</f>
        <v>0</v>
      </c>
      <c r="F254" s="260" t="s">
        <v>107</v>
      </c>
      <c r="G254" s="329"/>
      <c r="H254" s="330"/>
      <c r="I254" s="330"/>
      <c r="J254" s="331"/>
      <c r="K254" s="94"/>
      <c r="L254" s="94"/>
      <c r="M254" s="332"/>
      <c r="N254" s="332"/>
      <c r="O254" s="94"/>
      <c r="P254" s="189" t="s">
        <v>188</v>
      </c>
      <c r="Q254" s="144">
        <f>G244+E254</f>
        <v>0</v>
      </c>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90">
        <f>SUM(Q254:AU254)</f>
        <v>0</v>
      </c>
      <c r="AW254" s="230"/>
      <c r="AX254" s="335"/>
      <c r="AY254" s="335"/>
      <c r="AZ254" s="335"/>
      <c r="BA254" s="335"/>
      <c r="BB254" s="335"/>
      <c r="BC254" s="335"/>
      <c r="BD254" s="335"/>
      <c r="BE254" s="335"/>
      <c r="BF254" s="335"/>
      <c r="BG254" s="335"/>
      <c r="BH254" s="335"/>
      <c r="BI254" s="335"/>
      <c r="BJ254" s="335"/>
      <c r="BK254" s="335"/>
      <c r="BL254" s="335"/>
      <c r="BM254" s="335"/>
      <c r="BN254" s="335"/>
      <c r="BO254" s="335"/>
      <c r="BP254" s="335"/>
      <c r="BQ254" s="335"/>
      <c r="BR254" s="335"/>
      <c r="BS254" s="335"/>
      <c r="BT254" s="335"/>
      <c r="BU254" s="335"/>
      <c r="BV254" s="335"/>
      <c r="BW254" s="335"/>
      <c r="BX254" s="335"/>
      <c r="BY254" s="335"/>
      <c r="BZ254" s="335"/>
      <c r="CA254" s="335"/>
      <c r="CB254" s="335"/>
      <c r="CC254" s="565"/>
      <c r="CF254" s="335"/>
      <c r="CG254" s="335"/>
      <c r="CH254" s="335"/>
      <c r="CI254" s="335"/>
      <c r="CJ254" s="335"/>
      <c r="CK254" s="335"/>
      <c r="CL254" s="335"/>
      <c r="CM254" s="335"/>
      <c r="CN254" s="335"/>
      <c r="CO254" s="335"/>
      <c r="CP254" s="335"/>
      <c r="CQ254" s="335"/>
      <c r="CR254" s="335"/>
      <c r="CS254" s="335"/>
    </row>
    <row r="255" spans="1:100" ht="32.25" customHeight="1" x14ac:dyDescent="0.2">
      <c r="A255" s="69"/>
      <c r="B255" s="102"/>
      <c r="C255" s="110"/>
      <c r="D255" s="110"/>
      <c r="E255" s="433"/>
      <c r="F255" s="151"/>
      <c r="G255" s="209"/>
      <c r="H255" s="210"/>
      <c r="I255" s="210"/>
      <c r="J255" s="191"/>
      <c r="AV255" s="70"/>
      <c r="AW255" s="70"/>
      <c r="CE255" s="146"/>
      <c r="CF255" s="70"/>
      <c r="CG255" s="70"/>
      <c r="CH255" s="70"/>
      <c r="CI255" s="70"/>
      <c r="CJ255" s="70"/>
      <c r="CK255" s="70"/>
      <c r="CL255" s="70"/>
      <c r="CM255" s="70"/>
      <c r="CN255" s="70"/>
      <c r="CO255" s="70"/>
      <c r="CP255" s="70"/>
      <c r="CQ255" s="70"/>
      <c r="CR255" s="70"/>
      <c r="CS255" s="70"/>
      <c r="CT255" s="137"/>
      <c r="CU255" s="137"/>
      <c r="CV255" s="137"/>
    </row>
    <row r="256" spans="1:100" s="107" customFormat="1" x14ac:dyDescent="0.2">
      <c r="A256" s="69"/>
      <c r="B256" s="75" t="s">
        <v>221</v>
      </c>
      <c r="C256" s="346"/>
      <c r="D256" s="346"/>
      <c r="E256" s="346"/>
      <c r="F256" s="75"/>
      <c r="G256" s="75"/>
      <c r="H256" s="75"/>
      <c r="I256" s="75"/>
      <c r="J256" s="191"/>
      <c r="K256" s="102"/>
      <c r="L256" s="102"/>
      <c r="M256" s="108"/>
      <c r="N256" s="108"/>
      <c r="O256" s="102"/>
      <c r="P256" s="102"/>
      <c r="Q256" s="110"/>
      <c r="R256" s="110"/>
      <c r="S256" s="110"/>
      <c r="T256" s="110"/>
      <c r="U256" s="110"/>
      <c r="V256" s="110"/>
      <c r="W256" s="111"/>
      <c r="X256" s="110"/>
      <c r="Y256" s="110"/>
      <c r="Z256" s="110"/>
      <c r="AA256" s="110"/>
      <c r="AB256" s="110"/>
      <c r="AC256" s="111"/>
      <c r="AD256" s="111"/>
      <c r="AE256" s="111"/>
      <c r="AF256" s="111"/>
      <c r="AG256" s="111"/>
      <c r="AH256" s="111"/>
      <c r="AI256" s="111"/>
      <c r="AJ256" s="111"/>
      <c r="AK256" s="111"/>
      <c r="AL256" s="111"/>
      <c r="AM256" s="111"/>
      <c r="AN256" s="111"/>
      <c r="AO256" s="111"/>
      <c r="AP256" s="111"/>
      <c r="AQ256" s="111"/>
      <c r="AR256" s="111"/>
      <c r="AS256" s="111"/>
      <c r="AT256" s="111"/>
      <c r="AU256" s="111"/>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c r="CI256" s="112"/>
      <c r="CJ256" s="112"/>
      <c r="CK256" s="112"/>
      <c r="CL256" s="112"/>
      <c r="CM256" s="112"/>
      <c r="CN256" s="112"/>
      <c r="CO256" s="112"/>
      <c r="CP256" s="112"/>
      <c r="CQ256" s="112"/>
      <c r="CR256" s="112"/>
      <c r="CS256" s="112"/>
      <c r="CT256" s="112"/>
      <c r="CU256" s="112"/>
      <c r="CV256" s="112"/>
    </row>
    <row r="257" spans="1:97" s="107" customFormat="1" ht="20.25" customHeight="1" x14ac:dyDescent="0.2">
      <c r="A257" s="102"/>
      <c r="B257" s="221" t="s">
        <v>453</v>
      </c>
      <c r="C257" s="222"/>
      <c r="D257" s="222"/>
      <c r="E257" s="222"/>
      <c r="F257" s="222"/>
      <c r="G257" s="222"/>
      <c r="H257" s="222"/>
      <c r="I257" s="222"/>
      <c r="J257" s="191"/>
      <c r="K257" s="102"/>
      <c r="L257" s="102"/>
      <c r="M257" s="108"/>
      <c r="N257" s="108"/>
      <c r="O257" s="102"/>
      <c r="P257" s="102"/>
      <c r="Q257" s="110"/>
      <c r="R257" s="110"/>
      <c r="S257" s="110"/>
      <c r="T257" s="110"/>
      <c r="U257" s="110"/>
      <c r="V257" s="110"/>
      <c r="W257" s="111"/>
      <c r="X257" s="110"/>
      <c r="Y257" s="110"/>
      <c r="Z257" s="110"/>
      <c r="AA257" s="110"/>
      <c r="AB257" s="110"/>
      <c r="AC257" s="111"/>
      <c r="AD257" s="111"/>
      <c r="AE257" s="111"/>
      <c r="AF257" s="111"/>
      <c r="AG257" s="111"/>
      <c r="AH257" s="111"/>
      <c r="AI257" s="111"/>
      <c r="AJ257" s="111"/>
      <c r="AK257" s="111"/>
      <c r="AL257" s="111"/>
      <c r="AM257" s="111"/>
      <c r="AN257" s="111"/>
      <c r="AO257" s="111"/>
      <c r="AP257" s="111"/>
      <c r="AQ257" s="111"/>
      <c r="AR257" s="111"/>
      <c r="AS257" s="111"/>
      <c r="AT257" s="111"/>
      <c r="AU257" s="111"/>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F257" s="112"/>
      <c r="CG257" s="112"/>
      <c r="CH257" s="112"/>
      <c r="CI257" s="112"/>
      <c r="CJ257" s="112"/>
      <c r="CK257" s="112"/>
      <c r="CL257" s="112"/>
      <c r="CM257" s="112"/>
      <c r="CN257" s="112"/>
      <c r="CO257" s="112"/>
      <c r="CP257" s="112"/>
      <c r="CQ257" s="112"/>
      <c r="CR257" s="112"/>
      <c r="CS257" s="112"/>
    </row>
    <row r="258" spans="1:97" x14ac:dyDescent="0.2">
      <c r="A258" s="102"/>
      <c r="C258" s="202"/>
      <c r="D258" s="202"/>
      <c r="E258" s="223"/>
      <c r="F258" s="102"/>
      <c r="G258" s="102"/>
      <c r="H258" s="102"/>
      <c r="I258" s="102"/>
      <c r="J258" s="191"/>
      <c r="P258" s="184" t="s">
        <v>222</v>
      </c>
      <c r="Q258" s="185"/>
      <c r="R258" s="185"/>
      <c r="S258" s="77"/>
      <c r="T258" s="186"/>
      <c r="U258" s="186"/>
      <c r="V258" s="186"/>
      <c r="W258" s="186"/>
      <c r="X258" s="187"/>
      <c r="Y258" s="79"/>
      <c r="Z258" s="78"/>
      <c r="AA258" s="78"/>
      <c r="AB258" s="78"/>
      <c r="AC258" s="78"/>
      <c r="AD258" s="78"/>
      <c r="AE258" s="79"/>
      <c r="AF258" s="79"/>
      <c r="AG258" s="79"/>
      <c r="AH258" s="79"/>
      <c r="AI258" s="79"/>
      <c r="AJ258" s="79"/>
      <c r="AK258" s="79"/>
      <c r="AL258" s="79"/>
      <c r="AM258" s="79"/>
      <c r="AN258" s="79"/>
      <c r="AO258" s="79"/>
      <c r="AP258" s="79"/>
      <c r="AQ258" s="79"/>
      <c r="AR258" s="79"/>
      <c r="AS258" s="79"/>
      <c r="AT258" s="79"/>
      <c r="AU258" s="79"/>
      <c r="AV258" s="188" t="s">
        <v>184</v>
      </c>
      <c r="AW258" s="188"/>
    </row>
    <row r="259" spans="1:97" x14ac:dyDescent="0.2">
      <c r="A259" s="596" t="s">
        <v>8</v>
      </c>
      <c r="B259" s="217" t="s">
        <v>223</v>
      </c>
      <c r="C259" s="217"/>
      <c r="D259" s="208"/>
      <c r="E259" s="192">
        <f>AV259</f>
        <v>0</v>
      </c>
      <c r="F259" s="523" t="s">
        <v>107</v>
      </c>
      <c r="G259" s="158"/>
      <c r="H259" s="158"/>
      <c r="I259" s="158"/>
      <c r="J259" s="191"/>
      <c r="P259" s="131" t="str">
        <f t="shared" ref="P259:P265" si="394">B259</f>
        <v>Coûts d'acquisition (déduction faite des subventions et de la valeur résiduelle)</v>
      </c>
      <c r="Q259" s="144">
        <f t="shared" ref="Q259:AV259" si="395">Q213</f>
        <v>0</v>
      </c>
      <c r="R259" s="144">
        <f t="shared" si="395"/>
        <v>0</v>
      </c>
      <c r="S259" s="144">
        <f t="shared" si="395"/>
        <v>0</v>
      </c>
      <c r="T259" s="144">
        <f t="shared" si="395"/>
        <v>0</v>
      </c>
      <c r="U259" s="144">
        <f t="shared" si="395"/>
        <v>0</v>
      </c>
      <c r="V259" s="144">
        <f t="shared" si="395"/>
        <v>0</v>
      </c>
      <c r="W259" s="144">
        <f t="shared" si="395"/>
        <v>0</v>
      </c>
      <c r="X259" s="144">
        <f t="shared" si="395"/>
        <v>0</v>
      </c>
      <c r="Y259" s="144">
        <f t="shared" si="395"/>
        <v>0</v>
      </c>
      <c r="Z259" s="144">
        <f t="shared" si="395"/>
        <v>0</v>
      </c>
      <c r="AA259" s="144">
        <f t="shared" si="395"/>
        <v>0</v>
      </c>
      <c r="AB259" s="144">
        <f t="shared" si="395"/>
        <v>0</v>
      </c>
      <c r="AC259" s="144">
        <f t="shared" si="395"/>
        <v>0</v>
      </c>
      <c r="AD259" s="144">
        <f t="shared" si="395"/>
        <v>0</v>
      </c>
      <c r="AE259" s="144">
        <f t="shared" si="395"/>
        <v>0</v>
      </c>
      <c r="AF259" s="144">
        <f t="shared" si="395"/>
        <v>0</v>
      </c>
      <c r="AG259" s="144">
        <f t="shared" si="395"/>
        <v>0</v>
      </c>
      <c r="AH259" s="144">
        <f t="shared" si="395"/>
        <v>0</v>
      </c>
      <c r="AI259" s="144">
        <f t="shared" si="395"/>
        <v>0</v>
      </c>
      <c r="AJ259" s="144">
        <f t="shared" si="395"/>
        <v>0</v>
      </c>
      <c r="AK259" s="144">
        <f t="shared" si="395"/>
        <v>0</v>
      </c>
      <c r="AL259" s="144">
        <f t="shared" si="395"/>
        <v>0</v>
      </c>
      <c r="AM259" s="144">
        <f t="shared" si="395"/>
        <v>0</v>
      </c>
      <c r="AN259" s="144">
        <f t="shared" si="395"/>
        <v>0</v>
      </c>
      <c r="AO259" s="144">
        <f t="shared" si="395"/>
        <v>0</v>
      </c>
      <c r="AP259" s="144">
        <f t="shared" si="395"/>
        <v>0</v>
      </c>
      <c r="AQ259" s="144">
        <f t="shared" si="395"/>
        <v>0</v>
      </c>
      <c r="AR259" s="144">
        <f t="shared" si="395"/>
        <v>0</v>
      </c>
      <c r="AS259" s="144">
        <f t="shared" si="395"/>
        <v>0</v>
      </c>
      <c r="AT259" s="144">
        <f t="shared" si="395"/>
        <v>0</v>
      </c>
      <c r="AU259" s="144">
        <f t="shared" si="395"/>
        <v>0</v>
      </c>
      <c r="AV259" s="144">
        <f t="shared" si="395"/>
        <v>0</v>
      </c>
      <c r="AW259" s="71"/>
    </row>
    <row r="260" spans="1:97" x14ac:dyDescent="0.2">
      <c r="A260" s="102"/>
      <c r="B260" s="146" t="s">
        <v>192</v>
      </c>
      <c r="C260" s="146"/>
      <c r="D260" s="229"/>
      <c r="E260" s="71">
        <f t="shared" ref="E260:E263" si="396">AV260</f>
        <v>0</v>
      </c>
      <c r="F260" s="95" t="s">
        <v>107</v>
      </c>
      <c r="G260" s="158"/>
      <c r="H260" s="158"/>
      <c r="I260" s="158"/>
      <c r="J260" s="191"/>
      <c r="P260" s="189" t="str">
        <f t="shared" si="394"/>
        <v>Coûts de maintenance</v>
      </c>
      <c r="Q260" s="144">
        <f t="shared" ref="Q260:AV260" si="397">Q217</f>
        <v>0</v>
      </c>
      <c r="R260" s="144">
        <f t="shared" si="397"/>
        <v>0</v>
      </c>
      <c r="S260" s="144">
        <f t="shared" si="397"/>
        <v>0</v>
      </c>
      <c r="T260" s="144">
        <f t="shared" si="397"/>
        <v>0</v>
      </c>
      <c r="U260" s="144">
        <f t="shared" si="397"/>
        <v>0</v>
      </c>
      <c r="V260" s="144">
        <f t="shared" si="397"/>
        <v>0</v>
      </c>
      <c r="W260" s="144">
        <f t="shared" si="397"/>
        <v>0</v>
      </c>
      <c r="X260" s="144">
        <f t="shared" si="397"/>
        <v>0</v>
      </c>
      <c r="Y260" s="144">
        <f t="shared" si="397"/>
        <v>0</v>
      </c>
      <c r="Z260" s="144">
        <f t="shared" si="397"/>
        <v>0</v>
      </c>
      <c r="AA260" s="144">
        <f t="shared" si="397"/>
        <v>0</v>
      </c>
      <c r="AB260" s="144">
        <f t="shared" si="397"/>
        <v>0</v>
      </c>
      <c r="AC260" s="144">
        <f t="shared" si="397"/>
        <v>0</v>
      </c>
      <c r="AD260" s="144">
        <f t="shared" si="397"/>
        <v>0</v>
      </c>
      <c r="AE260" s="144">
        <f t="shared" si="397"/>
        <v>0</v>
      </c>
      <c r="AF260" s="144">
        <f t="shared" si="397"/>
        <v>0</v>
      </c>
      <c r="AG260" s="144">
        <f t="shared" si="397"/>
        <v>0</v>
      </c>
      <c r="AH260" s="144">
        <f t="shared" si="397"/>
        <v>0</v>
      </c>
      <c r="AI260" s="144">
        <f t="shared" si="397"/>
        <v>0</v>
      </c>
      <c r="AJ260" s="144">
        <f t="shared" si="397"/>
        <v>0</v>
      </c>
      <c r="AK260" s="144">
        <f t="shared" si="397"/>
        <v>0</v>
      </c>
      <c r="AL260" s="144">
        <f t="shared" si="397"/>
        <v>0</v>
      </c>
      <c r="AM260" s="144">
        <f t="shared" si="397"/>
        <v>0</v>
      </c>
      <c r="AN260" s="144">
        <f t="shared" si="397"/>
        <v>0</v>
      </c>
      <c r="AO260" s="144">
        <f t="shared" si="397"/>
        <v>0</v>
      </c>
      <c r="AP260" s="144">
        <f t="shared" si="397"/>
        <v>0</v>
      </c>
      <c r="AQ260" s="144">
        <f t="shared" si="397"/>
        <v>0</v>
      </c>
      <c r="AR260" s="144">
        <f t="shared" si="397"/>
        <v>0</v>
      </c>
      <c r="AS260" s="144">
        <f t="shared" si="397"/>
        <v>0</v>
      </c>
      <c r="AT260" s="144">
        <f t="shared" si="397"/>
        <v>0</v>
      </c>
      <c r="AU260" s="144">
        <f t="shared" si="397"/>
        <v>0</v>
      </c>
      <c r="AV260" s="144">
        <f t="shared" si="397"/>
        <v>0</v>
      </c>
      <c r="AW260" s="71"/>
    </row>
    <row r="261" spans="1:97" x14ac:dyDescent="0.2">
      <c r="B261" s="146" t="s">
        <v>195</v>
      </c>
      <c r="C261" s="146"/>
      <c r="D261" s="229"/>
      <c r="E261" s="71">
        <f t="shared" si="396"/>
        <v>0</v>
      </c>
      <c r="F261" s="95" t="s">
        <v>107</v>
      </c>
      <c r="G261" s="158"/>
      <c r="H261" s="158"/>
      <c r="I261" s="158"/>
      <c r="J261" s="164"/>
      <c r="P261" s="189" t="str">
        <f t="shared" si="394"/>
        <v>Coûts d'exploitation</v>
      </c>
      <c r="Q261" s="144">
        <f t="shared" ref="Q261:AV261" si="398">Q221</f>
        <v>0</v>
      </c>
      <c r="R261" s="144">
        <f t="shared" si="398"/>
        <v>0</v>
      </c>
      <c r="S261" s="144">
        <f t="shared" si="398"/>
        <v>0</v>
      </c>
      <c r="T261" s="144">
        <f t="shared" si="398"/>
        <v>0</v>
      </c>
      <c r="U261" s="144">
        <f t="shared" si="398"/>
        <v>0</v>
      </c>
      <c r="V261" s="144">
        <f t="shared" si="398"/>
        <v>0</v>
      </c>
      <c r="W261" s="144">
        <f t="shared" si="398"/>
        <v>0</v>
      </c>
      <c r="X261" s="144">
        <f t="shared" si="398"/>
        <v>0</v>
      </c>
      <c r="Y261" s="144">
        <f t="shared" si="398"/>
        <v>0</v>
      </c>
      <c r="Z261" s="144">
        <f t="shared" si="398"/>
        <v>0</v>
      </c>
      <c r="AA261" s="144">
        <f t="shared" si="398"/>
        <v>0</v>
      </c>
      <c r="AB261" s="144">
        <f t="shared" si="398"/>
        <v>0</v>
      </c>
      <c r="AC261" s="144">
        <f t="shared" si="398"/>
        <v>0</v>
      </c>
      <c r="AD261" s="144">
        <f t="shared" si="398"/>
        <v>0</v>
      </c>
      <c r="AE261" s="144">
        <f t="shared" si="398"/>
        <v>0</v>
      </c>
      <c r="AF261" s="144">
        <f t="shared" si="398"/>
        <v>0</v>
      </c>
      <c r="AG261" s="144">
        <f t="shared" si="398"/>
        <v>0</v>
      </c>
      <c r="AH261" s="144">
        <f t="shared" si="398"/>
        <v>0</v>
      </c>
      <c r="AI261" s="144">
        <f t="shared" si="398"/>
        <v>0</v>
      </c>
      <c r="AJ261" s="144">
        <f t="shared" si="398"/>
        <v>0</v>
      </c>
      <c r="AK261" s="144">
        <f t="shared" si="398"/>
        <v>0</v>
      </c>
      <c r="AL261" s="144">
        <f t="shared" si="398"/>
        <v>0</v>
      </c>
      <c r="AM261" s="144">
        <f t="shared" si="398"/>
        <v>0</v>
      </c>
      <c r="AN261" s="144">
        <f t="shared" si="398"/>
        <v>0</v>
      </c>
      <c r="AO261" s="144">
        <f t="shared" si="398"/>
        <v>0</v>
      </c>
      <c r="AP261" s="144">
        <f t="shared" si="398"/>
        <v>0</v>
      </c>
      <c r="AQ261" s="144">
        <f t="shared" si="398"/>
        <v>0</v>
      </c>
      <c r="AR261" s="144">
        <f t="shared" si="398"/>
        <v>0</v>
      </c>
      <c r="AS261" s="144">
        <f t="shared" si="398"/>
        <v>0</v>
      </c>
      <c r="AT261" s="144">
        <f t="shared" si="398"/>
        <v>0</v>
      </c>
      <c r="AU261" s="144">
        <f t="shared" si="398"/>
        <v>0</v>
      </c>
      <c r="AV261" s="144">
        <f t="shared" si="398"/>
        <v>0</v>
      </c>
      <c r="AW261" s="71"/>
    </row>
    <row r="262" spans="1:97" ht="12" customHeight="1" x14ac:dyDescent="0.2">
      <c r="B262" s="146" t="s">
        <v>197</v>
      </c>
      <c r="C262" s="146"/>
      <c r="D262" s="229"/>
      <c r="E262" s="71">
        <f t="shared" si="396"/>
        <v>0</v>
      </c>
      <c r="F262" s="95" t="s">
        <v>107</v>
      </c>
      <c r="G262" s="158"/>
      <c r="H262" s="158"/>
      <c r="I262" s="158"/>
      <c r="J262" s="164"/>
      <c r="P262" s="189" t="str">
        <f t="shared" si="394"/>
        <v>Coûts énergétiques</v>
      </c>
      <c r="Q262" s="144">
        <f t="shared" ref="Q262:AV262" si="399">Q226</f>
        <v>0</v>
      </c>
      <c r="R262" s="144">
        <f t="shared" si="399"/>
        <v>0</v>
      </c>
      <c r="S262" s="144">
        <f t="shared" si="399"/>
        <v>0</v>
      </c>
      <c r="T262" s="144">
        <f t="shared" si="399"/>
        <v>0</v>
      </c>
      <c r="U262" s="144">
        <f t="shared" si="399"/>
        <v>0</v>
      </c>
      <c r="V262" s="144">
        <f t="shared" si="399"/>
        <v>0</v>
      </c>
      <c r="W262" s="144">
        <f t="shared" si="399"/>
        <v>0</v>
      </c>
      <c r="X262" s="144">
        <f t="shared" si="399"/>
        <v>0</v>
      </c>
      <c r="Y262" s="144">
        <f t="shared" si="399"/>
        <v>0</v>
      </c>
      <c r="Z262" s="144">
        <f t="shared" si="399"/>
        <v>0</v>
      </c>
      <c r="AA262" s="144">
        <f t="shared" si="399"/>
        <v>0</v>
      </c>
      <c r="AB262" s="144">
        <f t="shared" si="399"/>
        <v>0</v>
      </c>
      <c r="AC262" s="144">
        <f t="shared" si="399"/>
        <v>0</v>
      </c>
      <c r="AD262" s="144">
        <f t="shared" si="399"/>
        <v>0</v>
      </c>
      <c r="AE262" s="144">
        <f t="shared" si="399"/>
        <v>0</v>
      </c>
      <c r="AF262" s="144">
        <f t="shared" si="399"/>
        <v>0</v>
      </c>
      <c r="AG262" s="144">
        <f t="shared" si="399"/>
        <v>0</v>
      </c>
      <c r="AH262" s="144">
        <f t="shared" si="399"/>
        <v>0</v>
      </c>
      <c r="AI262" s="144">
        <f t="shared" si="399"/>
        <v>0</v>
      </c>
      <c r="AJ262" s="144">
        <f t="shared" si="399"/>
        <v>0</v>
      </c>
      <c r="AK262" s="144">
        <f t="shared" si="399"/>
        <v>0</v>
      </c>
      <c r="AL262" s="144">
        <f t="shared" si="399"/>
        <v>0</v>
      </c>
      <c r="AM262" s="144">
        <f t="shared" si="399"/>
        <v>0</v>
      </c>
      <c r="AN262" s="144">
        <f t="shared" si="399"/>
        <v>0</v>
      </c>
      <c r="AO262" s="144">
        <f t="shared" si="399"/>
        <v>0</v>
      </c>
      <c r="AP262" s="144">
        <f t="shared" si="399"/>
        <v>0</v>
      </c>
      <c r="AQ262" s="144">
        <f t="shared" si="399"/>
        <v>0</v>
      </c>
      <c r="AR262" s="144">
        <f t="shared" si="399"/>
        <v>0</v>
      </c>
      <c r="AS262" s="144">
        <f t="shared" si="399"/>
        <v>0</v>
      </c>
      <c r="AT262" s="144">
        <f t="shared" si="399"/>
        <v>0</v>
      </c>
      <c r="AU262" s="144">
        <f t="shared" si="399"/>
        <v>0</v>
      </c>
      <c r="AV262" s="144">
        <f t="shared" si="399"/>
        <v>0</v>
      </c>
      <c r="AW262" s="71"/>
    </row>
    <row r="263" spans="1:97" x14ac:dyDescent="0.2">
      <c r="A263" s="596" t="s">
        <v>8</v>
      </c>
      <c r="B263" s="146" t="str">
        <f>VLOOKUP(Données_de_base!$B$23,Données_de_base!$B$47:$D$50,3,0)&amp;" (Exploitation et Fabrication/élimination)"</f>
        <v>Coûts pour GES: pas sélectionné (Exploitation et Fabrication/élimination)</v>
      </c>
      <c r="C263" s="146"/>
      <c r="D263" s="229"/>
      <c r="E263" s="71">
        <f t="shared" si="396"/>
        <v>0</v>
      </c>
      <c r="F263" s="95" t="s">
        <v>107</v>
      </c>
      <c r="G263" s="158"/>
      <c r="H263" s="158"/>
      <c r="I263" s="158"/>
      <c r="J263" s="164"/>
      <c r="P263" s="189" t="str">
        <f t="shared" si="394"/>
        <v>Coûts pour GES: pas sélectionné (Exploitation et Fabrication/élimination)</v>
      </c>
      <c r="Q263" s="144">
        <f t="shared" ref="Q263:AV263" si="400">Q232+Q254</f>
        <v>0</v>
      </c>
      <c r="R263" s="144">
        <f t="shared" si="400"/>
        <v>0</v>
      </c>
      <c r="S263" s="144">
        <f t="shared" si="400"/>
        <v>0</v>
      </c>
      <c r="T263" s="144">
        <f t="shared" si="400"/>
        <v>0</v>
      </c>
      <c r="U263" s="144">
        <f t="shared" si="400"/>
        <v>0</v>
      </c>
      <c r="V263" s="144">
        <f t="shared" si="400"/>
        <v>0</v>
      </c>
      <c r="W263" s="144">
        <f t="shared" si="400"/>
        <v>0</v>
      </c>
      <c r="X263" s="144">
        <f t="shared" si="400"/>
        <v>0</v>
      </c>
      <c r="Y263" s="144">
        <f t="shared" si="400"/>
        <v>0</v>
      </c>
      <c r="Z263" s="144">
        <f t="shared" si="400"/>
        <v>0</v>
      </c>
      <c r="AA263" s="144">
        <f t="shared" si="400"/>
        <v>0</v>
      </c>
      <c r="AB263" s="144">
        <f t="shared" si="400"/>
        <v>0</v>
      </c>
      <c r="AC263" s="144">
        <f t="shared" si="400"/>
        <v>0</v>
      </c>
      <c r="AD263" s="144">
        <f t="shared" si="400"/>
        <v>0</v>
      </c>
      <c r="AE263" s="144">
        <f t="shared" si="400"/>
        <v>0</v>
      </c>
      <c r="AF263" s="144">
        <f t="shared" si="400"/>
        <v>0</v>
      </c>
      <c r="AG263" s="144">
        <f t="shared" si="400"/>
        <v>0</v>
      </c>
      <c r="AH263" s="144">
        <f t="shared" si="400"/>
        <v>0</v>
      </c>
      <c r="AI263" s="144">
        <f t="shared" si="400"/>
        <v>0</v>
      </c>
      <c r="AJ263" s="144">
        <f t="shared" si="400"/>
        <v>0</v>
      </c>
      <c r="AK263" s="144">
        <f t="shared" si="400"/>
        <v>0</v>
      </c>
      <c r="AL263" s="144">
        <f t="shared" si="400"/>
        <v>0</v>
      </c>
      <c r="AM263" s="144">
        <f t="shared" si="400"/>
        <v>0</v>
      </c>
      <c r="AN263" s="144">
        <f t="shared" si="400"/>
        <v>0</v>
      </c>
      <c r="AO263" s="144">
        <f t="shared" si="400"/>
        <v>0</v>
      </c>
      <c r="AP263" s="144">
        <f t="shared" si="400"/>
        <v>0</v>
      </c>
      <c r="AQ263" s="144">
        <f t="shared" si="400"/>
        <v>0</v>
      </c>
      <c r="AR263" s="144">
        <f t="shared" si="400"/>
        <v>0</v>
      </c>
      <c r="AS263" s="144">
        <f t="shared" si="400"/>
        <v>0</v>
      </c>
      <c r="AT263" s="144">
        <f t="shared" si="400"/>
        <v>0</v>
      </c>
      <c r="AU263" s="144">
        <f t="shared" si="400"/>
        <v>0</v>
      </c>
      <c r="AV263" s="144">
        <f t="shared" si="400"/>
        <v>0</v>
      </c>
      <c r="AW263" s="71"/>
    </row>
    <row r="264" spans="1:97" x14ac:dyDescent="0.2">
      <c r="B264" s="702" t="s">
        <v>424</v>
      </c>
      <c r="C264" s="533"/>
      <c r="D264" s="211"/>
      <c r="E264" s="509">
        <f t="shared" ref="E264" si="401">AV264</f>
        <v>0</v>
      </c>
      <c r="F264" s="150" t="s">
        <v>107</v>
      </c>
      <c r="G264" s="158"/>
      <c r="H264" s="158"/>
      <c r="I264" s="158"/>
      <c r="J264" s="164"/>
      <c r="P264" s="189" t="str">
        <f t="shared" si="394"/>
        <v>Coûts pour le démantèlement</v>
      </c>
      <c r="Q264" s="144">
        <f t="shared" ref="Q264:AV264" si="402">Q236</f>
        <v>0</v>
      </c>
      <c r="R264" s="144">
        <f t="shared" si="402"/>
        <v>0</v>
      </c>
      <c r="S264" s="144">
        <f t="shared" si="402"/>
        <v>0</v>
      </c>
      <c r="T264" s="144">
        <f t="shared" si="402"/>
        <v>0</v>
      </c>
      <c r="U264" s="144">
        <f t="shared" si="402"/>
        <v>0</v>
      </c>
      <c r="V264" s="144">
        <f t="shared" si="402"/>
        <v>0</v>
      </c>
      <c r="W264" s="144">
        <f t="shared" si="402"/>
        <v>0</v>
      </c>
      <c r="X264" s="144">
        <f t="shared" si="402"/>
        <v>0</v>
      </c>
      <c r="Y264" s="144">
        <f t="shared" si="402"/>
        <v>0</v>
      </c>
      <c r="Z264" s="144">
        <f t="shared" si="402"/>
        <v>0</v>
      </c>
      <c r="AA264" s="144">
        <f t="shared" si="402"/>
        <v>0</v>
      </c>
      <c r="AB264" s="144">
        <f t="shared" si="402"/>
        <v>0</v>
      </c>
      <c r="AC264" s="144">
        <f t="shared" si="402"/>
        <v>0</v>
      </c>
      <c r="AD264" s="144">
        <f t="shared" si="402"/>
        <v>0</v>
      </c>
      <c r="AE264" s="144">
        <f t="shared" si="402"/>
        <v>0</v>
      </c>
      <c r="AF264" s="144">
        <f t="shared" si="402"/>
        <v>0</v>
      </c>
      <c r="AG264" s="144">
        <f t="shared" si="402"/>
        <v>0</v>
      </c>
      <c r="AH264" s="144">
        <f t="shared" si="402"/>
        <v>0</v>
      </c>
      <c r="AI264" s="144">
        <f t="shared" si="402"/>
        <v>0</v>
      </c>
      <c r="AJ264" s="144">
        <f t="shared" si="402"/>
        <v>0</v>
      </c>
      <c r="AK264" s="144">
        <f t="shared" si="402"/>
        <v>0</v>
      </c>
      <c r="AL264" s="144">
        <f t="shared" si="402"/>
        <v>0</v>
      </c>
      <c r="AM264" s="144">
        <f t="shared" si="402"/>
        <v>0</v>
      </c>
      <c r="AN264" s="144">
        <f t="shared" si="402"/>
        <v>0</v>
      </c>
      <c r="AO264" s="144">
        <f t="shared" si="402"/>
        <v>0</v>
      </c>
      <c r="AP264" s="144">
        <f t="shared" si="402"/>
        <v>0</v>
      </c>
      <c r="AQ264" s="144">
        <f t="shared" si="402"/>
        <v>0</v>
      </c>
      <c r="AR264" s="144">
        <f t="shared" si="402"/>
        <v>0</v>
      </c>
      <c r="AS264" s="144">
        <f t="shared" si="402"/>
        <v>0</v>
      </c>
      <c r="AT264" s="144">
        <f t="shared" si="402"/>
        <v>0</v>
      </c>
      <c r="AU264" s="144">
        <f t="shared" si="402"/>
        <v>0</v>
      </c>
      <c r="AV264" s="144">
        <f t="shared" si="402"/>
        <v>0</v>
      </c>
      <c r="AW264" s="71"/>
    </row>
    <row r="265" spans="1:97" ht="13.5" thickBot="1" x14ac:dyDescent="0.25">
      <c r="B265" s="224" t="s">
        <v>190</v>
      </c>
      <c r="C265" s="224"/>
      <c r="D265" s="225"/>
      <c r="E265" s="226">
        <f>AV265</f>
        <v>0</v>
      </c>
      <c r="F265" s="378" t="s">
        <v>107</v>
      </c>
      <c r="G265" s="109"/>
      <c r="H265" s="109"/>
      <c r="I265" s="109"/>
      <c r="J265" s="164"/>
      <c r="P265" s="227" t="str">
        <f t="shared" si="394"/>
        <v>Total</v>
      </c>
      <c r="Q265" s="228">
        <f t="shared" ref="Q265" si="403">SUM(Q259:Q264)</f>
        <v>0</v>
      </c>
      <c r="R265" s="228">
        <f t="shared" ref="R265:AT265" si="404">SUM(R259:R264)</f>
        <v>0</v>
      </c>
      <c r="S265" s="228">
        <f t="shared" si="404"/>
        <v>0</v>
      </c>
      <c r="T265" s="228">
        <f t="shared" si="404"/>
        <v>0</v>
      </c>
      <c r="U265" s="228">
        <f t="shared" si="404"/>
        <v>0</v>
      </c>
      <c r="V265" s="228">
        <f t="shared" si="404"/>
        <v>0</v>
      </c>
      <c r="W265" s="228">
        <f t="shared" si="404"/>
        <v>0</v>
      </c>
      <c r="X265" s="228">
        <f t="shared" si="404"/>
        <v>0</v>
      </c>
      <c r="Y265" s="228">
        <f t="shared" si="404"/>
        <v>0</v>
      </c>
      <c r="Z265" s="228">
        <f t="shared" si="404"/>
        <v>0</v>
      </c>
      <c r="AA265" s="228">
        <f t="shared" si="404"/>
        <v>0</v>
      </c>
      <c r="AB265" s="228">
        <f t="shared" si="404"/>
        <v>0</v>
      </c>
      <c r="AC265" s="228">
        <f t="shared" si="404"/>
        <v>0</v>
      </c>
      <c r="AD265" s="228">
        <f t="shared" si="404"/>
        <v>0</v>
      </c>
      <c r="AE265" s="228">
        <f t="shared" si="404"/>
        <v>0</v>
      </c>
      <c r="AF265" s="228">
        <f t="shared" si="404"/>
        <v>0</v>
      </c>
      <c r="AG265" s="228">
        <f t="shared" si="404"/>
        <v>0</v>
      </c>
      <c r="AH265" s="228">
        <f t="shared" si="404"/>
        <v>0</v>
      </c>
      <c r="AI265" s="228">
        <f t="shared" si="404"/>
        <v>0</v>
      </c>
      <c r="AJ265" s="228">
        <f t="shared" si="404"/>
        <v>0</v>
      </c>
      <c r="AK265" s="228">
        <f t="shared" si="404"/>
        <v>0</v>
      </c>
      <c r="AL265" s="228">
        <f t="shared" si="404"/>
        <v>0</v>
      </c>
      <c r="AM265" s="228">
        <f t="shared" si="404"/>
        <v>0</v>
      </c>
      <c r="AN265" s="228">
        <f t="shared" si="404"/>
        <v>0</v>
      </c>
      <c r="AO265" s="228">
        <f t="shared" si="404"/>
        <v>0</v>
      </c>
      <c r="AP265" s="228">
        <f t="shared" si="404"/>
        <v>0</v>
      </c>
      <c r="AQ265" s="228">
        <f t="shared" si="404"/>
        <v>0</v>
      </c>
      <c r="AR265" s="228">
        <f t="shared" si="404"/>
        <v>0</v>
      </c>
      <c r="AS265" s="228">
        <f t="shared" si="404"/>
        <v>0</v>
      </c>
      <c r="AT265" s="228">
        <f t="shared" si="404"/>
        <v>0</v>
      </c>
      <c r="AU265" s="228">
        <f>SUM(AU259:AU264)</f>
        <v>0</v>
      </c>
      <c r="AV265" s="228">
        <f>SUM(AV259:AV264)</f>
        <v>0</v>
      </c>
      <c r="AW265" s="230"/>
    </row>
    <row r="266" spans="1:97" ht="14.25" thickTop="1" thickBot="1" x14ac:dyDescent="0.25">
      <c r="B266" s="69"/>
      <c r="C266" s="69"/>
      <c r="D266" s="229"/>
      <c r="E266" s="71"/>
      <c r="F266" s="102"/>
      <c r="G266" s="102"/>
      <c r="H266" s="102"/>
      <c r="I266" s="102"/>
      <c r="J266" s="164"/>
      <c r="P266" s="227" t="s">
        <v>225</v>
      </c>
      <c r="Q266" s="228">
        <f>Q265</f>
        <v>0</v>
      </c>
      <c r="R266" s="228">
        <f>Q266+R265</f>
        <v>0</v>
      </c>
      <c r="S266" s="228">
        <f>R266+S265</f>
        <v>0</v>
      </c>
      <c r="T266" s="228">
        <f t="shared" ref="T266:AT266" si="405">S266+T265</f>
        <v>0</v>
      </c>
      <c r="U266" s="228">
        <f t="shared" si="405"/>
        <v>0</v>
      </c>
      <c r="V266" s="228">
        <f t="shared" si="405"/>
        <v>0</v>
      </c>
      <c r="W266" s="228">
        <f t="shared" si="405"/>
        <v>0</v>
      </c>
      <c r="X266" s="228">
        <f t="shared" si="405"/>
        <v>0</v>
      </c>
      <c r="Y266" s="228">
        <f t="shared" si="405"/>
        <v>0</v>
      </c>
      <c r="Z266" s="228">
        <f t="shared" si="405"/>
        <v>0</v>
      </c>
      <c r="AA266" s="228">
        <f t="shared" si="405"/>
        <v>0</v>
      </c>
      <c r="AB266" s="228">
        <f t="shared" si="405"/>
        <v>0</v>
      </c>
      <c r="AC266" s="228">
        <f t="shared" si="405"/>
        <v>0</v>
      </c>
      <c r="AD266" s="228">
        <f t="shared" si="405"/>
        <v>0</v>
      </c>
      <c r="AE266" s="228">
        <f t="shared" si="405"/>
        <v>0</v>
      </c>
      <c r="AF266" s="228">
        <f t="shared" si="405"/>
        <v>0</v>
      </c>
      <c r="AG266" s="228">
        <f t="shared" si="405"/>
        <v>0</v>
      </c>
      <c r="AH266" s="228">
        <f t="shared" si="405"/>
        <v>0</v>
      </c>
      <c r="AI266" s="228">
        <f t="shared" si="405"/>
        <v>0</v>
      </c>
      <c r="AJ266" s="228">
        <f t="shared" si="405"/>
        <v>0</v>
      </c>
      <c r="AK266" s="228">
        <f t="shared" si="405"/>
        <v>0</v>
      </c>
      <c r="AL266" s="228">
        <f t="shared" si="405"/>
        <v>0</v>
      </c>
      <c r="AM266" s="228">
        <f t="shared" si="405"/>
        <v>0</v>
      </c>
      <c r="AN266" s="228">
        <f t="shared" si="405"/>
        <v>0</v>
      </c>
      <c r="AO266" s="228">
        <f t="shared" si="405"/>
        <v>0</v>
      </c>
      <c r="AP266" s="228">
        <f t="shared" si="405"/>
        <v>0</v>
      </c>
      <c r="AQ266" s="228">
        <f t="shared" si="405"/>
        <v>0</v>
      </c>
      <c r="AR266" s="228">
        <f t="shared" si="405"/>
        <v>0</v>
      </c>
      <c r="AS266" s="228">
        <f t="shared" si="405"/>
        <v>0</v>
      </c>
      <c r="AT266" s="228">
        <f t="shared" si="405"/>
        <v>0</v>
      </c>
      <c r="AU266" s="228">
        <f>AT266+AU265</f>
        <v>0</v>
      </c>
      <c r="AV266" s="228"/>
    </row>
    <row r="267" spans="1:97" ht="27.75" customHeight="1" thickTop="1" x14ac:dyDescent="0.2">
      <c r="B267" s="755" t="s">
        <v>226</v>
      </c>
      <c r="C267" s="755"/>
      <c r="D267" s="755"/>
      <c r="E267" s="671">
        <f>G242+E252</f>
        <v>0</v>
      </c>
      <c r="F267" s="672" t="s">
        <v>227</v>
      </c>
      <c r="G267" s="109"/>
      <c r="H267" s="109"/>
      <c r="I267" s="109"/>
      <c r="J267" s="164"/>
      <c r="P267" s="69" t="s">
        <v>457</v>
      </c>
      <c r="Q267" s="71">
        <f>IF(Q207=Betrachtungszeit_Heizung,MAX(Resultats_Chauffages!$D$13:$H$13),0)</f>
        <v>0</v>
      </c>
      <c r="R267" s="71">
        <f>IF(R207=Betrachtungszeit_Heizung,MAX(Resultats_Chauffages!$D$13:$H$13),0)</f>
        <v>0</v>
      </c>
      <c r="S267" s="71">
        <f>IF(S207=Betrachtungszeit_Heizung,MAX(Resultats_Chauffages!$D$13:$H$13),0)</f>
        <v>0</v>
      </c>
      <c r="T267" s="71">
        <f>IF(T207=Betrachtungszeit_Heizung,MAX(Resultats_Chauffages!$D$13:$H$13),0)</f>
        <v>0</v>
      </c>
      <c r="U267" s="71">
        <f>IF(U207=Betrachtungszeit_Heizung,MAX(Resultats_Chauffages!$D$13:$H$13),0)</f>
        <v>0</v>
      </c>
      <c r="V267" s="71">
        <f>IF(V207=Betrachtungszeit_Heizung,MAX(Resultats_Chauffages!$D$13:$H$13),0)</f>
        <v>0</v>
      </c>
      <c r="W267" s="71">
        <f>IF(W207=Betrachtungszeit_Heizung,MAX(Resultats_Chauffages!$D$13:$H$13),0)</f>
        <v>0</v>
      </c>
      <c r="X267" s="71">
        <f>IF(X207=Betrachtungszeit_Heizung,MAX(Resultats_Chauffages!$D$13:$H$13),0)</f>
        <v>0</v>
      </c>
      <c r="Y267" s="71">
        <f>IF(Y207=Betrachtungszeit_Heizung,MAX(Resultats_Chauffages!$D$13:$H$13),0)</f>
        <v>0</v>
      </c>
      <c r="Z267" s="71">
        <f>IF(Z207=Betrachtungszeit_Heizung,MAX(Resultats_Chauffages!$D$13:$H$13),0)</f>
        <v>0</v>
      </c>
      <c r="AA267" s="71">
        <f>IF(AA207=Betrachtungszeit_Heizung,MAX(Resultats_Chauffages!$D$13:$H$13),0)</f>
        <v>0</v>
      </c>
      <c r="AB267" s="71">
        <f>IF(AB207=Betrachtungszeit_Heizung,MAX(Resultats_Chauffages!$D$13:$H$13),0)</f>
        <v>0</v>
      </c>
      <c r="AC267" s="71">
        <f>IF(AC207=Betrachtungszeit_Heizung,MAX(Resultats_Chauffages!$D$13:$H$13),0)</f>
        <v>0</v>
      </c>
      <c r="AD267" s="71">
        <f>IF(AD207=Betrachtungszeit_Heizung,MAX(Resultats_Chauffages!$D$13:$H$13),0)</f>
        <v>0</v>
      </c>
      <c r="AE267" s="71">
        <f>IF(AE207=Betrachtungszeit_Heizung,MAX(Resultats_Chauffages!$D$13:$H$13),0)</f>
        <v>0</v>
      </c>
      <c r="AF267" s="71">
        <f>IF(AF207=Betrachtungszeit_Heizung,MAX(Resultats_Chauffages!$D$13:$H$13),0)</f>
        <v>0</v>
      </c>
      <c r="AG267" s="71">
        <f>IF(AG207=Betrachtungszeit_Heizung,MAX(Resultats_Chauffages!$D$13:$H$13),0)</f>
        <v>0</v>
      </c>
      <c r="AH267" s="71">
        <f>IF(AH207=Betrachtungszeit_Heizung,MAX(Resultats_Chauffages!$D$13:$H$13),0)</f>
        <v>0</v>
      </c>
      <c r="AI267" s="71">
        <f>IF(AI207=Betrachtungszeit_Heizung,MAX(Resultats_Chauffages!$D$13:$H$13),0)</f>
        <v>0</v>
      </c>
      <c r="AJ267" s="71">
        <f>IF(AJ207=Betrachtungszeit_Heizung,MAX(Resultats_Chauffages!$D$13:$H$13),0)</f>
        <v>0</v>
      </c>
      <c r="AK267" s="71">
        <f>IF(AK207=Betrachtungszeit_Heizung,MAX(Resultats_Chauffages!$D$13:$H$13),0)</f>
        <v>0</v>
      </c>
      <c r="AL267" s="71">
        <f>IF(AL207=Betrachtungszeit_Heizung,MAX(Resultats_Chauffages!$D$13:$H$13),0)</f>
        <v>0</v>
      </c>
      <c r="AM267" s="71">
        <f>IF(AM207=Betrachtungszeit_Heizung,MAX(Resultats_Chauffages!$D$13:$H$13),0)</f>
        <v>0</v>
      </c>
      <c r="AN267" s="71">
        <f>IF(AN207=Betrachtungszeit_Heizung,MAX(Resultats_Chauffages!$D$13:$H$13),0)</f>
        <v>0</v>
      </c>
      <c r="AO267" s="71">
        <f>IF(AO207=Betrachtungszeit_Heizung,MAX(Resultats_Chauffages!$D$13:$H$13),0)</f>
        <v>0</v>
      </c>
      <c r="AP267" s="71">
        <f>IF(AP207=Betrachtungszeit_Heizung,MAX(Resultats_Chauffages!$D$13:$H$13),0)</f>
        <v>0</v>
      </c>
      <c r="AQ267" s="71">
        <f>IF(AQ207=Betrachtungszeit_Heizung,MAX(Resultats_Chauffages!$D$13:$H$13),0)</f>
        <v>0</v>
      </c>
      <c r="AR267" s="71">
        <f>IF(AR207=Betrachtungszeit_Heizung,MAX(Resultats_Chauffages!$D$13:$H$13),0)</f>
        <v>0</v>
      </c>
      <c r="AS267" s="71">
        <f>IF(AS207=Betrachtungszeit_Heizung,MAX(Resultats_Chauffages!$D$13:$H$13),0)</f>
        <v>0</v>
      </c>
      <c r="AT267" s="71">
        <f>IF(AT207=Betrachtungszeit_Heizung,MAX(Resultats_Chauffages!$D$13:$H$13),0)</f>
        <v>0</v>
      </c>
      <c r="AU267" s="71">
        <f>IF(AU207=Betrachtungszeit_Heizung,MAX(Resultats_Chauffages!$D$13:$H$13),0)</f>
        <v>0</v>
      </c>
    </row>
    <row r="268" spans="1:97" ht="15.75" x14ac:dyDescent="0.2">
      <c r="B268" s="86" t="s">
        <v>228</v>
      </c>
      <c r="C268" s="673"/>
      <c r="D268" s="673"/>
      <c r="E268" s="674">
        <f>Betrachtungszeit_Heizung*E230</f>
        <v>0</v>
      </c>
      <c r="F268" s="675" t="s">
        <v>227</v>
      </c>
      <c r="G268" s="109"/>
      <c r="H268" s="109"/>
      <c r="I268" s="109"/>
      <c r="J268" s="164"/>
      <c r="S268" s="230"/>
      <c r="X268" s="71"/>
      <c r="Y268" s="71"/>
      <c r="Z268" s="71"/>
      <c r="AA268" s="71"/>
      <c r="AB268" s="71"/>
    </row>
    <row r="269" spans="1:97" ht="27.75" customHeight="1" x14ac:dyDescent="0.2">
      <c r="B269" s="756" t="s">
        <v>355</v>
      </c>
      <c r="C269" s="756"/>
      <c r="D269" s="756"/>
      <c r="E269" s="674">
        <f>G243+E253</f>
        <v>0</v>
      </c>
      <c r="F269" s="675" t="s">
        <v>210</v>
      </c>
      <c r="G269" s="109"/>
      <c r="H269" s="109"/>
      <c r="I269" s="109"/>
      <c r="J269" s="164"/>
      <c r="S269" s="230"/>
      <c r="X269" s="71"/>
      <c r="Y269" s="71"/>
      <c r="Z269" s="71"/>
      <c r="AA269" s="71"/>
      <c r="AB269" s="71"/>
    </row>
    <row r="270" spans="1:97" x14ac:dyDescent="0.2">
      <c r="B270" s="86" t="s">
        <v>229</v>
      </c>
      <c r="C270" s="673"/>
      <c r="D270" s="673"/>
      <c r="E270" s="674">
        <f>Betrachtungszeit_Heizung*E231</f>
        <v>0</v>
      </c>
      <c r="F270" s="675" t="s">
        <v>210</v>
      </c>
      <c r="G270" s="109"/>
      <c r="H270" s="109"/>
      <c r="I270" s="109"/>
      <c r="J270" s="164"/>
      <c r="S270" s="230"/>
      <c r="X270" s="71"/>
      <c r="Y270" s="71"/>
      <c r="Z270" s="71"/>
      <c r="AA270" s="71"/>
      <c r="AB270" s="71"/>
    </row>
    <row r="271" spans="1:97" x14ac:dyDescent="0.2">
      <c r="A271" s="596" t="s">
        <v>8</v>
      </c>
      <c r="B271" s="673" t="s">
        <v>230</v>
      </c>
      <c r="C271" s="673"/>
      <c r="D271" s="673"/>
      <c r="E271" s="676">
        <f>IF(C9+C17=0,0,E265*100/((C9+C17)*1000*Betrachtungszeit_Heizung))</f>
        <v>0</v>
      </c>
      <c r="F271" s="675" t="s">
        <v>231</v>
      </c>
      <c r="G271" s="109"/>
      <c r="H271" s="109"/>
      <c r="I271" s="109"/>
      <c r="J271" s="164"/>
      <c r="P271" s="197"/>
      <c r="S271" s="231"/>
      <c r="X271" s="71"/>
      <c r="Y271" s="71"/>
      <c r="Z271" s="71"/>
      <c r="AA271" s="71"/>
      <c r="AB271" s="71"/>
    </row>
    <row r="272" spans="1:97" s="491" customFormat="1" x14ac:dyDescent="0.2">
      <c r="A272" s="596" t="s">
        <v>8</v>
      </c>
      <c r="B272" s="677" t="s">
        <v>232</v>
      </c>
      <c r="C272" s="678"/>
      <c r="D272" s="678"/>
      <c r="E272" s="679">
        <f>IF(C9+C17=0,0,((1+Kalkulationszinssatz)^Betrachtungszeit_Heizung*Kalkulationszinssatz)/((1+Kalkulationszinssatz)^Betrachtungszeit_Heizung-1)*E265*100/((C9+C17)*1000))</f>
        <v>0</v>
      </c>
      <c r="F272" s="680" t="s">
        <v>231</v>
      </c>
      <c r="G272" s="109"/>
      <c r="H272" s="109"/>
      <c r="I272" s="109"/>
      <c r="J272" s="164"/>
      <c r="K272" s="69"/>
      <c r="L272" s="69"/>
      <c r="M272" s="70"/>
      <c r="N272" s="70"/>
      <c r="O272" s="69"/>
      <c r="P272" s="197"/>
      <c r="Q272" s="71"/>
      <c r="R272" s="71"/>
      <c r="S272" s="231"/>
      <c r="T272" s="71"/>
      <c r="U272" s="71"/>
      <c r="V272" s="71"/>
      <c r="W272" s="72"/>
      <c r="X272" s="71"/>
      <c r="Y272" s="71"/>
      <c r="Z272" s="71"/>
      <c r="AA272" s="71"/>
      <c r="AB272" s="71"/>
      <c r="AC272" s="72"/>
      <c r="AD272" s="72"/>
      <c r="AE272" s="72"/>
      <c r="AF272" s="72"/>
      <c r="AG272" s="72"/>
      <c r="AH272" s="72"/>
      <c r="AI272" s="72"/>
      <c r="AJ272" s="72"/>
      <c r="AK272" s="72"/>
      <c r="AL272" s="72"/>
      <c r="AM272" s="72"/>
      <c r="AN272" s="72"/>
      <c r="AO272" s="72"/>
      <c r="AP272" s="72"/>
      <c r="AQ272" s="72"/>
      <c r="AR272" s="72"/>
      <c r="AS272" s="72"/>
      <c r="AT272" s="72"/>
      <c r="AU272" s="72"/>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c r="BX272" s="68"/>
      <c r="BY272" s="68"/>
      <c r="BZ272" s="68"/>
      <c r="CA272" s="68"/>
      <c r="CB272" s="68"/>
      <c r="CC272" s="112"/>
      <c r="CF272" s="68"/>
      <c r="CG272" s="68"/>
      <c r="CH272" s="68"/>
      <c r="CI272" s="68"/>
      <c r="CJ272" s="68"/>
      <c r="CK272" s="68"/>
      <c r="CL272" s="68"/>
      <c r="CM272" s="68"/>
      <c r="CN272" s="68"/>
      <c r="CO272" s="68"/>
      <c r="CP272" s="68"/>
      <c r="CQ272" s="68"/>
      <c r="CR272" s="68"/>
      <c r="CS272" s="68"/>
    </row>
    <row r="273" spans="1:100" x14ac:dyDescent="0.2">
      <c r="A273" s="203"/>
      <c r="B273" s="197"/>
      <c r="C273" s="197"/>
      <c r="D273" s="69"/>
      <c r="E273" s="232"/>
      <c r="F273" s="151"/>
      <c r="G273" s="109"/>
      <c r="H273" s="109"/>
      <c r="I273" s="109"/>
      <c r="J273" s="164"/>
      <c r="P273" s="197"/>
      <c r="S273" s="231"/>
      <c r="X273" s="71"/>
      <c r="Y273" s="71"/>
      <c r="Z273" s="71"/>
      <c r="AA273" s="71"/>
      <c r="AB273" s="71"/>
    </row>
    <row r="274" spans="1:100" s="107" customFormat="1" x14ac:dyDescent="0.2">
      <c r="A274" s="69"/>
      <c r="B274" s="75"/>
      <c r="C274" s="346"/>
      <c r="D274" s="346"/>
      <c r="E274" s="346"/>
      <c r="F274" s="75"/>
      <c r="G274" s="75"/>
      <c r="H274" s="75"/>
      <c r="I274" s="75"/>
      <c r="J274" s="191"/>
      <c r="K274" s="102"/>
      <c r="L274" s="102"/>
      <c r="M274" s="108"/>
      <c r="N274" s="108"/>
      <c r="O274" s="102"/>
      <c r="P274" s="102"/>
      <c r="Q274" s="110"/>
      <c r="R274" s="110"/>
      <c r="S274" s="110"/>
      <c r="T274" s="110"/>
      <c r="U274" s="110"/>
      <c r="V274" s="110"/>
      <c r="W274" s="111"/>
      <c r="X274" s="110"/>
      <c r="Y274" s="110"/>
      <c r="Z274" s="110"/>
      <c r="AA274" s="110"/>
      <c r="AB274" s="110"/>
      <c r="AC274" s="111"/>
      <c r="AD274" s="111"/>
      <c r="AE274" s="111"/>
      <c r="AF274" s="111"/>
      <c r="AG274" s="111"/>
      <c r="AH274" s="111"/>
      <c r="AI274" s="111"/>
      <c r="AJ274" s="111"/>
      <c r="AK274" s="111"/>
      <c r="AL274" s="111"/>
      <c r="AM274" s="111"/>
      <c r="AN274" s="111"/>
      <c r="AO274" s="111"/>
      <c r="AP274" s="111"/>
      <c r="AQ274" s="111"/>
      <c r="AR274" s="111"/>
      <c r="AS274" s="111"/>
      <c r="AT274" s="111"/>
      <c r="AU274" s="111"/>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c r="CU274" s="112"/>
      <c r="CV274" s="112"/>
    </row>
    <row r="275" spans="1:100" x14ac:dyDescent="0.2">
      <c r="A275" s="107"/>
      <c r="H275" s="69"/>
      <c r="I275" s="69"/>
      <c r="J275" s="164"/>
      <c r="P275" s="197"/>
      <c r="Q275" s="232"/>
      <c r="R275" s="232"/>
      <c r="S275" s="231"/>
      <c r="X275" s="71"/>
      <c r="Y275" s="71"/>
      <c r="Z275" s="71"/>
      <c r="AA275" s="71"/>
      <c r="AB275" s="71"/>
      <c r="CD275" s="107"/>
    </row>
    <row r="276" spans="1:100" hidden="1" outlineLevel="1" x14ac:dyDescent="0.2">
      <c r="A276" s="107"/>
      <c r="B276" s="75" t="s">
        <v>233</v>
      </c>
      <c r="C276" s="252"/>
      <c r="D276" s="252"/>
      <c r="E276" s="80"/>
      <c r="F276" s="252"/>
      <c r="G276" s="252"/>
      <c r="H276" s="76"/>
      <c r="I276" s="76"/>
      <c r="J276" s="164"/>
      <c r="K276" s="76"/>
      <c r="L276" s="76"/>
      <c r="M276" s="77"/>
      <c r="N276" s="77"/>
      <c r="O276" s="76"/>
      <c r="P276" s="481"/>
      <c r="Q276" s="482"/>
      <c r="R276" s="482"/>
      <c r="S276" s="483"/>
      <c r="T276" s="78"/>
      <c r="U276" s="78"/>
      <c r="V276" s="78"/>
      <c r="W276" s="79"/>
      <c r="X276" s="78"/>
      <c r="Y276" s="78"/>
      <c r="Z276" s="78"/>
      <c r="AA276" s="78"/>
      <c r="AB276" s="78"/>
      <c r="AC276" s="79"/>
      <c r="AD276" s="79"/>
      <c r="AE276" s="79"/>
      <c r="AF276" s="79"/>
      <c r="AG276" s="79"/>
      <c r="AH276" s="79"/>
      <c r="AI276" s="79"/>
      <c r="AJ276" s="79"/>
      <c r="AK276" s="79"/>
      <c r="AL276" s="79"/>
      <c r="AM276" s="79"/>
      <c r="AN276" s="79"/>
      <c r="AO276" s="79"/>
      <c r="AP276" s="79"/>
      <c r="AQ276" s="79"/>
      <c r="AR276" s="79"/>
      <c r="AS276" s="79"/>
      <c r="AT276" s="79"/>
      <c r="AU276" s="79"/>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D276" s="107"/>
      <c r="CE276" s="252"/>
      <c r="CF276" s="80"/>
      <c r="CG276" s="80"/>
      <c r="CH276" s="80"/>
      <c r="CI276" s="80"/>
      <c r="CJ276" s="80"/>
      <c r="CK276" s="80"/>
      <c r="CL276" s="80"/>
      <c r="CM276" s="80"/>
      <c r="CN276" s="80"/>
      <c r="CO276" s="80"/>
      <c r="CP276" s="80"/>
      <c r="CQ276" s="80"/>
      <c r="CR276" s="80"/>
      <c r="CS276" s="80"/>
      <c r="CT276" s="252"/>
      <c r="CU276" s="252"/>
      <c r="CV276" s="252"/>
    </row>
    <row r="277" spans="1:100" hidden="1" outlineLevel="1" x14ac:dyDescent="0.2">
      <c r="A277" s="107"/>
      <c r="H277" s="497"/>
      <c r="I277" s="497"/>
      <c r="J277" s="512"/>
      <c r="P277" s="197"/>
      <c r="Q277" s="232"/>
      <c r="R277" s="232"/>
      <c r="S277" s="231"/>
      <c r="X277" s="71"/>
      <c r="Y277" s="71"/>
      <c r="Z277" s="71"/>
      <c r="AA277" s="71"/>
      <c r="AB277" s="71"/>
    </row>
    <row r="278" spans="1:100" ht="51" hidden="1" outlineLevel="1" x14ac:dyDescent="0.2">
      <c r="A278" s="596" t="s">
        <v>8</v>
      </c>
      <c r="B278" s="233" t="s">
        <v>234</v>
      </c>
      <c r="C278" s="375" t="s">
        <v>235</v>
      </c>
      <c r="D278" s="375" t="s">
        <v>236</v>
      </c>
      <c r="E278" s="235" t="s">
        <v>17</v>
      </c>
      <c r="F278" s="236" t="s">
        <v>237</v>
      </c>
      <c r="G278" s="375" t="s">
        <v>238</v>
      </c>
      <c r="H278" s="498"/>
      <c r="I278" s="498"/>
      <c r="J278" s="513"/>
      <c r="X278" s="71"/>
      <c r="Y278" s="71"/>
      <c r="Z278" s="71"/>
      <c r="AA278" s="71"/>
      <c r="AB278" s="71"/>
    </row>
    <row r="279" spans="1:100" hidden="1" outlineLevel="1" x14ac:dyDescent="0.2">
      <c r="B279" s="143" t="s">
        <v>7</v>
      </c>
      <c r="C279" s="145">
        <v>0</v>
      </c>
      <c r="D279" s="145">
        <v>0</v>
      </c>
      <c r="E279" s="237" t="s">
        <v>17</v>
      </c>
      <c r="F279" s="238" t="s">
        <v>239</v>
      </c>
      <c r="G279" s="495">
        <v>0</v>
      </c>
      <c r="H279" s="499"/>
      <c r="I279" s="499"/>
      <c r="J279" s="499"/>
      <c r="X279" s="71"/>
      <c r="Y279" s="71"/>
      <c r="Z279" s="71"/>
      <c r="AA279" s="71"/>
      <c r="AB279" s="71"/>
    </row>
    <row r="280" spans="1:100" hidden="1" outlineLevel="1" x14ac:dyDescent="0.2">
      <c r="B280" s="149" t="s">
        <v>240</v>
      </c>
      <c r="C280" s="145">
        <v>1</v>
      </c>
      <c r="D280" s="145">
        <v>14</v>
      </c>
      <c r="E280" s="239" t="s">
        <v>53</v>
      </c>
      <c r="F280" s="238" t="s">
        <v>241</v>
      </c>
      <c r="G280" s="496">
        <v>0.01</v>
      </c>
      <c r="H280" s="499"/>
      <c r="I280" s="499"/>
      <c r="J280" s="499"/>
      <c r="X280" s="71"/>
      <c r="Y280" s="71"/>
      <c r="Z280" s="71"/>
      <c r="AA280" s="71"/>
      <c r="AB280" s="71"/>
    </row>
    <row r="281" spans="1:100" hidden="1" outlineLevel="1" x14ac:dyDescent="0.2">
      <c r="B281" s="149" t="s">
        <v>242</v>
      </c>
      <c r="C281" s="145">
        <v>2</v>
      </c>
      <c r="D281" s="145">
        <v>14</v>
      </c>
      <c r="E281" s="239" t="s">
        <v>53</v>
      </c>
      <c r="F281" s="238" t="s">
        <v>241</v>
      </c>
      <c r="G281" s="496">
        <v>0.01</v>
      </c>
      <c r="H281" s="499"/>
      <c r="I281" s="499"/>
      <c r="J281" s="499"/>
      <c r="X281" s="71"/>
      <c r="Y281" s="71"/>
      <c r="Z281" s="71"/>
      <c r="AA281" s="71"/>
      <c r="AB281" s="71"/>
    </row>
    <row r="282" spans="1:100" hidden="1" outlineLevel="1" x14ac:dyDescent="0.2">
      <c r="B282" s="149" t="s">
        <v>243</v>
      </c>
      <c r="C282" s="145">
        <v>3</v>
      </c>
      <c r="D282" s="145">
        <v>14</v>
      </c>
      <c r="E282" s="239" t="s">
        <v>53</v>
      </c>
      <c r="F282" s="238" t="s">
        <v>241</v>
      </c>
      <c r="G282" s="496">
        <v>0.01</v>
      </c>
      <c r="H282" s="499"/>
      <c r="I282" s="499"/>
      <c r="J282" s="499"/>
      <c r="X282" s="71"/>
      <c r="Y282" s="71"/>
      <c r="Z282" s="71"/>
      <c r="AA282" s="71"/>
      <c r="AB282" s="71"/>
    </row>
    <row r="283" spans="1:100" hidden="1" outlineLevel="1" x14ac:dyDescent="0.2">
      <c r="B283" s="149" t="s">
        <v>244</v>
      </c>
      <c r="C283" s="145">
        <v>4</v>
      </c>
      <c r="D283" s="145">
        <v>14</v>
      </c>
      <c r="E283" s="239" t="s">
        <v>53</v>
      </c>
      <c r="F283" s="238" t="s">
        <v>241</v>
      </c>
      <c r="G283" s="496">
        <v>1.4999999999999999E-2</v>
      </c>
      <c r="H283" s="499"/>
      <c r="I283" s="499"/>
      <c r="J283" s="499"/>
      <c r="X283" s="71"/>
      <c r="Y283" s="71"/>
      <c r="Z283" s="71"/>
      <c r="AA283" s="71"/>
      <c r="AB283" s="71"/>
    </row>
    <row r="284" spans="1:100" hidden="1" outlineLevel="1" x14ac:dyDescent="0.2">
      <c r="B284" s="149" t="s">
        <v>105</v>
      </c>
      <c r="C284" s="145">
        <v>5</v>
      </c>
      <c r="D284" s="145">
        <v>14</v>
      </c>
      <c r="E284" s="239" t="s">
        <v>53</v>
      </c>
      <c r="F284" s="238" t="s">
        <v>241</v>
      </c>
      <c r="G284" s="496">
        <v>0.01</v>
      </c>
      <c r="H284" s="499"/>
      <c r="I284" s="499"/>
      <c r="J284" s="499"/>
      <c r="X284" s="71"/>
      <c r="Y284" s="71"/>
      <c r="Z284" s="71"/>
      <c r="AA284" s="71"/>
      <c r="AB284" s="71"/>
    </row>
    <row r="285" spans="1:100" hidden="1" outlineLevel="1" x14ac:dyDescent="0.2">
      <c r="B285" s="149" t="s">
        <v>42</v>
      </c>
      <c r="C285" s="145">
        <v>6</v>
      </c>
      <c r="D285" s="145">
        <v>6</v>
      </c>
      <c r="E285" s="239" t="s">
        <v>42</v>
      </c>
      <c r="F285" s="238" t="s">
        <v>245</v>
      </c>
      <c r="G285" s="496">
        <v>0.01</v>
      </c>
      <c r="H285" s="499"/>
      <c r="I285" s="499"/>
      <c r="J285" s="499"/>
      <c r="X285" s="71"/>
      <c r="Y285" s="71"/>
      <c r="Z285" s="71"/>
      <c r="AA285" s="71"/>
      <c r="AB285" s="71"/>
    </row>
    <row r="286" spans="1:100" hidden="1" outlineLevel="1" x14ac:dyDescent="0.2">
      <c r="B286" s="149" t="s">
        <v>246</v>
      </c>
      <c r="C286" s="145">
        <v>7</v>
      </c>
      <c r="D286" s="145">
        <v>4</v>
      </c>
      <c r="E286" s="239" t="s">
        <v>38</v>
      </c>
      <c r="F286" s="238" t="s">
        <v>245</v>
      </c>
      <c r="G286" s="496">
        <v>2.5000000000000001E-2</v>
      </c>
      <c r="H286" s="499"/>
      <c r="I286" s="499"/>
      <c r="J286" s="499"/>
      <c r="X286" s="71"/>
      <c r="Y286" s="71"/>
      <c r="Z286" s="71"/>
      <c r="AA286" s="71"/>
      <c r="AB286" s="71"/>
    </row>
    <row r="287" spans="1:100" hidden="1" outlineLevel="1" x14ac:dyDescent="0.2">
      <c r="B287" s="149" t="s">
        <v>247</v>
      </c>
      <c r="C287" s="145">
        <v>8</v>
      </c>
      <c r="D287" s="145">
        <v>5</v>
      </c>
      <c r="E287" s="239" t="s">
        <v>41</v>
      </c>
      <c r="F287" s="238" t="s">
        <v>245</v>
      </c>
      <c r="G287" s="496">
        <v>2.5000000000000001E-2</v>
      </c>
      <c r="H287" s="499"/>
      <c r="I287" s="499"/>
      <c r="J287" s="499"/>
      <c r="X287" s="71"/>
      <c r="Y287" s="71"/>
      <c r="Z287" s="71"/>
      <c r="AA287" s="71"/>
      <c r="AB287" s="71"/>
    </row>
    <row r="288" spans="1:100" hidden="1" outlineLevel="1" x14ac:dyDescent="0.2">
      <c r="B288" s="149" t="s">
        <v>248</v>
      </c>
      <c r="C288" s="145">
        <v>9</v>
      </c>
      <c r="D288" s="240">
        <v>0</v>
      </c>
      <c r="E288" s="239" t="s">
        <v>249</v>
      </c>
      <c r="F288" s="238" t="s">
        <v>245</v>
      </c>
      <c r="G288" s="495">
        <v>0.01</v>
      </c>
      <c r="H288" s="499"/>
      <c r="I288" s="499"/>
      <c r="J288" s="499"/>
      <c r="X288" s="71"/>
      <c r="Y288" s="71"/>
      <c r="Z288" s="71"/>
      <c r="AA288" s="71"/>
      <c r="AB288" s="71"/>
    </row>
    <row r="289" spans="2:28" hidden="1" outlineLevel="1" x14ac:dyDescent="0.2">
      <c r="B289" s="149" t="s">
        <v>250</v>
      </c>
      <c r="C289" s="145">
        <v>10</v>
      </c>
      <c r="D289" s="240">
        <v>0</v>
      </c>
      <c r="E289" s="239" t="s">
        <v>251</v>
      </c>
      <c r="F289" s="238" t="s">
        <v>245</v>
      </c>
      <c r="G289" s="495">
        <v>0.01</v>
      </c>
      <c r="H289" s="499"/>
      <c r="I289" s="499"/>
      <c r="J289" s="499"/>
      <c r="X289" s="71"/>
      <c r="Y289" s="71"/>
      <c r="Z289" s="71"/>
      <c r="AA289" s="71"/>
      <c r="AB289" s="71"/>
    </row>
    <row r="290" spans="2:28" hidden="1" outlineLevel="1" x14ac:dyDescent="0.2">
      <c r="B290" s="149" t="s">
        <v>252</v>
      </c>
      <c r="C290" s="145">
        <v>11</v>
      </c>
      <c r="D290" s="145">
        <v>2</v>
      </c>
      <c r="E290" s="239" t="s">
        <v>34</v>
      </c>
      <c r="F290" s="238" t="s">
        <v>245</v>
      </c>
      <c r="G290" s="496">
        <v>1.4999999999999999E-2</v>
      </c>
      <c r="H290" s="499"/>
      <c r="I290" s="499"/>
      <c r="J290" s="499"/>
      <c r="X290" s="71"/>
      <c r="Y290" s="71"/>
      <c r="Z290" s="71"/>
      <c r="AA290" s="71"/>
      <c r="AB290" s="71"/>
    </row>
    <row r="291" spans="2:28" hidden="1" outlineLevel="1" x14ac:dyDescent="0.2">
      <c r="B291" s="149" t="s">
        <v>253</v>
      </c>
      <c r="C291" s="145">
        <v>12</v>
      </c>
      <c r="D291" s="145">
        <v>1</v>
      </c>
      <c r="E291" s="239" t="s">
        <v>31</v>
      </c>
      <c r="F291" s="238" t="s">
        <v>245</v>
      </c>
      <c r="G291" s="496">
        <v>1.4999999999999999E-2</v>
      </c>
      <c r="H291" s="499"/>
      <c r="I291" s="499"/>
      <c r="J291" s="499"/>
      <c r="X291" s="71"/>
      <c r="Y291" s="71"/>
      <c r="Z291" s="71"/>
      <c r="AA291" s="71"/>
      <c r="AB291" s="71"/>
    </row>
    <row r="292" spans="2:28" hidden="1" outlineLevel="1" x14ac:dyDescent="0.2">
      <c r="B292" s="149" t="s">
        <v>103</v>
      </c>
      <c r="C292" s="145">
        <v>13</v>
      </c>
      <c r="D292" s="145">
        <v>3</v>
      </c>
      <c r="E292" s="239" t="s">
        <v>254</v>
      </c>
      <c r="F292" s="238" t="s">
        <v>245</v>
      </c>
      <c r="G292" s="496">
        <v>2.5000000000000001E-2</v>
      </c>
      <c r="H292" s="499"/>
      <c r="I292" s="499"/>
      <c r="J292" s="499"/>
      <c r="X292" s="71"/>
      <c r="Y292" s="71"/>
      <c r="Z292" s="71"/>
      <c r="AA292" s="71"/>
      <c r="AB292" s="71"/>
    </row>
    <row r="293" spans="2:28" hidden="1" outlineLevel="1" x14ac:dyDescent="0.2">
      <c r="B293" s="149" t="s">
        <v>255</v>
      </c>
      <c r="C293" s="145">
        <v>14</v>
      </c>
      <c r="D293" s="145">
        <v>11</v>
      </c>
      <c r="E293" s="162" t="str">
        <f>Données_de_base!B16</f>
        <v>Autre</v>
      </c>
      <c r="F293" s="238" t="s">
        <v>245</v>
      </c>
      <c r="G293" s="496">
        <v>1.4999999999999999E-2</v>
      </c>
      <c r="H293" s="499"/>
      <c r="I293" s="499"/>
      <c r="J293" s="499"/>
      <c r="X293" s="71"/>
      <c r="Y293" s="71"/>
      <c r="Z293" s="71"/>
      <c r="AA293" s="71"/>
      <c r="AB293" s="71"/>
    </row>
    <row r="294" spans="2:28" hidden="1" outlineLevel="1" x14ac:dyDescent="0.2">
      <c r="B294" s="95"/>
      <c r="C294" s="95"/>
      <c r="D294" s="95"/>
      <c r="E294" s="241"/>
      <c r="G294" s="209"/>
      <c r="H294" s="210"/>
      <c r="I294" s="210"/>
      <c r="J294" s="164"/>
      <c r="X294" s="71"/>
      <c r="Y294" s="71"/>
      <c r="Z294" s="71"/>
      <c r="AA294" s="71"/>
      <c r="AB294" s="71"/>
    </row>
    <row r="295" spans="2:28" ht="45" hidden="1" customHeight="1" outlineLevel="1" x14ac:dyDescent="0.2">
      <c r="B295" s="164" t="s">
        <v>256</v>
      </c>
      <c r="C295" s="164" t="s">
        <v>257</v>
      </c>
      <c r="D295" s="164"/>
      <c r="E295" s="749" t="s">
        <v>357</v>
      </c>
      <c r="F295" s="749"/>
      <c r="G295" s="749"/>
      <c r="H295" s="749"/>
      <c r="I295" s="616"/>
      <c r="X295" s="71"/>
      <c r="Y295" s="71"/>
      <c r="Z295" s="71"/>
      <c r="AA295" s="71"/>
      <c r="AB295" s="71"/>
    </row>
    <row r="296" spans="2:28" ht="63.75" hidden="1" outlineLevel="1" x14ac:dyDescent="0.2">
      <c r="B296" s="341" t="s">
        <v>7</v>
      </c>
      <c r="C296" s="342">
        <v>0</v>
      </c>
      <c r="D296" s="164"/>
      <c r="E296" s="233"/>
      <c r="F296" s="375" t="s">
        <v>258</v>
      </c>
      <c r="G296" s="375" t="s">
        <v>259</v>
      </c>
      <c r="H296" s="375" t="s">
        <v>260</v>
      </c>
      <c r="I296" s="613"/>
      <c r="X296" s="71"/>
      <c r="Y296" s="71"/>
      <c r="Z296" s="71"/>
      <c r="AA296" s="71"/>
      <c r="AB296" s="71"/>
    </row>
    <row r="297" spans="2:28" hidden="1" outlineLevel="1" x14ac:dyDescent="0.2">
      <c r="B297" s="339" t="s">
        <v>261</v>
      </c>
      <c r="C297" s="343">
        <v>1</v>
      </c>
      <c r="D297" s="164"/>
      <c r="E297" s="143" t="s">
        <v>262</v>
      </c>
      <c r="F297" s="145">
        <f>IF(C12=0,0,1)</f>
        <v>0</v>
      </c>
      <c r="G297" s="145">
        <f>C9*F297</f>
        <v>0</v>
      </c>
      <c r="H297" s="500">
        <f>IF(G299=0,0,G297/$G$299)</f>
        <v>0</v>
      </c>
      <c r="I297" s="617"/>
      <c r="X297" s="71"/>
      <c r="Y297" s="71"/>
      <c r="Z297" s="71"/>
      <c r="AA297" s="71"/>
      <c r="AB297" s="71"/>
    </row>
    <row r="298" spans="2:28" hidden="1" outlineLevel="1" x14ac:dyDescent="0.2">
      <c r="B298" s="339" t="s">
        <v>263</v>
      </c>
      <c r="C298" s="343">
        <v>0</v>
      </c>
      <c r="D298" s="164"/>
      <c r="E298" s="149" t="s">
        <v>264</v>
      </c>
      <c r="F298" s="145">
        <f>IF(C20=0,0,1)</f>
        <v>0</v>
      </c>
      <c r="G298" s="145">
        <f>C17*F298</f>
        <v>0</v>
      </c>
      <c r="H298" s="500">
        <f>IF(G299=0,0,G298/$G$299)</f>
        <v>0</v>
      </c>
      <c r="I298" s="617"/>
      <c r="X298" s="71"/>
      <c r="Y298" s="71"/>
      <c r="Z298" s="71"/>
      <c r="AA298" s="71"/>
      <c r="AB298" s="71"/>
    </row>
    <row r="299" spans="2:28" hidden="1" outlineLevel="1" x14ac:dyDescent="0.2">
      <c r="B299" s="339" t="s">
        <v>265</v>
      </c>
      <c r="C299" s="343">
        <v>1</v>
      </c>
      <c r="D299" s="164"/>
      <c r="E299" s="134" t="s">
        <v>190</v>
      </c>
      <c r="F299" s="373">
        <f>SUM(F297:F298)</f>
        <v>0</v>
      </c>
      <c r="G299" s="373">
        <f>SUM(G297:G298)</f>
        <v>0</v>
      </c>
      <c r="H299" s="501">
        <f>SUM(H297:H298)</f>
        <v>0</v>
      </c>
      <c r="I299" s="618"/>
      <c r="J299" s="164"/>
      <c r="X299" s="71"/>
      <c r="Y299" s="71"/>
      <c r="Z299" s="71"/>
      <c r="AA299" s="71"/>
      <c r="AB299" s="71"/>
    </row>
    <row r="300" spans="2:28" hidden="1" outlineLevel="1" x14ac:dyDescent="0.2">
      <c r="B300" s="339" t="s">
        <v>266</v>
      </c>
      <c r="C300" s="343">
        <v>0</v>
      </c>
      <c r="D300" s="164"/>
      <c r="E300" s="218"/>
      <c r="F300" s="164"/>
      <c r="G300" s="164"/>
      <c r="H300" s="164"/>
      <c r="I300" s="164"/>
      <c r="J300" s="164"/>
      <c r="X300" s="71"/>
      <c r="Y300" s="71"/>
      <c r="Z300" s="71"/>
      <c r="AA300" s="71"/>
      <c r="AB300" s="71"/>
    </row>
    <row r="301" spans="2:28" hidden="1" outlineLevel="1" x14ac:dyDescent="0.2">
      <c r="B301" s="339" t="s">
        <v>267</v>
      </c>
      <c r="C301" s="343">
        <v>1</v>
      </c>
      <c r="D301" s="164"/>
      <c r="E301" s="218"/>
      <c r="F301" s="164"/>
      <c r="G301" s="164"/>
      <c r="H301" s="164"/>
      <c r="I301" s="164"/>
      <c r="J301" s="164"/>
      <c r="X301" s="71"/>
      <c r="Y301" s="71"/>
      <c r="Z301" s="71"/>
      <c r="AA301" s="71"/>
      <c r="AB301" s="71"/>
    </row>
    <row r="302" spans="2:28" hidden="1" outlineLevel="1" x14ac:dyDescent="0.2">
      <c r="B302" s="340" t="s">
        <v>268</v>
      </c>
      <c r="C302" s="344">
        <v>0</v>
      </c>
      <c r="D302" s="164"/>
      <c r="E302" s="218"/>
      <c r="F302" s="164"/>
      <c r="G302" s="164"/>
      <c r="H302" s="164"/>
      <c r="I302" s="164"/>
      <c r="X302" s="71"/>
      <c r="Y302" s="71"/>
      <c r="Z302" s="71"/>
      <c r="AA302" s="71"/>
      <c r="AB302" s="71"/>
    </row>
    <row r="303" spans="2:28" hidden="1" outlineLevel="1" x14ac:dyDescent="0.2">
      <c r="B303" s="164"/>
      <c r="C303" s="164"/>
      <c r="D303" s="164"/>
      <c r="E303" s="218"/>
      <c r="F303" s="164"/>
      <c r="G303" s="164"/>
      <c r="H303" s="164"/>
      <c r="I303" s="164"/>
      <c r="X303" s="71"/>
      <c r="Y303" s="71"/>
      <c r="Z303" s="71"/>
      <c r="AA303" s="71"/>
      <c r="AB303" s="71"/>
    </row>
    <row r="304" spans="2:28" hidden="1" outlineLevel="1" x14ac:dyDescent="0.2">
      <c r="B304" s="164"/>
      <c r="C304" s="164"/>
      <c r="D304" s="164"/>
      <c r="E304" s="218"/>
      <c r="F304" s="164"/>
      <c r="G304" s="164"/>
      <c r="H304" s="164"/>
      <c r="I304" s="164"/>
      <c r="X304" s="71"/>
      <c r="Y304" s="71"/>
      <c r="Z304" s="71"/>
      <c r="AA304" s="71"/>
      <c r="AB304" s="71"/>
    </row>
    <row r="305" spans="1:97" hidden="1" outlineLevel="1" x14ac:dyDescent="0.2">
      <c r="A305" s="596" t="s">
        <v>8</v>
      </c>
      <c r="B305" s="164" t="s">
        <v>269</v>
      </c>
      <c r="C305" s="164"/>
      <c r="D305" s="164"/>
      <c r="E305" s="218"/>
      <c r="F305" s="164"/>
      <c r="G305" s="164"/>
      <c r="H305" s="164"/>
      <c r="I305" s="164"/>
      <c r="X305" s="71"/>
      <c r="Y305" s="71"/>
      <c r="Z305" s="71"/>
      <c r="AA305" s="71"/>
      <c r="AB305" s="71"/>
    </row>
    <row r="306" spans="1:97" ht="51.75" hidden="1" outlineLevel="1" x14ac:dyDescent="0.25">
      <c r="B306" s="234" t="s">
        <v>270</v>
      </c>
      <c r="C306" s="353" t="s">
        <v>271</v>
      </c>
      <c r="D306" s="375" t="s">
        <v>22</v>
      </c>
      <c r="E306" s="354" t="s">
        <v>272</v>
      </c>
      <c r="F306" s="354" t="s">
        <v>273</v>
      </c>
      <c r="G306" s="71"/>
      <c r="O306" s="66"/>
      <c r="P306" s="66"/>
      <c r="Q306" s="66"/>
      <c r="R306" s="66"/>
      <c r="S306" s="66"/>
      <c r="T306" s="66"/>
      <c r="U306" s="66"/>
      <c r="V306" s="66"/>
      <c r="W306" s="66"/>
      <c r="X306" s="71"/>
      <c r="Y306" s="71"/>
      <c r="Z306" s="71"/>
      <c r="AA306" s="71"/>
      <c r="AB306" s="71"/>
    </row>
    <row r="307" spans="1:97" ht="14.25" hidden="1" outlineLevel="1" x14ac:dyDescent="0.2">
      <c r="B307" s="149" t="s">
        <v>274</v>
      </c>
      <c r="C307" s="493" t="s">
        <v>275</v>
      </c>
      <c r="D307" s="145" t="s">
        <v>276</v>
      </c>
      <c r="E307" s="144">
        <f>0.107*1000*2350</f>
        <v>251450</v>
      </c>
      <c r="F307" s="144">
        <f>99.9*2350</f>
        <v>234765</v>
      </c>
      <c r="G307" s="347"/>
      <c r="K307" s="66"/>
      <c r="L307" s="66"/>
      <c r="M307" s="66"/>
      <c r="N307" s="491"/>
      <c r="O307" s="66"/>
      <c r="P307" s="66"/>
      <c r="Q307" s="66"/>
      <c r="R307" s="66"/>
      <c r="S307" s="66"/>
      <c r="T307" s="66"/>
      <c r="U307" s="66"/>
      <c r="V307" s="66"/>
      <c r="W307" s="66"/>
      <c r="X307" s="71"/>
      <c r="Y307" s="71"/>
      <c r="Z307" s="71"/>
      <c r="AA307" s="71"/>
      <c r="AB307" s="71"/>
    </row>
    <row r="308" spans="1:97" ht="14.25" hidden="1" outlineLevel="1" x14ac:dyDescent="0.2">
      <c r="B308" s="149" t="s">
        <v>274</v>
      </c>
      <c r="C308" s="493" t="s">
        <v>277</v>
      </c>
      <c r="D308" s="145" t="s">
        <v>278</v>
      </c>
      <c r="E308" s="144">
        <v>412</v>
      </c>
      <c r="F308" s="144">
        <v>489</v>
      </c>
      <c r="G308" s="347"/>
      <c r="K308" s="66"/>
      <c r="L308" s="66"/>
      <c r="M308" s="66"/>
      <c r="N308" s="491"/>
      <c r="O308" s="66"/>
      <c r="P308" s="66"/>
      <c r="Q308" s="66"/>
      <c r="R308" s="66"/>
      <c r="S308" s="66"/>
      <c r="T308" s="66"/>
      <c r="U308" s="66"/>
      <c r="V308" s="66"/>
      <c r="W308" s="66"/>
      <c r="X308" s="71"/>
      <c r="Y308" s="71"/>
      <c r="Z308" s="71"/>
      <c r="AA308" s="71"/>
      <c r="AB308" s="71"/>
    </row>
    <row r="309" spans="1:97" s="69" customFormat="1" hidden="1" outlineLevel="1" x14ac:dyDescent="0.2">
      <c r="B309" s="523"/>
      <c r="C309" s="605"/>
      <c r="D309" s="128"/>
      <c r="E309" s="192"/>
      <c r="F309" s="192"/>
      <c r="G309" s="347"/>
      <c r="J309" s="102"/>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108"/>
      <c r="CF309" s="70"/>
      <c r="CG309" s="70"/>
      <c r="CH309" s="70"/>
      <c r="CI309" s="70"/>
      <c r="CJ309" s="70"/>
      <c r="CK309" s="70"/>
      <c r="CL309" s="70"/>
      <c r="CM309" s="70"/>
      <c r="CN309" s="70"/>
      <c r="CO309" s="70"/>
      <c r="CP309" s="70"/>
      <c r="CQ309" s="70"/>
      <c r="CR309" s="70"/>
      <c r="CS309" s="70"/>
    </row>
    <row r="310" spans="1:97" s="69" customFormat="1" hidden="1" outlineLevel="1" x14ac:dyDescent="0.2">
      <c r="B310" s="95"/>
      <c r="C310" s="606"/>
      <c r="D310" s="70"/>
      <c r="E310" s="71"/>
      <c r="F310" s="71"/>
      <c r="G310" s="347"/>
      <c r="J310" s="102"/>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108"/>
      <c r="CF310" s="70"/>
      <c r="CG310" s="70"/>
      <c r="CH310" s="70"/>
      <c r="CI310" s="70"/>
      <c r="CJ310" s="70"/>
      <c r="CK310" s="70"/>
      <c r="CL310" s="70"/>
      <c r="CM310" s="70"/>
      <c r="CN310" s="70"/>
      <c r="CO310" s="70"/>
      <c r="CP310" s="70"/>
      <c r="CQ310" s="70"/>
      <c r="CR310" s="70"/>
      <c r="CS310" s="70"/>
    </row>
    <row r="311" spans="1:97" s="69" customFormat="1" ht="27" hidden="1" customHeight="1" outlineLevel="1" x14ac:dyDescent="0.2">
      <c r="A311" s="419" t="s">
        <v>8</v>
      </c>
      <c r="B311" s="151" t="s">
        <v>279</v>
      </c>
      <c r="C311" s="606"/>
      <c r="D311" s="70"/>
      <c r="E311" s="748" t="s">
        <v>272</v>
      </c>
      <c r="F311" s="748"/>
      <c r="G311" s="748" t="s">
        <v>273</v>
      </c>
      <c r="H311" s="748"/>
      <c r="I311" s="619"/>
      <c r="J311" s="102"/>
      <c r="K311" s="102"/>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108"/>
      <c r="CF311" s="70"/>
      <c r="CG311" s="70"/>
      <c r="CH311" s="70"/>
      <c r="CI311" s="70"/>
      <c r="CJ311" s="70"/>
      <c r="CK311" s="70"/>
      <c r="CL311" s="70"/>
      <c r="CM311" s="70"/>
      <c r="CN311" s="70"/>
      <c r="CO311" s="70"/>
      <c r="CP311" s="70"/>
      <c r="CQ311" s="70"/>
      <c r="CR311" s="70"/>
      <c r="CS311" s="70"/>
    </row>
    <row r="312" spans="1:97" s="69" customFormat="1" ht="38.25" hidden="1" outlineLevel="1" x14ac:dyDescent="0.2">
      <c r="B312" s="234" t="s">
        <v>280</v>
      </c>
      <c r="C312" s="375" t="s">
        <v>281</v>
      </c>
      <c r="D312" s="375" t="s">
        <v>282</v>
      </c>
      <c r="E312" s="354" t="s">
        <v>283</v>
      </c>
      <c r="F312" s="354" t="s">
        <v>284</v>
      </c>
      <c r="G312" s="354" t="s">
        <v>285</v>
      </c>
      <c r="H312" s="354" t="s">
        <v>286</v>
      </c>
      <c r="I312" s="620"/>
      <c r="J312" s="102"/>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108"/>
      <c r="CF312" s="70"/>
      <c r="CG312" s="70"/>
      <c r="CH312" s="70"/>
      <c r="CI312" s="70"/>
      <c r="CJ312" s="70"/>
      <c r="CK312" s="70"/>
      <c r="CL312" s="70"/>
      <c r="CM312" s="70"/>
      <c r="CN312" s="70"/>
      <c r="CO312" s="70"/>
      <c r="CP312" s="70"/>
      <c r="CQ312" s="70"/>
      <c r="CR312" s="70"/>
      <c r="CS312" s="70"/>
    </row>
    <row r="313" spans="1:97" hidden="1" outlineLevel="1" x14ac:dyDescent="0.2">
      <c r="B313" s="149">
        <v>0</v>
      </c>
      <c r="C313" s="493" t="s">
        <v>287</v>
      </c>
      <c r="D313" s="691" t="s">
        <v>288</v>
      </c>
      <c r="E313" s="144">
        <v>0</v>
      </c>
      <c r="F313" s="144">
        <v>0</v>
      </c>
      <c r="G313" s="144">
        <v>0</v>
      </c>
      <c r="H313" s="144">
        <v>0</v>
      </c>
      <c r="I313" s="71"/>
      <c r="J313" s="66"/>
      <c r="K313" s="347"/>
      <c r="L313" s="107"/>
      <c r="M313" s="66"/>
      <c r="N313" s="491"/>
      <c r="O313" s="66"/>
      <c r="P313" s="66"/>
      <c r="Q313" s="66"/>
      <c r="R313" s="66"/>
      <c r="S313" s="66"/>
      <c r="T313" s="66"/>
      <c r="U313" s="66"/>
      <c r="V313" s="66"/>
      <c r="W313" s="66"/>
      <c r="X313" s="71"/>
      <c r="Y313" s="71"/>
      <c r="Z313" s="71"/>
      <c r="AA313" s="71"/>
      <c r="AB313" s="71"/>
    </row>
    <row r="314" spans="1:97" hidden="1" outlineLevel="1" x14ac:dyDescent="0.2">
      <c r="B314" s="437">
        <v>1</v>
      </c>
      <c r="C314" s="651" t="s">
        <v>289</v>
      </c>
      <c r="D314" s="652" t="s">
        <v>358</v>
      </c>
      <c r="E314" s="494">
        <f>14280*1000/140^0.7</f>
        <v>449198.79488910298</v>
      </c>
      <c r="F314" s="494">
        <v>0</v>
      </c>
      <c r="G314" s="494">
        <f>31080000/140^0.7</f>
        <v>977667.96534687118</v>
      </c>
      <c r="H314" s="494">
        <v>0</v>
      </c>
      <c r="I314" s="621"/>
      <c r="J314" s="66"/>
      <c r="K314" s="610"/>
      <c r="L314" s="107"/>
      <c r="M314" s="66"/>
      <c r="N314" s="491"/>
      <c r="O314" s="66"/>
      <c r="P314" s="66"/>
      <c r="Q314" s="66"/>
      <c r="R314" s="66"/>
      <c r="S314" s="66"/>
      <c r="T314" s="66"/>
      <c r="U314" s="66"/>
      <c r="V314" s="66"/>
      <c r="W314" s="66"/>
      <c r="X314" s="71"/>
      <c r="Y314" s="71"/>
      <c r="Z314" s="71"/>
      <c r="AA314" s="71"/>
      <c r="AB314" s="71"/>
    </row>
    <row r="315" spans="1:97" hidden="1" outlineLevel="1" x14ac:dyDescent="0.2">
      <c r="B315" s="437">
        <v>2</v>
      </c>
      <c r="C315" s="651" t="s">
        <v>290</v>
      </c>
      <c r="D315" s="652" t="s">
        <v>358</v>
      </c>
      <c r="E315" s="494">
        <f>2721*1000/10^0.7</f>
        <v>542910.87590303214</v>
      </c>
      <c r="F315" s="494">
        <v>0</v>
      </c>
      <c r="G315" s="494">
        <f>5230000/10^0.7</f>
        <v>1043522.190728724</v>
      </c>
      <c r="H315" s="494">
        <v>0</v>
      </c>
      <c r="I315" s="621"/>
      <c r="J315" s="66"/>
      <c r="K315" s="610"/>
      <c r="L315" s="107"/>
      <c r="M315" s="69"/>
      <c r="N315" s="69"/>
      <c r="P315" s="71"/>
      <c r="V315" s="72"/>
      <c r="W315" s="71"/>
      <c r="X315" s="71"/>
      <c r="Y315" s="71"/>
      <c r="Z315" s="71"/>
      <c r="AA315" s="71"/>
      <c r="AU315" s="68"/>
      <c r="CC315" s="107"/>
      <c r="CE315" s="68"/>
      <c r="CS315" s="66"/>
    </row>
    <row r="316" spans="1:97" ht="25.5" hidden="1" outlineLevel="1" x14ac:dyDescent="0.2">
      <c r="B316" s="437">
        <v>3</v>
      </c>
      <c r="C316" s="651" t="s">
        <v>291</v>
      </c>
      <c r="D316" s="652" t="s">
        <v>358</v>
      </c>
      <c r="E316" s="494">
        <f>2721*1000/10^0.7</f>
        <v>542910.87590303214</v>
      </c>
      <c r="F316" s="494">
        <f>4209*1000/10</f>
        <v>420900</v>
      </c>
      <c r="G316" s="494">
        <f>5230000/10^0.7</f>
        <v>1043522.190728724</v>
      </c>
      <c r="H316" s="494">
        <f>5190000/10</f>
        <v>519000</v>
      </c>
      <c r="I316" s="621"/>
      <c r="J316" s="66"/>
      <c r="K316" s="610"/>
      <c r="L316" s="107"/>
      <c r="M316" s="69"/>
      <c r="N316" s="69"/>
      <c r="P316" s="71"/>
      <c r="V316" s="72"/>
      <c r="W316" s="71"/>
      <c r="X316" s="71"/>
      <c r="Y316" s="71"/>
      <c r="Z316" s="71"/>
      <c r="AA316" s="71"/>
      <c r="AU316" s="68"/>
      <c r="CC316" s="107"/>
      <c r="CE316" s="68"/>
      <c r="CS316" s="66"/>
    </row>
    <row r="317" spans="1:97" hidden="1" outlineLevel="1" x14ac:dyDescent="0.2">
      <c r="B317" s="437">
        <v>4</v>
      </c>
      <c r="C317" s="651" t="s">
        <v>292</v>
      </c>
      <c r="D317" s="652" t="s">
        <v>358</v>
      </c>
      <c r="E317" s="494">
        <f>2909.6*1000/8^0.7</f>
        <v>678688.19804387388</v>
      </c>
      <c r="F317" s="494">
        <v>0</v>
      </c>
      <c r="G317" s="494">
        <f>5424000/8^0.7</f>
        <v>1265192.7365239111</v>
      </c>
      <c r="H317" s="494">
        <v>0</v>
      </c>
      <c r="I317" s="621"/>
      <c r="J317" s="66"/>
      <c r="K317" s="610"/>
      <c r="L317" s="107"/>
      <c r="M317" s="69"/>
      <c r="N317" s="69"/>
      <c r="P317" s="71"/>
      <c r="V317" s="72"/>
      <c r="W317" s="71"/>
      <c r="X317" s="71"/>
      <c r="Y317" s="71"/>
      <c r="Z317" s="71"/>
      <c r="AA317" s="71"/>
      <c r="AU317" s="68"/>
      <c r="CC317" s="107"/>
      <c r="CE317" s="68"/>
      <c r="CS317" s="66"/>
    </row>
    <row r="318" spans="1:97" hidden="1" outlineLevel="1" x14ac:dyDescent="0.2">
      <c r="B318" s="437">
        <v>5</v>
      </c>
      <c r="C318" s="588" t="s">
        <v>289</v>
      </c>
      <c r="D318" s="652" t="s">
        <v>358</v>
      </c>
      <c r="E318" s="494">
        <f>14280*1000/140^0.7</f>
        <v>449198.79488910298</v>
      </c>
      <c r="F318" s="494">
        <v>0</v>
      </c>
      <c r="G318" s="494">
        <f>31080000/140^0.7</f>
        <v>977667.96534687118</v>
      </c>
      <c r="H318" s="494">
        <v>0</v>
      </c>
      <c r="I318" s="621"/>
      <c r="J318" s="66"/>
      <c r="K318" s="610"/>
      <c r="L318" s="107"/>
      <c r="M318" s="69"/>
      <c r="N318" s="69"/>
      <c r="P318" s="71"/>
      <c r="V318" s="72"/>
      <c r="W318" s="71"/>
      <c r="X318" s="71"/>
      <c r="Y318" s="71"/>
      <c r="Z318" s="71"/>
      <c r="AA318" s="71"/>
      <c r="AU318" s="68"/>
      <c r="CC318" s="107"/>
      <c r="CE318" s="68"/>
      <c r="CS318" s="66"/>
    </row>
    <row r="319" spans="1:97" hidden="1" outlineLevel="1" x14ac:dyDescent="0.2">
      <c r="B319" s="437">
        <v>6</v>
      </c>
      <c r="C319" s="588" t="s">
        <v>287</v>
      </c>
      <c r="D319" s="692" t="s">
        <v>288</v>
      </c>
      <c r="E319" s="494">
        <v>0</v>
      </c>
      <c r="F319" s="494">
        <v>0</v>
      </c>
      <c r="G319" s="494">
        <v>0</v>
      </c>
      <c r="H319" s="494">
        <v>0</v>
      </c>
      <c r="I319" s="621"/>
      <c r="J319" s="66"/>
      <c r="K319" s="610"/>
      <c r="L319" s="107"/>
      <c r="M319" s="69"/>
      <c r="N319" s="69"/>
      <c r="P319" s="71"/>
      <c r="V319" s="72"/>
      <c r="W319" s="71"/>
      <c r="X319" s="71"/>
      <c r="Y319" s="71"/>
      <c r="Z319" s="71"/>
      <c r="AA319" s="71"/>
      <c r="AU319" s="68"/>
      <c r="CC319" s="107"/>
      <c r="CE319" s="68"/>
      <c r="CS319" s="66"/>
    </row>
    <row r="320" spans="1:97" hidden="1" outlineLevel="1" x14ac:dyDescent="0.2">
      <c r="B320" s="437">
        <v>7</v>
      </c>
      <c r="C320" s="651" t="s">
        <v>293</v>
      </c>
      <c r="D320" s="652" t="s">
        <v>358</v>
      </c>
      <c r="E320" s="494">
        <f>5535*1000/50^0.7</f>
        <v>357963.39814056735</v>
      </c>
      <c r="F320" s="494">
        <v>0</v>
      </c>
      <c r="G320" s="494">
        <f>7850000/50^0.7</f>
        <v>507680.70016322564</v>
      </c>
      <c r="H320" s="494">
        <v>0</v>
      </c>
      <c r="I320" s="621"/>
      <c r="J320" s="66"/>
      <c r="K320" s="610"/>
      <c r="L320" s="107"/>
      <c r="M320" s="69"/>
      <c r="N320" s="69"/>
      <c r="P320" s="71"/>
      <c r="V320" s="72"/>
      <c r="W320" s="71"/>
      <c r="X320" s="71"/>
      <c r="Y320" s="71"/>
      <c r="Z320" s="71"/>
      <c r="AA320" s="71"/>
      <c r="AU320" s="68"/>
      <c r="CC320" s="107"/>
      <c r="CE320" s="68"/>
      <c r="CS320" s="66"/>
    </row>
    <row r="321" spans="1:97" hidden="1" outlineLevel="1" x14ac:dyDescent="0.2">
      <c r="B321" s="437">
        <v>8</v>
      </c>
      <c r="C321" s="651" t="s">
        <v>293</v>
      </c>
      <c r="D321" s="652" t="s">
        <v>358</v>
      </c>
      <c r="E321" s="494">
        <f>13140*1000/50^0.7</f>
        <v>849799.2866426477</v>
      </c>
      <c r="F321" s="494">
        <v>0</v>
      </c>
      <c r="G321" s="494">
        <f>16200000/50^0.7</f>
        <v>1047697.7506553192</v>
      </c>
      <c r="H321" s="494">
        <v>0</v>
      </c>
      <c r="I321" s="621"/>
      <c r="J321" s="66"/>
      <c r="K321" s="610"/>
      <c r="L321" s="107"/>
      <c r="M321" s="69"/>
      <c r="N321" s="69"/>
      <c r="P321" s="71"/>
      <c r="V321" s="72"/>
      <c r="W321" s="71"/>
      <c r="X321" s="71"/>
      <c r="Y321" s="71"/>
      <c r="Z321" s="71"/>
      <c r="AA321" s="71"/>
      <c r="AU321" s="68"/>
      <c r="CC321" s="107"/>
      <c r="CE321" s="68"/>
      <c r="CS321" s="66"/>
    </row>
    <row r="322" spans="1:97" ht="27" hidden="1" outlineLevel="1" x14ac:dyDescent="0.2">
      <c r="B322" s="437">
        <v>9</v>
      </c>
      <c r="C322" s="651" t="s">
        <v>294</v>
      </c>
      <c r="D322" s="690" t="s">
        <v>295</v>
      </c>
      <c r="E322" s="494">
        <v>0</v>
      </c>
      <c r="F322" s="494">
        <v>155000</v>
      </c>
      <c r="G322" s="494">
        <v>0</v>
      </c>
      <c r="H322" s="494">
        <v>394000</v>
      </c>
      <c r="I322" s="621"/>
      <c r="J322" s="66"/>
      <c r="K322" s="610"/>
      <c r="L322" s="107"/>
      <c r="M322" s="69"/>
      <c r="N322" s="69"/>
      <c r="P322" s="71"/>
      <c r="V322" s="72"/>
      <c r="W322" s="71"/>
      <c r="X322" s="71"/>
      <c r="Y322" s="71"/>
      <c r="Z322" s="71"/>
      <c r="AA322" s="71"/>
      <c r="AU322" s="68"/>
      <c r="CC322" s="107"/>
      <c r="CE322" s="68"/>
      <c r="CS322" s="66"/>
    </row>
    <row r="323" spans="1:97" hidden="1" outlineLevel="1" x14ac:dyDescent="0.2">
      <c r="B323" s="437">
        <v>10</v>
      </c>
      <c r="C323" s="588" t="s">
        <v>287</v>
      </c>
      <c r="D323" s="692" t="s">
        <v>288</v>
      </c>
      <c r="E323" s="494">
        <v>0</v>
      </c>
      <c r="F323" s="494">
        <v>0</v>
      </c>
      <c r="G323" s="494">
        <v>0</v>
      </c>
      <c r="H323" s="494">
        <v>0</v>
      </c>
      <c r="I323" s="621"/>
      <c r="J323" s="66"/>
      <c r="K323" s="610"/>
      <c r="L323" s="107"/>
      <c r="M323" s="69"/>
      <c r="N323" s="69"/>
      <c r="P323" s="71"/>
      <c r="V323" s="72"/>
      <c r="W323" s="71"/>
      <c r="X323" s="71"/>
      <c r="Y323" s="71"/>
      <c r="Z323" s="71"/>
      <c r="AA323" s="71"/>
      <c r="AU323" s="68"/>
      <c r="CC323" s="107"/>
      <c r="CE323" s="68"/>
      <c r="CS323" s="66"/>
    </row>
    <row r="324" spans="1:97" hidden="1" outlineLevel="1" x14ac:dyDescent="0.2">
      <c r="B324" s="437">
        <v>11</v>
      </c>
      <c r="C324" s="651" t="s">
        <v>296</v>
      </c>
      <c r="D324" s="652" t="s">
        <v>358</v>
      </c>
      <c r="E324" s="494">
        <f>400*1000/10^0.7</f>
        <v>79810.492598755183</v>
      </c>
      <c r="F324" s="494">
        <v>0</v>
      </c>
      <c r="G324" s="494">
        <f>1009953/10^0.7</f>
        <v>201512.11607897648</v>
      </c>
      <c r="H324" s="494">
        <v>0</v>
      </c>
      <c r="I324" s="621"/>
      <c r="J324" s="66"/>
      <c r="K324" s="610"/>
      <c r="L324" s="107"/>
      <c r="M324" s="69"/>
      <c r="N324" s="69"/>
      <c r="P324" s="71"/>
      <c r="V324" s="72"/>
      <c r="W324" s="71"/>
      <c r="X324" s="71"/>
      <c r="Y324" s="71"/>
      <c r="Z324" s="71"/>
      <c r="AA324" s="71"/>
      <c r="AU324" s="68"/>
      <c r="CC324" s="107"/>
      <c r="CE324" s="68"/>
      <c r="CS324" s="66"/>
    </row>
    <row r="325" spans="1:97" hidden="1" outlineLevel="1" x14ac:dyDescent="0.2">
      <c r="B325" s="437">
        <v>12</v>
      </c>
      <c r="C325" s="651" t="s">
        <v>296</v>
      </c>
      <c r="D325" s="652" t="s">
        <v>358</v>
      </c>
      <c r="E325" s="494">
        <f>400*1000/10^0.7</f>
        <v>79810.492598755183</v>
      </c>
      <c r="F325" s="494">
        <v>0</v>
      </c>
      <c r="G325" s="494">
        <f>1009953/10^0.7</f>
        <v>201512.11607897648</v>
      </c>
      <c r="H325" s="494">
        <v>0</v>
      </c>
      <c r="I325" s="621"/>
      <c r="J325" s="66"/>
      <c r="K325" s="610"/>
      <c r="L325" s="107"/>
      <c r="M325" s="69"/>
      <c r="N325" s="69"/>
      <c r="P325" s="71"/>
      <c r="V325" s="72"/>
      <c r="W325" s="71"/>
      <c r="X325" s="71"/>
      <c r="Y325" s="71"/>
      <c r="Z325" s="71"/>
      <c r="AA325" s="71"/>
      <c r="AU325" s="68"/>
      <c r="CC325" s="107"/>
      <c r="CE325" s="68"/>
      <c r="CS325" s="66"/>
    </row>
    <row r="326" spans="1:97" hidden="1" outlineLevel="1" x14ac:dyDescent="0.2">
      <c r="B326" s="437">
        <v>13</v>
      </c>
      <c r="C326" s="651" t="s">
        <v>297</v>
      </c>
      <c r="D326" s="652" t="s">
        <v>358</v>
      </c>
      <c r="E326" s="494">
        <f>4180*1000/100^0.7</f>
        <v>166408.79729136187</v>
      </c>
      <c r="F326" s="494">
        <v>0</v>
      </c>
      <c r="G326" s="494">
        <f>12100000/100^0.7</f>
        <v>481709.67636973172</v>
      </c>
      <c r="H326" s="494">
        <v>0</v>
      </c>
      <c r="I326" s="621"/>
      <c r="J326" s="66"/>
      <c r="K326" s="610"/>
      <c r="L326" s="107"/>
      <c r="M326" s="69"/>
      <c r="N326" s="69"/>
      <c r="P326" s="71"/>
      <c r="V326" s="72"/>
      <c r="W326" s="71"/>
      <c r="X326" s="71"/>
      <c r="Y326" s="71"/>
      <c r="Z326" s="71"/>
      <c r="AA326" s="71"/>
      <c r="AU326" s="68"/>
      <c r="CC326" s="107"/>
      <c r="CE326" s="68"/>
      <c r="CS326" s="66"/>
    </row>
    <row r="327" spans="1:97" ht="38.25" hidden="1" customHeight="1" outlineLevel="1" x14ac:dyDescent="0.2">
      <c r="A327" s="69"/>
      <c r="B327" s="437">
        <v>14</v>
      </c>
      <c r="C327" s="493" t="s">
        <v>287</v>
      </c>
      <c r="D327" s="693" t="s">
        <v>288</v>
      </c>
      <c r="E327" s="686" t="s">
        <v>46</v>
      </c>
      <c r="F327" s="686" t="s">
        <v>46</v>
      </c>
      <c r="G327" s="686" t="s">
        <v>46</v>
      </c>
      <c r="H327" s="686" t="s">
        <v>46</v>
      </c>
      <c r="I327" s="110"/>
      <c r="J327" s="66"/>
      <c r="K327" s="611"/>
      <c r="L327" s="107"/>
      <c r="X327" s="71"/>
      <c r="Y327" s="71"/>
      <c r="Z327" s="71"/>
      <c r="AA327" s="71"/>
      <c r="AB327" s="71"/>
    </row>
    <row r="328" spans="1:97" hidden="1" outlineLevel="1" x14ac:dyDescent="0.2">
      <c r="A328" s="69"/>
      <c r="B328" s="436"/>
      <c r="C328" s="69"/>
      <c r="X328" s="71"/>
      <c r="Y328" s="71"/>
      <c r="Z328" s="71"/>
      <c r="AA328" s="71"/>
      <c r="AB328" s="71"/>
    </row>
    <row r="329" spans="1:97" hidden="1" outlineLevel="1" x14ac:dyDescent="0.2">
      <c r="A329" s="69"/>
      <c r="B329" s="233" t="s">
        <v>234</v>
      </c>
      <c r="C329" s="69"/>
      <c r="X329" s="71"/>
      <c r="Y329" s="71"/>
      <c r="Z329" s="71"/>
      <c r="AA329" s="71"/>
      <c r="AB329" s="71"/>
    </row>
    <row r="330" spans="1:97" hidden="1" outlineLevel="1" x14ac:dyDescent="0.2">
      <c r="A330" s="69"/>
      <c r="B330" s="143" t="s">
        <v>7</v>
      </c>
      <c r="C330" s="69"/>
      <c r="D330" s="233" t="s">
        <v>234</v>
      </c>
      <c r="X330" s="71"/>
      <c r="Y330" s="71"/>
      <c r="Z330" s="71"/>
      <c r="AA330" s="71"/>
      <c r="AB330" s="71"/>
    </row>
    <row r="331" spans="1:97" hidden="1" outlineLevel="1" x14ac:dyDescent="0.2">
      <c r="A331" s="69"/>
      <c r="B331" s="149" t="s">
        <v>109</v>
      </c>
      <c r="C331" s="69"/>
      <c r="D331" s="143" t="s">
        <v>124</v>
      </c>
      <c r="X331" s="71"/>
      <c r="Y331" s="71"/>
      <c r="Z331" s="71"/>
      <c r="AA331" s="71"/>
      <c r="AB331" s="71"/>
    </row>
    <row r="332" spans="1:97" hidden="1" outlineLevel="1" x14ac:dyDescent="0.2">
      <c r="A332" s="69"/>
      <c r="B332" s="149" t="s">
        <v>298</v>
      </c>
      <c r="C332" s="69"/>
      <c r="D332" s="149" t="s">
        <v>299</v>
      </c>
      <c r="X332" s="71"/>
      <c r="Y332" s="71"/>
      <c r="Z332" s="71"/>
      <c r="AA332" s="71"/>
      <c r="AB332" s="71"/>
    </row>
    <row r="333" spans="1:97" hidden="1" outlineLevel="1" x14ac:dyDescent="0.2">
      <c r="A333" s="69"/>
      <c r="B333" s="436"/>
      <c r="C333" s="69"/>
      <c r="D333" s="66" t="s">
        <v>300</v>
      </c>
      <c r="X333" s="71"/>
      <c r="Y333" s="71"/>
      <c r="Z333" s="71"/>
      <c r="AA333" s="71"/>
      <c r="AB333" s="71"/>
    </row>
    <row r="334" spans="1:97" hidden="1" outlineLevel="1" x14ac:dyDescent="0.2">
      <c r="X334" s="71"/>
      <c r="Y334" s="71"/>
      <c r="Z334" s="71"/>
      <c r="AA334" s="71"/>
      <c r="AB334" s="71"/>
    </row>
    <row r="335" spans="1:97" collapsed="1" x14ac:dyDescent="0.2">
      <c r="C335" s="107"/>
      <c r="D335" s="438"/>
      <c r="E335" s="111"/>
      <c r="F335" s="107"/>
      <c r="X335" s="71"/>
      <c r="Y335" s="71"/>
      <c r="Z335" s="71"/>
      <c r="AA335" s="71"/>
      <c r="AB335" s="71"/>
    </row>
    <row r="336" spans="1:97" x14ac:dyDescent="0.2">
      <c r="X336" s="71"/>
      <c r="Y336" s="71"/>
      <c r="Z336" s="71"/>
      <c r="AA336" s="71"/>
      <c r="AB336" s="71"/>
    </row>
    <row r="337" spans="2:28" x14ac:dyDescent="0.2">
      <c r="X337" s="71"/>
      <c r="Y337" s="71"/>
      <c r="Z337" s="71"/>
      <c r="AA337" s="71"/>
      <c r="AB337" s="71"/>
    </row>
    <row r="338" spans="2:28" x14ac:dyDescent="0.2">
      <c r="X338" s="71"/>
      <c r="Y338" s="71"/>
      <c r="Z338" s="71"/>
      <c r="AA338" s="71"/>
      <c r="AB338" s="71"/>
    </row>
    <row r="339" spans="2:28" x14ac:dyDescent="0.2">
      <c r="X339" s="71"/>
      <c r="Y339" s="71"/>
      <c r="Z339" s="71"/>
      <c r="AA339" s="71"/>
      <c r="AB339" s="71"/>
    </row>
    <row r="340" spans="2:28" x14ac:dyDescent="0.2">
      <c r="X340" s="71"/>
      <c r="Y340" s="71"/>
      <c r="Z340" s="71"/>
      <c r="AA340" s="71"/>
      <c r="AB340" s="71"/>
    </row>
    <row r="341" spans="2:28" x14ac:dyDescent="0.2">
      <c r="X341" s="71"/>
      <c r="Y341" s="71"/>
      <c r="Z341" s="71"/>
      <c r="AA341" s="71"/>
      <c r="AB341" s="71"/>
    </row>
    <row r="342" spans="2:28" x14ac:dyDescent="0.2">
      <c r="G342" s="164"/>
      <c r="H342" s="164"/>
      <c r="I342" s="164"/>
      <c r="X342" s="71"/>
      <c r="Y342" s="71"/>
      <c r="Z342" s="71"/>
      <c r="AA342" s="71"/>
      <c r="AB342" s="71"/>
    </row>
    <row r="343" spans="2:28" x14ac:dyDescent="0.2">
      <c r="B343" s="164"/>
      <c r="C343" s="164"/>
      <c r="D343" s="164"/>
      <c r="E343" s="191"/>
      <c r="F343" s="164"/>
      <c r="G343" s="164"/>
      <c r="H343" s="164"/>
      <c r="I343" s="164"/>
      <c r="X343" s="71"/>
      <c r="Y343" s="71"/>
      <c r="Z343" s="71"/>
      <c r="AA343" s="71"/>
      <c r="AB343" s="71"/>
    </row>
    <row r="344" spans="2:28" x14ac:dyDescent="0.2">
      <c r="B344" s="164"/>
      <c r="C344" s="164"/>
      <c r="D344" s="164"/>
      <c r="E344" s="191"/>
      <c r="F344" s="164"/>
      <c r="G344" s="164"/>
      <c r="H344" s="164"/>
      <c r="I344" s="164"/>
      <c r="X344" s="71"/>
      <c r="Y344" s="71"/>
      <c r="Z344" s="71"/>
      <c r="AA344" s="71"/>
      <c r="AB344" s="71"/>
    </row>
    <row r="345" spans="2:28" x14ac:dyDescent="0.2">
      <c r="B345" s="164"/>
      <c r="C345" s="164"/>
      <c r="D345" s="164"/>
      <c r="E345" s="191"/>
      <c r="F345" s="164"/>
      <c r="X345" s="71"/>
      <c r="Y345" s="71"/>
      <c r="Z345" s="71"/>
      <c r="AA345" s="71"/>
      <c r="AB345" s="71"/>
    </row>
    <row r="346" spans="2:28" x14ac:dyDescent="0.2">
      <c r="X346" s="71"/>
      <c r="Y346" s="71"/>
      <c r="Z346" s="71"/>
      <c r="AA346" s="71"/>
      <c r="AB346" s="71"/>
    </row>
    <row r="347" spans="2:28" x14ac:dyDescent="0.2">
      <c r="X347" s="71"/>
      <c r="Y347" s="71"/>
      <c r="Z347" s="71"/>
      <c r="AA347" s="71"/>
      <c r="AB347" s="71"/>
    </row>
    <row r="348" spans="2:28" x14ac:dyDescent="0.2">
      <c r="X348" s="71"/>
      <c r="Y348" s="71"/>
      <c r="Z348" s="71"/>
      <c r="AA348" s="71"/>
      <c r="AB348" s="71"/>
    </row>
    <row r="349" spans="2:28" x14ac:dyDescent="0.2">
      <c r="X349" s="71"/>
      <c r="Y349" s="71"/>
      <c r="Z349" s="71"/>
      <c r="AA349" s="71"/>
      <c r="AB349" s="71"/>
    </row>
    <row r="350" spans="2:28" x14ac:dyDescent="0.2">
      <c r="X350" s="71"/>
      <c r="Y350" s="71"/>
      <c r="Z350" s="71"/>
      <c r="AA350" s="71"/>
      <c r="AB350" s="71"/>
    </row>
    <row r="351" spans="2:28" x14ac:dyDescent="0.2">
      <c r="X351" s="71"/>
      <c r="Y351" s="71"/>
      <c r="Z351" s="71"/>
      <c r="AA351" s="71"/>
      <c r="AB351" s="71"/>
    </row>
    <row r="352" spans="2:28" x14ac:dyDescent="0.2">
      <c r="X352" s="71"/>
      <c r="Y352" s="71"/>
      <c r="Z352" s="71"/>
      <c r="AA352" s="71"/>
      <c r="AB352" s="71"/>
    </row>
    <row r="353" spans="2:28" x14ac:dyDescent="0.2">
      <c r="X353" s="71"/>
      <c r="Y353" s="71"/>
      <c r="Z353" s="71"/>
      <c r="AA353" s="71"/>
      <c r="AB353" s="71"/>
    </row>
    <row r="354" spans="2:28" x14ac:dyDescent="0.2">
      <c r="X354" s="71"/>
      <c r="Y354" s="71"/>
      <c r="Z354" s="71"/>
      <c r="AA354" s="71"/>
      <c r="AB354" s="71"/>
    </row>
    <row r="355" spans="2:28" x14ac:dyDescent="0.2">
      <c r="X355" s="71"/>
      <c r="Y355" s="71"/>
      <c r="Z355" s="71"/>
      <c r="AA355" s="71"/>
      <c r="AB355" s="71"/>
    </row>
    <row r="356" spans="2:28" x14ac:dyDescent="0.2">
      <c r="X356" s="71"/>
      <c r="Y356" s="71"/>
      <c r="Z356" s="71"/>
      <c r="AA356" s="71"/>
      <c r="AB356" s="71"/>
    </row>
    <row r="357" spans="2:28" x14ac:dyDescent="0.2">
      <c r="G357" s="164"/>
      <c r="H357" s="164"/>
      <c r="I357" s="164"/>
      <c r="X357" s="71"/>
      <c r="Y357" s="71"/>
      <c r="Z357" s="71"/>
      <c r="AA357" s="71"/>
      <c r="AB357" s="71"/>
    </row>
    <row r="358" spans="2:28" x14ac:dyDescent="0.2">
      <c r="B358" s="164"/>
      <c r="C358" s="164"/>
      <c r="D358" s="164"/>
      <c r="E358" s="191"/>
      <c r="F358" s="164"/>
      <c r="G358" s="164"/>
      <c r="H358" s="164"/>
      <c r="I358" s="164"/>
      <c r="X358" s="71"/>
      <c r="Y358" s="71"/>
      <c r="Z358" s="71"/>
      <c r="AA358" s="71"/>
      <c r="AB358" s="71"/>
    </row>
    <row r="359" spans="2:28" x14ac:dyDescent="0.2">
      <c r="B359" s="164"/>
      <c r="C359" s="164"/>
      <c r="D359" s="164"/>
      <c r="E359" s="191"/>
      <c r="F359" s="164"/>
      <c r="G359" s="164"/>
      <c r="H359" s="164"/>
      <c r="I359" s="164"/>
      <c r="X359" s="71"/>
      <c r="Y359" s="71"/>
      <c r="Z359" s="71"/>
      <c r="AA359" s="71"/>
      <c r="AB359" s="71"/>
    </row>
    <row r="360" spans="2:28" x14ac:dyDescent="0.2">
      <c r="B360" s="164"/>
      <c r="C360" s="164"/>
      <c r="D360" s="164"/>
      <c r="E360" s="191"/>
      <c r="F360" s="164"/>
      <c r="X360" s="71"/>
      <c r="Y360" s="71"/>
      <c r="Z360" s="71"/>
      <c r="AA360" s="71"/>
      <c r="AB360" s="71"/>
    </row>
    <row r="361" spans="2:28" x14ac:dyDescent="0.2">
      <c r="X361" s="71"/>
      <c r="Y361" s="71"/>
      <c r="Z361" s="71"/>
      <c r="AA361" s="71"/>
      <c r="AB361" s="71"/>
    </row>
    <row r="362" spans="2:28" x14ac:dyDescent="0.2">
      <c r="X362" s="71"/>
      <c r="Y362" s="71"/>
      <c r="Z362" s="71"/>
      <c r="AA362" s="71"/>
      <c r="AB362" s="71"/>
    </row>
    <row r="363" spans="2:28" x14ac:dyDescent="0.2">
      <c r="X363" s="71"/>
      <c r="Y363" s="71"/>
      <c r="Z363" s="71"/>
      <c r="AA363" s="71"/>
      <c r="AB363" s="71"/>
    </row>
  </sheetData>
  <sheetProtection sheet="1" objects="1" scenarios="1" formatColumns="0" formatRows="0"/>
  <mergeCells count="8">
    <mergeCell ref="E311:F311"/>
    <mergeCell ref="G311:H311"/>
    <mergeCell ref="E295:H295"/>
    <mergeCell ref="H25:I25"/>
    <mergeCell ref="C6:I6"/>
    <mergeCell ref="B239:I239"/>
    <mergeCell ref="B267:D267"/>
    <mergeCell ref="B269:D269"/>
  </mergeCells>
  <phoneticPr fontId="22" type="noConversion"/>
  <conditionalFormatting sqref="AY27:CB208 R27:AU266">
    <cfRule type="expression" dxfId="10" priority="43">
      <formula>IF(R$26&gt;Betrachtungszeit_Heizung,1,0)</formula>
    </cfRule>
  </conditionalFormatting>
  <conditionalFormatting sqref="B207:I207 B27:I185">
    <cfRule type="expression" dxfId="9" priority="20">
      <formula>IF($CV27=0,1,0)</formula>
    </cfRule>
  </conditionalFormatting>
  <dataValidations count="5">
    <dataValidation type="list" allowBlank="1" showInputMessage="1" showErrorMessage="1" sqref="B247:B249" xr:uid="{00000000-0002-0000-0600-000000000000}">
      <formula1>$B$296:$B$302</formula1>
    </dataValidation>
    <dataValidation type="list" showInputMessage="1" showErrorMessage="1" error="Veuillez sélectionner la production de chaleur. Si aucune entrée n'est effectuée, réinitialisez à &quot;VEUILLEZ SÉECTIONNER&quot;" sqref="C15 C7" xr:uid="{00000000-0002-0000-0600-000002000000}">
      <formula1>$B$279:$B$293</formula1>
    </dataValidation>
    <dataValidation type="list" allowBlank="1" showInputMessage="1" showErrorMessage="1" sqref="C24" xr:uid="{5A5099BD-4AE3-4047-8B68-BFC961091A8E}">
      <formula1>vba_ddJaNein</formula1>
    </dataValidation>
    <dataValidation type="list" showInputMessage="1" showErrorMessage="1" sqref="I27:I35 I173:I174 I167:I171 I156:I165 I145:I154 I140:I143 I131:I138 I127:I129 I120:I125 I114:I118 I108:I112 I99:I106 I93:I97 I83:I91 I75:I81 I69:I73 I60:I67 I50:I58 I37:I48 I208" xr:uid="{4554F297-050A-41EF-8F95-59A587FA4F6C}">
      <formula1>$D$331:$D$332</formula1>
    </dataValidation>
    <dataValidation type="whole" operator="greaterThan" allowBlank="1" showInputMessage="1" showErrorMessage="1" error="Seuls des chiffres entiers peuvent être saisis." sqref="F27:F185 F208" xr:uid="{2CF5EFA3-60CB-445C-BC05-E15B33FC778F}">
      <formula1>0</formula1>
    </dataValidation>
  </dataValidations>
  <pageMargins left="0.70866141732283472" right="0.70866141732283472" top="1.3779527559055118" bottom="1.1811023622047245" header="0.43307086614173229" footer="0.31496062992125984"/>
  <pageSetup paperSize="9" fitToHeight="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rowBreaks count="4" manualBreakCount="4">
    <brk id="24" min="1" max="8" man="1"/>
    <brk id="223" min="1" max="8" man="1"/>
    <brk id="237" min="1" max="8" man="1"/>
    <brk id="255" min="1" max="8" man="1"/>
  </rowBreaks>
  <ignoredErrors>
    <ignoredError sqref="E262 E271:E272" evalError="1"/>
  </ignoredError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56F2-37EC-4F05-AA3C-48A8136A90C4}">
  <sheetPr codeName="THeizungV2">
    <tabColor rgb="FFFFC000"/>
    <pageSetUpPr autoPageBreaks="0" fitToPage="1"/>
  </sheetPr>
  <dimension ref="A1:CW363"/>
  <sheetViews>
    <sheetView showGridLines="0" zoomScaleNormal="100" zoomScaleSheetLayoutView="70" zoomScalePageLayoutView="115" workbookViewId="0"/>
  </sheetViews>
  <sheetFormatPr baseColWidth="10" defaultRowHeight="12.75" outlineLevelRow="1" outlineLevelCol="1" x14ac:dyDescent="0.2"/>
  <cols>
    <col min="1" max="1" width="4.28515625" style="491" customWidth="1"/>
    <col min="2" max="2" width="48.7109375" style="491" customWidth="1"/>
    <col min="3" max="3" width="46" style="491" customWidth="1"/>
    <col min="4" max="4" width="18.28515625" style="491" customWidth="1"/>
    <col min="5" max="5" width="22.7109375" style="68" customWidth="1"/>
    <col min="6" max="6" width="12.28515625" style="491" customWidth="1"/>
    <col min="7" max="7" width="21.5703125" style="491" customWidth="1"/>
    <col min="8" max="8" width="8.85546875" style="491" customWidth="1"/>
    <col min="9" max="9" width="8" style="491" customWidth="1"/>
    <col min="10" max="10" width="5.5703125" style="107" customWidth="1"/>
    <col min="11" max="12" width="13.28515625" style="69" hidden="1" customWidth="1" outlineLevel="1"/>
    <col min="13" max="14" width="13.28515625" style="70" hidden="1" customWidth="1" outlineLevel="1"/>
    <col min="15" max="15" width="4.5703125" style="69" hidden="1" customWidth="1" outlineLevel="1"/>
    <col min="16" max="16" width="65.5703125" style="69" hidden="1" customWidth="1" outlineLevel="1"/>
    <col min="17" max="22" width="9" style="71" hidden="1" customWidth="1" outlineLevel="1"/>
    <col min="23" max="47" width="9" style="72" hidden="1" customWidth="1" outlineLevel="1"/>
    <col min="48" max="48" width="23.140625" style="68" hidden="1" customWidth="1" outlineLevel="1"/>
    <col min="49" max="49" width="12.7109375" style="68" hidden="1" customWidth="1" outlineLevel="1"/>
    <col min="50" max="51" width="11.42578125" style="68" hidden="1" customWidth="1" outlineLevel="1"/>
    <col min="52" max="52" width="10.140625" style="68" hidden="1" customWidth="1" outlineLevel="1"/>
    <col min="53" max="80" width="8.5703125" style="68" hidden="1" customWidth="1" outlineLevel="1"/>
    <col min="81" max="81" width="20.140625" style="112" hidden="1" customWidth="1" outlineLevel="1"/>
    <col min="82" max="82" width="8.5703125" style="491" customWidth="1" collapsed="1"/>
    <col min="83" max="83" width="50.7109375" style="491" hidden="1" customWidth="1" outlineLevel="1"/>
    <col min="84" max="97" width="8" style="68" hidden="1" customWidth="1" outlineLevel="1"/>
    <col min="98" max="98" width="19.5703125" style="491" hidden="1" customWidth="1" outlineLevel="1"/>
    <col min="99" max="99" width="16.140625" style="491" hidden="1" customWidth="1" outlineLevel="1"/>
    <col min="100" max="100" width="16" style="491" hidden="1" customWidth="1" outlineLevel="1"/>
    <col min="101" max="101" width="11.42578125" style="491" collapsed="1"/>
    <col min="102" max="16384" width="11.42578125" style="491"/>
  </cols>
  <sheetData>
    <row r="1" spans="1:100" ht="15.75" x14ac:dyDescent="0.25">
      <c r="B1" s="67" t="s">
        <v>87</v>
      </c>
      <c r="W1" s="71"/>
      <c r="X1" s="71"/>
      <c r="Y1" s="71"/>
      <c r="Z1" s="71"/>
      <c r="AA1" s="71"/>
      <c r="AB1" s="71"/>
      <c r="AC1" s="71"/>
      <c r="AD1" s="71"/>
      <c r="AE1" s="71"/>
      <c r="AF1" s="71"/>
      <c r="AG1" s="71"/>
    </row>
    <row r="2" spans="1:100" x14ac:dyDescent="0.2">
      <c r="J2" s="102"/>
      <c r="W2" s="71"/>
      <c r="X2" s="71"/>
      <c r="Y2" s="71"/>
      <c r="Z2" s="71"/>
      <c r="AA2" s="71"/>
      <c r="AB2" s="71"/>
      <c r="AC2" s="71"/>
      <c r="AD2" s="71"/>
      <c r="AE2" s="71"/>
      <c r="AF2" s="71"/>
      <c r="AG2" s="71"/>
    </row>
    <row r="3" spans="1:100" x14ac:dyDescent="0.2">
      <c r="B3" s="73" t="s">
        <v>98</v>
      </c>
      <c r="C3" s="73"/>
      <c r="D3" s="73"/>
      <c r="E3" s="74"/>
      <c r="F3" s="73"/>
      <c r="G3" s="73"/>
      <c r="H3" s="73"/>
      <c r="I3" s="73"/>
      <c r="J3" s="222"/>
      <c r="K3" s="76"/>
      <c r="L3" s="76"/>
      <c r="M3" s="77"/>
      <c r="N3" s="77"/>
      <c r="O3" s="76"/>
      <c r="P3" s="76"/>
      <c r="Q3" s="78"/>
      <c r="R3" s="78"/>
      <c r="S3" s="78"/>
      <c r="T3" s="78"/>
      <c r="U3" s="78"/>
      <c r="V3" s="78"/>
      <c r="W3" s="78"/>
      <c r="X3" s="78"/>
      <c r="Y3" s="78"/>
      <c r="Z3" s="78"/>
      <c r="AA3" s="78"/>
      <c r="AB3" s="78"/>
      <c r="AC3" s="78"/>
      <c r="AD3" s="78"/>
      <c r="AE3" s="78"/>
      <c r="AF3" s="78"/>
      <c r="AG3" s="78"/>
      <c r="AH3" s="79"/>
      <c r="AI3" s="79"/>
      <c r="AJ3" s="79"/>
      <c r="AK3" s="79"/>
      <c r="AL3" s="79"/>
      <c r="AM3" s="79"/>
      <c r="AN3" s="79"/>
      <c r="AO3" s="79"/>
      <c r="AP3" s="79"/>
      <c r="AQ3" s="79"/>
      <c r="AR3" s="79"/>
      <c r="AS3" s="79"/>
      <c r="AT3" s="79"/>
      <c r="AU3" s="79"/>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D3" s="112"/>
      <c r="CE3" s="80"/>
      <c r="CF3" s="80"/>
      <c r="CG3" s="80"/>
      <c r="CH3" s="80"/>
      <c r="CI3" s="80"/>
      <c r="CJ3" s="80"/>
      <c r="CK3" s="80"/>
      <c r="CL3" s="80"/>
      <c r="CM3" s="80"/>
      <c r="CN3" s="80"/>
      <c r="CO3" s="80"/>
      <c r="CP3" s="80"/>
      <c r="CQ3" s="80"/>
      <c r="CR3" s="80"/>
      <c r="CS3" s="80"/>
      <c r="CT3" s="80"/>
      <c r="CU3" s="80"/>
      <c r="CV3" s="80"/>
    </row>
    <row r="4" spans="1:100" ht="6" customHeight="1" x14ac:dyDescent="0.2">
      <c r="J4" s="102"/>
      <c r="W4" s="71"/>
      <c r="X4" s="71"/>
      <c r="Y4" s="71"/>
      <c r="Z4" s="71"/>
      <c r="AA4" s="71"/>
      <c r="AB4" s="71"/>
      <c r="AC4" s="71"/>
      <c r="AD4" s="71"/>
      <c r="AE4" s="71"/>
      <c r="AF4" s="71"/>
      <c r="AG4" s="71"/>
    </row>
    <row r="5" spans="1:100" ht="13.5" thickBot="1" x14ac:dyDescent="0.25">
      <c r="B5" s="81" t="s">
        <v>99</v>
      </c>
      <c r="C5" s="82" t="s">
        <v>305</v>
      </c>
      <c r="D5" s="83"/>
      <c r="E5" s="84"/>
      <c r="F5" s="83"/>
      <c r="G5" s="83"/>
      <c r="J5" s="102"/>
      <c r="W5" s="71"/>
      <c r="X5" s="71"/>
      <c r="Y5" s="71"/>
      <c r="Z5" s="71"/>
      <c r="AA5" s="71"/>
      <c r="AB5" s="71"/>
      <c r="AC5" s="71"/>
      <c r="AD5" s="71"/>
      <c r="AE5" s="71"/>
      <c r="AF5" s="71"/>
      <c r="AG5" s="71"/>
    </row>
    <row r="6" spans="1:100" s="85" customFormat="1" ht="41.25" customHeight="1" thickBot="1" x14ac:dyDescent="0.25">
      <c r="B6" s="86" t="s">
        <v>101</v>
      </c>
      <c r="C6" s="751"/>
      <c r="D6" s="752"/>
      <c r="E6" s="752"/>
      <c r="F6" s="752"/>
      <c r="G6" s="752"/>
      <c r="H6" s="752"/>
      <c r="I6" s="753"/>
      <c r="J6" s="91"/>
      <c r="K6" s="86"/>
      <c r="L6" s="86"/>
      <c r="M6" s="87"/>
      <c r="N6" s="87"/>
      <c r="O6" s="86"/>
      <c r="P6" s="86"/>
      <c r="Q6" s="88"/>
      <c r="R6" s="88"/>
      <c r="S6" s="88"/>
      <c r="T6" s="88"/>
      <c r="U6" s="88"/>
      <c r="V6" s="88"/>
      <c r="W6" s="88"/>
      <c r="X6" s="88"/>
      <c r="Y6" s="88"/>
      <c r="Z6" s="88"/>
      <c r="AA6" s="88"/>
      <c r="AB6" s="88"/>
      <c r="AC6" s="88"/>
      <c r="AD6" s="88"/>
      <c r="AE6" s="88"/>
      <c r="AF6" s="88"/>
      <c r="AG6" s="88"/>
      <c r="AH6" s="89"/>
      <c r="AI6" s="89"/>
      <c r="AJ6" s="89"/>
      <c r="AK6" s="89"/>
      <c r="AL6" s="89"/>
      <c r="AM6" s="89"/>
      <c r="AN6" s="89"/>
      <c r="AO6" s="89"/>
      <c r="AP6" s="89"/>
      <c r="AQ6" s="89"/>
      <c r="AR6" s="89"/>
      <c r="AS6" s="89"/>
      <c r="AT6" s="89"/>
      <c r="AU6" s="89"/>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563"/>
      <c r="CF6" s="90"/>
      <c r="CG6" s="90"/>
      <c r="CH6" s="90"/>
      <c r="CI6" s="90"/>
      <c r="CJ6" s="90"/>
      <c r="CK6" s="90"/>
      <c r="CL6" s="90"/>
      <c r="CM6" s="90"/>
      <c r="CN6" s="90"/>
      <c r="CO6" s="90"/>
      <c r="CP6" s="90"/>
      <c r="CQ6" s="90"/>
      <c r="CR6" s="90"/>
      <c r="CS6" s="90"/>
    </row>
    <row r="7" spans="1:100" ht="13.5" thickBot="1" x14ac:dyDescent="0.25">
      <c r="A7" s="372" t="s">
        <v>8</v>
      </c>
      <c r="B7" s="197" t="s">
        <v>102</v>
      </c>
      <c r="C7" s="248" t="s">
        <v>7</v>
      </c>
      <c r="D7" s="695" t="str">
        <f>IF(OR(C13=3,C13=1),"VBE n'autorise aucun système de production de chaleur fossile (voir également commentaire)","")</f>
        <v/>
      </c>
      <c r="E7" s="685"/>
      <c r="F7" s="685"/>
      <c r="G7" s="685"/>
      <c r="H7" s="685"/>
      <c r="I7" s="685"/>
      <c r="J7" s="102"/>
      <c r="W7" s="71"/>
      <c r="X7" s="71"/>
      <c r="Y7" s="71"/>
      <c r="Z7" s="71"/>
      <c r="AA7" s="71"/>
      <c r="AB7" s="71"/>
      <c r="AC7" s="71"/>
      <c r="AD7" s="71"/>
      <c r="AE7" s="71"/>
      <c r="AF7" s="71"/>
      <c r="AG7" s="71"/>
    </row>
    <row r="8" spans="1:100" ht="13.5" thickBot="1" x14ac:dyDescent="0.25">
      <c r="A8" s="69"/>
      <c r="B8" s="694" t="str">
        <f>IF(C12=9,"Surface de capteurs","Puissance de chauffe")</f>
        <v>Puissance de chauffe</v>
      </c>
      <c r="C8" s="245"/>
      <c r="D8" s="95" t="str">
        <f>IF(C12=9,"m2","kW")</f>
        <v>kW</v>
      </c>
      <c r="E8" s="70"/>
      <c r="F8" s="95"/>
      <c r="G8" s="95"/>
      <c r="H8" s="95"/>
      <c r="I8" s="95"/>
      <c r="W8" s="71"/>
      <c r="X8" s="71"/>
      <c r="Y8" s="71"/>
      <c r="Z8" s="71"/>
      <c r="AA8" s="71"/>
      <c r="AB8" s="71"/>
      <c r="AC8" s="71"/>
      <c r="AD8" s="71"/>
      <c r="AE8" s="71"/>
      <c r="AF8" s="71"/>
      <c r="AG8" s="71"/>
    </row>
    <row r="9" spans="1:100" ht="13.5" thickBot="1" x14ac:dyDescent="0.25">
      <c r="A9" s="372" t="s">
        <v>8</v>
      </c>
      <c r="B9" s="96" t="s">
        <v>360</v>
      </c>
      <c r="C9" s="246"/>
      <c r="D9" s="95" t="s">
        <v>95</v>
      </c>
      <c r="E9" s="70"/>
      <c r="F9" s="95"/>
      <c r="G9" s="95"/>
      <c r="H9" s="95"/>
      <c r="I9" s="95"/>
      <c r="J9" s="102"/>
      <c r="W9" s="71"/>
      <c r="X9" s="71"/>
      <c r="Y9" s="71"/>
      <c r="Z9" s="71"/>
      <c r="AA9" s="71"/>
      <c r="AB9" s="71"/>
      <c r="AC9" s="71"/>
      <c r="AD9" s="71"/>
      <c r="AE9" s="71"/>
      <c r="AF9" s="71"/>
      <c r="AG9" s="71"/>
    </row>
    <row r="10" spans="1:100" ht="13.5" thickBot="1" x14ac:dyDescent="0.25">
      <c r="A10" s="372" t="s">
        <v>8</v>
      </c>
      <c r="B10" s="96" t="str">
        <f>VLOOKUP(C12,$C$279:$F$293,4,0)</f>
        <v>Degré d'efficacité/coefficient de performance annuel COP</v>
      </c>
      <c r="C10" s="246"/>
      <c r="D10" s="505" t="str">
        <f>IF(C13=0,"% / -",IF(C13=14,"","%"))</f>
        <v>% / -</v>
      </c>
      <c r="E10" s="646" t="str">
        <f>IF(AND(C13=14,C10&gt;7),"COP &gt; 7, veuillez vérifier",IF(AND(B10="Rendement",C10&lt;&gt;"",OR(C10&gt;100,C10&lt;80)),"Rendement &lt; 80% ou &gt; 100%, veuillez vérifier",""))</f>
        <v/>
      </c>
      <c r="F10" s="95"/>
      <c r="G10" s="95"/>
      <c r="H10" s="95"/>
      <c r="I10" s="95"/>
      <c r="J10" s="102"/>
      <c r="W10" s="71"/>
      <c r="X10" s="71"/>
      <c r="Y10" s="71"/>
      <c r="Z10" s="71"/>
      <c r="AA10" s="71"/>
      <c r="AB10" s="71"/>
      <c r="AC10" s="71"/>
      <c r="AD10" s="71"/>
      <c r="AE10" s="71"/>
      <c r="AF10" s="71"/>
      <c r="AG10" s="71"/>
    </row>
    <row r="11" spans="1:100" ht="13.5" thickBot="1" x14ac:dyDescent="0.25">
      <c r="A11" s="69"/>
      <c r="B11" s="96" t="str">
        <f>"Consomation d'énergie finale ("&amp;VLOOKUP(C12,$C$279:$E$293,3,0)&amp;")"</f>
        <v>Consomation d'énergie finale (Agent énergétique)</v>
      </c>
      <c r="C11" s="519">
        <f>IFERROR(IF(C13=14,C9/C10,C9/C10%),0)</f>
        <v>0</v>
      </c>
      <c r="D11" s="95" t="s">
        <v>95</v>
      </c>
      <c r="E11" s="70"/>
      <c r="F11" s="95"/>
      <c r="G11" s="95"/>
      <c r="H11" s="95"/>
      <c r="I11" s="95"/>
      <c r="W11" s="71"/>
      <c r="X11" s="71"/>
      <c r="Y11" s="71"/>
      <c r="Z11" s="71"/>
      <c r="AA11" s="71"/>
      <c r="AB11" s="71"/>
      <c r="AC11" s="71"/>
      <c r="AD11" s="71"/>
      <c r="AE11" s="71"/>
      <c r="AF11" s="71"/>
      <c r="AG11" s="71"/>
    </row>
    <row r="12" spans="1:100" s="100" customFormat="1" ht="13.5" hidden="1" thickBot="1" x14ac:dyDescent="0.25">
      <c r="B12" s="96" t="s">
        <v>235</v>
      </c>
      <c r="C12" s="101">
        <f>IF(ISBLANK(C7),0,VLOOKUP(C7,$B$279:$G$293,2,0))</f>
        <v>0</v>
      </c>
      <c r="D12" s="102"/>
      <c r="E12" s="103"/>
      <c r="F12" s="103"/>
      <c r="G12" s="103"/>
      <c r="H12" s="104"/>
      <c r="I12" s="104"/>
      <c r="J12" s="105"/>
      <c r="M12" s="105"/>
      <c r="N12" s="105"/>
      <c r="Q12" s="106"/>
      <c r="R12" s="106"/>
      <c r="S12" s="106"/>
      <c r="T12" s="106"/>
      <c r="U12" s="106"/>
      <c r="V12" s="106"/>
      <c r="W12" s="71"/>
      <c r="X12" s="106"/>
      <c r="Y12" s="106"/>
      <c r="Z12" s="106"/>
      <c r="AA12" s="106"/>
      <c r="AB12" s="106"/>
      <c r="AC12" s="71"/>
      <c r="AD12" s="106"/>
      <c r="AE12" s="106"/>
      <c r="AF12" s="106"/>
      <c r="AG12" s="106"/>
      <c r="AH12" s="106"/>
      <c r="AI12" s="106"/>
      <c r="AJ12" s="106"/>
      <c r="AK12" s="106"/>
      <c r="AL12" s="106"/>
      <c r="AM12" s="106"/>
      <c r="AN12" s="106"/>
      <c r="AO12" s="106"/>
      <c r="AP12" s="106"/>
      <c r="AQ12" s="106"/>
      <c r="AR12" s="106"/>
      <c r="AS12" s="106"/>
      <c r="AT12" s="106"/>
      <c r="AU12" s="106"/>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F12" s="105"/>
      <c r="CG12" s="105"/>
      <c r="CH12" s="105"/>
      <c r="CI12" s="105"/>
      <c r="CJ12" s="105"/>
      <c r="CK12" s="105"/>
      <c r="CL12" s="105"/>
      <c r="CM12" s="105"/>
      <c r="CN12" s="105"/>
      <c r="CO12" s="105"/>
      <c r="CP12" s="105"/>
      <c r="CQ12" s="105"/>
      <c r="CR12" s="105"/>
      <c r="CS12" s="105"/>
    </row>
    <row r="13" spans="1:100" s="100" customFormat="1" hidden="1" x14ac:dyDescent="0.2">
      <c r="B13" s="96" t="s">
        <v>236</v>
      </c>
      <c r="C13" s="96">
        <f>IF(ISBLANK(C7),0,VLOOKUP(C7,$B$279:$F$293,3,0))</f>
        <v>0</v>
      </c>
      <c r="D13" s="102"/>
      <c r="E13" s="103"/>
      <c r="F13" s="103"/>
      <c r="G13" s="103"/>
      <c r="H13" s="104"/>
      <c r="I13" s="104"/>
      <c r="J13" s="105"/>
      <c r="M13" s="105"/>
      <c r="N13" s="105"/>
      <c r="Q13" s="106"/>
      <c r="R13" s="106"/>
      <c r="S13" s="106"/>
      <c r="T13" s="106"/>
      <c r="U13" s="106"/>
      <c r="V13" s="106"/>
      <c r="W13" s="71"/>
      <c r="X13" s="106"/>
      <c r="Y13" s="106"/>
      <c r="Z13" s="106"/>
      <c r="AA13" s="106"/>
      <c r="AB13" s="106"/>
      <c r="AC13" s="71"/>
      <c r="AD13" s="106"/>
      <c r="AE13" s="106"/>
      <c r="AF13" s="106"/>
      <c r="AG13" s="106"/>
      <c r="AH13" s="106"/>
      <c r="AI13" s="106"/>
      <c r="AJ13" s="106"/>
      <c r="AK13" s="106"/>
      <c r="AL13" s="106"/>
      <c r="AM13" s="106"/>
      <c r="AN13" s="106"/>
      <c r="AO13" s="106"/>
      <c r="AP13" s="106"/>
      <c r="AQ13" s="106"/>
      <c r="AR13" s="106"/>
      <c r="AS13" s="106"/>
      <c r="AT13" s="106"/>
      <c r="AU13" s="106"/>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F13" s="105"/>
      <c r="CG13" s="105"/>
      <c r="CH13" s="105"/>
      <c r="CI13" s="105"/>
      <c r="CJ13" s="105"/>
      <c r="CK13" s="105"/>
      <c r="CL13" s="105"/>
      <c r="CM13" s="105"/>
      <c r="CN13" s="105"/>
      <c r="CO13" s="105"/>
      <c r="CP13" s="105"/>
      <c r="CQ13" s="105"/>
      <c r="CR13" s="105"/>
      <c r="CS13" s="105"/>
    </row>
    <row r="14" spans="1:100" s="107" customFormat="1" ht="12.75" customHeight="1" x14ac:dyDescent="0.2">
      <c r="A14" s="102"/>
      <c r="E14" s="646"/>
      <c r="F14" s="102"/>
      <c r="G14" s="102"/>
      <c r="H14" s="102"/>
      <c r="I14" s="102"/>
      <c r="J14" s="102"/>
      <c r="K14" s="109"/>
      <c r="L14" s="102"/>
      <c r="M14" s="108"/>
      <c r="N14" s="108"/>
      <c r="O14" s="102"/>
      <c r="P14" s="109"/>
      <c r="Q14" s="110"/>
      <c r="R14" s="110"/>
      <c r="S14" s="110"/>
      <c r="T14" s="110"/>
      <c r="U14" s="110"/>
      <c r="V14" s="110"/>
      <c r="W14" s="71"/>
      <c r="X14" s="110"/>
      <c r="Y14" s="110"/>
      <c r="Z14" s="110"/>
      <c r="AA14" s="110"/>
      <c r="AB14" s="110"/>
      <c r="AC14" s="71"/>
      <c r="AD14" s="110"/>
      <c r="AE14" s="110"/>
      <c r="AF14" s="110"/>
      <c r="AG14" s="110"/>
      <c r="AH14" s="111"/>
      <c r="AI14" s="111"/>
      <c r="AJ14" s="111"/>
      <c r="AK14" s="111"/>
      <c r="AL14" s="111"/>
      <c r="AM14" s="111"/>
      <c r="AN14" s="111"/>
      <c r="AO14" s="111"/>
      <c r="AP14" s="111"/>
      <c r="AQ14" s="111"/>
      <c r="AR14" s="111"/>
      <c r="AS14" s="111"/>
      <c r="AT14" s="111"/>
      <c r="AU14" s="111"/>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F14" s="112"/>
      <c r="CG14" s="112"/>
      <c r="CH14" s="112"/>
      <c r="CI14" s="112"/>
      <c r="CJ14" s="112"/>
      <c r="CK14" s="112"/>
      <c r="CL14" s="112"/>
      <c r="CM14" s="112"/>
      <c r="CN14" s="112"/>
      <c r="CO14" s="112"/>
      <c r="CP14" s="112"/>
      <c r="CQ14" s="112"/>
      <c r="CR14" s="112"/>
      <c r="CS14" s="112"/>
    </row>
    <row r="15" spans="1:100" ht="13.5" thickBot="1" x14ac:dyDescent="0.25">
      <c r="A15" s="372" t="s">
        <v>8</v>
      </c>
      <c r="B15" s="197" t="s">
        <v>104</v>
      </c>
      <c r="C15" s="248" t="s">
        <v>7</v>
      </c>
      <c r="D15" s="696" t="str">
        <f>IF(OR(C21=3,C21=1),"VBE n'autorise aucun système de production de chaleur fossile (voir commentaire producteur 1)","")</f>
        <v/>
      </c>
      <c r="F15" s="431"/>
      <c r="G15" s="431"/>
      <c r="H15" s="431"/>
      <c r="I15" s="431"/>
      <c r="J15" s="102"/>
      <c r="W15" s="71"/>
      <c r="X15" s="71"/>
      <c r="Y15" s="71"/>
      <c r="Z15" s="71"/>
      <c r="AA15" s="71"/>
      <c r="AB15" s="71"/>
      <c r="AC15" s="71"/>
      <c r="AD15" s="71"/>
      <c r="AE15" s="71"/>
      <c r="AF15" s="71"/>
      <c r="AG15" s="71"/>
    </row>
    <row r="16" spans="1:100" ht="13.5" thickBot="1" x14ac:dyDescent="0.25">
      <c r="A16" s="69"/>
      <c r="B16" s="694" t="str">
        <f>IF(C20=9,"Surface de capteurs","Puissance de chauffe")</f>
        <v>Puissance de chauffe</v>
      </c>
      <c r="C16" s="245"/>
      <c r="D16" s="95" t="str">
        <f>IF(C20=9,"m2","kW")</f>
        <v>kW</v>
      </c>
      <c r="E16" s="70"/>
      <c r="F16" s="95"/>
      <c r="G16" s="95"/>
      <c r="H16" s="95"/>
      <c r="I16" s="95"/>
      <c r="W16" s="71"/>
      <c r="X16" s="71"/>
      <c r="Y16" s="71"/>
      <c r="Z16" s="71"/>
      <c r="AA16" s="71"/>
      <c r="AB16" s="71"/>
      <c r="AC16" s="71"/>
      <c r="AD16" s="71"/>
      <c r="AE16" s="71"/>
      <c r="AF16" s="71"/>
      <c r="AG16" s="71"/>
    </row>
    <row r="17" spans="1:100" ht="13.5" thickBot="1" x14ac:dyDescent="0.25">
      <c r="A17" s="372" t="s">
        <v>8</v>
      </c>
      <c r="B17" s="96" t="s">
        <v>360</v>
      </c>
      <c r="C17" s="246"/>
      <c r="D17" s="95" t="s">
        <v>95</v>
      </c>
      <c r="E17" s="70"/>
      <c r="F17" s="95"/>
      <c r="G17" s="95"/>
      <c r="H17" s="95"/>
      <c r="I17" s="95"/>
      <c r="J17" s="102"/>
      <c r="W17" s="71"/>
      <c r="X17" s="71"/>
      <c r="Y17" s="71"/>
      <c r="Z17" s="71"/>
      <c r="AA17" s="71"/>
      <c r="AB17" s="71"/>
      <c r="AC17" s="71"/>
      <c r="AD17" s="71"/>
      <c r="AE17" s="71"/>
      <c r="AF17" s="71"/>
      <c r="AG17" s="71"/>
    </row>
    <row r="18" spans="1:100" ht="13.5" thickBot="1" x14ac:dyDescent="0.25">
      <c r="A18" s="372" t="s">
        <v>8</v>
      </c>
      <c r="B18" s="96" t="str">
        <f>VLOOKUP(C20,$C$279:$F$293,4,0)</f>
        <v>Degré d'efficacité/coefficient de performance annuel COP</v>
      </c>
      <c r="C18" s="246"/>
      <c r="D18" s="505" t="str">
        <f>IF(C21=0,"% / -",IF(C21=14,"","%"))</f>
        <v>% / -</v>
      </c>
      <c r="E18" s="646" t="str">
        <f>IF(AND(C21=14,C18&gt;7),"COP &gt; 7, veuillez vérifier",IF(AND(B18="Rendement",C18&lt;&gt;"",OR(C18&gt;100,C18&lt;80)),"Rendement &lt; 80% ou &gt; 100%, veuillez vérifier",""))</f>
        <v/>
      </c>
      <c r="F18" s="95"/>
      <c r="G18" s="95"/>
      <c r="H18" s="95"/>
      <c r="I18" s="95"/>
      <c r="J18" s="102"/>
      <c r="W18" s="71"/>
      <c r="X18" s="71"/>
      <c r="Y18" s="71"/>
      <c r="Z18" s="71"/>
      <c r="AA18" s="71"/>
      <c r="AB18" s="71"/>
      <c r="AC18" s="71"/>
      <c r="AD18" s="71"/>
      <c r="AE18" s="71"/>
      <c r="AF18" s="71"/>
      <c r="AG18" s="71"/>
    </row>
    <row r="19" spans="1:100" ht="13.5" thickBot="1" x14ac:dyDescent="0.25">
      <c r="A19" s="69"/>
      <c r="B19" s="96" t="str">
        <f>"Consomation d'énergie finale ("&amp;VLOOKUP(C20,$C$279:$E$293,3,0)&amp;")"</f>
        <v>Consomation d'énergie finale (Agent énergétique)</v>
      </c>
      <c r="C19" s="519">
        <f>IFERROR(IF(C21=14,C17/C18,C17/C18%),0)</f>
        <v>0</v>
      </c>
      <c r="D19" s="95" t="s">
        <v>95</v>
      </c>
      <c r="E19" s="70"/>
      <c r="F19" s="95"/>
      <c r="G19" s="95"/>
      <c r="H19" s="95"/>
      <c r="I19" s="95"/>
      <c r="W19" s="71"/>
      <c r="X19" s="71"/>
      <c r="Y19" s="71"/>
      <c r="Z19" s="71"/>
      <c r="AA19" s="71"/>
      <c r="AB19" s="71"/>
      <c r="AC19" s="71"/>
      <c r="AD19" s="71"/>
      <c r="AE19" s="71"/>
      <c r="AF19" s="71"/>
      <c r="AG19" s="71"/>
    </row>
    <row r="20" spans="1:100" s="100" customFormat="1" ht="13.5" hidden="1" thickBot="1" x14ac:dyDescent="0.25">
      <c r="B20" s="96" t="s">
        <v>235</v>
      </c>
      <c r="C20" s="101">
        <f>IF(ISBLANK(C15),0,VLOOKUP(C15,$B$279:$F$293,2,0))</f>
        <v>0</v>
      </c>
      <c r="D20" s="102"/>
      <c r="E20" s="103"/>
      <c r="F20" s="103"/>
      <c r="G20" s="103"/>
      <c r="H20" s="104"/>
      <c r="I20" s="104"/>
      <c r="J20" s="105"/>
      <c r="M20" s="105"/>
      <c r="N20" s="105"/>
      <c r="Q20" s="106"/>
      <c r="R20" s="106"/>
      <c r="S20" s="106"/>
      <c r="T20" s="106"/>
      <c r="U20" s="106"/>
      <c r="V20" s="106"/>
      <c r="W20" s="71"/>
      <c r="X20" s="106"/>
      <c r="Y20" s="106"/>
      <c r="Z20" s="106"/>
      <c r="AA20" s="106"/>
      <c r="AB20" s="106"/>
      <c r="AC20" s="71"/>
      <c r="AD20" s="106"/>
      <c r="AE20" s="106"/>
      <c r="AF20" s="106"/>
      <c r="AG20" s="106"/>
      <c r="AH20" s="106"/>
      <c r="AI20" s="106"/>
      <c r="AJ20" s="106"/>
      <c r="AK20" s="106"/>
      <c r="AL20" s="106"/>
      <c r="AM20" s="106"/>
      <c r="AN20" s="106"/>
      <c r="AO20" s="106"/>
      <c r="AP20" s="106"/>
      <c r="AQ20" s="106"/>
      <c r="AR20" s="106"/>
      <c r="AS20" s="106"/>
      <c r="AT20" s="106"/>
      <c r="AU20" s="106"/>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E20" s="83" t="s">
        <v>332</v>
      </c>
      <c r="CF20" s="105"/>
      <c r="CG20" s="105"/>
      <c r="CH20" s="105"/>
      <c r="CI20" s="105"/>
      <c r="CJ20" s="105"/>
      <c r="CK20" s="105"/>
      <c r="CL20" s="105"/>
      <c r="CM20" s="105"/>
      <c r="CN20" s="105"/>
      <c r="CO20" s="105"/>
      <c r="CP20" s="105"/>
      <c r="CQ20" s="105"/>
      <c r="CR20" s="105"/>
      <c r="CS20" s="105"/>
    </row>
    <row r="21" spans="1:100" s="100" customFormat="1" ht="13.5" hidden="1" thickBot="1" x14ac:dyDescent="0.25">
      <c r="B21" s="96" t="s">
        <v>236</v>
      </c>
      <c r="C21" s="96">
        <f>IF(ISBLANK(C15),0,VLOOKUP(C15,$B$279:$F$293,3,0))</f>
        <v>0</v>
      </c>
      <c r="D21" s="102"/>
      <c r="E21" s="103"/>
      <c r="F21" s="103"/>
      <c r="G21" s="103"/>
      <c r="H21" s="104"/>
      <c r="I21" s="104"/>
      <c r="J21" s="105"/>
      <c r="M21" s="105"/>
      <c r="N21" s="105"/>
      <c r="Q21" s="106"/>
      <c r="R21" s="106"/>
      <c r="S21" s="106"/>
      <c r="T21" s="106"/>
      <c r="U21" s="106"/>
      <c r="V21" s="106"/>
      <c r="W21" s="71"/>
      <c r="X21" s="106"/>
      <c r="Y21" s="106"/>
      <c r="Z21" s="106"/>
      <c r="AA21" s="106"/>
      <c r="AB21" s="106"/>
      <c r="AC21" s="71"/>
      <c r="AD21" s="106"/>
      <c r="AE21" s="106"/>
      <c r="AF21" s="106"/>
      <c r="AG21" s="106"/>
      <c r="AH21" s="106"/>
      <c r="AI21" s="106"/>
      <c r="AJ21" s="106"/>
      <c r="AK21" s="106"/>
      <c r="AL21" s="106"/>
      <c r="AM21" s="106"/>
      <c r="AN21" s="106"/>
      <c r="AO21" s="106"/>
      <c r="AP21" s="106"/>
      <c r="AQ21" s="106"/>
      <c r="AR21" s="106"/>
      <c r="AS21" s="106"/>
      <c r="AT21" s="106"/>
      <c r="AU21" s="106"/>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F21" s="143" t="s">
        <v>331</v>
      </c>
      <c r="CG21" s="149" t="s">
        <v>333</v>
      </c>
      <c r="CH21" s="149" t="s">
        <v>334</v>
      </c>
      <c r="CI21" s="149" t="s">
        <v>335</v>
      </c>
      <c r="CJ21" s="149" t="s">
        <v>336</v>
      </c>
      <c r="CK21" s="149" t="s">
        <v>337</v>
      </c>
      <c r="CL21" s="149" t="s">
        <v>338</v>
      </c>
      <c r="CM21" s="149" t="s">
        <v>339</v>
      </c>
      <c r="CN21" s="149" t="s">
        <v>340</v>
      </c>
      <c r="CO21" s="149" t="s">
        <v>341</v>
      </c>
      <c r="CP21" s="149" t="s">
        <v>342</v>
      </c>
      <c r="CQ21" s="149" t="s">
        <v>343</v>
      </c>
      <c r="CR21" s="149" t="s">
        <v>344</v>
      </c>
      <c r="CS21" s="149" t="s">
        <v>345</v>
      </c>
    </row>
    <row r="22" spans="1:100" ht="13.5" thickBot="1" x14ac:dyDescent="0.25">
      <c r="A22" s="69"/>
      <c r="B22" s="95"/>
      <c r="C22" s="97"/>
      <c r="D22" s="95"/>
      <c r="E22" s="70"/>
      <c r="F22" s="95"/>
      <c r="G22" s="95"/>
      <c r="H22" s="95"/>
      <c r="I22" s="95"/>
      <c r="W22" s="71"/>
      <c r="X22" s="71"/>
      <c r="Y22" s="71"/>
      <c r="Z22" s="71"/>
      <c r="AA22" s="71"/>
      <c r="AB22" s="71"/>
      <c r="AC22" s="71"/>
      <c r="AD22" s="71"/>
      <c r="AE22" s="71"/>
      <c r="AF22" s="71"/>
      <c r="AG22" s="71"/>
    </row>
    <row r="23" spans="1:100" ht="13.5" thickBot="1" x14ac:dyDescent="0.25">
      <c r="A23" s="69"/>
      <c r="B23" s="98" t="s">
        <v>106</v>
      </c>
      <c r="C23" s="245"/>
      <c r="D23" s="99" t="s">
        <v>107</v>
      </c>
      <c r="E23" s="70"/>
      <c r="F23" s="95"/>
      <c r="G23" s="95"/>
      <c r="H23" s="95"/>
      <c r="I23" s="95"/>
      <c r="J23" s="102"/>
      <c r="W23" s="71"/>
      <c r="X23" s="71"/>
      <c r="Y23" s="71"/>
      <c r="Z23" s="71"/>
      <c r="AA23" s="71"/>
      <c r="AB23" s="71"/>
      <c r="AC23" s="71"/>
      <c r="AD23" s="71"/>
      <c r="AE23" s="71"/>
      <c r="AF23" s="71"/>
      <c r="AG23" s="71"/>
    </row>
    <row r="24" spans="1:100" ht="13.5" thickBot="1" x14ac:dyDescent="0.25">
      <c r="A24" s="69"/>
      <c r="B24" s="96" t="s">
        <v>108</v>
      </c>
      <c r="C24" s="249" t="s">
        <v>298</v>
      </c>
      <c r="D24" s="99"/>
      <c r="E24" s="70"/>
      <c r="F24" s="95"/>
      <c r="G24" s="95"/>
      <c r="H24" s="95"/>
      <c r="I24" s="95"/>
      <c r="J24" s="102"/>
      <c r="K24" s="75" t="s">
        <v>16</v>
      </c>
      <c r="L24" s="422"/>
      <c r="M24" s="423"/>
      <c r="N24" s="423"/>
      <c r="P24" s="75" t="s">
        <v>110</v>
      </c>
      <c r="Q24" s="422"/>
      <c r="R24" s="422"/>
      <c r="S24" s="423"/>
      <c r="T24" s="422"/>
      <c r="U24" s="75"/>
      <c r="V24" s="422"/>
      <c r="W24" s="423"/>
      <c r="X24" s="422"/>
      <c r="Y24" s="75"/>
      <c r="Z24" s="422"/>
      <c r="AA24" s="423"/>
      <c r="AB24" s="422"/>
      <c r="AC24" s="75"/>
      <c r="AD24" s="422"/>
      <c r="AE24" s="423"/>
      <c r="AF24" s="422"/>
      <c r="AG24" s="75"/>
      <c r="AH24" s="422"/>
      <c r="AI24" s="423"/>
      <c r="AJ24" s="422"/>
      <c r="AK24" s="75"/>
      <c r="AL24" s="422"/>
      <c r="AM24" s="423"/>
      <c r="AN24" s="422"/>
      <c r="AO24" s="75"/>
      <c r="AP24" s="422"/>
      <c r="AQ24" s="423"/>
      <c r="AR24" s="422"/>
      <c r="AS24" s="75"/>
      <c r="AT24" s="422"/>
      <c r="AU24" s="423"/>
      <c r="AV24" s="80"/>
      <c r="AX24" s="75" t="s">
        <v>110</v>
      </c>
      <c r="AY24" s="75"/>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E24" s="73" t="s">
        <v>73</v>
      </c>
      <c r="CF24" s="425"/>
      <c r="CG24" s="425"/>
      <c r="CH24" s="425"/>
      <c r="CI24" s="425"/>
      <c r="CJ24" s="425"/>
      <c r="CK24" s="425"/>
      <c r="CL24" s="425"/>
      <c r="CM24" s="425"/>
      <c r="CN24" s="425"/>
      <c r="CO24" s="425"/>
      <c r="CP24" s="425"/>
      <c r="CQ24" s="425"/>
      <c r="CR24" s="425"/>
      <c r="CS24" s="425"/>
      <c r="CT24" s="424"/>
      <c r="CU24" s="424"/>
      <c r="CV24" s="424"/>
    </row>
    <row r="25" spans="1:100" s="358" customFormat="1" ht="38.25" x14ac:dyDescent="0.2">
      <c r="A25" s="372" t="s">
        <v>8</v>
      </c>
      <c r="B25" s="113" t="s">
        <v>111</v>
      </c>
      <c r="C25" s="114" t="s">
        <v>112</v>
      </c>
      <c r="D25" s="115" t="s">
        <v>113</v>
      </c>
      <c r="E25" s="116" t="s">
        <v>114</v>
      </c>
      <c r="F25" s="117" t="s">
        <v>115</v>
      </c>
      <c r="G25" s="116" t="s">
        <v>116</v>
      </c>
      <c r="H25" s="750" t="s">
        <v>117</v>
      </c>
      <c r="I25" s="750"/>
      <c r="J25" s="116"/>
      <c r="K25" s="118" t="s">
        <v>114</v>
      </c>
      <c r="L25" s="118" t="s">
        <v>116</v>
      </c>
      <c r="M25" s="118" t="s">
        <v>118</v>
      </c>
      <c r="N25" s="118" t="s">
        <v>119</v>
      </c>
      <c r="O25" s="116"/>
      <c r="Q25" s="640" t="s">
        <v>120</v>
      </c>
      <c r="R25" s="477"/>
      <c r="S25" s="641"/>
      <c r="T25" s="641"/>
      <c r="U25" s="120"/>
      <c r="V25" s="121"/>
      <c r="W25" s="120"/>
      <c r="X25" s="120"/>
      <c r="Y25" s="120"/>
      <c r="Z25" s="120"/>
      <c r="AA25" s="120"/>
      <c r="AB25" s="121"/>
      <c r="AC25" s="120"/>
      <c r="AD25" s="120"/>
      <c r="AE25" s="120"/>
      <c r="AF25" s="120"/>
      <c r="AG25" s="120"/>
      <c r="AH25" s="120"/>
      <c r="AI25" s="120"/>
      <c r="AJ25" s="120"/>
      <c r="AK25" s="120"/>
      <c r="AL25" s="120"/>
      <c r="AM25" s="120"/>
      <c r="AN25" s="120"/>
      <c r="AO25" s="120"/>
      <c r="AP25" s="120"/>
      <c r="AQ25" s="120"/>
      <c r="AR25" s="120"/>
      <c r="AS25" s="120"/>
      <c r="AT25" s="120"/>
      <c r="AU25" s="122"/>
      <c r="AV25" s="706" t="s">
        <v>456</v>
      </c>
      <c r="AX25" s="293" t="s">
        <v>459</v>
      </c>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477"/>
      <c r="CE25" s="374"/>
      <c r="CF25" s="373">
        <v>0</v>
      </c>
      <c r="CG25" s="373">
        <v>1</v>
      </c>
      <c r="CH25" s="373">
        <v>2</v>
      </c>
      <c r="CI25" s="373">
        <v>3</v>
      </c>
      <c r="CJ25" s="373">
        <v>4</v>
      </c>
      <c r="CK25" s="373">
        <v>5</v>
      </c>
      <c r="CL25" s="373">
        <v>6</v>
      </c>
      <c r="CM25" s="373">
        <v>7</v>
      </c>
      <c r="CN25" s="373">
        <v>8</v>
      </c>
      <c r="CO25" s="373">
        <v>9</v>
      </c>
      <c r="CP25" s="373">
        <v>10</v>
      </c>
      <c r="CQ25" s="373">
        <v>11</v>
      </c>
      <c r="CR25" s="373">
        <v>12</v>
      </c>
      <c r="CS25" s="373">
        <v>13</v>
      </c>
      <c r="CT25" s="375" t="s">
        <v>121</v>
      </c>
      <c r="CU25" s="375" t="s">
        <v>122</v>
      </c>
      <c r="CV25" s="375" t="s">
        <v>123</v>
      </c>
    </row>
    <row r="26" spans="1:100" s="137" customFormat="1" ht="13.5" hidden="1" thickBot="1" x14ac:dyDescent="0.25">
      <c r="A26" s="372" t="s">
        <v>8</v>
      </c>
      <c r="B26" s="625" t="s">
        <v>361</v>
      </c>
      <c r="C26" s="126"/>
      <c r="D26" s="127"/>
      <c r="E26" s="128"/>
      <c r="F26" s="129"/>
      <c r="G26" s="130"/>
      <c r="H26" s="129"/>
      <c r="I26" s="129"/>
      <c r="J26" s="116"/>
      <c r="K26" s="131"/>
      <c r="L26" s="654"/>
      <c r="M26" s="655"/>
      <c r="N26" s="133"/>
      <c r="O26" s="70"/>
      <c r="P26" s="134" t="str">
        <f t="shared" ref="P26:P89" si="0">B26</f>
        <v>1. Source de chaleur - génie civil</v>
      </c>
      <c r="Q26" s="135">
        <v>0</v>
      </c>
      <c r="R26" s="135">
        <v>1</v>
      </c>
      <c r="S26" s="135">
        <v>2</v>
      </c>
      <c r="T26" s="135">
        <v>3</v>
      </c>
      <c r="U26" s="135">
        <v>4</v>
      </c>
      <c r="V26" s="135">
        <v>5</v>
      </c>
      <c r="W26" s="135">
        <v>6</v>
      </c>
      <c r="X26" s="135">
        <v>7</v>
      </c>
      <c r="Y26" s="135">
        <v>8</v>
      </c>
      <c r="Z26" s="135">
        <v>9</v>
      </c>
      <c r="AA26" s="135">
        <v>10</v>
      </c>
      <c r="AB26" s="135">
        <v>11</v>
      </c>
      <c r="AC26" s="135">
        <v>12</v>
      </c>
      <c r="AD26" s="135">
        <v>13</v>
      </c>
      <c r="AE26" s="135">
        <v>14</v>
      </c>
      <c r="AF26" s="135">
        <v>15</v>
      </c>
      <c r="AG26" s="135">
        <v>16</v>
      </c>
      <c r="AH26" s="135">
        <v>17</v>
      </c>
      <c r="AI26" s="135">
        <v>18</v>
      </c>
      <c r="AJ26" s="135">
        <v>19</v>
      </c>
      <c r="AK26" s="135">
        <v>20</v>
      </c>
      <c r="AL26" s="135">
        <v>21</v>
      </c>
      <c r="AM26" s="135">
        <v>22</v>
      </c>
      <c r="AN26" s="135">
        <v>23</v>
      </c>
      <c r="AO26" s="135">
        <v>24</v>
      </c>
      <c r="AP26" s="135">
        <v>25</v>
      </c>
      <c r="AQ26" s="135">
        <v>26</v>
      </c>
      <c r="AR26" s="135">
        <v>27</v>
      </c>
      <c r="AS26" s="135">
        <v>28</v>
      </c>
      <c r="AT26" s="135">
        <v>29</v>
      </c>
      <c r="AU26" s="135">
        <v>30</v>
      </c>
      <c r="AV26" s="136"/>
      <c r="AX26" s="135">
        <v>0</v>
      </c>
      <c r="AY26" s="135">
        <v>1</v>
      </c>
      <c r="AZ26" s="135">
        <v>2</v>
      </c>
      <c r="BA26" s="135">
        <v>3</v>
      </c>
      <c r="BB26" s="135">
        <v>4</v>
      </c>
      <c r="BC26" s="135">
        <v>5</v>
      </c>
      <c r="BD26" s="135">
        <v>6</v>
      </c>
      <c r="BE26" s="135">
        <v>7</v>
      </c>
      <c r="BF26" s="135">
        <v>8</v>
      </c>
      <c r="BG26" s="135">
        <v>9</v>
      </c>
      <c r="BH26" s="135">
        <v>10</v>
      </c>
      <c r="BI26" s="135">
        <v>11</v>
      </c>
      <c r="BJ26" s="135">
        <v>12</v>
      </c>
      <c r="BK26" s="135">
        <v>13</v>
      </c>
      <c r="BL26" s="135">
        <v>14</v>
      </c>
      <c r="BM26" s="135">
        <v>15</v>
      </c>
      <c r="BN26" s="135">
        <v>16</v>
      </c>
      <c r="BO26" s="135">
        <v>17</v>
      </c>
      <c r="BP26" s="135">
        <v>18</v>
      </c>
      <c r="BQ26" s="135">
        <v>19</v>
      </c>
      <c r="BR26" s="135">
        <v>20</v>
      </c>
      <c r="BS26" s="135">
        <v>21</v>
      </c>
      <c r="BT26" s="135">
        <v>22</v>
      </c>
      <c r="BU26" s="135">
        <v>23</v>
      </c>
      <c r="BV26" s="135">
        <v>24</v>
      </c>
      <c r="BW26" s="135">
        <v>25</v>
      </c>
      <c r="BX26" s="135">
        <v>26</v>
      </c>
      <c r="BY26" s="135">
        <v>27</v>
      </c>
      <c r="BZ26" s="135">
        <v>28</v>
      </c>
      <c r="CA26" s="135">
        <v>29</v>
      </c>
      <c r="CB26" s="135">
        <v>30</v>
      </c>
      <c r="CC26" s="369"/>
      <c r="CE26" s="374" t="str">
        <f t="shared" ref="CE26:CE89" si="1">B26</f>
        <v>1. Source de chaleur - génie civil</v>
      </c>
      <c r="CF26" s="145">
        <v>1</v>
      </c>
      <c r="CG26" s="145">
        <v>1</v>
      </c>
      <c r="CH26" s="145">
        <v>1</v>
      </c>
      <c r="CI26" s="145">
        <v>1</v>
      </c>
      <c r="CJ26" s="145">
        <v>1</v>
      </c>
      <c r="CK26" s="145">
        <v>1</v>
      </c>
      <c r="CL26" s="145">
        <v>1</v>
      </c>
      <c r="CM26" s="145">
        <v>1</v>
      </c>
      <c r="CN26" s="145">
        <v>1</v>
      </c>
      <c r="CO26" s="145">
        <v>1</v>
      </c>
      <c r="CP26" s="145">
        <v>1</v>
      </c>
      <c r="CQ26" s="145">
        <v>1</v>
      </c>
      <c r="CR26" s="145">
        <v>1</v>
      </c>
      <c r="CS26" s="145">
        <v>1</v>
      </c>
      <c r="CT26" s="145">
        <f t="shared" ref="CT26:CT89" si="2">SUMIF($CF$25:$CS$25,$C$12,CF26:CS26)</f>
        <v>1</v>
      </c>
      <c r="CU26" s="145">
        <f t="shared" ref="CU26:CU89" si="3">SUMIF($CF$25:$CS$25,$C$20,CF26:CS26)</f>
        <v>1</v>
      </c>
      <c r="CV26" s="145">
        <f>IF(CT26+CU26&gt;0,1,0)</f>
        <v>1</v>
      </c>
    </row>
    <row r="27" spans="1:100" s="137" customFormat="1" ht="13.5" hidden="1" thickBot="1" x14ac:dyDescent="0.25">
      <c r="A27" s="102"/>
      <c r="B27" s="98" t="s">
        <v>433</v>
      </c>
      <c r="C27" s="319"/>
      <c r="D27" s="49"/>
      <c r="E27" s="138">
        <v>30</v>
      </c>
      <c r="F27" s="642"/>
      <c r="G27" s="34">
        <v>1.4999999999999999E-2</v>
      </c>
      <c r="H27" s="635"/>
      <c r="I27" s="622" t="s">
        <v>124</v>
      </c>
      <c r="J27" s="116"/>
      <c r="K27" s="139">
        <f>IF(ISNUMBER(F27),F27,IF(ISNUMBER(E27),E27,0))</f>
        <v>30</v>
      </c>
      <c r="L27" s="140">
        <f>IF(ISNUMBER(H27),IF(I27=$D$332,IFERROR(H27/D27,"-"),H27/100),IF(ISNUMBER(G27),G27,0))</f>
        <v>1.4999999999999999E-2</v>
      </c>
      <c r="M27" s="141">
        <f>IF(AND(ISNUMBER(H27),I27=$D$332),H27,L27*D27)</f>
        <v>0</v>
      </c>
      <c r="N27" s="141">
        <f>1/K27*D27</f>
        <v>0</v>
      </c>
      <c r="O27" s="70"/>
      <c r="P27" s="143" t="str">
        <f t="shared" si="0"/>
        <v>Forages pour les eaux souterraines</v>
      </c>
      <c r="Q27" s="144">
        <f>D27</f>
        <v>0</v>
      </c>
      <c r="R27" s="653">
        <f t="shared" ref="R27:AU35" si="4">IF(Betrachtungszeit_Heizung&lt;R$26,0,IF(AND(Q$26&lt;&gt;0,Q$26/($K27)=INT(Q$26/($K27))),$D27,0))</f>
        <v>0</v>
      </c>
      <c r="S27" s="653">
        <f t="shared" si="4"/>
        <v>0</v>
      </c>
      <c r="T27" s="653">
        <f t="shared" si="4"/>
        <v>0</v>
      </c>
      <c r="U27" s="653">
        <f t="shared" si="4"/>
        <v>0</v>
      </c>
      <c r="V27" s="653">
        <f t="shared" si="4"/>
        <v>0</v>
      </c>
      <c r="W27" s="653">
        <f t="shared" si="4"/>
        <v>0</v>
      </c>
      <c r="X27" s="653">
        <f t="shared" si="4"/>
        <v>0</v>
      </c>
      <c r="Y27" s="653">
        <f t="shared" si="4"/>
        <v>0</v>
      </c>
      <c r="Z27" s="653">
        <f t="shared" si="4"/>
        <v>0</v>
      </c>
      <c r="AA27" s="653">
        <f t="shared" si="4"/>
        <v>0</v>
      </c>
      <c r="AB27" s="653">
        <f t="shared" si="4"/>
        <v>0</v>
      </c>
      <c r="AC27" s="653">
        <f t="shared" si="4"/>
        <v>0</v>
      </c>
      <c r="AD27" s="653">
        <f t="shared" si="4"/>
        <v>0</v>
      </c>
      <c r="AE27" s="653">
        <f t="shared" si="4"/>
        <v>0</v>
      </c>
      <c r="AF27" s="653">
        <f t="shared" si="4"/>
        <v>0</v>
      </c>
      <c r="AG27" s="653">
        <f t="shared" si="4"/>
        <v>0</v>
      </c>
      <c r="AH27" s="653">
        <f t="shared" si="4"/>
        <v>0</v>
      </c>
      <c r="AI27" s="653">
        <f t="shared" si="4"/>
        <v>0</v>
      </c>
      <c r="AJ27" s="653">
        <f t="shared" si="4"/>
        <v>0</v>
      </c>
      <c r="AK27" s="653">
        <f t="shared" si="4"/>
        <v>0</v>
      </c>
      <c r="AL27" s="653">
        <f t="shared" si="4"/>
        <v>0</v>
      </c>
      <c r="AM27" s="653">
        <f t="shared" si="4"/>
        <v>0</v>
      </c>
      <c r="AN27" s="653">
        <f t="shared" si="4"/>
        <v>0</v>
      </c>
      <c r="AO27" s="653">
        <f t="shared" si="4"/>
        <v>0</v>
      </c>
      <c r="AP27" s="653">
        <f t="shared" si="4"/>
        <v>0</v>
      </c>
      <c r="AQ27" s="653">
        <f t="shared" si="4"/>
        <v>0</v>
      </c>
      <c r="AR27" s="653">
        <f t="shared" si="4"/>
        <v>0</v>
      </c>
      <c r="AS27" s="653">
        <f t="shared" si="4"/>
        <v>0</v>
      </c>
      <c r="AT27" s="653">
        <f t="shared" si="4"/>
        <v>0</v>
      </c>
      <c r="AU27" s="653">
        <f t="shared" si="4"/>
        <v>0</v>
      </c>
      <c r="AV27" s="144">
        <f t="shared" ref="AV27:AV35" si="5">SUMIF($AX$26:$CB$26,Betrachtungszeit_Heizung,AX27:CB27)</f>
        <v>0</v>
      </c>
      <c r="AX27" s="144">
        <f>$D27</f>
        <v>0</v>
      </c>
      <c r="AY27" s="144">
        <f>AX27-$N27+R27</f>
        <v>0</v>
      </c>
      <c r="AZ27" s="144">
        <f t="shared" ref="AZ27:CB35" si="6">AY27-$N27+S27</f>
        <v>0</v>
      </c>
      <c r="BA27" s="144">
        <f t="shared" si="6"/>
        <v>0</v>
      </c>
      <c r="BB27" s="144">
        <f t="shared" si="6"/>
        <v>0</v>
      </c>
      <c r="BC27" s="144">
        <f t="shared" si="6"/>
        <v>0</v>
      </c>
      <c r="BD27" s="144">
        <f t="shared" si="6"/>
        <v>0</v>
      </c>
      <c r="BE27" s="144">
        <f t="shared" si="6"/>
        <v>0</v>
      </c>
      <c r="BF27" s="144">
        <f t="shared" si="6"/>
        <v>0</v>
      </c>
      <c r="BG27" s="144">
        <f t="shared" si="6"/>
        <v>0</v>
      </c>
      <c r="BH27" s="144">
        <f t="shared" si="6"/>
        <v>0</v>
      </c>
      <c r="BI27" s="144">
        <f t="shared" si="6"/>
        <v>0</v>
      </c>
      <c r="BJ27" s="144">
        <f t="shared" si="6"/>
        <v>0</v>
      </c>
      <c r="BK27" s="144">
        <f t="shared" si="6"/>
        <v>0</v>
      </c>
      <c r="BL27" s="144">
        <f t="shared" si="6"/>
        <v>0</v>
      </c>
      <c r="BM27" s="144">
        <f t="shared" si="6"/>
        <v>0</v>
      </c>
      <c r="BN27" s="144">
        <f t="shared" si="6"/>
        <v>0</v>
      </c>
      <c r="BO27" s="144">
        <f t="shared" si="6"/>
        <v>0</v>
      </c>
      <c r="BP27" s="144">
        <f t="shared" si="6"/>
        <v>0</v>
      </c>
      <c r="BQ27" s="144">
        <f t="shared" si="6"/>
        <v>0</v>
      </c>
      <c r="BR27" s="144">
        <f t="shared" si="6"/>
        <v>0</v>
      </c>
      <c r="BS27" s="144">
        <f t="shared" si="6"/>
        <v>0</v>
      </c>
      <c r="BT27" s="144">
        <f t="shared" si="6"/>
        <v>0</v>
      </c>
      <c r="BU27" s="144">
        <f t="shared" si="6"/>
        <v>0</v>
      </c>
      <c r="BV27" s="144">
        <f t="shared" si="6"/>
        <v>0</v>
      </c>
      <c r="BW27" s="144">
        <f t="shared" si="6"/>
        <v>0</v>
      </c>
      <c r="BX27" s="144">
        <f t="shared" si="6"/>
        <v>0</v>
      </c>
      <c r="BY27" s="144">
        <f t="shared" si="6"/>
        <v>0</v>
      </c>
      <c r="BZ27" s="144">
        <f t="shared" si="6"/>
        <v>0</v>
      </c>
      <c r="CA27" s="144">
        <f t="shared" si="6"/>
        <v>0</v>
      </c>
      <c r="CB27" s="144">
        <f t="shared" si="6"/>
        <v>0</v>
      </c>
      <c r="CC27" s="369"/>
      <c r="CE27" s="189" t="str">
        <f t="shared" si="1"/>
        <v>Forages pour les eaux souterraines</v>
      </c>
      <c r="CF27" s="145"/>
      <c r="CG27" s="145"/>
      <c r="CH27" s="145">
        <v>1</v>
      </c>
      <c r="CI27" s="145"/>
      <c r="CJ27" s="145"/>
      <c r="CK27" s="145"/>
      <c r="CL27" s="145"/>
      <c r="CM27" s="145"/>
      <c r="CN27" s="145"/>
      <c r="CO27" s="145"/>
      <c r="CP27" s="145"/>
      <c r="CQ27" s="145"/>
      <c r="CR27" s="145"/>
      <c r="CS27" s="145"/>
      <c r="CT27" s="145">
        <f t="shared" si="2"/>
        <v>0</v>
      </c>
      <c r="CU27" s="145">
        <f t="shared" si="3"/>
        <v>0</v>
      </c>
      <c r="CV27" s="145">
        <f t="shared" ref="CV27:CV90" si="7">IF(CT27+CU27&gt;0,1,0)</f>
        <v>0</v>
      </c>
    </row>
    <row r="28" spans="1:100" s="137" customFormat="1" ht="13.5" hidden="1" thickBot="1" x14ac:dyDescent="0.25">
      <c r="A28" s="102"/>
      <c r="B28" s="99" t="s">
        <v>125</v>
      </c>
      <c r="C28" s="319"/>
      <c r="D28" s="49"/>
      <c r="E28" s="138">
        <v>30</v>
      </c>
      <c r="F28" s="642"/>
      <c r="G28" s="34">
        <v>0.02</v>
      </c>
      <c r="H28" s="636"/>
      <c r="I28" s="622" t="s">
        <v>124</v>
      </c>
      <c r="J28" s="116"/>
      <c r="K28" s="139">
        <f t="shared" ref="K28:K91" si="8">IF(ISNUMBER(F28),F28,IF(ISNUMBER(E28),E28,0))</f>
        <v>30</v>
      </c>
      <c r="L28" s="140">
        <f t="shared" ref="L28:L35" si="9">IF(ISNUMBER(H28),IF(I28=$D$332,IFERROR(H28/D28,"-"),H28/100),IF(ISNUMBER(G28),G28,0))</f>
        <v>0.02</v>
      </c>
      <c r="M28" s="141">
        <f t="shared" ref="M28:M35" si="10">IF(AND(ISNUMBER(H28),I28=$D$332),H28,L28*D28)</f>
        <v>0</v>
      </c>
      <c r="N28" s="141">
        <f t="shared" ref="N28:N35" si="11">1/K28*D28</f>
        <v>0</v>
      </c>
      <c r="O28" s="70"/>
      <c r="P28" s="143" t="str">
        <f t="shared" si="0"/>
        <v>Construction de prise d'eau (y c. restitution)</v>
      </c>
      <c r="Q28" s="144">
        <f t="shared" ref="Q28:Q91" si="12">D28</f>
        <v>0</v>
      </c>
      <c r="R28" s="144">
        <f t="shared" si="4"/>
        <v>0</v>
      </c>
      <c r="S28" s="144">
        <f t="shared" si="4"/>
        <v>0</v>
      </c>
      <c r="T28" s="144">
        <f t="shared" si="4"/>
        <v>0</v>
      </c>
      <c r="U28" s="144">
        <f t="shared" si="4"/>
        <v>0</v>
      </c>
      <c r="V28" s="144">
        <f t="shared" si="4"/>
        <v>0</v>
      </c>
      <c r="W28" s="144">
        <f t="shared" si="4"/>
        <v>0</v>
      </c>
      <c r="X28" s="144">
        <f t="shared" si="4"/>
        <v>0</v>
      </c>
      <c r="Y28" s="144">
        <f t="shared" si="4"/>
        <v>0</v>
      </c>
      <c r="Z28" s="144">
        <f t="shared" si="4"/>
        <v>0</v>
      </c>
      <c r="AA28" s="144">
        <f t="shared" si="4"/>
        <v>0</v>
      </c>
      <c r="AB28" s="144">
        <f t="shared" si="4"/>
        <v>0</v>
      </c>
      <c r="AC28" s="144">
        <f t="shared" si="4"/>
        <v>0</v>
      </c>
      <c r="AD28" s="144">
        <f t="shared" si="4"/>
        <v>0</v>
      </c>
      <c r="AE28" s="144">
        <f t="shared" si="4"/>
        <v>0</v>
      </c>
      <c r="AF28" s="144">
        <f t="shared" si="4"/>
        <v>0</v>
      </c>
      <c r="AG28" s="144">
        <f t="shared" si="4"/>
        <v>0</v>
      </c>
      <c r="AH28" s="144">
        <f t="shared" si="4"/>
        <v>0</v>
      </c>
      <c r="AI28" s="144">
        <f t="shared" si="4"/>
        <v>0</v>
      </c>
      <c r="AJ28" s="144">
        <f t="shared" si="4"/>
        <v>0</v>
      </c>
      <c r="AK28" s="144">
        <f t="shared" si="4"/>
        <v>0</v>
      </c>
      <c r="AL28" s="144">
        <f t="shared" si="4"/>
        <v>0</v>
      </c>
      <c r="AM28" s="144">
        <f t="shared" si="4"/>
        <v>0</v>
      </c>
      <c r="AN28" s="144">
        <f t="shared" si="4"/>
        <v>0</v>
      </c>
      <c r="AO28" s="144">
        <f t="shared" si="4"/>
        <v>0</v>
      </c>
      <c r="AP28" s="144">
        <f t="shared" si="4"/>
        <v>0</v>
      </c>
      <c r="AQ28" s="144">
        <f t="shared" si="4"/>
        <v>0</v>
      </c>
      <c r="AR28" s="144">
        <f t="shared" si="4"/>
        <v>0</v>
      </c>
      <c r="AS28" s="144">
        <f t="shared" si="4"/>
        <v>0</v>
      </c>
      <c r="AT28" s="144">
        <f t="shared" si="4"/>
        <v>0</v>
      </c>
      <c r="AU28" s="144">
        <f t="shared" si="4"/>
        <v>0</v>
      </c>
      <c r="AV28" s="144">
        <f t="shared" si="5"/>
        <v>0</v>
      </c>
      <c r="AX28" s="144">
        <f t="shared" ref="AX28:AX35" si="13">$D28</f>
        <v>0</v>
      </c>
      <c r="AY28" s="144">
        <f t="shared" ref="AY28:BN53" si="14">AX28-$N28+R28</f>
        <v>0</v>
      </c>
      <c r="AZ28" s="144">
        <f t="shared" si="6"/>
        <v>0</v>
      </c>
      <c r="BA28" s="144">
        <f t="shared" si="6"/>
        <v>0</v>
      </c>
      <c r="BB28" s="144">
        <f t="shared" si="6"/>
        <v>0</v>
      </c>
      <c r="BC28" s="144">
        <f t="shared" si="6"/>
        <v>0</v>
      </c>
      <c r="BD28" s="144">
        <f t="shared" si="6"/>
        <v>0</v>
      </c>
      <c r="BE28" s="144">
        <f t="shared" si="6"/>
        <v>0</v>
      </c>
      <c r="BF28" s="144">
        <f t="shared" si="6"/>
        <v>0</v>
      </c>
      <c r="BG28" s="144">
        <f t="shared" si="6"/>
        <v>0</v>
      </c>
      <c r="BH28" s="144">
        <f t="shared" si="6"/>
        <v>0</v>
      </c>
      <c r="BI28" s="144">
        <f t="shared" si="6"/>
        <v>0</v>
      </c>
      <c r="BJ28" s="144">
        <f t="shared" si="6"/>
        <v>0</v>
      </c>
      <c r="BK28" s="144">
        <f t="shared" si="6"/>
        <v>0</v>
      </c>
      <c r="BL28" s="144">
        <f t="shared" si="6"/>
        <v>0</v>
      </c>
      <c r="BM28" s="144">
        <f t="shared" si="6"/>
        <v>0</v>
      </c>
      <c r="BN28" s="144">
        <f t="shared" si="6"/>
        <v>0</v>
      </c>
      <c r="BO28" s="144">
        <f t="shared" si="6"/>
        <v>0</v>
      </c>
      <c r="BP28" s="144">
        <f t="shared" si="6"/>
        <v>0</v>
      </c>
      <c r="BQ28" s="144">
        <f t="shared" si="6"/>
        <v>0</v>
      </c>
      <c r="BR28" s="144">
        <f t="shared" si="6"/>
        <v>0</v>
      </c>
      <c r="BS28" s="144">
        <f t="shared" si="6"/>
        <v>0</v>
      </c>
      <c r="BT28" s="144">
        <f t="shared" si="6"/>
        <v>0</v>
      </c>
      <c r="BU28" s="144">
        <f t="shared" si="6"/>
        <v>0</v>
      </c>
      <c r="BV28" s="144">
        <f t="shared" si="6"/>
        <v>0</v>
      </c>
      <c r="BW28" s="144">
        <f t="shared" si="6"/>
        <v>0</v>
      </c>
      <c r="BX28" s="144">
        <f t="shared" si="6"/>
        <v>0</v>
      </c>
      <c r="BY28" s="144">
        <f t="shared" si="6"/>
        <v>0</v>
      </c>
      <c r="BZ28" s="144">
        <f t="shared" si="6"/>
        <v>0</v>
      </c>
      <c r="CA28" s="144">
        <f t="shared" si="6"/>
        <v>0</v>
      </c>
      <c r="CB28" s="144">
        <f t="shared" si="6"/>
        <v>0</v>
      </c>
      <c r="CC28" s="369"/>
      <c r="CE28" s="189" t="str">
        <f t="shared" si="1"/>
        <v>Construction de prise d'eau (y c. restitution)</v>
      </c>
      <c r="CF28" s="145"/>
      <c r="CG28" s="145">
        <v>1</v>
      </c>
      <c r="CH28" s="145"/>
      <c r="CI28" s="145"/>
      <c r="CJ28" s="145"/>
      <c r="CK28" s="145"/>
      <c r="CL28" s="145"/>
      <c r="CM28" s="145"/>
      <c r="CN28" s="145"/>
      <c r="CO28" s="145"/>
      <c r="CP28" s="145"/>
      <c r="CQ28" s="145"/>
      <c r="CR28" s="145"/>
      <c r="CS28" s="145"/>
      <c r="CT28" s="145">
        <f t="shared" si="2"/>
        <v>0</v>
      </c>
      <c r="CU28" s="145">
        <f t="shared" si="3"/>
        <v>0</v>
      </c>
      <c r="CV28" s="145">
        <f t="shared" si="7"/>
        <v>0</v>
      </c>
    </row>
    <row r="29" spans="1:100" s="137" customFormat="1" ht="13.5" hidden="1" thickBot="1" x14ac:dyDescent="0.25">
      <c r="A29" s="102"/>
      <c r="B29" s="99" t="s">
        <v>126</v>
      </c>
      <c r="C29" s="319"/>
      <c r="D29" s="49"/>
      <c r="E29" s="138">
        <v>30</v>
      </c>
      <c r="F29" s="642"/>
      <c r="G29" s="34">
        <v>5.0000000000000001E-3</v>
      </c>
      <c r="H29" s="636"/>
      <c r="I29" s="622" t="s">
        <v>124</v>
      </c>
      <c r="J29" s="116"/>
      <c r="K29" s="139">
        <f t="shared" si="8"/>
        <v>30</v>
      </c>
      <c r="L29" s="140">
        <f t="shared" si="9"/>
        <v>5.0000000000000001E-3</v>
      </c>
      <c r="M29" s="141">
        <f t="shared" si="10"/>
        <v>0</v>
      </c>
      <c r="N29" s="141">
        <f t="shared" si="11"/>
        <v>0</v>
      </c>
      <c r="O29" s="70"/>
      <c r="P29" s="143" t="str">
        <f t="shared" si="0"/>
        <v>Galerie/puits d'infiltration</v>
      </c>
      <c r="Q29" s="144">
        <f t="shared" si="12"/>
        <v>0</v>
      </c>
      <c r="R29" s="144">
        <f t="shared" si="4"/>
        <v>0</v>
      </c>
      <c r="S29" s="144">
        <f t="shared" si="4"/>
        <v>0</v>
      </c>
      <c r="T29" s="144">
        <f t="shared" si="4"/>
        <v>0</v>
      </c>
      <c r="U29" s="144">
        <f t="shared" si="4"/>
        <v>0</v>
      </c>
      <c r="V29" s="144">
        <f t="shared" si="4"/>
        <v>0</v>
      </c>
      <c r="W29" s="144">
        <f t="shared" si="4"/>
        <v>0</v>
      </c>
      <c r="X29" s="144">
        <f t="shared" si="4"/>
        <v>0</v>
      </c>
      <c r="Y29" s="144">
        <f t="shared" si="4"/>
        <v>0</v>
      </c>
      <c r="Z29" s="144">
        <f t="shared" si="4"/>
        <v>0</v>
      </c>
      <c r="AA29" s="144">
        <f t="shared" si="4"/>
        <v>0</v>
      </c>
      <c r="AB29" s="144">
        <f t="shared" si="4"/>
        <v>0</v>
      </c>
      <c r="AC29" s="144">
        <f t="shared" si="4"/>
        <v>0</v>
      </c>
      <c r="AD29" s="144">
        <f t="shared" si="4"/>
        <v>0</v>
      </c>
      <c r="AE29" s="144">
        <f t="shared" si="4"/>
        <v>0</v>
      </c>
      <c r="AF29" s="144">
        <f t="shared" si="4"/>
        <v>0</v>
      </c>
      <c r="AG29" s="144">
        <f t="shared" si="4"/>
        <v>0</v>
      </c>
      <c r="AH29" s="144">
        <f t="shared" si="4"/>
        <v>0</v>
      </c>
      <c r="AI29" s="144">
        <f t="shared" si="4"/>
        <v>0</v>
      </c>
      <c r="AJ29" s="144">
        <f t="shared" si="4"/>
        <v>0</v>
      </c>
      <c r="AK29" s="144">
        <f t="shared" si="4"/>
        <v>0</v>
      </c>
      <c r="AL29" s="144">
        <f t="shared" si="4"/>
        <v>0</v>
      </c>
      <c r="AM29" s="144">
        <f t="shared" si="4"/>
        <v>0</v>
      </c>
      <c r="AN29" s="144">
        <f t="shared" si="4"/>
        <v>0</v>
      </c>
      <c r="AO29" s="144">
        <f t="shared" si="4"/>
        <v>0</v>
      </c>
      <c r="AP29" s="144">
        <f t="shared" si="4"/>
        <v>0</v>
      </c>
      <c r="AQ29" s="144">
        <f t="shared" si="4"/>
        <v>0</v>
      </c>
      <c r="AR29" s="144">
        <f t="shared" si="4"/>
        <v>0</v>
      </c>
      <c r="AS29" s="144">
        <f t="shared" si="4"/>
        <v>0</v>
      </c>
      <c r="AT29" s="144">
        <f t="shared" si="4"/>
        <v>0</v>
      </c>
      <c r="AU29" s="144">
        <f t="shared" si="4"/>
        <v>0</v>
      </c>
      <c r="AV29" s="144">
        <f t="shared" si="5"/>
        <v>0</v>
      </c>
      <c r="AX29" s="144">
        <f t="shared" si="13"/>
        <v>0</v>
      </c>
      <c r="AY29" s="144">
        <f t="shared" si="14"/>
        <v>0</v>
      </c>
      <c r="AZ29" s="144">
        <f t="shared" si="6"/>
        <v>0</v>
      </c>
      <c r="BA29" s="144">
        <f t="shared" si="6"/>
        <v>0</v>
      </c>
      <c r="BB29" s="144">
        <f t="shared" si="6"/>
        <v>0</v>
      </c>
      <c r="BC29" s="144">
        <f t="shared" si="6"/>
        <v>0</v>
      </c>
      <c r="BD29" s="144">
        <f t="shared" si="6"/>
        <v>0</v>
      </c>
      <c r="BE29" s="144">
        <f t="shared" si="6"/>
        <v>0</v>
      </c>
      <c r="BF29" s="144">
        <f t="shared" si="6"/>
        <v>0</v>
      </c>
      <c r="BG29" s="144">
        <f t="shared" si="6"/>
        <v>0</v>
      </c>
      <c r="BH29" s="144">
        <f t="shared" si="6"/>
        <v>0</v>
      </c>
      <c r="BI29" s="144">
        <f t="shared" si="6"/>
        <v>0</v>
      </c>
      <c r="BJ29" s="144">
        <f t="shared" si="6"/>
        <v>0</v>
      </c>
      <c r="BK29" s="144">
        <f t="shared" si="6"/>
        <v>0</v>
      </c>
      <c r="BL29" s="144">
        <f t="shared" si="6"/>
        <v>0</v>
      </c>
      <c r="BM29" s="144">
        <f t="shared" si="6"/>
        <v>0</v>
      </c>
      <c r="BN29" s="144">
        <f t="shared" si="6"/>
        <v>0</v>
      </c>
      <c r="BO29" s="144">
        <f t="shared" si="6"/>
        <v>0</v>
      </c>
      <c r="BP29" s="144">
        <f t="shared" si="6"/>
        <v>0</v>
      </c>
      <c r="BQ29" s="144">
        <f t="shared" si="6"/>
        <v>0</v>
      </c>
      <c r="BR29" s="144">
        <f t="shared" si="6"/>
        <v>0</v>
      </c>
      <c r="BS29" s="144">
        <f t="shared" si="6"/>
        <v>0</v>
      </c>
      <c r="BT29" s="144">
        <f t="shared" si="6"/>
        <v>0</v>
      </c>
      <c r="BU29" s="144">
        <f t="shared" si="6"/>
        <v>0</v>
      </c>
      <c r="BV29" s="144">
        <f t="shared" si="6"/>
        <v>0</v>
      </c>
      <c r="BW29" s="144">
        <f t="shared" si="6"/>
        <v>0</v>
      </c>
      <c r="BX29" s="144">
        <f t="shared" si="6"/>
        <v>0</v>
      </c>
      <c r="BY29" s="144">
        <f t="shared" si="6"/>
        <v>0</v>
      </c>
      <c r="BZ29" s="144">
        <f t="shared" si="6"/>
        <v>0</v>
      </c>
      <c r="CA29" s="144">
        <f t="shared" si="6"/>
        <v>0</v>
      </c>
      <c r="CB29" s="144">
        <f t="shared" si="6"/>
        <v>0</v>
      </c>
      <c r="CC29" s="369"/>
      <c r="CE29" s="189" t="str">
        <f t="shared" si="1"/>
        <v>Galerie/puits d'infiltration</v>
      </c>
      <c r="CF29" s="145"/>
      <c r="CG29" s="145"/>
      <c r="CH29" s="145">
        <v>1</v>
      </c>
      <c r="CI29" s="145"/>
      <c r="CJ29" s="145"/>
      <c r="CK29" s="145"/>
      <c r="CL29" s="145"/>
      <c r="CM29" s="145"/>
      <c r="CN29" s="145"/>
      <c r="CO29" s="145"/>
      <c r="CP29" s="145"/>
      <c r="CQ29" s="145"/>
      <c r="CR29" s="145"/>
      <c r="CS29" s="145"/>
      <c r="CT29" s="145">
        <f t="shared" si="2"/>
        <v>0</v>
      </c>
      <c r="CU29" s="145">
        <f t="shared" si="3"/>
        <v>0</v>
      </c>
      <c r="CV29" s="145">
        <f t="shared" si="7"/>
        <v>0</v>
      </c>
    </row>
    <row r="30" spans="1:100" s="137" customFormat="1" ht="13.5" hidden="1" thickBot="1" x14ac:dyDescent="0.25">
      <c r="A30" s="102"/>
      <c r="B30" s="98" t="s">
        <v>364</v>
      </c>
      <c r="C30" s="319"/>
      <c r="D30" s="49"/>
      <c r="E30" s="138">
        <v>30</v>
      </c>
      <c r="F30" s="642"/>
      <c r="G30" s="34">
        <v>5.0000000000000001E-3</v>
      </c>
      <c r="H30" s="636"/>
      <c r="I30" s="622" t="s">
        <v>124</v>
      </c>
      <c r="J30" s="116"/>
      <c r="K30" s="139">
        <f t="shared" si="8"/>
        <v>30</v>
      </c>
      <c r="L30" s="140">
        <f t="shared" si="9"/>
        <v>5.0000000000000001E-3</v>
      </c>
      <c r="M30" s="141">
        <f t="shared" si="10"/>
        <v>0</v>
      </c>
      <c r="N30" s="141">
        <f t="shared" si="11"/>
        <v>0</v>
      </c>
      <c r="O30" s="70"/>
      <c r="P30" s="143" t="str">
        <f t="shared" si="0"/>
        <v>Fouille pour prise d'eau</v>
      </c>
      <c r="Q30" s="144">
        <f t="shared" si="12"/>
        <v>0</v>
      </c>
      <c r="R30" s="144">
        <f t="shared" si="4"/>
        <v>0</v>
      </c>
      <c r="S30" s="144">
        <f t="shared" si="4"/>
        <v>0</v>
      </c>
      <c r="T30" s="144">
        <f t="shared" si="4"/>
        <v>0</v>
      </c>
      <c r="U30" s="144">
        <f t="shared" si="4"/>
        <v>0</v>
      </c>
      <c r="V30" s="144">
        <f t="shared" si="4"/>
        <v>0</v>
      </c>
      <c r="W30" s="144">
        <f t="shared" si="4"/>
        <v>0</v>
      </c>
      <c r="X30" s="144">
        <f t="shared" si="4"/>
        <v>0</v>
      </c>
      <c r="Y30" s="144">
        <f t="shared" si="4"/>
        <v>0</v>
      </c>
      <c r="Z30" s="144">
        <f t="shared" si="4"/>
        <v>0</v>
      </c>
      <c r="AA30" s="144">
        <f t="shared" si="4"/>
        <v>0</v>
      </c>
      <c r="AB30" s="144">
        <f t="shared" si="4"/>
        <v>0</v>
      </c>
      <c r="AC30" s="144">
        <f t="shared" si="4"/>
        <v>0</v>
      </c>
      <c r="AD30" s="144">
        <f t="shared" si="4"/>
        <v>0</v>
      </c>
      <c r="AE30" s="144">
        <f t="shared" si="4"/>
        <v>0</v>
      </c>
      <c r="AF30" s="144">
        <f t="shared" si="4"/>
        <v>0</v>
      </c>
      <c r="AG30" s="144">
        <f t="shared" si="4"/>
        <v>0</v>
      </c>
      <c r="AH30" s="144">
        <f t="shared" si="4"/>
        <v>0</v>
      </c>
      <c r="AI30" s="144">
        <f t="shared" si="4"/>
        <v>0</v>
      </c>
      <c r="AJ30" s="144">
        <f t="shared" si="4"/>
        <v>0</v>
      </c>
      <c r="AK30" s="144">
        <f t="shared" si="4"/>
        <v>0</v>
      </c>
      <c r="AL30" s="144">
        <f t="shared" si="4"/>
        <v>0</v>
      </c>
      <c r="AM30" s="144">
        <f t="shared" si="4"/>
        <v>0</v>
      </c>
      <c r="AN30" s="144">
        <f t="shared" si="4"/>
        <v>0</v>
      </c>
      <c r="AO30" s="144">
        <f t="shared" si="4"/>
        <v>0</v>
      </c>
      <c r="AP30" s="144">
        <f t="shared" si="4"/>
        <v>0</v>
      </c>
      <c r="AQ30" s="144">
        <f t="shared" si="4"/>
        <v>0</v>
      </c>
      <c r="AR30" s="144">
        <f t="shared" si="4"/>
        <v>0</v>
      </c>
      <c r="AS30" s="144">
        <f t="shared" si="4"/>
        <v>0</v>
      </c>
      <c r="AT30" s="144">
        <f t="shared" si="4"/>
        <v>0</v>
      </c>
      <c r="AU30" s="144">
        <f t="shared" si="4"/>
        <v>0</v>
      </c>
      <c r="AV30" s="144">
        <f t="shared" si="5"/>
        <v>0</v>
      </c>
      <c r="AX30" s="144">
        <f t="shared" si="13"/>
        <v>0</v>
      </c>
      <c r="AY30" s="144">
        <f t="shared" si="14"/>
        <v>0</v>
      </c>
      <c r="AZ30" s="144">
        <f t="shared" si="6"/>
        <v>0</v>
      </c>
      <c r="BA30" s="144">
        <f t="shared" si="6"/>
        <v>0</v>
      </c>
      <c r="BB30" s="144">
        <f t="shared" si="6"/>
        <v>0</v>
      </c>
      <c r="BC30" s="144">
        <f t="shared" si="6"/>
        <v>0</v>
      </c>
      <c r="BD30" s="144">
        <f t="shared" si="6"/>
        <v>0</v>
      </c>
      <c r="BE30" s="144">
        <f t="shared" si="6"/>
        <v>0</v>
      </c>
      <c r="BF30" s="144">
        <f t="shared" si="6"/>
        <v>0</v>
      </c>
      <c r="BG30" s="144">
        <f t="shared" si="6"/>
        <v>0</v>
      </c>
      <c r="BH30" s="144">
        <f t="shared" si="6"/>
        <v>0</v>
      </c>
      <c r="BI30" s="144">
        <f t="shared" si="6"/>
        <v>0</v>
      </c>
      <c r="BJ30" s="144">
        <f t="shared" si="6"/>
        <v>0</v>
      </c>
      <c r="BK30" s="144">
        <f t="shared" si="6"/>
        <v>0</v>
      </c>
      <c r="BL30" s="144">
        <f t="shared" si="6"/>
        <v>0</v>
      </c>
      <c r="BM30" s="144">
        <f t="shared" si="6"/>
        <v>0</v>
      </c>
      <c r="BN30" s="144">
        <f t="shared" si="6"/>
        <v>0</v>
      </c>
      <c r="BO30" s="144">
        <f t="shared" si="6"/>
        <v>0</v>
      </c>
      <c r="BP30" s="144">
        <f t="shared" si="6"/>
        <v>0</v>
      </c>
      <c r="BQ30" s="144">
        <f t="shared" si="6"/>
        <v>0</v>
      </c>
      <c r="BR30" s="144">
        <f t="shared" si="6"/>
        <v>0</v>
      </c>
      <c r="BS30" s="144">
        <f t="shared" si="6"/>
        <v>0</v>
      </c>
      <c r="BT30" s="144">
        <f t="shared" si="6"/>
        <v>0</v>
      </c>
      <c r="BU30" s="144">
        <f t="shared" si="6"/>
        <v>0</v>
      </c>
      <c r="BV30" s="144">
        <f t="shared" si="6"/>
        <v>0</v>
      </c>
      <c r="BW30" s="144">
        <f t="shared" si="6"/>
        <v>0</v>
      </c>
      <c r="BX30" s="144">
        <f t="shared" si="6"/>
        <v>0</v>
      </c>
      <c r="BY30" s="144">
        <f t="shared" si="6"/>
        <v>0</v>
      </c>
      <c r="BZ30" s="144">
        <f t="shared" si="6"/>
        <v>0</v>
      </c>
      <c r="CA30" s="144">
        <f t="shared" si="6"/>
        <v>0</v>
      </c>
      <c r="CB30" s="144">
        <f t="shared" si="6"/>
        <v>0</v>
      </c>
      <c r="CC30" s="369"/>
      <c r="CE30" s="189" t="str">
        <f t="shared" si="1"/>
        <v>Fouille pour prise d'eau</v>
      </c>
      <c r="CF30" s="145"/>
      <c r="CG30" s="145">
        <v>1</v>
      </c>
      <c r="CH30" s="421">
        <v>1</v>
      </c>
      <c r="CI30" s="145"/>
      <c r="CJ30" s="145"/>
      <c r="CK30" s="145"/>
      <c r="CL30" s="145"/>
      <c r="CM30" s="145"/>
      <c r="CN30" s="145"/>
      <c r="CO30" s="145"/>
      <c r="CP30" s="145"/>
      <c r="CQ30" s="145"/>
      <c r="CR30" s="145"/>
      <c r="CS30" s="145"/>
      <c r="CT30" s="145">
        <f t="shared" si="2"/>
        <v>0</v>
      </c>
      <c r="CU30" s="145">
        <f t="shared" si="3"/>
        <v>0</v>
      </c>
      <c r="CV30" s="145">
        <f t="shared" si="7"/>
        <v>0</v>
      </c>
    </row>
    <row r="31" spans="1:100" s="137" customFormat="1" ht="13.5" hidden="1" thickBot="1" x14ac:dyDescent="0.25">
      <c r="A31" s="102"/>
      <c r="B31" s="98" t="s">
        <v>362</v>
      </c>
      <c r="C31" s="319"/>
      <c r="D31" s="49"/>
      <c r="E31" s="138">
        <v>30</v>
      </c>
      <c r="F31" s="642"/>
      <c r="G31" s="34">
        <v>5.0000000000000001E-3</v>
      </c>
      <c r="H31" s="636"/>
      <c r="I31" s="622" t="s">
        <v>124</v>
      </c>
      <c r="J31" s="116"/>
      <c r="K31" s="139">
        <f t="shared" si="8"/>
        <v>30</v>
      </c>
      <c r="L31" s="140">
        <f t="shared" si="9"/>
        <v>5.0000000000000001E-3</v>
      </c>
      <c r="M31" s="141">
        <f t="shared" si="10"/>
        <v>0</v>
      </c>
      <c r="N31" s="141">
        <f t="shared" si="11"/>
        <v>0</v>
      </c>
      <c r="O31" s="70"/>
      <c r="P31" s="143" t="str">
        <f t="shared" si="0"/>
        <v>Terrassement pour raccordement sondes géothermiques</v>
      </c>
      <c r="Q31" s="144">
        <f t="shared" si="12"/>
        <v>0</v>
      </c>
      <c r="R31" s="144">
        <f t="shared" si="4"/>
        <v>0</v>
      </c>
      <c r="S31" s="144">
        <f t="shared" si="4"/>
        <v>0</v>
      </c>
      <c r="T31" s="144">
        <f t="shared" si="4"/>
        <v>0</v>
      </c>
      <c r="U31" s="144">
        <f t="shared" si="4"/>
        <v>0</v>
      </c>
      <c r="V31" s="144">
        <f t="shared" si="4"/>
        <v>0</v>
      </c>
      <c r="W31" s="144">
        <f t="shared" si="4"/>
        <v>0</v>
      </c>
      <c r="X31" s="144">
        <f t="shared" si="4"/>
        <v>0</v>
      </c>
      <c r="Y31" s="144">
        <f t="shared" si="4"/>
        <v>0</v>
      </c>
      <c r="Z31" s="144">
        <f t="shared" si="4"/>
        <v>0</v>
      </c>
      <c r="AA31" s="144">
        <f t="shared" si="4"/>
        <v>0</v>
      </c>
      <c r="AB31" s="144">
        <f t="shared" si="4"/>
        <v>0</v>
      </c>
      <c r="AC31" s="144">
        <f t="shared" si="4"/>
        <v>0</v>
      </c>
      <c r="AD31" s="144">
        <f t="shared" si="4"/>
        <v>0</v>
      </c>
      <c r="AE31" s="144">
        <f t="shared" si="4"/>
        <v>0</v>
      </c>
      <c r="AF31" s="144">
        <f t="shared" si="4"/>
        <v>0</v>
      </c>
      <c r="AG31" s="144">
        <f t="shared" si="4"/>
        <v>0</v>
      </c>
      <c r="AH31" s="144">
        <f t="shared" si="4"/>
        <v>0</v>
      </c>
      <c r="AI31" s="144">
        <f t="shared" si="4"/>
        <v>0</v>
      </c>
      <c r="AJ31" s="144">
        <f t="shared" si="4"/>
        <v>0</v>
      </c>
      <c r="AK31" s="144">
        <f t="shared" si="4"/>
        <v>0</v>
      </c>
      <c r="AL31" s="144">
        <f t="shared" si="4"/>
        <v>0</v>
      </c>
      <c r="AM31" s="144">
        <f t="shared" si="4"/>
        <v>0</v>
      </c>
      <c r="AN31" s="144">
        <f t="shared" si="4"/>
        <v>0</v>
      </c>
      <c r="AO31" s="144">
        <f t="shared" si="4"/>
        <v>0</v>
      </c>
      <c r="AP31" s="144">
        <f t="shared" si="4"/>
        <v>0</v>
      </c>
      <c r="AQ31" s="144">
        <f t="shared" si="4"/>
        <v>0</v>
      </c>
      <c r="AR31" s="144">
        <f t="shared" si="4"/>
        <v>0</v>
      </c>
      <c r="AS31" s="144">
        <f t="shared" si="4"/>
        <v>0</v>
      </c>
      <c r="AT31" s="144">
        <f t="shared" si="4"/>
        <v>0</v>
      </c>
      <c r="AU31" s="144">
        <f t="shared" si="4"/>
        <v>0</v>
      </c>
      <c r="AV31" s="144">
        <f t="shared" si="5"/>
        <v>0</v>
      </c>
      <c r="AX31" s="144">
        <f t="shared" si="13"/>
        <v>0</v>
      </c>
      <c r="AY31" s="144">
        <f t="shared" si="14"/>
        <v>0</v>
      </c>
      <c r="AZ31" s="144">
        <f t="shared" si="6"/>
        <v>0</v>
      </c>
      <c r="BA31" s="144">
        <f t="shared" si="6"/>
        <v>0</v>
      </c>
      <c r="BB31" s="144">
        <f t="shared" si="6"/>
        <v>0</v>
      </c>
      <c r="BC31" s="144">
        <f t="shared" si="6"/>
        <v>0</v>
      </c>
      <c r="BD31" s="144">
        <f t="shared" si="6"/>
        <v>0</v>
      </c>
      <c r="BE31" s="144">
        <f t="shared" si="6"/>
        <v>0</v>
      </c>
      <c r="BF31" s="144">
        <f t="shared" si="6"/>
        <v>0</v>
      </c>
      <c r="BG31" s="144">
        <f t="shared" si="6"/>
        <v>0</v>
      </c>
      <c r="BH31" s="144">
        <f t="shared" si="6"/>
        <v>0</v>
      </c>
      <c r="BI31" s="144">
        <f t="shared" si="6"/>
        <v>0</v>
      </c>
      <c r="BJ31" s="144">
        <f t="shared" si="6"/>
        <v>0</v>
      </c>
      <c r="BK31" s="144">
        <f t="shared" si="6"/>
        <v>0</v>
      </c>
      <c r="BL31" s="144">
        <f t="shared" si="6"/>
        <v>0</v>
      </c>
      <c r="BM31" s="144">
        <f t="shared" si="6"/>
        <v>0</v>
      </c>
      <c r="BN31" s="144">
        <f t="shared" si="6"/>
        <v>0</v>
      </c>
      <c r="BO31" s="144">
        <f t="shared" si="6"/>
        <v>0</v>
      </c>
      <c r="BP31" s="144">
        <f t="shared" si="6"/>
        <v>0</v>
      </c>
      <c r="BQ31" s="144">
        <f t="shared" si="6"/>
        <v>0</v>
      </c>
      <c r="BR31" s="144">
        <f t="shared" si="6"/>
        <v>0</v>
      </c>
      <c r="BS31" s="144">
        <f t="shared" si="6"/>
        <v>0</v>
      </c>
      <c r="BT31" s="144">
        <f t="shared" si="6"/>
        <v>0</v>
      </c>
      <c r="BU31" s="144">
        <f t="shared" si="6"/>
        <v>0</v>
      </c>
      <c r="BV31" s="144">
        <f t="shared" si="6"/>
        <v>0</v>
      </c>
      <c r="BW31" s="144">
        <f t="shared" si="6"/>
        <v>0</v>
      </c>
      <c r="BX31" s="144">
        <f t="shared" si="6"/>
        <v>0</v>
      </c>
      <c r="BY31" s="144">
        <f t="shared" si="6"/>
        <v>0</v>
      </c>
      <c r="BZ31" s="144">
        <f t="shared" si="6"/>
        <v>0</v>
      </c>
      <c r="CA31" s="144">
        <f t="shared" si="6"/>
        <v>0</v>
      </c>
      <c r="CB31" s="144">
        <f t="shared" si="6"/>
        <v>0</v>
      </c>
      <c r="CC31" s="369"/>
      <c r="CE31" s="189" t="str">
        <f t="shared" si="1"/>
        <v>Terrassement pour raccordement sondes géothermiques</v>
      </c>
      <c r="CF31" s="145"/>
      <c r="CG31" s="145"/>
      <c r="CH31" s="145"/>
      <c r="CI31" s="145">
        <v>1</v>
      </c>
      <c r="CJ31" s="145"/>
      <c r="CK31" s="145"/>
      <c r="CL31" s="145"/>
      <c r="CM31" s="145"/>
      <c r="CN31" s="145"/>
      <c r="CO31" s="145"/>
      <c r="CP31" s="145"/>
      <c r="CQ31" s="145"/>
      <c r="CR31" s="145"/>
      <c r="CS31" s="145"/>
      <c r="CT31" s="145">
        <f t="shared" si="2"/>
        <v>0</v>
      </c>
      <c r="CU31" s="145">
        <f t="shared" si="3"/>
        <v>0</v>
      </c>
      <c r="CV31" s="145">
        <f t="shared" si="7"/>
        <v>0</v>
      </c>
    </row>
    <row r="32" spans="1:100" s="137" customFormat="1" ht="13.5" hidden="1" thickBot="1" x14ac:dyDescent="0.25">
      <c r="A32" s="102"/>
      <c r="B32" s="98" t="s">
        <v>414</v>
      </c>
      <c r="C32" s="319"/>
      <c r="D32" s="49"/>
      <c r="E32" s="138">
        <v>30</v>
      </c>
      <c r="F32" s="642"/>
      <c r="G32" s="34">
        <v>1E-3</v>
      </c>
      <c r="H32" s="636"/>
      <c r="I32" s="622" t="s">
        <v>124</v>
      </c>
      <c r="J32" s="116"/>
      <c r="K32" s="139">
        <f t="shared" si="8"/>
        <v>30</v>
      </c>
      <c r="L32" s="140">
        <f t="shared" si="9"/>
        <v>1E-3</v>
      </c>
      <c r="M32" s="141">
        <f t="shared" si="10"/>
        <v>0</v>
      </c>
      <c r="N32" s="141">
        <f t="shared" si="11"/>
        <v>0</v>
      </c>
      <c r="O32" s="70"/>
      <c r="P32" s="143" t="str">
        <f t="shared" si="0"/>
        <v>Fondations</v>
      </c>
      <c r="Q32" s="144">
        <f t="shared" si="12"/>
        <v>0</v>
      </c>
      <c r="R32" s="144">
        <f t="shared" si="4"/>
        <v>0</v>
      </c>
      <c r="S32" s="144">
        <f t="shared" si="4"/>
        <v>0</v>
      </c>
      <c r="T32" s="144">
        <f t="shared" si="4"/>
        <v>0</v>
      </c>
      <c r="U32" s="144">
        <f t="shared" si="4"/>
        <v>0</v>
      </c>
      <c r="V32" s="144">
        <f t="shared" si="4"/>
        <v>0</v>
      </c>
      <c r="W32" s="144">
        <f t="shared" si="4"/>
        <v>0</v>
      </c>
      <c r="X32" s="144">
        <f t="shared" si="4"/>
        <v>0</v>
      </c>
      <c r="Y32" s="144">
        <f t="shared" si="4"/>
        <v>0</v>
      </c>
      <c r="Z32" s="144">
        <f t="shared" si="4"/>
        <v>0</v>
      </c>
      <c r="AA32" s="144">
        <f t="shared" si="4"/>
        <v>0</v>
      </c>
      <c r="AB32" s="144">
        <f t="shared" si="4"/>
        <v>0</v>
      </c>
      <c r="AC32" s="144">
        <f t="shared" si="4"/>
        <v>0</v>
      </c>
      <c r="AD32" s="144">
        <f t="shared" si="4"/>
        <v>0</v>
      </c>
      <c r="AE32" s="144">
        <f t="shared" si="4"/>
        <v>0</v>
      </c>
      <c r="AF32" s="144">
        <f t="shared" si="4"/>
        <v>0</v>
      </c>
      <c r="AG32" s="144">
        <f t="shared" si="4"/>
        <v>0</v>
      </c>
      <c r="AH32" s="144">
        <f t="shared" si="4"/>
        <v>0</v>
      </c>
      <c r="AI32" s="144">
        <f t="shared" si="4"/>
        <v>0</v>
      </c>
      <c r="AJ32" s="144">
        <f t="shared" si="4"/>
        <v>0</v>
      </c>
      <c r="AK32" s="144">
        <f t="shared" si="4"/>
        <v>0</v>
      </c>
      <c r="AL32" s="144">
        <f t="shared" si="4"/>
        <v>0</v>
      </c>
      <c r="AM32" s="144">
        <f t="shared" si="4"/>
        <v>0</v>
      </c>
      <c r="AN32" s="144">
        <f t="shared" si="4"/>
        <v>0</v>
      </c>
      <c r="AO32" s="144">
        <f t="shared" si="4"/>
        <v>0</v>
      </c>
      <c r="AP32" s="144">
        <f t="shared" si="4"/>
        <v>0</v>
      </c>
      <c r="AQ32" s="144">
        <f t="shared" si="4"/>
        <v>0</v>
      </c>
      <c r="AR32" s="144">
        <f t="shared" si="4"/>
        <v>0</v>
      </c>
      <c r="AS32" s="144">
        <f t="shared" si="4"/>
        <v>0</v>
      </c>
      <c r="AT32" s="144">
        <f t="shared" si="4"/>
        <v>0</v>
      </c>
      <c r="AU32" s="144">
        <f t="shared" si="4"/>
        <v>0</v>
      </c>
      <c r="AV32" s="144">
        <f t="shared" si="5"/>
        <v>0</v>
      </c>
      <c r="AX32" s="144">
        <f t="shared" si="13"/>
        <v>0</v>
      </c>
      <c r="AY32" s="144">
        <f t="shared" si="14"/>
        <v>0</v>
      </c>
      <c r="AZ32" s="144">
        <f t="shared" si="6"/>
        <v>0</v>
      </c>
      <c r="BA32" s="144">
        <f t="shared" si="6"/>
        <v>0</v>
      </c>
      <c r="BB32" s="144">
        <f t="shared" si="6"/>
        <v>0</v>
      </c>
      <c r="BC32" s="144">
        <f t="shared" si="6"/>
        <v>0</v>
      </c>
      <c r="BD32" s="144">
        <f t="shared" si="6"/>
        <v>0</v>
      </c>
      <c r="BE32" s="144">
        <f t="shared" si="6"/>
        <v>0</v>
      </c>
      <c r="BF32" s="144">
        <f t="shared" si="6"/>
        <v>0</v>
      </c>
      <c r="BG32" s="144">
        <f t="shared" si="6"/>
        <v>0</v>
      </c>
      <c r="BH32" s="144">
        <f t="shared" si="6"/>
        <v>0</v>
      </c>
      <c r="BI32" s="144">
        <f t="shared" si="6"/>
        <v>0</v>
      </c>
      <c r="BJ32" s="144">
        <f t="shared" si="6"/>
        <v>0</v>
      </c>
      <c r="BK32" s="144">
        <f t="shared" si="6"/>
        <v>0</v>
      </c>
      <c r="BL32" s="144">
        <f t="shared" si="6"/>
        <v>0</v>
      </c>
      <c r="BM32" s="144">
        <f t="shared" si="6"/>
        <v>0</v>
      </c>
      <c r="BN32" s="144">
        <f t="shared" si="6"/>
        <v>0</v>
      </c>
      <c r="BO32" s="144">
        <f t="shared" si="6"/>
        <v>0</v>
      </c>
      <c r="BP32" s="144">
        <f t="shared" si="6"/>
        <v>0</v>
      </c>
      <c r="BQ32" s="144">
        <f t="shared" si="6"/>
        <v>0</v>
      </c>
      <c r="BR32" s="144">
        <f t="shared" si="6"/>
        <v>0</v>
      </c>
      <c r="BS32" s="144">
        <f t="shared" si="6"/>
        <v>0</v>
      </c>
      <c r="BT32" s="144">
        <f t="shared" si="6"/>
        <v>0</v>
      </c>
      <c r="BU32" s="144">
        <f t="shared" si="6"/>
        <v>0</v>
      </c>
      <c r="BV32" s="144">
        <f t="shared" si="6"/>
        <v>0</v>
      </c>
      <c r="BW32" s="144">
        <f t="shared" si="6"/>
        <v>0</v>
      </c>
      <c r="BX32" s="144">
        <f t="shared" si="6"/>
        <v>0</v>
      </c>
      <c r="BY32" s="144">
        <f t="shared" si="6"/>
        <v>0</v>
      </c>
      <c r="BZ32" s="144">
        <f t="shared" si="6"/>
        <v>0</v>
      </c>
      <c r="CA32" s="144">
        <f t="shared" si="6"/>
        <v>0</v>
      </c>
      <c r="CB32" s="144">
        <f t="shared" si="6"/>
        <v>0</v>
      </c>
      <c r="CC32" s="369"/>
      <c r="CE32" s="189" t="str">
        <f t="shared" si="1"/>
        <v>Fondations</v>
      </c>
      <c r="CF32" s="145"/>
      <c r="CG32" s="145"/>
      <c r="CH32" s="145"/>
      <c r="CI32" s="145">
        <v>1</v>
      </c>
      <c r="CJ32" s="145"/>
      <c r="CK32" s="145"/>
      <c r="CL32" s="145"/>
      <c r="CM32" s="145"/>
      <c r="CN32" s="145"/>
      <c r="CO32" s="145"/>
      <c r="CP32" s="145"/>
      <c r="CQ32" s="145"/>
      <c r="CR32" s="145"/>
      <c r="CS32" s="145"/>
      <c r="CT32" s="145">
        <f t="shared" si="2"/>
        <v>0</v>
      </c>
      <c r="CU32" s="145">
        <f t="shared" si="3"/>
        <v>0</v>
      </c>
      <c r="CV32" s="145">
        <f t="shared" si="7"/>
        <v>0</v>
      </c>
    </row>
    <row r="33" spans="1:100" s="137" customFormat="1" ht="13.5" hidden="1" thickBot="1" x14ac:dyDescent="0.25">
      <c r="A33" s="102"/>
      <c r="B33" s="98" t="s">
        <v>363</v>
      </c>
      <c r="C33" s="319"/>
      <c r="D33" s="49"/>
      <c r="E33" s="138">
        <v>30</v>
      </c>
      <c r="F33" s="642"/>
      <c r="G33" s="34">
        <v>1.4999999999999999E-2</v>
      </c>
      <c r="H33" s="636"/>
      <c r="I33" s="622" t="s">
        <v>124</v>
      </c>
      <c r="J33" s="116"/>
      <c r="K33" s="139">
        <f t="shared" si="8"/>
        <v>30</v>
      </c>
      <c r="L33" s="140">
        <f t="shared" si="9"/>
        <v>1.4999999999999999E-2</v>
      </c>
      <c r="M33" s="141">
        <f t="shared" si="10"/>
        <v>0</v>
      </c>
      <c r="N33" s="141">
        <f t="shared" si="11"/>
        <v>0</v>
      </c>
      <c r="O33" s="70"/>
      <c r="P33" s="143" t="str">
        <f t="shared" si="0"/>
        <v>Local citerne</v>
      </c>
      <c r="Q33" s="144">
        <f t="shared" si="12"/>
        <v>0</v>
      </c>
      <c r="R33" s="144">
        <f t="shared" si="4"/>
        <v>0</v>
      </c>
      <c r="S33" s="144">
        <f t="shared" si="4"/>
        <v>0</v>
      </c>
      <c r="T33" s="144">
        <f t="shared" si="4"/>
        <v>0</v>
      </c>
      <c r="U33" s="144">
        <f t="shared" si="4"/>
        <v>0</v>
      </c>
      <c r="V33" s="144">
        <f t="shared" si="4"/>
        <v>0</v>
      </c>
      <c r="W33" s="144">
        <f t="shared" si="4"/>
        <v>0</v>
      </c>
      <c r="X33" s="144">
        <f t="shared" si="4"/>
        <v>0</v>
      </c>
      <c r="Y33" s="144">
        <f t="shared" si="4"/>
        <v>0</v>
      </c>
      <c r="Z33" s="144">
        <f t="shared" si="4"/>
        <v>0</v>
      </c>
      <c r="AA33" s="144">
        <f t="shared" si="4"/>
        <v>0</v>
      </c>
      <c r="AB33" s="144">
        <f t="shared" si="4"/>
        <v>0</v>
      </c>
      <c r="AC33" s="144">
        <f t="shared" si="4"/>
        <v>0</v>
      </c>
      <c r="AD33" s="144">
        <f t="shared" si="4"/>
        <v>0</v>
      </c>
      <c r="AE33" s="144">
        <f t="shared" si="4"/>
        <v>0</v>
      </c>
      <c r="AF33" s="144">
        <f t="shared" si="4"/>
        <v>0</v>
      </c>
      <c r="AG33" s="144">
        <f t="shared" si="4"/>
        <v>0</v>
      </c>
      <c r="AH33" s="144">
        <f t="shared" si="4"/>
        <v>0</v>
      </c>
      <c r="AI33" s="144">
        <f t="shared" si="4"/>
        <v>0</v>
      </c>
      <c r="AJ33" s="144">
        <f t="shared" si="4"/>
        <v>0</v>
      </c>
      <c r="AK33" s="144">
        <f t="shared" si="4"/>
        <v>0</v>
      </c>
      <c r="AL33" s="144">
        <f t="shared" si="4"/>
        <v>0</v>
      </c>
      <c r="AM33" s="144">
        <f t="shared" si="4"/>
        <v>0</v>
      </c>
      <c r="AN33" s="144">
        <f t="shared" si="4"/>
        <v>0</v>
      </c>
      <c r="AO33" s="144">
        <f t="shared" si="4"/>
        <v>0</v>
      </c>
      <c r="AP33" s="144">
        <f t="shared" si="4"/>
        <v>0</v>
      </c>
      <c r="AQ33" s="144">
        <f t="shared" si="4"/>
        <v>0</v>
      </c>
      <c r="AR33" s="144">
        <f t="shared" si="4"/>
        <v>0</v>
      </c>
      <c r="AS33" s="144">
        <f t="shared" si="4"/>
        <v>0</v>
      </c>
      <c r="AT33" s="144">
        <f t="shared" si="4"/>
        <v>0</v>
      </c>
      <c r="AU33" s="144">
        <f t="shared" si="4"/>
        <v>0</v>
      </c>
      <c r="AV33" s="144">
        <f t="shared" si="5"/>
        <v>0</v>
      </c>
      <c r="AX33" s="144">
        <f t="shared" si="13"/>
        <v>0</v>
      </c>
      <c r="AY33" s="144">
        <f t="shared" si="14"/>
        <v>0</v>
      </c>
      <c r="AZ33" s="144">
        <f t="shared" si="6"/>
        <v>0</v>
      </c>
      <c r="BA33" s="144">
        <f t="shared" si="6"/>
        <v>0</v>
      </c>
      <c r="BB33" s="144">
        <f t="shared" si="6"/>
        <v>0</v>
      </c>
      <c r="BC33" s="144">
        <f t="shared" si="6"/>
        <v>0</v>
      </c>
      <c r="BD33" s="144">
        <f t="shared" si="6"/>
        <v>0</v>
      </c>
      <c r="BE33" s="144">
        <f t="shared" si="6"/>
        <v>0</v>
      </c>
      <c r="BF33" s="144">
        <f t="shared" si="6"/>
        <v>0</v>
      </c>
      <c r="BG33" s="144">
        <f t="shared" si="6"/>
        <v>0</v>
      </c>
      <c r="BH33" s="144">
        <f t="shared" si="6"/>
        <v>0</v>
      </c>
      <c r="BI33" s="144">
        <f t="shared" si="6"/>
        <v>0</v>
      </c>
      <c r="BJ33" s="144">
        <f t="shared" si="6"/>
        <v>0</v>
      </c>
      <c r="BK33" s="144">
        <f t="shared" si="6"/>
        <v>0</v>
      </c>
      <c r="BL33" s="144">
        <f t="shared" si="6"/>
        <v>0</v>
      </c>
      <c r="BM33" s="144">
        <f t="shared" si="6"/>
        <v>0</v>
      </c>
      <c r="BN33" s="144">
        <f t="shared" si="6"/>
        <v>0</v>
      </c>
      <c r="BO33" s="144">
        <f t="shared" si="6"/>
        <v>0</v>
      </c>
      <c r="BP33" s="144">
        <f t="shared" si="6"/>
        <v>0</v>
      </c>
      <c r="BQ33" s="144">
        <f t="shared" si="6"/>
        <v>0</v>
      </c>
      <c r="BR33" s="144">
        <f t="shared" si="6"/>
        <v>0</v>
      </c>
      <c r="BS33" s="144">
        <f t="shared" si="6"/>
        <v>0</v>
      </c>
      <c r="BT33" s="144">
        <f t="shared" si="6"/>
        <v>0</v>
      </c>
      <c r="BU33" s="144">
        <f t="shared" si="6"/>
        <v>0</v>
      </c>
      <c r="BV33" s="144">
        <f t="shared" si="6"/>
        <v>0</v>
      </c>
      <c r="BW33" s="144">
        <f t="shared" si="6"/>
        <v>0</v>
      </c>
      <c r="BX33" s="144">
        <f t="shared" si="6"/>
        <v>0</v>
      </c>
      <c r="BY33" s="144">
        <f t="shared" si="6"/>
        <v>0</v>
      </c>
      <c r="BZ33" s="144">
        <f t="shared" si="6"/>
        <v>0</v>
      </c>
      <c r="CA33" s="144">
        <f t="shared" si="6"/>
        <v>0</v>
      </c>
      <c r="CB33" s="144">
        <f t="shared" si="6"/>
        <v>0</v>
      </c>
      <c r="CC33" s="369"/>
      <c r="CE33" s="189" t="str">
        <f t="shared" si="1"/>
        <v>Local citerne</v>
      </c>
      <c r="CF33" s="145"/>
      <c r="CG33" s="145"/>
      <c r="CH33" s="145"/>
      <c r="CI33" s="145"/>
      <c r="CJ33" s="145"/>
      <c r="CK33" s="145"/>
      <c r="CL33" s="145"/>
      <c r="CM33" s="145"/>
      <c r="CN33" s="145"/>
      <c r="CO33" s="145"/>
      <c r="CP33" s="145"/>
      <c r="CQ33" s="145"/>
      <c r="CR33" s="145"/>
      <c r="CS33" s="145">
        <v>1</v>
      </c>
      <c r="CT33" s="145">
        <f t="shared" si="2"/>
        <v>0</v>
      </c>
      <c r="CU33" s="145">
        <f t="shared" si="3"/>
        <v>0</v>
      </c>
      <c r="CV33" s="145">
        <f t="shared" si="7"/>
        <v>0</v>
      </c>
    </row>
    <row r="34" spans="1:100" s="137" customFormat="1" ht="13.5" hidden="1" thickBot="1" x14ac:dyDescent="0.25">
      <c r="A34" s="102"/>
      <c r="B34" s="99" t="s">
        <v>127</v>
      </c>
      <c r="C34" s="319"/>
      <c r="D34" s="49"/>
      <c r="E34" s="138">
        <v>30</v>
      </c>
      <c r="F34" s="642"/>
      <c r="G34" s="34">
        <v>2.5000000000000001E-2</v>
      </c>
      <c r="H34" s="636"/>
      <c r="I34" s="622" t="s">
        <v>124</v>
      </c>
      <c r="J34" s="116"/>
      <c r="K34" s="139">
        <f t="shared" si="8"/>
        <v>30</v>
      </c>
      <c r="L34" s="140">
        <f t="shared" si="9"/>
        <v>2.5000000000000001E-2</v>
      </c>
      <c r="M34" s="141">
        <f t="shared" si="10"/>
        <v>0</v>
      </c>
      <c r="N34" s="141">
        <f t="shared" si="11"/>
        <v>0</v>
      </c>
      <c r="O34" s="70"/>
      <c r="P34" s="143" t="str">
        <f t="shared" si="0"/>
        <v>Silo à pellets/à copeaux</v>
      </c>
      <c r="Q34" s="144">
        <f t="shared" si="12"/>
        <v>0</v>
      </c>
      <c r="R34" s="144">
        <f t="shared" si="4"/>
        <v>0</v>
      </c>
      <c r="S34" s="144">
        <f t="shared" si="4"/>
        <v>0</v>
      </c>
      <c r="T34" s="144">
        <f t="shared" si="4"/>
        <v>0</v>
      </c>
      <c r="U34" s="144">
        <f t="shared" si="4"/>
        <v>0</v>
      </c>
      <c r="V34" s="144">
        <f t="shared" si="4"/>
        <v>0</v>
      </c>
      <c r="W34" s="144">
        <f t="shared" si="4"/>
        <v>0</v>
      </c>
      <c r="X34" s="144">
        <f t="shared" si="4"/>
        <v>0</v>
      </c>
      <c r="Y34" s="144">
        <f t="shared" si="4"/>
        <v>0</v>
      </c>
      <c r="Z34" s="144">
        <f t="shared" si="4"/>
        <v>0</v>
      </c>
      <c r="AA34" s="144">
        <f t="shared" si="4"/>
        <v>0</v>
      </c>
      <c r="AB34" s="144">
        <f t="shared" si="4"/>
        <v>0</v>
      </c>
      <c r="AC34" s="144">
        <f t="shared" si="4"/>
        <v>0</v>
      </c>
      <c r="AD34" s="144">
        <f t="shared" si="4"/>
        <v>0</v>
      </c>
      <c r="AE34" s="144">
        <f t="shared" si="4"/>
        <v>0</v>
      </c>
      <c r="AF34" s="144">
        <f t="shared" si="4"/>
        <v>0</v>
      </c>
      <c r="AG34" s="144">
        <f t="shared" si="4"/>
        <v>0</v>
      </c>
      <c r="AH34" s="144">
        <f t="shared" si="4"/>
        <v>0</v>
      </c>
      <c r="AI34" s="144">
        <f t="shared" si="4"/>
        <v>0</v>
      </c>
      <c r="AJ34" s="144">
        <f t="shared" si="4"/>
        <v>0</v>
      </c>
      <c r="AK34" s="144">
        <f t="shared" si="4"/>
        <v>0</v>
      </c>
      <c r="AL34" s="144">
        <f t="shared" si="4"/>
        <v>0</v>
      </c>
      <c r="AM34" s="144">
        <f t="shared" si="4"/>
        <v>0</v>
      </c>
      <c r="AN34" s="144">
        <f t="shared" si="4"/>
        <v>0</v>
      </c>
      <c r="AO34" s="144">
        <f t="shared" si="4"/>
        <v>0</v>
      </c>
      <c r="AP34" s="144">
        <f t="shared" si="4"/>
        <v>0</v>
      </c>
      <c r="AQ34" s="144">
        <f t="shared" si="4"/>
        <v>0</v>
      </c>
      <c r="AR34" s="144">
        <f t="shared" si="4"/>
        <v>0</v>
      </c>
      <c r="AS34" s="144">
        <f t="shared" si="4"/>
        <v>0</v>
      </c>
      <c r="AT34" s="144">
        <f t="shared" si="4"/>
        <v>0</v>
      </c>
      <c r="AU34" s="144">
        <f t="shared" si="4"/>
        <v>0</v>
      </c>
      <c r="AV34" s="144">
        <f t="shared" si="5"/>
        <v>0</v>
      </c>
      <c r="AX34" s="144">
        <f t="shared" si="13"/>
        <v>0</v>
      </c>
      <c r="AY34" s="144">
        <f t="shared" si="14"/>
        <v>0</v>
      </c>
      <c r="AZ34" s="144">
        <f t="shared" si="6"/>
        <v>0</v>
      </c>
      <c r="BA34" s="144">
        <f t="shared" si="6"/>
        <v>0</v>
      </c>
      <c r="BB34" s="144">
        <f t="shared" si="6"/>
        <v>0</v>
      </c>
      <c r="BC34" s="144">
        <f t="shared" si="6"/>
        <v>0</v>
      </c>
      <c r="BD34" s="144">
        <f t="shared" si="6"/>
        <v>0</v>
      </c>
      <c r="BE34" s="144">
        <f t="shared" si="6"/>
        <v>0</v>
      </c>
      <c r="BF34" s="144">
        <f t="shared" si="6"/>
        <v>0</v>
      </c>
      <c r="BG34" s="144">
        <f t="shared" si="6"/>
        <v>0</v>
      </c>
      <c r="BH34" s="144">
        <f t="shared" si="6"/>
        <v>0</v>
      </c>
      <c r="BI34" s="144">
        <f t="shared" si="6"/>
        <v>0</v>
      </c>
      <c r="BJ34" s="144">
        <f t="shared" si="6"/>
        <v>0</v>
      </c>
      <c r="BK34" s="144">
        <f t="shared" si="6"/>
        <v>0</v>
      </c>
      <c r="BL34" s="144">
        <f t="shared" si="6"/>
        <v>0</v>
      </c>
      <c r="BM34" s="144">
        <f t="shared" si="6"/>
        <v>0</v>
      </c>
      <c r="BN34" s="144">
        <f t="shared" si="6"/>
        <v>0</v>
      </c>
      <c r="BO34" s="144">
        <f t="shared" si="6"/>
        <v>0</v>
      </c>
      <c r="BP34" s="144">
        <f t="shared" si="6"/>
        <v>0</v>
      </c>
      <c r="BQ34" s="144">
        <f t="shared" si="6"/>
        <v>0</v>
      </c>
      <c r="BR34" s="144">
        <f t="shared" si="6"/>
        <v>0</v>
      </c>
      <c r="BS34" s="144">
        <f t="shared" si="6"/>
        <v>0</v>
      </c>
      <c r="BT34" s="144">
        <f t="shared" si="6"/>
        <v>0</v>
      </c>
      <c r="BU34" s="144">
        <f t="shared" si="6"/>
        <v>0</v>
      </c>
      <c r="BV34" s="144">
        <f t="shared" si="6"/>
        <v>0</v>
      </c>
      <c r="BW34" s="144">
        <f t="shared" si="6"/>
        <v>0</v>
      </c>
      <c r="BX34" s="144">
        <f t="shared" si="6"/>
        <v>0</v>
      </c>
      <c r="BY34" s="144">
        <f t="shared" si="6"/>
        <v>0</v>
      </c>
      <c r="BZ34" s="144">
        <f t="shared" si="6"/>
        <v>0</v>
      </c>
      <c r="CA34" s="144">
        <f t="shared" si="6"/>
        <v>0</v>
      </c>
      <c r="CB34" s="144">
        <f t="shared" si="6"/>
        <v>0</v>
      </c>
      <c r="CC34" s="369"/>
      <c r="CE34" s="189" t="str">
        <f t="shared" si="1"/>
        <v>Silo à pellets/à copeaux</v>
      </c>
      <c r="CF34" s="145"/>
      <c r="CG34" s="145"/>
      <c r="CH34" s="145"/>
      <c r="CI34" s="145"/>
      <c r="CJ34" s="145"/>
      <c r="CK34" s="145"/>
      <c r="CL34" s="145"/>
      <c r="CM34" s="145">
        <v>1</v>
      </c>
      <c r="CN34" s="145">
        <v>1</v>
      </c>
      <c r="CO34" s="145"/>
      <c r="CP34" s="145"/>
      <c r="CQ34" s="145"/>
      <c r="CR34" s="145"/>
      <c r="CS34" s="145"/>
      <c r="CT34" s="145">
        <f t="shared" si="2"/>
        <v>0</v>
      </c>
      <c r="CU34" s="145">
        <f t="shared" si="3"/>
        <v>0</v>
      </c>
      <c r="CV34" s="145">
        <f t="shared" si="7"/>
        <v>0</v>
      </c>
    </row>
    <row r="35" spans="1:100" s="137" customFormat="1" hidden="1" x14ac:dyDescent="0.2">
      <c r="A35" s="158"/>
      <c r="B35" s="95" t="s">
        <v>45</v>
      </c>
      <c r="C35" s="320"/>
      <c r="D35" s="50"/>
      <c r="E35" s="510">
        <v>30</v>
      </c>
      <c r="F35" s="643"/>
      <c r="G35" s="157" t="s">
        <v>46</v>
      </c>
      <c r="H35" s="637"/>
      <c r="I35" s="623" t="s">
        <v>124</v>
      </c>
      <c r="J35" s="84"/>
      <c r="K35" s="139">
        <f t="shared" si="8"/>
        <v>30</v>
      </c>
      <c r="L35" s="140">
        <f t="shared" si="9"/>
        <v>0</v>
      </c>
      <c r="M35" s="141">
        <f t="shared" si="10"/>
        <v>0</v>
      </c>
      <c r="N35" s="141">
        <f t="shared" si="11"/>
        <v>0</v>
      </c>
      <c r="O35" s="70"/>
      <c r="P35" s="149" t="str">
        <f t="shared" si="0"/>
        <v>Autre</v>
      </c>
      <c r="Q35" s="144">
        <f t="shared" si="12"/>
        <v>0</v>
      </c>
      <c r="R35" s="144">
        <f t="shared" si="4"/>
        <v>0</v>
      </c>
      <c r="S35" s="144">
        <f t="shared" si="4"/>
        <v>0</v>
      </c>
      <c r="T35" s="144">
        <f t="shared" si="4"/>
        <v>0</v>
      </c>
      <c r="U35" s="144">
        <f t="shared" si="4"/>
        <v>0</v>
      </c>
      <c r="V35" s="144">
        <f t="shared" si="4"/>
        <v>0</v>
      </c>
      <c r="W35" s="144">
        <f t="shared" si="4"/>
        <v>0</v>
      </c>
      <c r="X35" s="144">
        <f t="shared" si="4"/>
        <v>0</v>
      </c>
      <c r="Y35" s="144">
        <f t="shared" si="4"/>
        <v>0</v>
      </c>
      <c r="Z35" s="144">
        <f t="shared" si="4"/>
        <v>0</v>
      </c>
      <c r="AA35" s="144">
        <f t="shared" si="4"/>
        <v>0</v>
      </c>
      <c r="AB35" s="144">
        <f t="shared" si="4"/>
        <v>0</v>
      </c>
      <c r="AC35" s="144">
        <f t="shared" si="4"/>
        <v>0</v>
      </c>
      <c r="AD35" s="144">
        <f t="shared" si="4"/>
        <v>0</v>
      </c>
      <c r="AE35" s="144">
        <f t="shared" si="4"/>
        <v>0</v>
      </c>
      <c r="AF35" s="144">
        <f t="shared" si="4"/>
        <v>0</v>
      </c>
      <c r="AG35" s="144">
        <f t="shared" ref="AG35:AU35" si="15">IF(Betrachtungszeit_Heizung&lt;AG$26,0,IF(AND(AF$26&lt;&gt;0,AF$26/($K35)=INT(AF$26/($K35))),$D35,0))</f>
        <v>0</v>
      </c>
      <c r="AH35" s="144">
        <f t="shared" si="15"/>
        <v>0</v>
      </c>
      <c r="AI35" s="144">
        <f t="shared" si="15"/>
        <v>0</v>
      </c>
      <c r="AJ35" s="144">
        <f t="shared" si="15"/>
        <v>0</v>
      </c>
      <c r="AK35" s="144">
        <f t="shared" si="15"/>
        <v>0</v>
      </c>
      <c r="AL35" s="144">
        <f t="shared" si="15"/>
        <v>0</v>
      </c>
      <c r="AM35" s="144">
        <f t="shared" si="15"/>
        <v>0</v>
      </c>
      <c r="AN35" s="144">
        <f t="shared" si="15"/>
        <v>0</v>
      </c>
      <c r="AO35" s="144">
        <f t="shared" si="15"/>
        <v>0</v>
      </c>
      <c r="AP35" s="144">
        <f t="shared" si="15"/>
        <v>0</v>
      </c>
      <c r="AQ35" s="144">
        <f t="shared" si="15"/>
        <v>0</v>
      </c>
      <c r="AR35" s="144">
        <f t="shared" si="15"/>
        <v>0</v>
      </c>
      <c r="AS35" s="144">
        <f t="shared" si="15"/>
        <v>0</v>
      </c>
      <c r="AT35" s="144">
        <f t="shared" si="15"/>
        <v>0</v>
      </c>
      <c r="AU35" s="144">
        <f t="shared" si="15"/>
        <v>0</v>
      </c>
      <c r="AV35" s="144">
        <f t="shared" si="5"/>
        <v>0</v>
      </c>
      <c r="AX35" s="144">
        <f t="shared" si="13"/>
        <v>0</v>
      </c>
      <c r="AY35" s="144">
        <f t="shared" si="14"/>
        <v>0</v>
      </c>
      <c r="AZ35" s="144">
        <f t="shared" si="6"/>
        <v>0</v>
      </c>
      <c r="BA35" s="144">
        <f t="shared" si="6"/>
        <v>0</v>
      </c>
      <c r="BB35" s="144">
        <f t="shared" si="6"/>
        <v>0</v>
      </c>
      <c r="BC35" s="144">
        <f t="shared" si="6"/>
        <v>0</v>
      </c>
      <c r="BD35" s="144">
        <f t="shared" si="6"/>
        <v>0</v>
      </c>
      <c r="BE35" s="144">
        <f t="shared" si="6"/>
        <v>0</v>
      </c>
      <c r="BF35" s="144">
        <f t="shared" si="6"/>
        <v>0</v>
      </c>
      <c r="BG35" s="144">
        <f t="shared" si="6"/>
        <v>0</v>
      </c>
      <c r="BH35" s="144">
        <f t="shared" si="6"/>
        <v>0</v>
      </c>
      <c r="BI35" s="144">
        <f t="shared" si="6"/>
        <v>0</v>
      </c>
      <c r="BJ35" s="144">
        <f t="shared" si="6"/>
        <v>0</v>
      </c>
      <c r="BK35" s="144">
        <f t="shared" si="6"/>
        <v>0</v>
      </c>
      <c r="BL35" s="144">
        <f t="shared" si="6"/>
        <v>0</v>
      </c>
      <c r="BM35" s="144">
        <f t="shared" si="6"/>
        <v>0</v>
      </c>
      <c r="BN35" s="144">
        <f t="shared" si="6"/>
        <v>0</v>
      </c>
      <c r="BO35" s="144">
        <f t="shared" si="6"/>
        <v>0</v>
      </c>
      <c r="BP35" s="144">
        <f t="shared" si="6"/>
        <v>0</v>
      </c>
      <c r="BQ35" s="144">
        <f t="shared" si="6"/>
        <v>0</v>
      </c>
      <c r="BR35" s="144">
        <f t="shared" si="6"/>
        <v>0</v>
      </c>
      <c r="BS35" s="144">
        <f t="shared" si="6"/>
        <v>0</v>
      </c>
      <c r="BT35" s="144">
        <f t="shared" si="6"/>
        <v>0</v>
      </c>
      <c r="BU35" s="144">
        <f t="shared" si="6"/>
        <v>0</v>
      </c>
      <c r="BV35" s="144">
        <f t="shared" si="6"/>
        <v>0</v>
      </c>
      <c r="BW35" s="144">
        <f t="shared" ref="BW35:CB83" si="16">BV35-$N35+AP35</f>
        <v>0</v>
      </c>
      <c r="BX35" s="144">
        <f t="shared" si="16"/>
        <v>0</v>
      </c>
      <c r="BY35" s="144">
        <f t="shared" si="16"/>
        <v>0</v>
      </c>
      <c r="BZ35" s="144">
        <f t="shared" si="16"/>
        <v>0</v>
      </c>
      <c r="CA35" s="144">
        <f t="shared" si="16"/>
        <v>0</v>
      </c>
      <c r="CB35" s="144">
        <f t="shared" si="16"/>
        <v>0</v>
      </c>
      <c r="CC35" s="369"/>
      <c r="CE35" s="189" t="str">
        <f t="shared" si="1"/>
        <v>Autre</v>
      </c>
      <c r="CF35" s="145"/>
      <c r="CG35" s="145">
        <v>1</v>
      </c>
      <c r="CH35" s="145">
        <v>1</v>
      </c>
      <c r="CI35" s="145">
        <v>1</v>
      </c>
      <c r="CJ35" s="145">
        <v>1</v>
      </c>
      <c r="CK35" s="145">
        <v>1</v>
      </c>
      <c r="CL35" s="145">
        <v>1</v>
      </c>
      <c r="CM35" s="145">
        <v>1</v>
      </c>
      <c r="CN35" s="145">
        <v>1</v>
      </c>
      <c r="CO35" s="145">
        <v>1</v>
      </c>
      <c r="CP35" s="145">
        <v>1</v>
      </c>
      <c r="CQ35" s="145">
        <v>1</v>
      </c>
      <c r="CR35" s="145">
        <v>1</v>
      </c>
      <c r="CS35" s="145">
        <v>1</v>
      </c>
      <c r="CT35" s="145">
        <f t="shared" si="2"/>
        <v>0</v>
      </c>
      <c r="CU35" s="145">
        <f t="shared" si="3"/>
        <v>0</v>
      </c>
      <c r="CV35" s="145">
        <f t="shared" si="7"/>
        <v>0</v>
      </c>
    </row>
    <row r="36" spans="1:100" s="137" customFormat="1" ht="13.5" hidden="1" thickBot="1" x14ac:dyDescent="0.25">
      <c r="A36" s="102"/>
      <c r="B36" s="625" t="s">
        <v>365</v>
      </c>
      <c r="C36" s="321"/>
      <c r="D36" s="154"/>
      <c r="E36" s="155"/>
      <c r="F36" s="644"/>
      <c r="G36" s="130"/>
      <c r="H36" s="638"/>
      <c r="I36" s="156"/>
      <c r="J36" s="116"/>
      <c r="K36" s="139"/>
      <c r="L36" s="140"/>
      <c r="M36" s="141"/>
      <c r="N36" s="141"/>
      <c r="O36" s="70"/>
      <c r="P36" s="134" t="str">
        <f t="shared" si="0"/>
        <v>2. Source de chaleur - installations technique</v>
      </c>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369"/>
      <c r="CE36" s="374" t="str">
        <f>B36</f>
        <v>2. Source de chaleur - installations technique</v>
      </c>
      <c r="CF36" s="145">
        <v>1</v>
      </c>
      <c r="CG36" s="145">
        <v>1</v>
      </c>
      <c r="CH36" s="145">
        <v>1</v>
      </c>
      <c r="CI36" s="145">
        <v>1</v>
      </c>
      <c r="CJ36" s="145">
        <v>1</v>
      </c>
      <c r="CK36" s="145">
        <v>1</v>
      </c>
      <c r="CL36" s="145">
        <v>1</v>
      </c>
      <c r="CM36" s="145">
        <v>1</v>
      </c>
      <c r="CN36" s="145">
        <v>1</v>
      </c>
      <c r="CO36" s="145">
        <v>1</v>
      </c>
      <c r="CP36" s="145">
        <v>1</v>
      </c>
      <c r="CQ36" s="145">
        <v>1</v>
      </c>
      <c r="CR36" s="145">
        <v>1</v>
      </c>
      <c r="CS36" s="145">
        <v>1</v>
      </c>
      <c r="CT36" s="145">
        <f t="shared" si="2"/>
        <v>1</v>
      </c>
      <c r="CU36" s="145">
        <f t="shared" si="3"/>
        <v>1</v>
      </c>
      <c r="CV36" s="145">
        <f t="shared" si="7"/>
        <v>1</v>
      </c>
    </row>
    <row r="37" spans="1:100" s="137" customFormat="1" ht="13.5" hidden="1" thickBot="1" x14ac:dyDescent="0.25">
      <c r="A37" s="102"/>
      <c r="B37" s="99" t="s">
        <v>128</v>
      </c>
      <c r="C37" s="319"/>
      <c r="D37" s="49"/>
      <c r="E37" s="138">
        <v>50</v>
      </c>
      <c r="F37" s="642"/>
      <c r="G37" s="34">
        <v>0.01</v>
      </c>
      <c r="H37" s="636"/>
      <c r="I37" s="622" t="s">
        <v>124</v>
      </c>
      <c r="J37" s="116"/>
      <c r="K37" s="139">
        <f t="shared" si="8"/>
        <v>50</v>
      </c>
      <c r="L37" s="140">
        <f t="shared" ref="L37:L48" si="17">IF(ISNUMBER(H37),IF(I37=$D$332,IFERROR(H37/D37,"-"),H37/100),IF(ISNUMBER(G37),G37,0))</f>
        <v>0.01</v>
      </c>
      <c r="M37" s="141">
        <f t="shared" ref="M37:M48" si="18">IF(AND(ISNUMBER(H37),I37=$D$332),H37,L37*D37)</f>
        <v>0</v>
      </c>
      <c r="N37" s="141">
        <f t="shared" ref="N37:N48" si="19">1/K37*D37</f>
        <v>0</v>
      </c>
      <c r="O37" s="70"/>
      <c r="P37" s="143" t="str">
        <f t="shared" si="0"/>
        <v>Sondes géothermiques y c. forage</v>
      </c>
      <c r="Q37" s="144">
        <f t="shared" si="12"/>
        <v>0</v>
      </c>
      <c r="R37" s="144">
        <f t="shared" ref="R37:AU45" si="20">IF(Betrachtungszeit_Heizung&lt;R$26,0,IF(AND(Q$26&lt;&gt;0,Q$26/($K37)=INT(Q$26/($K37))),$D37,0))</f>
        <v>0</v>
      </c>
      <c r="S37" s="144">
        <f t="shared" si="20"/>
        <v>0</v>
      </c>
      <c r="T37" s="144">
        <f t="shared" si="20"/>
        <v>0</v>
      </c>
      <c r="U37" s="144">
        <f t="shared" si="20"/>
        <v>0</v>
      </c>
      <c r="V37" s="144">
        <f t="shared" si="20"/>
        <v>0</v>
      </c>
      <c r="W37" s="144">
        <f t="shared" si="20"/>
        <v>0</v>
      </c>
      <c r="X37" s="144">
        <f t="shared" si="20"/>
        <v>0</v>
      </c>
      <c r="Y37" s="144">
        <f t="shared" si="20"/>
        <v>0</v>
      </c>
      <c r="Z37" s="144">
        <f t="shared" si="20"/>
        <v>0</v>
      </c>
      <c r="AA37" s="144">
        <f t="shared" si="20"/>
        <v>0</v>
      </c>
      <c r="AB37" s="144">
        <f t="shared" si="20"/>
        <v>0</v>
      </c>
      <c r="AC37" s="144">
        <f t="shared" si="20"/>
        <v>0</v>
      </c>
      <c r="AD37" s="144">
        <f t="shared" si="20"/>
        <v>0</v>
      </c>
      <c r="AE37" s="144">
        <f t="shared" si="20"/>
        <v>0</v>
      </c>
      <c r="AF37" s="144">
        <f t="shared" si="20"/>
        <v>0</v>
      </c>
      <c r="AG37" s="144">
        <f t="shared" si="20"/>
        <v>0</v>
      </c>
      <c r="AH37" s="144">
        <f t="shared" si="20"/>
        <v>0</v>
      </c>
      <c r="AI37" s="144">
        <f t="shared" si="20"/>
        <v>0</v>
      </c>
      <c r="AJ37" s="144">
        <f t="shared" si="20"/>
        <v>0</v>
      </c>
      <c r="AK37" s="144">
        <f t="shared" si="20"/>
        <v>0</v>
      </c>
      <c r="AL37" s="144">
        <f t="shared" si="20"/>
        <v>0</v>
      </c>
      <c r="AM37" s="144">
        <f t="shared" si="20"/>
        <v>0</v>
      </c>
      <c r="AN37" s="144">
        <f t="shared" si="20"/>
        <v>0</v>
      </c>
      <c r="AO37" s="144">
        <f t="shared" si="20"/>
        <v>0</v>
      </c>
      <c r="AP37" s="144">
        <f t="shared" si="20"/>
        <v>0</v>
      </c>
      <c r="AQ37" s="144">
        <f t="shared" si="20"/>
        <v>0</v>
      </c>
      <c r="AR37" s="144">
        <f t="shared" si="20"/>
        <v>0</v>
      </c>
      <c r="AS37" s="144">
        <f t="shared" si="20"/>
        <v>0</v>
      </c>
      <c r="AT37" s="144">
        <f t="shared" si="20"/>
        <v>0</v>
      </c>
      <c r="AU37" s="144">
        <f t="shared" si="20"/>
        <v>0</v>
      </c>
      <c r="AV37" s="144">
        <f t="shared" ref="AV37:AV48" si="21">SUMIF($AX$26:$CB$26,Betrachtungszeit_Heizung,AX37:CB37)</f>
        <v>0</v>
      </c>
      <c r="AX37" s="144">
        <f>$D37</f>
        <v>0</v>
      </c>
      <c r="AY37" s="144">
        <f t="shared" si="14"/>
        <v>0</v>
      </c>
      <c r="AZ37" s="144">
        <f t="shared" si="14"/>
        <v>0</v>
      </c>
      <c r="BA37" s="144">
        <f t="shared" si="14"/>
        <v>0</v>
      </c>
      <c r="BB37" s="144">
        <f t="shared" si="14"/>
        <v>0</v>
      </c>
      <c r="BC37" s="144">
        <f t="shared" si="14"/>
        <v>0</v>
      </c>
      <c r="BD37" s="144">
        <f t="shared" si="14"/>
        <v>0</v>
      </c>
      <c r="BE37" s="144">
        <f t="shared" si="14"/>
        <v>0</v>
      </c>
      <c r="BF37" s="144">
        <f t="shared" si="14"/>
        <v>0</v>
      </c>
      <c r="BG37" s="144">
        <f t="shared" si="14"/>
        <v>0</v>
      </c>
      <c r="BH37" s="144">
        <f t="shared" si="14"/>
        <v>0</v>
      </c>
      <c r="BI37" s="144">
        <f t="shared" si="14"/>
        <v>0</v>
      </c>
      <c r="BJ37" s="144">
        <f t="shared" si="14"/>
        <v>0</v>
      </c>
      <c r="BK37" s="144">
        <f t="shared" si="14"/>
        <v>0</v>
      </c>
      <c r="BL37" s="144">
        <f t="shared" si="14"/>
        <v>0</v>
      </c>
      <c r="BM37" s="144">
        <f t="shared" si="14"/>
        <v>0</v>
      </c>
      <c r="BN37" s="144">
        <f t="shared" si="14"/>
        <v>0</v>
      </c>
      <c r="BO37" s="144">
        <f t="shared" ref="BO37:BV71" si="22">BN37-$N37+AH37</f>
        <v>0</v>
      </c>
      <c r="BP37" s="144">
        <f t="shared" si="22"/>
        <v>0</v>
      </c>
      <c r="BQ37" s="144">
        <f t="shared" si="22"/>
        <v>0</v>
      </c>
      <c r="BR37" s="144">
        <f t="shared" si="22"/>
        <v>0</v>
      </c>
      <c r="BS37" s="144">
        <f t="shared" si="22"/>
        <v>0</v>
      </c>
      <c r="BT37" s="144">
        <f t="shared" si="22"/>
        <v>0</v>
      </c>
      <c r="BU37" s="144">
        <f t="shared" si="22"/>
        <v>0</v>
      </c>
      <c r="BV37" s="144">
        <f t="shared" si="22"/>
        <v>0</v>
      </c>
      <c r="BW37" s="144">
        <f t="shared" si="16"/>
        <v>0</v>
      </c>
      <c r="BX37" s="144">
        <f t="shared" si="16"/>
        <v>0</v>
      </c>
      <c r="BY37" s="144">
        <f t="shared" si="16"/>
        <v>0</v>
      </c>
      <c r="BZ37" s="144">
        <f t="shared" si="16"/>
        <v>0</v>
      </c>
      <c r="CA37" s="144">
        <f t="shared" si="16"/>
        <v>0</v>
      </c>
      <c r="CB37" s="144">
        <f t="shared" si="16"/>
        <v>0</v>
      </c>
      <c r="CC37" s="369"/>
      <c r="CE37" s="189" t="str">
        <f t="shared" si="1"/>
        <v>Sondes géothermiques y c. forage</v>
      </c>
      <c r="CF37" s="145"/>
      <c r="CG37" s="145"/>
      <c r="CH37" s="145"/>
      <c r="CI37" s="145">
        <v>1</v>
      </c>
      <c r="CJ37" s="145"/>
      <c r="CK37" s="145"/>
      <c r="CL37" s="145"/>
      <c r="CM37" s="145"/>
      <c r="CN37" s="145"/>
      <c r="CO37" s="145"/>
      <c r="CP37" s="145"/>
      <c r="CQ37" s="145"/>
      <c r="CR37" s="145"/>
      <c r="CS37" s="145"/>
      <c r="CT37" s="145">
        <f t="shared" si="2"/>
        <v>0</v>
      </c>
      <c r="CU37" s="145">
        <f t="shared" si="3"/>
        <v>0</v>
      </c>
      <c r="CV37" s="145">
        <f t="shared" si="7"/>
        <v>0</v>
      </c>
    </row>
    <row r="38" spans="1:100" s="137" customFormat="1" ht="13.5" hidden="1" thickBot="1" x14ac:dyDescent="0.25">
      <c r="A38" s="102"/>
      <c r="B38" s="99" t="s">
        <v>129</v>
      </c>
      <c r="C38" s="319"/>
      <c r="D38" s="49"/>
      <c r="E38" s="138">
        <v>30</v>
      </c>
      <c r="F38" s="642"/>
      <c r="G38" s="34">
        <v>0.01</v>
      </c>
      <c r="H38" s="636"/>
      <c r="I38" s="622" t="s">
        <v>124</v>
      </c>
      <c r="J38" s="116"/>
      <c r="K38" s="139">
        <f t="shared" si="8"/>
        <v>30</v>
      </c>
      <c r="L38" s="140">
        <f t="shared" si="17"/>
        <v>0.01</v>
      </c>
      <c r="M38" s="141">
        <f t="shared" si="18"/>
        <v>0</v>
      </c>
      <c r="N38" s="141">
        <f t="shared" si="19"/>
        <v>0</v>
      </c>
      <c r="O38" s="70"/>
      <c r="P38" s="143" t="str">
        <f t="shared" si="0"/>
        <v>Registre terrestre</v>
      </c>
      <c r="Q38" s="144">
        <f t="shared" si="12"/>
        <v>0</v>
      </c>
      <c r="R38" s="144">
        <f t="shared" si="20"/>
        <v>0</v>
      </c>
      <c r="S38" s="144">
        <f t="shared" si="20"/>
        <v>0</v>
      </c>
      <c r="T38" s="144">
        <f t="shared" si="20"/>
        <v>0</v>
      </c>
      <c r="U38" s="144">
        <f t="shared" si="20"/>
        <v>0</v>
      </c>
      <c r="V38" s="144">
        <f t="shared" si="20"/>
        <v>0</v>
      </c>
      <c r="W38" s="144">
        <f t="shared" si="20"/>
        <v>0</v>
      </c>
      <c r="X38" s="144">
        <f t="shared" si="20"/>
        <v>0</v>
      </c>
      <c r="Y38" s="144">
        <f t="shared" si="20"/>
        <v>0</v>
      </c>
      <c r="Z38" s="144">
        <f t="shared" si="20"/>
        <v>0</v>
      </c>
      <c r="AA38" s="144">
        <f t="shared" si="20"/>
        <v>0</v>
      </c>
      <c r="AB38" s="144">
        <f t="shared" si="20"/>
        <v>0</v>
      </c>
      <c r="AC38" s="144">
        <f t="shared" si="20"/>
        <v>0</v>
      </c>
      <c r="AD38" s="144">
        <f t="shared" si="20"/>
        <v>0</v>
      </c>
      <c r="AE38" s="144">
        <f t="shared" si="20"/>
        <v>0</v>
      </c>
      <c r="AF38" s="144">
        <f t="shared" si="20"/>
        <v>0</v>
      </c>
      <c r="AG38" s="144">
        <f t="shared" si="20"/>
        <v>0</v>
      </c>
      <c r="AH38" s="144">
        <f t="shared" si="20"/>
        <v>0</v>
      </c>
      <c r="AI38" s="144">
        <f t="shared" si="20"/>
        <v>0</v>
      </c>
      <c r="AJ38" s="144">
        <f t="shared" si="20"/>
        <v>0</v>
      </c>
      <c r="AK38" s="144">
        <f t="shared" si="20"/>
        <v>0</v>
      </c>
      <c r="AL38" s="144">
        <f t="shared" si="20"/>
        <v>0</v>
      </c>
      <c r="AM38" s="144">
        <f t="shared" si="20"/>
        <v>0</v>
      </c>
      <c r="AN38" s="144">
        <f t="shared" si="20"/>
        <v>0</v>
      </c>
      <c r="AO38" s="144">
        <f t="shared" si="20"/>
        <v>0</v>
      </c>
      <c r="AP38" s="144">
        <f t="shared" si="20"/>
        <v>0</v>
      </c>
      <c r="AQ38" s="144">
        <f t="shared" si="20"/>
        <v>0</v>
      </c>
      <c r="AR38" s="144">
        <f t="shared" si="20"/>
        <v>0</v>
      </c>
      <c r="AS38" s="144">
        <f t="shared" si="20"/>
        <v>0</v>
      </c>
      <c r="AT38" s="144">
        <f t="shared" si="20"/>
        <v>0</v>
      </c>
      <c r="AU38" s="144">
        <f t="shared" si="20"/>
        <v>0</v>
      </c>
      <c r="AV38" s="144">
        <f t="shared" si="21"/>
        <v>0</v>
      </c>
      <c r="AX38" s="144">
        <f t="shared" ref="AX38:AX48" si="23">$D38</f>
        <v>0</v>
      </c>
      <c r="AY38" s="144">
        <f t="shared" si="14"/>
        <v>0</v>
      </c>
      <c r="AZ38" s="144">
        <f t="shared" si="14"/>
        <v>0</v>
      </c>
      <c r="BA38" s="144">
        <f t="shared" si="14"/>
        <v>0</v>
      </c>
      <c r="BB38" s="144">
        <f t="shared" si="14"/>
        <v>0</v>
      </c>
      <c r="BC38" s="144">
        <f t="shared" si="14"/>
        <v>0</v>
      </c>
      <c r="BD38" s="144">
        <f t="shared" si="14"/>
        <v>0</v>
      </c>
      <c r="BE38" s="144">
        <f t="shared" si="14"/>
        <v>0</v>
      </c>
      <c r="BF38" s="144">
        <f t="shared" si="14"/>
        <v>0</v>
      </c>
      <c r="BG38" s="144">
        <f t="shared" si="14"/>
        <v>0</v>
      </c>
      <c r="BH38" s="144">
        <f t="shared" si="14"/>
        <v>0</v>
      </c>
      <c r="BI38" s="144">
        <f t="shared" si="14"/>
        <v>0</v>
      </c>
      <c r="BJ38" s="144">
        <f t="shared" si="14"/>
        <v>0</v>
      </c>
      <c r="BK38" s="144">
        <f t="shared" si="14"/>
        <v>0</v>
      </c>
      <c r="BL38" s="144">
        <f t="shared" si="14"/>
        <v>0</v>
      </c>
      <c r="BM38" s="144">
        <f t="shared" si="14"/>
        <v>0</v>
      </c>
      <c r="BN38" s="144">
        <f t="shared" si="14"/>
        <v>0</v>
      </c>
      <c r="BO38" s="144">
        <f t="shared" si="22"/>
        <v>0</v>
      </c>
      <c r="BP38" s="144">
        <f t="shared" si="22"/>
        <v>0</v>
      </c>
      <c r="BQ38" s="144">
        <f t="shared" si="22"/>
        <v>0</v>
      </c>
      <c r="BR38" s="144">
        <f t="shared" si="22"/>
        <v>0</v>
      </c>
      <c r="BS38" s="144">
        <f t="shared" si="22"/>
        <v>0</v>
      </c>
      <c r="BT38" s="144">
        <f t="shared" si="22"/>
        <v>0</v>
      </c>
      <c r="BU38" s="144">
        <f t="shared" si="22"/>
        <v>0</v>
      </c>
      <c r="BV38" s="144">
        <f t="shared" si="22"/>
        <v>0</v>
      </c>
      <c r="BW38" s="144">
        <f t="shared" si="16"/>
        <v>0</v>
      </c>
      <c r="BX38" s="144">
        <f t="shared" si="16"/>
        <v>0</v>
      </c>
      <c r="BY38" s="144">
        <f t="shared" si="16"/>
        <v>0</v>
      </c>
      <c r="BZ38" s="144">
        <f t="shared" si="16"/>
        <v>0</v>
      </c>
      <c r="CA38" s="144">
        <f t="shared" si="16"/>
        <v>0</v>
      </c>
      <c r="CB38" s="144">
        <f t="shared" si="16"/>
        <v>0</v>
      </c>
      <c r="CC38" s="369"/>
      <c r="CE38" s="189" t="str">
        <f t="shared" si="1"/>
        <v>Registre terrestre</v>
      </c>
      <c r="CF38" s="145"/>
      <c r="CG38" s="145"/>
      <c r="CH38" s="145"/>
      <c r="CI38" s="145">
        <v>1</v>
      </c>
      <c r="CJ38" s="145"/>
      <c r="CK38" s="145"/>
      <c r="CL38" s="145"/>
      <c r="CM38" s="145"/>
      <c r="CN38" s="145"/>
      <c r="CO38" s="145"/>
      <c r="CP38" s="145"/>
      <c r="CQ38" s="145"/>
      <c r="CR38" s="145"/>
      <c r="CS38" s="145"/>
      <c r="CT38" s="145">
        <f t="shared" si="2"/>
        <v>0</v>
      </c>
      <c r="CU38" s="145">
        <f t="shared" si="3"/>
        <v>0</v>
      </c>
      <c r="CV38" s="145">
        <f t="shared" si="7"/>
        <v>0</v>
      </c>
    </row>
    <row r="39" spans="1:100" s="137" customFormat="1" ht="13.5" hidden="1" thickBot="1" x14ac:dyDescent="0.25">
      <c r="A39" s="102"/>
      <c r="B39" s="99" t="s">
        <v>130</v>
      </c>
      <c r="C39" s="319"/>
      <c r="D39" s="49"/>
      <c r="E39" s="138">
        <v>20</v>
      </c>
      <c r="F39" s="642"/>
      <c r="G39" s="34">
        <v>3.5000000000000003E-2</v>
      </c>
      <c r="H39" s="636"/>
      <c r="I39" s="622" t="s">
        <v>124</v>
      </c>
      <c r="J39" s="116"/>
      <c r="K39" s="139">
        <f t="shared" si="8"/>
        <v>20</v>
      </c>
      <c r="L39" s="140">
        <f t="shared" si="17"/>
        <v>3.5000000000000003E-2</v>
      </c>
      <c r="M39" s="141">
        <f t="shared" si="18"/>
        <v>0</v>
      </c>
      <c r="N39" s="141">
        <f t="shared" si="19"/>
        <v>0</v>
      </c>
      <c r="O39" s="70"/>
      <c r="P39" s="143" t="str">
        <f t="shared" si="0"/>
        <v>Capteurs solaires</v>
      </c>
      <c r="Q39" s="144">
        <f t="shared" si="12"/>
        <v>0</v>
      </c>
      <c r="R39" s="144">
        <f t="shared" si="20"/>
        <v>0</v>
      </c>
      <c r="S39" s="144">
        <f t="shared" si="20"/>
        <v>0</v>
      </c>
      <c r="T39" s="144">
        <f t="shared" si="20"/>
        <v>0</v>
      </c>
      <c r="U39" s="144">
        <f t="shared" si="20"/>
        <v>0</v>
      </c>
      <c r="V39" s="144">
        <f t="shared" si="20"/>
        <v>0</v>
      </c>
      <c r="W39" s="144">
        <f t="shared" si="20"/>
        <v>0</v>
      </c>
      <c r="X39" s="144">
        <f t="shared" si="20"/>
        <v>0</v>
      </c>
      <c r="Y39" s="144">
        <f t="shared" si="20"/>
        <v>0</v>
      </c>
      <c r="Z39" s="144">
        <f t="shared" si="20"/>
        <v>0</v>
      </c>
      <c r="AA39" s="144">
        <f t="shared" si="20"/>
        <v>0</v>
      </c>
      <c r="AB39" s="144">
        <f t="shared" si="20"/>
        <v>0</v>
      </c>
      <c r="AC39" s="144">
        <f t="shared" si="20"/>
        <v>0</v>
      </c>
      <c r="AD39" s="144">
        <f t="shared" si="20"/>
        <v>0</v>
      </c>
      <c r="AE39" s="144">
        <f t="shared" si="20"/>
        <v>0</v>
      </c>
      <c r="AF39" s="144">
        <f t="shared" si="20"/>
        <v>0</v>
      </c>
      <c r="AG39" s="144">
        <f t="shared" si="20"/>
        <v>0</v>
      </c>
      <c r="AH39" s="144">
        <f t="shared" si="20"/>
        <v>0</v>
      </c>
      <c r="AI39" s="144">
        <f t="shared" si="20"/>
        <v>0</v>
      </c>
      <c r="AJ39" s="144">
        <f t="shared" si="20"/>
        <v>0</v>
      </c>
      <c r="AK39" s="144">
        <f t="shared" si="20"/>
        <v>0</v>
      </c>
      <c r="AL39" s="144">
        <f t="shared" si="20"/>
        <v>0</v>
      </c>
      <c r="AM39" s="144">
        <f t="shared" si="20"/>
        <v>0</v>
      </c>
      <c r="AN39" s="144">
        <f t="shared" si="20"/>
        <v>0</v>
      </c>
      <c r="AO39" s="144">
        <f t="shared" si="20"/>
        <v>0</v>
      </c>
      <c r="AP39" s="144">
        <f t="shared" si="20"/>
        <v>0</v>
      </c>
      <c r="AQ39" s="144">
        <f t="shared" si="20"/>
        <v>0</v>
      </c>
      <c r="AR39" s="144">
        <f t="shared" si="20"/>
        <v>0</v>
      </c>
      <c r="AS39" s="144">
        <f t="shared" si="20"/>
        <v>0</v>
      </c>
      <c r="AT39" s="144">
        <f t="shared" si="20"/>
        <v>0</v>
      </c>
      <c r="AU39" s="144">
        <f t="shared" si="20"/>
        <v>0</v>
      </c>
      <c r="AV39" s="144">
        <f t="shared" si="21"/>
        <v>0</v>
      </c>
      <c r="AX39" s="144">
        <f t="shared" si="23"/>
        <v>0</v>
      </c>
      <c r="AY39" s="144">
        <f t="shared" si="14"/>
        <v>0</v>
      </c>
      <c r="AZ39" s="144">
        <f t="shared" si="14"/>
        <v>0</v>
      </c>
      <c r="BA39" s="144">
        <f t="shared" si="14"/>
        <v>0</v>
      </c>
      <c r="BB39" s="144">
        <f t="shared" si="14"/>
        <v>0</v>
      </c>
      <c r="BC39" s="144">
        <f t="shared" si="14"/>
        <v>0</v>
      </c>
      <c r="BD39" s="144">
        <f t="shared" si="14"/>
        <v>0</v>
      </c>
      <c r="BE39" s="144">
        <f t="shared" si="14"/>
        <v>0</v>
      </c>
      <c r="BF39" s="144">
        <f t="shared" si="14"/>
        <v>0</v>
      </c>
      <c r="BG39" s="144">
        <f t="shared" si="14"/>
        <v>0</v>
      </c>
      <c r="BH39" s="144">
        <f t="shared" si="14"/>
        <v>0</v>
      </c>
      <c r="BI39" s="144">
        <f t="shared" si="14"/>
        <v>0</v>
      </c>
      <c r="BJ39" s="144">
        <f t="shared" si="14"/>
        <v>0</v>
      </c>
      <c r="BK39" s="144">
        <f t="shared" si="14"/>
        <v>0</v>
      </c>
      <c r="BL39" s="144">
        <f t="shared" si="14"/>
        <v>0</v>
      </c>
      <c r="BM39" s="144">
        <f t="shared" si="14"/>
        <v>0</v>
      </c>
      <c r="BN39" s="144">
        <f t="shared" si="14"/>
        <v>0</v>
      </c>
      <c r="BO39" s="144">
        <f t="shared" si="22"/>
        <v>0</v>
      </c>
      <c r="BP39" s="144">
        <f t="shared" si="22"/>
        <v>0</v>
      </c>
      <c r="BQ39" s="144">
        <f t="shared" si="22"/>
        <v>0</v>
      </c>
      <c r="BR39" s="144">
        <f t="shared" si="22"/>
        <v>0</v>
      </c>
      <c r="BS39" s="144">
        <f t="shared" si="22"/>
        <v>0</v>
      </c>
      <c r="BT39" s="144">
        <f t="shared" si="22"/>
        <v>0</v>
      </c>
      <c r="BU39" s="144">
        <f t="shared" si="22"/>
        <v>0</v>
      </c>
      <c r="BV39" s="144">
        <f t="shared" si="22"/>
        <v>0</v>
      </c>
      <c r="BW39" s="144">
        <f t="shared" si="16"/>
        <v>0</v>
      </c>
      <c r="BX39" s="144">
        <f t="shared" si="16"/>
        <v>0</v>
      </c>
      <c r="BY39" s="144">
        <f t="shared" si="16"/>
        <v>0</v>
      </c>
      <c r="BZ39" s="144">
        <f t="shared" si="16"/>
        <v>0</v>
      </c>
      <c r="CA39" s="144">
        <f t="shared" si="16"/>
        <v>0</v>
      </c>
      <c r="CB39" s="144">
        <f t="shared" si="16"/>
        <v>0</v>
      </c>
      <c r="CC39" s="369"/>
      <c r="CE39" s="189" t="str">
        <f t="shared" si="1"/>
        <v>Capteurs solaires</v>
      </c>
      <c r="CF39" s="145"/>
      <c r="CG39" s="145"/>
      <c r="CH39" s="145"/>
      <c r="CI39" s="145"/>
      <c r="CJ39" s="145"/>
      <c r="CK39" s="145"/>
      <c r="CL39" s="145"/>
      <c r="CM39" s="145"/>
      <c r="CN39" s="145"/>
      <c r="CO39" s="145">
        <v>1</v>
      </c>
      <c r="CP39" s="145"/>
      <c r="CQ39" s="145"/>
      <c r="CR39" s="145"/>
      <c r="CS39" s="145"/>
      <c r="CT39" s="145">
        <f t="shared" si="2"/>
        <v>0</v>
      </c>
      <c r="CU39" s="145">
        <f t="shared" si="3"/>
        <v>0</v>
      </c>
      <c r="CV39" s="145">
        <f t="shared" si="7"/>
        <v>0</v>
      </c>
    </row>
    <row r="40" spans="1:100" s="137" customFormat="1" ht="13.5" hidden="1" thickBot="1" x14ac:dyDescent="0.25">
      <c r="A40" s="102"/>
      <c r="B40" s="98" t="s">
        <v>378</v>
      </c>
      <c r="C40" s="319"/>
      <c r="D40" s="49"/>
      <c r="E40" s="138">
        <v>20</v>
      </c>
      <c r="F40" s="642"/>
      <c r="G40" s="34">
        <v>3.5000000000000003E-2</v>
      </c>
      <c r="H40" s="636"/>
      <c r="I40" s="622" t="s">
        <v>124</v>
      </c>
      <c r="J40" s="116"/>
      <c r="K40" s="139">
        <f t="shared" si="8"/>
        <v>20</v>
      </c>
      <c r="L40" s="140">
        <f t="shared" si="17"/>
        <v>3.5000000000000003E-2</v>
      </c>
      <c r="M40" s="141">
        <f t="shared" si="18"/>
        <v>0</v>
      </c>
      <c r="N40" s="141">
        <f t="shared" si="19"/>
        <v>0</v>
      </c>
      <c r="O40" s="70"/>
      <c r="P40" s="143" t="str">
        <f t="shared" si="0"/>
        <v>Vase d'expansion</v>
      </c>
      <c r="Q40" s="144">
        <f t="shared" si="12"/>
        <v>0</v>
      </c>
      <c r="R40" s="144">
        <f t="shared" si="20"/>
        <v>0</v>
      </c>
      <c r="S40" s="144">
        <f t="shared" si="20"/>
        <v>0</v>
      </c>
      <c r="T40" s="144">
        <f t="shared" si="20"/>
        <v>0</v>
      </c>
      <c r="U40" s="144">
        <f t="shared" si="20"/>
        <v>0</v>
      </c>
      <c r="V40" s="144">
        <f t="shared" si="20"/>
        <v>0</v>
      </c>
      <c r="W40" s="144">
        <f t="shared" si="20"/>
        <v>0</v>
      </c>
      <c r="X40" s="144">
        <f t="shared" si="20"/>
        <v>0</v>
      </c>
      <c r="Y40" s="144">
        <f t="shared" si="20"/>
        <v>0</v>
      </c>
      <c r="Z40" s="144">
        <f t="shared" si="20"/>
        <v>0</v>
      </c>
      <c r="AA40" s="144">
        <f t="shared" si="20"/>
        <v>0</v>
      </c>
      <c r="AB40" s="144">
        <f t="shared" si="20"/>
        <v>0</v>
      </c>
      <c r="AC40" s="144">
        <f t="shared" si="20"/>
        <v>0</v>
      </c>
      <c r="AD40" s="144">
        <f t="shared" si="20"/>
        <v>0</v>
      </c>
      <c r="AE40" s="144">
        <f t="shared" si="20"/>
        <v>0</v>
      </c>
      <c r="AF40" s="144">
        <f t="shared" si="20"/>
        <v>0</v>
      </c>
      <c r="AG40" s="144">
        <f t="shared" si="20"/>
        <v>0</v>
      </c>
      <c r="AH40" s="144">
        <f t="shared" si="20"/>
        <v>0</v>
      </c>
      <c r="AI40" s="144">
        <f t="shared" si="20"/>
        <v>0</v>
      </c>
      <c r="AJ40" s="144">
        <f t="shared" si="20"/>
        <v>0</v>
      </c>
      <c r="AK40" s="144">
        <f t="shared" si="20"/>
        <v>0</v>
      </c>
      <c r="AL40" s="144">
        <f t="shared" si="20"/>
        <v>0</v>
      </c>
      <c r="AM40" s="144">
        <f t="shared" si="20"/>
        <v>0</v>
      </c>
      <c r="AN40" s="144">
        <f t="shared" si="20"/>
        <v>0</v>
      </c>
      <c r="AO40" s="144">
        <f t="shared" si="20"/>
        <v>0</v>
      </c>
      <c r="AP40" s="144">
        <f t="shared" si="20"/>
        <v>0</v>
      </c>
      <c r="AQ40" s="144">
        <f t="shared" si="20"/>
        <v>0</v>
      </c>
      <c r="AR40" s="144">
        <f t="shared" si="20"/>
        <v>0</v>
      </c>
      <c r="AS40" s="144">
        <f t="shared" si="20"/>
        <v>0</v>
      </c>
      <c r="AT40" s="144">
        <f t="shared" si="20"/>
        <v>0</v>
      </c>
      <c r="AU40" s="144">
        <f t="shared" si="20"/>
        <v>0</v>
      </c>
      <c r="AV40" s="144">
        <f t="shared" si="21"/>
        <v>0</v>
      </c>
      <c r="AX40" s="144">
        <f t="shared" si="23"/>
        <v>0</v>
      </c>
      <c r="AY40" s="144">
        <f t="shared" si="14"/>
        <v>0</v>
      </c>
      <c r="AZ40" s="144">
        <f t="shared" si="14"/>
        <v>0</v>
      </c>
      <c r="BA40" s="144">
        <f t="shared" si="14"/>
        <v>0</v>
      </c>
      <c r="BB40" s="144">
        <f t="shared" si="14"/>
        <v>0</v>
      </c>
      <c r="BC40" s="144">
        <f t="shared" si="14"/>
        <v>0</v>
      </c>
      <c r="BD40" s="144">
        <f t="shared" si="14"/>
        <v>0</v>
      </c>
      <c r="BE40" s="144">
        <f t="shared" si="14"/>
        <v>0</v>
      </c>
      <c r="BF40" s="144">
        <f t="shared" si="14"/>
        <v>0</v>
      </c>
      <c r="BG40" s="144">
        <f t="shared" si="14"/>
        <v>0</v>
      </c>
      <c r="BH40" s="144">
        <f t="shared" si="14"/>
        <v>0</v>
      </c>
      <c r="BI40" s="144">
        <f t="shared" si="14"/>
        <v>0</v>
      </c>
      <c r="BJ40" s="144">
        <f t="shared" si="14"/>
        <v>0</v>
      </c>
      <c r="BK40" s="144">
        <f t="shared" si="14"/>
        <v>0</v>
      </c>
      <c r="BL40" s="144">
        <f t="shared" si="14"/>
        <v>0</v>
      </c>
      <c r="BM40" s="144">
        <f t="shared" si="14"/>
        <v>0</v>
      </c>
      <c r="BN40" s="144">
        <f t="shared" si="14"/>
        <v>0</v>
      </c>
      <c r="BO40" s="144">
        <f t="shared" si="22"/>
        <v>0</v>
      </c>
      <c r="BP40" s="144">
        <f t="shared" si="22"/>
        <v>0</v>
      </c>
      <c r="BQ40" s="144">
        <f t="shared" si="22"/>
        <v>0</v>
      </c>
      <c r="BR40" s="144">
        <f t="shared" si="22"/>
        <v>0</v>
      </c>
      <c r="BS40" s="144">
        <f t="shared" si="22"/>
        <v>0</v>
      </c>
      <c r="BT40" s="144">
        <f t="shared" si="22"/>
        <v>0</v>
      </c>
      <c r="BU40" s="144">
        <f t="shared" si="22"/>
        <v>0</v>
      </c>
      <c r="BV40" s="144">
        <f t="shared" si="22"/>
        <v>0</v>
      </c>
      <c r="BW40" s="144">
        <f t="shared" si="16"/>
        <v>0</v>
      </c>
      <c r="BX40" s="144">
        <f t="shared" si="16"/>
        <v>0</v>
      </c>
      <c r="BY40" s="144">
        <f t="shared" si="16"/>
        <v>0</v>
      </c>
      <c r="BZ40" s="144">
        <f t="shared" si="16"/>
        <v>0</v>
      </c>
      <c r="CA40" s="144">
        <f t="shared" si="16"/>
        <v>0</v>
      </c>
      <c r="CB40" s="144">
        <f t="shared" si="16"/>
        <v>0</v>
      </c>
      <c r="CC40" s="369"/>
      <c r="CE40" s="189" t="str">
        <f t="shared" si="1"/>
        <v>Vase d'expansion</v>
      </c>
      <c r="CF40" s="145"/>
      <c r="CG40" s="145">
        <v>1</v>
      </c>
      <c r="CH40" s="145">
        <v>1</v>
      </c>
      <c r="CI40" s="145">
        <v>1</v>
      </c>
      <c r="CJ40" s="145">
        <v>1</v>
      </c>
      <c r="CK40" s="145">
        <v>1</v>
      </c>
      <c r="CL40" s="145">
        <v>1</v>
      </c>
      <c r="CM40" s="145">
        <v>1</v>
      </c>
      <c r="CN40" s="145">
        <v>1</v>
      </c>
      <c r="CO40" s="145">
        <v>1</v>
      </c>
      <c r="CP40" s="145">
        <v>1</v>
      </c>
      <c r="CQ40" s="145">
        <v>1</v>
      </c>
      <c r="CR40" s="145">
        <v>1</v>
      </c>
      <c r="CS40" s="145">
        <v>1</v>
      </c>
      <c r="CT40" s="145">
        <f t="shared" si="2"/>
        <v>0</v>
      </c>
      <c r="CU40" s="145">
        <f t="shared" si="3"/>
        <v>0</v>
      </c>
      <c r="CV40" s="145">
        <f t="shared" si="7"/>
        <v>0</v>
      </c>
    </row>
    <row r="41" spans="1:100" s="137" customFormat="1" ht="13.5" hidden="1" thickBot="1" x14ac:dyDescent="0.25">
      <c r="A41" s="102"/>
      <c r="B41" s="99" t="s">
        <v>131</v>
      </c>
      <c r="C41" s="319"/>
      <c r="D41" s="49"/>
      <c r="E41" s="138">
        <v>20</v>
      </c>
      <c r="F41" s="642"/>
      <c r="G41" s="34">
        <v>0.03</v>
      </c>
      <c r="H41" s="636"/>
      <c r="I41" s="622" t="s">
        <v>124</v>
      </c>
      <c r="J41" s="116"/>
      <c r="K41" s="139">
        <f t="shared" si="8"/>
        <v>20</v>
      </c>
      <c r="L41" s="140">
        <f t="shared" si="17"/>
        <v>0.03</v>
      </c>
      <c r="M41" s="141">
        <f t="shared" si="18"/>
        <v>0</v>
      </c>
      <c r="N41" s="141">
        <f t="shared" si="19"/>
        <v>0</v>
      </c>
      <c r="O41" s="70"/>
      <c r="P41" s="143" t="str">
        <f t="shared" si="0"/>
        <v>Système de filtration</v>
      </c>
      <c r="Q41" s="144">
        <f t="shared" si="12"/>
        <v>0</v>
      </c>
      <c r="R41" s="144">
        <f t="shared" si="20"/>
        <v>0</v>
      </c>
      <c r="S41" s="144">
        <f t="shared" si="20"/>
        <v>0</v>
      </c>
      <c r="T41" s="144">
        <f t="shared" si="20"/>
        <v>0</v>
      </c>
      <c r="U41" s="144">
        <f t="shared" si="20"/>
        <v>0</v>
      </c>
      <c r="V41" s="144">
        <f t="shared" si="20"/>
        <v>0</v>
      </c>
      <c r="W41" s="144">
        <f t="shared" si="20"/>
        <v>0</v>
      </c>
      <c r="X41" s="144">
        <f t="shared" si="20"/>
        <v>0</v>
      </c>
      <c r="Y41" s="144">
        <f t="shared" si="20"/>
        <v>0</v>
      </c>
      <c r="Z41" s="144">
        <f t="shared" si="20"/>
        <v>0</v>
      </c>
      <c r="AA41" s="144">
        <f t="shared" si="20"/>
        <v>0</v>
      </c>
      <c r="AB41" s="144">
        <f t="shared" si="20"/>
        <v>0</v>
      </c>
      <c r="AC41" s="144">
        <f t="shared" si="20"/>
        <v>0</v>
      </c>
      <c r="AD41" s="144">
        <f t="shared" si="20"/>
        <v>0</v>
      </c>
      <c r="AE41" s="144">
        <f t="shared" si="20"/>
        <v>0</v>
      </c>
      <c r="AF41" s="144">
        <f t="shared" si="20"/>
        <v>0</v>
      </c>
      <c r="AG41" s="144">
        <f t="shared" si="20"/>
        <v>0</v>
      </c>
      <c r="AH41" s="144">
        <f t="shared" si="20"/>
        <v>0</v>
      </c>
      <c r="AI41" s="144">
        <f t="shared" si="20"/>
        <v>0</v>
      </c>
      <c r="AJ41" s="144">
        <f t="shared" si="20"/>
        <v>0</v>
      </c>
      <c r="AK41" s="144">
        <f t="shared" si="20"/>
        <v>0</v>
      </c>
      <c r="AL41" s="144">
        <f t="shared" si="20"/>
        <v>0</v>
      </c>
      <c r="AM41" s="144">
        <f t="shared" si="20"/>
        <v>0</v>
      </c>
      <c r="AN41" s="144">
        <f t="shared" si="20"/>
        <v>0</v>
      </c>
      <c r="AO41" s="144">
        <f t="shared" si="20"/>
        <v>0</v>
      </c>
      <c r="AP41" s="144">
        <f t="shared" si="20"/>
        <v>0</v>
      </c>
      <c r="AQ41" s="144">
        <f t="shared" si="20"/>
        <v>0</v>
      </c>
      <c r="AR41" s="144">
        <f t="shared" si="20"/>
        <v>0</v>
      </c>
      <c r="AS41" s="144">
        <f t="shared" si="20"/>
        <v>0</v>
      </c>
      <c r="AT41" s="144">
        <f t="shared" si="20"/>
        <v>0</v>
      </c>
      <c r="AU41" s="144">
        <f t="shared" si="20"/>
        <v>0</v>
      </c>
      <c r="AV41" s="144">
        <f t="shared" si="21"/>
        <v>0</v>
      </c>
      <c r="AX41" s="144">
        <f t="shared" si="23"/>
        <v>0</v>
      </c>
      <c r="AY41" s="144">
        <f t="shared" si="14"/>
        <v>0</v>
      </c>
      <c r="AZ41" s="144">
        <f t="shared" si="14"/>
        <v>0</v>
      </c>
      <c r="BA41" s="144">
        <f t="shared" si="14"/>
        <v>0</v>
      </c>
      <c r="BB41" s="144">
        <f t="shared" si="14"/>
        <v>0</v>
      </c>
      <c r="BC41" s="144">
        <f t="shared" si="14"/>
        <v>0</v>
      </c>
      <c r="BD41" s="144">
        <f t="shared" si="14"/>
        <v>0</v>
      </c>
      <c r="BE41" s="144">
        <f t="shared" si="14"/>
        <v>0</v>
      </c>
      <c r="BF41" s="144">
        <f t="shared" si="14"/>
        <v>0</v>
      </c>
      <c r="BG41" s="144">
        <f t="shared" si="14"/>
        <v>0</v>
      </c>
      <c r="BH41" s="144">
        <f t="shared" si="14"/>
        <v>0</v>
      </c>
      <c r="BI41" s="144">
        <f t="shared" si="14"/>
        <v>0</v>
      </c>
      <c r="BJ41" s="144">
        <f t="shared" si="14"/>
        <v>0</v>
      </c>
      <c r="BK41" s="144">
        <f t="shared" si="14"/>
        <v>0</v>
      </c>
      <c r="BL41" s="144">
        <f t="shared" si="14"/>
        <v>0</v>
      </c>
      <c r="BM41" s="144">
        <f t="shared" si="14"/>
        <v>0</v>
      </c>
      <c r="BN41" s="144">
        <f t="shared" si="14"/>
        <v>0</v>
      </c>
      <c r="BO41" s="144">
        <f t="shared" si="22"/>
        <v>0</v>
      </c>
      <c r="BP41" s="144">
        <f t="shared" si="22"/>
        <v>0</v>
      </c>
      <c r="BQ41" s="144">
        <f t="shared" si="22"/>
        <v>0</v>
      </c>
      <c r="BR41" s="144">
        <f t="shared" si="22"/>
        <v>0</v>
      </c>
      <c r="BS41" s="144">
        <f t="shared" si="22"/>
        <v>0</v>
      </c>
      <c r="BT41" s="144">
        <f t="shared" si="22"/>
        <v>0</v>
      </c>
      <c r="BU41" s="144">
        <f t="shared" si="22"/>
        <v>0</v>
      </c>
      <c r="BV41" s="144">
        <f t="shared" si="22"/>
        <v>0</v>
      </c>
      <c r="BW41" s="144">
        <f t="shared" si="16"/>
        <v>0</v>
      </c>
      <c r="BX41" s="144">
        <f t="shared" si="16"/>
        <v>0</v>
      </c>
      <c r="BY41" s="144">
        <f t="shared" si="16"/>
        <v>0</v>
      </c>
      <c r="BZ41" s="144">
        <f t="shared" si="16"/>
        <v>0</v>
      </c>
      <c r="CA41" s="144">
        <f t="shared" si="16"/>
        <v>0</v>
      </c>
      <c r="CB41" s="144">
        <f t="shared" si="16"/>
        <v>0</v>
      </c>
      <c r="CC41" s="369"/>
      <c r="CE41" s="189" t="str">
        <f t="shared" si="1"/>
        <v>Système de filtration</v>
      </c>
      <c r="CF41" s="145"/>
      <c r="CG41" s="145">
        <v>1</v>
      </c>
      <c r="CH41" s="145"/>
      <c r="CI41" s="145"/>
      <c r="CJ41" s="145"/>
      <c r="CK41" s="145"/>
      <c r="CL41" s="145"/>
      <c r="CM41" s="145"/>
      <c r="CN41" s="145"/>
      <c r="CO41" s="145"/>
      <c r="CP41" s="145"/>
      <c r="CQ41" s="145"/>
      <c r="CR41" s="145"/>
      <c r="CS41" s="145"/>
      <c r="CT41" s="145">
        <f t="shared" si="2"/>
        <v>0</v>
      </c>
      <c r="CU41" s="145">
        <f t="shared" si="3"/>
        <v>0</v>
      </c>
      <c r="CV41" s="145">
        <f t="shared" si="7"/>
        <v>0</v>
      </c>
    </row>
    <row r="42" spans="1:100" s="137" customFormat="1" ht="13.5" hidden="1" thickBot="1" x14ac:dyDescent="0.25">
      <c r="A42" s="158"/>
      <c r="B42" s="99" t="s">
        <v>132</v>
      </c>
      <c r="C42" s="319"/>
      <c r="D42" s="49"/>
      <c r="E42" s="138">
        <v>20</v>
      </c>
      <c r="F42" s="642"/>
      <c r="G42" s="34">
        <v>0.02</v>
      </c>
      <c r="H42" s="636"/>
      <c r="I42" s="622" t="s">
        <v>124</v>
      </c>
      <c r="J42" s="116"/>
      <c r="K42" s="139">
        <f t="shared" si="8"/>
        <v>20</v>
      </c>
      <c r="L42" s="140">
        <f t="shared" si="17"/>
        <v>0.02</v>
      </c>
      <c r="M42" s="141">
        <f t="shared" si="18"/>
        <v>0</v>
      </c>
      <c r="N42" s="141">
        <f t="shared" si="19"/>
        <v>0</v>
      </c>
      <c r="O42" s="70"/>
      <c r="P42" s="143" t="str">
        <f t="shared" si="0"/>
        <v>Station de pompage</v>
      </c>
      <c r="Q42" s="144">
        <f t="shared" si="12"/>
        <v>0</v>
      </c>
      <c r="R42" s="144">
        <f t="shared" si="20"/>
        <v>0</v>
      </c>
      <c r="S42" s="144">
        <f t="shared" si="20"/>
        <v>0</v>
      </c>
      <c r="T42" s="144">
        <f t="shared" si="20"/>
        <v>0</v>
      </c>
      <c r="U42" s="144">
        <f t="shared" si="20"/>
        <v>0</v>
      </c>
      <c r="V42" s="144">
        <f t="shared" si="20"/>
        <v>0</v>
      </c>
      <c r="W42" s="144">
        <f t="shared" si="20"/>
        <v>0</v>
      </c>
      <c r="X42" s="144">
        <f t="shared" si="20"/>
        <v>0</v>
      </c>
      <c r="Y42" s="144">
        <f t="shared" si="20"/>
        <v>0</v>
      </c>
      <c r="Z42" s="144">
        <f t="shared" si="20"/>
        <v>0</v>
      </c>
      <c r="AA42" s="144">
        <f t="shared" si="20"/>
        <v>0</v>
      </c>
      <c r="AB42" s="144">
        <f t="shared" si="20"/>
        <v>0</v>
      </c>
      <c r="AC42" s="144">
        <f t="shared" si="20"/>
        <v>0</v>
      </c>
      <c r="AD42" s="144">
        <f t="shared" si="20"/>
        <v>0</v>
      </c>
      <c r="AE42" s="144">
        <f t="shared" si="20"/>
        <v>0</v>
      </c>
      <c r="AF42" s="144">
        <f t="shared" si="20"/>
        <v>0</v>
      </c>
      <c r="AG42" s="144">
        <f t="shared" si="20"/>
        <v>0</v>
      </c>
      <c r="AH42" s="144">
        <f t="shared" si="20"/>
        <v>0</v>
      </c>
      <c r="AI42" s="144">
        <f t="shared" si="20"/>
        <v>0</v>
      </c>
      <c r="AJ42" s="144">
        <f t="shared" si="20"/>
        <v>0</v>
      </c>
      <c r="AK42" s="144">
        <f t="shared" si="20"/>
        <v>0</v>
      </c>
      <c r="AL42" s="144">
        <f t="shared" si="20"/>
        <v>0</v>
      </c>
      <c r="AM42" s="144">
        <f t="shared" si="20"/>
        <v>0</v>
      </c>
      <c r="AN42" s="144">
        <f t="shared" si="20"/>
        <v>0</v>
      </c>
      <c r="AO42" s="144">
        <f t="shared" si="20"/>
        <v>0</v>
      </c>
      <c r="AP42" s="144">
        <f t="shared" si="20"/>
        <v>0</v>
      </c>
      <c r="AQ42" s="144">
        <f t="shared" si="20"/>
        <v>0</v>
      </c>
      <c r="AR42" s="144">
        <f t="shared" si="20"/>
        <v>0</v>
      </c>
      <c r="AS42" s="144">
        <f t="shared" si="20"/>
        <v>0</v>
      </c>
      <c r="AT42" s="144">
        <f t="shared" si="20"/>
        <v>0</v>
      </c>
      <c r="AU42" s="144">
        <f t="shared" si="20"/>
        <v>0</v>
      </c>
      <c r="AV42" s="144">
        <f t="shared" si="21"/>
        <v>0</v>
      </c>
      <c r="AX42" s="144">
        <f t="shared" si="23"/>
        <v>0</v>
      </c>
      <c r="AY42" s="144">
        <f t="shared" si="14"/>
        <v>0</v>
      </c>
      <c r="AZ42" s="144">
        <f t="shared" si="14"/>
        <v>0</v>
      </c>
      <c r="BA42" s="144">
        <f t="shared" si="14"/>
        <v>0</v>
      </c>
      <c r="BB42" s="144">
        <f t="shared" si="14"/>
        <v>0</v>
      </c>
      <c r="BC42" s="144">
        <f t="shared" si="14"/>
        <v>0</v>
      </c>
      <c r="BD42" s="144">
        <f t="shared" si="14"/>
        <v>0</v>
      </c>
      <c r="BE42" s="144">
        <f t="shared" si="14"/>
        <v>0</v>
      </c>
      <c r="BF42" s="144">
        <f t="shared" si="14"/>
        <v>0</v>
      </c>
      <c r="BG42" s="144">
        <f t="shared" si="14"/>
        <v>0</v>
      </c>
      <c r="BH42" s="144">
        <f t="shared" si="14"/>
        <v>0</v>
      </c>
      <c r="BI42" s="144">
        <f t="shared" si="14"/>
        <v>0</v>
      </c>
      <c r="BJ42" s="144">
        <f t="shared" si="14"/>
        <v>0</v>
      </c>
      <c r="BK42" s="144">
        <f t="shared" si="14"/>
        <v>0</v>
      </c>
      <c r="BL42" s="144">
        <f t="shared" si="14"/>
        <v>0</v>
      </c>
      <c r="BM42" s="144">
        <f t="shared" si="14"/>
        <v>0</v>
      </c>
      <c r="BN42" s="144">
        <f t="shared" si="14"/>
        <v>0</v>
      </c>
      <c r="BO42" s="144">
        <f t="shared" si="22"/>
        <v>0</v>
      </c>
      <c r="BP42" s="144">
        <f t="shared" si="22"/>
        <v>0</v>
      </c>
      <c r="BQ42" s="144">
        <f t="shared" si="22"/>
        <v>0</v>
      </c>
      <c r="BR42" s="144">
        <f t="shared" si="22"/>
        <v>0</v>
      </c>
      <c r="BS42" s="144">
        <f t="shared" si="22"/>
        <v>0</v>
      </c>
      <c r="BT42" s="144">
        <f t="shared" si="22"/>
        <v>0</v>
      </c>
      <c r="BU42" s="144">
        <f t="shared" si="22"/>
        <v>0</v>
      </c>
      <c r="BV42" s="144">
        <f t="shared" si="22"/>
        <v>0</v>
      </c>
      <c r="BW42" s="144">
        <f t="shared" si="16"/>
        <v>0</v>
      </c>
      <c r="BX42" s="144">
        <f t="shared" si="16"/>
        <v>0</v>
      </c>
      <c r="BY42" s="144">
        <f t="shared" si="16"/>
        <v>0</v>
      </c>
      <c r="BZ42" s="144">
        <f t="shared" si="16"/>
        <v>0</v>
      </c>
      <c r="CA42" s="144">
        <f t="shared" si="16"/>
        <v>0</v>
      </c>
      <c r="CB42" s="144">
        <f t="shared" si="16"/>
        <v>0</v>
      </c>
      <c r="CC42" s="369"/>
      <c r="CE42" s="189" t="str">
        <f t="shared" si="1"/>
        <v>Station de pompage</v>
      </c>
      <c r="CF42" s="145"/>
      <c r="CG42" s="145">
        <v>1</v>
      </c>
      <c r="CH42" s="145">
        <v>1</v>
      </c>
      <c r="CI42" s="145">
        <v>1</v>
      </c>
      <c r="CJ42" s="145">
        <v>1</v>
      </c>
      <c r="CK42" s="145">
        <v>1</v>
      </c>
      <c r="CL42" s="145">
        <v>1</v>
      </c>
      <c r="CM42" s="145">
        <v>1</v>
      </c>
      <c r="CN42" s="145">
        <v>1</v>
      </c>
      <c r="CO42" s="145">
        <v>1</v>
      </c>
      <c r="CP42" s="145">
        <v>1</v>
      </c>
      <c r="CQ42" s="145">
        <v>1</v>
      </c>
      <c r="CR42" s="145">
        <v>1</v>
      </c>
      <c r="CS42" s="145">
        <v>1</v>
      </c>
      <c r="CT42" s="145">
        <f t="shared" si="2"/>
        <v>0</v>
      </c>
      <c r="CU42" s="145">
        <f t="shared" si="3"/>
        <v>0</v>
      </c>
      <c r="CV42" s="145">
        <f t="shared" si="7"/>
        <v>0</v>
      </c>
    </row>
    <row r="43" spans="1:100" s="137" customFormat="1" ht="13.5" hidden="1" thickBot="1" x14ac:dyDescent="0.25">
      <c r="A43" s="158"/>
      <c r="B43" s="98" t="s">
        <v>366</v>
      </c>
      <c r="C43" s="319"/>
      <c r="D43" s="49"/>
      <c r="E43" s="138">
        <v>20</v>
      </c>
      <c r="F43" s="642"/>
      <c r="G43" s="34">
        <v>0.03</v>
      </c>
      <c r="H43" s="636"/>
      <c r="I43" s="622" t="s">
        <v>124</v>
      </c>
      <c r="J43" s="116"/>
      <c r="K43" s="139">
        <f t="shared" si="8"/>
        <v>20</v>
      </c>
      <c r="L43" s="140">
        <f t="shared" si="17"/>
        <v>0.03</v>
      </c>
      <c r="M43" s="141">
        <f t="shared" si="18"/>
        <v>0</v>
      </c>
      <c r="N43" s="141">
        <f t="shared" si="19"/>
        <v>0</v>
      </c>
      <c r="O43" s="70"/>
      <c r="P43" s="143" t="str">
        <f t="shared" si="0"/>
        <v>Séparation des circuits (échangeur)</v>
      </c>
      <c r="Q43" s="144">
        <f t="shared" si="12"/>
        <v>0</v>
      </c>
      <c r="R43" s="144">
        <f t="shared" si="20"/>
        <v>0</v>
      </c>
      <c r="S43" s="144">
        <f t="shared" si="20"/>
        <v>0</v>
      </c>
      <c r="T43" s="144">
        <f t="shared" si="20"/>
        <v>0</v>
      </c>
      <c r="U43" s="144">
        <f t="shared" si="20"/>
        <v>0</v>
      </c>
      <c r="V43" s="144">
        <f t="shared" si="20"/>
        <v>0</v>
      </c>
      <c r="W43" s="144">
        <f t="shared" si="20"/>
        <v>0</v>
      </c>
      <c r="X43" s="144">
        <f t="shared" si="20"/>
        <v>0</v>
      </c>
      <c r="Y43" s="144">
        <f t="shared" si="20"/>
        <v>0</v>
      </c>
      <c r="Z43" s="144">
        <f t="shared" si="20"/>
        <v>0</v>
      </c>
      <c r="AA43" s="144">
        <f t="shared" si="20"/>
        <v>0</v>
      </c>
      <c r="AB43" s="144">
        <f t="shared" si="20"/>
        <v>0</v>
      </c>
      <c r="AC43" s="144">
        <f t="shared" si="20"/>
        <v>0</v>
      </c>
      <c r="AD43" s="144">
        <f t="shared" si="20"/>
        <v>0</v>
      </c>
      <c r="AE43" s="144">
        <f t="shared" si="20"/>
        <v>0</v>
      </c>
      <c r="AF43" s="144">
        <f t="shared" si="20"/>
        <v>0</v>
      </c>
      <c r="AG43" s="144">
        <f t="shared" si="20"/>
        <v>0</v>
      </c>
      <c r="AH43" s="144">
        <f t="shared" si="20"/>
        <v>0</v>
      </c>
      <c r="AI43" s="144">
        <f t="shared" si="20"/>
        <v>0</v>
      </c>
      <c r="AJ43" s="144">
        <f t="shared" si="20"/>
        <v>0</v>
      </c>
      <c r="AK43" s="144">
        <f t="shared" si="20"/>
        <v>0</v>
      </c>
      <c r="AL43" s="144">
        <f t="shared" si="20"/>
        <v>0</v>
      </c>
      <c r="AM43" s="144">
        <f t="shared" si="20"/>
        <v>0</v>
      </c>
      <c r="AN43" s="144">
        <f t="shared" si="20"/>
        <v>0</v>
      </c>
      <c r="AO43" s="144">
        <f t="shared" si="20"/>
        <v>0</v>
      </c>
      <c r="AP43" s="144">
        <f t="shared" si="20"/>
        <v>0</v>
      </c>
      <c r="AQ43" s="144">
        <f t="shared" si="20"/>
        <v>0</v>
      </c>
      <c r="AR43" s="144">
        <f t="shared" si="20"/>
        <v>0</v>
      </c>
      <c r="AS43" s="144">
        <f t="shared" si="20"/>
        <v>0</v>
      </c>
      <c r="AT43" s="144">
        <f t="shared" si="20"/>
        <v>0</v>
      </c>
      <c r="AU43" s="144">
        <f t="shared" si="20"/>
        <v>0</v>
      </c>
      <c r="AV43" s="144">
        <f t="shared" si="21"/>
        <v>0</v>
      </c>
      <c r="AX43" s="144">
        <f t="shared" si="23"/>
        <v>0</v>
      </c>
      <c r="AY43" s="144">
        <f t="shared" si="14"/>
        <v>0</v>
      </c>
      <c r="AZ43" s="144">
        <f t="shared" si="14"/>
        <v>0</v>
      </c>
      <c r="BA43" s="144">
        <f t="shared" si="14"/>
        <v>0</v>
      </c>
      <c r="BB43" s="144">
        <f t="shared" si="14"/>
        <v>0</v>
      </c>
      <c r="BC43" s="144">
        <f t="shared" si="14"/>
        <v>0</v>
      </c>
      <c r="BD43" s="144">
        <f t="shared" si="14"/>
        <v>0</v>
      </c>
      <c r="BE43" s="144">
        <f t="shared" si="14"/>
        <v>0</v>
      </c>
      <c r="BF43" s="144">
        <f t="shared" si="14"/>
        <v>0</v>
      </c>
      <c r="BG43" s="144">
        <f t="shared" si="14"/>
        <v>0</v>
      </c>
      <c r="BH43" s="144">
        <f t="shared" si="14"/>
        <v>0</v>
      </c>
      <c r="BI43" s="144">
        <f t="shared" si="14"/>
        <v>0</v>
      </c>
      <c r="BJ43" s="144">
        <f t="shared" si="14"/>
        <v>0</v>
      </c>
      <c r="BK43" s="144">
        <f t="shared" si="14"/>
        <v>0</v>
      </c>
      <c r="BL43" s="144">
        <f t="shared" si="14"/>
        <v>0</v>
      </c>
      <c r="BM43" s="144">
        <f t="shared" si="14"/>
        <v>0</v>
      </c>
      <c r="BN43" s="144">
        <f t="shared" si="14"/>
        <v>0</v>
      </c>
      <c r="BO43" s="144">
        <f t="shared" si="22"/>
        <v>0</v>
      </c>
      <c r="BP43" s="144">
        <f t="shared" si="22"/>
        <v>0</v>
      </c>
      <c r="BQ43" s="144">
        <f t="shared" si="22"/>
        <v>0</v>
      </c>
      <c r="BR43" s="144">
        <f t="shared" si="22"/>
        <v>0</v>
      </c>
      <c r="BS43" s="144">
        <f t="shared" si="22"/>
        <v>0</v>
      </c>
      <c r="BT43" s="144">
        <f t="shared" si="22"/>
        <v>0</v>
      </c>
      <c r="BU43" s="144">
        <f t="shared" si="22"/>
        <v>0</v>
      </c>
      <c r="BV43" s="144">
        <f t="shared" si="22"/>
        <v>0</v>
      </c>
      <c r="BW43" s="144">
        <f t="shared" si="16"/>
        <v>0</v>
      </c>
      <c r="BX43" s="144">
        <f t="shared" si="16"/>
        <v>0</v>
      </c>
      <c r="BY43" s="144">
        <f t="shared" si="16"/>
        <v>0</v>
      </c>
      <c r="BZ43" s="144">
        <f t="shared" si="16"/>
        <v>0</v>
      </c>
      <c r="CA43" s="144">
        <f t="shared" si="16"/>
        <v>0</v>
      </c>
      <c r="CB43" s="144">
        <f t="shared" si="16"/>
        <v>0</v>
      </c>
      <c r="CC43" s="369"/>
      <c r="CE43" s="189" t="str">
        <f t="shared" si="1"/>
        <v>Séparation des circuits (échangeur)</v>
      </c>
      <c r="CF43" s="145"/>
      <c r="CG43" s="145">
        <v>1</v>
      </c>
      <c r="CH43" s="145">
        <v>1</v>
      </c>
      <c r="CI43" s="145">
        <v>1</v>
      </c>
      <c r="CJ43" s="145">
        <v>1</v>
      </c>
      <c r="CK43" s="145">
        <v>1</v>
      </c>
      <c r="CL43" s="145">
        <v>1</v>
      </c>
      <c r="CM43" s="145">
        <v>1</v>
      </c>
      <c r="CN43" s="145">
        <v>1</v>
      </c>
      <c r="CO43" s="145">
        <v>1</v>
      </c>
      <c r="CP43" s="145">
        <v>1</v>
      </c>
      <c r="CQ43" s="145">
        <v>1</v>
      </c>
      <c r="CR43" s="145">
        <v>1</v>
      </c>
      <c r="CS43" s="145">
        <v>1</v>
      </c>
      <c r="CT43" s="145">
        <f t="shared" si="2"/>
        <v>0</v>
      </c>
      <c r="CU43" s="145">
        <f t="shared" si="3"/>
        <v>0</v>
      </c>
      <c r="CV43" s="145">
        <f t="shared" si="7"/>
        <v>0</v>
      </c>
    </row>
    <row r="44" spans="1:100" s="137" customFormat="1" ht="13.5" hidden="1" thickBot="1" x14ac:dyDescent="0.25">
      <c r="A44" s="158"/>
      <c r="B44" s="697" t="s">
        <v>434</v>
      </c>
      <c r="C44" s="319"/>
      <c r="D44" s="49"/>
      <c r="E44" s="138">
        <v>20</v>
      </c>
      <c r="F44" s="642"/>
      <c r="G44" s="34">
        <v>0.03</v>
      </c>
      <c r="H44" s="636"/>
      <c r="I44" s="622" t="s">
        <v>124</v>
      </c>
      <c r="J44" s="116"/>
      <c r="K44" s="139">
        <f t="shared" si="8"/>
        <v>20</v>
      </c>
      <c r="L44" s="140">
        <f t="shared" si="17"/>
        <v>0.03</v>
      </c>
      <c r="M44" s="141">
        <f t="shared" si="18"/>
        <v>0</v>
      </c>
      <c r="N44" s="141">
        <f t="shared" si="19"/>
        <v>0</v>
      </c>
      <c r="O44" s="70"/>
      <c r="P44" s="143" t="str">
        <f t="shared" si="0"/>
        <v>Échangeur</v>
      </c>
      <c r="Q44" s="144">
        <f t="shared" si="12"/>
        <v>0</v>
      </c>
      <c r="R44" s="144">
        <f t="shared" si="20"/>
        <v>0</v>
      </c>
      <c r="S44" s="144">
        <f t="shared" si="20"/>
        <v>0</v>
      </c>
      <c r="T44" s="144">
        <f t="shared" si="20"/>
        <v>0</v>
      </c>
      <c r="U44" s="144">
        <f t="shared" si="20"/>
        <v>0</v>
      </c>
      <c r="V44" s="144">
        <f t="shared" si="20"/>
        <v>0</v>
      </c>
      <c r="W44" s="144">
        <f t="shared" si="20"/>
        <v>0</v>
      </c>
      <c r="X44" s="144">
        <f t="shared" si="20"/>
        <v>0</v>
      </c>
      <c r="Y44" s="144">
        <f t="shared" si="20"/>
        <v>0</v>
      </c>
      <c r="Z44" s="144">
        <f t="shared" si="20"/>
        <v>0</v>
      </c>
      <c r="AA44" s="144">
        <f t="shared" si="20"/>
        <v>0</v>
      </c>
      <c r="AB44" s="144">
        <f t="shared" si="20"/>
        <v>0</v>
      </c>
      <c r="AC44" s="144">
        <f t="shared" si="20"/>
        <v>0</v>
      </c>
      <c r="AD44" s="144">
        <f t="shared" si="20"/>
        <v>0</v>
      </c>
      <c r="AE44" s="144">
        <f t="shared" si="20"/>
        <v>0</v>
      </c>
      <c r="AF44" s="144">
        <f t="shared" si="20"/>
        <v>0</v>
      </c>
      <c r="AG44" s="144">
        <f t="shared" si="20"/>
        <v>0</v>
      </c>
      <c r="AH44" s="144">
        <f t="shared" si="20"/>
        <v>0</v>
      </c>
      <c r="AI44" s="144">
        <f t="shared" si="20"/>
        <v>0</v>
      </c>
      <c r="AJ44" s="144">
        <f t="shared" si="20"/>
        <v>0</v>
      </c>
      <c r="AK44" s="144">
        <f t="shared" si="20"/>
        <v>0</v>
      </c>
      <c r="AL44" s="144">
        <f t="shared" si="20"/>
        <v>0</v>
      </c>
      <c r="AM44" s="144">
        <f t="shared" si="20"/>
        <v>0</v>
      </c>
      <c r="AN44" s="144">
        <f t="shared" si="20"/>
        <v>0</v>
      </c>
      <c r="AO44" s="144">
        <f t="shared" si="20"/>
        <v>0</v>
      </c>
      <c r="AP44" s="144">
        <f t="shared" si="20"/>
        <v>0</v>
      </c>
      <c r="AQ44" s="144">
        <f t="shared" si="20"/>
        <v>0</v>
      </c>
      <c r="AR44" s="144">
        <f t="shared" si="20"/>
        <v>0</v>
      </c>
      <c r="AS44" s="144">
        <f t="shared" si="20"/>
        <v>0</v>
      </c>
      <c r="AT44" s="144">
        <f t="shared" si="20"/>
        <v>0</v>
      </c>
      <c r="AU44" s="144">
        <f t="shared" si="20"/>
        <v>0</v>
      </c>
      <c r="AV44" s="144">
        <f t="shared" si="21"/>
        <v>0</v>
      </c>
      <c r="AX44" s="144">
        <f t="shared" si="23"/>
        <v>0</v>
      </c>
      <c r="AY44" s="144">
        <f t="shared" si="14"/>
        <v>0</v>
      </c>
      <c r="AZ44" s="144">
        <f t="shared" si="14"/>
        <v>0</v>
      </c>
      <c r="BA44" s="144">
        <f t="shared" si="14"/>
        <v>0</v>
      </c>
      <c r="BB44" s="144">
        <f t="shared" si="14"/>
        <v>0</v>
      </c>
      <c r="BC44" s="144">
        <f t="shared" si="14"/>
        <v>0</v>
      </c>
      <c r="BD44" s="144">
        <f t="shared" si="14"/>
        <v>0</v>
      </c>
      <c r="BE44" s="144">
        <f t="shared" si="14"/>
        <v>0</v>
      </c>
      <c r="BF44" s="144">
        <f t="shared" si="14"/>
        <v>0</v>
      </c>
      <c r="BG44" s="144">
        <f t="shared" si="14"/>
        <v>0</v>
      </c>
      <c r="BH44" s="144">
        <f t="shared" si="14"/>
        <v>0</v>
      </c>
      <c r="BI44" s="144">
        <f t="shared" si="14"/>
        <v>0</v>
      </c>
      <c r="BJ44" s="144">
        <f t="shared" si="14"/>
        <v>0</v>
      </c>
      <c r="BK44" s="144">
        <f t="shared" si="14"/>
        <v>0</v>
      </c>
      <c r="BL44" s="144">
        <f t="shared" si="14"/>
        <v>0</v>
      </c>
      <c r="BM44" s="144">
        <f t="shared" si="14"/>
        <v>0</v>
      </c>
      <c r="BN44" s="144">
        <f t="shared" si="14"/>
        <v>0</v>
      </c>
      <c r="BO44" s="144">
        <f t="shared" si="22"/>
        <v>0</v>
      </c>
      <c r="BP44" s="144">
        <f t="shared" si="22"/>
        <v>0</v>
      </c>
      <c r="BQ44" s="144">
        <f t="shared" si="22"/>
        <v>0</v>
      </c>
      <c r="BR44" s="144">
        <f t="shared" si="22"/>
        <v>0</v>
      </c>
      <c r="BS44" s="144">
        <f t="shared" si="22"/>
        <v>0</v>
      </c>
      <c r="BT44" s="144">
        <f t="shared" si="22"/>
        <v>0</v>
      </c>
      <c r="BU44" s="144">
        <f t="shared" si="22"/>
        <v>0</v>
      </c>
      <c r="BV44" s="144">
        <f t="shared" si="22"/>
        <v>0</v>
      </c>
      <c r="BW44" s="144">
        <f t="shared" si="16"/>
        <v>0</v>
      </c>
      <c r="BX44" s="144">
        <f t="shared" si="16"/>
        <v>0</v>
      </c>
      <c r="BY44" s="144">
        <f t="shared" si="16"/>
        <v>0</v>
      </c>
      <c r="BZ44" s="144">
        <f t="shared" si="16"/>
        <v>0</v>
      </c>
      <c r="CA44" s="144">
        <f t="shared" si="16"/>
        <v>0</v>
      </c>
      <c r="CB44" s="144">
        <f t="shared" si="16"/>
        <v>0</v>
      </c>
      <c r="CC44" s="369"/>
      <c r="CE44" s="189" t="str">
        <f t="shared" si="1"/>
        <v>Échangeur</v>
      </c>
      <c r="CF44" s="145"/>
      <c r="CG44" s="145"/>
      <c r="CH44" s="145"/>
      <c r="CI44" s="145">
        <v>1</v>
      </c>
      <c r="CJ44" s="145"/>
      <c r="CK44" s="145"/>
      <c r="CL44" s="145"/>
      <c r="CM44" s="145"/>
      <c r="CN44" s="145"/>
      <c r="CO44" s="145"/>
      <c r="CP44" s="145"/>
      <c r="CQ44" s="145"/>
      <c r="CR44" s="145"/>
      <c r="CS44" s="145"/>
      <c r="CT44" s="145">
        <f t="shared" si="2"/>
        <v>0</v>
      </c>
      <c r="CU44" s="145">
        <f t="shared" si="3"/>
        <v>0</v>
      </c>
      <c r="CV44" s="145">
        <f t="shared" si="7"/>
        <v>0</v>
      </c>
    </row>
    <row r="45" spans="1:100" s="137" customFormat="1" ht="13.5" hidden="1" thickBot="1" x14ac:dyDescent="0.25">
      <c r="A45" s="158"/>
      <c r="B45" s="98" t="s">
        <v>133</v>
      </c>
      <c r="C45" s="319"/>
      <c r="D45" s="49"/>
      <c r="E45" s="138">
        <v>40</v>
      </c>
      <c r="F45" s="642"/>
      <c r="G45" s="34">
        <v>1.4999999999999999E-2</v>
      </c>
      <c r="H45" s="636"/>
      <c r="I45" s="622" t="s">
        <v>124</v>
      </c>
      <c r="J45" s="116"/>
      <c r="K45" s="139">
        <f t="shared" si="8"/>
        <v>40</v>
      </c>
      <c r="L45" s="140">
        <f t="shared" si="17"/>
        <v>1.4999999999999999E-2</v>
      </c>
      <c r="M45" s="141">
        <f t="shared" si="18"/>
        <v>0</v>
      </c>
      <c r="N45" s="141">
        <f t="shared" si="19"/>
        <v>0</v>
      </c>
      <c r="O45" s="70"/>
      <c r="P45" s="147" t="str">
        <f t="shared" si="0"/>
        <v>Conduites de raccordement</v>
      </c>
      <c r="Q45" s="144">
        <f t="shared" si="12"/>
        <v>0</v>
      </c>
      <c r="R45" s="144">
        <f t="shared" si="20"/>
        <v>0</v>
      </c>
      <c r="S45" s="144">
        <f t="shared" si="20"/>
        <v>0</v>
      </c>
      <c r="T45" s="144">
        <f t="shared" si="20"/>
        <v>0</v>
      </c>
      <c r="U45" s="144">
        <f t="shared" si="20"/>
        <v>0</v>
      </c>
      <c r="V45" s="144">
        <f t="shared" si="20"/>
        <v>0</v>
      </c>
      <c r="W45" s="144">
        <f t="shared" si="20"/>
        <v>0</v>
      </c>
      <c r="X45" s="144">
        <f t="shared" si="20"/>
        <v>0</v>
      </c>
      <c r="Y45" s="144">
        <f t="shared" si="20"/>
        <v>0</v>
      </c>
      <c r="Z45" s="144">
        <f t="shared" si="20"/>
        <v>0</v>
      </c>
      <c r="AA45" s="144">
        <f t="shared" si="20"/>
        <v>0</v>
      </c>
      <c r="AB45" s="144">
        <f t="shared" si="20"/>
        <v>0</v>
      </c>
      <c r="AC45" s="144">
        <f t="shared" si="20"/>
        <v>0</v>
      </c>
      <c r="AD45" s="144">
        <f t="shared" si="20"/>
        <v>0</v>
      </c>
      <c r="AE45" s="144">
        <f t="shared" si="20"/>
        <v>0</v>
      </c>
      <c r="AF45" s="144">
        <f t="shared" si="20"/>
        <v>0</v>
      </c>
      <c r="AG45" s="144">
        <f t="shared" ref="AG45:AU45" si="24">IF(Betrachtungszeit_Heizung&lt;AG$26,0,IF(AND(AF$26&lt;&gt;0,AF$26/($K45)=INT(AF$26/($K45))),$D45,0))</f>
        <v>0</v>
      </c>
      <c r="AH45" s="144">
        <f t="shared" si="24"/>
        <v>0</v>
      </c>
      <c r="AI45" s="144">
        <f t="shared" si="24"/>
        <v>0</v>
      </c>
      <c r="AJ45" s="144">
        <f t="shared" si="24"/>
        <v>0</v>
      </c>
      <c r="AK45" s="144">
        <f t="shared" si="24"/>
        <v>0</v>
      </c>
      <c r="AL45" s="144">
        <f t="shared" si="24"/>
        <v>0</v>
      </c>
      <c r="AM45" s="144">
        <f t="shared" si="24"/>
        <v>0</v>
      </c>
      <c r="AN45" s="144">
        <f t="shared" si="24"/>
        <v>0</v>
      </c>
      <c r="AO45" s="144">
        <f t="shared" si="24"/>
        <v>0</v>
      </c>
      <c r="AP45" s="144">
        <f t="shared" si="24"/>
        <v>0</v>
      </c>
      <c r="AQ45" s="144">
        <f t="shared" si="24"/>
        <v>0</v>
      </c>
      <c r="AR45" s="144">
        <f t="shared" si="24"/>
        <v>0</v>
      </c>
      <c r="AS45" s="144">
        <f t="shared" si="24"/>
        <v>0</v>
      </c>
      <c r="AT45" s="144">
        <f t="shared" si="24"/>
        <v>0</v>
      </c>
      <c r="AU45" s="144">
        <f t="shared" si="24"/>
        <v>0</v>
      </c>
      <c r="AV45" s="144">
        <f t="shared" si="21"/>
        <v>0</v>
      </c>
      <c r="AX45" s="144">
        <f t="shared" si="23"/>
        <v>0</v>
      </c>
      <c r="AY45" s="144">
        <f t="shared" si="14"/>
        <v>0</v>
      </c>
      <c r="AZ45" s="144">
        <f t="shared" si="14"/>
        <v>0</v>
      </c>
      <c r="BA45" s="144">
        <f t="shared" si="14"/>
        <v>0</v>
      </c>
      <c r="BB45" s="144">
        <f t="shared" si="14"/>
        <v>0</v>
      </c>
      <c r="BC45" s="144">
        <f t="shared" si="14"/>
        <v>0</v>
      </c>
      <c r="BD45" s="144">
        <f t="shared" si="14"/>
        <v>0</v>
      </c>
      <c r="BE45" s="144">
        <f t="shared" si="14"/>
        <v>0</v>
      </c>
      <c r="BF45" s="144">
        <f t="shared" si="14"/>
        <v>0</v>
      </c>
      <c r="BG45" s="144">
        <f t="shared" si="14"/>
        <v>0</v>
      </c>
      <c r="BH45" s="144">
        <f t="shared" si="14"/>
        <v>0</v>
      </c>
      <c r="BI45" s="144">
        <f t="shared" si="14"/>
        <v>0</v>
      </c>
      <c r="BJ45" s="144">
        <f t="shared" si="14"/>
        <v>0</v>
      </c>
      <c r="BK45" s="144">
        <f t="shared" si="14"/>
        <v>0</v>
      </c>
      <c r="BL45" s="144">
        <f t="shared" si="14"/>
        <v>0</v>
      </c>
      <c r="BM45" s="144">
        <f t="shared" si="14"/>
        <v>0</v>
      </c>
      <c r="BN45" s="144">
        <f t="shared" si="14"/>
        <v>0</v>
      </c>
      <c r="BO45" s="144">
        <f t="shared" si="22"/>
        <v>0</v>
      </c>
      <c r="BP45" s="144">
        <f t="shared" si="22"/>
        <v>0</v>
      </c>
      <c r="BQ45" s="144">
        <f t="shared" si="22"/>
        <v>0</v>
      </c>
      <c r="BR45" s="144">
        <f t="shared" si="22"/>
        <v>0</v>
      </c>
      <c r="BS45" s="144">
        <f t="shared" si="22"/>
        <v>0</v>
      </c>
      <c r="BT45" s="144">
        <f t="shared" si="22"/>
        <v>0</v>
      </c>
      <c r="BU45" s="144">
        <f t="shared" si="22"/>
        <v>0</v>
      </c>
      <c r="BV45" s="144">
        <f t="shared" si="22"/>
        <v>0</v>
      </c>
      <c r="BW45" s="144">
        <f t="shared" si="16"/>
        <v>0</v>
      </c>
      <c r="BX45" s="144">
        <f t="shared" si="16"/>
        <v>0</v>
      </c>
      <c r="BY45" s="144">
        <f t="shared" si="16"/>
        <v>0</v>
      </c>
      <c r="BZ45" s="144">
        <f t="shared" si="16"/>
        <v>0</v>
      </c>
      <c r="CA45" s="144">
        <f t="shared" si="16"/>
        <v>0</v>
      </c>
      <c r="CB45" s="144">
        <f t="shared" si="16"/>
        <v>0</v>
      </c>
      <c r="CC45" s="369"/>
      <c r="CE45" s="189" t="str">
        <f t="shared" si="1"/>
        <v>Conduites de raccordement</v>
      </c>
      <c r="CF45" s="145"/>
      <c r="CG45" s="145">
        <v>1</v>
      </c>
      <c r="CH45" s="145">
        <v>1</v>
      </c>
      <c r="CI45" s="145">
        <v>1</v>
      </c>
      <c r="CJ45" s="145">
        <v>1</v>
      </c>
      <c r="CK45" s="145">
        <v>1</v>
      </c>
      <c r="CL45" s="145">
        <v>1</v>
      </c>
      <c r="CM45" s="145">
        <v>1</v>
      </c>
      <c r="CN45" s="145">
        <v>1</v>
      </c>
      <c r="CO45" s="145">
        <v>1</v>
      </c>
      <c r="CP45" s="145">
        <v>1</v>
      </c>
      <c r="CQ45" s="145">
        <v>1</v>
      </c>
      <c r="CR45" s="145">
        <v>1</v>
      </c>
      <c r="CS45" s="145"/>
      <c r="CT45" s="145">
        <f t="shared" si="2"/>
        <v>0</v>
      </c>
      <c r="CU45" s="145">
        <f t="shared" si="3"/>
        <v>0</v>
      </c>
      <c r="CV45" s="145">
        <f t="shared" si="7"/>
        <v>0</v>
      </c>
    </row>
    <row r="46" spans="1:100" s="137" customFormat="1" ht="13.5" hidden="1" thickBot="1" x14ac:dyDescent="0.25">
      <c r="A46" s="158"/>
      <c r="B46" s="98" t="s">
        <v>425</v>
      </c>
      <c r="C46" s="319"/>
      <c r="D46" s="49"/>
      <c r="E46" s="138">
        <v>20</v>
      </c>
      <c r="F46" s="642"/>
      <c r="G46" s="34">
        <v>0.08</v>
      </c>
      <c r="H46" s="636"/>
      <c r="I46" s="622" t="s">
        <v>124</v>
      </c>
      <c r="J46" s="116"/>
      <c r="K46" s="139">
        <f t="shared" si="8"/>
        <v>20</v>
      </c>
      <c r="L46" s="140">
        <f t="shared" si="17"/>
        <v>0.08</v>
      </c>
      <c r="M46" s="141">
        <f t="shared" si="18"/>
        <v>0</v>
      </c>
      <c r="N46" s="141">
        <f t="shared" si="19"/>
        <v>0</v>
      </c>
      <c r="O46" s="70"/>
      <c r="P46" s="143" t="str">
        <f t="shared" si="0"/>
        <v>Compteur d'énergie</v>
      </c>
      <c r="Q46" s="144">
        <f t="shared" si="12"/>
        <v>0</v>
      </c>
      <c r="R46" s="144">
        <f t="shared" ref="R46:AU48" si="25">IF(Betrachtungszeit_Heizung&lt;R$26,0,IF(AND(Q$26&lt;&gt;0,Q$26/($K46)=INT(Q$26/($K46))),$D46,0))</f>
        <v>0</v>
      </c>
      <c r="S46" s="144">
        <f t="shared" si="25"/>
        <v>0</v>
      </c>
      <c r="T46" s="144">
        <f t="shared" si="25"/>
        <v>0</v>
      </c>
      <c r="U46" s="144">
        <f t="shared" si="25"/>
        <v>0</v>
      </c>
      <c r="V46" s="144">
        <f t="shared" si="25"/>
        <v>0</v>
      </c>
      <c r="W46" s="144">
        <f t="shared" si="25"/>
        <v>0</v>
      </c>
      <c r="X46" s="144">
        <f t="shared" si="25"/>
        <v>0</v>
      </c>
      <c r="Y46" s="144">
        <f t="shared" si="25"/>
        <v>0</v>
      </c>
      <c r="Z46" s="144">
        <f t="shared" si="25"/>
        <v>0</v>
      </c>
      <c r="AA46" s="144">
        <f t="shared" si="25"/>
        <v>0</v>
      </c>
      <c r="AB46" s="144">
        <f t="shared" si="25"/>
        <v>0</v>
      </c>
      <c r="AC46" s="144">
        <f t="shared" si="25"/>
        <v>0</v>
      </c>
      <c r="AD46" s="144">
        <f t="shared" si="25"/>
        <v>0</v>
      </c>
      <c r="AE46" s="144">
        <f t="shared" si="25"/>
        <v>0</v>
      </c>
      <c r="AF46" s="144">
        <f t="shared" si="25"/>
        <v>0</v>
      </c>
      <c r="AG46" s="144">
        <f t="shared" si="25"/>
        <v>0</v>
      </c>
      <c r="AH46" s="144">
        <f t="shared" si="25"/>
        <v>0</v>
      </c>
      <c r="AI46" s="144">
        <f t="shared" si="25"/>
        <v>0</v>
      </c>
      <c r="AJ46" s="144">
        <f t="shared" si="25"/>
        <v>0</v>
      </c>
      <c r="AK46" s="144">
        <f t="shared" si="25"/>
        <v>0</v>
      </c>
      <c r="AL46" s="144">
        <f t="shared" si="25"/>
        <v>0</v>
      </c>
      <c r="AM46" s="144">
        <f t="shared" si="25"/>
        <v>0</v>
      </c>
      <c r="AN46" s="144">
        <f t="shared" si="25"/>
        <v>0</v>
      </c>
      <c r="AO46" s="144">
        <f t="shared" si="25"/>
        <v>0</v>
      </c>
      <c r="AP46" s="144">
        <f t="shared" si="25"/>
        <v>0</v>
      </c>
      <c r="AQ46" s="144">
        <f t="shared" si="25"/>
        <v>0</v>
      </c>
      <c r="AR46" s="144">
        <f t="shared" si="25"/>
        <v>0</v>
      </c>
      <c r="AS46" s="144">
        <f t="shared" si="25"/>
        <v>0</v>
      </c>
      <c r="AT46" s="144">
        <f t="shared" si="25"/>
        <v>0</v>
      </c>
      <c r="AU46" s="144">
        <f t="shared" si="25"/>
        <v>0</v>
      </c>
      <c r="AV46" s="144">
        <f t="shared" si="21"/>
        <v>0</v>
      </c>
      <c r="AX46" s="144">
        <f t="shared" si="23"/>
        <v>0</v>
      </c>
      <c r="AY46" s="144">
        <f t="shared" si="14"/>
        <v>0</v>
      </c>
      <c r="AZ46" s="144">
        <f t="shared" si="14"/>
        <v>0</v>
      </c>
      <c r="BA46" s="144">
        <f t="shared" si="14"/>
        <v>0</v>
      </c>
      <c r="BB46" s="144">
        <f t="shared" si="14"/>
        <v>0</v>
      </c>
      <c r="BC46" s="144">
        <f t="shared" si="14"/>
        <v>0</v>
      </c>
      <c r="BD46" s="144">
        <f t="shared" si="14"/>
        <v>0</v>
      </c>
      <c r="BE46" s="144">
        <f t="shared" si="14"/>
        <v>0</v>
      </c>
      <c r="BF46" s="144">
        <f t="shared" si="14"/>
        <v>0</v>
      </c>
      <c r="BG46" s="144">
        <f t="shared" si="14"/>
        <v>0</v>
      </c>
      <c r="BH46" s="144">
        <f t="shared" si="14"/>
        <v>0</v>
      </c>
      <c r="BI46" s="144">
        <f t="shared" si="14"/>
        <v>0</v>
      </c>
      <c r="BJ46" s="144">
        <f t="shared" si="14"/>
        <v>0</v>
      </c>
      <c r="BK46" s="144">
        <f t="shared" si="14"/>
        <v>0</v>
      </c>
      <c r="BL46" s="144">
        <f t="shared" si="14"/>
        <v>0</v>
      </c>
      <c r="BM46" s="144">
        <f t="shared" si="14"/>
        <v>0</v>
      </c>
      <c r="BN46" s="144">
        <f t="shared" si="14"/>
        <v>0</v>
      </c>
      <c r="BO46" s="144">
        <f t="shared" si="22"/>
        <v>0</v>
      </c>
      <c r="BP46" s="144">
        <f t="shared" si="22"/>
        <v>0</v>
      </c>
      <c r="BQ46" s="144">
        <f t="shared" si="22"/>
        <v>0</v>
      </c>
      <c r="BR46" s="144">
        <f t="shared" si="22"/>
        <v>0</v>
      </c>
      <c r="BS46" s="144">
        <f t="shared" si="22"/>
        <v>0</v>
      </c>
      <c r="BT46" s="144">
        <f t="shared" si="22"/>
        <v>0</v>
      </c>
      <c r="BU46" s="144">
        <f t="shared" si="22"/>
        <v>0</v>
      </c>
      <c r="BV46" s="144">
        <f t="shared" si="22"/>
        <v>0</v>
      </c>
      <c r="BW46" s="144">
        <f t="shared" si="16"/>
        <v>0</v>
      </c>
      <c r="BX46" s="144">
        <f t="shared" si="16"/>
        <v>0</v>
      </c>
      <c r="BY46" s="144">
        <f t="shared" si="16"/>
        <v>0</v>
      </c>
      <c r="BZ46" s="144">
        <f t="shared" si="16"/>
        <v>0</v>
      </c>
      <c r="CA46" s="144">
        <f t="shared" si="16"/>
        <v>0</v>
      </c>
      <c r="CB46" s="144">
        <f t="shared" si="16"/>
        <v>0</v>
      </c>
      <c r="CC46" s="369"/>
      <c r="CE46" s="189" t="str">
        <f t="shared" si="1"/>
        <v>Compteur d'énergie</v>
      </c>
      <c r="CF46" s="145"/>
      <c r="CG46" s="145">
        <v>1</v>
      </c>
      <c r="CH46" s="145">
        <v>1</v>
      </c>
      <c r="CI46" s="145">
        <v>1</v>
      </c>
      <c r="CJ46" s="145">
        <v>1</v>
      </c>
      <c r="CK46" s="145">
        <v>1</v>
      </c>
      <c r="CL46" s="145">
        <v>1</v>
      </c>
      <c r="CM46" s="145">
        <v>1</v>
      </c>
      <c r="CN46" s="145">
        <v>1</v>
      </c>
      <c r="CO46" s="145">
        <v>1</v>
      </c>
      <c r="CP46" s="145">
        <v>1</v>
      </c>
      <c r="CQ46" s="145">
        <v>1</v>
      </c>
      <c r="CR46" s="145">
        <v>1</v>
      </c>
      <c r="CS46" s="145">
        <v>1</v>
      </c>
      <c r="CT46" s="145">
        <f t="shared" si="2"/>
        <v>0</v>
      </c>
      <c r="CU46" s="145">
        <f t="shared" si="3"/>
        <v>0</v>
      </c>
      <c r="CV46" s="145">
        <f t="shared" si="7"/>
        <v>0</v>
      </c>
    </row>
    <row r="47" spans="1:100" s="137" customFormat="1" ht="13.5" hidden="1" thickBot="1" x14ac:dyDescent="0.25">
      <c r="A47" s="158"/>
      <c r="B47" s="98" t="s">
        <v>367</v>
      </c>
      <c r="C47" s="319"/>
      <c r="D47" s="49"/>
      <c r="E47" s="138">
        <v>20</v>
      </c>
      <c r="F47" s="642"/>
      <c r="G47" s="34">
        <v>1E-3</v>
      </c>
      <c r="H47" s="636"/>
      <c r="I47" s="622" t="s">
        <v>124</v>
      </c>
      <c r="J47" s="116"/>
      <c r="K47" s="139">
        <f t="shared" si="8"/>
        <v>20</v>
      </c>
      <c r="L47" s="140">
        <f t="shared" si="17"/>
        <v>1E-3</v>
      </c>
      <c r="M47" s="141">
        <f t="shared" si="18"/>
        <v>0</v>
      </c>
      <c r="N47" s="141">
        <f t="shared" si="19"/>
        <v>0</v>
      </c>
      <c r="O47" s="70"/>
      <c r="P47" s="143" t="str">
        <f t="shared" si="0"/>
        <v>Calorifugeage</v>
      </c>
      <c r="Q47" s="144">
        <f t="shared" si="12"/>
        <v>0</v>
      </c>
      <c r="R47" s="144">
        <f t="shared" si="25"/>
        <v>0</v>
      </c>
      <c r="S47" s="144">
        <f t="shared" si="25"/>
        <v>0</v>
      </c>
      <c r="T47" s="144">
        <f t="shared" si="25"/>
        <v>0</v>
      </c>
      <c r="U47" s="144">
        <f t="shared" si="25"/>
        <v>0</v>
      </c>
      <c r="V47" s="144">
        <f t="shared" si="25"/>
        <v>0</v>
      </c>
      <c r="W47" s="144">
        <f t="shared" si="25"/>
        <v>0</v>
      </c>
      <c r="X47" s="144">
        <f t="shared" si="25"/>
        <v>0</v>
      </c>
      <c r="Y47" s="144">
        <f t="shared" si="25"/>
        <v>0</v>
      </c>
      <c r="Z47" s="144">
        <f t="shared" si="25"/>
        <v>0</v>
      </c>
      <c r="AA47" s="144">
        <f t="shared" si="25"/>
        <v>0</v>
      </c>
      <c r="AB47" s="144">
        <f t="shared" si="25"/>
        <v>0</v>
      </c>
      <c r="AC47" s="144">
        <f t="shared" si="25"/>
        <v>0</v>
      </c>
      <c r="AD47" s="144">
        <f t="shared" si="25"/>
        <v>0</v>
      </c>
      <c r="AE47" s="144">
        <f t="shared" si="25"/>
        <v>0</v>
      </c>
      <c r="AF47" s="144">
        <f t="shared" si="25"/>
        <v>0</v>
      </c>
      <c r="AG47" s="144">
        <f t="shared" si="25"/>
        <v>0</v>
      </c>
      <c r="AH47" s="144">
        <f t="shared" si="25"/>
        <v>0</v>
      </c>
      <c r="AI47" s="144">
        <f t="shared" si="25"/>
        <v>0</v>
      </c>
      <c r="AJ47" s="144">
        <f t="shared" si="25"/>
        <v>0</v>
      </c>
      <c r="AK47" s="144">
        <f t="shared" si="25"/>
        <v>0</v>
      </c>
      <c r="AL47" s="144">
        <f t="shared" si="25"/>
        <v>0</v>
      </c>
      <c r="AM47" s="144">
        <f t="shared" si="25"/>
        <v>0</v>
      </c>
      <c r="AN47" s="144">
        <f t="shared" si="25"/>
        <v>0</v>
      </c>
      <c r="AO47" s="144">
        <f t="shared" si="25"/>
        <v>0</v>
      </c>
      <c r="AP47" s="144">
        <f t="shared" si="25"/>
        <v>0</v>
      </c>
      <c r="AQ47" s="144">
        <f t="shared" si="25"/>
        <v>0</v>
      </c>
      <c r="AR47" s="144">
        <f t="shared" si="25"/>
        <v>0</v>
      </c>
      <c r="AS47" s="144">
        <f t="shared" si="25"/>
        <v>0</v>
      </c>
      <c r="AT47" s="144">
        <f t="shared" si="25"/>
        <v>0</v>
      </c>
      <c r="AU47" s="144">
        <f t="shared" si="25"/>
        <v>0</v>
      </c>
      <c r="AV47" s="144">
        <f t="shared" si="21"/>
        <v>0</v>
      </c>
      <c r="AX47" s="144">
        <f t="shared" si="23"/>
        <v>0</v>
      </c>
      <c r="AY47" s="144">
        <f t="shared" si="14"/>
        <v>0</v>
      </c>
      <c r="AZ47" s="144">
        <f t="shared" si="14"/>
        <v>0</v>
      </c>
      <c r="BA47" s="144">
        <f t="shared" si="14"/>
        <v>0</v>
      </c>
      <c r="BB47" s="144">
        <f t="shared" si="14"/>
        <v>0</v>
      </c>
      <c r="BC47" s="144">
        <f t="shared" si="14"/>
        <v>0</v>
      </c>
      <c r="BD47" s="144">
        <f t="shared" si="14"/>
        <v>0</v>
      </c>
      <c r="BE47" s="144">
        <f t="shared" si="14"/>
        <v>0</v>
      </c>
      <c r="BF47" s="144">
        <f t="shared" si="14"/>
        <v>0</v>
      </c>
      <c r="BG47" s="144">
        <f t="shared" si="14"/>
        <v>0</v>
      </c>
      <c r="BH47" s="144">
        <f t="shared" si="14"/>
        <v>0</v>
      </c>
      <c r="BI47" s="144">
        <f t="shared" si="14"/>
        <v>0</v>
      </c>
      <c r="BJ47" s="144">
        <f t="shared" si="14"/>
        <v>0</v>
      </c>
      <c r="BK47" s="144">
        <f t="shared" si="14"/>
        <v>0</v>
      </c>
      <c r="BL47" s="144">
        <f t="shared" si="14"/>
        <v>0</v>
      </c>
      <c r="BM47" s="144">
        <f t="shared" si="14"/>
        <v>0</v>
      </c>
      <c r="BN47" s="144">
        <f t="shared" si="14"/>
        <v>0</v>
      </c>
      <c r="BO47" s="144">
        <f t="shared" si="22"/>
        <v>0</v>
      </c>
      <c r="BP47" s="144">
        <f t="shared" si="22"/>
        <v>0</v>
      </c>
      <c r="BQ47" s="144">
        <f t="shared" si="22"/>
        <v>0</v>
      </c>
      <c r="BR47" s="144">
        <f t="shared" si="22"/>
        <v>0</v>
      </c>
      <c r="BS47" s="144">
        <f t="shared" si="22"/>
        <v>0</v>
      </c>
      <c r="BT47" s="144">
        <f t="shared" si="22"/>
        <v>0</v>
      </c>
      <c r="BU47" s="144">
        <f t="shared" si="22"/>
        <v>0</v>
      </c>
      <c r="BV47" s="144">
        <f t="shared" si="22"/>
        <v>0</v>
      </c>
      <c r="BW47" s="144">
        <f t="shared" si="16"/>
        <v>0</v>
      </c>
      <c r="BX47" s="144">
        <f t="shared" si="16"/>
        <v>0</v>
      </c>
      <c r="BY47" s="144">
        <f t="shared" si="16"/>
        <v>0</v>
      </c>
      <c r="BZ47" s="144">
        <f t="shared" si="16"/>
        <v>0</v>
      </c>
      <c r="CA47" s="144">
        <f t="shared" si="16"/>
        <v>0</v>
      </c>
      <c r="CB47" s="144">
        <f t="shared" si="16"/>
        <v>0</v>
      </c>
      <c r="CC47" s="369"/>
      <c r="CE47" s="189" t="str">
        <f t="shared" si="1"/>
        <v>Calorifugeage</v>
      </c>
      <c r="CF47" s="145"/>
      <c r="CG47" s="145">
        <v>1</v>
      </c>
      <c r="CH47" s="145">
        <v>1</v>
      </c>
      <c r="CI47" s="145">
        <v>1</v>
      </c>
      <c r="CJ47" s="145">
        <v>1</v>
      </c>
      <c r="CK47" s="145">
        <v>1</v>
      </c>
      <c r="CL47" s="145">
        <v>1</v>
      </c>
      <c r="CM47" s="145">
        <v>1</v>
      </c>
      <c r="CN47" s="145">
        <v>1</v>
      </c>
      <c r="CO47" s="145">
        <v>1</v>
      </c>
      <c r="CP47" s="145">
        <v>1</v>
      </c>
      <c r="CQ47" s="145">
        <v>1</v>
      </c>
      <c r="CR47" s="145">
        <v>1</v>
      </c>
      <c r="CS47" s="145">
        <v>1</v>
      </c>
      <c r="CT47" s="145">
        <f t="shared" si="2"/>
        <v>0</v>
      </c>
      <c r="CU47" s="145">
        <f t="shared" si="3"/>
        <v>0</v>
      </c>
      <c r="CV47" s="145">
        <f t="shared" si="7"/>
        <v>0</v>
      </c>
    </row>
    <row r="48" spans="1:100" s="137" customFormat="1" hidden="1" x14ac:dyDescent="0.2">
      <c r="A48" s="158"/>
      <c r="B48" s="95" t="s">
        <v>45</v>
      </c>
      <c r="C48" s="320"/>
      <c r="D48" s="50"/>
      <c r="E48" s="510">
        <v>30</v>
      </c>
      <c r="F48" s="643"/>
      <c r="G48" s="157" t="s">
        <v>46</v>
      </c>
      <c r="H48" s="637"/>
      <c r="I48" s="623" t="s">
        <v>124</v>
      </c>
      <c r="J48" s="84"/>
      <c r="K48" s="139">
        <f t="shared" si="8"/>
        <v>30</v>
      </c>
      <c r="L48" s="140">
        <f t="shared" si="17"/>
        <v>0</v>
      </c>
      <c r="M48" s="141">
        <f t="shared" si="18"/>
        <v>0</v>
      </c>
      <c r="N48" s="141">
        <f t="shared" si="19"/>
        <v>0</v>
      </c>
      <c r="O48" s="70"/>
      <c r="P48" s="149" t="str">
        <f t="shared" si="0"/>
        <v>Autre</v>
      </c>
      <c r="Q48" s="144">
        <f t="shared" si="12"/>
        <v>0</v>
      </c>
      <c r="R48" s="144">
        <f t="shared" si="25"/>
        <v>0</v>
      </c>
      <c r="S48" s="144">
        <f t="shared" si="25"/>
        <v>0</v>
      </c>
      <c r="T48" s="144">
        <f t="shared" si="25"/>
        <v>0</v>
      </c>
      <c r="U48" s="144">
        <f t="shared" si="25"/>
        <v>0</v>
      </c>
      <c r="V48" s="144">
        <f t="shared" si="25"/>
        <v>0</v>
      </c>
      <c r="W48" s="144">
        <f t="shared" si="25"/>
        <v>0</v>
      </c>
      <c r="X48" s="144">
        <f t="shared" si="25"/>
        <v>0</v>
      </c>
      <c r="Y48" s="144">
        <f t="shared" si="25"/>
        <v>0</v>
      </c>
      <c r="Z48" s="144">
        <f t="shared" si="25"/>
        <v>0</v>
      </c>
      <c r="AA48" s="144">
        <f t="shared" si="25"/>
        <v>0</v>
      </c>
      <c r="AB48" s="144">
        <f t="shared" si="25"/>
        <v>0</v>
      </c>
      <c r="AC48" s="144">
        <f t="shared" si="25"/>
        <v>0</v>
      </c>
      <c r="AD48" s="144">
        <f t="shared" si="25"/>
        <v>0</v>
      </c>
      <c r="AE48" s="144">
        <f t="shared" si="25"/>
        <v>0</v>
      </c>
      <c r="AF48" s="144">
        <f t="shared" si="25"/>
        <v>0</v>
      </c>
      <c r="AG48" s="144">
        <f t="shared" si="25"/>
        <v>0</v>
      </c>
      <c r="AH48" s="144">
        <f t="shared" si="25"/>
        <v>0</v>
      </c>
      <c r="AI48" s="144">
        <f t="shared" si="25"/>
        <v>0</v>
      </c>
      <c r="AJ48" s="144">
        <f t="shared" si="25"/>
        <v>0</v>
      </c>
      <c r="AK48" s="144">
        <f t="shared" si="25"/>
        <v>0</v>
      </c>
      <c r="AL48" s="144">
        <f t="shared" si="25"/>
        <v>0</v>
      </c>
      <c r="AM48" s="144">
        <f t="shared" si="25"/>
        <v>0</v>
      </c>
      <c r="AN48" s="144">
        <f t="shared" si="25"/>
        <v>0</v>
      </c>
      <c r="AO48" s="144">
        <f t="shared" si="25"/>
        <v>0</v>
      </c>
      <c r="AP48" s="144">
        <f t="shared" si="25"/>
        <v>0</v>
      </c>
      <c r="AQ48" s="144">
        <f t="shared" si="25"/>
        <v>0</v>
      </c>
      <c r="AR48" s="144">
        <f t="shared" si="25"/>
        <v>0</v>
      </c>
      <c r="AS48" s="144">
        <f t="shared" si="25"/>
        <v>0</v>
      </c>
      <c r="AT48" s="144">
        <f t="shared" si="25"/>
        <v>0</v>
      </c>
      <c r="AU48" s="144">
        <f t="shared" si="25"/>
        <v>0</v>
      </c>
      <c r="AV48" s="144">
        <f t="shared" si="21"/>
        <v>0</v>
      </c>
      <c r="AX48" s="144">
        <f t="shared" si="23"/>
        <v>0</v>
      </c>
      <c r="AY48" s="144">
        <f t="shared" si="14"/>
        <v>0</v>
      </c>
      <c r="AZ48" s="144">
        <f t="shared" si="14"/>
        <v>0</v>
      </c>
      <c r="BA48" s="144">
        <f t="shared" si="14"/>
        <v>0</v>
      </c>
      <c r="BB48" s="144">
        <f t="shared" si="14"/>
        <v>0</v>
      </c>
      <c r="BC48" s="144">
        <f t="shared" si="14"/>
        <v>0</v>
      </c>
      <c r="BD48" s="144">
        <f t="shared" si="14"/>
        <v>0</v>
      </c>
      <c r="BE48" s="144">
        <f t="shared" si="14"/>
        <v>0</v>
      </c>
      <c r="BF48" s="144">
        <f t="shared" si="14"/>
        <v>0</v>
      </c>
      <c r="BG48" s="144">
        <f t="shared" si="14"/>
        <v>0</v>
      </c>
      <c r="BH48" s="144">
        <f t="shared" si="14"/>
        <v>0</v>
      </c>
      <c r="BI48" s="144">
        <f t="shared" si="14"/>
        <v>0</v>
      </c>
      <c r="BJ48" s="144">
        <f t="shared" si="14"/>
        <v>0</v>
      </c>
      <c r="BK48" s="144">
        <f t="shared" si="14"/>
        <v>0</v>
      </c>
      <c r="BL48" s="144">
        <f t="shared" si="14"/>
        <v>0</v>
      </c>
      <c r="BM48" s="144">
        <f t="shared" si="14"/>
        <v>0</v>
      </c>
      <c r="BN48" s="144">
        <f t="shared" si="14"/>
        <v>0</v>
      </c>
      <c r="BO48" s="144">
        <f t="shared" si="22"/>
        <v>0</v>
      </c>
      <c r="BP48" s="144">
        <f t="shared" si="22"/>
        <v>0</v>
      </c>
      <c r="BQ48" s="144">
        <f t="shared" si="22"/>
        <v>0</v>
      </c>
      <c r="BR48" s="144">
        <f t="shared" si="22"/>
        <v>0</v>
      </c>
      <c r="BS48" s="144">
        <f t="shared" si="22"/>
        <v>0</v>
      </c>
      <c r="BT48" s="144">
        <f t="shared" si="22"/>
        <v>0</v>
      </c>
      <c r="BU48" s="144">
        <f t="shared" si="22"/>
        <v>0</v>
      </c>
      <c r="BV48" s="144">
        <f t="shared" si="22"/>
        <v>0</v>
      </c>
      <c r="BW48" s="144">
        <f t="shared" si="16"/>
        <v>0</v>
      </c>
      <c r="BX48" s="144">
        <f t="shared" si="16"/>
        <v>0</v>
      </c>
      <c r="BY48" s="144">
        <f t="shared" si="16"/>
        <v>0</v>
      </c>
      <c r="BZ48" s="144">
        <f t="shared" si="16"/>
        <v>0</v>
      </c>
      <c r="CA48" s="144">
        <f t="shared" si="16"/>
        <v>0</v>
      </c>
      <c r="CB48" s="144">
        <f t="shared" si="16"/>
        <v>0</v>
      </c>
      <c r="CC48" s="369"/>
      <c r="CE48" s="189" t="str">
        <f t="shared" si="1"/>
        <v>Autre</v>
      </c>
      <c r="CF48" s="145"/>
      <c r="CG48" s="145">
        <v>1</v>
      </c>
      <c r="CH48" s="145">
        <v>1</v>
      </c>
      <c r="CI48" s="145">
        <v>1</v>
      </c>
      <c r="CJ48" s="145">
        <v>1</v>
      </c>
      <c r="CK48" s="145">
        <v>1</v>
      </c>
      <c r="CL48" s="145">
        <v>1</v>
      </c>
      <c r="CM48" s="145">
        <v>1</v>
      </c>
      <c r="CN48" s="145">
        <v>1</v>
      </c>
      <c r="CO48" s="145">
        <v>1</v>
      </c>
      <c r="CP48" s="145">
        <v>1</v>
      </c>
      <c r="CQ48" s="145">
        <v>1</v>
      </c>
      <c r="CR48" s="145">
        <v>1</v>
      </c>
      <c r="CS48" s="145">
        <v>1</v>
      </c>
      <c r="CT48" s="145">
        <f t="shared" si="2"/>
        <v>0</v>
      </c>
      <c r="CU48" s="145">
        <f t="shared" si="3"/>
        <v>0</v>
      </c>
      <c r="CV48" s="145">
        <f t="shared" si="7"/>
        <v>0</v>
      </c>
    </row>
    <row r="49" spans="1:100" s="137" customFormat="1" ht="13.5" hidden="1" thickBot="1" x14ac:dyDescent="0.25">
      <c r="A49" s="158"/>
      <c r="B49" s="125" t="s">
        <v>134</v>
      </c>
      <c r="C49" s="322"/>
      <c r="D49" s="127"/>
      <c r="E49" s="155"/>
      <c r="F49" s="127"/>
      <c r="G49" s="130"/>
      <c r="H49" s="639"/>
      <c r="I49" s="130"/>
      <c r="J49" s="84"/>
      <c r="K49" s="139"/>
      <c r="L49" s="140"/>
      <c r="M49" s="141"/>
      <c r="N49" s="141"/>
      <c r="O49" s="70"/>
      <c r="P49" s="134" t="str">
        <f t="shared" si="0"/>
        <v>3. Approvisionnement en énergie</v>
      </c>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369"/>
      <c r="CE49" s="374" t="str">
        <f t="shared" si="1"/>
        <v>3. Approvisionnement en énergie</v>
      </c>
      <c r="CF49" s="145">
        <v>1</v>
      </c>
      <c r="CG49" s="145">
        <v>1</v>
      </c>
      <c r="CH49" s="145">
        <v>1</v>
      </c>
      <c r="CI49" s="145">
        <v>1</v>
      </c>
      <c r="CJ49" s="145">
        <v>1</v>
      </c>
      <c r="CK49" s="145">
        <v>1</v>
      </c>
      <c r="CL49" s="145">
        <v>1</v>
      </c>
      <c r="CM49" s="145">
        <v>1</v>
      </c>
      <c r="CN49" s="145">
        <v>1</v>
      </c>
      <c r="CO49" s="145">
        <v>1</v>
      </c>
      <c r="CP49" s="145">
        <v>1</v>
      </c>
      <c r="CQ49" s="145">
        <v>1</v>
      </c>
      <c r="CR49" s="145">
        <v>1</v>
      </c>
      <c r="CS49" s="145">
        <v>1</v>
      </c>
      <c r="CT49" s="145">
        <f t="shared" si="2"/>
        <v>1</v>
      </c>
      <c r="CU49" s="145">
        <f t="shared" si="3"/>
        <v>1</v>
      </c>
      <c r="CV49" s="145">
        <f t="shared" si="7"/>
        <v>1</v>
      </c>
    </row>
    <row r="50" spans="1:100" s="137" customFormat="1" ht="13.5" hidden="1" thickBot="1" x14ac:dyDescent="0.25">
      <c r="A50" s="158"/>
      <c r="B50" s="98" t="s">
        <v>370</v>
      </c>
      <c r="C50" s="319"/>
      <c r="D50" s="49"/>
      <c r="E50" s="152">
        <v>40</v>
      </c>
      <c r="F50" s="642"/>
      <c r="G50" s="148">
        <v>1.4999999999999999E-2</v>
      </c>
      <c r="H50" s="636"/>
      <c r="I50" s="622" t="s">
        <v>124</v>
      </c>
      <c r="J50" s="84"/>
      <c r="K50" s="139">
        <f t="shared" si="8"/>
        <v>40</v>
      </c>
      <c r="L50" s="140">
        <f t="shared" ref="L50:L58" si="26">IF(ISNUMBER(H50),IF(I50=$D$332,IFERROR(H50/D50,"-"),H50/100),IF(ISNUMBER(G50),G50,0))</f>
        <v>1.4999999999999999E-2</v>
      </c>
      <c r="M50" s="141">
        <f t="shared" ref="M50:M58" si="27">IF(AND(ISNUMBER(H50),I50=$D$332),H50,L50*D50)</f>
        <v>0</v>
      </c>
      <c r="N50" s="141">
        <f t="shared" ref="N50:N58" si="28">1/K50*D50</f>
        <v>0</v>
      </c>
      <c r="O50" s="70"/>
      <c r="P50" s="143" t="str">
        <f t="shared" si="0"/>
        <v>Conduite principale d'introduction (gaz)</v>
      </c>
      <c r="Q50" s="144">
        <f t="shared" si="12"/>
        <v>0</v>
      </c>
      <c r="R50" s="144">
        <f t="shared" ref="R50:AU58" si="29">IF(Betrachtungszeit_Heizung&lt;R$26,0,IF(AND(Q$26&lt;&gt;0,Q$26/($K50)=INT(Q$26/($K50))),$D50,0))</f>
        <v>0</v>
      </c>
      <c r="S50" s="144">
        <f t="shared" si="29"/>
        <v>0</v>
      </c>
      <c r="T50" s="144">
        <f t="shared" si="29"/>
        <v>0</v>
      </c>
      <c r="U50" s="144">
        <f t="shared" si="29"/>
        <v>0</v>
      </c>
      <c r="V50" s="144">
        <f t="shared" si="29"/>
        <v>0</v>
      </c>
      <c r="W50" s="144">
        <f t="shared" si="29"/>
        <v>0</v>
      </c>
      <c r="X50" s="144">
        <f t="shared" si="29"/>
        <v>0</v>
      </c>
      <c r="Y50" s="144">
        <f t="shared" si="29"/>
        <v>0</v>
      </c>
      <c r="Z50" s="144">
        <f t="shared" si="29"/>
        <v>0</v>
      </c>
      <c r="AA50" s="144">
        <f t="shared" si="29"/>
        <v>0</v>
      </c>
      <c r="AB50" s="144">
        <f t="shared" si="29"/>
        <v>0</v>
      </c>
      <c r="AC50" s="144">
        <f t="shared" si="29"/>
        <v>0</v>
      </c>
      <c r="AD50" s="144">
        <f t="shared" si="29"/>
        <v>0</v>
      </c>
      <c r="AE50" s="144">
        <f t="shared" si="29"/>
        <v>0</v>
      </c>
      <c r="AF50" s="144">
        <f t="shared" si="29"/>
        <v>0</v>
      </c>
      <c r="AG50" s="144">
        <f t="shared" si="29"/>
        <v>0</v>
      </c>
      <c r="AH50" s="144">
        <f t="shared" si="29"/>
        <v>0</v>
      </c>
      <c r="AI50" s="144">
        <f t="shared" si="29"/>
        <v>0</v>
      </c>
      <c r="AJ50" s="144">
        <f t="shared" si="29"/>
        <v>0</v>
      </c>
      <c r="AK50" s="144">
        <f t="shared" si="29"/>
        <v>0</v>
      </c>
      <c r="AL50" s="144">
        <f t="shared" si="29"/>
        <v>0</v>
      </c>
      <c r="AM50" s="144">
        <f t="shared" si="29"/>
        <v>0</v>
      </c>
      <c r="AN50" s="144">
        <f t="shared" si="29"/>
        <v>0</v>
      </c>
      <c r="AO50" s="144">
        <f t="shared" si="29"/>
        <v>0</v>
      </c>
      <c r="AP50" s="144">
        <f t="shared" si="29"/>
        <v>0</v>
      </c>
      <c r="AQ50" s="144">
        <f t="shared" si="29"/>
        <v>0</v>
      </c>
      <c r="AR50" s="144">
        <f t="shared" si="29"/>
        <v>0</v>
      </c>
      <c r="AS50" s="144">
        <f t="shared" si="29"/>
        <v>0</v>
      </c>
      <c r="AT50" s="144">
        <f t="shared" si="29"/>
        <v>0</v>
      </c>
      <c r="AU50" s="144">
        <f t="shared" si="29"/>
        <v>0</v>
      </c>
      <c r="AV50" s="144">
        <f t="shared" ref="AV50:AV58" si="30">SUMIF($AX$26:$CB$26,Betrachtungszeit_Heizung,AX50:CB50)</f>
        <v>0</v>
      </c>
      <c r="AX50" s="144">
        <f t="shared" ref="AX50:AX58" si="31">$D50</f>
        <v>0</v>
      </c>
      <c r="AY50" s="144">
        <f t="shared" si="14"/>
        <v>0</v>
      </c>
      <c r="AZ50" s="144">
        <f t="shared" si="14"/>
        <v>0</v>
      </c>
      <c r="BA50" s="144">
        <f t="shared" si="14"/>
        <v>0</v>
      </c>
      <c r="BB50" s="144">
        <f t="shared" si="14"/>
        <v>0</v>
      </c>
      <c r="BC50" s="144">
        <f t="shared" si="14"/>
        <v>0</v>
      </c>
      <c r="BD50" s="144">
        <f t="shared" si="14"/>
        <v>0</v>
      </c>
      <c r="BE50" s="144">
        <f t="shared" si="14"/>
        <v>0</v>
      </c>
      <c r="BF50" s="144">
        <f t="shared" si="14"/>
        <v>0</v>
      </c>
      <c r="BG50" s="144">
        <f t="shared" si="14"/>
        <v>0</v>
      </c>
      <c r="BH50" s="144">
        <f t="shared" si="14"/>
        <v>0</v>
      </c>
      <c r="BI50" s="144">
        <f t="shared" si="14"/>
        <v>0</v>
      </c>
      <c r="BJ50" s="144">
        <f t="shared" si="14"/>
        <v>0</v>
      </c>
      <c r="BK50" s="144">
        <f t="shared" si="14"/>
        <v>0</v>
      </c>
      <c r="BL50" s="144">
        <f t="shared" si="14"/>
        <v>0</v>
      </c>
      <c r="BM50" s="144">
        <f t="shared" si="14"/>
        <v>0</v>
      </c>
      <c r="BN50" s="144">
        <f t="shared" si="14"/>
        <v>0</v>
      </c>
      <c r="BO50" s="144">
        <f t="shared" si="22"/>
        <v>0</v>
      </c>
      <c r="BP50" s="144">
        <f t="shared" si="22"/>
        <v>0</v>
      </c>
      <c r="BQ50" s="144">
        <f t="shared" si="22"/>
        <v>0</v>
      </c>
      <c r="BR50" s="144">
        <f t="shared" si="22"/>
        <v>0</v>
      </c>
      <c r="BS50" s="144">
        <f t="shared" si="22"/>
        <v>0</v>
      </c>
      <c r="BT50" s="144">
        <f t="shared" si="22"/>
        <v>0</v>
      </c>
      <c r="BU50" s="144">
        <f t="shared" si="22"/>
        <v>0</v>
      </c>
      <c r="BV50" s="144">
        <f t="shared" si="22"/>
        <v>0</v>
      </c>
      <c r="BW50" s="144">
        <f t="shared" si="16"/>
        <v>0</v>
      </c>
      <c r="BX50" s="144">
        <f t="shared" si="16"/>
        <v>0</v>
      </c>
      <c r="BY50" s="144">
        <f t="shared" si="16"/>
        <v>0</v>
      </c>
      <c r="BZ50" s="144">
        <f t="shared" si="16"/>
        <v>0</v>
      </c>
      <c r="CA50" s="144">
        <f t="shared" si="16"/>
        <v>0</v>
      </c>
      <c r="CB50" s="144">
        <f t="shared" si="16"/>
        <v>0</v>
      </c>
      <c r="CC50" s="369"/>
      <c r="CE50" s="189" t="str">
        <f t="shared" si="1"/>
        <v>Conduite principale d'introduction (gaz)</v>
      </c>
      <c r="CF50" s="145"/>
      <c r="CG50" s="145"/>
      <c r="CH50" s="145"/>
      <c r="CI50" s="145"/>
      <c r="CJ50" s="145"/>
      <c r="CK50" s="145"/>
      <c r="CL50" s="145"/>
      <c r="CM50" s="145"/>
      <c r="CN50" s="145"/>
      <c r="CO50" s="145"/>
      <c r="CP50" s="145"/>
      <c r="CQ50" s="145"/>
      <c r="CR50" s="145">
        <v>1</v>
      </c>
      <c r="CS50" s="145"/>
      <c r="CT50" s="145">
        <f t="shared" si="2"/>
        <v>0</v>
      </c>
      <c r="CU50" s="145">
        <f t="shared" si="3"/>
        <v>0</v>
      </c>
      <c r="CV50" s="145">
        <f t="shared" si="7"/>
        <v>0</v>
      </c>
    </row>
    <row r="51" spans="1:100" s="137" customFormat="1" ht="13.5" hidden="1" thickBot="1" x14ac:dyDescent="0.25">
      <c r="A51" s="158"/>
      <c r="B51" s="98" t="s">
        <v>369</v>
      </c>
      <c r="C51" s="319"/>
      <c r="D51" s="49"/>
      <c r="E51" s="152">
        <v>40</v>
      </c>
      <c r="F51" s="642"/>
      <c r="G51" s="148">
        <v>5.0000000000000001E-3</v>
      </c>
      <c r="H51" s="636"/>
      <c r="I51" s="622" t="s">
        <v>124</v>
      </c>
      <c r="J51" s="84"/>
      <c r="K51" s="139">
        <f t="shared" si="8"/>
        <v>40</v>
      </c>
      <c r="L51" s="140">
        <f t="shared" si="26"/>
        <v>5.0000000000000001E-3</v>
      </c>
      <c r="M51" s="141">
        <f t="shared" si="27"/>
        <v>0</v>
      </c>
      <c r="N51" s="141">
        <f t="shared" si="28"/>
        <v>0</v>
      </c>
      <c r="O51" s="70"/>
      <c r="P51" s="687" t="str">
        <f t="shared" si="0"/>
        <v>Conduite de distribution (gaz)</v>
      </c>
      <c r="Q51" s="144">
        <f t="shared" si="12"/>
        <v>0</v>
      </c>
      <c r="R51" s="144">
        <f t="shared" si="29"/>
        <v>0</v>
      </c>
      <c r="S51" s="144">
        <f t="shared" si="29"/>
        <v>0</v>
      </c>
      <c r="T51" s="144">
        <f t="shared" si="29"/>
        <v>0</v>
      </c>
      <c r="U51" s="144">
        <f t="shared" si="29"/>
        <v>0</v>
      </c>
      <c r="V51" s="144">
        <f t="shared" si="29"/>
        <v>0</v>
      </c>
      <c r="W51" s="144">
        <f t="shared" si="29"/>
        <v>0</v>
      </c>
      <c r="X51" s="144">
        <f t="shared" si="29"/>
        <v>0</v>
      </c>
      <c r="Y51" s="144">
        <f t="shared" si="29"/>
        <v>0</v>
      </c>
      <c r="Z51" s="144">
        <f t="shared" si="29"/>
        <v>0</v>
      </c>
      <c r="AA51" s="144">
        <f t="shared" si="29"/>
        <v>0</v>
      </c>
      <c r="AB51" s="144">
        <f t="shared" si="29"/>
        <v>0</v>
      </c>
      <c r="AC51" s="144">
        <f t="shared" si="29"/>
        <v>0</v>
      </c>
      <c r="AD51" s="144">
        <f t="shared" si="29"/>
        <v>0</v>
      </c>
      <c r="AE51" s="144">
        <f t="shared" si="29"/>
        <v>0</v>
      </c>
      <c r="AF51" s="144">
        <f t="shared" si="29"/>
        <v>0</v>
      </c>
      <c r="AG51" s="144">
        <f t="shared" si="29"/>
        <v>0</v>
      </c>
      <c r="AH51" s="144">
        <f t="shared" si="29"/>
        <v>0</v>
      </c>
      <c r="AI51" s="144">
        <f t="shared" si="29"/>
        <v>0</v>
      </c>
      <c r="AJ51" s="144">
        <f t="shared" si="29"/>
        <v>0</v>
      </c>
      <c r="AK51" s="144">
        <f t="shared" si="29"/>
        <v>0</v>
      </c>
      <c r="AL51" s="144">
        <f t="shared" si="29"/>
        <v>0</v>
      </c>
      <c r="AM51" s="144">
        <f t="shared" si="29"/>
        <v>0</v>
      </c>
      <c r="AN51" s="144">
        <f t="shared" si="29"/>
        <v>0</v>
      </c>
      <c r="AO51" s="144">
        <f t="shared" si="29"/>
        <v>0</v>
      </c>
      <c r="AP51" s="144">
        <f t="shared" si="29"/>
        <v>0</v>
      </c>
      <c r="AQ51" s="144">
        <f t="shared" si="29"/>
        <v>0</v>
      </c>
      <c r="AR51" s="144">
        <f t="shared" si="29"/>
        <v>0</v>
      </c>
      <c r="AS51" s="144">
        <f t="shared" si="29"/>
        <v>0</v>
      </c>
      <c r="AT51" s="144">
        <f t="shared" si="29"/>
        <v>0</v>
      </c>
      <c r="AU51" s="144">
        <f t="shared" si="29"/>
        <v>0</v>
      </c>
      <c r="AV51" s="144">
        <f t="shared" si="30"/>
        <v>0</v>
      </c>
      <c r="AX51" s="144">
        <f t="shared" si="31"/>
        <v>0</v>
      </c>
      <c r="AY51" s="144">
        <f t="shared" si="14"/>
        <v>0</v>
      </c>
      <c r="AZ51" s="144">
        <f t="shared" si="14"/>
        <v>0</v>
      </c>
      <c r="BA51" s="144">
        <f t="shared" si="14"/>
        <v>0</v>
      </c>
      <c r="BB51" s="144">
        <f t="shared" si="14"/>
        <v>0</v>
      </c>
      <c r="BC51" s="144">
        <f t="shared" si="14"/>
        <v>0</v>
      </c>
      <c r="BD51" s="144">
        <f t="shared" si="14"/>
        <v>0</v>
      </c>
      <c r="BE51" s="144">
        <f t="shared" si="14"/>
        <v>0</v>
      </c>
      <c r="BF51" s="144">
        <f t="shared" si="14"/>
        <v>0</v>
      </c>
      <c r="BG51" s="144">
        <f t="shared" si="14"/>
        <v>0</v>
      </c>
      <c r="BH51" s="144">
        <f t="shared" si="14"/>
        <v>0</v>
      </c>
      <c r="BI51" s="144">
        <f t="shared" si="14"/>
        <v>0</v>
      </c>
      <c r="BJ51" s="144">
        <f t="shared" si="14"/>
        <v>0</v>
      </c>
      <c r="BK51" s="144">
        <f t="shared" si="14"/>
        <v>0</v>
      </c>
      <c r="BL51" s="144">
        <f t="shared" si="14"/>
        <v>0</v>
      </c>
      <c r="BM51" s="144">
        <f t="shared" si="14"/>
        <v>0</v>
      </c>
      <c r="BN51" s="144">
        <f t="shared" si="14"/>
        <v>0</v>
      </c>
      <c r="BO51" s="144">
        <f t="shared" si="22"/>
        <v>0</v>
      </c>
      <c r="BP51" s="144">
        <f t="shared" si="22"/>
        <v>0</v>
      </c>
      <c r="BQ51" s="144">
        <f t="shared" si="22"/>
        <v>0</v>
      </c>
      <c r="BR51" s="144">
        <f t="shared" si="22"/>
        <v>0</v>
      </c>
      <c r="BS51" s="144">
        <f t="shared" si="22"/>
        <v>0</v>
      </c>
      <c r="BT51" s="144">
        <f t="shared" si="22"/>
        <v>0</v>
      </c>
      <c r="BU51" s="144">
        <f t="shared" si="22"/>
        <v>0</v>
      </c>
      <c r="BV51" s="144">
        <f t="shared" si="22"/>
        <v>0</v>
      </c>
      <c r="BW51" s="144">
        <f t="shared" si="16"/>
        <v>0</v>
      </c>
      <c r="BX51" s="144">
        <f t="shared" si="16"/>
        <v>0</v>
      </c>
      <c r="BY51" s="144">
        <f t="shared" si="16"/>
        <v>0</v>
      </c>
      <c r="BZ51" s="144">
        <f t="shared" si="16"/>
        <v>0</v>
      </c>
      <c r="CA51" s="144">
        <f t="shared" si="16"/>
        <v>0</v>
      </c>
      <c r="CB51" s="144">
        <f t="shared" si="16"/>
        <v>0</v>
      </c>
      <c r="CC51" s="369"/>
      <c r="CE51" s="189" t="str">
        <f t="shared" si="1"/>
        <v>Conduite de distribution (gaz)</v>
      </c>
      <c r="CF51" s="145"/>
      <c r="CG51" s="145"/>
      <c r="CH51" s="145"/>
      <c r="CI51" s="145"/>
      <c r="CJ51" s="145"/>
      <c r="CK51" s="145"/>
      <c r="CL51" s="145"/>
      <c r="CM51" s="145"/>
      <c r="CN51" s="145"/>
      <c r="CO51" s="145"/>
      <c r="CP51" s="145"/>
      <c r="CQ51" s="145"/>
      <c r="CR51" s="145">
        <v>1</v>
      </c>
      <c r="CS51" s="145"/>
      <c r="CT51" s="145">
        <f t="shared" si="2"/>
        <v>0</v>
      </c>
      <c r="CU51" s="145">
        <f t="shared" si="3"/>
        <v>0</v>
      </c>
      <c r="CV51" s="145">
        <f t="shared" si="7"/>
        <v>0</v>
      </c>
    </row>
    <row r="52" spans="1:100" s="137" customFormat="1" ht="13.5" hidden="1" thickBot="1" x14ac:dyDescent="0.25">
      <c r="A52" s="158"/>
      <c r="B52" s="697" t="s">
        <v>371</v>
      </c>
      <c r="C52" s="319"/>
      <c r="D52" s="49"/>
      <c r="E52" s="152">
        <v>20</v>
      </c>
      <c r="F52" s="642"/>
      <c r="G52" s="148">
        <v>0.01</v>
      </c>
      <c r="H52" s="636"/>
      <c r="I52" s="622" t="s">
        <v>124</v>
      </c>
      <c r="J52" s="84"/>
      <c r="K52" s="139">
        <f t="shared" si="8"/>
        <v>20</v>
      </c>
      <c r="L52" s="140">
        <f t="shared" si="26"/>
        <v>0.01</v>
      </c>
      <c r="M52" s="141">
        <f t="shared" si="27"/>
        <v>0</v>
      </c>
      <c r="N52" s="141">
        <f t="shared" si="28"/>
        <v>0</v>
      </c>
      <c r="O52" s="70"/>
      <c r="P52" s="687" t="str">
        <f>B52</f>
        <v>Conduite de raccordement chaudière (gaz)</v>
      </c>
      <c r="Q52" s="144">
        <f t="shared" si="12"/>
        <v>0</v>
      </c>
      <c r="R52" s="144">
        <f t="shared" si="29"/>
        <v>0</v>
      </c>
      <c r="S52" s="144">
        <f t="shared" si="29"/>
        <v>0</v>
      </c>
      <c r="T52" s="144">
        <f t="shared" si="29"/>
        <v>0</v>
      </c>
      <c r="U52" s="144">
        <f t="shared" si="29"/>
        <v>0</v>
      </c>
      <c r="V52" s="144">
        <f t="shared" si="29"/>
        <v>0</v>
      </c>
      <c r="W52" s="144">
        <f t="shared" si="29"/>
        <v>0</v>
      </c>
      <c r="X52" s="144">
        <f t="shared" si="29"/>
        <v>0</v>
      </c>
      <c r="Y52" s="144">
        <f t="shared" si="29"/>
        <v>0</v>
      </c>
      <c r="Z52" s="144">
        <f t="shared" si="29"/>
        <v>0</v>
      </c>
      <c r="AA52" s="144">
        <f t="shared" si="29"/>
        <v>0</v>
      </c>
      <c r="AB52" s="144">
        <f t="shared" si="29"/>
        <v>0</v>
      </c>
      <c r="AC52" s="144">
        <f t="shared" si="29"/>
        <v>0</v>
      </c>
      <c r="AD52" s="144">
        <f t="shared" si="29"/>
        <v>0</v>
      </c>
      <c r="AE52" s="144">
        <f t="shared" si="29"/>
        <v>0</v>
      </c>
      <c r="AF52" s="144">
        <f t="shared" si="29"/>
        <v>0</v>
      </c>
      <c r="AG52" s="144">
        <f t="shared" si="29"/>
        <v>0</v>
      </c>
      <c r="AH52" s="144">
        <f t="shared" si="29"/>
        <v>0</v>
      </c>
      <c r="AI52" s="144">
        <f t="shared" si="29"/>
        <v>0</v>
      </c>
      <c r="AJ52" s="144">
        <f t="shared" si="29"/>
        <v>0</v>
      </c>
      <c r="AK52" s="144">
        <f t="shared" si="29"/>
        <v>0</v>
      </c>
      <c r="AL52" s="144">
        <f t="shared" si="29"/>
        <v>0</v>
      </c>
      <c r="AM52" s="144">
        <f t="shared" si="29"/>
        <v>0</v>
      </c>
      <c r="AN52" s="144">
        <f t="shared" si="29"/>
        <v>0</v>
      </c>
      <c r="AO52" s="144">
        <f t="shared" si="29"/>
        <v>0</v>
      </c>
      <c r="AP52" s="144">
        <f t="shared" si="29"/>
        <v>0</v>
      </c>
      <c r="AQ52" s="144">
        <f t="shared" si="29"/>
        <v>0</v>
      </c>
      <c r="AR52" s="144">
        <f t="shared" si="29"/>
        <v>0</v>
      </c>
      <c r="AS52" s="144">
        <f t="shared" si="29"/>
        <v>0</v>
      </c>
      <c r="AT52" s="144">
        <f t="shared" si="29"/>
        <v>0</v>
      </c>
      <c r="AU52" s="144">
        <f t="shared" si="29"/>
        <v>0</v>
      </c>
      <c r="AV52" s="144">
        <f t="shared" si="30"/>
        <v>0</v>
      </c>
      <c r="AX52" s="144">
        <f t="shared" si="31"/>
        <v>0</v>
      </c>
      <c r="AY52" s="144">
        <f t="shared" si="14"/>
        <v>0</v>
      </c>
      <c r="AZ52" s="144">
        <f t="shared" si="14"/>
        <v>0</v>
      </c>
      <c r="BA52" s="144">
        <f t="shared" si="14"/>
        <v>0</v>
      </c>
      <c r="BB52" s="144">
        <f t="shared" si="14"/>
        <v>0</v>
      </c>
      <c r="BC52" s="144">
        <f t="shared" si="14"/>
        <v>0</v>
      </c>
      <c r="BD52" s="144">
        <f t="shared" si="14"/>
        <v>0</v>
      </c>
      <c r="BE52" s="144">
        <f t="shared" si="14"/>
        <v>0</v>
      </c>
      <c r="BF52" s="144">
        <f t="shared" si="14"/>
        <v>0</v>
      </c>
      <c r="BG52" s="144">
        <f t="shared" si="14"/>
        <v>0</v>
      </c>
      <c r="BH52" s="144">
        <f t="shared" si="14"/>
        <v>0</v>
      </c>
      <c r="BI52" s="144">
        <f t="shared" si="14"/>
        <v>0</v>
      </c>
      <c r="BJ52" s="144">
        <f t="shared" si="14"/>
        <v>0</v>
      </c>
      <c r="BK52" s="144">
        <f t="shared" si="14"/>
        <v>0</v>
      </c>
      <c r="BL52" s="144">
        <f t="shared" si="14"/>
        <v>0</v>
      </c>
      <c r="BM52" s="144">
        <f t="shared" si="14"/>
        <v>0</v>
      </c>
      <c r="BN52" s="144">
        <f t="shared" si="14"/>
        <v>0</v>
      </c>
      <c r="BO52" s="144">
        <f t="shared" si="22"/>
        <v>0</v>
      </c>
      <c r="BP52" s="144">
        <f t="shared" si="22"/>
        <v>0</v>
      </c>
      <c r="BQ52" s="144">
        <f t="shared" si="22"/>
        <v>0</v>
      </c>
      <c r="BR52" s="144">
        <f t="shared" si="22"/>
        <v>0</v>
      </c>
      <c r="BS52" s="144">
        <f t="shared" si="22"/>
        <v>0</v>
      </c>
      <c r="BT52" s="144">
        <f t="shared" si="22"/>
        <v>0</v>
      </c>
      <c r="BU52" s="144">
        <f t="shared" si="22"/>
        <v>0</v>
      </c>
      <c r="BV52" s="144">
        <f t="shared" si="22"/>
        <v>0</v>
      </c>
      <c r="BW52" s="144">
        <f t="shared" si="16"/>
        <v>0</v>
      </c>
      <c r="BX52" s="144">
        <f t="shared" si="16"/>
        <v>0</v>
      </c>
      <c r="BY52" s="144">
        <f t="shared" si="16"/>
        <v>0</v>
      </c>
      <c r="BZ52" s="144">
        <f t="shared" si="16"/>
        <v>0</v>
      </c>
      <c r="CA52" s="144">
        <f t="shared" si="16"/>
        <v>0</v>
      </c>
      <c r="CB52" s="144">
        <f t="shared" si="16"/>
        <v>0</v>
      </c>
      <c r="CC52" s="369"/>
      <c r="CE52" s="189" t="str">
        <f t="shared" si="1"/>
        <v>Conduite de raccordement chaudière (gaz)</v>
      </c>
      <c r="CF52" s="145"/>
      <c r="CG52" s="145"/>
      <c r="CH52" s="145"/>
      <c r="CI52" s="145"/>
      <c r="CJ52" s="145"/>
      <c r="CK52" s="145"/>
      <c r="CL52" s="145"/>
      <c r="CM52" s="145"/>
      <c r="CN52" s="145"/>
      <c r="CO52" s="145"/>
      <c r="CP52" s="145"/>
      <c r="CQ52" s="145"/>
      <c r="CR52" s="145">
        <v>1</v>
      </c>
      <c r="CS52" s="145"/>
      <c r="CT52" s="145">
        <f t="shared" si="2"/>
        <v>0</v>
      </c>
      <c r="CU52" s="145">
        <f t="shared" si="3"/>
        <v>0</v>
      </c>
      <c r="CV52" s="145">
        <f t="shared" si="7"/>
        <v>0</v>
      </c>
    </row>
    <row r="53" spans="1:100" s="137" customFormat="1" ht="13.5" hidden="1" thickBot="1" x14ac:dyDescent="0.25">
      <c r="A53" s="158"/>
      <c r="B53" s="98" t="s">
        <v>135</v>
      </c>
      <c r="C53" s="319"/>
      <c r="D53" s="49"/>
      <c r="E53" s="152">
        <v>40</v>
      </c>
      <c r="F53" s="642"/>
      <c r="G53" s="148">
        <v>0</v>
      </c>
      <c r="H53" s="636"/>
      <c r="I53" s="622" t="s">
        <v>124</v>
      </c>
      <c r="J53" s="84"/>
      <c r="K53" s="139">
        <f t="shared" si="8"/>
        <v>40</v>
      </c>
      <c r="L53" s="140">
        <f t="shared" si="26"/>
        <v>0</v>
      </c>
      <c r="M53" s="141">
        <f t="shared" si="27"/>
        <v>0</v>
      </c>
      <c r="N53" s="141">
        <f t="shared" si="28"/>
        <v>0</v>
      </c>
      <c r="O53" s="70"/>
      <c r="P53" s="687" t="str">
        <f t="shared" si="0"/>
        <v>Taxe unique de raccordement</v>
      </c>
      <c r="Q53" s="144">
        <f t="shared" si="12"/>
        <v>0</v>
      </c>
      <c r="R53" s="144">
        <f t="shared" si="29"/>
        <v>0</v>
      </c>
      <c r="S53" s="144">
        <f t="shared" si="29"/>
        <v>0</v>
      </c>
      <c r="T53" s="144">
        <f t="shared" si="29"/>
        <v>0</v>
      </c>
      <c r="U53" s="144">
        <f t="shared" si="29"/>
        <v>0</v>
      </c>
      <c r="V53" s="144">
        <f t="shared" si="29"/>
        <v>0</v>
      </c>
      <c r="W53" s="144">
        <f t="shared" si="29"/>
        <v>0</v>
      </c>
      <c r="X53" s="144">
        <f t="shared" si="29"/>
        <v>0</v>
      </c>
      <c r="Y53" s="144">
        <f t="shared" si="29"/>
        <v>0</v>
      </c>
      <c r="Z53" s="144">
        <f t="shared" si="29"/>
        <v>0</v>
      </c>
      <c r="AA53" s="144">
        <f t="shared" si="29"/>
        <v>0</v>
      </c>
      <c r="AB53" s="144">
        <f t="shared" si="29"/>
        <v>0</v>
      </c>
      <c r="AC53" s="144">
        <f t="shared" si="29"/>
        <v>0</v>
      </c>
      <c r="AD53" s="144">
        <f t="shared" si="29"/>
        <v>0</v>
      </c>
      <c r="AE53" s="144">
        <f t="shared" si="29"/>
        <v>0</v>
      </c>
      <c r="AF53" s="144">
        <f t="shared" si="29"/>
        <v>0</v>
      </c>
      <c r="AG53" s="144">
        <f t="shared" si="29"/>
        <v>0</v>
      </c>
      <c r="AH53" s="144">
        <f t="shared" si="29"/>
        <v>0</v>
      </c>
      <c r="AI53" s="144">
        <f t="shared" si="29"/>
        <v>0</v>
      </c>
      <c r="AJ53" s="144">
        <f t="shared" si="29"/>
        <v>0</v>
      </c>
      <c r="AK53" s="144">
        <f t="shared" si="29"/>
        <v>0</v>
      </c>
      <c r="AL53" s="144">
        <f t="shared" si="29"/>
        <v>0</v>
      </c>
      <c r="AM53" s="144">
        <f t="shared" si="29"/>
        <v>0</v>
      </c>
      <c r="AN53" s="144">
        <f t="shared" si="29"/>
        <v>0</v>
      </c>
      <c r="AO53" s="144">
        <f t="shared" si="29"/>
        <v>0</v>
      </c>
      <c r="AP53" s="144">
        <f t="shared" si="29"/>
        <v>0</v>
      </c>
      <c r="AQ53" s="144">
        <f t="shared" si="29"/>
        <v>0</v>
      </c>
      <c r="AR53" s="144">
        <f t="shared" si="29"/>
        <v>0</v>
      </c>
      <c r="AS53" s="144">
        <f t="shared" si="29"/>
        <v>0</v>
      </c>
      <c r="AT53" s="144">
        <f t="shared" si="29"/>
        <v>0</v>
      </c>
      <c r="AU53" s="144">
        <f t="shared" si="29"/>
        <v>0</v>
      </c>
      <c r="AV53" s="144">
        <f t="shared" si="30"/>
        <v>0</v>
      </c>
      <c r="AX53" s="144">
        <f t="shared" si="31"/>
        <v>0</v>
      </c>
      <c r="AY53" s="144">
        <f t="shared" si="14"/>
        <v>0</v>
      </c>
      <c r="AZ53" s="144">
        <f t="shared" si="14"/>
        <v>0</v>
      </c>
      <c r="BA53" s="144">
        <f t="shared" si="14"/>
        <v>0</v>
      </c>
      <c r="BB53" s="144">
        <f t="shared" si="14"/>
        <v>0</v>
      </c>
      <c r="BC53" s="144">
        <f t="shared" si="14"/>
        <v>0</v>
      </c>
      <c r="BD53" s="144">
        <f t="shared" si="14"/>
        <v>0</v>
      </c>
      <c r="BE53" s="144">
        <f t="shared" si="14"/>
        <v>0</v>
      </c>
      <c r="BF53" s="144">
        <f t="shared" ref="BF53:BU79" si="32">BE53-$N53+Y53</f>
        <v>0</v>
      </c>
      <c r="BG53" s="144">
        <f t="shared" si="32"/>
        <v>0</v>
      </c>
      <c r="BH53" s="144">
        <f t="shared" si="32"/>
        <v>0</v>
      </c>
      <c r="BI53" s="144">
        <f t="shared" si="32"/>
        <v>0</v>
      </c>
      <c r="BJ53" s="144">
        <f t="shared" si="32"/>
        <v>0</v>
      </c>
      <c r="BK53" s="144">
        <f t="shared" si="32"/>
        <v>0</v>
      </c>
      <c r="BL53" s="144">
        <f t="shared" si="32"/>
        <v>0</v>
      </c>
      <c r="BM53" s="144">
        <f t="shared" si="32"/>
        <v>0</v>
      </c>
      <c r="BN53" s="144">
        <f t="shared" si="32"/>
        <v>0</v>
      </c>
      <c r="BO53" s="144">
        <f t="shared" si="22"/>
        <v>0</v>
      </c>
      <c r="BP53" s="144">
        <f t="shared" si="22"/>
        <v>0</v>
      </c>
      <c r="BQ53" s="144">
        <f t="shared" si="22"/>
        <v>0</v>
      </c>
      <c r="BR53" s="144">
        <f t="shared" si="22"/>
        <v>0</v>
      </c>
      <c r="BS53" s="144">
        <f t="shared" si="22"/>
        <v>0</v>
      </c>
      <c r="BT53" s="144">
        <f t="shared" si="22"/>
        <v>0</v>
      </c>
      <c r="BU53" s="144">
        <f t="shared" si="22"/>
        <v>0</v>
      </c>
      <c r="BV53" s="144">
        <f t="shared" si="22"/>
        <v>0</v>
      </c>
      <c r="BW53" s="144">
        <f t="shared" si="16"/>
        <v>0</v>
      </c>
      <c r="BX53" s="144">
        <f t="shared" si="16"/>
        <v>0</v>
      </c>
      <c r="BY53" s="144">
        <f t="shared" si="16"/>
        <v>0</v>
      </c>
      <c r="BZ53" s="144">
        <f t="shared" si="16"/>
        <v>0</v>
      </c>
      <c r="CA53" s="144">
        <f t="shared" si="16"/>
        <v>0</v>
      </c>
      <c r="CB53" s="144">
        <f t="shared" si="16"/>
        <v>0</v>
      </c>
      <c r="CC53" s="369"/>
      <c r="CE53" s="189" t="str">
        <f t="shared" si="1"/>
        <v>Taxe unique de raccordement</v>
      </c>
      <c r="CF53" s="145"/>
      <c r="CG53" s="145"/>
      <c r="CH53" s="145"/>
      <c r="CI53" s="145"/>
      <c r="CJ53" s="145"/>
      <c r="CK53" s="145"/>
      <c r="CL53" s="145">
        <v>1</v>
      </c>
      <c r="CM53" s="145"/>
      <c r="CN53" s="145"/>
      <c r="CO53" s="145"/>
      <c r="CP53" s="145"/>
      <c r="CQ53" s="145"/>
      <c r="CR53" s="145">
        <v>1</v>
      </c>
      <c r="CS53" s="145"/>
      <c r="CT53" s="145">
        <f t="shared" si="2"/>
        <v>0</v>
      </c>
      <c r="CU53" s="145">
        <f t="shared" si="3"/>
        <v>0</v>
      </c>
      <c r="CV53" s="145">
        <f t="shared" si="7"/>
        <v>0</v>
      </c>
    </row>
    <row r="54" spans="1:100" s="137" customFormat="1" ht="13.5" hidden="1" thickBot="1" x14ac:dyDescent="0.25">
      <c r="A54" s="158"/>
      <c r="B54" s="95" t="s">
        <v>136</v>
      </c>
      <c r="C54" s="319"/>
      <c r="D54" s="49"/>
      <c r="E54" s="152">
        <v>30</v>
      </c>
      <c r="F54" s="642"/>
      <c r="G54" s="148">
        <v>0.02</v>
      </c>
      <c r="H54" s="636"/>
      <c r="I54" s="622" t="s">
        <v>124</v>
      </c>
      <c r="J54" s="84"/>
      <c r="K54" s="139">
        <f t="shared" si="8"/>
        <v>30</v>
      </c>
      <c r="L54" s="140">
        <f t="shared" si="26"/>
        <v>0.02</v>
      </c>
      <c r="M54" s="141">
        <f t="shared" si="27"/>
        <v>0</v>
      </c>
      <c r="N54" s="141">
        <f t="shared" si="28"/>
        <v>0</v>
      </c>
      <c r="O54" s="70"/>
      <c r="P54" s="687" t="str">
        <f t="shared" si="0"/>
        <v>Citerne à mazout</v>
      </c>
      <c r="Q54" s="144">
        <f t="shared" si="12"/>
        <v>0</v>
      </c>
      <c r="R54" s="144">
        <f t="shared" si="29"/>
        <v>0</v>
      </c>
      <c r="S54" s="144">
        <f t="shared" si="29"/>
        <v>0</v>
      </c>
      <c r="T54" s="144">
        <f t="shared" si="29"/>
        <v>0</v>
      </c>
      <c r="U54" s="144">
        <f t="shared" si="29"/>
        <v>0</v>
      </c>
      <c r="V54" s="144">
        <f t="shared" si="29"/>
        <v>0</v>
      </c>
      <c r="W54" s="144">
        <f t="shared" si="29"/>
        <v>0</v>
      </c>
      <c r="X54" s="144">
        <f t="shared" si="29"/>
        <v>0</v>
      </c>
      <c r="Y54" s="144">
        <f t="shared" si="29"/>
        <v>0</v>
      </c>
      <c r="Z54" s="144">
        <f t="shared" si="29"/>
        <v>0</v>
      </c>
      <c r="AA54" s="144">
        <f t="shared" si="29"/>
        <v>0</v>
      </c>
      <c r="AB54" s="144">
        <f t="shared" si="29"/>
        <v>0</v>
      </c>
      <c r="AC54" s="144">
        <f t="shared" si="29"/>
        <v>0</v>
      </c>
      <c r="AD54" s="144">
        <f t="shared" si="29"/>
        <v>0</v>
      </c>
      <c r="AE54" s="144">
        <f t="shared" si="29"/>
        <v>0</v>
      </c>
      <c r="AF54" s="144">
        <f t="shared" si="29"/>
        <v>0</v>
      </c>
      <c r="AG54" s="144">
        <f t="shared" si="29"/>
        <v>0</v>
      </c>
      <c r="AH54" s="144">
        <f t="shared" si="29"/>
        <v>0</v>
      </c>
      <c r="AI54" s="144">
        <f t="shared" si="29"/>
        <v>0</v>
      </c>
      <c r="AJ54" s="144">
        <f t="shared" si="29"/>
        <v>0</v>
      </c>
      <c r="AK54" s="144">
        <f t="shared" si="29"/>
        <v>0</v>
      </c>
      <c r="AL54" s="144">
        <f t="shared" si="29"/>
        <v>0</v>
      </c>
      <c r="AM54" s="144">
        <f t="shared" si="29"/>
        <v>0</v>
      </c>
      <c r="AN54" s="144">
        <f t="shared" si="29"/>
        <v>0</v>
      </c>
      <c r="AO54" s="144">
        <f t="shared" si="29"/>
        <v>0</v>
      </c>
      <c r="AP54" s="144">
        <f t="shared" si="29"/>
        <v>0</v>
      </c>
      <c r="AQ54" s="144">
        <f t="shared" si="29"/>
        <v>0</v>
      </c>
      <c r="AR54" s="144">
        <f t="shared" si="29"/>
        <v>0</v>
      </c>
      <c r="AS54" s="144">
        <f t="shared" si="29"/>
        <v>0</v>
      </c>
      <c r="AT54" s="144">
        <f t="shared" si="29"/>
        <v>0</v>
      </c>
      <c r="AU54" s="144">
        <f t="shared" si="29"/>
        <v>0</v>
      </c>
      <c r="AV54" s="144">
        <f t="shared" si="30"/>
        <v>0</v>
      </c>
      <c r="AX54" s="144">
        <f t="shared" si="31"/>
        <v>0</v>
      </c>
      <c r="AY54" s="144">
        <f t="shared" ref="AY54:BK88" si="33">AX54-$N54+R54</f>
        <v>0</v>
      </c>
      <c r="AZ54" s="144">
        <f t="shared" si="33"/>
        <v>0</v>
      </c>
      <c r="BA54" s="144">
        <f t="shared" si="33"/>
        <v>0</v>
      </c>
      <c r="BB54" s="144">
        <f t="shared" si="33"/>
        <v>0</v>
      </c>
      <c r="BC54" s="144">
        <f t="shared" si="33"/>
        <v>0</v>
      </c>
      <c r="BD54" s="144">
        <f t="shared" si="33"/>
        <v>0</v>
      </c>
      <c r="BE54" s="144">
        <f t="shared" si="33"/>
        <v>0</v>
      </c>
      <c r="BF54" s="144">
        <f t="shared" si="32"/>
        <v>0</v>
      </c>
      <c r="BG54" s="144">
        <f t="shared" si="32"/>
        <v>0</v>
      </c>
      <c r="BH54" s="144">
        <f t="shared" si="32"/>
        <v>0</v>
      </c>
      <c r="BI54" s="144">
        <f t="shared" si="32"/>
        <v>0</v>
      </c>
      <c r="BJ54" s="144">
        <f t="shared" si="32"/>
        <v>0</v>
      </c>
      <c r="BK54" s="144">
        <f t="shared" si="32"/>
        <v>0</v>
      </c>
      <c r="BL54" s="144">
        <f t="shared" si="32"/>
        <v>0</v>
      </c>
      <c r="BM54" s="144">
        <f t="shared" si="32"/>
        <v>0</v>
      </c>
      <c r="BN54" s="144">
        <f t="shared" si="32"/>
        <v>0</v>
      </c>
      <c r="BO54" s="144">
        <f t="shared" si="22"/>
        <v>0</v>
      </c>
      <c r="BP54" s="144">
        <f t="shared" si="22"/>
        <v>0</v>
      </c>
      <c r="BQ54" s="144">
        <f t="shared" si="22"/>
        <v>0</v>
      </c>
      <c r="BR54" s="144">
        <f t="shared" si="22"/>
        <v>0</v>
      </c>
      <c r="BS54" s="144">
        <f t="shared" si="22"/>
        <v>0</v>
      </c>
      <c r="BT54" s="144">
        <f t="shared" si="22"/>
        <v>0</v>
      </c>
      <c r="BU54" s="144">
        <f t="shared" si="22"/>
        <v>0</v>
      </c>
      <c r="BV54" s="144">
        <f t="shared" si="22"/>
        <v>0</v>
      </c>
      <c r="BW54" s="144">
        <f t="shared" si="16"/>
        <v>0</v>
      </c>
      <c r="BX54" s="144">
        <f t="shared" si="16"/>
        <v>0</v>
      </c>
      <c r="BY54" s="144">
        <f t="shared" si="16"/>
        <v>0</v>
      </c>
      <c r="BZ54" s="144">
        <f t="shared" si="16"/>
        <v>0</v>
      </c>
      <c r="CA54" s="144">
        <f t="shared" si="16"/>
        <v>0</v>
      </c>
      <c r="CB54" s="144">
        <f t="shared" si="16"/>
        <v>0</v>
      </c>
      <c r="CC54" s="369"/>
      <c r="CE54" s="189" t="str">
        <f t="shared" si="1"/>
        <v>Citerne à mazout</v>
      </c>
      <c r="CF54" s="145"/>
      <c r="CG54" s="145"/>
      <c r="CH54" s="145"/>
      <c r="CI54" s="145"/>
      <c r="CJ54" s="145"/>
      <c r="CK54" s="145"/>
      <c r="CL54" s="145"/>
      <c r="CM54" s="145"/>
      <c r="CN54" s="145"/>
      <c r="CO54" s="145"/>
      <c r="CP54" s="145"/>
      <c r="CQ54" s="145"/>
      <c r="CR54" s="145"/>
      <c r="CS54" s="145">
        <v>1</v>
      </c>
      <c r="CT54" s="145">
        <f t="shared" si="2"/>
        <v>0</v>
      </c>
      <c r="CU54" s="145">
        <f t="shared" si="3"/>
        <v>0</v>
      </c>
      <c r="CV54" s="145">
        <f t="shared" si="7"/>
        <v>0</v>
      </c>
    </row>
    <row r="55" spans="1:100" s="137" customFormat="1" ht="13.5" hidden="1" thickBot="1" x14ac:dyDescent="0.25">
      <c r="A55" s="158"/>
      <c r="B55" s="689" t="s">
        <v>356</v>
      </c>
      <c r="C55" s="320"/>
      <c r="D55" s="50"/>
      <c r="E55" s="152">
        <v>30</v>
      </c>
      <c r="F55" s="643"/>
      <c r="G55" s="148">
        <v>1.4999999999999999E-2</v>
      </c>
      <c r="H55" s="637"/>
      <c r="I55" s="622" t="s">
        <v>124</v>
      </c>
      <c r="J55" s="84"/>
      <c r="K55" s="139">
        <f t="shared" si="8"/>
        <v>30</v>
      </c>
      <c r="L55" s="140">
        <f t="shared" si="26"/>
        <v>1.4999999999999999E-2</v>
      </c>
      <c r="M55" s="141">
        <f t="shared" si="27"/>
        <v>0</v>
      </c>
      <c r="N55" s="141">
        <f t="shared" si="28"/>
        <v>0</v>
      </c>
      <c r="O55" s="70"/>
      <c r="P55" s="687" t="str">
        <f t="shared" si="0"/>
        <v>Conduite de mazout</v>
      </c>
      <c r="Q55" s="144">
        <f t="shared" si="12"/>
        <v>0</v>
      </c>
      <c r="R55" s="144">
        <f t="shared" si="29"/>
        <v>0</v>
      </c>
      <c r="S55" s="144">
        <f t="shared" si="29"/>
        <v>0</v>
      </c>
      <c r="T55" s="144">
        <f t="shared" si="29"/>
        <v>0</v>
      </c>
      <c r="U55" s="144">
        <f t="shared" si="29"/>
        <v>0</v>
      </c>
      <c r="V55" s="144">
        <f t="shared" si="29"/>
        <v>0</v>
      </c>
      <c r="W55" s="144">
        <f t="shared" si="29"/>
        <v>0</v>
      </c>
      <c r="X55" s="144">
        <f t="shared" si="29"/>
        <v>0</v>
      </c>
      <c r="Y55" s="144">
        <f t="shared" si="29"/>
        <v>0</v>
      </c>
      <c r="Z55" s="144">
        <f t="shared" si="29"/>
        <v>0</v>
      </c>
      <c r="AA55" s="144">
        <f t="shared" si="29"/>
        <v>0</v>
      </c>
      <c r="AB55" s="144">
        <f t="shared" si="29"/>
        <v>0</v>
      </c>
      <c r="AC55" s="144">
        <f t="shared" si="29"/>
        <v>0</v>
      </c>
      <c r="AD55" s="144">
        <f t="shared" si="29"/>
        <v>0</v>
      </c>
      <c r="AE55" s="144">
        <f t="shared" si="29"/>
        <v>0</v>
      </c>
      <c r="AF55" s="144">
        <f t="shared" si="29"/>
        <v>0</v>
      </c>
      <c r="AG55" s="144">
        <f t="shared" si="29"/>
        <v>0</v>
      </c>
      <c r="AH55" s="144">
        <f t="shared" si="29"/>
        <v>0</v>
      </c>
      <c r="AI55" s="144">
        <f t="shared" si="29"/>
        <v>0</v>
      </c>
      <c r="AJ55" s="144">
        <f t="shared" si="29"/>
        <v>0</v>
      </c>
      <c r="AK55" s="144">
        <f t="shared" si="29"/>
        <v>0</v>
      </c>
      <c r="AL55" s="144">
        <f t="shared" si="29"/>
        <v>0</v>
      </c>
      <c r="AM55" s="144">
        <f t="shared" si="29"/>
        <v>0</v>
      </c>
      <c r="AN55" s="144">
        <f t="shared" si="29"/>
        <v>0</v>
      </c>
      <c r="AO55" s="144">
        <f t="shared" si="29"/>
        <v>0</v>
      </c>
      <c r="AP55" s="144">
        <f t="shared" si="29"/>
        <v>0</v>
      </c>
      <c r="AQ55" s="144">
        <f t="shared" si="29"/>
        <v>0</v>
      </c>
      <c r="AR55" s="144">
        <f t="shared" si="29"/>
        <v>0</v>
      </c>
      <c r="AS55" s="144">
        <f t="shared" si="29"/>
        <v>0</v>
      </c>
      <c r="AT55" s="144">
        <f t="shared" si="29"/>
        <v>0</v>
      </c>
      <c r="AU55" s="144">
        <f t="shared" si="29"/>
        <v>0</v>
      </c>
      <c r="AV55" s="144">
        <f t="shared" si="30"/>
        <v>0</v>
      </c>
      <c r="AX55" s="144">
        <f t="shared" si="31"/>
        <v>0</v>
      </c>
      <c r="AY55" s="144">
        <f t="shared" si="33"/>
        <v>0</v>
      </c>
      <c r="AZ55" s="144">
        <f t="shared" si="33"/>
        <v>0</v>
      </c>
      <c r="BA55" s="144">
        <f t="shared" si="33"/>
        <v>0</v>
      </c>
      <c r="BB55" s="144">
        <f t="shared" si="33"/>
        <v>0</v>
      </c>
      <c r="BC55" s="144">
        <f t="shared" si="33"/>
        <v>0</v>
      </c>
      <c r="BD55" s="144">
        <f t="shared" si="33"/>
        <v>0</v>
      </c>
      <c r="BE55" s="144">
        <f t="shared" si="33"/>
        <v>0</v>
      </c>
      <c r="BF55" s="144">
        <f t="shared" si="32"/>
        <v>0</v>
      </c>
      <c r="BG55" s="144">
        <f t="shared" si="32"/>
        <v>0</v>
      </c>
      <c r="BH55" s="144">
        <f t="shared" si="32"/>
        <v>0</v>
      </c>
      <c r="BI55" s="144">
        <f t="shared" si="32"/>
        <v>0</v>
      </c>
      <c r="BJ55" s="144">
        <f t="shared" si="32"/>
        <v>0</v>
      </c>
      <c r="BK55" s="144">
        <f t="shared" si="32"/>
        <v>0</v>
      </c>
      <c r="BL55" s="144">
        <f t="shared" si="32"/>
        <v>0</v>
      </c>
      <c r="BM55" s="144">
        <f t="shared" si="32"/>
        <v>0</v>
      </c>
      <c r="BN55" s="144">
        <f t="shared" si="32"/>
        <v>0</v>
      </c>
      <c r="BO55" s="144">
        <f t="shared" si="22"/>
        <v>0</v>
      </c>
      <c r="BP55" s="144">
        <f t="shared" si="22"/>
        <v>0</v>
      </c>
      <c r="BQ55" s="144">
        <f t="shared" si="22"/>
        <v>0</v>
      </c>
      <c r="BR55" s="144">
        <f t="shared" si="22"/>
        <v>0</v>
      </c>
      <c r="BS55" s="144">
        <f t="shared" si="22"/>
        <v>0</v>
      </c>
      <c r="BT55" s="144">
        <f t="shared" si="22"/>
        <v>0</v>
      </c>
      <c r="BU55" s="144">
        <f t="shared" si="22"/>
        <v>0</v>
      </c>
      <c r="BV55" s="144">
        <f t="shared" si="22"/>
        <v>0</v>
      </c>
      <c r="BW55" s="144">
        <f t="shared" si="16"/>
        <v>0</v>
      </c>
      <c r="BX55" s="144">
        <f t="shared" si="16"/>
        <v>0</v>
      </c>
      <c r="BY55" s="144">
        <f t="shared" si="16"/>
        <v>0</v>
      </c>
      <c r="BZ55" s="144">
        <f t="shared" si="16"/>
        <v>0</v>
      </c>
      <c r="CA55" s="144">
        <f t="shared" si="16"/>
        <v>0</v>
      </c>
      <c r="CB55" s="144">
        <f t="shared" si="16"/>
        <v>0</v>
      </c>
      <c r="CC55" s="369"/>
      <c r="CE55" s="189" t="str">
        <f t="shared" si="1"/>
        <v>Conduite de mazout</v>
      </c>
      <c r="CF55" s="145"/>
      <c r="CG55" s="145"/>
      <c r="CH55" s="145"/>
      <c r="CI55" s="145"/>
      <c r="CJ55" s="145"/>
      <c r="CK55" s="145"/>
      <c r="CL55" s="145"/>
      <c r="CM55" s="145"/>
      <c r="CN55" s="145"/>
      <c r="CO55" s="145"/>
      <c r="CP55" s="145"/>
      <c r="CQ55" s="145"/>
      <c r="CR55" s="145"/>
      <c r="CS55" s="145">
        <v>1</v>
      </c>
      <c r="CT55" s="145">
        <f t="shared" si="2"/>
        <v>0</v>
      </c>
      <c r="CU55" s="145">
        <f t="shared" si="3"/>
        <v>0</v>
      </c>
      <c r="CV55" s="145">
        <f t="shared" si="7"/>
        <v>0</v>
      </c>
    </row>
    <row r="56" spans="1:100" s="137" customFormat="1" ht="13.5" hidden="1" thickBot="1" x14ac:dyDescent="0.25">
      <c r="A56" s="158"/>
      <c r="B56" s="697" t="s">
        <v>372</v>
      </c>
      <c r="C56" s="320"/>
      <c r="D56" s="50"/>
      <c r="E56" s="152">
        <v>20</v>
      </c>
      <c r="F56" s="643"/>
      <c r="G56" s="148">
        <v>0.01</v>
      </c>
      <c r="H56" s="637"/>
      <c r="I56" s="622" t="s">
        <v>124</v>
      </c>
      <c r="J56" s="84"/>
      <c r="K56" s="139">
        <f t="shared" si="8"/>
        <v>20</v>
      </c>
      <c r="L56" s="140">
        <f t="shared" si="26"/>
        <v>0.01</v>
      </c>
      <c r="M56" s="141">
        <f t="shared" si="27"/>
        <v>0</v>
      </c>
      <c r="N56" s="141">
        <f t="shared" si="28"/>
        <v>0</v>
      </c>
      <c r="O56" s="70"/>
      <c r="P56" s="687" t="str">
        <f t="shared" si="0"/>
        <v>Conduite de raccordement chaudière (mazout)</v>
      </c>
      <c r="Q56" s="144">
        <f t="shared" si="12"/>
        <v>0</v>
      </c>
      <c r="R56" s="144">
        <f t="shared" si="29"/>
        <v>0</v>
      </c>
      <c r="S56" s="144">
        <f t="shared" si="29"/>
        <v>0</v>
      </c>
      <c r="T56" s="144">
        <f t="shared" si="29"/>
        <v>0</v>
      </c>
      <c r="U56" s="144">
        <f t="shared" si="29"/>
        <v>0</v>
      </c>
      <c r="V56" s="144">
        <f t="shared" si="29"/>
        <v>0</v>
      </c>
      <c r="W56" s="144">
        <f t="shared" si="29"/>
        <v>0</v>
      </c>
      <c r="X56" s="144">
        <f t="shared" si="29"/>
        <v>0</v>
      </c>
      <c r="Y56" s="144">
        <f t="shared" si="29"/>
        <v>0</v>
      </c>
      <c r="Z56" s="144">
        <f t="shared" si="29"/>
        <v>0</v>
      </c>
      <c r="AA56" s="144">
        <f t="shared" si="29"/>
        <v>0</v>
      </c>
      <c r="AB56" s="144">
        <f t="shared" si="29"/>
        <v>0</v>
      </c>
      <c r="AC56" s="144">
        <f t="shared" si="29"/>
        <v>0</v>
      </c>
      <c r="AD56" s="144">
        <f t="shared" si="29"/>
        <v>0</v>
      </c>
      <c r="AE56" s="144">
        <f t="shared" si="29"/>
        <v>0</v>
      </c>
      <c r="AF56" s="144">
        <f t="shared" si="29"/>
        <v>0</v>
      </c>
      <c r="AG56" s="144">
        <f t="shared" si="29"/>
        <v>0</v>
      </c>
      <c r="AH56" s="144">
        <f t="shared" si="29"/>
        <v>0</v>
      </c>
      <c r="AI56" s="144">
        <f t="shared" si="29"/>
        <v>0</v>
      </c>
      <c r="AJ56" s="144">
        <f t="shared" si="29"/>
        <v>0</v>
      </c>
      <c r="AK56" s="144">
        <f t="shared" si="29"/>
        <v>0</v>
      </c>
      <c r="AL56" s="144">
        <f t="shared" si="29"/>
        <v>0</v>
      </c>
      <c r="AM56" s="144">
        <f t="shared" si="29"/>
        <v>0</v>
      </c>
      <c r="AN56" s="144">
        <f t="shared" si="29"/>
        <v>0</v>
      </c>
      <c r="AO56" s="144">
        <f t="shared" si="29"/>
        <v>0</v>
      </c>
      <c r="AP56" s="144">
        <f t="shared" si="29"/>
        <v>0</v>
      </c>
      <c r="AQ56" s="144">
        <f t="shared" si="29"/>
        <v>0</v>
      </c>
      <c r="AR56" s="144">
        <f t="shared" si="29"/>
        <v>0</v>
      </c>
      <c r="AS56" s="144">
        <f t="shared" si="29"/>
        <v>0</v>
      </c>
      <c r="AT56" s="144">
        <f t="shared" si="29"/>
        <v>0</v>
      </c>
      <c r="AU56" s="144">
        <f t="shared" si="29"/>
        <v>0</v>
      </c>
      <c r="AV56" s="144">
        <f t="shared" si="30"/>
        <v>0</v>
      </c>
      <c r="AX56" s="144">
        <f t="shared" si="31"/>
        <v>0</v>
      </c>
      <c r="AY56" s="144">
        <f t="shared" si="33"/>
        <v>0</v>
      </c>
      <c r="AZ56" s="144">
        <f t="shared" si="33"/>
        <v>0</v>
      </c>
      <c r="BA56" s="144">
        <f t="shared" si="33"/>
        <v>0</v>
      </c>
      <c r="BB56" s="144">
        <f t="shared" si="33"/>
        <v>0</v>
      </c>
      <c r="BC56" s="144">
        <f t="shared" si="33"/>
        <v>0</v>
      </c>
      <c r="BD56" s="144">
        <f t="shared" si="33"/>
        <v>0</v>
      </c>
      <c r="BE56" s="144">
        <f t="shared" si="33"/>
        <v>0</v>
      </c>
      <c r="BF56" s="144">
        <f t="shared" si="32"/>
        <v>0</v>
      </c>
      <c r="BG56" s="144">
        <f t="shared" si="32"/>
        <v>0</v>
      </c>
      <c r="BH56" s="144">
        <f t="shared" si="32"/>
        <v>0</v>
      </c>
      <c r="BI56" s="144">
        <f t="shared" si="32"/>
        <v>0</v>
      </c>
      <c r="BJ56" s="144">
        <f t="shared" si="32"/>
        <v>0</v>
      </c>
      <c r="BK56" s="144">
        <f t="shared" si="32"/>
        <v>0</v>
      </c>
      <c r="BL56" s="144">
        <f t="shared" si="32"/>
        <v>0</v>
      </c>
      <c r="BM56" s="144">
        <f t="shared" si="32"/>
        <v>0</v>
      </c>
      <c r="BN56" s="144">
        <f t="shared" si="32"/>
        <v>0</v>
      </c>
      <c r="BO56" s="144">
        <f t="shared" si="22"/>
        <v>0</v>
      </c>
      <c r="BP56" s="144">
        <f t="shared" si="22"/>
        <v>0</v>
      </c>
      <c r="BQ56" s="144">
        <f t="shared" si="22"/>
        <v>0</v>
      </c>
      <c r="BR56" s="144">
        <f t="shared" si="22"/>
        <v>0</v>
      </c>
      <c r="BS56" s="144">
        <f t="shared" si="22"/>
        <v>0</v>
      </c>
      <c r="BT56" s="144">
        <f t="shared" si="22"/>
        <v>0</v>
      </c>
      <c r="BU56" s="144">
        <f t="shared" si="22"/>
        <v>0</v>
      </c>
      <c r="BV56" s="144">
        <f t="shared" si="22"/>
        <v>0</v>
      </c>
      <c r="BW56" s="144">
        <f t="shared" si="16"/>
        <v>0</v>
      </c>
      <c r="BX56" s="144">
        <f t="shared" si="16"/>
        <v>0</v>
      </c>
      <c r="BY56" s="144">
        <f t="shared" si="16"/>
        <v>0</v>
      </c>
      <c r="BZ56" s="144">
        <f t="shared" si="16"/>
        <v>0</v>
      </c>
      <c r="CA56" s="144">
        <f t="shared" si="16"/>
        <v>0</v>
      </c>
      <c r="CB56" s="144">
        <f t="shared" si="16"/>
        <v>0</v>
      </c>
      <c r="CC56" s="369"/>
      <c r="CE56" s="189" t="str">
        <f t="shared" si="1"/>
        <v>Conduite de raccordement chaudière (mazout)</v>
      </c>
      <c r="CF56" s="145"/>
      <c r="CG56" s="145"/>
      <c r="CH56" s="145"/>
      <c r="CI56" s="145"/>
      <c r="CJ56" s="145"/>
      <c r="CK56" s="145"/>
      <c r="CL56" s="145"/>
      <c r="CM56" s="145"/>
      <c r="CN56" s="145"/>
      <c r="CO56" s="145"/>
      <c r="CP56" s="145"/>
      <c r="CQ56" s="145"/>
      <c r="CR56" s="145"/>
      <c r="CS56" s="145">
        <v>1</v>
      </c>
      <c r="CT56" s="145">
        <f t="shared" si="2"/>
        <v>0</v>
      </c>
      <c r="CU56" s="145">
        <f t="shared" si="3"/>
        <v>0</v>
      </c>
      <c r="CV56" s="145">
        <f t="shared" si="7"/>
        <v>0</v>
      </c>
    </row>
    <row r="57" spans="1:100" s="137" customFormat="1" ht="13.5" hidden="1" thickBot="1" x14ac:dyDescent="0.25">
      <c r="A57" s="158"/>
      <c r="B57" s="96" t="s">
        <v>426</v>
      </c>
      <c r="C57" s="320"/>
      <c r="D57" s="50"/>
      <c r="E57" s="152">
        <v>15</v>
      </c>
      <c r="F57" s="643"/>
      <c r="G57" s="148">
        <v>0.04</v>
      </c>
      <c r="H57" s="637"/>
      <c r="I57" s="622" t="s">
        <v>124</v>
      </c>
      <c r="J57" s="84"/>
      <c r="K57" s="139">
        <f t="shared" si="8"/>
        <v>15</v>
      </c>
      <c r="L57" s="140">
        <f t="shared" si="26"/>
        <v>0.04</v>
      </c>
      <c r="M57" s="141">
        <f t="shared" si="27"/>
        <v>0</v>
      </c>
      <c r="N57" s="141">
        <f t="shared" si="28"/>
        <v>0</v>
      </c>
      <c r="O57" s="70"/>
      <c r="P57" s="149" t="str">
        <f t="shared" si="0"/>
        <v>Convoyage des pellets/copeaux</v>
      </c>
      <c r="Q57" s="144">
        <f t="shared" si="12"/>
        <v>0</v>
      </c>
      <c r="R57" s="144">
        <f t="shared" si="29"/>
        <v>0</v>
      </c>
      <c r="S57" s="144">
        <f t="shared" si="29"/>
        <v>0</v>
      </c>
      <c r="T57" s="144">
        <f t="shared" si="29"/>
        <v>0</v>
      </c>
      <c r="U57" s="144">
        <f t="shared" si="29"/>
        <v>0</v>
      </c>
      <c r="V57" s="144">
        <f t="shared" si="29"/>
        <v>0</v>
      </c>
      <c r="W57" s="144">
        <f t="shared" si="29"/>
        <v>0</v>
      </c>
      <c r="X57" s="144">
        <f t="shared" si="29"/>
        <v>0</v>
      </c>
      <c r="Y57" s="144">
        <f t="shared" si="29"/>
        <v>0</v>
      </c>
      <c r="Z57" s="144">
        <f t="shared" si="29"/>
        <v>0</v>
      </c>
      <c r="AA57" s="144">
        <f t="shared" si="29"/>
        <v>0</v>
      </c>
      <c r="AB57" s="144">
        <f t="shared" si="29"/>
        <v>0</v>
      </c>
      <c r="AC57" s="144">
        <f t="shared" si="29"/>
        <v>0</v>
      </c>
      <c r="AD57" s="144">
        <f t="shared" si="29"/>
        <v>0</v>
      </c>
      <c r="AE57" s="144">
        <f t="shared" si="29"/>
        <v>0</v>
      </c>
      <c r="AF57" s="144">
        <f t="shared" si="29"/>
        <v>0</v>
      </c>
      <c r="AG57" s="144">
        <f t="shared" si="29"/>
        <v>0</v>
      </c>
      <c r="AH57" s="144">
        <f t="shared" si="29"/>
        <v>0</v>
      </c>
      <c r="AI57" s="144">
        <f t="shared" si="29"/>
        <v>0</v>
      </c>
      <c r="AJ57" s="144">
        <f t="shared" si="29"/>
        <v>0</v>
      </c>
      <c r="AK57" s="144">
        <f t="shared" si="29"/>
        <v>0</v>
      </c>
      <c r="AL57" s="144">
        <f t="shared" si="29"/>
        <v>0</v>
      </c>
      <c r="AM57" s="144">
        <f t="shared" si="29"/>
        <v>0</v>
      </c>
      <c r="AN57" s="144">
        <f t="shared" si="29"/>
        <v>0</v>
      </c>
      <c r="AO57" s="144">
        <f t="shared" si="29"/>
        <v>0</v>
      </c>
      <c r="AP57" s="144">
        <f t="shared" si="29"/>
        <v>0</v>
      </c>
      <c r="AQ57" s="144">
        <f t="shared" si="29"/>
        <v>0</v>
      </c>
      <c r="AR57" s="144">
        <f t="shared" si="29"/>
        <v>0</v>
      </c>
      <c r="AS57" s="144">
        <f t="shared" si="29"/>
        <v>0</v>
      </c>
      <c r="AT57" s="144">
        <f t="shared" si="29"/>
        <v>0</v>
      </c>
      <c r="AU57" s="144">
        <f t="shared" si="29"/>
        <v>0</v>
      </c>
      <c r="AV57" s="144">
        <f t="shared" si="30"/>
        <v>0</v>
      </c>
      <c r="AX57" s="144">
        <f t="shared" si="31"/>
        <v>0</v>
      </c>
      <c r="AY57" s="144">
        <f t="shared" si="33"/>
        <v>0</v>
      </c>
      <c r="AZ57" s="144">
        <f t="shared" si="33"/>
        <v>0</v>
      </c>
      <c r="BA57" s="144">
        <f t="shared" si="33"/>
        <v>0</v>
      </c>
      <c r="BB57" s="144">
        <f t="shared" si="33"/>
        <v>0</v>
      </c>
      <c r="BC57" s="144">
        <f t="shared" si="33"/>
        <v>0</v>
      </c>
      <c r="BD57" s="144">
        <f t="shared" si="33"/>
        <v>0</v>
      </c>
      <c r="BE57" s="144">
        <f t="shared" si="33"/>
        <v>0</v>
      </c>
      <c r="BF57" s="144">
        <f t="shared" si="32"/>
        <v>0</v>
      </c>
      <c r="BG57" s="144">
        <f t="shared" si="32"/>
        <v>0</v>
      </c>
      <c r="BH57" s="144">
        <f t="shared" si="32"/>
        <v>0</v>
      </c>
      <c r="BI57" s="144">
        <f t="shared" si="32"/>
        <v>0</v>
      </c>
      <c r="BJ57" s="144">
        <f t="shared" si="32"/>
        <v>0</v>
      </c>
      <c r="BK57" s="144">
        <f t="shared" si="32"/>
        <v>0</v>
      </c>
      <c r="BL57" s="144">
        <f t="shared" si="32"/>
        <v>0</v>
      </c>
      <c r="BM57" s="144">
        <f t="shared" si="32"/>
        <v>0</v>
      </c>
      <c r="BN57" s="144">
        <f t="shared" si="32"/>
        <v>0</v>
      </c>
      <c r="BO57" s="144">
        <f t="shared" si="22"/>
        <v>0</v>
      </c>
      <c r="BP57" s="144">
        <f t="shared" si="22"/>
        <v>0</v>
      </c>
      <c r="BQ57" s="144">
        <f t="shared" si="22"/>
        <v>0</v>
      </c>
      <c r="BR57" s="144">
        <f t="shared" si="22"/>
        <v>0</v>
      </c>
      <c r="BS57" s="144">
        <f t="shared" si="22"/>
        <v>0</v>
      </c>
      <c r="BT57" s="144">
        <f t="shared" si="22"/>
        <v>0</v>
      </c>
      <c r="BU57" s="144">
        <f t="shared" si="22"/>
        <v>0</v>
      </c>
      <c r="BV57" s="144">
        <f t="shared" si="22"/>
        <v>0</v>
      </c>
      <c r="BW57" s="144">
        <f t="shared" si="16"/>
        <v>0</v>
      </c>
      <c r="BX57" s="144">
        <f t="shared" si="16"/>
        <v>0</v>
      </c>
      <c r="BY57" s="144">
        <f t="shared" si="16"/>
        <v>0</v>
      </c>
      <c r="BZ57" s="144">
        <f t="shared" si="16"/>
        <v>0</v>
      </c>
      <c r="CA57" s="144">
        <f t="shared" si="16"/>
        <v>0</v>
      </c>
      <c r="CB57" s="144">
        <f t="shared" si="16"/>
        <v>0</v>
      </c>
      <c r="CC57" s="369"/>
      <c r="CE57" s="189" t="str">
        <f t="shared" si="1"/>
        <v>Convoyage des pellets/copeaux</v>
      </c>
      <c r="CF57" s="145"/>
      <c r="CG57" s="145"/>
      <c r="CH57" s="145"/>
      <c r="CI57" s="145"/>
      <c r="CJ57" s="145"/>
      <c r="CK57" s="145"/>
      <c r="CL57" s="145"/>
      <c r="CM57" s="145">
        <v>1</v>
      </c>
      <c r="CN57" s="145">
        <v>1</v>
      </c>
      <c r="CO57" s="145"/>
      <c r="CP57" s="145"/>
      <c r="CQ57" s="145"/>
      <c r="CR57" s="145"/>
      <c r="CS57" s="145"/>
      <c r="CT57" s="145">
        <f t="shared" si="2"/>
        <v>0</v>
      </c>
      <c r="CU57" s="145">
        <f t="shared" si="3"/>
        <v>0</v>
      </c>
      <c r="CV57" s="145">
        <f t="shared" si="7"/>
        <v>0</v>
      </c>
    </row>
    <row r="58" spans="1:100" s="137" customFormat="1" hidden="1" x14ac:dyDescent="0.2">
      <c r="A58" s="158"/>
      <c r="B58" s="95" t="s">
        <v>45</v>
      </c>
      <c r="C58" s="320"/>
      <c r="D58" s="50"/>
      <c r="E58" s="510">
        <v>30</v>
      </c>
      <c r="F58" s="643"/>
      <c r="G58" s="157" t="s">
        <v>46</v>
      </c>
      <c r="H58" s="637"/>
      <c r="I58" s="623" t="s">
        <v>124</v>
      </c>
      <c r="J58" s="84"/>
      <c r="K58" s="139">
        <f t="shared" si="8"/>
        <v>30</v>
      </c>
      <c r="L58" s="140">
        <f t="shared" si="26"/>
        <v>0</v>
      </c>
      <c r="M58" s="141">
        <f t="shared" si="27"/>
        <v>0</v>
      </c>
      <c r="N58" s="141">
        <f t="shared" si="28"/>
        <v>0</v>
      </c>
      <c r="O58" s="70"/>
      <c r="P58" s="149" t="str">
        <f t="shared" si="0"/>
        <v>Autre</v>
      </c>
      <c r="Q58" s="144">
        <f t="shared" si="12"/>
        <v>0</v>
      </c>
      <c r="R58" s="144">
        <f t="shared" si="29"/>
        <v>0</v>
      </c>
      <c r="S58" s="144">
        <f t="shared" si="29"/>
        <v>0</v>
      </c>
      <c r="T58" s="144">
        <f t="shared" si="29"/>
        <v>0</v>
      </c>
      <c r="U58" s="144">
        <f t="shared" si="29"/>
        <v>0</v>
      </c>
      <c r="V58" s="144">
        <f t="shared" si="29"/>
        <v>0</v>
      </c>
      <c r="W58" s="144">
        <f t="shared" si="29"/>
        <v>0</v>
      </c>
      <c r="X58" s="144">
        <f t="shared" si="29"/>
        <v>0</v>
      </c>
      <c r="Y58" s="144">
        <f t="shared" si="29"/>
        <v>0</v>
      </c>
      <c r="Z58" s="144">
        <f t="shared" si="29"/>
        <v>0</v>
      </c>
      <c r="AA58" s="144">
        <f t="shared" si="29"/>
        <v>0</v>
      </c>
      <c r="AB58" s="144">
        <f t="shared" si="29"/>
        <v>0</v>
      </c>
      <c r="AC58" s="144">
        <f t="shared" si="29"/>
        <v>0</v>
      </c>
      <c r="AD58" s="144">
        <f t="shared" si="29"/>
        <v>0</v>
      </c>
      <c r="AE58" s="144">
        <f t="shared" si="29"/>
        <v>0</v>
      </c>
      <c r="AF58" s="144">
        <f t="shared" si="29"/>
        <v>0</v>
      </c>
      <c r="AG58" s="144">
        <f t="shared" ref="AG58:AU58" si="34">IF(Betrachtungszeit_Heizung&lt;AG$26,0,IF(AND(AF$26&lt;&gt;0,AF$26/($K58)=INT(AF$26/($K58))),$D58,0))</f>
        <v>0</v>
      </c>
      <c r="AH58" s="144">
        <f t="shared" si="34"/>
        <v>0</v>
      </c>
      <c r="AI58" s="144">
        <f t="shared" si="34"/>
        <v>0</v>
      </c>
      <c r="AJ58" s="144">
        <f t="shared" si="34"/>
        <v>0</v>
      </c>
      <c r="AK58" s="144">
        <f t="shared" si="34"/>
        <v>0</v>
      </c>
      <c r="AL58" s="144">
        <f t="shared" si="34"/>
        <v>0</v>
      </c>
      <c r="AM58" s="144">
        <f t="shared" si="34"/>
        <v>0</v>
      </c>
      <c r="AN58" s="144">
        <f t="shared" si="34"/>
        <v>0</v>
      </c>
      <c r="AO58" s="144">
        <f t="shared" si="34"/>
        <v>0</v>
      </c>
      <c r="AP58" s="144">
        <f t="shared" si="34"/>
        <v>0</v>
      </c>
      <c r="AQ58" s="144">
        <f t="shared" si="34"/>
        <v>0</v>
      </c>
      <c r="AR58" s="144">
        <f t="shared" si="34"/>
        <v>0</v>
      </c>
      <c r="AS58" s="144">
        <f t="shared" si="34"/>
        <v>0</v>
      </c>
      <c r="AT58" s="144">
        <f t="shared" si="34"/>
        <v>0</v>
      </c>
      <c r="AU58" s="144">
        <f t="shared" si="34"/>
        <v>0</v>
      </c>
      <c r="AV58" s="144">
        <f t="shared" si="30"/>
        <v>0</v>
      </c>
      <c r="AX58" s="144">
        <f t="shared" si="31"/>
        <v>0</v>
      </c>
      <c r="AY58" s="144">
        <f t="shared" si="33"/>
        <v>0</v>
      </c>
      <c r="AZ58" s="144">
        <f t="shared" si="33"/>
        <v>0</v>
      </c>
      <c r="BA58" s="144">
        <f t="shared" si="33"/>
        <v>0</v>
      </c>
      <c r="BB58" s="144">
        <f t="shared" si="33"/>
        <v>0</v>
      </c>
      <c r="BC58" s="144">
        <f t="shared" si="33"/>
        <v>0</v>
      </c>
      <c r="BD58" s="144">
        <f t="shared" si="33"/>
        <v>0</v>
      </c>
      <c r="BE58" s="144">
        <f t="shared" si="33"/>
        <v>0</v>
      </c>
      <c r="BF58" s="144">
        <f t="shared" si="32"/>
        <v>0</v>
      </c>
      <c r="BG58" s="144">
        <f t="shared" si="32"/>
        <v>0</v>
      </c>
      <c r="BH58" s="144">
        <f t="shared" si="32"/>
        <v>0</v>
      </c>
      <c r="BI58" s="144">
        <f t="shared" si="32"/>
        <v>0</v>
      </c>
      <c r="BJ58" s="144">
        <f t="shared" si="32"/>
        <v>0</v>
      </c>
      <c r="BK58" s="144">
        <f t="shared" si="32"/>
        <v>0</v>
      </c>
      <c r="BL58" s="144">
        <f t="shared" si="32"/>
        <v>0</v>
      </c>
      <c r="BM58" s="144">
        <f t="shared" si="32"/>
        <v>0</v>
      </c>
      <c r="BN58" s="144">
        <f t="shared" si="32"/>
        <v>0</v>
      </c>
      <c r="BO58" s="144">
        <f t="shared" si="22"/>
        <v>0</v>
      </c>
      <c r="BP58" s="144">
        <f t="shared" si="22"/>
        <v>0</v>
      </c>
      <c r="BQ58" s="144">
        <f t="shared" si="22"/>
        <v>0</v>
      </c>
      <c r="BR58" s="144">
        <f t="shared" si="22"/>
        <v>0</v>
      </c>
      <c r="BS58" s="144">
        <f t="shared" si="22"/>
        <v>0</v>
      </c>
      <c r="BT58" s="144">
        <f t="shared" si="22"/>
        <v>0</v>
      </c>
      <c r="BU58" s="144">
        <f t="shared" si="22"/>
        <v>0</v>
      </c>
      <c r="BV58" s="144">
        <f t="shared" si="22"/>
        <v>0</v>
      </c>
      <c r="BW58" s="144">
        <f t="shared" si="16"/>
        <v>0</v>
      </c>
      <c r="BX58" s="144">
        <f t="shared" si="16"/>
        <v>0</v>
      </c>
      <c r="BY58" s="144">
        <f t="shared" si="16"/>
        <v>0</v>
      </c>
      <c r="BZ58" s="144">
        <f t="shared" si="16"/>
        <v>0</v>
      </c>
      <c r="CA58" s="144">
        <f t="shared" si="16"/>
        <v>0</v>
      </c>
      <c r="CB58" s="144">
        <f t="shared" si="16"/>
        <v>0</v>
      </c>
      <c r="CC58" s="369"/>
      <c r="CE58" s="189" t="str">
        <f t="shared" si="1"/>
        <v>Autre</v>
      </c>
      <c r="CF58" s="145"/>
      <c r="CG58" s="145">
        <v>1</v>
      </c>
      <c r="CH58" s="145">
        <v>1</v>
      </c>
      <c r="CI58" s="145">
        <v>1</v>
      </c>
      <c r="CJ58" s="145">
        <v>1</v>
      </c>
      <c r="CK58" s="145">
        <v>1</v>
      </c>
      <c r="CL58" s="145">
        <v>1</v>
      </c>
      <c r="CM58" s="145">
        <v>1</v>
      </c>
      <c r="CN58" s="145">
        <v>1</v>
      </c>
      <c r="CO58" s="145">
        <v>1</v>
      </c>
      <c r="CP58" s="145">
        <v>1</v>
      </c>
      <c r="CQ58" s="145">
        <v>1</v>
      </c>
      <c r="CR58" s="145">
        <v>1</v>
      </c>
      <c r="CS58" s="145">
        <v>1</v>
      </c>
      <c r="CT58" s="145">
        <f t="shared" si="2"/>
        <v>0</v>
      </c>
      <c r="CU58" s="145">
        <f t="shared" si="3"/>
        <v>0</v>
      </c>
      <c r="CV58" s="145">
        <f t="shared" si="7"/>
        <v>0</v>
      </c>
    </row>
    <row r="59" spans="1:100" s="137" customFormat="1" ht="13.5" hidden="1" thickBot="1" x14ac:dyDescent="0.25">
      <c r="A59" s="158"/>
      <c r="B59" s="125" t="s">
        <v>137</v>
      </c>
      <c r="C59" s="321"/>
      <c r="D59" s="154"/>
      <c r="E59" s="155"/>
      <c r="F59" s="644"/>
      <c r="G59" s="130"/>
      <c r="H59" s="638"/>
      <c r="I59" s="156"/>
      <c r="J59" s="84"/>
      <c r="K59" s="139"/>
      <c r="L59" s="140"/>
      <c r="M59" s="141"/>
      <c r="N59" s="141"/>
      <c r="O59" s="70"/>
      <c r="P59" s="134" t="str">
        <f t="shared" si="0"/>
        <v>4. Production de chaleur</v>
      </c>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369"/>
      <c r="CE59" s="374" t="str">
        <f t="shared" si="1"/>
        <v>4. Production de chaleur</v>
      </c>
      <c r="CF59" s="145">
        <v>1</v>
      </c>
      <c r="CG59" s="145">
        <v>1</v>
      </c>
      <c r="CH59" s="145">
        <v>1</v>
      </c>
      <c r="CI59" s="145">
        <v>1</v>
      </c>
      <c r="CJ59" s="145">
        <v>1</v>
      </c>
      <c r="CK59" s="145">
        <v>1</v>
      </c>
      <c r="CL59" s="145">
        <v>1</v>
      </c>
      <c r="CM59" s="145">
        <v>1</v>
      </c>
      <c r="CN59" s="145">
        <v>1</v>
      </c>
      <c r="CO59" s="145">
        <v>1</v>
      </c>
      <c r="CP59" s="145">
        <v>1</v>
      </c>
      <c r="CQ59" s="145">
        <v>1</v>
      </c>
      <c r="CR59" s="145">
        <v>1</v>
      </c>
      <c r="CS59" s="145">
        <v>1</v>
      </c>
      <c r="CT59" s="145">
        <f t="shared" si="2"/>
        <v>1</v>
      </c>
      <c r="CU59" s="145">
        <f t="shared" si="3"/>
        <v>1</v>
      </c>
      <c r="CV59" s="145">
        <f t="shared" si="7"/>
        <v>1</v>
      </c>
    </row>
    <row r="60" spans="1:100" s="137" customFormat="1" ht="13.5" hidden="1" thickBot="1" x14ac:dyDescent="0.25">
      <c r="A60" s="158"/>
      <c r="B60" s="99" t="s">
        <v>138</v>
      </c>
      <c r="C60" s="319"/>
      <c r="D60" s="49"/>
      <c r="E60" s="152">
        <v>20</v>
      </c>
      <c r="F60" s="642"/>
      <c r="G60" s="34">
        <v>2.5000000000000001E-2</v>
      </c>
      <c r="H60" s="636"/>
      <c r="I60" s="622" t="s">
        <v>124</v>
      </c>
      <c r="J60" s="84"/>
      <c r="K60" s="139">
        <f t="shared" si="8"/>
        <v>20</v>
      </c>
      <c r="L60" s="140">
        <f t="shared" ref="L60:L67" si="35">IF(ISNUMBER(H60),IF(I60=$D$332,IFERROR(H60/D60,"-"),H60/100),IF(ISNUMBER(G60),G60,0))</f>
        <v>2.5000000000000001E-2</v>
      </c>
      <c r="M60" s="141">
        <f t="shared" ref="M60:M67" si="36">IF(AND(ISNUMBER(H60),I60=$D$332),H60,L60*D60)</f>
        <v>0</v>
      </c>
      <c r="N60" s="141">
        <f t="shared" ref="N60:N67" si="37">1/K60*D60</f>
        <v>0</v>
      </c>
      <c r="O60" s="70"/>
      <c r="P60" s="143" t="str">
        <f t="shared" si="0"/>
        <v>Chaudière 1</v>
      </c>
      <c r="Q60" s="144">
        <f t="shared" si="12"/>
        <v>0</v>
      </c>
      <c r="R60" s="144">
        <f t="shared" ref="R60:AU67" si="38">IF(Betrachtungszeit_Heizung&lt;R$26,0,IF(AND(Q$26&lt;&gt;0,Q$26/($K60)=INT(Q$26/($K60))),$D60,0))</f>
        <v>0</v>
      </c>
      <c r="S60" s="144">
        <f t="shared" si="38"/>
        <v>0</v>
      </c>
      <c r="T60" s="144">
        <f t="shared" si="38"/>
        <v>0</v>
      </c>
      <c r="U60" s="144">
        <f t="shared" si="38"/>
        <v>0</v>
      </c>
      <c r="V60" s="144">
        <f t="shared" si="38"/>
        <v>0</v>
      </c>
      <c r="W60" s="144">
        <f t="shared" si="38"/>
        <v>0</v>
      </c>
      <c r="X60" s="144">
        <f t="shared" si="38"/>
        <v>0</v>
      </c>
      <c r="Y60" s="144">
        <f t="shared" si="38"/>
        <v>0</v>
      </c>
      <c r="Z60" s="144">
        <f t="shared" si="38"/>
        <v>0</v>
      </c>
      <c r="AA60" s="144">
        <f t="shared" si="38"/>
        <v>0</v>
      </c>
      <c r="AB60" s="144">
        <f t="shared" si="38"/>
        <v>0</v>
      </c>
      <c r="AC60" s="144">
        <f t="shared" si="38"/>
        <v>0</v>
      </c>
      <c r="AD60" s="144">
        <f t="shared" si="38"/>
        <v>0</v>
      </c>
      <c r="AE60" s="144">
        <f t="shared" si="38"/>
        <v>0</v>
      </c>
      <c r="AF60" s="144">
        <f t="shared" si="38"/>
        <v>0</v>
      </c>
      <c r="AG60" s="144">
        <f t="shared" si="38"/>
        <v>0</v>
      </c>
      <c r="AH60" s="144">
        <f t="shared" si="38"/>
        <v>0</v>
      </c>
      <c r="AI60" s="144">
        <f t="shared" si="38"/>
        <v>0</v>
      </c>
      <c r="AJ60" s="144">
        <f t="shared" si="38"/>
        <v>0</v>
      </c>
      <c r="AK60" s="144">
        <f t="shared" si="38"/>
        <v>0</v>
      </c>
      <c r="AL60" s="144">
        <f t="shared" si="38"/>
        <v>0</v>
      </c>
      <c r="AM60" s="144">
        <f t="shared" si="38"/>
        <v>0</v>
      </c>
      <c r="AN60" s="144">
        <f t="shared" si="38"/>
        <v>0</v>
      </c>
      <c r="AO60" s="144">
        <f t="shared" si="38"/>
        <v>0</v>
      </c>
      <c r="AP60" s="144">
        <f t="shared" si="38"/>
        <v>0</v>
      </c>
      <c r="AQ60" s="144">
        <f t="shared" si="38"/>
        <v>0</v>
      </c>
      <c r="AR60" s="144">
        <f t="shared" si="38"/>
        <v>0</v>
      </c>
      <c r="AS60" s="144">
        <f t="shared" si="38"/>
        <v>0</v>
      </c>
      <c r="AT60" s="144">
        <f t="shared" si="38"/>
        <v>0</v>
      </c>
      <c r="AU60" s="144">
        <f t="shared" si="38"/>
        <v>0</v>
      </c>
      <c r="AV60" s="144">
        <f t="shared" ref="AV60:AV73" si="39">SUMIF($AX$26:$CB$26,Betrachtungszeit_Heizung,AX60:CB60)</f>
        <v>0</v>
      </c>
      <c r="AX60" s="144">
        <f t="shared" ref="AX60:AX73" si="40">$D60</f>
        <v>0</v>
      </c>
      <c r="AY60" s="144">
        <f t="shared" si="33"/>
        <v>0</v>
      </c>
      <c r="AZ60" s="144">
        <f t="shared" si="33"/>
        <v>0</v>
      </c>
      <c r="BA60" s="144">
        <f t="shared" si="33"/>
        <v>0</v>
      </c>
      <c r="BB60" s="144">
        <f t="shared" si="33"/>
        <v>0</v>
      </c>
      <c r="BC60" s="144">
        <f t="shared" si="33"/>
        <v>0</v>
      </c>
      <c r="BD60" s="144">
        <f t="shared" si="33"/>
        <v>0</v>
      </c>
      <c r="BE60" s="144">
        <f t="shared" si="33"/>
        <v>0</v>
      </c>
      <c r="BF60" s="144">
        <f t="shared" si="32"/>
        <v>0</v>
      </c>
      <c r="BG60" s="144">
        <f t="shared" si="32"/>
        <v>0</v>
      </c>
      <c r="BH60" s="144">
        <f t="shared" si="32"/>
        <v>0</v>
      </c>
      <c r="BI60" s="144">
        <f t="shared" si="32"/>
        <v>0</v>
      </c>
      <c r="BJ60" s="144">
        <f t="shared" si="32"/>
        <v>0</v>
      </c>
      <c r="BK60" s="144">
        <f t="shared" si="32"/>
        <v>0</v>
      </c>
      <c r="BL60" s="144">
        <f t="shared" si="32"/>
        <v>0</v>
      </c>
      <c r="BM60" s="144">
        <f t="shared" si="32"/>
        <v>0</v>
      </c>
      <c r="BN60" s="144">
        <f t="shared" si="32"/>
        <v>0</v>
      </c>
      <c r="BO60" s="144">
        <f t="shared" si="22"/>
        <v>0</v>
      </c>
      <c r="BP60" s="144">
        <f t="shared" si="22"/>
        <v>0</v>
      </c>
      <c r="BQ60" s="144">
        <f t="shared" si="22"/>
        <v>0</v>
      </c>
      <c r="BR60" s="144">
        <f t="shared" si="22"/>
        <v>0</v>
      </c>
      <c r="BS60" s="144">
        <f t="shared" si="22"/>
        <v>0</v>
      </c>
      <c r="BT60" s="144">
        <f t="shared" si="22"/>
        <v>0</v>
      </c>
      <c r="BU60" s="144">
        <f t="shared" si="22"/>
        <v>0</v>
      </c>
      <c r="BV60" s="144">
        <f t="shared" si="22"/>
        <v>0</v>
      </c>
      <c r="BW60" s="144">
        <f t="shared" si="16"/>
        <v>0</v>
      </c>
      <c r="BX60" s="144">
        <f t="shared" si="16"/>
        <v>0</v>
      </c>
      <c r="BY60" s="144">
        <f t="shared" si="16"/>
        <v>0</v>
      </c>
      <c r="BZ60" s="144">
        <f t="shared" si="16"/>
        <v>0</v>
      </c>
      <c r="CA60" s="144">
        <f t="shared" si="16"/>
        <v>0</v>
      </c>
      <c r="CB60" s="144">
        <f t="shared" si="16"/>
        <v>0</v>
      </c>
      <c r="CC60" s="369"/>
      <c r="CE60" s="189" t="str">
        <f t="shared" si="1"/>
        <v>Chaudière 1</v>
      </c>
      <c r="CF60" s="145"/>
      <c r="CG60" s="145"/>
      <c r="CH60" s="145"/>
      <c r="CI60" s="145"/>
      <c r="CJ60" s="145"/>
      <c r="CK60" s="145"/>
      <c r="CL60" s="145"/>
      <c r="CM60" s="145">
        <v>1</v>
      </c>
      <c r="CN60" s="145">
        <v>1</v>
      </c>
      <c r="CO60" s="145"/>
      <c r="CP60" s="145"/>
      <c r="CQ60" s="145">
        <v>1</v>
      </c>
      <c r="CR60" s="145">
        <v>1</v>
      </c>
      <c r="CS60" s="145">
        <v>1</v>
      </c>
      <c r="CT60" s="145">
        <f t="shared" si="2"/>
        <v>0</v>
      </c>
      <c r="CU60" s="145">
        <f t="shared" si="3"/>
        <v>0</v>
      </c>
      <c r="CV60" s="145">
        <f t="shared" si="7"/>
        <v>0</v>
      </c>
    </row>
    <row r="61" spans="1:100" s="137" customFormat="1" ht="13.5" hidden="1" thickBot="1" x14ac:dyDescent="0.25">
      <c r="A61" s="158"/>
      <c r="B61" s="99" t="s">
        <v>139</v>
      </c>
      <c r="C61" s="319"/>
      <c r="D61" s="49"/>
      <c r="E61" s="152">
        <v>20</v>
      </c>
      <c r="F61" s="642"/>
      <c r="G61" s="34">
        <v>2.5000000000000001E-2</v>
      </c>
      <c r="H61" s="636"/>
      <c r="I61" s="622" t="s">
        <v>124</v>
      </c>
      <c r="J61" s="84"/>
      <c r="K61" s="139">
        <f t="shared" si="8"/>
        <v>20</v>
      </c>
      <c r="L61" s="140">
        <f t="shared" si="35"/>
        <v>2.5000000000000001E-2</v>
      </c>
      <c r="M61" s="141">
        <f t="shared" si="36"/>
        <v>0</v>
      </c>
      <c r="N61" s="141">
        <f t="shared" si="37"/>
        <v>0</v>
      </c>
      <c r="O61" s="70"/>
      <c r="P61" s="143" t="str">
        <f t="shared" si="0"/>
        <v>Chaudière 2</v>
      </c>
      <c r="Q61" s="144">
        <f t="shared" si="12"/>
        <v>0</v>
      </c>
      <c r="R61" s="144">
        <f t="shared" si="38"/>
        <v>0</v>
      </c>
      <c r="S61" s="144">
        <f t="shared" si="38"/>
        <v>0</v>
      </c>
      <c r="T61" s="144">
        <f t="shared" si="38"/>
        <v>0</v>
      </c>
      <c r="U61" s="144">
        <f t="shared" si="38"/>
        <v>0</v>
      </c>
      <c r="V61" s="144">
        <f t="shared" si="38"/>
        <v>0</v>
      </c>
      <c r="W61" s="144">
        <f t="shared" si="38"/>
        <v>0</v>
      </c>
      <c r="X61" s="144">
        <f t="shared" si="38"/>
        <v>0</v>
      </c>
      <c r="Y61" s="144">
        <f t="shared" si="38"/>
        <v>0</v>
      </c>
      <c r="Z61" s="144">
        <f t="shared" si="38"/>
        <v>0</v>
      </c>
      <c r="AA61" s="144">
        <f t="shared" si="38"/>
        <v>0</v>
      </c>
      <c r="AB61" s="144">
        <f t="shared" si="38"/>
        <v>0</v>
      </c>
      <c r="AC61" s="144">
        <f t="shared" si="38"/>
        <v>0</v>
      </c>
      <c r="AD61" s="144">
        <f t="shared" si="38"/>
        <v>0</v>
      </c>
      <c r="AE61" s="144">
        <f t="shared" si="38"/>
        <v>0</v>
      </c>
      <c r="AF61" s="144">
        <f t="shared" si="38"/>
        <v>0</v>
      </c>
      <c r="AG61" s="144">
        <f t="shared" si="38"/>
        <v>0</v>
      </c>
      <c r="AH61" s="144">
        <f t="shared" si="38"/>
        <v>0</v>
      </c>
      <c r="AI61" s="144">
        <f t="shared" si="38"/>
        <v>0</v>
      </c>
      <c r="AJ61" s="144">
        <f t="shared" si="38"/>
        <v>0</v>
      </c>
      <c r="AK61" s="144">
        <f t="shared" si="38"/>
        <v>0</v>
      </c>
      <c r="AL61" s="144">
        <f t="shared" si="38"/>
        <v>0</v>
      </c>
      <c r="AM61" s="144">
        <f t="shared" si="38"/>
        <v>0</v>
      </c>
      <c r="AN61" s="144">
        <f t="shared" si="38"/>
        <v>0</v>
      </c>
      <c r="AO61" s="144">
        <f t="shared" si="38"/>
        <v>0</v>
      </c>
      <c r="AP61" s="144">
        <f t="shared" si="38"/>
        <v>0</v>
      </c>
      <c r="AQ61" s="144">
        <f t="shared" si="38"/>
        <v>0</v>
      </c>
      <c r="AR61" s="144">
        <f t="shared" si="38"/>
        <v>0</v>
      </c>
      <c r="AS61" s="144">
        <f t="shared" si="38"/>
        <v>0</v>
      </c>
      <c r="AT61" s="144">
        <f t="shared" si="38"/>
        <v>0</v>
      </c>
      <c r="AU61" s="144">
        <f t="shared" si="38"/>
        <v>0</v>
      </c>
      <c r="AV61" s="144">
        <f t="shared" si="39"/>
        <v>0</v>
      </c>
      <c r="AX61" s="144">
        <f t="shared" si="40"/>
        <v>0</v>
      </c>
      <c r="AY61" s="144">
        <f t="shared" si="33"/>
        <v>0</v>
      </c>
      <c r="AZ61" s="144">
        <f t="shared" si="33"/>
        <v>0</v>
      </c>
      <c r="BA61" s="144">
        <f t="shared" si="33"/>
        <v>0</v>
      </c>
      <c r="BB61" s="144">
        <f t="shared" si="33"/>
        <v>0</v>
      </c>
      <c r="BC61" s="144">
        <f t="shared" si="33"/>
        <v>0</v>
      </c>
      <c r="BD61" s="144">
        <f t="shared" si="33"/>
        <v>0</v>
      </c>
      <c r="BE61" s="144">
        <f t="shared" si="33"/>
        <v>0</v>
      </c>
      <c r="BF61" s="144">
        <f t="shared" si="32"/>
        <v>0</v>
      </c>
      <c r="BG61" s="144">
        <f t="shared" si="32"/>
        <v>0</v>
      </c>
      <c r="BH61" s="144">
        <f t="shared" si="32"/>
        <v>0</v>
      </c>
      <c r="BI61" s="144">
        <f t="shared" si="32"/>
        <v>0</v>
      </c>
      <c r="BJ61" s="144">
        <f t="shared" si="32"/>
        <v>0</v>
      </c>
      <c r="BK61" s="144">
        <f t="shared" si="32"/>
        <v>0</v>
      </c>
      <c r="BL61" s="144">
        <f t="shared" si="32"/>
        <v>0</v>
      </c>
      <c r="BM61" s="144">
        <f t="shared" si="32"/>
        <v>0</v>
      </c>
      <c r="BN61" s="144">
        <f t="shared" si="32"/>
        <v>0</v>
      </c>
      <c r="BO61" s="144">
        <f t="shared" si="22"/>
        <v>0</v>
      </c>
      <c r="BP61" s="144">
        <f t="shared" si="22"/>
        <v>0</v>
      </c>
      <c r="BQ61" s="144">
        <f t="shared" si="22"/>
        <v>0</v>
      </c>
      <c r="BR61" s="144">
        <f t="shared" si="22"/>
        <v>0</v>
      </c>
      <c r="BS61" s="144">
        <f t="shared" si="22"/>
        <v>0</v>
      </c>
      <c r="BT61" s="144">
        <f t="shared" si="22"/>
        <v>0</v>
      </c>
      <c r="BU61" s="144">
        <f t="shared" si="22"/>
        <v>0</v>
      </c>
      <c r="BV61" s="144">
        <f t="shared" si="22"/>
        <v>0</v>
      </c>
      <c r="BW61" s="144">
        <f t="shared" si="16"/>
        <v>0</v>
      </c>
      <c r="BX61" s="144">
        <f t="shared" si="16"/>
        <v>0</v>
      </c>
      <c r="BY61" s="144">
        <f t="shared" si="16"/>
        <v>0</v>
      </c>
      <c r="BZ61" s="144">
        <f t="shared" si="16"/>
        <v>0</v>
      </c>
      <c r="CA61" s="144">
        <f t="shared" si="16"/>
        <v>0</v>
      </c>
      <c r="CB61" s="144">
        <f t="shared" si="16"/>
        <v>0</v>
      </c>
      <c r="CC61" s="369"/>
      <c r="CE61" s="189" t="str">
        <f t="shared" si="1"/>
        <v>Chaudière 2</v>
      </c>
      <c r="CF61" s="145"/>
      <c r="CG61" s="145"/>
      <c r="CH61" s="145"/>
      <c r="CI61" s="145"/>
      <c r="CJ61" s="145"/>
      <c r="CK61" s="145"/>
      <c r="CL61" s="145"/>
      <c r="CM61" s="145">
        <v>1</v>
      </c>
      <c r="CN61" s="145">
        <v>1</v>
      </c>
      <c r="CO61" s="145"/>
      <c r="CP61" s="145"/>
      <c r="CQ61" s="145">
        <v>1</v>
      </c>
      <c r="CR61" s="145">
        <v>1</v>
      </c>
      <c r="CS61" s="145">
        <v>1</v>
      </c>
      <c r="CT61" s="145">
        <f t="shared" si="2"/>
        <v>0</v>
      </c>
      <c r="CU61" s="145">
        <f t="shared" si="3"/>
        <v>0</v>
      </c>
      <c r="CV61" s="145">
        <f t="shared" si="7"/>
        <v>0</v>
      </c>
    </row>
    <row r="62" spans="1:100" s="137" customFormat="1" ht="13.5" hidden="1" thickBot="1" x14ac:dyDescent="0.25">
      <c r="A62" s="158"/>
      <c r="B62" s="99" t="s">
        <v>140</v>
      </c>
      <c r="C62" s="319"/>
      <c r="D62" s="49"/>
      <c r="E62" s="152">
        <v>20</v>
      </c>
      <c r="F62" s="642"/>
      <c r="G62" s="34">
        <v>3.5000000000000003E-2</v>
      </c>
      <c r="H62" s="636"/>
      <c r="I62" s="622" t="s">
        <v>124</v>
      </c>
      <c r="J62" s="84"/>
      <c r="K62" s="139">
        <f t="shared" si="8"/>
        <v>20</v>
      </c>
      <c r="L62" s="140">
        <f t="shared" si="35"/>
        <v>3.5000000000000003E-2</v>
      </c>
      <c r="M62" s="141">
        <f t="shared" si="36"/>
        <v>0</v>
      </c>
      <c r="N62" s="141">
        <f t="shared" si="37"/>
        <v>0</v>
      </c>
      <c r="O62" s="70"/>
      <c r="P62" s="143" t="str">
        <f t="shared" si="0"/>
        <v>Pompe à chaleur 1</v>
      </c>
      <c r="Q62" s="144">
        <f t="shared" si="12"/>
        <v>0</v>
      </c>
      <c r="R62" s="144">
        <f t="shared" si="38"/>
        <v>0</v>
      </c>
      <c r="S62" s="144">
        <f t="shared" si="38"/>
        <v>0</v>
      </c>
      <c r="T62" s="144">
        <f t="shared" si="38"/>
        <v>0</v>
      </c>
      <c r="U62" s="144">
        <f t="shared" si="38"/>
        <v>0</v>
      </c>
      <c r="V62" s="144">
        <f t="shared" si="38"/>
        <v>0</v>
      </c>
      <c r="W62" s="144">
        <f t="shared" si="38"/>
        <v>0</v>
      </c>
      <c r="X62" s="144">
        <f t="shared" si="38"/>
        <v>0</v>
      </c>
      <c r="Y62" s="144">
        <f t="shared" si="38"/>
        <v>0</v>
      </c>
      <c r="Z62" s="144">
        <f t="shared" si="38"/>
        <v>0</v>
      </c>
      <c r="AA62" s="144">
        <f t="shared" si="38"/>
        <v>0</v>
      </c>
      <c r="AB62" s="144">
        <f t="shared" si="38"/>
        <v>0</v>
      </c>
      <c r="AC62" s="144">
        <f t="shared" si="38"/>
        <v>0</v>
      </c>
      <c r="AD62" s="144">
        <f t="shared" si="38"/>
        <v>0</v>
      </c>
      <c r="AE62" s="144">
        <f t="shared" si="38"/>
        <v>0</v>
      </c>
      <c r="AF62" s="144">
        <f t="shared" si="38"/>
        <v>0</v>
      </c>
      <c r="AG62" s="144">
        <f t="shared" si="38"/>
        <v>0</v>
      </c>
      <c r="AH62" s="144">
        <f t="shared" si="38"/>
        <v>0</v>
      </c>
      <c r="AI62" s="144">
        <f t="shared" si="38"/>
        <v>0</v>
      </c>
      <c r="AJ62" s="144">
        <f t="shared" si="38"/>
        <v>0</v>
      </c>
      <c r="AK62" s="144">
        <f t="shared" si="38"/>
        <v>0</v>
      </c>
      <c r="AL62" s="144">
        <f t="shared" si="38"/>
        <v>0</v>
      </c>
      <c r="AM62" s="144">
        <f t="shared" si="38"/>
        <v>0</v>
      </c>
      <c r="AN62" s="144">
        <f t="shared" si="38"/>
        <v>0</v>
      </c>
      <c r="AO62" s="144">
        <f t="shared" si="38"/>
        <v>0</v>
      </c>
      <c r="AP62" s="144">
        <f t="shared" si="38"/>
        <v>0</v>
      </c>
      <c r="AQ62" s="144">
        <f t="shared" si="38"/>
        <v>0</v>
      </c>
      <c r="AR62" s="144">
        <f t="shared" si="38"/>
        <v>0</v>
      </c>
      <c r="AS62" s="144">
        <f t="shared" si="38"/>
        <v>0</v>
      </c>
      <c r="AT62" s="144">
        <f t="shared" si="38"/>
        <v>0</v>
      </c>
      <c r="AU62" s="144">
        <f t="shared" si="38"/>
        <v>0</v>
      </c>
      <c r="AV62" s="144">
        <f t="shared" si="39"/>
        <v>0</v>
      </c>
      <c r="AX62" s="144">
        <f t="shared" si="40"/>
        <v>0</v>
      </c>
      <c r="AY62" s="144">
        <f t="shared" si="33"/>
        <v>0</v>
      </c>
      <c r="AZ62" s="144">
        <f t="shared" si="33"/>
        <v>0</v>
      </c>
      <c r="BA62" s="144">
        <f t="shared" si="33"/>
        <v>0</v>
      </c>
      <c r="BB62" s="144">
        <f t="shared" si="33"/>
        <v>0</v>
      </c>
      <c r="BC62" s="144">
        <f t="shared" si="33"/>
        <v>0</v>
      </c>
      <c r="BD62" s="144">
        <f t="shared" si="33"/>
        <v>0</v>
      </c>
      <c r="BE62" s="144">
        <f t="shared" si="33"/>
        <v>0</v>
      </c>
      <c r="BF62" s="144">
        <f t="shared" si="32"/>
        <v>0</v>
      </c>
      <c r="BG62" s="144">
        <f t="shared" si="32"/>
        <v>0</v>
      </c>
      <c r="BH62" s="144">
        <f t="shared" si="32"/>
        <v>0</v>
      </c>
      <c r="BI62" s="144">
        <f t="shared" si="32"/>
        <v>0</v>
      </c>
      <c r="BJ62" s="144">
        <f t="shared" si="32"/>
        <v>0</v>
      </c>
      <c r="BK62" s="144">
        <f t="shared" si="32"/>
        <v>0</v>
      </c>
      <c r="BL62" s="144">
        <f t="shared" si="32"/>
        <v>0</v>
      </c>
      <c r="BM62" s="144">
        <f t="shared" si="32"/>
        <v>0</v>
      </c>
      <c r="BN62" s="144">
        <f t="shared" si="32"/>
        <v>0</v>
      </c>
      <c r="BO62" s="144">
        <f t="shared" si="22"/>
        <v>0</v>
      </c>
      <c r="BP62" s="144">
        <f t="shared" si="22"/>
        <v>0</v>
      </c>
      <c r="BQ62" s="144">
        <f t="shared" si="22"/>
        <v>0</v>
      </c>
      <c r="BR62" s="144">
        <f t="shared" si="22"/>
        <v>0</v>
      </c>
      <c r="BS62" s="144">
        <f t="shared" si="22"/>
        <v>0</v>
      </c>
      <c r="BT62" s="144">
        <f t="shared" si="22"/>
        <v>0</v>
      </c>
      <c r="BU62" s="144">
        <f t="shared" si="22"/>
        <v>0</v>
      </c>
      <c r="BV62" s="144">
        <f t="shared" si="22"/>
        <v>0</v>
      </c>
      <c r="BW62" s="144">
        <f t="shared" si="16"/>
        <v>0</v>
      </c>
      <c r="BX62" s="144">
        <f t="shared" si="16"/>
        <v>0</v>
      </c>
      <c r="BY62" s="144">
        <f t="shared" si="16"/>
        <v>0</v>
      </c>
      <c r="BZ62" s="144">
        <f t="shared" si="16"/>
        <v>0</v>
      </c>
      <c r="CA62" s="144">
        <f t="shared" si="16"/>
        <v>0</v>
      </c>
      <c r="CB62" s="144">
        <f t="shared" si="16"/>
        <v>0</v>
      </c>
      <c r="CC62" s="369"/>
      <c r="CE62" s="189" t="str">
        <f t="shared" si="1"/>
        <v>Pompe à chaleur 1</v>
      </c>
      <c r="CF62" s="145"/>
      <c r="CG62" s="145">
        <v>1</v>
      </c>
      <c r="CH62" s="145">
        <v>1</v>
      </c>
      <c r="CI62" s="145">
        <v>1</v>
      </c>
      <c r="CJ62" s="145">
        <v>1</v>
      </c>
      <c r="CK62" s="145">
        <v>1</v>
      </c>
      <c r="CL62" s="145"/>
      <c r="CM62" s="145"/>
      <c r="CN62" s="145"/>
      <c r="CO62" s="145"/>
      <c r="CP62" s="145"/>
      <c r="CQ62" s="145"/>
      <c r="CR62" s="145"/>
      <c r="CS62" s="145"/>
      <c r="CT62" s="145">
        <f t="shared" si="2"/>
        <v>0</v>
      </c>
      <c r="CU62" s="145">
        <f t="shared" si="3"/>
        <v>0</v>
      </c>
      <c r="CV62" s="145">
        <f t="shared" si="7"/>
        <v>0</v>
      </c>
    </row>
    <row r="63" spans="1:100" s="137" customFormat="1" ht="13.5" hidden="1" thickBot="1" x14ac:dyDescent="0.25">
      <c r="A63" s="158"/>
      <c r="B63" s="99" t="s">
        <v>141</v>
      </c>
      <c r="C63" s="319"/>
      <c r="D63" s="49"/>
      <c r="E63" s="152">
        <v>20</v>
      </c>
      <c r="F63" s="642"/>
      <c r="G63" s="34">
        <v>3.5000000000000003E-2</v>
      </c>
      <c r="H63" s="636"/>
      <c r="I63" s="622" t="s">
        <v>124</v>
      </c>
      <c r="J63" s="84"/>
      <c r="K63" s="139">
        <f t="shared" si="8"/>
        <v>20</v>
      </c>
      <c r="L63" s="140">
        <f t="shared" si="35"/>
        <v>3.5000000000000003E-2</v>
      </c>
      <c r="M63" s="141">
        <f t="shared" si="36"/>
        <v>0</v>
      </c>
      <c r="N63" s="141">
        <f t="shared" si="37"/>
        <v>0</v>
      </c>
      <c r="O63" s="70"/>
      <c r="P63" s="143" t="str">
        <f t="shared" si="0"/>
        <v>Pompe à chaleur 2</v>
      </c>
      <c r="Q63" s="144">
        <f t="shared" si="12"/>
        <v>0</v>
      </c>
      <c r="R63" s="144">
        <f t="shared" si="38"/>
        <v>0</v>
      </c>
      <c r="S63" s="144">
        <f t="shared" si="38"/>
        <v>0</v>
      </c>
      <c r="T63" s="144">
        <f t="shared" si="38"/>
        <v>0</v>
      </c>
      <c r="U63" s="144">
        <f t="shared" si="38"/>
        <v>0</v>
      </c>
      <c r="V63" s="144">
        <f t="shared" si="38"/>
        <v>0</v>
      </c>
      <c r="W63" s="144">
        <f t="shared" si="38"/>
        <v>0</v>
      </c>
      <c r="X63" s="144">
        <f t="shared" si="38"/>
        <v>0</v>
      </c>
      <c r="Y63" s="144">
        <f t="shared" si="38"/>
        <v>0</v>
      </c>
      <c r="Z63" s="144">
        <f t="shared" si="38"/>
        <v>0</v>
      </c>
      <c r="AA63" s="144">
        <f t="shared" si="38"/>
        <v>0</v>
      </c>
      <c r="AB63" s="144">
        <f t="shared" si="38"/>
        <v>0</v>
      </c>
      <c r="AC63" s="144">
        <f t="shared" si="38"/>
        <v>0</v>
      </c>
      <c r="AD63" s="144">
        <f t="shared" si="38"/>
        <v>0</v>
      </c>
      <c r="AE63" s="144">
        <f t="shared" si="38"/>
        <v>0</v>
      </c>
      <c r="AF63" s="144">
        <f t="shared" si="38"/>
        <v>0</v>
      </c>
      <c r="AG63" s="144">
        <f t="shared" si="38"/>
        <v>0</v>
      </c>
      <c r="AH63" s="144">
        <f t="shared" si="38"/>
        <v>0</v>
      </c>
      <c r="AI63" s="144">
        <f t="shared" si="38"/>
        <v>0</v>
      </c>
      <c r="AJ63" s="144">
        <f t="shared" si="38"/>
        <v>0</v>
      </c>
      <c r="AK63" s="144">
        <f t="shared" si="38"/>
        <v>0</v>
      </c>
      <c r="AL63" s="144">
        <f t="shared" si="38"/>
        <v>0</v>
      </c>
      <c r="AM63" s="144">
        <f t="shared" si="38"/>
        <v>0</v>
      </c>
      <c r="AN63" s="144">
        <f t="shared" si="38"/>
        <v>0</v>
      </c>
      <c r="AO63" s="144">
        <f t="shared" si="38"/>
        <v>0</v>
      </c>
      <c r="AP63" s="144">
        <f t="shared" si="38"/>
        <v>0</v>
      </c>
      <c r="AQ63" s="144">
        <f t="shared" si="38"/>
        <v>0</v>
      </c>
      <c r="AR63" s="144">
        <f t="shared" si="38"/>
        <v>0</v>
      </c>
      <c r="AS63" s="144">
        <f t="shared" si="38"/>
        <v>0</v>
      </c>
      <c r="AT63" s="144">
        <f t="shared" si="38"/>
        <v>0</v>
      </c>
      <c r="AU63" s="144">
        <f t="shared" si="38"/>
        <v>0</v>
      </c>
      <c r="AV63" s="144">
        <f t="shared" si="39"/>
        <v>0</v>
      </c>
      <c r="AX63" s="144">
        <f t="shared" si="40"/>
        <v>0</v>
      </c>
      <c r="AY63" s="144">
        <f t="shared" si="33"/>
        <v>0</v>
      </c>
      <c r="AZ63" s="144">
        <f t="shared" si="33"/>
        <v>0</v>
      </c>
      <c r="BA63" s="144">
        <f t="shared" si="33"/>
        <v>0</v>
      </c>
      <c r="BB63" s="144">
        <f t="shared" si="33"/>
        <v>0</v>
      </c>
      <c r="BC63" s="144">
        <f t="shared" si="33"/>
        <v>0</v>
      </c>
      <c r="BD63" s="144">
        <f t="shared" si="33"/>
        <v>0</v>
      </c>
      <c r="BE63" s="144">
        <f t="shared" si="33"/>
        <v>0</v>
      </c>
      <c r="BF63" s="144">
        <f t="shared" si="32"/>
        <v>0</v>
      </c>
      <c r="BG63" s="144">
        <f t="shared" si="32"/>
        <v>0</v>
      </c>
      <c r="BH63" s="144">
        <f t="shared" si="32"/>
        <v>0</v>
      </c>
      <c r="BI63" s="144">
        <f t="shared" si="32"/>
        <v>0</v>
      </c>
      <c r="BJ63" s="144">
        <f t="shared" si="32"/>
        <v>0</v>
      </c>
      <c r="BK63" s="144">
        <f t="shared" si="32"/>
        <v>0</v>
      </c>
      <c r="BL63" s="144">
        <f t="shared" si="32"/>
        <v>0</v>
      </c>
      <c r="BM63" s="144">
        <f t="shared" si="32"/>
        <v>0</v>
      </c>
      <c r="BN63" s="144">
        <f t="shared" si="32"/>
        <v>0</v>
      </c>
      <c r="BO63" s="144">
        <f t="shared" si="22"/>
        <v>0</v>
      </c>
      <c r="BP63" s="144">
        <f t="shared" si="22"/>
        <v>0</v>
      </c>
      <c r="BQ63" s="144">
        <f t="shared" si="22"/>
        <v>0</v>
      </c>
      <c r="BR63" s="144">
        <f t="shared" si="22"/>
        <v>0</v>
      </c>
      <c r="BS63" s="144">
        <f t="shared" si="22"/>
        <v>0</v>
      </c>
      <c r="BT63" s="144">
        <f t="shared" si="22"/>
        <v>0</v>
      </c>
      <c r="BU63" s="144">
        <f t="shared" si="22"/>
        <v>0</v>
      </c>
      <c r="BV63" s="144">
        <f t="shared" si="22"/>
        <v>0</v>
      </c>
      <c r="BW63" s="144">
        <f t="shared" si="16"/>
        <v>0</v>
      </c>
      <c r="BX63" s="144">
        <f t="shared" si="16"/>
        <v>0</v>
      </c>
      <c r="BY63" s="144">
        <f t="shared" si="16"/>
        <v>0</v>
      </c>
      <c r="BZ63" s="144">
        <f t="shared" si="16"/>
        <v>0</v>
      </c>
      <c r="CA63" s="144">
        <f t="shared" si="16"/>
        <v>0</v>
      </c>
      <c r="CB63" s="144">
        <f t="shared" si="16"/>
        <v>0</v>
      </c>
      <c r="CC63" s="369"/>
      <c r="CE63" s="189" t="str">
        <f t="shared" si="1"/>
        <v>Pompe à chaleur 2</v>
      </c>
      <c r="CF63" s="145"/>
      <c r="CG63" s="145">
        <v>1</v>
      </c>
      <c r="CH63" s="145">
        <v>1</v>
      </c>
      <c r="CI63" s="145">
        <v>1</v>
      </c>
      <c r="CJ63" s="145">
        <v>1</v>
      </c>
      <c r="CK63" s="145">
        <v>1</v>
      </c>
      <c r="CL63" s="145"/>
      <c r="CM63" s="145"/>
      <c r="CN63" s="145"/>
      <c r="CO63" s="145"/>
      <c r="CP63" s="145"/>
      <c r="CQ63" s="145"/>
      <c r="CR63" s="145"/>
      <c r="CS63" s="145"/>
      <c r="CT63" s="145">
        <f t="shared" si="2"/>
        <v>0</v>
      </c>
      <c r="CU63" s="145">
        <f t="shared" si="3"/>
        <v>0</v>
      </c>
      <c r="CV63" s="145">
        <f t="shared" si="7"/>
        <v>0</v>
      </c>
    </row>
    <row r="64" spans="1:100" s="137" customFormat="1" ht="13.5" hidden="1" thickBot="1" x14ac:dyDescent="0.25">
      <c r="A64" s="158"/>
      <c r="B64" s="95" t="s">
        <v>142</v>
      </c>
      <c r="C64" s="319"/>
      <c r="D64" s="49"/>
      <c r="E64" s="152">
        <v>20</v>
      </c>
      <c r="F64" s="642"/>
      <c r="G64" s="34">
        <v>1.4999999999999999E-2</v>
      </c>
      <c r="H64" s="636"/>
      <c r="I64" s="622" t="s">
        <v>124</v>
      </c>
      <c r="J64" s="84"/>
      <c r="K64" s="139">
        <f t="shared" si="8"/>
        <v>20</v>
      </c>
      <c r="L64" s="140">
        <f t="shared" si="35"/>
        <v>1.4999999999999999E-2</v>
      </c>
      <c r="M64" s="141">
        <f t="shared" si="36"/>
        <v>0</v>
      </c>
      <c r="N64" s="141">
        <f t="shared" si="37"/>
        <v>0</v>
      </c>
      <c r="O64" s="70"/>
      <c r="P64" s="149" t="str">
        <f t="shared" si="0"/>
        <v>Raccordement hydraulique</v>
      </c>
      <c r="Q64" s="144">
        <f t="shared" si="12"/>
        <v>0</v>
      </c>
      <c r="R64" s="144">
        <f t="shared" si="38"/>
        <v>0</v>
      </c>
      <c r="S64" s="144">
        <f t="shared" si="38"/>
        <v>0</v>
      </c>
      <c r="T64" s="144">
        <f t="shared" si="38"/>
        <v>0</v>
      </c>
      <c r="U64" s="144">
        <f t="shared" si="38"/>
        <v>0</v>
      </c>
      <c r="V64" s="144">
        <f t="shared" si="38"/>
        <v>0</v>
      </c>
      <c r="W64" s="144">
        <f t="shared" si="38"/>
        <v>0</v>
      </c>
      <c r="X64" s="144">
        <f t="shared" si="38"/>
        <v>0</v>
      </c>
      <c r="Y64" s="144">
        <f t="shared" si="38"/>
        <v>0</v>
      </c>
      <c r="Z64" s="144">
        <f t="shared" si="38"/>
        <v>0</v>
      </c>
      <c r="AA64" s="144">
        <f t="shared" si="38"/>
        <v>0</v>
      </c>
      <c r="AB64" s="144">
        <f t="shared" si="38"/>
        <v>0</v>
      </c>
      <c r="AC64" s="144">
        <f t="shared" si="38"/>
        <v>0</v>
      </c>
      <c r="AD64" s="144">
        <f t="shared" si="38"/>
        <v>0</v>
      </c>
      <c r="AE64" s="144">
        <f t="shared" si="38"/>
        <v>0</v>
      </c>
      <c r="AF64" s="144">
        <f t="shared" si="38"/>
        <v>0</v>
      </c>
      <c r="AG64" s="144">
        <f t="shared" si="38"/>
        <v>0</v>
      </c>
      <c r="AH64" s="144">
        <f t="shared" si="38"/>
        <v>0</v>
      </c>
      <c r="AI64" s="144">
        <f t="shared" si="38"/>
        <v>0</v>
      </c>
      <c r="AJ64" s="144">
        <f t="shared" si="38"/>
        <v>0</v>
      </c>
      <c r="AK64" s="144">
        <f t="shared" si="38"/>
        <v>0</v>
      </c>
      <c r="AL64" s="144">
        <f t="shared" si="38"/>
        <v>0</v>
      </c>
      <c r="AM64" s="144">
        <f t="shared" si="38"/>
        <v>0</v>
      </c>
      <c r="AN64" s="144">
        <f t="shared" si="38"/>
        <v>0</v>
      </c>
      <c r="AO64" s="144">
        <f t="shared" si="38"/>
        <v>0</v>
      </c>
      <c r="AP64" s="144">
        <f t="shared" si="38"/>
        <v>0</v>
      </c>
      <c r="AQ64" s="144">
        <f t="shared" si="38"/>
        <v>0</v>
      </c>
      <c r="AR64" s="144">
        <f t="shared" si="38"/>
        <v>0</v>
      </c>
      <c r="AS64" s="144">
        <f t="shared" si="38"/>
        <v>0</v>
      </c>
      <c r="AT64" s="144">
        <f t="shared" si="38"/>
        <v>0</v>
      </c>
      <c r="AU64" s="144">
        <f t="shared" si="38"/>
        <v>0</v>
      </c>
      <c r="AV64" s="144">
        <f t="shared" si="39"/>
        <v>0</v>
      </c>
      <c r="AX64" s="144">
        <f t="shared" si="40"/>
        <v>0</v>
      </c>
      <c r="AY64" s="144">
        <f t="shared" si="33"/>
        <v>0</v>
      </c>
      <c r="AZ64" s="144">
        <f t="shared" si="33"/>
        <v>0</v>
      </c>
      <c r="BA64" s="144">
        <f t="shared" si="33"/>
        <v>0</v>
      </c>
      <c r="BB64" s="144">
        <f t="shared" si="33"/>
        <v>0</v>
      </c>
      <c r="BC64" s="144">
        <f t="shared" si="33"/>
        <v>0</v>
      </c>
      <c r="BD64" s="144">
        <f t="shared" si="33"/>
        <v>0</v>
      </c>
      <c r="BE64" s="144">
        <f t="shared" si="33"/>
        <v>0</v>
      </c>
      <c r="BF64" s="144">
        <f t="shared" si="32"/>
        <v>0</v>
      </c>
      <c r="BG64" s="144">
        <f t="shared" si="32"/>
        <v>0</v>
      </c>
      <c r="BH64" s="144">
        <f t="shared" si="32"/>
        <v>0</v>
      </c>
      <c r="BI64" s="144">
        <f t="shared" si="32"/>
        <v>0</v>
      </c>
      <c r="BJ64" s="144">
        <f t="shared" si="32"/>
        <v>0</v>
      </c>
      <c r="BK64" s="144">
        <f t="shared" si="32"/>
        <v>0</v>
      </c>
      <c r="BL64" s="144">
        <f t="shared" si="32"/>
        <v>0</v>
      </c>
      <c r="BM64" s="144">
        <f t="shared" si="32"/>
        <v>0</v>
      </c>
      <c r="BN64" s="144">
        <f t="shared" si="32"/>
        <v>0</v>
      </c>
      <c r="BO64" s="144">
        <f t="shared" si="22"/>
        <v>0</v>
      </c>
      <c r="BP64" s="144">
        <f t="shared" si="22"/>
        <v>0</v>
      </c>
      <c r="BQ64" s="144">
        <f t="shared" si="22"/>
        <v>0</v>
      </c>
      <c r="BR64" s="144">
        <f t="shared" si="22"/>
        <v>0</v>
      </c>
      <c r="BS64" s="144">
        <f t="shared" si="22"/>
        <v>0</v>
      </c>
      <c r="BT64" s="144">
        <f t="shared" si="22"/>
        <v>0</v>
      </c>
      <c r="BU64" s="144">
        <f t="shared" si="22"/>
        <v>0</v>
      </c>
      <c r="BV64" s="144">
        <f t="shared" si="22"/>
        <v>0</v>
      </c>
      <c r="BW64" s="144">
        <f t="shared" si="16"/>
        <v>0</v>
      </c>
      <c r="BX64" s="144">
        <f t="shared" si="16"/>
        <v>0</v>
      </c>
      <c r="BY64" s="144">
        <f t="shared" si="16"/>
        <v>0</v>
      </c>
      <c r="BZ64" s="144">
        <f t="shared" si="16"/>
        <v>0</v>
      </c>
      <c r="CA64" s="144">
        <f t="shared" si="16"/>
        <v>0</v>
      </c>
      <c r="CB64" s="144">
        <f t="shared" si="16"/>
        <v>0</v>
      </c>
      <c r="CC64" s="369"/>
      <c r="CE64" s="189" t="str">
        <f t="shared" si="1"/>
        <v>Raccordement hydraulique</v>
      </c>
      <c r="CF64" s="145"/>
      <c r="CG64" s="145">
        <v>1</v>
      </c>
      <c r="CH64" s="145">
        <v>1</v>
      </c>
      <c r="CI64" s="145">
        <v>1</v>
      </c>
      <c r="CJ64" s="145">
        <v>1</v>
      </c>
      <c r="CK64" s="145">
        <v>1</v>
      </c>
      <c r="CL64" s="145">
        <v>1</v>
      </c>
      <c r="CM64" s="145">
        <v>1</v>
      </c>
      <c r="CN64" s="145">
        <v>1</v>
      </c>
      <c r="CO64" s="145">
        <v>1</v>
      </c>
      <c r="CP64" s="145">
        <v>1</v>
      </c>
      <c r="CQ64" s="145">
        <v>1</v>
      </c>
      <c r="CR64" s="145">
        <v>1</v>
      </c>
      <c r="CS64" s="145">
        <v>1</v>
      </c>
      <c r="CT64" s="145">
        <f t="shared" si="2"/>
        <v>0</v>
      </c>
      <c r="CU64" s="145">
        <f t="shared" si="3"/>
        <v>0</v>
      </c>
      <c r="CV64" s="145">
        <f t="shared" si="7"/>
        <v>0</v>
      </c>
    </row>
    <row r="65" spans="1:100" s="137" customFormat="1" ht="13.5" hidden="1" thickBot="1" x14ac:dyDescent="0.25">
      <c r="A65" s="158"/>
      <c r="B65" s="95" t="s">
        <v>143</v>
      </c>
      <c r="C65" s="319"/>
      <c r="D65" s="49"/>
      <c r="E65" s="152">
        <v>30</v>
      </c>
      <c r="F65" s="642"/>
      <c r="G65" s="34">
        <v>5.0000000000000001E-3</v>
      </c>
      <c r="H65" s="636"/>
      <c r="I65" s="622" t="s">
        <v>124</v>
      </c>
      <c r="J65" s="84"/>
      <c r="K65" s="139">
        <f t="shared" si="8"/>
        <v>30</v>
      </c>
      <c r="L65" s="140">
        <f t="shared" si="35"/>
        <v>5.0000000000000001E-3</v>
      </c>
      <c r="M65" s="141">
        <f t="shared" si="36"/>
        <v>0</v>
      </c>
      <c r="N65" s="141">
        <f t="shared" si="37"/>
        <v>0</v>
      </c>
      <c r="O65" s="70"/>
      <c r="P65" s="149" t="str">
        <f t="shared" si="0"/>
        <v>Accumulateur</v>
      </c>
      <c r="Q65" s="144">
        <f t="shared" si="12"/>
        <v>0</v>
      </c>
      <c r="R65" s="144">
        <f t="shared" si="38"/>
        <v>0</v>
      </c>
      <c r="S65" s="144">
        <f t="shared" si="38"/>
        <v>0</v>
      </c>
      <c r="T65" s="144">
        <f t="shared" si="38"/>
        <v>0</v>
      </c>
      <c r="U65" s="144">
        <f t="shared" si="38"/>
        <v>0</v>
      </c>
      <c r="V65" s="144">
        <f t="shared" si="38"/>
        <v>0</v>
      </c>
      <c r="W65" s="144">
        <f t="shared" si="38"/>
        <v>0</v>
      </c>
      <c r="X65" s="144">
        <f t="shared" si="38"/>
        <v>0</v>
      </c>
      <c r="Y65" s="144">
        <f t="shared" si="38"/>
        <v>0</v>
      </c>
      <c r="Z65" s="144">
        <f t="shared" si="38"/>
        <v>0</v>
      </c>
      <c r="AA65" s="144">
        <f t="shared" si="38"/>
        <v>0</v>
      </c>
      <c r="AB65" s="144">
        <f t="shared" si="38"/>
        <v>0</v>
      </c>
      <c r="AC65" s="144">
        <f t="shared" si="38"/>
        <v>0</v>
      </c>
      <c r="AD65" s="144">
        <f t="shared" si="38"/>
        <v>0</v>
      </c>
      <c r="AE65" s="144">
        <f t="shared" si="38"/>
        <v>0</v>
      </c>
      <c r="AF65" s="144">
        <f t="shared" si="38"/>
        <v>0</v>
      </c>
      <c r="AG65" s="144">
        <f t="shared" si="38"/>
        <v>0</v>
      </c>
      <c r="AH65" s="144">
        <f t="shared" si="38"/>
        <v>0</v>
      </c>
      <c r="AI65" s="144">
        <f t="shared" si="38"/>
        <v>0</v>
      </c>
      <c r="AJ65" s="144">
        <f t="shared" si="38"/>
        <v>0</v>
      </c>
      <c r="AK65" s="144">
        <f t="shared" si="38"/>
        <v>0</v>
      </c>
      <c r="AL65" s="144">
        <f t="shared" si="38"/>
        <v>0</v>
      </c>
      <c r="AM65" s="144">
        <f t="shared" si="38"/>
        <v>0</v>
      </c>
      <c r="AN65" s="144">
        <f t="shared" si="38"/>
        <v>0</v>
      </c>
      <c r="AO65" s="144">
        <f t="shared" si="38"/>
        <v>0</v>
      </c>
      <c r="AP65" s="144">
        <f t="shared" si="38"/>
        <v>0</v>
      </c>
      <c r="AQ65" s="144">
        <f t="shared" si="38"/>
        <v>0</v>
      </c>
      <c r="AR65" s="144">
        <f t="shared" si="38"/>
        <v>0</v>
      </c>
      <c r="AS65" s="144">
        <f t="shared" si="38"/>
        <v>0</v>
      </c>
      <c r="AT65" s="144">
        <f t="shared" si="38"/>
        <v>0</v>
      </c>
      <c r="AU65" s="144">
        <f t="shared" si="38"/>
        <v>0</v>
      </c>
      <c r="AV65" s="144">
        <f t="shared" si="39"/>
        <v>0</v>
      </c>
      <c r="AX65" s="144">
        <f t="shared" si="40"/>
        <v>0</v>
      </c>
      <c r="AY65" s="144">
        <f t="shared" si="33"/>
        <v>0</v>
      </c>
      <c r="AZ65" s="144">
        <f t="shared" si="33"/>
        <v>0</v>
      </c>
      <c r="BA65" s="144">
        <f t="shared" si="33"/>
        <v>0</v>
      </c>
      <c r="BB65" s="144">
        <f t="shared" si="33"/>
        <v>0</v>
      </c>
      <c r="BC65" s="144">
        <f t="shared" si="33"/>
        <v>0</v>
      </c>
      <c r="BD65" s="144">
        <f t="shared" si="33"/>
        <v>0</v>
      </c>
      <c r="BE65" s="144">
        <f t="shared" si="33"/>
        <v>0</v>
      </c>
      <c r="BF65" s="144">
        <f t="shared" si="32"/>
        <v>0</v>
      </c>
      <c r="BG65" s="144">
        <f t="shared" si="32"/>
        <v>0</v>
      </c>
      <c r="BH65" s="144">
        <f t="shared" si="32"/>
        <v>0</v>
      </c>
      <c r="BI65" s="144">
        <f t="shared" si="32"/>
        <v>0</v>
      </c>
      <c r="BJ65" s="144">
        <f t="shared" si="32"/>
        <v>0</v>
      </c>
      <c r="BK65" s="144">
        <f t="shared" si="32"/>
        <v>0</v>
      </c>
      <c r="BL65" s="144">
        <f t="shared" si="32"/>
        <v>0</v>
      </c>
      <c r="BM65" s="144">
        <f t="shared" si="32"/>
        <v>0</v>
      </c>
      <c r="BN65" s="144">
        <f t="shared" si="32"/>
        <v>0</v>
      </c>
      <c r="BO65" s="144">
        <f t="shared" si="22"/>
        <v>0</v>
      </c>
      <c r="BP65" s="144">
        <f t="shared" si="22"/>
        <v>0</v>
      </c>
      <c r="BQ65" s="144">
        <f t="shared" si="22"/>
        <v>0</v>
      </c>
      <c r="BR65" s="144">
        <f t="shared" si="22"/>
        <v>0</v>
      </c>
      <c r="BS65" s="144">
        <f t="shared" si="22"/>
        <v>0</v>
      </c>
      <c r="BT65" s="144">
        <f t="shared" si="22"/>
        <v>0</v>
      </c>
      <c r="BU65" s="144">
        <f t="shared" si="22"/>
        <v>0</v>
      </c>
      <c r="BV65" s="144">
        <f t="shared" si="22"/>
        <v>0</v>
      </c>
      <c r="BW65" s="144">
        <f t="shared" si="16"/>
        <v>0</v>
      </c>
      <c r="BX65" s="144">
        <f t="shared" si="16"/>
        <v>0</v>
      </c>
      <c r="BY65" s="144">
        <f t="shared" si="16"/>
        <v>0</v>
      </c>
      <c r="BZ65" s="144">
        <f t="shared" si="16"/>
        <v>0</v>
      </c>
      <c r="CA65" s="144">
        <f t="shared" si="16"/>
        <v>0</v>
      </c>
      <c r="CB65" s="144">
        <f t="shared" si="16"/>
        <v>0</v>
      </c>
      <c r="CC65" s="369"/>
      <c r="CE65" s="189" t="str">
        <f t="shared" si="1"/>
        <v>Accumulateur</v>
      </c>
      <c r="CF65" s="145"/>
      <c r="CG65" s="145">
        <v>1</v>
      </c>
      <c r="CH65" s="145">
        <v>1</v>
      </c>
      <c r="CI65" s="145">
        <v>1</v>
      </c>
      <c r="CJ65" s="145">
        <v>1</v>
      </c>
      <c r="CK65" s="145">
        <v>1</v>
      </c>
      <c r="CL65" s="145">
        <v>1</v>
      </c>
      <c r="CM65" s="145">
        <v>1</v>
      </c>
      <c r="CN65" s="145">
        <v>1</v>
      </c>
      <c r="CO65" s="145">
        <v>1</v>
      </c>
      <c r="CP65" s="145">
        <v>1</v>
      </c>
      <c r="CQ65" s="145">
        <v>1</v>
      </c>
      <c r="CR65" s="145">
        <v>1</v>
      </c>
      <c r="CS65" s="145">
        <v>1</v>
      </c>
      <c r="CT65" s="145">
        <f t="shared" si="2"/>
        <v>0</v>
      </c>
      <c r="CU65" s="145">
        <f t="shared" si="3"/>
        <v>0</v>
      </c>
      <c r="CV65" s="145">
        <f t="shared" si="7"/>
        <v>0</v>
      </c>
    </row>
    <row r="66" spans="1:100" s="137" customFormat="1" ht="13.5" hidden="1" thickBot="1" x14ac:dyDescent="0.25">
      <c r="A66" s="158"/>
      <c r="B66" s="98" t="s">
        <v>367</v>
      </c>
      <c r="C66" s="319"/>
      <c r="D66" s="49"/>
      <c r="E66" s="152">
        <v>30</v>
      </c>
      <c r="F66" s="642"/>
      <c r="G66" s="34">
        <v>1E-3</v>
      </c>
      <c r="H66" s="636"/>
      <c r="I66" s="622" t="s">
        <v>124</v>
      </c>
      <c r="J66" s="84"/>
      <c r="K66" s="139">
        <f t="shared" si="8"/>
        <v>30</v>
      </c>
      <c r="L66" s="140">
        <f t="shared" si="35"/>
        <v>1E-3</v>
      </c>
      <c r="M66" s="141">
        <f t="shared" si="36"/>
        <v>0</v>
      </c>
      <c r="N66" s="141">
        <f t="shared" si="37"/>
        <v>0</v>
      </c>
      <c r="O66" s="70"/>
      <c r="P66" s="149" t="str">
        <f t="shared" si="0"/>
        <v>Calorifugeage</v>
      </c>
      <c r="Q66" s="144">
        <f t="shared" si="12"/>
        <v>0</v>
      </c>
      <c r="R66" s="144">
        <f t="shared" si="38"/>
        <v>0</v>
      </c>
      <c r="S66" s="144">
        <f t="shared" si="38"/>
        <v>0</v>
      </c>
      <c r="T66" s="144">
        <f t="shared" si="38"/>
        <v>0</v>
      </c>
      <c r="U66" s="144">
        <f t="shared" si="38"/>
        <v>0</v>
      </c>
      <c r="V66" s="144">
        <f t="shared" si="38"/>
        <v>0</v>
      </c>
      <c r="W66" s="144">
        <f t="shared" si="38"/>
        <v>0</v>
      </c>
      <c r="X66" s="144">
        <f t="shared" si="38"/>
        <v>0</v>
      </c>
      <c r="Y66" s="144">
        <f t="shared" si="38"/>
        <v>0</v>
      </c>
      <c r="Z66" s="144">
        <f t="shared" si="38"/>
        <v>0</v>
      </c>
      <c r="AA66" s="144">
        <f t="shared" si="38"/>
        <v>0</v>
      </c>
      <c r="AB66" s="144">
        <f t="shared" si="38"/>
        <v>0</v>
      </c>
      <c r="AC66" s="144">
        <f t="shared" si="38"/>
        <v>0</v>
      </c>
      <c r="AD66" s="144">
        <f t="shared" si="38"/>
        <v>0</v>
      </c>
      <c r="AE66" s="144">
        <f t="shared" si="38"/>
        <v>0</v>
      </c>
      <c r="AF66" s="144">
        <f t="shared" si="38"/>
        <v>0</v>
      </c>
      <c r="AG66" s="144">
        <f t="shared" si="38"/>
        <v>0</v>
      </c>
      <c r="AH66" s="144">
        <f t="shared" si="38"/>
        <v>0</v>
      </c>
      <c r="AI66" s="144">
        <f t="shared" si="38"/>
        <v>0</v>
      </c>
      <c r="AJ66" s="144">
        <f t="shared" si="38"/>
        <v>0</v>
      </c>
      <c r="AK66" s="144">
        <f t="shared" si="38"/>
        <v>0</v>
      </c>
      <c r="AL66" s="144">
        <f t="shared" si="38"/>
        <v>0</v>
      </c>
      <c r="AM66" s="144">
        <f t="shared" si="38"/>
        <v>0</v>
      </c>
      <c r="AN66" s="144">
        <f t="shared" si="38"/>
        <v>0</v>
      </c>
      <c r="AO66" s="144">
        <f t="shared" si="38"/>
        <v>0</v>
      </c>
      <c r="AP66" s="144">
        <f t="shared" si="38"/>
        <v>0</v>
      </c>
      <c r="AQ66" s="144">
        <f t="shared" si="38"/>
        <v>0</v>
      </c>
      <c r="AR66" s="144">
        <f t="shared" si="38"/>
        <v>0</v>
      </c>
      <c r="AS66" s="144">
        <f t="shared" si="38"/>
        <v>0</v>
      </c>
      <c r="AT66" s="144">
        <f t="shared" si="38"/>
        <v>0</v>
      </c>
      <c r="AU66" s="144">
        <f t="shared" si="38"/>
        <v>0</v>
      </c>
      <c r="AV66" s="144">
        <f t="shared" si="39"/>
        <v>0</v>
      </c>
      <c r="AX66" s="144">
        <f t="shared" si="40"/>
        <v>0</v>
      </c>
      <c r="AY66" s="144">
        <f t="shared" si="33"/>
        <v>0</v>
      </c>
      <c r="AZ66" s="144">
        <f t="shared" si="33"/>
        <v>0</v>
      </c>
      <c r="BA66" s="144">
        <f t="shared" si="33"/>
        <v>0</v>
      </c>
      <c r="BB66" s="144">
        <f t="shared" si="33"/>
        <v>0</v>
      </c>
      <c r="BC66" s="144">
        <f t="shared" si="33"/>
        <v>0</v>
      </c>
      <c r="BD66" s="144">
        <f t="shared" si="33"/>
        <v>0</v>
      </c>
      <c r="BE66" s="144">
        <f t="shared" si="33"/>
        <v>0</v>
      </c>
      <c r="BF66" s="144">
        <f t="shared" si="32"/>
        <v>0</v>
      </c>
      <c r="BG66" s="144">
        <f t="shared" si="32"/>
        <v>0</v>
      </c>
      <c r="BH66" s="144">
        <f t="shared" si="32"/>
        <v>0</v>
      </c>
      <c r="BI66" s="144">
        <f t="shared" si="32"/>
        <v>0</v>
      </c>
      <c r="BJ66" s="144">
        <f t="shared" si="32"/>
        <v>0</v>
      </c>
      <c r="BK66" s="144">
        <f t="shared" si="32"/>
        <v>0</v>
      </c>
      <c r="BL66" s="144">
        <f t="shared" si="32"/>
        <v>0</v>
      </c>
      <c r="BM66" s="144">
        <f t="shared" si="32"/>
        <v>0</v>
      </c>
      <c r="BN66" s="144">
        <f t="shared" si="32"/>
        <v>0</v>
      </c>
      <c r="BO66" s="144">
        <f t="shared" si="22"/>
        <v>0</v>
      </c>
      <c r="BP66" s="144">
        <f t="shared" si="22"/>
        <v>0</v>
      </c>
      <c r="BQ66" s="144">
        <f t="shared" si="22"/>
        <v>0</v>
      </c>
      <c r="BR66" s="144">
        <f t="shared" si="22"/>
        <v>0</v>
      </c>
      <c r="BS66" s="144">
        <f t="shared" si="22"/>
        <v>0</v>
      </c>
      <c r="BT66" s="144">
        <f t="shared" si="22"/>
        <v>0</v>
      </c>
      <c r="BU66" s="144">
        <f t="shared" si="22"/>
        <v>0</v>
      </c>
      <c r="BV66" s="144">
        <f t="shared" si="22"/>
        <v>0</v>
      </c>
      <c r="BW66" s="144">
        <f t="shared" si="16"/>
        <v>0</v>
      </c>
      <c r="BX66" s="144">
        <f t="shared" si="16"/>
        <v>0</v>
      </c>
      <c r="BY66" s="144">
        <f t="shared" si="16"/>
        <v>0</v>
      </c>
      <c r="BZ66" s="144">
        <f t="shared" si="16"/>
        <v>0</v>
      </c>
      <c r="CA66" s="144">
        <f t="shared" si="16"/>
        <v>0</v>
      </c>
      <c r="CB66" s="144">
        <f t="shared" si="16"/>
        <v>0</v>
      </c>
      <c r="CC66" s="369"/>
      <c r="CE66" s="189" t="str">
        <f t="shared" si="1"/>
        <v>Calorifugeage</v>
      </c>
      <c r="CF66" s="145"/>
      <c r="CG66" s="145">
        <v>1</v>
      </c>
      <c r="CH66" s="145">
        <v>1</v>
      </c>
      <c r="CI66" s="145">
        <v>1</v>
      </c>
      <c r="CJ66" s="145">
        <v>1</v>
      </c>
      <c r="CK66" s="145">
        <v>1</v>
      </c>
      <c r="CL66" s="145">
        <v>1</v>
      </c>
      <c r="CM66" s="145">
        <v>1</v>
      </c>
      <c r="CN66" s="145">
        <v>1</v>
      </c>
      <c r="CO66" s="145">
        <v>1</v>
      </c>
      <c r="CP66" s="145">
        <v>1</v>
      </c>
      <c r="CQ66" s="145">
        <v>1</v>
      </c>
      <c r="CR66" s="145">
        <v>1</v>
      </c>
      <c r="CS66" s="145">
        <v>1</v>
      </c>
      <c r="CT66" s="145">
        <f t="shared" si="2"/>
        <v>0</v>
      </c>
      <c r="CU66" s="145">
        <f t="shared" si="3"/>
        <v>0</v>
      </c>
      <c r="CV66" s="145">
        <f t="shared" si="7"/>
        <v>0</v>
      </c>
    </row>
    <row r="67" spans="1:100" s="137" customFormat="1" hidden="1" x14ac:dyDescent="0.2">
      <c r="A67" s="158"/>
      <c r="B67" s="96" t="s">
        <v>45</v>
      </c>
      <c r="C67" s="320"/>
      <c r="D67" s="50"/>
      <c r="E67" s="510">
        <v>30</v>
      </c>
      <c r="F67" s="643"/>
      <c r="G67" s="157" t="s">
        <v>46</v>
      </c>
      <c r="H67" s="637"/>
      <c r="I67" s="623" t="s">
        <v>124</v>
      </c>
      <c r="J67" s="84"/>
      <c r="K67" s="139">
        <f t="shared" si="8"/>
        <v>30</v>
      </c>
      <c r="L67" s="140">
        <f t="shared" si="35"/>
        <v>0</v>
      </c>
      <c r="M67" s="141">
        <f t="shared" si="36"/>
        <v>0</v>
      </c>
      <c r="N67" s="141">
        <f t="shared" si="37"/>
        <v>0</v>
      </c>
      <c r="O67" s="70"/>
      <c r="P67" s="149" t="str">
        <f t="shared" si="0"/>
        <v>Autre</v>
      </c>
      <c r="Q67" s="144">
        <f t="shared" si="12"/>
        <v>0</v>
      </c>
      <c r="R67" s="144">
        <f t="shared" si="38"/>
        <v>0</v>
      </c>
      <c r="S67" s="144">
        <f t="shared" si="38"/>
        <v>0</v>
      </c>
      <c r="T67" s="144">
        <f t="shared" si="38"/>
        <v>0</v>
      </c>
      <c r="U67" s="144">
        <f t="shared" si="38"/>
        <v>0</v>
      </c>
      <c r="V67" s="144">
        <f t="shared" si="38"/>
        <v>0</v>
      </c>
      <c r="W67" s="144">
        <f t="shared" si="38"/>
        <v>0</v>
      </c>
      <c r="X67" s="144">
        <f t="shared" si="38"/>
        <v>0</v>
      </c>
      <c r="Y67" s="144">
        <f t="shared" si="38"/>
        <v>0</v>
      </c>
      <c r="Z67" s="144">
        <f t="shared" si="38"/>
        <v>0</v>
      </c>
      <c r="AA67" s="144">
        <f t="shared" si="38"/>
        <v>0</v>
      </c>
      <c r="AB67" s="144">
        <f t="shared" si="38"/>
        <v>0</v>
      </c>
      <c r="AC67" s="144">
        <f t="shared" si="38"/>
        <v>0</v>
      </c>
      <c r="AD67" s="144">
        <f t="shared" si="38"/>
        <v>0</v>
      </c>
      <c r="AE67" s="144">
        <f t="shared" si="38"/>
        <v>0</v>
      </c>
      <c r="AF67" s="144">
        <f t="shared" si="38"/>
        <v>0</v>
      </c>
      <c r="AG67" s="144">
        <f t="shared" si="38"/>
        <v>0</v>
      </c>
      <c r="AH67" s="144">
        <f t="shared" si="38"/>
        <v>0</v>
      </c>
      <c r="AI67" s="144">
        <f t="shared" si="38"/>
        <v>0</v>
      </c>
      <c r="AJ67" s="144">
        <f t="shared" si="38"/>
        <v>0</v>
      </c>
      <c r="AK67" s="144">
        <f t="shared" si="38"/>
        <v>0</v>
      </c>
      <c r="AL67" s="144">
        <f t="shared" si="38"/>
        <v>0</v>
      </c>
      <c r="AM67" s="144">
        <f t="shared" si="38"/>
        <v>0</v>
      </c>
      <c r="AN67" s="144">
        <f t="shared" si="38"/>
        <v>0</v>
      </c>
      <c r="AO67" s="144">
        <f t="shared" si="38"/>
        <v>0</v>
      </c>
      <c r="AP67" s="144">
        <f t="shared" si="38"/>
        <v>0</v>
      </c>
      <c r="AQ67" s="144">
        <f t="shared" si="38"/>
        <v>0</v>
      </c>
      <c r="AR67" s="144">
        <f t="shared" si="38"/>
        <v>0</v>
      </c>
      <c r="AS67" s="144">
        <f t="shared" si="38"/>
        <v>0</v>
      </c>
      <c r="AT67" s="144">
        <f t="shared" si="38"/>
        <v>0</v>
      </c>
      <c r="AU67" s="144">
        <f t="shared" si="38"/>
        <v>0</v>
      </c>
      <c r="AV67" s="144">
        <f t="shared" si="39"/>
        <v>0</v>
      </c>
      <c r="AX67" s="144">
        <f t="shared" si="40"/>
        <v>0</v>
      </c>
      <c r="AY67" s="144">
        <f t="shared" si="33"/>
        <v>0</v>
      </c>
      <c r="AZ67" s="144">
        <f t="shared" si="33"/>
        <v>0</v>
      </c>
      <c r="BA67" s="144">
        <f t="shared" si="33"/>
        <v>0</v>
      </c>
      <c r="BB67" s="144">
        <f t="shared" si="33"/>
        <v>0</v>
      </c>
      <c r="BC67" s="144">
        <f t="shared" si="33"/>
        <v>0</v>
      </c>
      <c r="BD67" s="144">
        <f t="shared" si="33"/>
        <v>0</v>
      </c>
      <c r="BE67" s="144">
        <f t="shared" si="33"/>
        <v>0</v>
      </c>
      <c r="BF67" s="144">
        <f t="shared" si="32"/>
        <v>0</v>
      </c>
      <c r="BG67" s="144">
        <f t="shared" si="32"/>
        <v>0</v>
      </c>
      <c r="BH67" s="144">
        <f t="shared" si="32"/>
        <v>0</v>
      </c>
      <c r="BI67" s="144">
        <f t="shared" si="32"/>
        <v>0</v>
      </c>
      <c r="BJ67" s="144">
        <f t="shared" si="32"/>
        <v>0</v>
      </c>
      <c r="BK67" s="144">
        <f t="shared" si="32"/>
        <v>0</v>
      </c>
      <c r="BL67" s="144">
        <f t="shared" si="32"/>
        <v>0</v>
      </c>
      <c r="BM67" s="144">
        <f t="shared" si="32"/>
        <v>0</v>
      </c>
      <c r="BN67" s="144">
        <f t="shared" si="32"/>
        <v>0</v>
      </c>
      <c r="BO67" s="144">
        <f t="shared" si="22"/>
        <v>0</v>
      </c>
      <c r="BP67" s="144">
        <f t="shared" si="22"/>
        <v>0</v>
      </c>
      <c r="BQ67" s="144">
        <f t="shared" si="22"/>
        <v>0</v>
      </c>
      <c r="BR67" s="144">
        <f t="shared" si="22"/>
        <v>0</v>
      </c>
      <c r="BS67" s="144">
        <f t="shared" si="22"/>
        <v>0</v>
      </c>
      <c r="BT67" s="144">
        <f t="shared" si="22"/>
        <v>0</v>
      </c>
      <c r="BU67" s="144">
        <f t="shared" si="22"/>
        <v>0</v>
      </c>
      <c r="BV67" s="144">
        <f t="shared" si="22"/>
        <v>0</v>
      </c>
      <c r="BW67" s="144">
        <f t="shared" si="16"/>
        <v>0</v>
      </c>
      <c r="BX67" s="144">
        <f t="shared" si="16"/>
        <v>0</v>
      </c>
      <c r="BY67" s="144">
        <f t="shared" si="16"/>
        <v>0</v>
      </c>
      <c r="BZ67" s="144">
        <f t="shared" si="16"/>
        <v>0</v>
      </c>
      <c r="CA67" s="144">
        <f t="shared" si="16"/>
        <v>0</v>
      </c>
      <c r="CB67" s="144">
        <f t="shared" si="16"/>
        <v>0</v>
      </c>
      <c r="CC67" s="369"/>
      <c r="CE67" s="189" t="str">
        <f t="shared" si="1"/>
        <v>Autre</v>
      </c>
      <c r="CF67" s="145"/>
      <c r="CG67" s="145">
        <v>1</v>
      </c>
      <c r="CH67" s="145">
        <v>1</v>
      </c>
      <c r="CI67" s="145">
        <v>1</v>
      </c>
      <c r="CJ67" s="145">
        <v>1</v>
      </c>
      <c r="CK67" s="145">
        <v>1</v>
      </c>
      <c r="CL67" s="145">
        <v>1</v>
      </c>
      <c r="CM67" s="145">
        <v>1</v>
      </c>
      <c r="CN67" s="145">
        <v>1</v>
      </c>
      <c r="CO67" s="145">
        <v>1</v>
      </c>
      <c r="CP67" s="145">
        <v>1</v>
      </c>
      <c r="CQ67" s="145">
        <v>1</v>
      </c>
      <c r="CR67" s="145">
        <v>1</v>
      </c>
      <c r="CS67" s="145">
        <v>1</v>
      </c>
      <c r="CT67" s="145">
        <f t="shared" si="2"/>
        <v>0</v>
      </c>
      <c r="CU67" s="145">
        <f t="shared" si="3"/>
        <v>0</v>
      </c>
      <c r="CV67" s="145">
        <f t="shared" si="7"/>
        <v>0</v>
      </c>
    </row>
    <row r="68" spans="1:100" s="137" customFormat="1" ht="13.5" hidden="1" thickBot="1" x14ac:dyDescent="0.25">
      <c r="A68" s="158"/>
      <c r="B68" s="625" t="s">
        <v>144</v>
      </c>
      <c r="C68" s="322"/>
      <c r="D68" s="129"/>
      <c r="E68" s="155"/>
      <c r="F68" s="127"/>
      <c r="G68" s="130"/>
      <c r="H68" s="639"/>
      <c r="I68" s="130"/>
      <c r="J68" s="84"/>
      <c r="K68" s="139"/>
      <c r="L68" s="140"/>
      <c r="M68" s="141"/>
      <c r="N68" s="141"/>
      <c r="O68" s="70"/>
      <c r="P68" s="134" t="str">
        <f t="shared" si="0"/>
        <v>5. Conduit de cheminée</v>
      </c>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369"/>
      <c r="CE68" s="374" t="str">
        <f t="shared" si="1"/>
        <v>5. Conduit de cheminée</v>
      </c>
      <c r="CF68" s="145">
        <v>1</v>
      </c>
      <c r="CG68" s="145"/>
      <c r="CH68" s="145"/>
      <c r="CI68" s="145"/>
      <c r="CJ68" s="145"/>
      <c r="CK68" s="145"/>
      <c r="CL68" s="145"/>
      <c r="CM68" s="145">
        <v>1</v>
      </c>
      <c r="CN68" s="145">
        <v>1</v>
      </c>
      <c r="CO68" s="145"/>
      <c r="CP68" s="145"/>
      <c r="CQ68" s="145">
        <v>1</v>
      </c>
      <c r="CR68" s="145">
        <v>1</v>
      </c>
      <c r="CS68" s="145">
        <v>1</v>
      </c>
      <c r="CT68" s="145">
        <f t="shared" si="2"/>
        <v>1</v>
      </c>
      <c r="CU68" s="145">
        <f t="shared" si="3"/>
        <v>1</v>
      </c>
      <c r="CV68" s="145">
        <f t="shared" si="7"/>
        <v>1</v>
      </c>
    </row>
    <row r="69" spans="1:100" s="137" customFormat="1" ht="13.5" hidden="1" thickBot="1" x14ac:dyDescent="0.25">
      <c r="A69" s="158"/>
      <c r="B69" s="96" t="s">
        <v>373</v>
      </c>
      <c r="C69" s="319"/>
      <c r="D69" s="49"/>
      <c r="E69" s="138">
        <v>20</v>
      </c>
      <c r="F69" s="642"/>
      <c r="G69" s="148">
        <v>2.5000000000000001E-2</v>
      </c>
      <c r="H69" s="636"/>
      <c r="I69" s="622" t="s">
        <v>124</v>
      </c>
      <c r="J69" s="84"/>
      <c r="K69" s="139">
        <f t="shared" si="8"/>
        <v>20</v>
      </c>
      <c r="L69" s="140">
        <f t="shared" ref="L69:L73" si="41">IF(ISNUMBER(H69),IF(I69=$D$332,IFERROR(H69/D69,"-"),H69/100),IF(ISNUMBER(G69),G69,0))</f>
        <v>2.5000000000000001E-2</v>
      </c>
      <c r="M69" s="141">
        <f t="shared" ref="M69:M73" si="42">IF(AND(ISNUMBER(H69),I69=$D$332),H69,L69*D69)</f>
        <v>0</v>
      </c>
      <c r="N69" s="141">
        <f t="shared" ref="N69:N73" si="43">1/K69*D69</f>
        <v>0</v>
      </c>
      <c r="O69" s="70"/>
      <c r="P69" s="149" t="str">
        <f t="shared" si="0"/>
        <v>Conduit de cheminée 1</v>
      </c>
      <c r="Q69" s="144">
        <f t="shared" si="12"/>
        <v>0</v>
      </c>
      <c r="R69" s="144">
        <f t="shared" ref="R69:AU73" si="44">IF(Betrachtungszeit_Heizung&lt;R$26,0,IF(AND(Q$26&lt;&gt;0,Q$26/($K69)=INT(Q$26/($K69))),$D69,0))</f>
        <v>0</v>
      </c>
      <c r="S69" s="144">
        <f t="shared" si="44"/>
        <v>0</v>
      </c>
      <c r="T69" s="144">
        <f t="shared" si="44"/>
        <v>0</v>
      </c>
      <c r="U69" s="144">
        <f t="shared" si="44"/>
        <v>0</v>
      </c>
      <c r="V69" s="144">
        <f t="shared" si="44"/>
        <v>0</v>
      </c>
      <c r="W69" s="144">
        <f t="shared" si="44"/>
        <v>0</v>
      </c>
      <c r="X69" s="144">
        <f t="shared" si="44"/>
        <v>0</v>
      </c>
      <c r="Y69" s="144">
        <f t="shared" si="44"/>
        <v>0</v>
      </c>
      <c r="Z69" s="144">
        <f t="shared" si="44"/>
        <v>0</v>
      </c>
      <c r="AA69" s="144">
        <f t="shared" si="44"/>
        <v>0</v>
      </c>
      <c r="AB69" s="144">
        <f t="shared" si="44"/>
        <v>0</v>
      </c>
      <c r="AC69" s="144">
        <f t="shared" si="44"/>
        <v>0</v>
      </c>
      <c r="AD69" s="144">
        <f t="shared" si="44"/>
        <v>0</v>
      </c>
      <c r="AE69" s="144">
        <f t="shared" si="44"/>
        <v>0</v>
      </c>
      <c r="AF69" s="144">
        <f t="shared" si="44"/>
        <v>0</v>
      </c>
      <c r="AG69" s="144">
        <f t="shared" si="44"/>
        <v>0</v>
      </c>
      <c r="AH69" s="144">
        <f t="shared" si="44"/>
        <v>0</v>
      </c>
      <c r="AI69" s="144">
        <f t="shared" si="44"/>
        <v>0</v>
      </c>
      <c r="AJ69" s="144">
        <f t="shared" si="44"/>
        <v>0</v>
      </c>
      <c r="AK69" s="144">
        <f t="shared" si="44"/>
        <v>0</v>
      </c>
      <c r="AL69" s="144">
        <f t="shared" si="44"/>
        <v>0</v>
      </c>
      <c r="AM69" s="144">
        <f t="shared" si="44"/>
        <v>0</v>
      </c>
      <c r="AN69" s="144">
        <f t="shared" si="44"/>
        <v>0</v>
      </c>
      <c r="AO69" s="144">
        <f t="shared" si="44"/>
        <v>0</v>
      </c>
      <c r="AP69" s="144">
        <f t="shared" si="44"/>
        <v>0</v>
      </c>
      <c r="AQ69" s="144">
        <f t="shared" si="44"/>
        <v>0</v>
      </c>
      <c r="AR69" s="144">
        <f t="shared" si="44"/>
        <v>0</v>
      </c>
      <c r="AS69" s="144">
        <f t="shared" si="44"/>
        <v>0</v>
      </c>
      <c r="AT69" s="144">
        <f t="shared" si="44"/>
        <v>0</v>
      </c>
      <c r="AU69" s="144">
        <f t="shared" si="44"/>
        <v>0</v>
      </c>
      <c r="AV69" s="144">
        <f t="shared" si="39"/>
        <v>0</v>
      </c>
      <c r="AX69" s="144">
        <f t="shared" si="40"/>
        <v>0</v>
      </c>
      <c r="AY69" s="144">
        <f t="shared" si="33"/>
        <v>0</v>
      </c>
      <c r="AZ69" s="144">
        <f t="shared" si="33"/>
        <v>0</v>
      </c>
      <c r="BA69" s="144">
        <f t="shared" si="33"/>
        <v>0</v>
      </c>
      <c r="BB69" s="144">
        <f t="shared" si="33"/>
        <v>0</v>
      </c>
      <c r="BC69" s="144">
        <f t="shared" si="33"/>
        <v>0</v>
      </c>
      <c r="BD69" s="144">
        <f t="shared" si="33"/>
        <v>0</v>
      </c>
      <c r="BE69" s="144">
        <f t="shared" si="33"/>
        <v>0</v>
      </c>
      <c r="BF69" s="144">
        <f t="shared" si="32"/>
        <v>0</v>
      </c>
      <c r="BG69" s="144">
        <f t="shared" si="32"/>
        <v>0</v>
      </c>
      <c r="BH69" s="144">
        <f t="shared" si="32"/>
        <v>0</v>
      </c>
      <c r="BI69" s="144">
        <f t="shared" si="32"/>
        <v>0</v>
      </c>
      <c r="BJ69" s="144">
        <f t="shared" si="32"/>
        <v>0</v>
      </c>
      <c r="BK69" s="144">
        <f t="shared" si="32"/>
        <v>0</v>
      </c>
      <c r="BL69" s="144">
        <f t="shared" si="32"/>
        <v>0</v>
      </c>
      <c r="BM69" s="144">
        <f t="shared" si="32"/>
        <v>0</v>
      </c>
      <c r="BN69" s="144">
        <f t="shared" si="32"/>
        <v>0</v>
      </c>
      <c r="BO69" s="144">
        <f t="shared" si="22"/>
        <v>0</v>
      </c>
      <c r="BP69" s="144">
        <f t="shared" si="22"/>
        <v>0</v>
      </c>
      <c r="BQ69" s="144">
        <f t="shared" si="22"/>
        <v>0</v>
      </c>
      <c r="BR69" s="144">
        <f t="shared" si="22"/>
        <v>0</v>
      </c>
      <c r="BS69" s="144">
        <f t="shared" si="22"/>
        <v>0</v>
      </c>
      <c r="BT69" s="144">
        <f t="shared" si="22"/>
        <v>0</v>
      </c>
      <c r="BU69" s="144">
        <f t="shared" si="22"/>
        <v>0</v>
      </c>
      <c r="BV69" s="144">
        <f t="shared" si="22"/>
        <v>0</v>
      </c>
      <c r="BW69" s="144">
        <f t="shared" si="16"/>
        <v>0</v>
      </c>
      <c r="BX69" s="144">
        <f t="shared" si="16"/>
        <v>0</v>
      </c>
      <c r="BY69" s="144">
        <f t="shared" si="16"/>
        <v>0</v>
      </c>
      <c r="BZ69" s="144">
        <f t="shared" si="16"/>
        <v>0</v>
      </c>
      <c r="CA69" s="144">
        <f t="shared" si="16"/>
        <v>0</v>
      </c>
      <c r="CB69" s="144">
        <f t="shared" si="16"/>
        <v>0</v>
      </c>
      <c r="CC69" s="369"/>
      <c r="CE69" s="189" t="str">
        <f t="shared" si="1"/>
        <v>Conduit de cheminée 1</v>
      </c>
      <c r="CF69" s="145"/>
      <c r="CG69" s="145"/>
      <c r="CH69" s="145"/>
      <c r="CI69" s="145"/>
      <c r="CJ69" s="145"/>
      <c r="CK69" s="145"/>
      <c r="CL69" s="145"/>
      <c r="CM69" s="145">
        <v>1</v>
      </c>
      <c r="CN69" s="145">
        <v>1</v>
      </c>
      <c r="CO69" s="145"/>
      <c r="CP69" s="145"/>
      <c r="CQ69" s="145">
        <v>1</v>
      </c>
      <c r="CR69" s="145">
        <v>1</v>
      </c>
      <c r="CS69" s="145">
        <v>1</v>
      </c>
      <c r="CT69" s="145">
        <f t="shared" si="2"/>
        <v>0</v>
      </c>
      <c r="CU69" s="145">
        <f t="shared" si="3"/>
        <v>0</v>
      </c>
      <c r="CV69" s="145">
        <f t="shared" si="7"/>
        <v>0</v>
      </c>
    </row>
    <row r="70" spans="1:100" s="137" customFormat="1" ht="13.5" hidden="1" thickBot="1" x14ac:dyDescent="0.25">
      <c r="A70" s="158"/>
      <c r="B70" s="96" t="s">
        <v>374</v>
      </c>
      <c r="C70" s="320"/>
      <c r="D70" s="50"/>
      <c r="E70" s="138">
        <v>20</v>
      </c>
      <c r="F70" s="643"/>
      <c r="G70" s="148">
        <v>2.5000000000000001E-2</v>
      </c>
      <c r="H70" s="637"/>
      <c r="I70" s="622" t="s">
        <v>124</v>
      </c>
      <c r="J70" s="84"/>
      <c r="K70" s="139">
        <f t="shared" si="8"/>
        <v>20</v>
      </c>
      <c r="L70" s="140">
        <f t="shared" si="41"/>
        <v>2.5000000000000001E-2</v>
      </c>
      <c r="M70" s="141">
        <f t="shared" si="42"/>
        <v>0</v>
      </c>
      <c r="N70" s="141">
        <f t="shared" si="43"/>
        <v>0</v>
      </c>
      <c r="O70" s="70"/>
      <c r="P70" s="149" t="str">
        <f t="shared" si="0"/>
        <v>Conduit de cheminée 2</v>
      </c>
      <c r="Q70" s="144">
        <f t="shared" si="12"/>
        <v>0</v>
      </c>
      <c r="R70" s="144">
        <f t="shared" si="44"/>
        <v>0</v>
      </c>
      <c r="S70" s="144">
        <f t="shared" si="44"/>
        <v>0</v>
      </c>
      <c r="T70" s="144">
        <f t="shared" si="44"/>
        <v>0</v>
      </c>
      <c r="U70" s="144">
        <f t="shared" si="44"/>
        <v>0</v>
      </c>
      <c r="V70" s="144">
        <f t="shared" si="44"/>
        <v>0</v>
      </c>
      <c r="W70" s="144">
        <f t="shared" si="44"/>
        <v>0</v>
      </c>
      <c r="X70" s="144">
        <f t="shared" si="44"/>
        <v>0</v>
      </c>
      <c r="Y70" s="144">
        <f t="shared" si="44"/>
        <v>0</v>
      </c>
      <c r="Z70" s="144">
        <f t="shared" si="44"/>
        <v>0</v>
      </c>
      <c r="AA70" s="144">
        <f t="shared" si="44"/>
        <v>0</v>
      </c>
      <c r="AB70" s="144">
        <f t="shared" si="44"/>
        <v>0</v>
      </c>
      <c r="AC70" s="144">
        <f t="shared" si="44"/>
        <v>0</v>
      </c>
      <c r="AD70" s="144">
        <f t="shared" si="44"/>
        <v>0</v>
      </c>
      <c r="AE70" s="144">
        <f t="shared" si="44"/>
        <v>0</v>
      </c>
      <c r="AF70" s="144">
        <f t="shared" si="44"/>
        <v>0</v>
      </c>
      <c r="AG70" s="144">
        <f t="shared" si="44"/>
        <v>0</v>
      </c>
      <c r="AH70" s="144">
        <f t="shared" si="44"/>
        <v>0</v>
      </c>
      <c r="AI70" s="144">
        <f t="shared" si="44"/>
        <v>0</v>
      </c>
      <c r="AJ70" s="144">
        <f t="shared" si="44"/>
        <v>0</v>
      </c>
      <c r="AK70" s="144">
        <f t="shared" si="44"/>
        <v>0</v>
      </c>
      <c r="AL70" s="144">
        <f t="shared" si="44"/>
        <v>0</v>
      </c>
      <c r="AM70" s="144">
        <f t="shared" si="44"/>
        <v>0</v>
      </c>
      <c r="AN70" s="144">
        <f t="shared" si="44"/>
        <v>0</v>
      </c>
      <c r="AO70" s="144">
        <f t="shared" si="44"/>
        <v>0</v>
      </c>
      <c r="AP70" s="144">
        <f t="shared" si="44"/>
        <v>0</v>
      </c>
      <c r="AQ70" s="144">
        <f t="shared" si="44"/>
        <v>0</v>
      </c>
      <c r="AR70" s="144">
        <f t="shared" si="44"/>
        <v>0</v>
      </c>
      <c r="AS70" s="144">
        <f t="shared" si="44"/>
        <v>0</v>
      </c>
      <c r="AT70" s="144">
        <f t="shared" si="44"/>
        <v>0</v>
      </c>
      <c r="AU70" s="144">
        <f t="shared" si="44"/>
        <v>0</v>
      </c>
      <c r="AV70" s="144">
        <f t="shared" si="39"/>
        <v>0</v>
      </c>
      <c r="AX70" s="144">
        <f t="shared" si="40"/>
        <v>0</v>
      </c>
      <c r="AY70" s="144">
        <f t="shared" si="33"/>
        <v>0</v>
      </c>
      <c r="AZ70" s="144">
        <f t="shared" si="33"/>
        <v>0</v>
      </c>
      <c r="BA70" s="144">
        <f t="shared" si="33"/>
        <v>0</v>
      </c>
      <c r="BB70" s="144">
        <f t="shared" si="33"/>
        <v>0</v>
      </c>
      <c r="BC70" s="144">
        <f t="shared" si="33"/>
        <v>0</v>
      </c>
      <c r="BD70" s="144">
        <f t="shared" si="33"/>
        <v>0</v>
      </c>
      <c r="BE70" s="144">
        <f t="shared" si="33"/>
        <v>0</v>
      </c>
      <c r="BF70" s="144">
        <f t="shared" si="32"/>
        <v>0</v>
      </c>
      <c r="BG70" s="144">
        <f t="shared" si="32"/>
        <v>0</v>
      </c>
      <c r="BH70" s="144">
        <f t="shared" si="32"/>
        <v>0</v>
      </c>
      <c r="BI70" s="144">
        <f t="shared" si="32"/>
        <v>0</v>
      </c>
      <c r="BJ70" s="144">
        <f t="shared" si="32"/>
        <v>0</v>
      </c>
      <c r="BK70" s="144">
        <f t="shared" si="32"/>
        <v>0</v>
      </c>
      <c r="BL70" s="144">
        <f t="shared" si="32"/>
        <v>0</v>
      </c>
      <c r="BM70" s="144">
        <f t="shared" si="32"/>
        <v>0</v>
      </c>
      <c r="BN70" s="144">
        <f t="shared" si="32"/>
        <v>0</v>
      </c>
      <c r="BO70" s="144">
        <f t="shared" si="22"/>
        <v>0</v>
      </c>
      <c r="BP70" s="144">
        <f t="shared" si="22"/>
        <v>0</v>
      </c>
      <c r="BQ70" s="144">
        <f t="shared" si="22"/>
        <v>0</v>
      </c>
      <c r="BR70" s="144">
        <f t="shared" si="22"/>
        <v>0</v>
      </c>
      <c r="BS70" s="144">
        <f t="shared" si="22"/>
        <v>0</v>
      </c>
      <c r="BT70" s="144">
        <f t="shared" si="22"/>
        <v>0</v>
      </c>
      <c r="BU70" s="144">
        <f t="shared" si="22"/>
        <v>0</v>
      </c>
      <c r="BV70" s="144">
        <f t="shared" si="22"/>
        <v>0</v>
      </c>
      <c r="BW70" s="144">
        <f t="shared" si="16"/>
        <v>0</v>
      </c>
      <c r="BX70" s="144">
        <f t="shared" si="16"/>
        <v>0</v>
      </c>
      <c r="BY70" s="144">
        <f t="shared" si="16"/>
        <v>0</v>
      </c>
      <c r="BZ70" s="144">
        <f t="shared" si="16"/>
        <v>0</v>
      </c>
      <c r="CA70" s="144">
        <f t="shared" si="16"/>
        <v>0</v>
      </c>
      <c r="CB70" s="144">
        <f t="shared" si="16"/>
        <v>0</v>
      </c>
      <c r="CC70" s="369"/>
      <c r="CE70" s="189" t="str">
        <f t="shared" si="1"/>
        <v>Conduit de cheminée 2</v>
      </c>
      <c r="CF70" s="145"/>
      <c r="CG70" s="145"/>
      <c r="CH70" s="145"/>
      <c r="CI70" s="145"/>
      <c r="CJ70" s="145"/>
      <c r="CK70" s="145"/>
      <c r="CL70" s="145"/>
      <c r="CM70" s="145">
        <v>1</v>
      </c>
      <c r="CN70" s="145">
        <v>1</v>
      </c>
      <c r="CO70" s="145"/>
      <c r="CP70" s="145"/>
      <c r="CQ70" s="145">
        <v>1</v>
      </c>
      <c r="CR70" s="145">
        <v>1</v>
      </c>
      <c r="CS70" s="145">
        <v>1</v>
      </c>
      <c r="CT70" s="145">
        <f t="shared" si="2"/>
        <v>0</v>
      </c>
      <c r="CU70" s="145">
        <f t="shared" si="3"/>
        <v>0</v>
      </c>
      <c r="CV70" s="145">
        <f t="shared" si="7"/>
        <v>0</v>
      </c>
    </row>
    <row r="71" spans="1:100" s="137" customFormat="1" ht="13.5" hidden="1" thickBot="1" x14ac:dyDescent="0.25">
      <c r="A71" s="158"/>
      <c r="B71" s="96" t="s">
        <v>376</v>
      </c>
      <c r="C71" s="320"/>
      <c r="D71" s="50"/>
      <c r="E71" s="138">
        <v>15</v>
      </c>
      <c r="F71" s="643"/>
      <c r="G71" s="148">
        <v>3.5000000000000003E-2</v>
      </c>
      <c r="H71" s="637"/>
      <c r="I71" s="622" t="s">
        <v>124</v>
      </c>
      <c r="J71" s="84"/>
      <c r="K71" s="139">
        <f t="shared" si="8"/>
        <v>15</v>
      </c>
      <c r="L71" s="140">
        <f t="shared" si="41"/>
        <v>3.5000000000000003E-2</v>
      </c>
      <c r="M71" s="141">
        <f t="shared" si="42"/>
        <v>0</v>
      </c>
      <c r="N71" s="141">
        <f t="shared" si="43"/>
        <v>0</v>
      </c>
      <c r="O71" s="70"/>
      <c r="P71" s="149" t="str">
        <f t="shared" si="0"/>
        <v>Évacuation des cendres</v>
      </c>
      <c r="Q71" s="144">
        <f t="shared" si="12"/>
        <v>0</v>
      </c>
      <c r="R71" s="144">
        <f t="shared" si="44"/>
        <v>0</v>
      </c>
      <c r="S71" s="144">
        <f t="shared" si="44"/>
        <v>0</v>
      </c>
      <c r="T71" s="144">
        <f t="shared" si="44"/>
        <v>0</v>
      </c>
      <c r="U71" s="144">
        <f t="shared" si="44"/>
        <v>0</v>
      </c>
      <c r="V71" s="144">
        <f t="shared" si="44"/>
        <v>0</v>
      </c>
      <c r="W71" s="144">
        <f t="shared" si="44"/>
        <v>0</v>
      </c>
      <c r="X71" s="144">
        <f t="shared" si="44"/>
        <v>0</v>
      </c>
      <c r="Y71" s="144">
        <f t="shared" si="44"/>
        <v>0</v>
      </c>
      <c r="Z71" s="144">
        <f t="shared" si="44"/>
        <v>0</v>
      </c>
      <c r="AA71" s="144">
        <f t="shared" si="44"/>
        <v>0</v>
      </c>
      <c r="AB71" s="144">
        <f t="shared" si="44"/>
        <v>0</v>
      </c>
      <c r="AC71" s="144">
        <f t="shared" si="44"/>
        <v>0</v>
      </c>
      <c r="AD71" s="144">
        <f t="shared" si="44"/>
        <v>0</v>
      </c>
      <c r="AE71" s="144">
        <f t="shared" si="44"/>
        <v>0</v>
      </c>
      <c r="AF71" s="144">
        <f t="shared" si="44"/>
        <v>0</v>
      </c>
      <c r="AG71" s="144">
        <f t="shared" si="44"/>
        <v>0</v>
      </c>
      <c r="AH71" s="144">
        <f t="shared" si="44"/>
        <v>0</v>
      </c>
      <c r="AI71" s="144">
        <f t="shared" si="44"/>
        <v>0</v>
      </c>
      <c r="AJ71" s="144">
        <f t="shared" si="44"/>
        <v>0</v>
      </c>
      <c r="AK71" s="144">
        <f t="shared" si="44"/>
        <v>0</v>
      </c>
      <c r="AL71" s="144">
        <f t="shared" si="44"/>
        <v>0</v>
      </c>
      <c r="AM71" s="144">
        <f t="shared" si="44"/>
        <v>0</v>
      </c>
      <c r="AN71" s="144">
        <f t="shared" si="44"/>
        <v>0</v>
      </c>
      <c r="AO71" s="144">
        <f t="shared" si="44"/>
        <v>0</v>
      </c>
      <c r="AP71" s="144">
        <f t="shared" si="44"/>
        <v>0</v>
      </c>
      <c r="AQ71" s="144">
        <f t="shared" si="44"/>
        <v>0</v>
      </c>
      <c r="AR71" s="144">
        <f t="shared" si="44"/>
        <v>0</v>
      </c>
      <c r="AS71" s="144">
        <f t="shared" si="44"/>
        <v>0</v>
      </c>
      <c r="AT71" s="144">
        <f t="shared" si="44"/>
        <v>0</v>
      </c>
      <c r="AU71" s="144">
        <f t="shared" si="44"/>
        <v>0</v>
      </c>
      <c r="AV71" s="144">
        <f t="shared" si="39"/>
        <v>0</v>
      </c>
      <c r="AX71" s="144">
        <f t="shared" si="40"/>
        <v>0</v>
      </c>
      <c r="AY71" s="144">
        <f t="shared" si="33"/>
        <v>0</v>
      </c>
      <c r="AZ71" s="144">
        <f t="shared" si="33"/>
        <v>0</v>
      </c>
      <c r="BA71" s="144">
        <f t="shared" si="33"/>
        <v>0</v>
      </c>
      <c r="BB71" s="144">
        <f t="shared" si="33"/>
        <v>0</v>
      </c>
      <c r="BC71" s="144">
        <f t="shared" si="33"/>
        <v>0</v>
      </c>
      <c r="BD71" s="144">
        <f t="shared" si="33"/>
        <v>0</v>
      </c>
      <c r="BE71" s="144">
        <f t="shared" si="33"/>
        <v>0</v>
      </c>
      <c r="BF71" s="144">
        <f t="shared" si="32"/>
        <v>0</v>
      </c>
      <c r="BG71" s="144">
        <f t="shared" si="32"/>
        <v>0</v>
      </c>
      <c r="BH71" s="144">
        <f t="shared" si="32"/>
        <v>0</v>
      </c>
      <c r="BI71" s="144">
        <f t="shared" si="32"/>
        <v>0</v>
      </c>
      <c r="BJ71" s="144">
        <f t="shared" si="32"/>
        <v>0</v>
      </c>
      <c r="BK71" s="144">
        <f t="shared" si="32"/>
        <v>0</v>
      </c>
      <c r="BL71" s="144">
        <f t="shared" si="32"/>
        <v>0</v>
      </c>
      <c r="BM71" s="144">
        <f t="shared" si="32"/>
        <v>0</v>
      </c>
      <c r="BN71" s="144">
        <f t="shared" si="32"/>
        <v>0</v>
      </c>
      <c r="BO71" s="144">
        <f t="shared" si="22"/>
        <v>0</v>
      </c>
      <c r="BP71" s="144">
        <f t="shared" si="22"/>
        <v>0</v>
      </c>
      <c r="BQ71" s="144">
        <f t="shared" si="22"/>
        <v>0</v>
      </c>
      <c r="BR71" s="144">
        <f t="shared" si="22"/>
        <v>0</v>
      </c>
      <c r="BS71" s="144">
        <f t="shared" si="22"/>
        <v>0</v>
      </c>
      <c r="BT71" s="144">
        <f t="shared" si="22"/>
        <v>0</v>
      </c>
      <c r="BU71" s="144">
        <f t="shared" si="22"/>
        <v>0</v>
      </c>
      <c r="BV71" s="144">
        <f t="shared" ref="BV71:BY91" si="45">BU71-$N71+AO71</f>
        <v>0</v>
      </c>
      <c r="BW71" s="144">
        <f t="shared" si="16"/>
        <v>0</v>
      </c>
      <c r="BX71" s="144">
        <f t="shared" si="16"/>
        <v>0</v>
      </c>
      <c r="BY71" s="144">
        <f t="shared" si="16"/>
        <v>0</v>
      </c>
      <c r="BZ71" s="144">
        <f t="shared" si="16"/>
        <v>0</v>
      </c>
      <c r="CA71" s="144">
        <f t="shared" si="16"/>
        <v>0</v>
      </c>
      <c r="CB71" s="144">
        <f t="shared" si="16"/>
        <v>0</v>
      </c>
      <c r="CC71" s="369"/>
      <c r="CE71" s="189" t="str">
        <f t="shared" si="1"/>
        <v>Évacuation des cendres</v>
      </c>
      <c r="CF71" s="145"/>
      <c r="CG71" s="145"/>
      <c r="CH71" s="145"/>
      <c r="CI71" s="145"/>
      <c r="CJ71" s="145"/>
      <c r="CK71" s="145"/>
      <c r="CL71" s="145"/>
      <c r="CM71" s="145">
        <v>1</v>
      </c>
      <c r="CN71" s="145">
        <v>1</v>
      </c>
      <c r="CO71" s="145"/>
      <c r="CP71" s="145"/>
      <c r="CQ71" s="145"/>
      <c r="CR71" s="145"/>
      <c r="CS71" s="145"/>
      <c r="CT71" s="145">
        <f t="shared" si="2"/>
        <v>0</v>
      </c>
      <c r="CU71" s="145">
        <f t="shared" si="3"/>
        <v>0</v>
      </c>
      <c r="CV71" s="145">
        <f t="shared" si="7"/>
        <v>0</v>
      </c>
    </row>
    <row r="72" spans="1:100" s="137" customFormat="1" ht="13.5" hidden="1" thickBot="1" x14ac:dyDescent="0.25">
      <c r="A72" s="158"/>
      <c r="B72" s="96" t="s">
        <v>375</v>
      </c>
      <c r="C72" s="319"/>
      <c r="D72" s="49"/>
      <c r="E72" s="152">
        <v>15</v>
      </c>
      <c r="F72" s="642"/>
      <c r="G72" s="34">
        <v>3.5000000000000003E-2</v>
      </c>
      <c r="H72" s="636"/>
      <c r="I72" s="622" t="s">
        <v>124</v>
      </c>
      <c r="J72" s="84"/>
      <c r="K72" s="139">
        <f t="shared" si="8"/>
        <v>15</v>
      </c>
      <c r="L72" s="140">
        <f t="shared" si="41"/>
        <v>3.5000000000000003E-2</v>
      </c>
      <c r="M72" s="141">
        <f t="shared" si="42"/>
        <v>0</v>
      </c>
      <c r="N72" s="141">
        <f t="shared" si="43"/>
        <v>0</v>
      </c>
      <c r="O72" s="70"/>
      <c r="P72" s="149" t="str">
        <f t="shared" si="0"/>
        <v>Système de filtration des fumées</v>
      </c>
      <c r="Q72" s="144">
        <f t="shared" si="12"/>
        <v>0</v>
      </c>
      <c r="R72" s="144">
        <f t="shared" si="44"/>
        <v>0</v>
      </c>
      <c r="S72" s="144">
        <f t="shared" si="44"/>
        <v>0</v>
      </c>
      <c r="T72" s="144">
        <f t="shared" si="44"/>
        <v>0</v>
      </c>
      <c r="U72" s="144">
        <f t="shared" si="44"/>
        <v>0</v>
      </c>
      <c r="V72" s="144">
        <f t="shared" si="44"/>
        <v>0</v>
      </c>
      <c r="W72" s="144">
        <f t="shared" si="44"/>
        <v>0</v>
      </c>
      <c r="X72" s="144">
        <f t="shared" si="44"/>
        <v>0</v>
      </c>
      <c r="Y72" s="144">
        <f t="shared" si="44"/>
        <v>0</v>
      </c>
      <c r="Z72" s="144">
        <f t="shared" si="44"/>
        <v>0</v>
      </c>
      <c r="AA72" s="144">
        <f t="shared" si="44"/>
        <v>0</v>
      </c>
      <c r="AB72" s="144">
        <f t="shared" si="44"/>
        <v>0</v>
      </c>
      <c r="AC72" s="144">
        <f t="shared" si="44"/>
        <v>0</v>
      </c>
      <c r="AD72" s="144">
        <f t="shared" si="44"/>
        <v>0</v>
      </c>
      <c r="AE72" s="144">
        <f t="shared" si="44"/>
        <v>0</v>
      </c>
      <c r="AF72" s="144">
        <f t="shared" si="44"/>
        <v>0</v>
      </c>
      <c r="AG72" s="144">
        <f t="shared" si="44"/>
        <v>0</v>
      </c>
      <c r="AH72" s="144">
        <f t="shared" si="44"/>
        <v>0</v>
      </c>
      <c r="AI72" s="144">
        <f t="shared" si="44"/>
        <v>0</v>
      </c>
      <c r="AJ72" s="144">
        <f t="shared" si="44"/>
        <v>0</v>
      </c>
      <c r="AK72" s="144">
        <f t="shared" si="44"/>
        <v>0</v>
      </c>
      <c r="AL72" s="144">
        <f t="shared" si="44"/>
        <v>0</v>
      </c>
      <c r="AM72" s="144">
        <f t="shared" si="44"/>
        <v>0</v>
      </c>
      <c r="AN72" s="144">
        <f t="shared" si="44"/>
        <v>0</v>
      </c>
      <c r="AO72" s="144">
        <f t="shared" si="44"/>
        <v>0</v>
      </c>
      <c r="AP72" s="144">
        <f t="shared" si="44"/>
        <v>0</v>
      </c>
      <c r="AQ72" s="144">
        <f t="shared" si="44"/>
        <v>0</v>
      </c>
      <c r="AR72" s="144">
        <f t="shared" si="44"/>
        <v>0</v>
      </c>
      <c r="AS72" s="144">
        <f t="shared" si="44"/>
        <v>0</v>
      </c>
      <c r="AT72" s="144">
        <f t="shared" si="44"/>
        <v>0</v>
      </c>
      <c r="AU72" s="144">
        <f t="shared" si="44"/>
        <v>0</v>
      </c>
      <c r="AV72" s="144">
        <f t="shared" si="39"/>
        <v>0</v>
      </c>
      <c r="AX72" s="144">
        <f t="shared" si="40"/>
        <v>0</v>
      </c>
      <c r="AY72" s="144">
        <f t="shared" si="33"/>
        <v>0</v>
      </c>
      <c r="AZ72" s="144">
        <f t="shared" si="33"/>
        <v>0</v>
      </c>
      <c r="BA72" s="144">
        <f t="shared" si="33"/>
        <v>0</v>
      </c>
      <c r="BB72" s="144">
        <f t="shared" si="33"/>
        <v>0</v>
      </c>
      <c r="BC72" s="144">
        <f t="shared" si="33"/>
        <v>0</v>
      </c>
      <c r="BD72" s="144">
        <f t="shared" si="33"/>
        <v>0</v>
      </c>
      <c r="BE72" s="144">
        <f t="shared" si="33"/>
        <v>0</v>
      </c>
      <c r="BF72" s="144">
        <f t="shared" si="32"/>
        <v>0</v>
      </c>
      <c r="BG72" s="144">
        <f t="shared" si="32"/>
        <v>0</v>
      </c>
      <c r="BH72" s="144">
        <f t="shared" si="32"/>
        <v>0</v>
      </c>
      <c r="BI72" s="144">
        <f t="shared" si="32"/>
        <v>0</v>
      </c>
      <c r="BJ72" s="144">
        <f t="shared" si="32"/>
        <v>0</v>
      </c>
      <c r="BK72" s="144">
        <f t="shared" si="32"/>
        <v>0</v>
      </c>
      <c r="BL72" s="144">
        <f t="shared" si="32"/>
        <v>0</v>
      </c>
      <c r="BM72" s="144">
        <f t="shared" si="32"/>
        <v>0</v>
      </c>
      <c r="BN72" s="144">
        <f t="shared" si="32"/>
        <v>0</v>
      </c>
      <c r="BO72" s="144">
        <f t="shared" si="32"/>
        <v>0</v>
      </c>
      <c r="BP72" s="144">
        <f t="shared" si="32"/>
        <v>0</v>
      </c>
      <c r="BQ72" s="144">
        <f t="shared" si="32"/>
        <v>0</v>
      </c>
      <c r="BR72" s="144">
        <f t="shared" si="32"/>
        <v>0</v>
      </c>
      <c r="BS72" s="144">
        <f t="shared" si="32"/>
        <v>0</v>
      </c>
      <c r="BT72" s="144">
        <f t="shared" si="32"/>
        <v>0</v>
      </c>
      <c r="BU72" s="144">
        <f t="shared" si="32"/>
        <v>0</v>
      </c>
      <c r="BV72" s="144">
        <f t="shared" si="45"/>
        <v>0</v>
      </c>
      <c r="BW72" s="144">
        <f t="shared" si="16"/>
        <v>0</v>
      </c>
      <c r="BX72" s="144">
        <f t="shared" si="16"/>
        <v>0</v>
      </c>
      <c r="BY72" s="144">
        <f t="shared" si="16"/>
        <v>0</v>
      </c>
      <c r="BZ72" s="144">
        <f t="shared" si="16"/>
        <v>0</v>
      </c>
      <c r="CA72" s="144">
        <f t="shared" si="16"/>
        <v>0</v>
      </c>
      <c r="CB72" s="144">
        <f t="shared" si="16"/>
        <v>0</v>
      </c>
      <c r="CC72" s="369"/>
      <c r="CE72" s="189" t="str">
        <f t="shared" si="1"/>
        <v>Système de filtration des fumées</v>
      </c>
      <c r="CF72" s="145"/>
      <c r="CG72" s="145"/>
      <c r="CH72" s="145"/>
      <c r="CI72" s="145"/>
      <c r="CJ72" s="145"/>
      <c r="CK72" s="145"/>
      <c r="CL72" s="145"/>
      <c r="CM72" s="145">
        <v>1</v>
      </c>
      <c r="CN72" s="145">
        <v>1</v>
      </c>
      <c r="CO72" s="145"/>
      <c r="CP72" s="145"/>
      <c r="CQ72" s="145"/>
      <c r="CR72" s="145"/>
      <c r="CS72" s="145"/>
      <c r="CT72" s="145">
        <f t="shared" si="2"/>
        <v>0</v>
      </c>
      <c r="CU72" s="145">
        <f t="shared" si="3"/>
        <v>0</v>
      </c>
      <c r="CV72" s="145">
        <f t="shared" si="7"/>
        <v>0</v>
      </c>
    </row>
    <row r="73" spans="1:100" s="137" customFormat="1" hidden="1" x14ac:dyDescent="0.2">
      <c r="A73" s="158"/>
      <c r="B73" s="96" t="s">
        <v>45</v>
      </c>
      <c r="C73" s="320"/>
      <c r="D73" s="50"/>
      <c r="E73" s="510">
        <v>30</v>
      </c>
      <c r="F73" s="643"/>
      <c r="G73" s="157" t="s">
        <v>46</v>
      </c>
      <c r="H73" s="637"/>
      <c r="I73" s="623" t="s">
        <v>124</v>
      </c>
      <c r="J73" s="84"/>
      <c r="K73" s="139">
        <f t="shared" si="8"/>
        <v>30</v>
      </c>
      <c r="L73" s="140">
        <f t="shared" si="41"/>
        <v>0</v>
      </c>
      <c r="M73" s="141">
        <f t="shared" si="42"/>
        <v>0</v>
      </c>
      <c r="N73" s="141">
        <f t="shared" si="43"/>
        <v>0</v>
      </c>
      <c r="O73" s="70"/>
      <c r="P73" s="149" t="str">
        <f t="shared" si="0"/>
        <v>Autre</v>
      </c>
      <c r="Q73" s="144">
        <f t="shared" si="12"/>
        <v>0</v>
      </c>
      <c r="R73" s="144">
        <f t="shared" si="44"/>
        <v>0</v>
      </c>
      <c r="S73" s="144">
        <f t="shared" si="44"/>
        <v>0</v>
      </c>
      <c r="T73" s="144">
        <f t="shared" si="44"/>
        <v>0</v>
      </c>
      <c r="U73" s="144">
        <f t="shared" si="44"/>
        <v>0</v>
      </c>
      <c r="V73" s="144">
        <f t="shared" si="44"/>
        <v>0</v>
      </c>
      <c r="W73" s="144">
        <f t="shared" si="44"/>
        <v>0</v>
      </c>
      <c r="X73" s="144">
        <f t="shared" si="44"/>
        <v>0</v>
      </c>
      <c r="Y73" s="144">
        <f t="shared" si="44"/>
        <v>0</v>
      </c>
      <c r="Z73" s="144">
        <f t="shared" si="44"/>
        <v>0</v>
      </c>
      <c r="AA73" s="144">
        <f t="shared" si="44"/>
        <v>0</v>
      </c>
      <c r="AB73" s="144">
        <f t="shared" si="44"/>
        <v>0</v>
      </c>
      <c r="AC73" s="144">
        <f t="shared" si="44"/>
        <v>0</v>
      </c>
      <c r="AD73" s="144">
        <f t="shared" si="44"/>
        <v>0</v>
      </c>
      <c r="AE73" s="144">
        <f t="shared" si="44"/>
        <v>0</v>
      </c>
      <c r="AF73" s="144">
        <f t="shared" si="44"/>
        <v>0</v>
      </c>
      <c r="AG73" s="144">
        <f t="shared" si="44"/>
        <v>0</v>
      </c>
      <c r="AH73" s="144">
        <f t="shared" si="44"/>
        <v>0</v>
      </c>
      <c r="AI73" s="144">
        <f t="shared" si="44"/>
        <v>0</v>
      </c>
      <c r="AJ73" s="144">
        <f t="shared" si="44"/>
        <v>0</v>
      </c>
      <c r="AK73" s="144">
        <f t="shared" si="44"/>
        <v>0</v>
      </c>
      <c r="AL73" s="144">
        <f t="shared" si="44"/>
        <v>0</v>
      </c>
      <c r="AM73" s="144">
        <f t="shared" si="44"/>
        <v>0</v>
      </c>
      <c r="AN73" s="144">
        <f t="shared" si="44"/>
        <v>0</v>
      </c>
      <c r="AO73" s="144">
        <f t="shared" si="44"/>
        <v>0</v>
      </c>
      <c r="AP73" s="144">
        <f t="shared" si="44"/>
        <v>0</v>
      </c>
      <c r="AQ73" s="144">
        <f t="shared" si="44"/>
        <v>0</v>
      </c>
      <c r="AR73" s="144">
        <f t="shared" si="44"/>
        <v>0</v>
      </c>
      <c r="AS73" s="144">
        <f t="shared" si="44"/>
        <v>0</v>
      </c>
      <c r="AT73" s="144">
        <f t="shared" si="44"/>
        <v>0</v>
      </c>
      <c r="AU73" s="144">
        <f t="shared" si="44"/>
        <v>0</v>
      </c>
      <c r="AV73" s="144">
        <f t="shared" si="39"/>
        <v>0</v>
      </c>
      <c r="AX73" s="144">
        <f t="shared" si="40"/>
        <v>0</v>
      </c>
      <c r="AY73" s="144">
        <f t="shared" si="33"/>
        <v>0</v>
      </c>
      <c r="AZ73" s="144">
        <f t="shared" si="33"/>
        <v>0</v>
      </c>
      <c r="BA73" s="144">
        <f t="shared" si="33"/>
        <v>0</v>
      </c>
      <c r="BB73" s="144">
        <f t="shared" si="33"/>
        <v>0</v>
      </c>
      <c r="BC73" s="144">
        <f t="shared" si="33"/>
        <v>0</v>
      </c>
      <c r="BD73" s="144">
        <f t="shared" si="33"/>
        <v>0</v>
      </c>
      <c r="BE73" s="144">
        <f t="shared" si="33"/>
        <v>0</v>
      </c>
      <c r="BF73" s="144">
        <f t="shared" si="32"/>
        <v>0</v>
      </c>
      <c r="BG73" s="144">
        <f t="shared" si="32"/>
        <v>0</v>
      </c>
      <c r="BH73" s="144">
        <f t="shared" si="32"/>
        <v>0</v>
      </c>
      <c r="BI73" s="144">
        <f t="shared" si="32"/>
        <v>0</v>
      </c>
      <c r="BJ73" s="144">
        <f t="shared" si="32"/>
        <v>0</v>
      </c>
      <c r="BK73" s="144">
        <f t="shared" si="32"/>
        <v>0</v>
      </c>
      <c r="BL73" s="144">
        <f t="shared" si="32"/>
        <v>0</v>
      </c>
      <c r="BM73" s="144">
        <f t="shared" si="32"/>
        <v>0</v>
      </c>
      <c r="BN73" s="144">
        <f t="shared" si="32"/>
        <v>0</v>
      </c>
      <c r="BO73" s="144">
        <f t="shared" si="32"/>
        <v>0</v>
      </c>
      <c r="BP73" s="144">
        <f t="shared" si="32"/>
        <v>0</v>
      </c>
      <c r="BQ73" s="144">
        <f t="shared" si="32"/>
        <v>0</v>
      </c>
      <c r="BR73" s="144">
        <f t="shared" si="32"/>
        <v>0</v>
      </c>
      <c r="BS73" s="144">
        <f t="shared" si="32"/>
        <v>0</v>
      </c>
      <c r="BT73" s="144">
        <f t="shared" si="32"/>
        <v>0</v>
      </c>
      <c r="BU73" s="144">
        <f t="shared" si="32"/>
        <v>0</v>
      </c>
      <c r="BV73" s="144">
        <f t="shared" si="45"/>
        <v>0</v>
      </c>
      <c r="BW73" s="144">
        <f t="shared" si="16"/>
        <v>0</v>
      </c>
      <c r="BX73" s="144">
        <f t="shared" si="16"/>
        <v>0</v>
      </c>
      <c r="BY73" s="144">
        <f t="shared" si="16"/>
        <v>0</v>
      </c>
      <c r="BZ73" s="144">
        <f t="shared" si="16"/>
        <v>0</v>
      </c>
      <c r="CA73" s="144">
        <f t="shared" si="16"/>
        <v>0</v>
      </c>
      <c r="CB73" s="144">
        <f t="shared" si="16"/>
        <v>0</v>
      </c>
      <c r="CC73" s="369"/>
      <c r="CE73" s="189" t="str">
        <f t="shared" si="1"/>
        <v>Autre</v>
      </c>
      <c r="CF73" s="145"/>
      <c r="CG73" s="145"/>
      <c r="CH73" s="145"/>
      <c r="CI73" s="145"/>
      <c r="CJ73" s="145"/>
      <c r="CK73" s="145"/>
      <c r="CL73" s="145"/>
      <c r="CM73" s="145">
        <v>1</v>
      </c>
      <c r="CN73" s="145">
        <v>1</v>
      </c>
      <c r="CO73" s="145"/>
      <c r="CP73" s="145"/>
      <c r="CQ73" s="145">
        <v>1</v>
      </c>
      <c r="CR73" s="145">
        <v>1</v>
      </c>
      <c r="CS73" s="145">
        <v>1</v>
      </c>
      <c r="CT73" s="145">
        <f t="shared" si="2"/>
        <v>0</v>
      </c>
      <c r="CU73" s="145">
        <f t="shared" si="3"/>
        <v>0</v>
      </c>
      <c r="CV73" s="145">
        <f t="shared" si="7"/>
        <v>0</v>
      </c>
    </row>
    <row r="74" spans="1:100" s="137" customFormat="1" ht="13.5" hidden="1" thickBot="1" x14ac:dyDescent="0.25">
      <c r="A74" s="158"/>
      <c r="B74" s="625" t="s">
        <v>145</v>
      </c>
      <c r="C74" s="322"/>
      <c r="D74" s="129"/>
      <c r="E74" s="155"/>
      <c r="F74" s="127"/>
      <c r="G74" s="130"/>
      <c r="H74" s="639"/>
      <c r="I74" s="130"/>
      <c r="J74" s="84"/>
      <c r="K74" s="139"/>
      <c r="L74" s="140"/>
      <c r="M74" s="141"/>
      <c r="N74" s="141"/>
      <c r="O74" s="70"/>
      <c r="P74" s="134" t="str">
        <f t="shared" si="0"/>
        <v>6. Distribution de chaleur</v>
      </c>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369"/>
      <c r="CE74" s="374" t="str">
        <f t="shared" si="1"/>
        <v>6. Distribution de chaleur</v>
      </c>
      <c r="CF74" s="145">
        <v>1</v>
      </c>
      <c r="CG74" s="145">
        <v>1</v>
      </c>
      <c r="CH74" s="145">
        <v>1</v>
      </c>
      <c r="CI74" s="145">
        <v>1</v>
      </c>
      <c r="CJ74" s="145">
        <v>1</v>
      </c>
      <c r="CK74" s="145">
        <v>1</v>
      </c>
      <c r="CL74" s="145">
        <v>1</v>
      </c>
      <c r="CM74" s="145">
        <v>1</v>
      </c>
      <c r="CN74" s="145">
        <v>1</v>
      </c>
      <c r="CO74" s="145">
        <v>1</v>
      </c>
      <c r="CP74" s="145">
        <v>1</v>
      </c>
      <c r="CQ74" s="145">
        <v>1</v>
      </c>
      <c r="CR74" s="145">
        <v>1</v>
      </c>
      <c r="CS74" s="145">
        <v>1</v>
      </c>
      <c r="CT74" s="145">
        <f t="shared" si="2"/>
        <v>1</v>
      </c>
      <c r="CU74" s="145">
        <f t="shared" si="3"/>
        <v>1</v>
      </c>
      <c r="CV74" s="145">
        <f t="shared" si="7"/>
        <v>1</v>
      </c>
    </row>
    <row r="75" spans="1:100" s="137" customFormat="1" ht="13.5" hidden="1" thickBot="1" x14ac:dyDescent="0.25">
      <c r="A75" s="158"/>
      <c r="B75" s="98" t="s">
        <v>377</v>
      </c>
      <c r="C75" s="319"/>
      <c r="D75" s="49"/>
      <c r="E75" s="152">
        <v>30</v>
      </c>
      <c r="F75" s="642"/>
      <c r="G75" s="34">
        <v>0.01</v>
      </c>
      <c r="H75" s="636"/>
      <c r="I75" s="622" t="s">
        <v>124</v>
      </c>
      <c r="J75" s="84"/>
      <c r="K75" s="139">
        <f t="shared" si="8"/>
        <v>30</v>
      </c>
      <c r="L75" s="140">
        <f t="shared" ref="L75:L81" si="46">IF(ISNUMBER(H75),IF(I75=$D$332,IFERROR(H75/D75,"-"),H75/100),IF(ISNUMBER(G75),G75,0))</f>
        <v>0.01</v>
      </c>
      <c r="M75" s="141">
        <f t="shared" ref="M75:M81" si="47">IF(AND(ISNUMBER(H75),I75=$D$332),H75,L75*D75)</f>
        <v>0</v>
      </c>
      <c r="N75" s="141">
        <f t="shared" ref="N75:N81" si="48">1/K75*D75</f>
        <v>0</v>
      </c>
      <c r="O75" s="70"/>
      <c r="P75" s="143" t="str">
        <f t="shared" si="0"/>
        <v>Collecteur principal</v>
      </c>
      <c r="Q75" s="144">
        <f t="shared" si="12"/>
        <v>0</v>
      </c>
      <c r="R75" s="144">
        <f t="shared" ref="R75:AU81" si="49">IF(Betrachtungszeit_Heizung&lt;R$26,0,IF(AND(Q$26&lt;&gt;0,Q$26/($K75)=INT(Q$26/($K75))),$D75,0))</f>
        <v>0</v>
      </c>
      <c r="S75" s="144">
        <f t="shared" si="49"/>
        <v>0</v>
      </c>
      <c r="T75" s="144">
        <f t="shared" si="49"/>
        <v>0</v>
      </c>
      <c r="U75" s="144">
        <f t="shared" si="49"/>
        <v>0</v>
      </c>
      <c r="V75" s="144">
        <f t="shared" si="49"/>
        <v>0</v>
      </c>
      <c r="W75" s="144">
        <f t="shared" si="49"/>
        <v>0</v>
      </c>
      <c r="X75" s="144">
        <f t="shared" si="49"/>
        <v>0</v>
      </c>
      <c r="Y75" s="144">
        <f t="shared" si="49"/>
        <v>0</v>
      </c>
      <c r="Z75" s="144">
        <f t="shared" si="49"/>
        <v>0</v>
      </c>
      <c r="AA75" s="144">
        <f t="shared" si="49"/>
        <v>0</v>
      </c>
      <c r="AB75" s="144">
        <f t="shared" si="49"/>
        <v>0</v>
      </c>
      <c r="AC75" s="144">
        <f t="shared" si="49"/>
        <v>0</v>
      </c>
      <c r="AD75" s="144">
        <f t="shared" si="49"/>
        <v>0</v>
      </c>
      <c r="AE75" s="144">
        <f t="shared" si="49"/>
        <v>0</v>
      </c>
      <c r="AF75" s="144">
        <f t="shared" si="49"/>
        <v>0</v>
      </c>
      <c r="AG75" s="144">
        <f t="shared" si="49"/>
        <v>0</v>
      </c>
      <c r="AH75" s="144">
        <f t="shared" si="49"/>
        <v>0</v>
      </c>
      <c r="AI75" s="144">
        <f t="shared" si="49"/>
        <v>0</v>
      </c>
      <c r="AJ75" s="144">
        <f t="shared" si="49"/>
        <v>0</v>
      </c>
      <c r="AK75" s="144">
        <f t="shared" si="49"/>
        <v>0</v>
      </c>
      <c r="AL75" s="144">
        <f t="shared" si="49"/>
        <v>0</v>
      </c>
      <c r="AM75" s="144">
        <f t="shared" si="49"/>
        <v>0</v>
      </c>
      <c r="AN75" s="144">
        <f t="shared" si="49"/>
        <v>0</v>
      </c>
      <c r="AO75" s="144">
        <f t="shared" si="49"/>
        <v>0</v>
      </c>
      <c r="AP75" s="144">
        <f t="shared" si="49"/>
        <v>0</v>
      </c>
      <c r="AQ75" s="144">
        <f t="shared" si="49"/>
        <v>0</v>
      </c>
      <c r="AR75" s="144">
        <f t="shared" si="49"/>
        <v>0</v>
      </c>
      <c r="AS75" s="144">
        <f t="shared" si="49"/>
        <v>0</v>
      </c>
      <c r="AT75" s="144">
        <f t="shared" si="49"/>
        <v>0</v>
      </c>
      <c r="AU75" s="144">
        <f t="shared" si="49"/>
        <v>0</v>
      </c>
      <c r="AV75" s="144">
        <f t="shared" ref="AV75:AV81" si="50">SUMIF($AX$26:$CB$26,Betrachtungszeit_Heizung,AX75:CB75)</f>
        <v>0</v>
      </c>
      <c r="AX75" s="144">
        <f t="shared" ref="AX75:AX81" si="51">$D75</f>
        <v>0</v>
      </c>
      <c r="AY75" s="144">
        <f t="shared" si="33"/>
        <v>0</v>
      </c>
      <c r="AZ75" s="144">
        <f t="shared" si="33"/>
        <v>0</v>
      </c>
      <c r="BA75" s="144">
        <f t="shared" si="33"/>
        <v>0</v>
      </c>
      <c r="BB75" s="144">
        <f t="shared" si="33"/>
        <v>0</v>
      </c>
      <c r="BC75" s="144">
        <f t="shared" si="33"/>
        <v>0</v>
      </c>
      <c r="BD75" s="144">
        <f t="shared" si="33"/>
        <v>0</v>
      </c>
      <c r="BE75" s="144">
        <f t="shared" si="33"/>
        <v>0</v>
      </c>
      <c r="BF75" s="144">
        <f t="shared" si="32"/>
        <v>0</v>
      </c>
      <c r="BG75" s="144">
        <f t="shared" si="32"/>
        <v>0</v>
      </c>
      <c r="BH75" s="144">
        <f t="shared" si="32"/>
        <v>0</v>
      </c>
      <c r="BI75" s="144">
        <f t="shared" si="32"/>
        <v>0</v>
      </c>
      <c r="BJ75" s="144">
        <f t="shared" si="32"/>
        <v>0</v>
      </c>
      <c r="BK75" s="144">
        <f t="shared" si="32"/>
        <v>0</v>
      </c>
      <c r="BL75" s="144">
        <f t="shared" si="32"/>
        <v>0</v>
      </c>
      <c r="BM75" s="144">
        <f t="shared" si="32"/>
        <v>0</v>
      </c>
      <c r="BN75" s="144">
        <f t="shared" si="32"/>
        <v>0</v>
      </c>
      <c r="BO75" s="144">
        <f t="shared" si="32"/>
        <v>0</v>
      </c>
      <c r="BP75" s="144">
        <f t="shared" si="32"/>
        <v>0</v>
      </c>
      <c r="BQ75" s="144">
        <f t="shared" si="32"/>
        <v>0</v>
      </c>
      <c r="BR75" s="144">
        <f t="shared" si="32"/>
        <v>0</v>
      </c>
      <c r="BS75" s="144">
        <f t="shared" si="32"/>
        <v>0</v>
      </c>
      <c r="BT75" s="144">
        <f t="shared" si="32"/>
        <v>0</v>
      </c>
      <c r="BU75" s="144">
        <f t="shared" si="32"/>
        <v>0</v>
      </c>
      <c r="BV75" s="144">
        <f t="shared" si="45"/>
        <v>0</v>
      </c>
      <c r="BW75" s="144">
        <f t="shared" si="16"/>
        <v>0</v>
      </c>
      <c r="BX75" s="144">
        <f t="shared" si="16"/>
        <v>0</v>
      </c>
      <c r="BY75" s="144">
        <f t="shared" si="16"/>
        <v>0</v>
      </c>
      <c r="BZ75" s="144">
        <f t="shared" si="16"/>
        <v>0</v>
      </c>
      <c r="CA75" s="144">
        <f t="shared" si="16"/>
        <v>0</v>
      </c>
      <c r="CB75" s="144">
        <f t="shared" si="16"/>
        <v>0</v>
      </c>
      <c r="CC75" s="369"/>
      <c r="CE75" s="189" t="str">
        <f t="shared" si="1"/>
        <v>Collecteur principal</v>
      </c>
      <c r="CF75" s="145"/>
      <c r="CG75" s="145">
        <v>1</v>
      </c>
      <c r="CH75" s="145">
        <v>1</v>
      </c>
      <c r="CI75" s="145">
        <v>1</v>
      </c>
      <c r="CJ75" s="145">
        <v>1</v>
      </c>
      <c r="CK75" s="145">
        <v>1</v>
      </c>
      <c r="CL75" s="145">
        <v>1</v>
      </c>
      <c r="CM75" s="145">
        <v>1</v>
      </c>
      <c r="CN75" s="145">
        <v>1</v>
      </c>
      <c r="CO75" s="145">
        <v>1</v>
      </c>
      <c r="CP75" s="145">
        <v>1</v>
      </c>
      <c r="CQ75" s="145">
        <v>1</v>
      </c>
      <c r="CR75" s="145">
        <v>1</v>
      </c>
      <c r="CS75" s="145">
        <v>1</v>
      </c>
      <c r="CT75" s="145">
        <f t="shared" si="2"/>
        <v>0</v>
      </c>
      <c r="CU75" s="145">
        <f t="shared" si="3"/>
        <v>0</v>
      </c>
      <c r="CV75" s="145">
        <f t="shared" si="7"/>
        <v>0</v>
      </c>
    </row>
    <row r="76" spans="1:100" s="137" customFormat="1" ht="13.5" hidden="1" thickBot="1" x14ac:dyDescent="0.25">
      <c r="A76" s="158"/>
      <c r="B76" s="98" t="s">
        <v>378</v>
      </c>
      <c r="C76" s="319"/>
      <c r="D76" s="49"/>
      <c r="E76" s="152">
        <v>20</v>
      </c>
      <c r="F76" s="642"/>
      <c r="G76" s="34">
        <v>0.01</v>
      </c>
      <c r="H76" s="636"/>
      <c r="I76" s="622" t="s">
        <v>124</v>
      </c>
      <c r="J76" s="84"/>
      <c r="K76" s="139">
        <f t="shared" si="8"/>
        <v>20</v>
      </c>
      <c r="L76" s="140">
        <f t="shared" si="46"/>
        <v>0.01</v>
      </c>
      <c r="M76" s="141">
        <f t="shared" si="47"/>
        <v>0</v>
      </c>
      <c r="N76" s="141">
        <f t="shared" si="48"/>
        <v>0</v>
      </c>
      <c r="O76" s="70"/>
      <c r="P76" s="143" t="str">
        <f t="shared" si="0"/>
        <v>Vase d'expansion</v>
      </c>
      <c r="Q76" s="144">
        <f t="shared" si="12"/>
        <v>0</v>
      </c>
      <c r="R76" s="144">
        <f t="shared" si="49"/>
        <v>0</v>
      </c>
      <c r="S76" s="144">
        <f t="shared" si="49"/>
        <v>0</v>
      </c>
      <c r="T76" s="144">
        <f t="shared" si="49"/>
        <v>0</v>
      </c>
      <c r="U76" s="144">
        <f t="shared" si="49"/>
        <v>0</v>
      </c>
      <c r="V76" s="144">
        <f t="shared" si="49"/>
        <v>0</v>
      </c>
      <c r="W76" s="144">
        <f t="shared" si="49"/>
        <v>0</v>
      </c>
      <c r="X76" s="144">
        <f t="shared" si="49"/>
        <v>0</v>
      </c>
      <c r="Y76" s="144">
        <f t="shared" si="49"/>
        <v>0</v>
      </c>
      <c r="Z76" s="144">
        <f t="shared" si="49"/>
        <v>0</v>
      </c>
      <c r="AA76" s="144">
        <f t="shared" si="49"/>
        <v>0</v>
      </c>
      <c r="AB76" s="144">
        <f t="shared" si="49"/>
        <v>0</v>
      </c>
      <c r="AC76" s="144">
        <f t="shared" si="49"/>
        <v>0</v>
      </c>
      <c r="AD76" s="144">
        <f t="shared" si="49"/>
        <v>0</v>
      </c>
      <c r="AE76" s="144">
        <f t="shared" si="49"/>
        <v>0</v>
      </c>
      <c r="AF76" s="144">
        <f t="shared" si="49"/>
        <v>0</v>
      </c>
      <c r="AG76" s="144">
        <f t="shared" si="49"/>
        <v>0</v>
      </c>
      <c r="AH76" s="144">
        <f t="shared" si="49"/>
        <v>0</v>
      </c>
      <c r="AI76" s="144">
        <f t="shared" si="49"/>
        <v>0</v>
      </c>
      <c r="AJ76" s="144">
        <f t="shared" si="49"/>
        <v>0</v>
      </c>
      <c r="AK76" s="144">
        <f t="shared" si="49"/>
        <v>0</v>
      </c>
      <c r="AL76" s="144">
        <f t="shared" si="49"/>
        <v>0</v>
      </c>
      <c r="AM76" s="144">
        <f t="shared" si="49"/>
        <v>0</v>
      </c>
      <c r="AN76" s="144">
        <f t="shared" si="49"/>
        <v>0</v>
      </c>
      <c r="AO76" s="144">
        <f t="shared" si="49"/>
        <v>0</v>
      </c>
      <c r="AP76" s="144">
        <f t="shared" si="49"/>
        <v>0</v>
      </c>
      <c r="AQ76" s="144">
        <f t="shared" si="49"/>
        <v>0</v>
      </c>
      <c r="AR76" s="144">
        <f t="shared" si="49"/>
        <v>0</v>
      </c>
      <c r="AS76" s="144">
        <f t="shared" si="49"/>
        <v>0</v>
      </c>
      <c r="AT76" s="144">
        <f t="shared" si="49"/>
        <v>0</v>
      </c>
      <c r="AU76" s="144">
        <f t="shared" si="49"/>
        <v>0</v>
      </c>
      <c r="AV76" s="144">
        <f t="shared" si="50"/>
        <v>0</v>
      </c>
      <c r="AX76" s="144">
        <f t="shared" si="51"/>
        <v>0</v>
      </c>
      <c r="AY76" s="144">
        <f t="shared" si="33"/>
        <v>0</v>
      </c>
      <c r="AZ76" s="144">
        <f t="shared" si="33"/>
        <v>0</v>
      </c>
      <c r="BA76" s="144">
        <f t="shared" si="33"/>
        <v>0</v>
      </c>
      <c r="BB76" s="144">
        <f t="shared" si="33"/>
        <v>0</v>
      </c>
      <c r="BC76" s="144">
        <f t="shared" si="33"/>
        <v>0</v>
      </c>
      <c r="BD76" s="144">
        <f t="shared" si="33"/>
        <v>0</v>
      </c>
      <c r="BE76" s="144">
        <f t="shared" si="33"/>
        <v>0</v>
      </c>
      <c r="BF76" s="144">
        <f t="shared" si="32"/>
        <v>0</v>
      </c>
      <c r="BG76" s="144">
        <f t="shared" si="32"/>
        <v>0</v>
      </c>
      <c r="BH76" s="144">
        <f t="shared" si="32"/>
        <v>0</v>
      </c>
      <c r="BI76" s="144">
        <f t="shared" si="32"/>
        <v>0</v>
      </c>
      <c r="BJ76" s="144">
        <f t="shared" si="32"/>
        <v>0</v>
      </c>
      <c r="BK76" s="144">
        <f t="shared" si="32"/>
        <v>0</v>
      </c>
      <c r="BL76" s="144">
        <f t="shared" si="32"/>
        <v>0</v>
      </c>
      <c r="BM76" s="144">
        <f t="shared" si="32"/>
        <v>0</v>
      </c>
      <c r="BN76" s="144">
        <f t="shared" si="32"/>
        <v>0</v>
      </c>
      <c r="BO76" s="144">
        <f t="shared" si="32"/>
        <v>0</v>
      </c>
      <c r="BP76" s="144">
        <f t="shared" si="32"/>
        <v>0</v>
      </c>
      <c r="BQ76" s="144">
        <f t="shared" si="32"/>
        <v>0</v>
      </c>
      <c r="BR76" s="144">
        <f t="shared" si="32"/>
        <v>0</v>
      </c>
      <c r="BS76" s="144">
        <f t="shared" si="32"/>
        <v>0</v>
      </c>
      <c r="BT76" s="144">
        <f t="shared" si="32"/>
        <v>0</v>
      </c>
      <c r="BU76" s="144">
        <f t="shared" si="32"/>
        <v>0</v>
      </c>
      <c r="BV76" s="144">
        <f t="shared" si="45"/>
        <v>0</v>
      </c>
      <c r="BW76" s="144">
        <f t="shared" si="16"/>
        <v>0</v>
      </c>
      <c r="BX76" s="144">
        <f t="shared" si="16"/>
        <v>0</v>
      </c>
      <c r="BY76" s="144">
        <f t="shared" si="16"/>
        <v>0</v>
      </c>
      <c r="BZ76" s="144">
        <f t="shared" si="16"/>
        <v>0</v>
      </c>
      <c r="CA76" s="144">
        <f t="shared" si="16"/>
        <v>0</v>
      </c>
      <c r="CB76" s="144">
        <f t="shared" si="16"/>
        <v>0</v>
      </c>
      <c r="CC76" s="369"/>
      <c r="CE76" s="189" t="str">
        <f t="shared" si="1"/>
        <v>Vase d'expansion</v>
      </c>
      <c r="CF76" s="145"/>
      <c r="CG76" s="145">
        <v>1</v>
      </c>
      <c r="CH76" s="145">
        <v>1</v>
      </c>
      <c r="CI76" s="145">
        <v>1</v>
      </c>
      <c r="CJ76" s="145">
        <v>1</v>
      </c>
      <c r="CK76" s="145">
        <v>1</v>
      </c>
      <c r="CL76" s="145">
        <v>1</v>
      </c>
      <c r="CM76" s="145">
        <v>1</v>
      </c>
      <c r="CN76" s="145">
        <v>1</v>
      </c>
      <c r="CO76" s="145">
        <v>1</v>
      </c>
      <c r="CP76" s="145">
        <v>1</v>
      </c>
      <c r="CQ76" s="145">
        <v>1</v>
      </c>
      <c r="CR76" s="145">
        <v>1</v>
      </c>
      <c r="CS76" s="145">
        <v>1</v>
      </c>
      <c r="CT76" s="145">
        <f t="shared" si="2"/>
        <v>0</v>
      </c>
      <c r="CU76" s="145">
        <f t="shared" si="3"/>
        <v>0</v>
      </c>
      <c r="CV76" s="145">
        <f t="shared" si="7"/>
        <v>0</v>
      </c>
    </row>
    <row r="77" spans="1:100" s="137" customFormat="1" ht="13.5" hidden="1" thickBot="1" x14ac:dyDescent="0.25">
      <c r="A77" s="158"/>
      <c r="B77" s="98" t="s">
        <v>146</v>
      </c>
      <c r="C77" s="319"/>
      <c r="D77" s="49"/>
      <c r="E77" s="152">
        <v>20</v>
      </c>
      <c r="F77" s="642"/>
      <c r="G77" s="34">
        <v>0.01</v>
      </c>
      <c r="H77" s="636"/>
      <c r="I77" s="622" t="s">
        <v>124</v>
      </c>
      <c r="J77" s="84"/>
      <c r="K77" s="139">
        <f t="shared" si="8"/>
        <v>20</v>
      </c>
      <c r="L77" s="140">
        <f t="shared" si="46"/>
        <v>0.01</v>
      </c>
      <c r="M77" s="141">
        <f t="shared" si="47"/>
        <v>0</v>
      </c>
      <c r="N77" s="141">
        <f t="shared" si="48"/>
        <v>0</v>
      </c>
      <c r="O77" s="70"/>
      <c r="P77" s="143" t="str">
        <f t="shared" si="0"/>
        <v>Groupes de chauffage</v>
      </c>
      <c r="Q77" s="144">
        <f t="shared" si="12"/>
        <v>0</v>
      </c>
      <c r="R77" s="144">
        <f t="shared" si="49"/>
        <v>0</v>
      </c>
      <c r="S77" s="144">
        <f t="shared" si="49"/>
        <v>0</v>
      </c>
      <c r="T77" s="144">
        <f t="shared" si="49"/>
        <v>0</v>
      </c>
      <c r="U77" s="144">
        <f t="shared" si="49"/>
        <v>0</v>
      </c>
      <c r="V77" s="144">
        <f t="shared" si="49"/>
        <v>0</v>
      </c>
      <c r="W77" s="144">
        <f t="shared" si="49"/>
        <v>0</v>
      </c>
      <c r="X77" s="144">
        <f t="shared" si="49"/>
        <v>0</v>
      </c>
      <c r="Y77" s="144">
        <f t="shared" si="49"/>
        <v>0</v>
      </c>
      <c r="Z77" s="144">
        <f t="shared" si="49"/>
        <v>0</v>
      </c>
      <c r="AA77" s="144">
        <f t="shared" si="49"/>
        <v>0</v>
      </c>
      <c r="AB77" s="144">
        <f t="shared" si="49"/>
        <v>0</v>
      </c>
      <c r="AC77" s="144">
        <f t="shared" si="49"/>
        <v>0</v>
      </c>
      <c r="AD77" s="144">
        <f t="shared" si="49"/>
        <v>0</v>
      </c>
      <c r="AE77" s="144">
        <f t="shared" si="49"/>
        <v>0</v>
      </c>
      <c r="AF77" s="144">
        <f t="shared" si="49"/>
        <v>0</v>
      </c>
      <c r="AG77" s="144">
        <f t="shared" si="49"/>
        <v>0</v>
      </c>
      <c r="AH77" s="144">
        <f t="shared" si="49"/>
        <v>0</v>
      </c>
      <c r="AI77" s="144">
        <f t="shared" si="49"/>
        <v>0</v>
      </c>
      <c r="AJ77" s="144">
        <f t="shared" si="49"/>
        <v>0</v>
      </c>
      <c r="AK77" s="144">
        <f t="shared" si="49"/>
        <v>0</v>
      </c>
      <c r="AL77" s="144">
        <f t="shared" si="49"/>
        <v>0</v>
      </c>
      <c r="AM77" s="144">
        <f t="shared" si="49"/>
        <v>0</v>
      </c>
      <c r="AN77" s="144">
        <f t="shared" si="49"/>
        <v>0</v>
      </c>
      <c r="AO77" s="144">
        <f t="shared" si="49"/>
        <v>0</v>
      </c>
      <c r="AP77" s="144">
        <f t="shared" si="49"/>
        <v>0</v>
      </c>
      <c r="AQ77" s="144">
        <f t="shared" si="49"/>
        <v>0</v>
      </c>
      <c r="AR77" s="144">
        <f t="shared" si="49"/>
        <v>0</v>
      </c>
      <c r="AS77" s="144">
        <f t="shared" si="49"/>
        <v>0</v>
      </c>
      <c r="AT77" s="144">
        <f t="shared" si="49"/>
        <v>0</v>
      </c>
      <c r="AU77" s="144">
        <f t="shared" si="49"/>
        <v>0</v>
      </c>
      <c r="AV77" s="144">
        <f t="shared" si="50"/>
        <v>0</v>
      </c>
      <c r="AX77" s="144">
        <f t="shared" si="51"/>
        <v>0</v>
      </c>
      <c r="AY77" s="144">
        <f t="shared" si="33"/>
        <v>0</v>
      </c>
      <c r="AZ77" s="144">
        <f t="shared" si="33"/>
        <v>0</v>
      </c>
      <c r="BA77" s="144">
        <f t="shared" si="33"/>
        <v>0</v>
      </c>
      <c r="BB77" s="144">
        <f t="shared" si="33"/>
        <v>0</v>
      </c>
      <c r="BC77" s="144">
        <f t="shared" si="33"/>
        <v>0</v>
      </c>
      <c r="BD77" s="144">
        <f t="shared" si="33"/>
        <v>0</v>
      </c>
      <c r="BE77" s="144">
        <f t="shared" si="33"/>
        <v>0</v>
      </c>
      <c r="BF77" s="144">
        <f t="shared" si="32"/>
        <v>0</v>
      </c>
      <c r="BG77" s="144">
        <f t="shared" si="32"/>
        <v>0</v>
      </c>
      <c r="BH77" s="144">
        <f t="shared" si="32"/>
        <v>0</v>
      </c>
      <c r="BI77" s="144">
        <f t="shared" si="32"/>
        <v>0</v>
      </c>
      <c r="BJ77" s="144">
        <f t="shared" si="32"/>
        <v>0</v>
      </c>
      <c r="BK77" s="144">
        <f t="shared" si="32"/>
        <v>0</v>
      </c>
      <c r="BL77" s="144">
        <f t="shared" si="32"/>
        <v>0</v>
      </c>
      <c r="BM77" s="144">
        <f t="shared" si="32"/>
        <v>0</v>
      </c>
      <c r="BN77" s="144">
        <f t="shared" si="32"/>
        <v>0</v>
      </c>
      <c r="BO77" s="144">
        <f t="shared" si="32"/>
        <v>0</v>
      </c>
      <c r="BP77" s="144">
        <f t="shared" si="32"/>
        <v>0</v>
      </c>
      <c r="BQ77" s="144">
        <f t="shared" si="32"/>
        <v>0</v>
      </c>
      <c r="BR77" s="144">
        <f t="shared" si="32"/>
        <v>0</v>
      </c>
      <c r="BS77" s="144">
        <f t="shared" si="32"/>
        <v>0</v>
      </c>
      <c r="BT77" s="144">
        <f t="shared" si="32"/>
        <v>0</v>
      </c>
      <c r="BU77" s="144">
        <f t="shared" si="32"/>
        <v>0</v>
      </c>
      <c r="BV77" s="144">
        <f t="shared" si="45"/>
        <v>0</v>
      </c>
      <c r="BW77" s="144">
        <f t="shared" si="16"/>
        <v>0</v>
      </c>
      <c r="BX77" s="144">
        <f t="shared" si="16"/>
        <v>0</v>
      </c>
      <c r="BY77" s="144">
        <f t="shared" si="16"/>
        <v>0</v>
      </c>
      <c r="BZ77" s="144">
        <f t="shared" si="16"/>
        <v>0</v>
      </c>
      <c r="CA77" s="144">
        <f t="shared" si="16"/>
        <v>0</v>
      </c>
      <c r="CB77" s="144">
        <f t="shared" si="16"/>
        <v>0</v>
      </c>
      <c r="CC77" s="369"/>
      <c r="CE77" s="189" t="str">
        <f t="shared" si="1"/>
        <v>Groupes de chauffage</v>
      </c>
      <c r="CF77" s="145"/>
      <c r="CG77" s="145">
        <v>1</v>
      </c>
      <c r="CH77" s="145">
        <v>1</v>
      </c>
      <c r="CI77" s="145">
        <v>1</v>
      </c>
      <c r="CJ77" s="145">
        <v>1</v>
      </c>
      <c r="CK77" s="145">
        <v>1</v>
      </c>
      <c r="CL77" s="145">
        <v>1</v>
      </c>
      <c r="CM77" s="145">
        <v>1</v>
      </c>
      <c r="CN77" s="145">
        <v>1</v>
      </c>
      <c r="CO77" s="145">
        <v>1</v>
      </c>
      <c r="CP77" s="145">
        <v>1</v>
      </c>
      <c r="CQ77" s="145">
        <v>1</v>
      </c>
      <c r="CR77" s="145">
        <v>1</v>
      </c>
      <c r="CS77" s="145">
        <v>1</v>
      </c>
      <c r="CT77" s="145">
        <f t="shared" si="2"/>
        <v>0</v>
      </c>
      <c r="CU77" s="145">
        <f t="shared" si="3"/>
        <v>0</v>
      </c>
      <c r="CV77" s="145">
        <f t="shared" si="7"/>
        <v>0</v>
      </c>
    </row>
    <row r="78" spans="1:100" s="137" customFormat="1" ht="13.5" hidden="1" thickBot="1" x14ac:dyDescent="0.25">
      <c r="A78" s="158"/>
      <c r="B78" s="98" t="s">
        <v>379</v>
      </c>
      <c r="C78" s="319"/>
      <c r="D78" s="49"/>
      <c r="E78" s="152">
        <v>20</v>
      </c>
      <c r="F78" s="642"/>
      <c r="G78" s="34">
        <v>1.4999999999999999E-2</v>
      </c>
      <c r="H78" s="636"/>
      <c r="I78" s="622" t="s">
        <v>124</v>
      </c>
      <c r="J78" s="84"/>
      <c r="K78" s="139">
        <f t="shared" si="8"/>
        <v>20</v>
      </c>
      <c r="L78" s="140">
        <f t="shared" si="46"/>
        <v>1.4999999999999999E-2</v>
      </c>
      <c r="M78" s="141">
        <f t="shared" si="47"/>
        <v>0</v>
      </c>
      <c r="N78" s="141">
        <f t="shared" si="48"/>
        <v>0</v>
      </c>
      <c r="O78" s="70"/>
      <c r="P78" s="143" t="str">
        <f t="shared" si="0"/>
        <v>Sous-stations</v>
      </c>
      <c r="Q78" s="144">
        <f t="shared" si="12"/>
        <v>0</v>
      </c>
      <c r="R78" s="144">
        <f t="shared" si="49"/>
        <v>0</v>
      </c>
      <c r="S78" s="144">
        <f t="shared" si="49"/>
        <v>0</v>
      </c>
      <c r="T78" s="144">
        <f t="shared" si="49"/>
        <v>0</v>
      </c>
      <c r="U78" s="144">
        <f t="shared" si="49"/>
        <v>0</v>
      </c>
      <c r="V78" s="144">
        <f t="shared" si="49"/>
        <v>0</v>
      </c>
      <c r="W78" s="144">
        <f t="shared" si="49"/>
        <v>0</v>
      </c>
      <c r="X78" s="144">
        <f t="shared" si="49"/>
        <v>0</v>
      </c>
      <c r="Y78" s="144">
        <f t="shared" si="49"/>
        <v>0</v>
      </c>
      <c r="Z78" s="144">
        <f t="shared" si="49"/>
        <v>0</v>
      </c>
      <c r="AA78" s="144">
        <f t="shared" si="49"/>
        <v>0</v>
      </c>
      <c r="AB78" s="144">
        <f t="shared" si="49"/>
        <v>0</v>
      </c>
      <c r="AC78" s="144">
        <f t="shared" si="49"/>
        <v>0</v>
      </c>
      <c r="AD78" s="144">
        <f t="shared" si="49"/>
        <v>0</v>
      </c>
      <c r="AE78" s="144">
        <f t="shared" si="49"/>
        <v>0</v>
      </c>
      <c r="AF78" s="144">
        <f t="shared" si="49"/>
        <v>0</v>
      </c>
      <c r="AG78" s="144">
        <f t="shared" si="49"/>
        <v>0</v>
      </c>
      <c r="AH78" s="144">
        <f t="shared" si="49"/>
        <v>0</v>
      </c>
      <c r="AI78" s="144">
        <f t="shared" si="49"/>
        <v>0</v>
      </c>
      <c r="AJ78" s="144">
        <f t="shared" si="49"/>
        <v>0</v>
      </c>
      <c r="AK78" s="144">
        <f t="shared" si="49"/>
        <v>0</v>
      </c>
      <c r="AL78" s="144">
        <f t="shared" si="49"/>
        <v>0</v>
      </c>
      <c r="AM78" s="144">
        <f t="shared" si="49"/>
        <v>0</v>
      </c>
      <c r="AN78" s="144">
        <f t="shared" si="49"/>
        <v>0</v>
      </c>
      <c r="AO78" s="144">
        <f t="shared" si="49"/>
        <v>0</v>
      </c>
      <c r="AP78" s="144">
        <f t="shared" si="49"/>
        <v>0</v>
      </c>
      <c r="AQ78" s="144">
        <f t="shared" si="49"/>
        <v>0</v>
      </c>
      <c r="AR78" s="144">
        <f t="shared" si="49"/>
        <v>0</v>
      </c>
      <c r="AS78" s="144">
        <f t="shared" si="49"/>
        <v>0</v>
      </c>
      <c r="AT78" s="144">
        <f t="shared" si="49"/>
        <v>0</v>
      </c>
      <c r="AU78" s="144">
        <f t="shared" si="49"/>
        <v>0</v>
      </c>
      <c r="AV78" s="144">
        <f t="shared" si="50"/>
        <v>0</v>
      </c>
      <c r="AX78" s="144">
        <f t="shared" si="51"/>
        <v>0</v>
      </c>
      <c r="AY78" s="144">
        <f t="shared" si="33"/>
        <v>0</v>
      </c>
      <c r="AZ78" s="144">
        <f t="shared" si="33"/>
        <v>0</v>
      </c>
      <c r="BA78" s="144">
        <f t="shared" si="33"/>
        <v>0</v>
      </c>
      <c r="BB78" s="144">
        <f t="shared" si="33"/>
        <v>0</v>
      </c>
      <c r="BC78" s="144">
        <f t="shared" si="33"/>
        <v>0</v>
      </c>
      <c r="BD78" s="144">
        <f t="shared" si="33"/>
        <v>0</v>
      </c>
      <c r="BE78" s="144">
        <f t="shared" si="33"/>
        <v>0</v>
      </c>
      <c r="BF78" s="144">
        <f t="shared" si="32"/>
        <v>0</v>
      </c>
      <c r="BG78" s="144">
        <f t="shared" si="32"/>
        <v>0</v>
      </c>
      <c r="BH78" s="144">
        <f t="shared" si="32"/>
        <v>0</v>
      </c>
      <c r="BI78" s="144">
        <f t="shared" si="32"/>
        <v>0</v>
      </c>
      <c r="BJ78" s="144">
        <f t="shared" si="32"/>
        <v>0</v>
      </c>
      <c r="BK78" s="144">
        <f t="shared" si="32"/>
        <v>0</v>
      </c>
      <c r="BL78" s="144">
        <f t="shared" si="32"/>
        <v>0</v>
      </c>
      <c r="BM78" s="144">
        <f t="shared" si="32"/>
        <v>0</v>
      </c>
      <c r="BN78" s="144">
        <f t="shared" si="32"/>
        <v>0</v>
      </c>
      <c r="BO78" s="144">
        <f t="shared" si="32"/>
        <v>0</v>
      </c>
      <c r="BP78" s="144">
        <f t="shared" si="32"/>
        <v>0</v>
      </c>
      <c r="BQ78" s="144">
        <f t="shared" si="32"/>
        <v>0</v>
      </c>
      <c r="BR78" s="144">
        <f t="shared" si="32"/>
        <v>0</v>
      </c>
      <c r="BS78" s="144">
        <f t="shared" si="32"/>
        <v>0</v>
      </c>
      <c r="BT78" s="144">
        <f t="shared" si="32"/>
        <v>0</v>
      </c>
      <c r="BU78" s="144">
        <f t="shared" si="32"/>
        <v>0</v>
      </c>
      <c r="BV78" s="144">
        <f t="shared" si="45"/>
        <v>0</v>
      </c>
      <c r="BW78" s="144">
        <f t="shared" si="16"/>
        <v>0</v>
      </c>
      <c r="BX78" s="144">
        <f t="shared" si="16"/>
        <v>0</v>
      </c>
      <c r="BY78" s="144">
        <f t="shared" si="16"/>
        <v>0</v>
      </c>
      <c r="BZ78" s="144">
        <f t="shared" si="16"/>
        <v>0</v>
      </c>
      <c r="CA78" s="144">
        <f t="shared" si="16"/>
        <v>0</v>
      </c>
      <c r="CB78" s="144">
        <f t="shared" si="16"/>
        <v>0</v>
      </c>
      <c r="CC78" s="369"/>
      <c r="CE78" s="189" t="str">
        <f t="shared" si="1"/>
        <v>Sous-stations</v>
      </c>
      <c r="CF78" s="145"/>
      <c r="CG78" s="145">
        <v>1</v>
      </c>
      <c r="CH78" s="145">
        <v>1</v>
      </c>
      <c r="CI78" s="145">
        <v>1</v>
      </c>
      <c r="CJ78" s="145">
        <v>1</v>
      </c>
      <c r="CK78" s="145">
        <v>1</v>
      </c>
      <c r="CL78" s="145">
        <v>1</v>
      </c>
      <c r="CM78" s="145">
        <v>1</v>
      </c>
      <c r="CN78" s="145">
        <v>1</v>
      </c>
      <c r="CO78" s="145">
        <v>1</v>
      </c>
      <c r="CP78" s="145">
        <v>1</v>
      </c>
      <c r="CQ78" s="145">
        <v>1</v>
      </c>
      <c r="CR78" s="145">
        <v>1</v>
      </c>
      <c r="CS78" s="145">
        <v>1</v>
      </c>
      <c r="CT78" s="145">
        <f t="shared" si="2"/>
        <v>0</v>
      </c>
      <c r="CU78" s="145">
        <f t="shared" si="3"/>
        <v>0</v>
      </c>
      <c r="CV78" s="145">
        <f t="shared" si="7"/>
        <v>0</v>
      </c>
    </row>
    <row r="79" spans="1:100" s="137" customFormat="1" ht="13.5" hidden="1" thickBot="1" x14ac:dyDescent="0.25">
      <c r="A79" s="158"/>
      <c r="B79" s="98" t="s">
        <v>384</v>
      </c>
      <c r="C79" s="319"/>
      <c r="D79" s="49"/>
      <c r="E79" s="152">
        <v>20</v>
      </c>
      <c r="F79" s="642"/>
      <c r="G79" s="34">
        <v>0.08</v>
      </c>
      <c r="H79" s="636"/>
      <c r="I79" s="622" t="s">
        <v>124</v>
      </c>
      <c r="J79" s="84"/>
      <c r="K79" s="139">
        <f t="shared" si="8"/>
        <v>20</v>
      </c>
      <c r="L79" s="140">
        <f t="shared" si="46"/>
        <v>0.08</v>
      </c>
      <c r="M79" s="141">
        <f t="shared" si="47"/>
        <v>0</v>
      </c>
      <c r="N79" s="141">
        <f t="shared" si="48"/>
        <v>0</v>
      </c>
      <c r="O79" s="70"/>
      <c r="P79" s="147" t="str">
        <f t="shared" si="0"/>
        <v>Système de comptage d'énergie</v>
      </c>
      <c r="Q79" s="144">
        <f t="shared" si="12"/>
        <v>0</v>
      </c>
      <c r="R79" s="144">
        <f t="shared" si="49"/>
        <v>0</v>
      </c>
      <c r="S79" s="144">
        <f t="shared" si="49"/>
        <v>0</v>
      </c>
      <c r="T79" s="144">
        <f t="shared" si="49"/>
        <v>0</v>
      </c>
      <c r="U79" s="144">
        <f t="shared" si="49"/>
        <v>0</v>
      </c>
      <c r="V79" s="144">
        <f t="shared" si="49"/>
        <v>0</v>
      </c>
      <c r="W79" s="144">
        <f t="shared" si="49"/>
        <v>0</v>
      </c>
      <c r="X79" s="144">
        <f t="shared" si="49"/>
        <v>0</v>
      </c>
      <c r="Y79" s="144">
        <f t="shared" si="49"/>
        <v>0</v>
      </c>
      <c r="Z79" s="144">
        <f t="shared" si="49"/>
        <v>0</v>
      </c>
      <c r="AA79" s="144">
        <f t="shared" si="49"/>
        <v>0</v>
      </c>
      <c r="AB79" s="144">
        <f t="shared" si="49"/>
        <v>0</v>
      </c>
      <c r="AC79" s="144">
        <f t="shared" si="49"/>
        <v>0</v>
      </c>
      <c r="AD79" s="144">
        <f t="shared" si="49"/>
        <v>0</v>
      </c>
      <c r="AE79" s="144">
        <f t="shared" si="49"/>
        <v>0</v>
      </c>
      <c r="AF79" s="144">
        <f t="shared" si="49"/>
        <v>0</v>
      </c>
      <c r="AG79" s="144">
        <f t="shared" si="49"/>
        <v>0</v>
      </c>
      <c r="AH79" s="144">
        <f t="shared" si="49"/>
        <v>0</v>
      </c>
      <c r="AI79" s="144">
        <f t="shared" si="49"/>
        <v>0</v>
      </c>
      <c r="AJ79" s="144">
        <f t="shared" si="49"/>
        <v>0</v>
      </c>
      <c r="AK79" s="144">
        <f t="shared" si="49"/>
        <v>0</v>
      </c>
      <c r="AL79" s="144">
        <f t="shared" si="49"/>
        <v>0</v>
      </c>
      <c r="AM79" s="144">
        <f t="shared" si="49"/>
        <v>0</v>
      </c>
      <c r="AN79" s="144">
        <f t="shared" si="49"/>
        <v>0</v>
      </c>
      <c r="AO79" s="144">
        <f t="shared" si="49"/>
        <v>0</v>
      </c>
      <c r="AP79" s="144">
        <f t="shared" si="49"/>
        <v>0</v>
      </c>
      <c r="AQ79" s="144">
        <f t="shared" si="49"/>
        <v>0</v>
      </c>
      <c r="AR79" s="144">
        <f t="shared" si="49"/>
        <v>0</v>
      </c>
      <c r="AS79" s="144">
        <f t="shared" si="49"/>
        <v>0</v>
      </c>
      <c r="AT79" s="144">
        <f t="shared" si="49"/>
        <v>0</v>
      </c>
      <c r="AU79" s="144">
        <f t="shared" si="49"/>
        <v>0</v>
      </c>
      <c r="AV79" s="144">
        <f t="shared" si="50"/>
        <v>0</v>
      </c>
      <c r="AX79" s="144">
        <f t="shared" si="51"/>
        <v>0</v>
      </c>
      <c r="AY79" s="144">
        <f t="shared" si="33"/>
        <v>0</v>
      </c>
      <c r="AZ79" s="144">
        <f t="shared" si="33"/>
        <v>0</v>
      </c>
      <c r="BA79" s="144">
        <f t="shared" si="33"/>
        <v>0</v>
      </c>
      <c r="BB79" s="144">
        <f t="shared" si="33"/>
        <v>0</v>
      </c>
      <c r="BC79" s="144">
        <f t="shared" si="33"/>
        <v>0</v>
      </c>
      <c r="BD79" s="144">
        <f t="shared" si="33"/>
        <v>0</v>
      </c>
      <c r="BE79" s="144">
        <f t="shared" si="33"/>
        <v>0</v>
      </c>
      <c r="BF79" s="144">
        <f t="shared" si="32"/>
        <v>0</v>
      </c>
      <c r="BG79" s="144">
        <f t="shared" si="32"/>
        <v>0</v>
      </c>
      <c r="BH79" s="144">
        <f t="shared" si="32"/>
        <v>0</v>
      </c>
      <c r="BI79" s="144">
        <f t="shared" si="32"/>
        <v>0</v>
      </c>
      <c r="BJ79" s="144">
        <f t="shared" si="32"/>
        <v>0</v>
      </c>
      <c r="BK79" s="144">
        <f t="shared" si="32"/>
        <v>0</v>
      </c>
      <c r="BL79" s="144">
        <f t="shared" ref="BL79:BU91" si="52">BK79-$N79+AE79</f>
        <v>0</v>
      </c>
      <c r="BM79" s="144">
        <f t="shared" si="52"/>
        <v>0</v>
      </c>
      <c r="BN79" s="144">
        <f t="shared" si="52"/>
        <v>0</v>
      </c>
      <c r="BO79" s="144">
        <f t="shared" si="52"/>
        <v>0</v>
      </c>
      <c r="BP79" s="144">
        <f t="shared" si="52"/>
        <v>0</v>
      </c>
      <c r="BQ79" s="144">
        <f t="shared" si="52"/>
        <v>0</v>
      </c>
      <c r="BR79" s="144">
        <f t="shared" si="52"/>
        <v>0</v>
      </c>
      <c r="BS79" s="144">
        <f t="shared" si="52"/>
        <v>0</v>
      </c>
      <c r="BT79" s="144">
        <f t="shared" si="52"/>
        <v>0</v>
      </c>
      <c r="BU79" s="144">
        <f t="shared" si="52"/>
        <v>0</v>
      </c>
      <c r="BV79" s="144">
        <f t="shared" si="45"/>
        <v>0</v>
      </c>
      <c r="BW79" s="144">
        <f t="shared" si="16"/>
        <v>0</v>
      </c>
      <c r="BX79" s="144">
        <f t="shared" si="16"/>
        <v>0</v>
      </c>
      <c r="BY79" s="144">
        <f t="shared" si="16"/>
        <v>0</v>
      </c>
      <c r="BZ79" s="144">
        <f t="shared" si="16"/>
        <v>0</v>
      </c>
      <c r="CA79" s="144">
        <f t="shared" si="16"/>
        <v>0</v>
      </c>
      <c r="CB79" s="144">
        <f t="shared" si="16"/>
        <v>0</v>
      </c>
      <c r="CC79" s="369"/>
      <c r="CE79" s="189" t="str">
        <f t="shared" si="1"/>
        <v>Système de comptage d'énergie</v>
      </c>
      <c r="CF79" s="145"/>
      <c r="CG79" s="145">
        <v>1</v>
      </c>
      <c r="CH79" s="145">
        <v>1</v>
      </c>
      <c r="CI79" s="145">
        <v>1</v>
      </c>
      <c r="CJ79" s="145">
        <v>1</v>
      </c>
      <c r="CK79" s="145">
        <v>1</v>
      </c>
      <c r="CL79" s="145">
        <v>1</v>
      </c>
      <c r="CM79" s="145">
        <v>1</v>
      </c>
      <c r="CN79" s="145">
        <v>1</v>
      </c>
      <c r="CO79" s="145">
        <v>1</v>
      </c>
      <c r="CP79" s="145">
        <v>1</v>
      </c>
      <c r="CQ79" s="145">
        <v>1</v>
      </c>
      <c r="CR79" s="145">
        <v>1</v>
      </c>
      <c r="CS79" s="145">
        <v>1</v>
      </c>
      <c r="CT79" s="145">
        <f t="shared" si="2"/>
        <v>0</v>
      </c>
      <c r="CU79" s="145">
        <f t="shared" si="3"/>
        <v>0</v>
      </c>
      <c r="CV79" s="145">
        <f t="shared" si="7"/>
        <v>0</v>
      </c>
    </row>
    <row r="80" spans="1:100" s="137" customFormat="1" ht="13.5" hidden="1" thickBot="1" x14ac:dyDescent="0.25">
      <c r="A80" s="158"/>
      <c r="B80" s="98" t="s">
        <v>367</v>
      </c>
      <c r="C80" s="319"/>
      <c r="D80" s="49"/>
      <c r="E80" s="152">
        <v>30</v>
      </c>
      <c r="F80" s="642"/>
      <c r="G80" s="157">
        <v>1E-3</v>
      </c>
      <c r="H80" s="636"/>
      <c r="I80" s="622" t="s">
        <v>124</v>
      </c>
      <c r="J80" s="84"/>
      <c r="K80" s="139">
        <f t="shared" si="8"/>
        <v>30</v>
      </c>
      <c r="L80" s="140">
        <f t="shared" si="46"/>
        <v>1E-3</v>
      </c>
      <c r="M80" s="141">
        <f t="shared" si="47"/>
        <v>0</v>
      </c>
      <c r="N80" s="141">
        <f t="shared" si="48"/>
        <v>0</v>
      </c>
      <c r="O80" s="70"/>
      <c r="P80" s="143" t="str">
        <f t="shared" si="0"/>
        <v>Calorifugeage</v>
      </c>
      <c r="Q80" s="144">
        <f t="shared" si="12"/>
        <v>0</v>
      </c>
      <c r="R80" s="144">
        <f t="shared" si="49"/>
        <v>0</v>
      </c>
      <c r="S80" s="144">
        <f t="shared" si="49"/>
        <v>0</v>
      </c>
      <c r="T80" s="144">
        <f t="shared" si="49"/>
        <v>0</v>
      </c>
      <c r="U80" s="144">
        <f t="shared" si="49"/>
        <v>0</v>
      </c>
      <c r="V80" s="144">
        <f t="shared" si="49"/>
        <v>0</v>
      </c>
      <c r="W80" s="144">
        <f t="shared" si="49"/>
        <v>0</v>
      </c>
      <c r="X80" s="144">
        <f t="shared" si="49"/>
        <v>0</v>
      </c>
      <c r="Y80" s="144">
        <f t="shared" si="49"/>
        <v>0</v>
      </c>
      <c r="Z80" s="144">
        <f t="shared" si="49"/>
        <v>0</v>
      </c>
      <c r="AA80" s="144">
        <f t="shared" si="49"/>
        <v>0</v>
      </c>
      <c r="AB80" s="144">
        <f t="shared" si="49"/>
        <v>0</v>
      </c>
      <c r="AC80" s="144">
        <f t="shared" si="49"/>
        <v>0</v>
      </c>
      <c r="AD80" s="144">
        <f t="shared" si="49"/>
        <v>0</v>
      </c>
      <c r="AE80" s="144">
        <f t="shared" si="49"/>
        <v>0</v>
      </c>
      <c r="AF80" s="144">
        <f t="shared" si="49"/>
        <v>0</v>
      </c>
      <c r="AG80" s="144">
        <f t="shared" si="49"/>
        <v>0</v>
      </c>
      <c r="AH80" s="144">
        <f t="shared" si="49"/>
        <v>0</v>
      </c>
      <c r="AI80" s="144">
        <f t="shared" si="49"/>
        <v>0</v>
      </c>
      <c r="AJ80" s="144">
        <f t="shared" si="49"/>
        <v>0</v>
      </c>
      <c r="AK80" s="144">
        <f t="shared" si="49"/>
        <v>0</v>
      </c>
      <c r="AL80" s="144">
        <f t="shared" si="49"/>
        <v>0</v>
      </c>
      <c r="AM80" s="144">
        <f t="shared" si="49"/>
        <v>0</v>
      </c>
      <c r="AN80" s="144">
        <f t="shared" si="49"/>
        <v>0</v>
      </c>
      <c r="AO80" s="144">
        <f t="shared" si="49"/>
        <v>0</v>
      </c>
      <c r="AP80" s="144">
        <f t="shared" si="49"/>
        <v>0</v>
      </c>
      <c r="AQ80" s="144">
        <f t="shared" si="49"/>
        <v>0</v>
      </c>
      <c r="AR80" s="144">
        <f t="shared" si="49"/>
        <v>0</v>
      </c>
      <c r="AS80" s="144">
        <f t="shared" si="49"/>
        <v>0</v>
      </c>
      <c r="AT80" s="144">
        <f t="shared" si="49"/>
        <v>0</v>
      </c>
      <c r="AU80" s="144">
        <f t="shared" si="49"/>
        <v>0</v>
      </c>
      <c r="AV80" s="144">
        <f t="shared" si="50"/>
        <v>0</v>
      </c>
      <c r="AX80" s="144">
        <f t="shared" si="51"/>
        <v>0</v>
      </c>
      <c r="AY80" s="144">
        <f t="shared" si="33"/>
        <v>0</v>
      </c>
      <c r="AZ80" s="144">
        <f t="shared" si="33"/>
        <v>0</v>
      </c>
      <c r="BA80" s="144">
        <f t="shared" si="33"/>
        <v>0</v>
      </c>
      <c r="BB80" s="144">
        <f t="shared" si="33"/>
        <v>0</v>
      </c>
      <c r="BC80" s="144">
        <f t="shared" si="33"/>
        <v>0</v>
      </c>
      <c r="BD80" s="144">
        <f t="shared" si="33"/>
        <v>0</v>
      </c>
      <c r="BE80" s="144">
        <f t="shared" si="33"/>
        <v>0</v>
      </c>
      <c r="BF80" s="144">
        <f t="shared" si="33"/>
        <v>0</v>
      </c>
      <c r="BG80" s="144">
        <f t="shared" si="33"/>
        <v>0</v>
      </c>
      <c r="BH80" s="144">
        <f t="shared" si="33"/>
        <v>0</v>
      </c>
      <c r="BI80" s="144">
        <f t="shared" si="33"/>
        <v>0</v>
      </c>
      <c r="BJ80" s="144">
        <f t="shared" si="33"/>
        <v>0</v>
      </c>
      <c r="BK80" s="144">
        <f t="shared" si="33"/>
        <v>0</v>
      </c>
      <c r="BL80" s="144">
        <f t="shared" si="52"/>
        <v>0</v>
      </c>
      <c r="BM80" s="144">
        <f t="shared" si="52"/>
        <v>0</v>
      </c>
      <c r="BN80" s="144">
        <f t="shared" si="52"/>
        <v>0</v>
      </c>
      <c r="BO80" s="144">
        <f t="shared" si="52"/>
        <v>0</v>
      </c>
      <c r="BP80" s="144">
        <f t="shared" si="52"/>
        <v>0</v>
      </c>
      <c r="BQ80" s="144">
        <f t="shared" si="52"/>
        <v>0</v>
      </c>
      <c r="BR80" s="144">
        <f t="shared" si="52"/>
        <v>0</v>
      </c>
      <c r="BS80" s="144">
        <f t="shared" si="52"/>
        <v>0</v>
      </c>
      <c r="BT80" s="144">
        <f t="shared" si="52"/>
        <v>0</v>
      </c>
      <c r="BU80" s="144">
        <f t="shared" si="52"/>
        <v>0</v>
      </c>
      <c r="BV80" s="144">
        <f t="shared" si="45"/>
        <v>0</v>
      </c>
      <c r="BW80" s="144">
        <f t="shared" si="16"/>
        <v>0</v>
      </c>
      <c r="BX80" s="144">
        <f t="shared" si="16"/>
        <v>0</v>
      </c>
      <c r="BY80" s="144">
        <f t="shared" si="16"/>
        <v>0</v>
      </c>
      <c r="BZ80" s="144">
        <f t="shared" si="16"/>
        <v>0</v>
      </c>
      <c r="CA80" s="144">
        <f t="shared" si="16"/>
        <v>0</v>
      </c>
      <c r="CB80" s="144">
        <f t="shared" si="16"/>
        <v>0</v>
      </c>
      <c r="CC80" s="369"/>
      <c r="CE80" s="189" t="str">
        <f t="shared" si="1"/>
        <v>Calorifugeage</v>
      </c>
      <c r="CF80" s="145"/>
      <c r="CG80" s="145">
        <v>1</v>
      </c>
      <c r="CH80" s="145">
        <v>1</v>
      </c>
      <c r="CI80" s="145">
        <v>1</v>
      </c>
      <c r="CJ80" s="145">
        <v>1</v>
      </c>
      <c r="CK80" s="145">
        <v>1</v>
      </c>
      <c r="CL80" s="145">
        <v>1</v>
      </c>
      <c r="CM80" s="145">
        <v>1</v>
      </c>
      <c r="CN80" s="145">
        <v>1</v>
      </c>
      <c r="CO80" s="145">
        <v>1</v>
      </c>
      <c r="CP80" s="145">
        <v>1</v>
      </c>
      <c r="CQ80" s="145">
        <v>1</v>
      </c>
      <c r="CR80" s="145">
        <v>1</v>
      </c>
      <c r="CS80" s="145">
        <v>1</v>
      </c>
      <c r="CT80" s="145">
        <f t="shared" si="2"/>
        <v>0</v>
      </c>
      <c r="CU80" s="145">
        <f t="shared" si="3"/>
        <v>0</v>
      </c>
      <c r="CV80" s="145">
        <f t="shared" si="7"/>
        <v>0</v>
      </c>
    </row>
    <row r="81" spans="1:100" s="137" customFormat="1" hidden="1" x14ac:dyDescent="0.2">
      <c r="A81" s="158"/>
      <c r="B81" s="96" t="s">
        <v>45</v>
      </c>
      <c r="C81" s="320"/>
      <c r="D81" s="50"/>
      <c r="E81" s="510">
        <v>30</v>
      </c>
      <c r="F81" s="643"/>
      <c r="G81" s="157" t="s">
        <v>46</v>
      </c>
      <c r="H81" s="637"/>
      <c r="I81" s="623" t="s">
        <v>124</v>
      </c>
      <c r="J81" s="84"/>
      <c r="K81" s="139">
        <f t="shared" si="8"/>
        <v>30</v>
      </c>
      <c r="L81" s="140">
        <f t="shared" si="46"/>
        <v>0</v>
      </c>
      <c r="M81" s="141">
        <f t="shared" si="47"/>
        <v>0</v>
      </c>
      <c r="N81" s="141">
        <f t="shared" si="48"/>
        <v>0</v>
      </c>
      <c r="O81" s="70"/>
      <c r="P81" s="149" t="str">
        <f t="shared" si="0"/>
        <v>Autre</v>
      </c>
      <c r="Q81" s="144">
        <f t="shared" si="12"/>
        <v>0</v>
      </c>
      <c r="R81" s="144">
        <f t="shared" si="49"/>
        <v>0</v>
      </c>
      <c r="S81" s="144">
        <f t="shared" si="49"/>
        <v>0</v>
      </c>
      <c r="T81" s="144">
        <f t="shared" si="49"/>
        <v>0</v>
      </c>
      <c r="U81" s="144">
        <f t="shared" si="49"/>
        <v>0</v>
      </c>
      <c r="V81" s="144">
        <f t="shared" si="49"/>
        <v>0</v>
      </c>
      <c r="W81" s="144">
        <f t="shared" si="49"/>
        <v>0</v>
      </c>
      <c r="X81" s="144">
        <f t="shared" si="49"/>
        <v>0</v>
      </c>
      <c r="Y81" s="144">
        <f t="shared" si="49"/>
        <v>0</v>
      </c>
      <c r="Z81" s="144">
        <f t="shared" si="49"/>
        <v>0</v>
      </c>
      <c r="AA81" s="144">
        <f t="shared" si="49"/>
        <v>0</v>
      </c>
      <c r="AB81" s="144">
        <f t="shared" si="49"/>
        <v>0</v>
      </c>
      <c r="AC81" s="144">
        <f t="shared" si="49"/>
        <v>0</v>
      </c>
      <c r="AD81" s="144">
        <f t="shared" si="49"/>
        <v>0</v>
      </c>
      <c r="AE81" s="144">
        <f t="shared" si="49"/>
        <v>0</v>
      </c>
      <c r="AF81" s="144">
        <f t="shared" si="49"/>
        <v>0</v>
      </c>
      <c r="AG81" s="144">
        <f t="shared" si="49"/>
        <v>0</v>
      </c>
      <c r="AH81" s="144">
        <f t="shared" si="49"/>
        <v>0</v>
      </c>
      <c r="AI81" s="144">
        <f t="shared" si="49"/>
        <v>0</v>
      </c>
      <c r="AJ81" s="144">
        <f t="shared" si="49"/>
        <v>0</v>
      </c>
      <c r="AK81" s="144">
        <f t="shared" si="49"/>
        <v>0</v>
      </c>
      <c r="AL81" s="144">
        <f t="shared" si="49"/>
        <v>0</v>
      </c>
      <c r="AM81" s="144">
        <f t="shared" si="49"/>
        <v>0</v>
      </c>
      <c r="AN81" s="144">
        <f t="shared" si="49"/>
        <v>0</v>
      </c>
      <c r="AO81" s="144">
        <f t="shared" si="49"/>
        <v>0</v>
      </c>
      <c r="AP81" s="144">
        <f t="shared" si="49"/>
        <v>0</v>
      </c>
      <c r="AQ81" s="144">
        <f t="shared" si="49"/>
        <v>0</v>
      </c>
      <c r="AR81" s="144">
        <f t="shared" si="49"/>
        <v>0</v>
      </c>
      <c r="AS81" s="144">
        <f t="shared" si="49"/>
        <v>0</v>
      </c>
      <c r="AT81" s="144">
        <f t="shared" si="49"/>
        <v>0</v>
      </c>
      <c r="AU81" s="144">
        <f t="shared" si="49"/>
        <v>0</v>
      </c>
      <c r="AV81" s="144">
        <f t="shared" si="50"/>
        <v>0</v>
      </c>
      <c r="AX81" s="144">
        <f t="shared" si="51"/>
        <v>0</v>
      </c>
      <c r="AY81" s="144">
        <f t="shared" si="33"/>
        <v>0</v>
      </c>
      <c r="AZ81" s="144">
        <f t="shared" si="33"/>
        <v>0</v>
      </c>
      <c r="BA81" s="144">
        <f t="shared" si="33"/>
        <v>0</v>
      </c>
      <c r="BB81" s="144">
        <f t="shared" si="33"/>
        <v>0</v>
      </c>
      <c r="BC81" s="144">
        <f t="shared" si="33"/>
        <v>0</v>
      </c>
      <c r="BD81" s="144">
        <f t="shared" si="33"/>
        <v>0</v>
      </c>
      <c r="BE81" s="144">
        <f t="shared" si="33"/>
        <v>0</v>
      </c>
      <c r="BF81" s="144">
        <f t="shared" si="33"/>
        <v>0</v>
      </c>
      <c r="BG81" s="144">
        <f t="shared" si="33"/>
        <v>0</v>
      </c>
      <c r="BH81" s="144">
        <f t="shared" si="33"/>
        <v>0</v>
      </c>
      <c r="BI81" s="144">
        <f t="shared" si="33"/>
        <v>0</v>
      </c>
      <c r="BJ81" s="144">
        <f t="shared" si="33"/>
        <v>0</v>
      </c>
      <c r="BK81" s="144">
        <f t="shared" si="33"/>
        <v>0</v>
      </c>
      <c r="BL81" s="144">
        <f t="shared" si="52"/>
        <v>0</v>
      </c>
      <c r="BM81" s="144">
        <f t="shared" si="52"/>
        <v>0</v>
      </c>
      <c r="BN81" s="144">
        <f t="shared" si="52"/>
        <v>0</v>
      </c>
      <c r="BO81" s="144">
        <f t="shared" si="52"/>
        <v>0</v>
      </c>
      <c r="BP81" s="144">
        <f t="shared" si="52"/>
        <v>0</v>
      </c>
      <c r="BQ81" s="144">
        <f t="shared" si="52"/>
        <v>0</v>
      </c>
      <c r="BR81" s="144">
        <f t="shared" si="52"/>
        <v>0</v>
      </c>
      <c r="BS81" s="144">
        <f t="shared" si="52"/>
        <v>0</v>
      </c>
      <c r="BT81" s="144">
        <f t="shared" si="52"/>
        <v>0</v>
      </c>
      <c r="BU81" s="144">
        <f t="shared" si="52"/>
        <v>0</v>
      </c>
      <c r="BV81" s="144">
        <f t="shared" si="45"/>
        <v>0</v>
      </c>
      <c r="BW81" s="144">
        <f t="shared" si="16"/>
        <v>0</v>
      </c>
      <c r="BX81" s="144">
        <f t="shared" si="16"/>
        <v>0</v>
      </c>
      <c r="BY81" s="144">
        <f t="shared" si="16"/>
        <v>0</v>
      </c>
      <c r="BZ81" s="144">
        <f t="shared" si="16"/>
        <v>0</v>
      </c>
      <c r="CA81" s="144">
        <f t="shared" si="16"/>
        <v>0</v>
      </c>
      <c r="CB81" s="144">
        <f t="shared" si="16"/>
        <v>0</v>
      </c>
      <c r="CC81" s="369"/>
      <c r="CE81" s="189" t="str">
        <f t="shared" si="1"/>
        <v>Autre</v>
      </c>
      <c r="CF81" s="145"/>
      <c r="CG81" s="145">
        <v>1</v>
      </c>
      <c r="CH81" s="145">
        <v>1</v>
      </c>
      <c r="CI81" s="145">
        <v>1</v>
      </c>
      <c r="CJ81" s="145">
        <v>1</v>
      </c>
      <c r="CK81" s="145">
        <v>1</v>
      </c>
      <c r="CL81" s="145">
        <v>1</v>
      </c>
      <c r="CM81" s="145">
        <v>1</v>
      </c>
      <c r="CN81" s="145">
        <v>1</v>
      </c>
      <c r="CO81" s="145">
        <v>1</v>
      </c>
      <c r="CP81" s="145">
        <v>1</v>
      </c>
      <c r="CQ81" s="145">
        <v>1</v>
      </c>
      <c r="CR81" s="145">
        <v>1</v>
      </c>
      <c r="CS81" s="145">
        <v>1</v>
      </c>
      <c r="CT81" s="145">
        <f t="shared" si="2"/>
        <v>0</v>
      </c>
      <c r="CU81" s="145">
        <f t="shared" si="3"/>
        <v>0</v>
      </c>
      <c r="CV81" s="145">
        <f t="shared" si="7"/>
        <v>0</v>
      </c>
    </row>
    <row r="82" spans="1:100" s="137" customFormat="1" ht="13.5" hidden="1" thickBot="1" x14ac:dyDescent="0.25">
      <c r="A82" s="158"/>
      <c r="B82" s="625" t="s">
        <v>380</v>
      </c>
      <c r="C82" s="322"/>
      <c r="D82" s="129"/>
      <c r="E82" s="155"/>
      <c r="F82" s="127"/>
      <c r="G82" s="130"/>
      <c r="H82" s="639"/>
      <c r="I82" s="130"/>
      <c r="J82" s="84"/>
      <c r="K82" s="139"/>
      <c r="L82" s="140"/>
      <c r="M82" s="141"/>
      <c r="N82" s="141"/>
      <c r="O82" s="70"/>
      <c r="P82" s="134" t="str">
        <f t="shared" si="0"/>
        <v>7. Émission de chaleur</v>
      </c>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369"/>
      <c r="CE82" s="374" t="str">
        <f t="shared" si="1"/>
        <v>7. Émission de chaleur</v>
      </c>
      <c r="CF82" s="145">
        <v>1</v>
      </c>
      <c r="CG82" s="145">
        <v>1</v>
      </c>
      <c r="CH82" s="145">
        <v>1</v>
      </c>
      <c r="CI82" s="145">
        <v>1</v>
      </c>
      <c r="CJ82" s="145">
        <v>1</v>
      </c>
      <c r="CK82" s="145">
        <v>1</v>
      </c>
      <c r="CL82" s="145">
        <v>1</v>
      </c>
      <c r="CM82" s="145">
        <v>1</v>
      </c>
      <c r="CN82" s="145">
        <v>1</v>
      </c>
      <c r="CO82" s="145">
        <v>1</v>
      </c>
      <c r="CP82" s="145">
        <v>1</v>
      </c>
      <c r="CQ82" s="145">
        <v>1</v>
      </c>
      <c r="CR82" s="145">
        <v>1</v>
      </c>
      <c r="CS82" s="145">
        <v>1</v>
      </c>
      <c r="CT82" s="145">
        <f t="shared" si="2"/>
        <v>1</v>
      </c>
      <c r="CU82" s="145">
        <f t="shared" si="3"/>
        <v>1</v>
      </c>
      <c r="CV82" s="145">
        <f t="shared" si="7"/>
        <v>1</v>
      </c>
    </row>
    <row r="83" spans="1:100" s="158" customFormat="1" ht="13.5" hidden="1" thickBot="1" x14ac:dyDescent="0.25">
      <c r="B83" s="98" t="s">
        <v>381</v>
      </c>
      <c r="C83" s="319"/>
      <c r="D83" s="49"/>
      <c r="E83" s="152">
        <v>40</v>
      </c>
      <c r="F83" s="642"/>
      <c r="G83" s="34">
        <v>0.01</v>
      </c>
      <c r="H83" s="636"/>
      <c r="I83" s="622" t="s">
        <v>124</v>
      </c>
      <c r="J83" s="84"/>
      <c r="K83" s="139">
        <f t="shared" si="8"/>
        <v>40</v>
      </c>
      <c r="L83" s="140">
        <f t="shared" ref="L83:L91" si="53">IF(ISNUMBER(H83),IF(I83=$D$332,IFERROR(H83/D83,"-"),H83/100),IF(ISNUMBER(G83),G83,0))</f>
        <v>0.01</v>
      </c>
      <c r="M83" s="141">
        <f t="shared" ref="M83:M91" si="54">IF(AND(ISNUMBER(H83),I83=$D$332),H83,L83*D83)</f>
        <v>0</v>
      </c>
      <c r="N83" s="141">
        <f t="shared" ref="N83:N91" si="55">1/K83*D83</f>
        <v>0</v>
      </c>
      <c r="O83" s="70"/>
      <c r="P83" s="143" t="str">
        <f t="shared" si="0"/>
        <v>Radiateurs/convecteurs</v>
      </c>
      <c r="Q83" s="144">
        <f t="shared" si="12"/>
        <v>0</v>
      </c>
      <c r="R83" s="144">
        <f t="shared" ref="R83:AU91" si="56">IF(Betrachtungszeit_Heizung&lt;R$26,0,IF(AND(Q$26&lt;&gt;0,Q$26/($K83)=INT(Q$26/($K83))),$D83,0))</f>
        <v>0</v>
      </c>
      <c r="S83" s="144">
        <f t="shared" si="56"/>
        <v>0</v>
      </c>
      <c r="T83" s="144">
        <f t="shared" si="56"/>
        <v>0</v>
      </c>
      <c r="U83" s="144">
        <f t="shared" si="56"/>
        <v>0</v>
      </c>
      <c r="V83" s="144">
        <f t="shared" si="56"/>
        <v>0</v>
      </c>
      <c r="W83" s="144">
        <f t="shared" si="56"/>
        <v>0</v>
      </c>
      <c r="X83" s="144">
        <f t="shared" si="56"/>
        <v>0</v>
      </c>
      <c r="Y83" s="144">
        <f t="shared" si="56"/>
        <v>0</v>
      </c>
      <c r="Z83" s="144">
        <f t="shared" si="56"/>
        <v>0</v>
      </c>
      <c r="AA83" s="144">
        <f t="shared" si="56"/>
        <v>0</v>
      </c>
      <c r="AB83" s="144">
        <f t="shared" si="56"/>
        <v>0</v>
      </c>
      <c r="AC83" s="144">
        <f t="shared" si="56"/>
        <v>0</v>
      </c>
      <c r="AD83" s="144">
        <f t="shared" si="56"/>
        <v>0</v>
      </c>
      <c r="AE83" s="144">
        <f t="shared" si="56"/>
        <v>0</v>
      </c>
      <c r="AF83" s="144">
        <f t="shared" si="56"/>
        <v>0</v>
      </c>
      <c r="AG83" s="144">
        <f t="shared" si="56"/>
        <v>0</v>
      </c>
      <c r="AH83" s="144">
        <f t="shared" si="56"/>
        <v>0</v>
      </c>
      <c r="AI83" s="144">
        <f t="shared" si="56"/>
        <v>0</v>
      </c>
      <c r="AJ83" s="144">
        <f t="shared" si="56"/>
        <v>0</v>
      </c>
      <c r="AK83" s="144">
        <f t="shared" si="56"/>
        <v>0</v>
      </c>
      <c r="AL83" s="144">
        <f t="shared" si="56"/>
        <v>0</v>
      </c>
      <c r="AM83" s="144">
        <f t="shared" si="56"/>
        <v>0</v>
      </c>
      <c r="AN83" s="144">
        <f t="shared" si="56"/>
        <v>0</v>
      </c>
      <c r="AO83" s="144">
        <f t="shared" si="56"/>
        <v>0</v>
      </c>
      <c r="AP83" s="144">
        <f t="shared" si="56"/>
        <v>0</v>
      </c>
      <c r="AQ83" s="144">
        <f t="shared" si="56"/>
        <v>0</v>
      </c>
      <c r="AR83" s="144">
        <f t="shared" si="56"/>
        <v>0</v>
      </c>
      <c r="AS83" s="144">
        <f t="shared" si="56"/>
        <v>0</v>
      </c>
      <c r="AT83" s="144">
        <f t="shared" si="56"/>
        <v>0</v>
      </c>
      <c r="AU83" s="144">
        <f t="shared" si="56"/>
        <v>0</v>
      </c>
      <c r="AV83" s="144">
        <f t="shared" ref="AV83:AV91" si="57">SUMIF($AX$26:$CB$26,Betrachtungszeit_Heizung,AX83:CB83)</f>
        <v>0</v>
      </c>
      <c r="AW83" s="137"/>
      <c r="AX83" s="144">
        <f t="shared" ref="AX83:AX146" si="58">$D83</f>
        <v>0</v>
      </c>
      <c r="AY83" s="144">
        <f t="shared" si="33"/>
        <v>0</v>
      </c>
      <c r="AZ83" s="144">
        <f t="shared" si="33"/>
        <v>0</v>
      </c>
      <c r="BA83" s="144">
        <f t="shared" si="33"/>
        <v>0</v>
      </c>
      <c r="BB83" s="144">
        <f t="shared" si="33"/>
        <v>0</v>
      </c>
      <c r="BC83" s="144">
        <f t="shared" si="33"/>
        <v>0</v>
      </c>
      <c r="BD83" s="144">
        <f t="shared" si="33"/>
        <v>0</v>
      </c>
      <c r="BE83" s="144">
        <f t="shared" si="33"/>
        <v>0</v>
      </c>
      <c r="BF83" s="144">
        <f t="shared" si="33"/>
        <v>0</v>
      </c>
      <c r="BG83" s="144">
        <f t="shared" si="33"/>
        <v>0</v>
      </c>
      <c r="BH83" s="144">
        <f t="shared" si="33"/>
        <v>0</v>
      </c>
      <c r="BI83" s="144">
        <f t="shared" si="33"/>
        <v>0</v>
      </c>
      <c r="BJ83" s="144">
        <f t="shared" si="33"/>
        <v>0</v>
      </c>
      <c r="BK83" s="144">
        <f t="shared" si="33"/>
        <v>0</v>
      </c>
      <c r="BL83" s="144">
        <f t="shared" si="52"/>
        <v>0</v>
      </c>
      <c r="BM83" s="144">
        <f t="shared" si="52"/>
        <v>0</v>
      </c>
      <c r="BN83" s="144">
        <f t="shared" si="52"/>
        <v>0</v>
      </c>
      <c r="BO83" s="144">
        <f t="shared" si="52"/>
        <v>0</v>
      </c>
      <c r="BP83" s="144">
        <f t="shared" si="52"/>
        <v>0</v>
      </c>
      <c r="BQ83" s="144">
        <f t="shared" si="52"/>
        <v>0</v>
      </c>
      <c r="BR83" s="144">
        <f t="shared" si="52"/>
        <v>0</v>
      </c>
      <c r="BS83" s="144">
        <f t="shared" si="52"/>
        <v>0</v>
      </c>
      <c r="BT83" s="144">
        <f t="shared" si="52"/>
        <v>0</v>
      </c>
      <c r="BU83" s="144">
        <f t="shared" si="52"/>
        <v>0</v>
      </c>
      <c r="BV83" s="144">
        <f t="shared" si="45"/>
        <v>0</v>
      </c>
      <c r="BW83" s="144">
        <f t="shared" si="16"/>
        <v>0</v>
      </c>
      <c r="BX83" s="144">
        <f t="shared" si="16"/>
        <v>0</v>
      </c>
      <c r="BY83" s="144">
        <f t="shared" si="16"/>
        <v>0</v>
      </c>
      <c r="BZ83" s="144">
        <f t="shared" ref="BZ83:CB91" si="59">BY83-$N83+AS83</f>
        <v>0</v>
      </c>
      <c r="CA83" s="144">
        <f t="shared" si="59"/>
        <v>0</v>
      </c>
      <c r="CB83" s="144">
        <f t="shared" si="59"/>
        <v>0</v>
      </c>
      <c r="CE83" s="189" t="str">
        <f t="shared" si="1"/>
        <v>Radiateurs/convecteurs</v>
      </c>
      <c r="CF83" s="145"/>
      <c r="CG83" s="145">
        <v>1</v>
      </c>
      <c r="CH83" s="145">
        <v>1</v>
      </c>
      <c r="CI83" s="145">
        <v>1</v>
      </c>
      <c r="CJ83" s="145">
        <v>1</v>
      </c>
      <c r="CK83" s="145">
        <v>1</v>
      </c>
      <c r="CL83" s="145">
        <v>1</v>
      </c>
      <c r="CM83" s="145">
        <v>1</v>
      </c>
      <c r="CN83" s="145">
        <v>1</v>
      </c>
      <c r="CO83" s="145">
        <v>1</v>
      </c>
      <c r="CP83" s="145">
        <v>1</v>
      </c>
      <c r="CQ83" s="145">
        <v>1</v>
      </c>
      <c r="CR83" s="145">
        <v>1</v>
      </c>
      <c r="CS83" s="145">
        <v>1</v>
      </c>
      <c r="CT83" s="145">
        <f t="shared" si="2"/>
        <v>0</v>
      </c>
      <c r="CU83" s="145">
        <f t="shared" si="3"/>
        <v>0</v>
      </c>
      <c r="CV83" s="145">
        <f t="shared" si="7"/>
        <v>0</v>
      </c>
    </row>
    <row r="84" spans="1:100" s="158" customFormat="1" ht="13.5" hidden="1" thickBot="1" x14ac:dyDescent="0.25">
      <c r="B84" s="98" t="s">
        <v>147</v>
      </c>
      <c r="C84" s="319"/>
      <c r="D84" s="49"/>
      <c r="E84" s="152">
        <v>30</v>
      </c>
      <c r="F84" s="642"/>
      <c r="G84" s="34">
        <v>0.01</v>
      </c>
      <c r="H84" s="636"/>
      <c r="I84" s="622" t="s">
        <v>124</v>
      </c>
      <c r="J84" s="84"/>
      <c r="K84" s="139">
        <f t="shared" si="8"/>
        <v>30</v>
      </c>
      <c r="L84" s="140">
        <f t="shared" si="53"/>
        <v>0.01</v>
      </c>
      <c r="M84" s="141">
        <f t="shared" si="54"/>
        <v>0</v>
      </c>
      <c r="N84" s="141">
        <f t="shared" si="55"/>
        <v>0</v>
      </c>
      <c r="O84" s="70"/>
      <c r="P84" s="143" t="str">
        <f t="shared" si="0"/>
        <v>Chauffage au sol</v>
      </c>
      <c r="Q84" s="144">
        <f t="shared" si="12"/>
        <v>0</v>
      </c>
      <c r="R84" s="144">
        <f t="shared" si="56"/>
        <v>0</v>
      </c>
      <c r="S84" s="144">
        <f t="shared" si="56"/>
        <v>0</v>
      </c>
      <c r="T84" s="144">
        <f t="shared" si="56"/>
        <v>0</v>
      </c>
      <c r="U84" s="144">
        <f t="shared" si="56"/>
        <v>0</v>
      </c>
      <c r="V84" s="144">
        <f t="shared" si="56"/>
        <v>0</v>
      </c>
      <c r="W84" s="144">
        <f t="shared" si="56"/>
        <v>0</v>
      </c>
      <c r="X84" s="144">
        <f t="shared" si="56"/>
        <v>0</v>
      </c>
      <c r="Y84" s="144">
        <f t="shared" si="56"/>
        <v>0</v>
      </c>
      <c r="Z84" s="144">
        <f t="shared" si="56"/>
        <v>0</v>
      </c>
      <c r="AA84" s="144">
        <f t="shared" si="56"/>
        <v>0</v>
      </c>
      <c r="AB84" s="144">
        <f t="shared" si="56"/>
        <v>0</v>
      </c>
      <c r="AC84" s="144">
        <f t="shared" si="56"/>
        <v>0</v>
      </c>
      <c r="AD84" s="144">
        <f t="shared" si="56"/>
        <v>0</v>
      </c>
      <c r="AE84" s="144">
        <f t="shared" si="56"/>
        <v>0</v>
      </c>
      <c r="AF84" s="144">
        <f t="shared" si="56"/>
        <v>0</v>
      </c>
      <c r="AG84" s="144">
        <f t="shared" si="56"/>
        <v>0</v>
      </c>
      <c r="AH84" s="144">
        <f t="shared" si="56"/>
        <v>0</v>
      </c>
      <c r="AI84" s="144">
        <f t="shared" si="56"/>
        <v>0</v>
      </c>
      <c r="AJ84" s="144">
        <f t="shared" si="56"/>
        <v>0</v>
      </c>
      <c r="AK84" s="144">
        <f t="shared" si="56"/>
        <v>0</v>
      </c>
      <c r="AL84" s="144">
        <f t="shared" si="56"/>
        <v>0</v>
      </c>
      <c r="AM84" s="144">
        <f t="shared" si="56"/>
        <v>0</v>
      </c>
      <c r="AN84" s="144">
        <f t="shared" si="56"/>
        <v>0</v>
      </c>
      <c r="AO84" s="144">
        <f t="shared" si="56"/>
        <v>0</v>
      </c>
      <c r="AP84" s="144">
        <f t="shared" si="56"/>
        <v>0</v>
      </c>
      <c r="AQ84" s="144">
        <f t="shared" si="56"/>
        <v>0</v>
      </c>
      <c r="AR84" s="144">
        <f t="shared" si="56"/>
        <v>0</v>
      </c>
      <c r="AS84" s="144">
        <f t="shared" si="56"/>
        <v>0</v>
      </c>
      <c r="AT84" s="144">
        <f t="shared" si="56"/>
        <v>0</v>
      </c>
      <c r="AU84" s="144">
        <f t="shared" si="56"/>
        <v>0</v>
      </c>
      <c r="AV84" s="144">
        <f t="shared" si="57"/>
        <v>0</v>
      </c>
      <c r="AW84" s="137"/>
      <c r="AX84" s="144">
        <f t="shared" si="58"/>
        <v>0</v>
      </c>
      <c r="AY84" s="144">
        <f t="shared" si="33"/>
        <v>0</v>
      </c>
      <c r="AZ84" s="144">
        <f t="shared" si="33"/>
        <v>0</v>
      </c>
      <c r="BA84" s="144">
        <f t="shared" si="33"/>
        <v>0</v>
      </c>
      <c r="BB84" s="144">
        <f t="shared" si="33"/>
        <v>0</v>
      </c>
      <c r="BC84" s="144">
        <f t="shared" si="33"/>
        <v>0</v>
      </c>
      <c r="BD84" s="144">
        <f t="shared" si="33"/>
        <v>0</v>
      </c>
      <c r="BE84" s="144">
        <f t="shared" si="33"/>
        <v>0</v>
      </c>
      <c r="BF84" s="144">
        <f t="shared" si="33"/>
        <v>0</v>
      </c>
      <c r="BG84" s="144">
        <f t="shared" si="33"/>
        <v>0</v>
      </c>
      <c r="BH84" s="144">
        <f t="shared" si="33"/>
        <v>0</v>
      </c>
      <c r="BI84" s="144">
        <f t="shared" si="33"/>
        <v>0</v>
      </c>
      <c r="BJ84" s="144">
        <f t="shared" si="33"/>
        <v>0</v>
      </c>
      <c r="BK84" s="144">
        <f t="shared" si="33"/>
        <v>0</v>
      </c>
      <c r="BL84" s="144">
        <f t="shared" si="52"/>
        <v>0</v>
      </c>
      <c r="BM84" s="144">
        <f t="shared" si="52"/>
        <v>0</v>
      </c>
      <c r="BN84" s="144">
        <f t="shared" si="52"/>
        <v>0</v>
      </c>
      <c r="BO84" s="144">
        <f t="shared" si="52"/>
        <v>0</v>
      </c>
      <c r="BP84" s="144">
        <f t="shared" si="52"/>
        <v>0</v>
      </c>
      <c r="BQ84" s="144">
        <f t="shared" si="52"/>
        <v>0</v>
      </c>
      <c r="BR84" s="144">
        <f t="shared" si="52"/>
        <v>0</v>
      </c>
      <c r="BS84" s="144">
        <f t="shared" si="52"/>
        <v>0</v>
      </c>
      <c r="BT84" s="144">
        <f t="shared" si="52"/>
        <v>0</v>
      </c>
      <c r="BU84" s="144">
        <f t="shared" si="52"/>
        <v>0</v>
      </c>
      <c r="BV84" s="144">
        <f t="shared" si="45"/>
        <v>0</v>
      </c>
      <c r="BW84" s="144">
        <f t="shared" si="45"/>
        <v>0</v>
      </c>
      <c r="BX84" s="144">
        <f t="shared" si="45"/>
        <v>0</v>
      </c>
      <c r="BY84" s="144">
        <f t="shared" si="45"/>
        <v>0</v>
      </c>
      <c r="BZ84" s="144">
        <f t="shared" si="59"/>
        <v>0</v>
      </c>
      <c r="CA84" s="144">
        <f t="shared" si="59"/>
        <v>0</v>
      </c>
      <c r="CB84" s="144">
        <f t="shared" si="59"/>
        <v>0</v>
      </c>
      <c r="CE84" s="189" t="str">
        <f t="shared" si="1"/>
        <v>Chauffage au sol</v>
      </c>
      <c r="CF84" s="145"/>
      <c r="CG84" s="145">
        <v>1</v>
      </c>
      <c r="CH84" s="145">
        <v>1</v>
      </c>
      <c r="CI84" s="145">
        <v>1</v>
      </c>
      <c r="CJ84" s="145">
        <v>1</v>
      </c>
      <c r="CK84" s="145">
        <v>1</v>
      </c>
      <c r="CL84" s="145">
        <v>1</v>
      </c>
      <c r="CM84" s="145">
        <v>1</v>
      </c>
      <c r="CN84" s="145">
        <v>1</v>
      </c>
      <c r="CO84" s="145">
        <v>1</v>
      </c>
      <c r="CP84" s="145">
        <v>1</v>
      </c>
      <c r="CQ84" s="145">
        <v>1</v>
      </c>
      <c r="CR84" s="145">
        <v>1</v>
      </c>
      <c r="CS84" s="145">
        <v>1</v>
      </c>
      <c r="CT84" s="145">
        <f t="shared" si="2"/>
        <v>0</v>
      </c>
      <c r="CU84" s="145">
        <f t="shared" si="3"/>
        <v>0</v>
      </c>
      <c r="CV84" s="145">
        <f t="shared" si="7"/>
        <v>0</v>
      </c>
    </row>
    <row r="85" spans="1:100" s="158" customFormat="1" ht="13.5" hidden="1" thickBot="1" x14ac:dyDescent="0.25">
      <c r="B85" s="98" t="s">
        <v>382</v>
      </c>
      <c r="C85" s="319"/>
      <c r="D85" s="49"/>
      <c r="E85" s="152">
        <v>40</v>
      </c>
      <c r="F85" s="642"/>
      <c r="G85" s="34">
        <v>0.01</v>
      </c>
      <c r="H85" s="636"/>
      <c r="I85" s="622" t="s">
        <v>124</v>
      </c>
      <c r="J85" s="84"/>
      <c r="K85" s="139">
        <f t="shared" si="8"/>
        <v>40</v>
      </c>
      <c r="L85" s="140">
        <f t="shared" si="53"/>
        <v>0.01</v>
      </c>
      <c r="M85" s="141">
        <f t="shared" si="54"/>
        <v>0</v>
      </c>
      <c r="N85" s="141">
        <f t="shared" si="55"/>
        <v>0</v>
      </c>
      <c r="O85" s="70"/>
      <c r="P85" s="143" t="str">
        <f t="shared" si="0"/>
        <v>Plafonds actifs</v>
      </c>
      <c r="Q85" s="144">
        <f t="shared" si="12"/>
        <v>0</v>
      </c>
      <c r="R85" s="144">
        <f t="shared" si="56"/>
        <v>0</v>
      </c>
      <c r="S85" s="144">
        <f t="shared" si="56"/>
        <v>0</v>
      </c>
      <c r="T85" s="144">
        <f t="shared" si="56"/>
        <v>0</v>
      </c>
      <c r="U85" s="144">
        <f t="shared" si="56"/>
        <v>0</v>
      </c>
      <c r="V85" s="144">
        <f t="shared" si="56"/>
        <v>0</v>
      </c>
      <c r="W85" s="144">
        <f t="shared" si="56"/>
        <v>0</v>
      </c>
      <c r="X85" s="144">
        <f t="shared" si="56"/>
        <v>0</v>
      </c>
      <c r="Y85" s="144">
        <f t="shared" si="56"/>
        <v>0</v>
      </c>
      <c r="Z85" s="144">
        <f t="shared" si="56"/>
        <v>0</v>
      </c>
      <c r="AA85" s="144">
        <f t="shared" si="56"/>
        <v>0</v>
      </c>
      <c r="AB85" s="144">
        <f t="shared" si="56"/>
        <v>0</v>
      </c>
      <c r="AC85" s="144">
        <f t="shared" si="56"/>
        <v>0</v>
      </c>
      <c r="AD85" s="144">
        <f t="shared" si="56"/>
        <v>0</v>
      </c>
      <c r="AE85" s="144">
        <f t="shared" si="56"/>
        <v>0</v>
      </c>
      <c r="AF85" s="144">
        <f t="shared" si="56"/>
        <v>0</v>
      </c>
      <c r="AG85" s="144">
        <f t="shared" si="56"/>
        <v>0</v>
      </c>
      <c r="AH85" s="144">
        <f t="shared" si="56"/>
        <v>0</v>
      </c>
      <c r="AI85" s="144">
        <f t="shared" si="56"/>
        <v>0</v>
      </c>
      <c r="AJ85" s="144">
        <f t="shared" si="56"/>
        <v>0</v>
      </c>
      <c r="AK85" s="144">
        <f t="shared" si="56"/>
        <v>0</v>
      </c>
      <c r="AL85" s="144">
        <f t="shared" si="56"/>
        <v>0</v>
      </c>
      <c r="AM85" s="144">
        <f t="shared" si="56"/>
        <v>0</v>
      </c>
      <c r="AN85" s="144">
        <f t="shared" si="56"/>
        <v>0</v>
      </c>
      <c r="AO85" s="144">
        <f t="shared" si="56"/>
        <v>0</v>
      </c>
      <c r="AP85" s="144">
        <f t="shared" si="56"/>
        <v>0</v>
      </c>
      <c r="AQ85" s="144">
        <f t="shared" si="56"/>
        <v>0</v>
      </c>
      <c r="AR85" s="144">
        <f t="shared" si="56"/>
        <v>0</v>
      </c>
      <c r="AS85" s="144">
        <f t="shared" si="56"/>
        <v>0</v>
      </c>
      <c r="AT85" s="144">
        <f t="shared" si="56"/>
        <v>0</v>
      </c>
      <c r="AU85" s="144">
        <f t="shared" si="56"/>
        <v>0</v>
      </c>
      <c r="AV85" s="144">
        <f t="shared" si="57"/>
        <v>0</v>
      </c>
      <c r="AW85" s="137"/>
      <c r="AX85" s="144">
        <f t="shared" si="58"/>
        <v>0</v>
      </c>
      <c r="AY85" s="144">
        <f t="shared" si="33"/>
        <v>0</v>
      </c>
      <c r="AZ85" s="144">
        <f t="shared" si="33"/>
        <v>0</v>
      </c>
      <c r="BA85" s="144">
        <f t="shared" si="33"/>
        <v>0</v>
      </c>
      <c r="BB85" s="144">
        <f t="shared" si="33"/>
        <v>0</v>
      </c>
      <c r="BC85" s="144">
        <f t="shared" si="33"/>
        <v>0</v>
      </c>
      <c r="BD85" s="144">
        <f t="shared" si="33"/>
        <v>0</v>
      </c>
      <c r="BE85" s="144">
        <f t="shared" si="33"/>
        <v>0</v>
      </c>
      <c r="BF85" s="144">
        <f t="shared" si="33"/>
        <v>0</v>
      </c>
      <c r="BG85" s="144">
        <f t="shared" si="33"/>
        <v>0</v>
      </c>
      <c r="BH85" s="144">
        <f t="shared" si="33"/>
        <v>0</v>
      </c>
      <c r="BI85" s="144">
        <f t="shared" si="33"/>
        <v>0</v>
      </c>
      <c r="BJ85" s="144">
        <f t="shared" si="33"/>
        <v>0</v>
      </c>
      <c r="BK85" s="144">
        <f t="shared" si="33"/>
        <v>0</v>
      </c>
      <c r="BL85" s="144">
        <f t="shared" si="52"/>
        <v>0</v>
      </c>
      <c r="BM85" s="144">
        <f t="shared" si="52"/>
        <v>0</v>
      </c>
      <c r="BN85" s="144">
        <f t="shared" si="52"/>
        <v>0</v>
      </c>
      <c r="BO85" s="144">
        <f t="shared" si="52"/>
        <v>0</v>
      </c>
      <c r="BP85" s="144">
        <f t="shared" si="52"/>
        <v>0</v>
      </c>
      <c r="BQ85" s="144">
        <f t="shared" si="52"/>
        <v>0</v>
      </c>
      <c r="BR85" s="144">
        <f t="shared" si="52"/>
        <v>0</v>
      </c>
      <c r="BS85" s="144">
        <f t="shared" si="52"/>
        <v>0</v>
      </c>
      <c r="BT85" s="144">
        <f t="shared" si="52"/>
        <v>0</v>
      </c>
      <c r="BU85" s="144">
        <f t="shared" si="52"/>
        <v>0</v>
      </c>
      <c r="BV85" s="144">
        <f t="shared" si="45"/>
        <v>0</v>
      </c>
      <c r="BW85" s="144">
        <f t="shared" si="45"/>
        <v>0</v>
      </c>
      <c r="BX85" s="144">
        <f t="shared" si="45"/>
        <v>0</v>
      </c>
      <c r="BY85" s="144">
        <f t="shared" si="45"/>
        <v>0</v>
      </c>
      <c r="BZ85" s="144">
        <f t="shared" si="59"/>
        <v>0</v>
      </c>
      <c r="CA85" s="144">
        <f t="shared" si="59"/>
        <v>0</v>
      </c>
      <c r="CB85" s="144">
        <f t="shared" si="59"/>
        <v>0</v>
      </c>
      <c r="CE85" s="189" t="str">
        <f t="shared" si="1"/>
        <v>Plafonds actifs</v>
      </c>
      <c r="CF85" s="145"/>
      <c r="CG85" s="145">
        <v>1</v>
      </c>
      <c r="CH85" s="145">
        <v>1</v>
      </c>
      <c r="CI85" s="145">
        <v>1</v>
      </c>
      <c r="CJ85" s="145">
        <v>1</v>
      </c>
      <c r="CK85" s="145">
        <v>1</v>
      </c>
      <c r="CL85" s="145">
        <v>1</v>
      </c>
      <c r="CM85" s="145">
        <v>1</v>
      </c>
      <c r="CN85" s="145">
        <v>1</v>
      </c>
      <c r="CO85" s="145">
        <v>1</v>
      </c>
      <c r="CP85" s="145">
        <v>1</v>
      </c>
      <c r="CQ85" s="145">
        <v>1</v>
      </c>
      <c r="CR85" s="145">
        <v>1</v>
      </c>
      <c r="CS85" s="145">
        <v>1</v>
      </c>
      <c r="CT85" s="145">
        <f t="shared" si="2"/>
        <v>0</v>
      </c>
      <c r="CU85" s="145">
        <f t="shared" si="3"/>
        <v>0</v>
      </c>
      <c r="CV85" s="145">
        <f t="shared" si="7"/>
        <v>0</v>
      </c>
    </row>
    <row r="86" spans="1:100" s="158" customFormat="1" ht="13.5" hidden="1" thickBot="1" x14ac:dyDescent="0.25">
      <c r="B86" s="98" t="s">
        <v>148</v>
      </c>
      <c r="C86" s="319"/>
      <c r="D86" s="49"/>
      <c r="E86" s="152">
        <v>20</v>
      </c>
      <c r="F86" s="642"/>
      <c r="G86" s="34">
        <v>0.02</v>
      </c>
      <c r="H86" s="636"/>
      <c r="I86" s="622" t="s">
        <v>124</v>
      </c>
      <c r="J86" s="84"/>
      <c r="K86" s="139">
        <f t="shared" si="8"/>
        <v>20</v>
      </c>
      <c r="L86" s="140">
        <f t="shared" si="53"/>
        <v>0.02</v>
      </c>
      <c r="M86" s="141">
        <f t="shared" si="54"/>
        <v>0</v>
      </c>
      <c r="N86" s="141">
        <f t="shared" si="55"/>
        <v>0</v>
      </c>
      <c r="O86" s="70"/>
      <c r="P86" s="143" t="str">
        <f t="shared" si="0"/>
        <v>Aérothermes</v>
      </c>
      <c r="Q86" s="144">
        <f t="shared" si="12"/>
        <v>0</v>
      </c>
      <c r="R86" s="144">
        <f t="shared" si="56"/>
        <v>0</v>
      </c>
      <c r="S86" s="144">
        <f t="shared" si="56"/>
        <v>0</v>
      </c>
      <c r="T86" s="144">
        <f t="shared" si="56"/>
        <v>0</v>
      </c>
      <c r="U86" s="144">
        <f t="shared" si="56"/>
        <v>0</v>
      </c>
      <c r="V86" s="144">
        <f t="shared" si="56"/>
        <v>0</v>
      </c>
      <c r="W86" s="144">
        <f t="shared" si="56"/>
        <v>0</v>
      </c>
      <c r="X86" s="144">
        <f t="shared" si="56"/>
        <v>0</v>
      </c>
      <c r="Y86" s="144">
        <f t="shared" si="56"/>
        <v>0</v>
      </c>
      <c r="Z86" s="144">
        <f t="shared" si="56"/>
        <v>0</v>
      </c>
      <c r="AA86" s="144">
        <f t="shared" si="56"/>
        <v>0</v>
      </c>
      <c r="AB86" s="144">
        <f t="shared" si="56"/>
        <v>0</v>
      </c>
      <c r="AC86" s="144">
        <f t="shared" si="56"/>
        <v>0</v>
      </c>
      <c r="AD86" s="144">
        <f t="shared" si="56"/>
        <v>0</v>
      </c>
      <c r="AE86" s="144">
        <f t="shared" si="56"/>
        <v>0</v>
      </c>
      <c r="AF86" s="144">
        <f t="shared" si="56"/>
        <v>0</v>
      </c>
      <c r="AG86" s="144">
        <f t="shared" si="56"/>
        <v>0</v>
      </c>
      <c r="AH86" s="144">
        <f t="shared" si="56"/>
        <v>0</v>
      </c>
      <c r="AI86" s="144">
        <f t="shared" si="56"/>
        <v>0</v>
      </c>
      <c r="AJ86" s="144">
        <f t="shared" si="56"/>
        <v>0</v>
      </c>
      <c r="AK86" s="144">
        <f t="shared" si="56"/>
        <v>0</v>
      </c>
      <c r="AL86" s="144">
        <f t="shared" si="56"/>
        <v>0</v>
      </c>
      <c r="AM86" s="144">
        <f t="shared" si="56"/>
        <v>0</v>
      </c>
      <c r="AN86" s="144">
        <f t="shared" si="56"/>
        <v>0</v>
      </c>
      <c r="AO86" s="144">
        <f t="shared" si="56"/>
        <v>0</v>
      </c>
      <c r="AP86" s="144">
        <f t="shared" si="56"/>
        <v>0</v>
      </c>
      <c r="AQ86" s="144">
        <f t="shared" si="56"/>
        <v>0</v>
      </c>
      <c r="AR86" s="144">
        <f t="shared" si="56"/>
        <v>0</v>
      </c>
      <c r="AS86" s="144">
        <f t="shared" si="56"/>
        <v>0</v>
      </c>
      <c r="AT86" s="144">
        <f t="shared" si="56"/>
        <v>0</v>
      </c>
      <c r="AU86" s="144">
        <f t="shared" si="56"/>
        <v>0</v>
      </c>
      <c r="AV86" s="144">
        <f t="shared" si="57"/>
        <v>0</v>
      </c>
      <c r="AW86" s="137"/>
      <c r="AX86" s="144">
        <f t="shared" si="58"/>
        <v>0</v>
      </c>
      <c r="AY86" s="144">
        <f t="shared" si="33"/>
        <v>0</v>
      </c>
      <c r="AZ86" s="144">
        <f t="shared" si="33"/>
        <v>0</v>
      </c>
      <c r="BA86" s="144">
        <f t="shared" si="33"/>
        <v>0</v>
      </c>
      <c r="BB86" s="144">
        <f t="shared" si="33"/>
        <v>0</v>
      </c>
      <c r="BC86" s="144">
        <f t="shared" si="33"/>
        <v>0</v>
      </c>
      <c r="BD86" s="144">
        <f t="shared" si="33"/>
        <v>0</v>
      </c>
      <c r="BE86" s="144">
        <f t="shared" si="33"/>
        <v>0</v>
      </c>
      <c r="BF86" s="144">
        <f t="shared" si="33"/>
        <v>0</v>
      </c>
      <c r="BG86" s="144">
        <f t="shared" si="33"/>
        <v>0</v>
      </c>
      <c r="BH86" s="144">
        <f t="shared" si="33"/>
        <v>0</v>
      </c>
      <c r="BI86" s="144">
        <f t="shared" si="33"/>
        <v>0</v>
      </c>
      <c r="BJ86" s="144">
        <f t="shared" si="33"/>
        <v>0</v>
      </c>
      <c r="BK86" s="144">
        <f t="shared" si="33"/>
        <v>0</v>
      </c>
      <c r="BL86" s="144">
        <f t="shared" si="52"/>
        <v>0</v>
      </c>
      <c r="BM86" s="144">
        <f t="shared" si="52"/>
        <v>0</v>
      </c>
      <c r="BN86" s="144">
        <f t="shared" si="52"/>
        <v>0</v>
      </c>
      <c r="BO86" s="144">
        <f t="shared" si="52"/>
        <v>0</v>
      </c>
      <c r="BP86" s="144">
        <f t="shared" si="52"/>
        <v>0</v>
      </c>
      <c r="BQ86" s="144">
        <f t="shared" si="52"/>
        <v>0</v>
      </c>
      <c r="BR86" s="144">
        <f t="shared" si="52"/>
        <v>0</v>
      </c>
      <c r="BS86" s="144">
        <f t="shared" si="52"/>
        <v>0</v>
      </c>
      <c r="BT86" s="144">
        <f t="shared" si="52"/>
        <v>0</v>
      </c>
      <c r="BU86" s="144">
        <f t="shared" si="52"/>
        <v>0</v>
      </c>
      <c r="BV86" s="144">
        <f t="shared" si="45"/>
        <v>0</v>
      </c>
      <c r="BW86" s="144">
        <f t="shared" si="45"/>
        <v>0</v>
      </c>
      <c r="BX86" s="144">
        <f t="shared" si="45"/>
        <v>0</v>
      </c>
      <c r="BY86" s="144">
        <f t="shared" si="45"/>
        <v>0</v>
      </c>
      <c r="BZ86" s="144">
        <f t="shared" si="59"/>
        <v>0</v>
      </c>
      <c r="CA86" s="144">
        <f t="shared" si="59"/>
        <v>0</v>
      </c>
      <c r="CB86" s="144">
        <f t="shared" si="59"/>
        <v>0</v>
      </c>
      <c r="CE86" s="189" t="str">
        <f t="shared" si="1"/>
        <v>Aérothermes</v>
      </c>
      <c r="CF86" s="145"/>
      <c r="CG86" s="145">
        <v>1</v>
      </c>
      <c r="CH86" s="145">
        <v>1</v>
      </c>
      <c r="CI86" s="145">
        <v>1</v>
      </c>
      <c r="CJ86" s="145">
        <v>1</v>
      </c>
      <c r="CK86" s="145">
        <v>1</v>
      </c>
      <c r="CL86" s="145">
        <v>1</v>
      </c>
      <c r="CM86" s="145">
        <v>1</v>
      </c>
      <c r="CN86" s="145">
        <v>1</v>
      </c>
      <c r="CO86" s="145">
        <v>1</v>
      </c>
      <c r="CP86" s="145">
        <v>1</v>
      </c>
      <c r="CQ86" s="145">
        <v>1</v>
      </c>
      <c r="CR86" s="145">
        <v>1</v>
      </c>
      <c r="CS86" s="145">
        <v>1</v>
      </c>
      <c r="CT86" s="145">
        <f t="shared" si="2"/>
        <v>0</v>
      </c>
      <c r="CU86" s="145">
        <f t="shared" si="3"/>
        <v>0</v>
      </c>
      <c r="CV86" s="145">
        <f t="shared" si="7"/>
        <v>0</v>
      </c>
    </row>
    <row r="87" spans="1:100" s="158" customFormat="1" ht="13.5" hidden="1" thickBot="1" x14ac:dyDescent="0.25">
      <c r="B87" s="98" t="s">
        <v>383</v>
      </c>
      <c r="C87" s="319"/>
      <c r="D87" s="49"/>
      <c r="E87" s="152">
        <v>20</v>
      </c>
      <c r="F87" s="642"/>
      <c r="G87" s="34">
        <v>1.4999999999999999E-2</v>
      </c>
      <c r="H87" s="636"/>
      <c r="I87" s="622" t="s">
        <v>124</v>
      </c>
      <c r="J87" s="84"/>
      <c r="K87" s="139">
        <f t="shared" si="8"/>
        <v>20</v>
      </c>
      <c r="L87" s="140">
        <f t="shared" si="53"/>
        <v>1.4999999999999999E-2</v>
      </c>
      <c r="M87" s="141">
        <f t="shared" si="54"/>
        <v>0</v>
      </c>
      <c r="N87" s="141">
        <f t="shared" si="55"/>
        <v>0</v>
      </c>
      <c r="O87" s="70"/>
      <c r="P87" s="143" t="str">
        <f t="shared" si="0"/>
        <v>Raccordement des aérothermes</v>
      </c>
      <c r="Q87" s="144">
        <f t="shared" si="12"/>
        <v>0</v>
      </c>
      <c r="R87" s="144">
        <f t="shared" si="56"/>
        <v>0</v>
      </c>
      <c r="S87" s="144">
        <f t="shared" si="56"/>
        <v>0</v>
      </c>
      <c r="T87" s="144">
        <f t="shared" si="56"/>
        <v>0</v>
      </c>
      <c r="U87" s="144">
        <f t="shared" si="56"/>
        <v>0</v>
      </c>
      <c r="V87" s="144">
        <f t="shared" si="56"/>
        <v>0</v>
      </c>
      <c r="W87" s="144">
        <f t="shared" si="56"/>
        <v>0</v>
      </c>
      <c r="X87" s="144">
        <f t="shared" si="56"/>
        <v>0</v>
      </c>
      <c r="Y87" s="144">
        <f t="shared" si="56"/>
        <v>0</v>
      </c>
      <c r="Z87" s="144">
        <f t="shared" si="56"/>
        <v>0</v>
      </c>
      <c r="AA87" s="144">
        <f t="shared" si="56"/>
        <v>0</v>
      </c>
      <c r="AB87" s="144">
        <f t="shared" si="56"/>
        <v>0</v>
      </c>
      <c r="AC87" s="144">
        <f t="shared" si="56"/>
        <v>0</v>
      </c>
      <c r="AD87" s="144">
        <f t="shared" si="56"/>
        <v>0</v>
      </c>
      <c r="AE87" s="144">
        <f t="shared" si="56"/>
        <v>0</v>
      </c>
      <c r="AF87" s="144">
        <f t="shared" si="56"/>
        <v>0</v>
      </c>
      <c r="AG87" s="144">
        <f t="shared" si="56"/>
        <v>0</v>
      </c>
      <c r="AH87" s="144">
        <f t="shared" si="56"/>
        <v>0</v>
      </c>
      <c r="AI87" s="144">
        <f t="shared" si="56"/>
        <v>0</v>
      </c>
      <c r="AJ87" s="144">
        <f t="shared" si="56"/>
        <v>0</v>
      </c>
      <c r="AK87" s="144">
        <f t="shared" si="56"/>
        <v>0</v>
      </c>
      <c r="AL87" s="144">
        <f t="shared" si="56"/>
        <v>0</v>
      </c>
      <c r="AM87" s="144">
        <f t="shared" si="56"/>
        <v>0</v>
      </c>
      <c r="AN87" s="144">
        <f t="shared" si="56"/>
        <v>0</v>
      </c>
      <c r="AO87" s="144">
        <f t="shared" si="56"/>
        <v>0</v>
      </c>
      <c r="AP87" s="144">
        <f t="shared" si="56"/>
        <v>0</v>
      </c>
      <c r="AQ87" s="144">
        <f t="shared" si="56"/>
        <v>0</v>
      </c>
      <c r="AR87" s="144">
        <f t="shared" si="56"/>
        <v>0</v>
      </c>
      <c r="AS87" s="144">
        <f t="shared" si="56"/>
        <v>0</v>
      </c>
      <c r="AT87" s="144">
        <f t="shared" si="56"/>
        <v>0</v>
      </c>
      <c r="AU87" s="144">
        <f t="shared" si="56"/>
        <v>0</v>
      </c>
      <c r="AV87" s="144">
        <f t="shared" si="57"/>
        <v>0</v>
      </c>
      <c r="AW87" s="137"/>
      <c r="AX87" s="144">
        <f t="shared" si="58"/>
        <v>0</v>
      </c>
      <c r="AY87" s="144">
        <f t="shared" si="33"/>
        <v>0</v>
      </c>
      <c r="AZ87" s="144">
        <f t="shared" si="33"/>
        <v>0</v>
      </c>
      <c r="BA87" s="144">
        <f t="shared" si="33"/>
        <v>0</v>
      </c>
      <c r="BB87" s="144">
        <f t="shared" si="33"/>
        <v>0</v>
      </c>
      <c r="BC87" s="144">
        <f t="shared" si="33"/>
        <v>0</v>
      </c>
      <c r="BD87" s="144">
        <f t="shared" si="33"/>
        <v>0</v>
      </c>
      <c r="BE87" s="144">
        <f t="shared" si="33"/>
        <v>0</v>
      </c>
      <c r="BF87" s="144">
        <f t="shared" si="33"/>
        <v>0</v>
      </c>
      <c r="BG87" s="144">
        <f t="shared" si="33"/>
        <v>0</v>
      </c>
      <c r="BH87" s="144">
        <f t="shared" si="33"/>
        <v>0</v>
      </c>
      <c r="BI87" s="144">
        <f t="shared" si="33"/>
        <v>0</v>
      </c>
      <c r="BJ87" s="144">
        <f t="shared" si="33"/>
        <v>0</v>
      </c>
      <c r="BK87" s="144">
        <f t="shared" si="33"/>
        <v>0</v>
      </c>
      <c r="BL87" s="144">
        <f t="shared" si="52"/>
        <v>0</v>
      </c>
      <c r="BM87" s="144">
        <f t="shared" si="52"/>
        <v>0</v>
      </c>
      <c r="BN87" s="144">
        <f t="shared" si="52"/>
        <v>0</v>
      </c>
      <c r="BO87" s="144">
        <f t="shared" si="52"/>
        <v>0</v>
      </c>
      <c r="BP87" s="144">
        <f t="shared" si="52"/>
        <v>0</v>
      </c>
      <c r="BQ87" s="144">
        <f t="shared" si="52"/>
        <v>0</v>
      </c>
      <c r="BR87" s="144">
        <f t="shared" si="52"/>
        <v>0</v>
      </c>
      <c r="BS87" s="144">
        <f t="shared" si="52"/>
        <v>0</v>
      </c>
      <c r="BT87" s="144">
        <f t="shared" si="52"/>
        <v>0</v>
      </c>
      <c r="BU87" s="144">
        <f t="shared" si="52"/>
        <v>0</v>
      </c>
      <c r="BV87" s="144">
        <f t="shared" si="45"/>
        <v>0</v>
      </c>
      <c r="BW87" s="144">
        <f t="shared" si="45"/>
        <v>0</v>
      </c>
      <c r="BX87" s="144">
        <f t="shared" si="45"/>
        <v>0</v>
      </c>
      <c r="BY87" s="144">
        <f t="shared" si="45"/>
        <v>0</v>
      </c>
      <c r="BZ87" s="144">
        <f t="shared" si="59"/>
        <v>0</v>
      </c>
      <c r="CA87" s="144">
        <f t="shared" si="59"/>
        <v>0</v>
      </c>
      <c r="CB87" s="144">
        <f t="shared" si="59"/>
        <v>0</v>
      </c>
      <c r="CE87" s="189" t="str">
        <f t="shared" si="1"/>
        <v>Raccordement des aérothermes</v>
      </c>
      <c r="CF87" s="145"/>
      <c r="CG87" s="145">
        <v>1</v>
      </c>
      <c r="CH87" s="145">
        <v>1</v>
      </c>
      <c r="CI87" s="145">
        <v>1</v>
      </c>
      <c r="CJ87" s="145">
        <v>1</v>
      </c>
      <c r="CK87" s="145">
        <v>1</v>
      </c>
      <c r="CL87" s="145">
        <v>1</v>
      </c>
      <c r="CM87" s="145">
        <v>1</v>
      </c>
      <c r="CN87" s="145">
        <v>1</v>
      </c>
      <c r="CO87" s="145">
        <v>1</v>
      </c>
      <c r="CP87" s="145">
        <v>1</v>
      </c>
      <c r="CQ87" s="145">
        <v>1</v>
      </c>
      <c r="CR87" s="145">
        <v>1</v>
      </c>
      <c r="CS87" s="145">
        <v>1</v>
      </c>
      <c r="CT87" s="145">
        <f t="shared" si="2"/>
        <v>0</v>
      </c>
      <c r="CU87" s="145">
        <f t="shared" si="3"/>
        <v>0</v>
      </c>
      <c r="CV87" s="145">
        <f t="shared" si="7"/>
        <v>0</v>
      </c>
    </row>
    <row r="88" spans="1:100" s="158" customFormat="1" ht="13.5" hidden="1" thickBot="1" x14ac:dyDescent="0.25">
      <c r="B88" s="98" t="s">
        <v>435</v>
      </c>
      <c r="C88" s="320"/>
      <c r="D88" s="50"/>
      <c r="E88" s="152">
        <v>20</v>
      </c>
      <c r="F88" s="643"/>
      <c r="G88" s="34">
        <v>2.5000000000000001E-2</v>
      </c>
      <c r="H88" s="637"/>
      <c r="I88" s="622" t="s">
        <v>124</v>
      </c>
      <c r="J88" s="84"/>
      <c r="K88" s="139">
        <f t="shared" si="8"/>
        <v>20</v>
      </c>
      <c r="L88" s="140">
        <f t="shared" si="53"/>
        <v>2.5000000000000001E-2</v>
      </c>
      <c r="M88" s="141">
        <f t="shared" si="54"/>
        <v>0</v>
      </c>
      <c r="N88" s="141">
        <f t="shared" si="55"/>
        <v>0</v>
      </c>
      <c r="O88" s="70"/>
      <c r="P88" s="143" t="str">
        <f t="shared" si="0"/>
        <v>Récupération de chaleur (ventilation)</v>
      </c>
      <c r="Q88" s="144">
        <f t="shared" si="12"/>
        <v>0</v>
      </c>
      <c r="R88" s="144">
        <f t="shared" si="56"/>
        <v>0</v>
      </c>
      <c r="S88" s="144">
        <f t="shared" si="56"/>
        <v>0</v>
      </c>
      <c r="T88" s="144">
        <f t="shared" si="56"/>
        <v>0</v>
      </c>
      <c r="U88" s="144">
        <f t="shared" si="56"/>
        <v>0</v>
      </c>
      <c r="V88" s="144">
        <f t="shared" si="56"/>
        <v>0</v>
      </c>
      <c r="W88" s="144">
        <f t="shared" si="56"/>
        <v>0</v>
      </c>
      <c r="X88" s="144">
        <f t="shared" si="56"/>
        <v>0</v>
      </c>
      <c r="Y88" s="144">
        <f t="shared" si="56"/>
        <v>0</v>
      </c>
      <c r="Z88" s="144">
        <f t="shared" si="56"/>
        <v>0</v>
      </c>
      <c r="AA88" s="144">
        <f t="shared" si="56"/>
        <v>0</v>
      </c>
      <c r="AB88" s="144">
        <f t="shared" si="56"/>
        <v>0</v>
      </c>
      <c r="AC88" s="144">
        <f t="shared" si="56"/>
        <v>0</v>
      </c>
      <c r="AD88" s="144">
        <f t="shared" si="56"/>
        <v>0</v>
      </c>
      <c r="AE88" s="144">
        <f t="shared" si="56"/>
        <v>0</v>
      </c>
      <c r="AF88" s="144">
        <f t="shared" si="56"/>
        <v>0</v>
      </c>
      <c r="AG88" s="144">
        <f t="shared" si="56"/>
        <v>0</v>
      </c>
      <c r="AH88" s="144">
        <f t="shared" si="56"/>
        <v>0</v>
      </c>
      <c r="AI88" s="144">
        <f t="shared" si="56"/>
        <v>0</v>
      </c>
      <c r="AJ88" s="144">
        <f t="shared" si="56"/>
        <v>0</v>
      </c>
      <c r="AK88" s="144">
        <f t="shared" si="56"/>
        <v>0</v>
      </c>
      <c r="AL88" s="144">
        <f t="shared" si="56"/>
        <v>0</v>
      </c>
      <c r="AM88" s="144">
        <f t="shared" si="56"/>
        <v>0</v>
      </c>
      <c r="AN88" s="144">
        <f t="shared" si="56"/>
        <v>0</v>
      </c>
      <c r="AO88" s="144">
        <f t="shared" si="56"/>
        <v>0</v>
      </c>
      <c r="AP88" s="144">
        <f t="shared" si="56"/>
        <v>0</v>
      </c>
      <c r="AQ88" s="144">
        <f t="shared" si="56"/>
        <v>0</v>
      </c>
      <c r="AR88" s="144">
        <f t="shared" si="56"/>
        <v>0</v>
      </c>
      <c r="AS88" s="144">
        <f t="shared" si="56"/>
        <v>0</v>
      </c>
      <c r="AT88" s="144">
        <f t="shared" si="56"/>
        <v>0</v>
      </c>
      <c r="AU88" s="144">
        <f t="shared" si="56"/>
        <v>0</v>
      </c>
      <c r="AV88" s="144">
        <f t="shared" si="57"/>
        <v>0</v>
      </c>
      <c r="AW88" s="137"/>
      <c r="AX88" s="144">
        <f t="shared" si="58"/>
        <v>0</v>
      </c>
      <c r="AY88" s="144">
        <f t="shared" si="33"/>
        <v>0</v>
      </c>
      <c r="AZ88" s="144">
        <f t="shared" si="33"/>
        <v>0</v>
      </c>
      <c r="BA88" s="144">
        <f t="shared" si="33"/>
        <v>0</v>
      </c>
      <c r="BB88" s="144">
        <f t="shared" ref="BB88:BK91" si="60">BA88-$N88+U88</f>
        <v>0</v>
      </c>
      <c r="BC88" s="144">
        <f t="shared" si="60"/>
        <v>0</v>
      </c>
      <c r="BD88" s="144">
        <f t="shared" si="60"/>
        <v>0</v>
      </c>
      <c r="BE88" s="144">
        <f t="shared" si="60"/>
        <v>0</v>
      </c>
      <c r="BF88" s="144">
        <f t="shared" si="60"/>
        <v>0</v>
      </c>
      <c r="BG88" s="144">
        <f t="shared" si="60"/>
        <v>0</v>
      </c>
      <c r="BH88" s="144">
        <f t="shared" si="60"/>
        <v>0</v>
      </c>
      <c r="BI88" s="144">
        <f t="shared" si="60"/>
        <v>0</v>
      </c>
      <c r="BJ88" s="144">
        <f t="shared" si="60"/>
        <v>0</v>
      </c>
      <c r="BK88" s="144">
        <f t="shared" si="60"/>
        <v>0</v>
      </c>
      <c r="BL88" s="144">
        <f t="shared" si="52"/>
        <v>0</v>
      </c>
      <c r="BM88" s="144">
        <f t="shared" si="52"/>
        <v>0</v>
      </c>
      <c r="BN88" s="144">
        <f t="shared" si="52"/>
        <v>0</v>
      </c>
      <c r="BO88" s="144">
        <f t="shared" si="52"/>
        <v>0</v>
      </c>
      <c r="BP88" s="144">
        <f t="shared" si="52"/>
        <v>0</v>
      </c>
      <c r="BQ88" s="144">
        <f t="shared" si="52"/>
        <v>0</v>
      </c>
      <c r="BR88" s="144">
        <f t="shared" si="52"/>
        <v>0</v>
      </c>
      <c r="BS88" s="144">
        <f t="shared" si="52"/>
        <v>0</v>
      </c>
      <c r="BT88" s="144">
        <f t="shared" si="52"/>
        <v>0</v>
      </c>
      <c r="BU88" s="144">
        <f t="shared" si="52"/>
        <v>0</v>
      </c>
      <c r="BV88" s="144">
        <f t="shared" si="45"/>
        <v>0</v>
      </c>
      <c r="BW88" s="144">
        <f t="shared" si="45"/>
        <v>0</v>
      </c>
      <c r="BX88" s="144">
        <f t="shared" si="45"/>
        <v>0</v>
      </c>
      <c r="BY88" s="144">
        <f t="shared" si="45"/>
        <v>0</v>
      </c>
      <c r="BZ88" s="144">
        <f t="shared" si="59"/>
        <v>0</v>
      </c>
      <c r="CA88" s="144">
        <f t="shared" si="59"/>
        <v>0</v>
      </c>
      <c r="CB88" s="144">
        <f t="shared" si="59"/>
        <v>0</v>
      </c>
      <c r="CE88" s="189" t="str">
        <f t="shared" si="1"/>
        <v>Récupération de chaleur (ventilation)</v>
      </c>
      <c r="CF88" s="145"/>
      <c r="CG88" s="145">
        <v>1</v>
      </c>
      <c r="CH88" s="145">
        <v>1</v>
      </c>
      <c r="CI88" s="145">
        <v>1</v>
      </c>
      <c r="CJ88" s="145">
        <v>1</v>
      </c>
      <c r="CK88" s="145">
        <v>1</v>
      </c>
      <c r="CL88" s="145">
        <v>1</v>
      </c>
      <c r="CM88" s="145">
        <v>1</v>
      </c>
      <c r="CN88" s="145">
        <v>1</v>
      </c>
      <c r="CO88" s="145">
        <v>1</v>
      </c>
      <c r="CP88" s="145">
        <v>1</v>
      </c>
      <c r="CQ88" s="145">
        <v>1</v>
      </c>
      <c r="CR88" s="145">
        <v>1</v>
      </c>
      <c r="CS88" s="145">
        <v>1</v>
      </c>
      <c r="CT88" s="145">
        <f t="shared" si="2"/>
        <v>0</v>
      </c>
      <c r="CU88" s="145">
        <f t="shared" si="3"/>
        <v>0</v>
      </c>
      <c r="CV88" s="145">
        <f t="shared" si="7"/>
        <v>0</v>
      </c>
    </row>
    <row r="89" spans="1:100" s="158" customFormat="1" ht="13.5" hidden="1" thickBot="1" x14ac:dyDescent="0.25">
      <c r="B89" s="98" t="s">
        <v>384</v>
      </c>
      <c r="C89" s="320"/>
      <c r="D89" s="50"/>
      <c r="E89" s="152">
        <v>20</v>
      </c>
      <c r="F89" s="643"/>
      <c r="G89" s="34">
        <v>0.08</v>
      </c>
      <c r="H89" s="637"/>
      <c r="I89" s="622" t="s">
        <v>124</v>
      </c>
      <c r="J89" s="84"/>
      <c r="K89" s="139">
        <f t="shared" si="8"/>
        <v>20</v>
      </c>
      <c r="L89" s="140">
        <f t="shared" si="53"/>
        <v>0.08</v>
      </c>
      <c r="M89" s="141">
        <f t="shared" si="54"/>
        <v>0</v>
      </c>
      <c r="N89" s="141">
        <f t="shared" si="55"/>
        <v>0</v>
      </c>
      <c r="O89" s="70"/>
      <c r="P89" s="143" t="str">
        <f t="shared" si="0"/>
        <v>Système de comptage d'énergie</v>
      </c>
      <c r="Q89" s="144">
        <f t="shared" si="12"/>
        <v>0</v>
      </c>
      <c r="R89" s="144">
        <f t="shared" si="56"/>
        <v>0</v>
      </c>
      <c r="S89" s="144">
        <f t="shared" si="56"/>
        <v>0</v>
      </c>
      <c r="T89" s="144">
        <f t="shared" si="56"/>
        <v>0</v>
      </c>
      <c r="U89" s="144">
        <f t="shared" si="56"/>
        <v>0</v>
      </c>
      <c r="V89" s="144">
        <f t="shared" si="56"/>
        <v>0</v>
      </c>
      <c r="W89" s="144">
        <f t="shared" si="56"/>
        <v>0</v>
      </c>
      <c r="X89" s="144">
        <f t="shared" si="56"/>
        <v>0</v>
      </c>
      <c r="Y89" s="144">
        <f t="shared" si="56"/>
        <v>0</v>
      </c>
      <c r="Z89" s="144">
        <f t="shared" si="56"/>
        <v>0</v>
      </c>
      <c r="AA89" s="144">
        <f t="shared" si="56"/>
        <v>0</v>
      </c>
      <c r="AB89" s="144">
        <f t="shared" si="56"/>
        <v>0</v>
      </c>
      <c r="AC89" s="144">
        <f t="shared" si="56"/>
        <v>0</v>
      </c>
      <c r="AD89" s="144">
        <f t="shared" si="56"/>
        <v>0</v>
      </c>
      <c r="AE89" s="144">
        <f t="shared" si="56"/>
        <v>0</v>
      </c>
      <c r="AF89" s="144">
        <f t="shared" si="56"/>
        <v>0</v>
      </c>
      <c r="AG89" s="144">
        <f t="shared" si="56"/>
        <v>0</v>
      </c>
      <c r="AH89" s="144">
        <f t="shared" si="56"/>
        <v>0</v>
      </c>
      <c r="AI89" s="144">
        <f t="shared" si="56"/>
        <v>0</v>
      </c>
      <c r="AJ89" s="144">
        <f t="shared" si="56"/>
        <v>0</v>
      </c>
      <c r="AK89" s="144">
        <f t="shared" si="56"/>
        <v>0</v>
      </c>
      <c r="AL89" s="144">
        <f t="shared" si="56"/>
        <v>0</v>
      </c>
      <c r="AM89" s="144">
        <f t="shared" si="56"/>
        <v>0</v>
      </c>
      <c r="AN89" s="144">
        <f t="shared" si="56"/>
        <v>0</v>
      </c>
      <c r="AO89" s="144">
        <f t="shared" si="56"/>
        <v>0</v>
      </c>
      <c r="AP89" s="144">
        <f t="shared" si="56"/>
        <v>0</v>
      </c>
      <c r="AQ89" s="144">
        <f t="shared" si="56"/>
        <v>0</v>
      </c>
      <c r="AR89" s="144">
        <f t="shared" si="56"/>
        <v>0</v>
      </c>
      <c r="AS89" s="144">
        <f t="shared" si="56"/>
        <v>0</v>
      </c>
      <c r="AT89" s="144">
        <f t="shared" si="56"/>
        <v>0</v>
      </c>
      <c r="AU89" s="144">
        <f t="shared" si="56"/>
        <v>0</v>
      </c>
      <c r="AV89" s="144">
        <f t="shared" si="57"/>
        <v>0</v>
      </c>
      <c r="AW89" s="137"/>
      <c r="AX89" s="144">
        <f t="shared" si="58"/>
        <v>0</v>
      </c>
      <c r="AY89" s="144">
        <f t="shared" ref="AY89:BA91" si="61">AX89-$N89+R89</f>
        <v>0</v>
      </c>
      <c r="AZ89" s="144">
        <f t="shared" si="61"/>
        <v>0</v>
      </c>
      <c r="BA89" s="144">
        <f t="shared" si="61"/>
        <v>0</v>
      </c>
      <c r="BB89" s="144">
        <f t="shared" si="60"/>
        <v>0</v>
      </c>
      <c r="BC89" s="144">
        <f t="shared" si="60"/>
        <v>0</v>
      </c>
      <c r="BD89" s="144">
        <f t="shared" si="60"/>
        <v>0</v>
      </c>
      <c r="BE89" s="144">
        <f t="shared" si="60"/>
        <v>0</v>
      </c>
      <c r="BF89" s="144">
        <f t="shared" si="60"/>
        <v>0</v>
      </c>
      <c r="BG89" s="144">
        <f t="shared" si="60"/>
        <v>0</v>
      </c>
      <c r="BH89" s="144">
        <f t="shared" si="60"/>
        <v>0</v>
      </c>
      <c r="BI89" s="144">
        <f t="shared" si="60"/>
        <v>0</v>
      </c>
      <c r="BJ89" s="144">
        <f t="shared" si="60"/>
        <v>0</v>
      </c>
      <c r="BK89" s="144">
        <f t="shared" si="60"/>
        <v>0</v>
      </c>
      <c r="BL89" s="144">
        <f t="shared" si="52"/>
        <v>0</v>
      </c>
      <c r="BM89" s="144">
        <f t="shared" si="52"/>
        <v>0</v>
      </c>
      <c r="BN89" s="144">
        <f t="shared" si="52"/>
        <v>0</v>
      </c>
      <c r="BO89" s="144">
        <f t="shared" si="52"/>
        <v>0</v>
      </c>
      <c r="BP89" s="144">
        <f t="shared" si="52"/>
        <v>0</v>
      </c>
      <c r="BQ89" s="144">
        <f t="shared" si="52"/>
        <v>0</v>
      </c>
      <c r="BR89" s="144">
        <f t="shared" si="52"/>
        <v>0</v>
      </c>
      <c r="BS89" s="144">
        <f t="shared" si="52"/>
        <v>0</v>
      </c>
      <c r="BT89" s="144">
        <f t="shared" si="52"/>
        <v>0</v>
      </c>
      <c r="BU89" s="144">
        <f t="shared" si="52"/>
        <v>0</v>
      </c>
      <c r="BV89" s="144">
        <f t="shared" si="45"/>
        <v>0</v>
      </c>
      <c r="BW89" s="144">
        <f t="shared" si="45"/>
        <v>0</v>
      </c>
      <c r="BX89" s="144">
        <f t="shared" si="45"/>
        <v>0</v>
      </c>
      <c r="BY89" s="144">
        <f t="shared" si="45"/>
        <v>0</v>
      </c>
      <c r="BZ89" s="144">
        <f t="shared" si="59"/>
        <v>0</v>
      </c>
      <c r="CA89" s="144">
        <f t="shared" si="59"/>
        <v>0</v>
      </c>
      <c r="CB89" s="144">
        <f t="shared" si="59"/>
        <v>0</v>
      </c>
      <c r="CE89" s="189" t="str">
        <f t="shared" si="1"/>
        <v>Système de comptage d'énergie</v>
      </c>
      <c r="CF89" s="145"/>
      <c r="CG89" s="145">
        <v>1</v>
      </c>
      <c r="CH89" s="145">
        <v>1</v>
      </c>
      <c r="CI89" s="145">
        <v>1</v>
      </c>
      <c r="CJ89" s="145">
        <v>1</v>
      </c>
      <c r="CK89" s="145">
        <v>1</v>
      </c>
      <c r="CL89" s="145">
        <v>1</v>
      </c>
      <c r="CM89" s="145">
        <v>1</v>
      </c>
      <c r="CN89" s="145">
        <v>1</v>
      </c>
      <c r="CO89" s="145">
        <v>1</v>
      </c>
      <c r="CP89" s="145">
        <v>1</v>
      </c>
      <c r="CQ89" s="145">
        <v>1</v>
      </c>
      <c r="CR89" s="145">
        <v>1</v>
      </c>
      <c r="CS89" s="145">
        <v>1</v>
      </c>
      <c r="CT89" s="145">
        <f t="shared" si="2"/>
        <v>0</v>
      </c>
      <c r="CU89" s="145">
        <f t="shared" si="3"/>
        <v>0</v>
      </c>
      <c r="CV89" s="145">
        <f t="shared" si="7"/>
        <v>0</v>
      </c>
    </row>
    <row r="90" spans="1:100" s="158" customFormat="1" ht="13.5" hidden="1" thickBot="1" x14ac:dyDescent="0.25">
      <c r="B90" s="98" t="s">
        <v>367</v>
      </c>
      <c r="C90" s="319"/>
      <c r="D90" s="49"/>
      <c r="E90" s="152">
        <v>30</v>
      </c>
      <c r="F90" s="642"/>
      <c r="G90" s="157">
        <v>1E-3</v>
      </c>
      <c r="H90" s="637"/>
      <c r="I90" s="622" t="s">
        <v>124</v>
      </c>
      <c r="J90" s="84"/>
      <c r="K90" s="139">
        <f t="shared" si="8"/>
        <v>30</v>
      </c>
      <c r="L90" s="140">
        <f t="shared" si="53"/>
        <v>1E-3</v>
      </c>
      <c r="M90" s="141">
        <f t="shared" si="54"/>
        <v>0</v>
      </c>
      <c r="N90" s="141">
        <f t="shared" si="55"/>
        <v>0</v>
      </c>
      <c r="O90" s="70"/>
      <c r="P90" s="143" t="str">
        <f t="shared" ref="P90:P153" si="62">B90</f>
        <v>Calorifugeage</v>
      </c>
      <c r="Q90" s="144">
        <f t="shared" si="12"/>
        <v>0</v>
      </c>
      <c r="R90" s="144">
        <f t="shared" si="56"/>
        <v>0</v>
      </c>
      <c r="S90" s="144">
        <f t="shared" si="56"/>
        <v>0</v>
      </c>
      <c r="T90" s="144">
        <f t="shared" si="56"/>
        <v>0</v>
      </c>
      <c r="U90" s="144">
        <f t="shared" si="56"/>
        <v>0</v>
      </c>
      <c r="V90" s="144">
        <f t="shared" si="56"/>
        <v>0</v>
      </c>
      <c r="W90" s="144">
        <f t="shared" si="56"/>
        <v>0</v>
      </c>
      <c r="X90" s="144">
        <f t="shared" si="56"/>
        <v>0</v>
      </c>
      <c r="Y90" s="144">
        <f t="shared" si="56"/>
        <v>0</v>
      </c>
      <c r="Z90" s="144">
        <f t="shared" si="56"/>
        <v>0</v>
      </c>
      <c r="AA90" s="144">
        <f t="shared" si="56"/>
        <v>0</v>
      </c>
      <c r="AB90" s="144">
        <f t="shared" si="56"/>
        <v>0</v>
      </c>
      <c r="AC90" s="144">
        <f t="shared" si="56"/>
        <v>0</v>
      </c>
      <c r="AD90" s="144">
        <f t="shared" si="56"/>
        <v>0</v>
      </c>
      <c r="AE90" s="144">
        <f t="shared" si="56"/>
        <v>0</v>
      </c>
      <c r="AF90" s="144">
        <f t="shared" si="56"/>
        <v>0</v>
      </c>
      <c r="AG90" s="144">
        <f t="shared" si="56"/>
        <v>0</v>
      </c>
      <c r="AH90" s="144">
        <f t="shared" si="56"/>
        <v>0</v>
      </c>
      <c r="AI90" s="144">
        <f t="shared" si="56"/>
        <v>0</v>
      </c>
      <c r="AJ90" s="144">
        <f t="shared" si="56"/>
        <v>0</v>
      </c>
      <c r="AK90" s="144">
        <f t="shared" si="56"/>
        <v>0</v>
      </c>
      <c r="AL90" s="144">
        <f t="shared" si="56"/>
        <v>0</v>
      </c>
      <c r="AM90" s="144">
        <f t="shared" si="56"/>
        <v>0</v>
      </c>
      <c r="AN90" s="144">
        <f t="shared" si="56"/>
        <v>0</v>
      </c>
      <c r="AO90" s="144">
        <f t="shared" si="56"/>
        <v>0</v>
      </c>
      <c r="AP90" s="144">
        <f t="shared" si="56"/>
        <v>0</v>
      </c>
      <c r="AQ90" s="144">
        <f t="shared" si="56"/>
        <v>0</v>
      </c>
      <c r="AR90" s="144">
        <f t="shared" si="56"/>
        <v>0</v>
      </c>
      <c r="AS90" s="144">
        <f t="shared" si="56"/>
        <v>0</v>
      </c>
      <c r="AT90" s="144">
        <f t="shared" si="56"/>
        <v>0</v>
      </c>
      <c r="AU90" s="144">
        <f t="shared" si="56"/>
        <v>0</v>
      </c>
      <c r="AV90" s="144">
        <f t="shared" si="57"/>
        <v>0</v>
      </c>
      <c r="AW90" s="137"/>
      <c r="AX90" s="144">
        <f t="shared" si="58"/>
        <v>0</v>
      </c>
      <c r="AY90" s="144">
        <f t="shared" si="61"/>
        <v>0</v>
      </c>
      <c r="AZ90" s="144">
        <f t="shared" si="61"/>
        <v>0</v>
      </c>
      <c r="BA90" s="144">
        <f t="shared" si="61"/>
        <v>0</v>
      </c>
      <c r="BB90" s="144">
        <f t="shared" si="60"/>
        <v>0</v>
      </c>
      <c r="BC90" s="144">
        <f t="shared" si="60"/>
        <v>0</v>
      </c>
      <c r="BD90" s="144">
        <f t="shared" si="60"/>
        <v>0</v>
      </c>
      <c r="BE90" s="144">
        <f t="shared" si="60"/>
        <v>0</v>
      </c>
      <c r="BF90" s="144">
        <f t="shared" si="60"/>
        <v>0</v>
      </c>
      <c r="BG90" s="144">
        <f t="shared" si="60"/>
        <v>0</v>
      </c>
      <c r="BH90" s="144">
        <f t="shared" si="60"/>
        <v>0</v>
      </c>
      <c r="BI90" s="144">
        <f t="shared" si="60"/>
        <v>0</v>
      </c>
      <c r="BJ90" s="144">
        <f t="shared" si="60"/>
        <v>0</v>
      </c>
      <c r="BK90" s="144">
        <f t="shared" si="60"/>
        <v>0</v>
      </c>
      <c r="BL90" s="144">
        <f t="shared" si="52"/>
        <v>0</v>
      </c>
      <c r="BM90" s="144">
        <f t="shared" si="52"/>
        <v>0</v>
      </c>
      <c r="BN90" s="144">
        <f t="shared" si="52"/>
        <v>0</v>
      </c>
      <c r="BO90" s="144">
        <f t="shared" si="52"/>
        <v>0</v>
      </c>
      <c r="BP90" s="144">
        <f t="shared" si="52"/>
        <v>0</v>
      </c>
      <c r="BQ90" s="144">
        <f t="shared" si="52"/>
        <v>0</v>
      </c>
      <c r="BR90" s="144">
        <f t="shared" si="52"/>
        <v>0</v>
      </c>
      <c r="BS90" s="144">
        <f t="shared" si="52"/>
        <v>0</v>
      </c>
      <c r="BT90" s="144">
        <f t="shared" si="52"/>
        <v>0</v>
      </c>
      <c r="BU90" s="144">
        <f t="shared" si="52"/>
        <v>0</v>
      </c>
      <c r="BV90" s="144">
        <f t="shared" si="45"/>
        <v>0</v>
      </c>
      <c r="BW90" s="144">
        <f t="shared" si="45"/>
        <v>0</v>
      </c>
      <c r="BX90" s="144">
        <f t="shared" si="45"/>
        <v>0</v>
      </c>
      <c r="BY90" s="144">
        <f t="shared" si="45"/>
        <v>0</v>
      </c>
      <c r="BZ90" s="144">
        <f t="shared" si="59"/>
        <v>0</v>
      </c>
      <c r="CA90" s="144">
        <f t="shared" si="59"/>
        <v>0</v>
      </c>
      <c r="CB90" s="144">
        <f t="shared" si="59"/>
        <v>0</v>
      </c>
      <c r="CE90" s="189" t="str">
        <f t="shared" ref="CE90:CE153" si="63">B90</f>
        <v>Calorifugeage</v>
      </c>
      <c r="CF90" s="145"/>
      <c r="CG90" s="145">
        <v>1</v>
      </c>
      <c r="CH90" s="145">
        <v>1</v>
      </c>
      <c r="CI90" s="145">
        <v>1</v>
      </c>
      <c r="CJ90" s="145">
        <v>1</v>
      </c>
      <c r="CK90" s="145">
        <v>1</v>
      </c>
      <c r="CL90" s="145">
        <v>1</v>
      </c>
      <c r="CM90" s="145">
        <v>1</v>
      </c>
      <c r="CN90" s="145">
        <v>1</v>
      </c>
      <c r="CO90" s="145">
        <v>1</v>
      </c>
      <c r="CP90" s="145">
        <v>1</v>
      </c>
      <c r="CQ90" s="145">
        <v>1</v>
      </c>
      <c r="CR90" s="145">
        <v>1</v>
      </c>
      <c r="CS90" s="145">
        <v>1</v>
      </c>
      <c r="CT90" s="145">
        <f t="shared" ref="CT90:CT153" si="64">SUMIF($CF$25:$CS$25,$C$12,CF90:CS90)</f>
        <v>0</v>
      </c>
      <c r="CU90" s="145">
        <f t="shared" ref="CU90:CU153" si="65">SUMIF($CF$25:$CS$25,$C$20,CF90:CS90)</f>
        <v>0</v>
      </c>
      <c r="CV90" s="145">
        <f t="shared" si="7"/>
        <v>0</v>
      </c>
    </row>
    <row r="91" spans="1:100" s="158" customFormat="1" hidden="1" x14ac:dyDescent="0.2">
      <c r="B91" s="98" t="s">
        <v>45</v>
      </c>
      <c r="C91" s="320"/>
      <c r="D91" s="50"/>
      <c r="E91" s="510">
        <v>30</v>
      </c>
      <c r="F91" s="643"/>
      <c r="G91" s="157" t="s">
        <v>46</v>
      </c>
      <c r="H91" s="637"/>
      <c r="I91" s="623" t="s">
        <v>124</v>
      </c>
      <c r="J91" s="84"/>
      <c r="K91" s="139">
        <f t="shared" si="8"/>
        <v>30</v>
      </c>
      <c r="L91" s="140">
        <f t="shared" si="53"/>
        <v>0</v>
      </c>
      <c r="M91" s="141">
        <f t="shared" si="54"/>
        <v>0</v>
      </c>
      <c r="N91" s="141">
        <f t="shared" si="55"/>
        <v>0</v>
      </c>
      <c r="O91" s="70"/>
      <c r="P91" s="147" t="str">
        <f t="shared" si="62"/>
        <v>Autre</v>
      </c>
      <c r="Q91" s="144">
        <f t="shared" si="12"/>
        <v>0</v>
      </c>
      <c r="R91" s="144">
        <f t="shared" si="56"/>
        <v>0</v>
      </c>
      <c r="S91" s="144">
        <f t="shared" si="56"/>
        <v>0</v>
      </c>
      <c r="T91" s="144">
        <f t="shared" si="56"/>
        <v>0</v>
      </c>
      <c r="U91" s="144">
        <f t="shared" si="56"/>
        <v>0</v>
      </c>
      <c r="V91" s="144">
        <f t="shared" si="56"/>
        <v>0</v>
      </c>
      <c r="W91" s="144">
        <f t="shared" si="56"/>
        <v>0</v>
      </c>
      <c r="X91" s="144">
        <f t="shared" si="56"/>
        <v>0</v>
      </c>
      <c r="Y91" s="144">
        <f t="shared" si="56"/>
        <v>0</v>
      </c>
      <c r="Z91" s="144">
        <f t="shared" si="56"/>
        <v>0</v>
      </c>
      <c r="AA91" s="144">
        <f t="shared" si="56"/>
        <v>0</v>
      </c>
      <c r="AB91" s="144">
        <f t="shared" si="56"/>
        <v>0</v>
      </c>
      <c r="AC91" s="144">
        <f t="shared" si="56"/>
        <v>0</v>
      </c>
      <c r="AD91" s="144">
        <f t="shared" si="56"/>
        <v>0</v>
      </c>
      <c r="AE91" s="144">
        <f t="shared" si="56"/>
        <v>0</v>
      </c>
      <c r="AF91" s="144">
        <f t="shared" si="56"/>
        <v>0</v>
      </c>
      <c r="AG91" s="144">
        <f t="shared" ref="AG91:AU91" si="66">IF(Betrachtungszeit_Heizung&lt;AG$26,0,IF(AND(AF$26&lt;&gt;0,AF$26/($K91)=INT(AF$26/($K91))),$D91,0))</f>
        <v>0</v>
      </c>
      <c r="AH91" s="144">
        <f t="shared" si="66"/>
        <v>0</v>
      </c>
      <c r="AI91" s="144">
        <f t="shared" si="66"/>
        <v>0</v>
      </c>
      <c r="AJ91" s="144">
        <f t="shared" si="66"/>
        <v>0</v>
      </c>
      <c r="AK91" s="144">
        <f t="shared" si="66"/>
        <v>0</v>
      </c>
      <c r="AL91" s="144">
        <f t="shared" si="66"/>
        <v>0</v>
      </c>
      <c r="AM91" s="144">
        <f t="shared" si="66"/>
        <v>0</v>
      </c>
      <c r="AN91" s="144">
        <f t="shared" si="66"/>
        <v>0</v>
      </c>
      <c r="AO91" s="144">
        <f t="shared" si="66"/>
        <v>0</v>
      </c>
      <c r="AP91" s="144">
        <f t="shared" si="66"/>
        <v>0</v>
      </c>
      <c r="AQ91" s="144">
        <f t="shared" si="66"/>
        <v>0</v>
      </c>
      <c r="AR91" s="144">
        <f t="shared" si="66"/>
        <v>0</v>
      </c>
      <c r="AS91" s="144">
        <f t="shared" si="66"/>
        <v>0</v>
      </c>
      <c r="AT91" s="144">
        <f t="shared" si="66"/>
        <v>0</v>
      </c>
      <c r="AU91" s="144">
        <f t="shared" si="66"/>
        <v>0</v>
      </c>
      <c r="AV91" s="144">
        <f t="shared" si="57"/>
        <v>0</v>
      </c>
      <c r="AW91" s="137"/>
      <c r="AX91" s="144">
        <f t="shared" si="58"/>
        <v>0</v>
      </c>
      <c r="AY91" s="144">
        <f t="shared" si="61"/>
        <v>0</v>
      </c>
      <c r="AZ91" s="144">
        <f t="shared" si="61"/>
        <v>0</v>
      </c>
      <c r="BA91" s="144">
        <f t="shared" si="61"/>
        <v>0</v>
      </c>
      <c r="BB91" s="144">
        <f t="shared" si="60"/>
        <v>0</v>
      </c>
      <c r="BC91" s="144">
        <f t="shared" si="60"/>
        <v>0</v>
      </c>
      <c r="BD91" s="144">
        <f t="shared" si="60"/>
        <v>0</v>
      </c>
      <c r="BE91" s="144">
        <f t="shared" si="60"/>
        <v>0</v>
      </c>
      <c r="BF91" s="144">
        <f t="shared" si="60"/>
        <v>0</v>
      </c>
      <c r="BG91" s="144">
        <f t="shared" si="60"/>
        <v>0</v>
      </c>
      <c r="BH91" s="144">
        <f t="shared" si="60"/>
        <v>0</v>
      </c>
      <c r="BI91" s="144">
        <f t="shared" si="60"/>
        <v>0</v>
      </c>
      <c r="BJ91" s="144">
        <f t="shared" si="60"/>
        <v>0</v>
      </c>
      <c r="BK91" s="144">
        <f t="shared" si="60"/>
        <v>0</v>
      </c>
      <c r="BL91" s="144">
        <f t="shared" si="52"/>
        <v>0</v>
      </c>
      <c r="BM91" s="144">
        <f t="shared" si="52"/>
        <v>0</v>
      </c>
      <c r="BN91" s="144">
        <f t="shared" si="52"/>
        <v>0</v>
      </c>
      <c r="BO91" s="144">
        <f t="shared" si="52"/>
        <v>0</v>
      </c>
      <c r="BP91" s="144">
        <f t="shared" si="52"/>
        <v>0</v>
      </c>
      <c r="BQ91" s="144">
        <f t="shared" si="52"/>
        <v>0</v>
      </c>
      <c r="BR91" s="144">
        <f t="shared" si="52"/>
        <v>0</v>
      </c>
      <c r="BS91" s="144">
        <f t="shared" si="52"/>
        <v>0</v>
      </c>
      <c r="BT91" s="144">
        <f t="shared" si="52"/>
        <v>0</v>
      </c>
      <c r="BU91" s="144">
        <f t="shared" si="52"/>
        <v>0</v>
      </c>
      <c r="BV91" s="144">
        <f t="shared" si="45"/>
        <v>0</v>
      </c>
      <c r="BW91" s="144">
        <f t="shared" si="45"/>
        <v>0</v>
      </c>
      <c r="BX91" s="144">
        <f t="shared" si="45"/>
        <v>0</v>
      </c>
      <c r="BY91" s="144">
        <f t="shared" si="45"/>
        <v>0</v>
      </c>
      <c r="BZ91" s="144">
        <f t="shared" si="59"/>
        <v>0</v>
      </c>
      <c r="CA91" s="144">
        <f t="shared" si="59"/>
        <v>0</v>
      </c>
      <c r="CB91" s="144">
        <f t="shared" si="59"/>
        <v>0</v>
      </c>
      <c r="CE91" s="189" t="str">
        <f t="shared" si="63"/>
        <v>Autre</v>
      </c>
      <c r="CF91" s="145"/>
      <c r="CG91" s="145">
        <v>1</v>
      </c>
      <c r="CH91" s="145">
        <v>1</v>
      </c>
      <c r="CI91" s="145">
        <v>1</v>
      </c>
      <c r="CJ91" s="145">
        <v>1</v>
      </c>
      <c r="CK91" s="145">
        <v>1</v>
      </c>
      <c r="CL91" s="145">
        <v>1</v>
      </c>
      <c r="CM91" s="145">
        <v>1</v>
      </c>
      <c r="CN91" s="145">
        <v>1</v>
      </c>
      <c r="CO91" s="145">
        <v>1</v>
      </c>
      <c r="CP91" s="145">
        <v>1</v>
      </c>
      <c r="CQ91" s="145">
        <v>1</v>
      </c>
      <c r="CR91" s="145">
        <v>1</v>
      </c>
      <c r="CS91" s="145">
        <v>1</v>
      </c>
      <c r="CT91" s="145">
        <f t="shared" si="64"/>
        <v>0</v>
      </c>
      <c r="CU91" s="145">
        <f t="shared" si="65"/>
        <v>0</v>
      </c>
      <c r="CV91" s="145">
        <f t="shared" ref="CV91:CV154" si="67">IF(CT91+CU91&gt;0,1,0)</f>
        <v>0</v>
      </c>
    </row>
    <row r="92" spans="1:100" s="158" customFormat="1" ht="13.5" hidden="1" thickBot="1" x14ac:dyDescent="0.25">
      <c r="B92" s="625" t="s">
        <v>149</v>
      </c>
      <c r="C92" s="321"/>
      <c r="D92" s="154"/>
      <c r="E92" s="155"/>
      <c r="F92" s="644"/>
      <c r="G92" s="130"/>
      <c r="H92" s="638"/>
      <c r="I92" s="156"/>
      <c r="J92" s="84"/>
      <c r="K92" s="139"/>
      <c r="L92" s="140"/>
      <c r="M92" s="141"/>
      <c r="N92" s="141"/>
      <c r="O92" s="70"/>
      <c r="P92" s="134" t="str">
        <f t="shared" si="62"/>
        <v>8. Sécurité</v>
      </c>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37"/>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E92" s="374" t="str">
        <f t="shared" si="63"/>
        <v>8. Sécurité</v>
      </c>
      <c r="CF92" s="145">
        <v>1</v>
      </c>
      <c r="CG92" s="145">
        <v>1</v>
      </c>
      <c r="CH92" s="145">
        <v>1</v>
      </c>
      <c r="CI92" s="145">
        <v>1</v>
      </c>
      <c r="CJ92" s="145">
        <v>1</v>
      </c>
      <c r="CK92" s="145">
        <v>1</v>
      </c>
      <c r="CL92" s="145">
        <v>1</v>
      </c>
      <c r="CM92" s="145">
        <v>1</v>
      </c>
      <c r="CN92" s="145">
        <v>1</v>
      </c>
      <c r="CO92" s="145">
        <v>1</v>
      </c>
      <c r="CP92" s="145">
        <v>1</v>
      </c>
      <c r="CQ92" s="145">
        <v>1</v>
      </c>
      <c r="CR92" s="145">
        <v>1</v>
      </c>
      <c r="CS92" s="145">
        <v>1</v>
      </c>
      <c r="CT92" s="145">
        <f t="shared" si="64"/>
        <v>1</v>
      </c>
      <c r="CU92" s="145">
        <f t="shared" si="65"/>
        <v>1</v>
      </c>
      <c r="CV92" s="145">
        <f t="shared" si="67"/>
        <v>1</v>
      </c>
    </row>
    <row r="93" spans="1:100" ht="13.5" hidden="1" thickBot="1" x14ac:dyDescent="0.25">
      <c r="A93" s="158"/>
      <c r="B93" s="96" t="s">
        <v>385</v>
      </c>
      <c r="C93" s="319"/>
      <c r="D93" s="49"/>
      <c r="E93" s="152">
        <v>15</v>
      </c>
      <c r="F93" s="642"/>
      <c r="G93" s="34">
        <v>0.03</v>
      </c>
      <c r="H93" s="636"/>
      <c r="I93" s="622" t="s">
        <v>124</v>
      </c>
      <c r="J93" s="84"/>
      <c r="K93" s="139">
        <f t="shared" ref="K93:K154" si="68">IF(ISNUMBER(F93),F93,IF(ISNUMBER(E93),E93,0))</f>
        <v>15</v>
      </c>
      <c r="L93" s="140">
        <f t="shared" ref="L93:L97" si="69">IF(ISNUMBER(H93),IF(I93=$D$332,IFERROR(H93/D93,"-"),H93/100),IF(ISNUMBER(G93),G93,0))</f>
        <v>0.03</v>
      </c>
      <c r="M93" s="141">
        <f t="shared" ref="M93:M97" si="70">IF(AND(ISNUMBER(H93),I93=$D$332),H93,L93*D93)</f>
        <v>0</v>
      </c>
      <c r="N93" s="141">
        <f t="shared" ref="N93:N97" si="71">1/K93*D93</f>
        <v>0</v>
      </c>
      <c r="O93" s="70"/>
      <c r="P93" s="149" t="str">
        <f t="shared" si="62"/>
        <v>Système de détection de fuite de gaz</v>
      </c>
      <c r="Q93" s="144">
        <f t="shared" ref="Q93:Q154" si="72">D93</f>
        <v>0</v>
      </c>
      <c r="R93" s="144">
        <f t="shared" ref="R93:AU97" si="73">IF(Betrachtungszeit_Heizung&lt;R$26,0,IF(AND(Q$26&lt;&gt;0,Q$26/($K93)=INT(Q$26/($K93))),$D93,0))</f>
        <v>0</v>
      </c>
      <c r="S93" s="144">
        <f t="shared" si="73"/>
        <v>0</v>
      </c>
      <c r="T93" s="144">
        <f t="shared" si="73"/>
        <v>0</v>
      </c>
      <c r="U93" s="144">
        <f t="shared" si="73"/>
        <v>0</v>
      </c>
      <c r="V93" s="144">
        <f t="shared" si="73"/>
        <v>0</v>
      </c>
      <c r="W93" s="144">
        <f t="shared" si="73"/>
        <v>0</v>
      </c>
      <c r="X93" s="144">
        <f t="shared" si="73"/>
        <v>0</v>
      </c>
      <c r="Y93" s="144">
        <f t="shared" si="73"/>
        <v>0</v>
      </c>
      <c r="Z93" s="144">
        <f t="shared" si="73"/>
        <v>0</v>
      </c>
      <c r="AA93" s="144">
        <f t="shared" si="73"/>
        <v>0</v>
      </c>
      <c r="AB93" s="144">
        <f t="shared" si="73"/>
        <v>0</v>
      </c>
      <c r="AC93" s="144">
        <f t="shared" si="73"/>
        <v>0</v>
      </c>
      <c r="AD93" s="144">
        <f t="shared" si="73"/>
        <v>0</v>
      </c>
      <c r="AE93" s="144">
        <f t="shared" si="73"/>
        <v>0</v>
      </c>
      <c r="AF93" s="144">
        <f t="shared" si="73"/>
        <v>0</v>
      </c>
      <c r="AG93" s="144">
        <f t="shared" si="73"/>
        <v>0</v>
      </c>
      <c r="AH93" s="144">
        <f t="shared" si="73"/>
        <v>0</v>
      </c>
      <c r="AI93" s="144">
        <f t="shared" si="73"/>
        <v>0</v>
      </c>
      <c r="AJ93" s="144">
        <f t="shared" si="73"/>
        <v>0</v>
      </c>
      <c r="AK93" s="144">
        <f t="shared" si="73"/>
        <v>0</v>
      </c>
      <c r="AL93" s="144">
        <f t="shared" si="73"/>
        <v>0</v>
      </c>
      <c r="AM93" s="144">
        <f t="shared" si="73"/>
        <v>0</v>
      </c>
      <c r="AN93" s="144">
        <f t="shared" si="73"/>
        <v>0</v>
      </c>
      <c r="AO93" s="144">
        <f t="shared" si="73"/>
        <v>0</v>
      </c>
      <c r="AP93" s="144">
        <f t="shared" si="73"/>
        <v>0</v>
      </c>
      <c r="AQ93" s="144">
        <f t="shared" si="73"/>
        <v>0</v>
      </c>
      <c r="AR93" s="144">
        <f t="shared" si="73"/>
        <v>0</v>
      </c>
      <c r="AS93" s="144">
        <f t="shared" si="73"/>
        <v>0</v>
      </c>
      <c r="AT93" s="144">
        <f t="shared" si="73"/>
        <v>0</v>
      </c>
      <c r="AU93" s="144">
        <f t="shared" si="73"/>
        <v>0</v>
      </c>
      <c r="AV93" s="144">
        <f>SUMIF($AX$26:$CB$26,Betrachtungszeit_Heizung,AX93:CB93)</f>
        <v>0</v>
      </c>
      <c r="AW93" s="137"/>
      <c r="AX93" s="144">
        <f t="shared" si="58"/>
        <v>0</v>
      </c>
      <c r="AY93" s="144">
        <f t="shared" ref="AY93:BN110" si="74">AX93-$N93+R93</f>
        <v>0</v>
      </c>
      <c r="AZ93" s="144">
        <f t="shared" si="74"/>
        <v>0</v>
      </c>
      <c r="BA93" s="144">
        <f t="shared" si="74"/>
        <v>0</v>
      </c>
      <c r="BB93" s="144">
        <f t="shared" si="74"/>
        <v>0</v>
      </c>
      <c r="BC93" s="144">
        <f t="shared" si="74"/>
        <v>0</v>
      </c>
      <c r="BD93" s="144">
        <f t="shared" si="74"/>
        <v>0</v>
      </c>
      <c r="BE93" s="144">
        <f t="shared" si="74"/>
        <v>0</v>
      </c>
      <c r="BF93" s="144">
        <f t="shared" si="74"/>
        <v>0</v>
      </c>
      <c r="BG93" s="144">
        <f t="shared" si="74"/>
        <v>0</v>
      </c>
      <c r="BH93" s="144">
        <f t="shared" si="74"/>
        <v>0</v>
      </c>
      <c r="BI93" s="144">
        <f t="shared" si="74"/>
        <v>0</v>
      </c>
      <c r="BJ93" s="144">
        <f t="shared" si="74"/>
        <v>0</v>
      </c>
      <c r="BK93" s="144">
        <f t="shared" si="74"/>
        <v>0</v>
      </c>
      <c r="BL93" s="144">
        <f t="shared" si="74"/>
        <v>0</v>
      </c>
      <c r="BM93" s="144">
        <f t="shared" si="74"/>
        <v>0</v>
      </c>
      <c r="BN93" s="144">
        <f t="shared" si="74"/>
        <v>0</v>
      </c>
      <c r="BO93" s="144">
        <f t="shared" ref="BO93:CB113" si="75">BN93-$N93+AH93</f>
        <v>0</v>
      </c>
      <c r="BP93" s="144">
        <f t="shared" si="75"/>
        <v>0</v>
      </c>
      <c r="BQ93" s="144">
        <f t="shared" si="75"/>
        <v>0</v>
      </c>
      <c r="BR93" s="144">
        <f t="shared" si="75"/>
        <v>0</v>
      </c>
      <c r="BS93" s="144">
        <f t="shared" si="75"/>
        <v>0</v>
      </c>
      <c r="BT93" s="144">
        <f t="shared" si="75"/>
        <v>0</v>
      </c>
      <c r="BU93" s="144">
        <f t="shared" si="75"/>
        <v>0</v>
      </c>
      <c r="BV93" s="144">
        <f t="shared" si="75"/>
        <v>0</v>
      </c>
      <c r="BW93" s="144">
        <f t="shared" si="75"/>
        <v>0</v>
      </c>
      <c r="BX93" s="144">
        <f t="shared" si="75"/>
        <v>0</v>
      </c>
      <c r="BY93" s="144">
        <f t="shared" si="75"/>
        <v>0</v>
      </c>
      <c r="BZ93" s="144">
        <f t="shared" si="75"/>
        <v>0</v>
      </c>
      <c r="CA93" s="144">
        <f t="shared" si="75"/>
        <v>0</v>
      </c>
      <c r="CB93" s="144">
        <f t="shared" si="75"/>
        <v>0</v>
      </c>
      <c r="CE93" s="189" t="str">
        <f t="shared" si="63"/>
        <v>Système de détection de fuite de gaz</v>
      </c>
      <c r="CF93" s="145"/>
      <c r="CG93" s="145"/>
      <c r="CH93" s="145"/>
      <c r="CI93" s="145"/>
      <c r="CJ93" s="145"/>
      <c r="CK93" s="145"/>
      <c r="CL93" s="145"/>
      <c r="CM93" s="145"/>
      <c r="CN93" s="145"/>
      <c r="CO93" s="145"/>
      <c r="CP93" s="145"/>
      <c r="CQ93" s="145"/>
      <c r="CR93" s="145">
        <v>1</v>
      </c>
      <c r="CS93" s="145"/>
      <c r="CT93" s="145">
        <f t="shared" si="64"/>
        <v>0</v>
      </c>
      <c r="CU93" s="145">
        <f t="shared" si="65"/>
        <v>0</v>
      </c>
      <c r="CV93" s="145">
        <f t="shared" si="67"/>
        <v>0</v>
      </c>
    </row>
    <row r="94" spans="1:100" ht="13.5" hidden="1" thickBot="1" x14ac:dyDescent="0.25">
      <c r="A94" s="158"/>
      <c r="B94" s="96" t="s">
        <v>386</v>
      </c>
      <c r="C94" s="320"/>
      <c r="D94" s="50"/>
      <c r="E94" s="152">
        <v>15</v>
      </c>
      <c r="F94" s="642"/>
      <c r="G94" s="34">
        <v>0.03</v>
      </c>
      <c r="H94" s="637"/>
      <c r="I94" s="622" t="s">
        <v>124</v>
      </c>
      <c r="J94" s="84"/>
      <c r="K94" s="139">
        <f t="shared" si="68"/>
        <v>15</v>
      </c>
      <c r="L94" s="140">
        <f t="shared" si="69"/>
        <v>0.03</v>
      </c>
      <c r="M94" s="141">
        <f t="shared" si="70"/>
        <v>0</v>
      </c>
      <c r="N94" s="141">
        <f t="shared" si="71"/>
        <v>0</v>
      </c>
      <c r="O94" s="70"/>
      <c r="P94" s="149" t="str">
        <f t="shared" si="62"/>
        <v>Système de détection de fuite de mazout</v>
      </c>
      <c r="Q94" s="144">
        <f t="shared" si="72"/>
        <v>0</v>
      </c>
      <c r="R94" s="144">
        <f t="shared" si="73"/>
        <v>0</v>
      </c>
      <c r="S94" s="144">
        <f t="shared" si="73"/>
        <v>0</v>
      </c>
      <c r="T94" s="144">
        <f t="shared" si="73"/>
        <v>0</v>
      </c>
      <c r="U94" s="144">
        <f t="shared" si="73"/>
        <v>0</v>
      </c>
      <c r="V94" s="144">
        <f t="shared" si="73"/>
        <v>0</v>
      </c>
      <c r="W94" s="144">
        <f t="shared" si="73"/>
        <v>0</v>
      </c>
      <c r="X94" s="144">
        <f t="shared" si="73"/>
        <v>0</v>
      </c>
      <c r="Y94" s="144">
        <f t="shared" si="73"/>
        <v>0</v>
      </c>
      <c r="Z94" s="144">
        <f t="shared" si="73"/>
        <v>0</v>
      </c>
      <c r="AA94" s="144">
        <f t="shared" si="73"/>
        <v>0</v>
      </c>
      <c r="AB94" s="144">
        <f t="shared" si="73"/>
        <v>0</v>
      </c>
      <c r="AC94" s="144">
        <f t="shared" si="73"/>
        <v>0</v>
      </c>
      <c r="AD94" s="144">
        <f t="shared" si="73"/>
        <v>0</v>
      </c>
      <c r="AE94" s="144">
        <f t="shared" si="73"/>
        <v>0</v>
      </c>
      <c r="AF94" s="144">
        <f t="shared" si="73"/>
        <v>0</v>
      </c>
      <c r="AG94" s="144">
        <f t="shared" si="73"/>
        <v>0</v>
      </c>
      <c r="AH94" s="144">
        <f t="shared" si="73"/>
        <v>0</v>
      </c>
      <c r="AI94" s="144">
        <f t="shared" si="73"/>
        <v>0</v>
      </c>
      <c r="AJ94" s="144">
        <f t="shared" si="73"/>
        <v>0</v>
      </c>
      <c r="AK94" s="144">
        <f t="shared" si="73"/>
        <v>0</v>
      </c>
      <c r="AL94" s="144">
        <f t="shared" si="73"/>
        <v>0</v>
      </c>
      <c r="AM94" s="144">
        <f t="shared" si="73"/>
        <v>0</v>
      </c>
      <c r="AN94" s="144">
        <f t="shared" si="73"/>
        <v>0</v>
      </c>
      <c r="AO94" s="144">
        <f t="shared" si="73"/>
        <v>0</v>
      </c>
      <c r="AP94" s="144">
        <f t="shared" si="73"/>
        <v>0</v>
      </c>
      <c r="AQ94" s="144">
        <f t="shared" si="73"/>
        <v>0</v>
      </c>
      <c r="AR94" s="144">
        <f t="shared" si="73"/>
        <v>0</v>
      </c>
      <c r="AS94" s="144">
        <f t="shared" si="73"/>
        <v>0</v>
      </c>
      <c r="AT94" s="144">
        <f t="shared" si="73"/>
        <v>0</v>
      </c>
      <c r="AU94" s="144">
        <f t="shared" si="73"/>
        <v>0</v>
      </c>
      <c r="AV94" s="144">
        <f>SUMIF($AX$26:$CB$26,Betrachtungszeit_Heizung,AX94:CB94)</f>
        <v>0</v>
      </c>
      <c r="AW94" s="137"/>
      <c r="AX94" s="144">
        <f t="shared" si="58"/>
        <v>0</v>
      </c>
      <c r="AY94" s="144">
        <f t="shared" si="74"/>
        <v>0</v>
      </c>
      <c r="AZ94" s="144">
        <f t="shared" si="74"/>
        <v>0</v>
      </c>
      <c r="BA94" s="144">
        <f t="shared" si="74"/>
        <v>0</v>
      </c>
      <c r="BB94" s="144">
        <f t="shared" si="74"/>
        <v>0</v>
      </c>
      <c r="BC94" s="144">
        <f t="shared" si="74"/>
        <v>0</v>
      </c>
      <c r="BD94" s="144">
        <f t="shared" si="74"/>
        <v>0</v>
      </c>
      <c r="BE94" s="144">
        <f t="shared" si="74"/>
        <v>0</v>
      </c>
      <c r="BF94" s="144">
        <f t="shared" si="74"/>
        <v>0</v>
      </c>
      <c r="BG94" s="144">
        <f t="shared" si="74"/>
        <v>0</v>
      </c>
      <c r="BH94" s="144">
        <f t="shared" si="74"/>
        <v>0</v>
      </c>
      <c r="BI94" s="144">
        <f t="shared" si="74"/>
        <v>0</v>
      </c>
      <c r="BJ94" s="144">
        <f t="shared" si="74"/>
        <v>0</v>
      </c>
      <c r="BK94" s="144">
        <f t="shared" si="74"/>
        <v>0</v>
      </c>
      <c r="BL94" s="144">
        <f t="shared" si="74"/>
        <v>0</v>
      </c>
      <c r="BM94" s="144">
        <f t="shared" si="74"/>
        <v>0</v>
      </c>
      <c r="BN94" s="144">
        <f t="shared" si="74"/>
        <v>0</v>
      </c>
      <c r="BO94" s="144">
        <f t="shared" si="75"/>
        <v>0</v>
      </c>
      <c r="BP94" s="144">
        <f t="shared" si="75"/>
        <v>0</v>
      </c>
      <c r="BQ94" s="144">
        <f t="shared" si="75"/>
        <v>0</v>
      </c>
      <c r="BR94" s="144">
        <f t="shared" si="75"/>
        <v>0</v>
      </c>
      <c r="BS94" s="144">
        <f t="shared" si="75"/>
        <v>0</v>
      </c>
      <c r="BT94" s="144">
        <f t="shared" si="75"/>
        <v>0</v>
      </c>
      <c r="BU94" s="144">
        <f t="shared" si="75"/>
        <v>0</v>
      </c>
      <c r="BV94" s="144">
        <f t="shared" si="75"/>
        <v>0</v>
      </c>
      <c r="BW94" s="144">
        <f t="shared" si="75"/>
        <v>0</v>
      </c>
      <c r="BX94" s="144">
        <f t="shared" si="75"/>
        <v>0</v>
      </c>
      <c r="BY94" s="144">
        <f t="shared" si="75"/>
        <v>0</v>
      </c>
      <c r="BZ94" s="144">
        <f t="shared" si="75"/>
        <v>0</v>
      </c>
      <c r="CA94" s="144">
        <f t="shared" si="75"/>
        <v>0</v>
      </c>
      <c r="CB94" s="144">
        <f t="shared" si="75"/>
        <v>0</v>
      </c>
      <c r="CE94" s="189" t="str">
        <f t="shared" si="63"/>
        <v>Système de détection de fuite de mazout</v>
      </c>
      <c r="CF94" s="145"/>
      <c r="CG94" s="145"/>
      <c r="CH94" s="145"/>
      <c r="CI94" s="145"/>
      <c r="CJ94" s="145"/>
      <c r="CK94" s="145"/>
      <c r="CL94" s="145"/>
      <c r="CM94" s="145"/>
      <c r="CN94" s="145"/>
      <c r="CO94" s="145"/>
      <c r="CP94" s="145"/>
      <c r="CQ94" s="145"/>
      <c r="CR94" s="145"/>
      <c r="CS94" s="145">
        <v>1</v>
      </c>
      <c r="CT94" s="145">
        <f t="shared" si="64"/>
        <v>0</v>
      </c>
      <c r="CU94" s="145">
        <f t="shared" si="65"/>
        <v>0</v>
      </c>
      <c r="CV94" s="145">
        <f t="shared" si="67"/>
        <v>0</v>
      </c>
    </row>
    <row r="95" spans="1:100" ht="13.5" hidden="1" thickBot="1" x14ac:dyDescent="0.25">
      <c r="A95" s="158"/>
      <c r="B95" s="96" t="s">
        <v>387</v>
      </c>
      <c r="C95" s="320"/>
      <c r="D95" s="50"/>
      <c r="E95" s="152">
        <v>15</v>
      </c>
      <c r="F95" s="642"/>
      <c r="G95" s="34">
        <v>0.03</v>
      </c>
      <c r="H95" s="637"/>
      <c r="I95" s="622" t="s">
        <v>124</v>
      </c>
      <c r="J95" s="84"/>
      <c r="K95" s="139">
        <f t="shared" si="68"/>
        <v>15</v>
      </c>
      <c r="L95" s="140">
        <f t="shared" si="69"/>
        <v>0.03</v>
      </c>
      <c r="M95" s="141">
        <f t="shared" si="70"/>
        <v>0</v>
      </c>
      <c r="N95" s="141">
        <f t="shared" si="71"/>
        <v>0</v>
      </c>
      <c r="O95" s="70"/>
      <c r="P95" s="149" t="str">
        <f t="shared" si="62"/>
        <v>Système de détection de fuite de fluide frigorigène</v>
      </c>
      <c r="Q95" s="144">
        <f t="shared" si="72"/>
        <v>0</v>
      </c>
      <c r="R95" s="144">
        <f t="shared" si="73"/>
        <v>0</v>
      </c>
      <c r="S95" s="144">
        <f t="shared" si="73"/>
        <v>0</v>
      </c>
      <c r="T95" s="144">
        <f t="shared" si="73"/>
        <v>0</v>
      </c>
      <c r="U95" s="144">
        <f t="shared" si="73"/>
        <v>0</v>
      </c>
      <c r="V95" s="144">
        <f t="shared" si="73"/>
        <v>0</v>
      </c>
      <c r="W95" s="144">
        <f t="shared" si="73"/>
        <v>0</v>
      </c>
      <c r="X95" s="144">
        <f t="shared" si="73"/>
        <v>0</v>
      </c>
      <c r="Y95" s="144">
        <f t="shared" si="73"/>
        <v>0</v>
      </c>
      <c r="Z95" s="144">
        <f t="shared" si="73"/>
        <v>0</v>
      </c>
      <c r="AA95" s="144">
        <f t="shared" si="73"/>
        <v>0</v>
      </c>
      <c r="AB95" s="144">
        <f t="shared" si="73"/>
        <v>0</v>
      </c>
      <c r="AC95" s="144">
        <f t="shared" si="73"/>
        <v>0</v>
      </c>
      <c r="AD95" s="144">
        <f t="shared" si="73"/>
        <v>0</v>
      </c>
      <c r="AE95" s="144">
        <f t="shared" si="73"/>
        <v>0</v>
      </c>
      <c r="AF95" s="144">
        <f t="shared" si="73"/>
        <v>0</v>
      </c>
      <c r="AG95" s="144">
        <f t="shared" si="73"/>
        <v>0</v>
      </c>
      <c r="AH95" s="144">
        <f t="shared" si="73"/>
        <v>0</v>
      </c>
      <c r="AI95" s="144">
        <f t="shared" si="73"/>
        <v>0</v>
      </c>
      <c r="AJ95" s="144">
        <f t="shared" si="73"/>
        <v>0</v>
      </c>
      <c r="AK95" s="144">
        <f t="shared" si="73"/>
        <v>0</v>
      </c>
      <c r="AL95" s="144">
        <f t="shared" si="73"/>
        <v>0</v>
      </c>
      <c r="AM95" s="144">
        <f t="shared" si="73"/>
        <v>0</v>
      </c>
      <c r="AN95" s="144">
        <f t="shared" si="73"/>
        <v>0</v>
      </c>
      <c r="AO95" s="144">
        <f t="shared" si="73"/>
        <v>0</v>
      </c>
      <c r="AP95" s="144">
        <f t="shared" si="73"/>
        <v>0</v>
      </c>
      <c r="AQ95" s="144">
        <f t="shared" si="73"/>
        <v>0</v>
      </c>
      <c r="AR95" s="144">
        <f t="shared" si="73"/>
        <v>0</v>
      </c>
      <c r="AS95" s="144">
        <f t="shared" si="73"/>
        <v>0</v>
      </c>
      <c r="AT95" s="144">
        <f t="shared" si="73"/>
        <v>0</v>
      </c>
      <c r="AU95" s="144">
        <f t="shared" si="73"/>
        <v>0</v>
      </c>
      <c r="AV95" s="144">
        <f>SUMIF($AX$26:$CB$26,Betrachtungszeit_Heizung,AX95:CB95)</f>
        <v>0</v>
      </c>
      <c r="AW95" s="137"/>
      <c r="AX95" s="144">
        <f t="shared" si="58"/>
        <v>0</v>
      </c>
      <c r="AY95" s="144">
        <f t="shared" si="74"/>
        <v>0</v>
      </c>
      <c r="AZ95" s="144">
        <f t="shared" si="74"/>
        <v>0</v>
      </c>
      <c r="BA95" s="144">
        <f t="shared" si="74"/>
        <v>0</v>
      </c>
      <c r="BB95" s="144">
        <f t="shared" si="74"/>
        <v>0</v>
      </c>
      <c r="BC95" s="144">
        <f t="shared" si="74"/>
        <v>0</v>
      </c>
      <c r="BD95" s="144">
        <f t="shared" si="74"/>
        <v>0</v>
      </c>
      <c r="BE95" s="144">
        <f t="shared" si="74"/>
        <v>0</v>
      </c>
      <c r="BF95" s="144">
        <f t="shared" si="74"/>
        <v>0</v>
      </c>
      <c r="BG95" s="144">
        <f t="shared" si="74"/>
        <v>0</v>
      </c>
      <c r="BH95" s="144">
        <f t="shared" si="74"/>
        <v>0</v>
      </c>
      <c r="BI95" s="144">
        <f t="shared" si="74"/>
        <v>0</v>
      </c>
      <c r="BJ95" s="144">
        <f t="shared" si="74"/>
        <v>0</v>
      </c>
      <c r="BK95" s="144">
        <f t="shared" si="74"/>
        <v>0</v>
      </c>
      <c r="BL95" s="144">
        <f t="shared" si="74"/>
        <v>0</v>
      </c>
      <c r="BM95" s="144">
        <f t="shared" si="74"/>
        <v>0</v>
      </c>
      <c r="BN95" s="144">
        <f t="shared" si="74"/>
        <v>0</v>
      </c>
      <c r="BO95" s="144">
        <f t="shared" si="75"/>
        <v>0</v>
      </c>
      <c r="BP95" s="144">
        <f t="shared" si="75"/>
        <v>0</v>
      </c>
      <c r="BQ95" s="144">
        <f t="shared" si="75"/>
        <v>0</v>
      </c>
      <c r="BR95" s="144">
        <f t="shared" si="75"/>
        <v>0</v>
      </c>
      <c r="BS95" s="144">
        <f t="shared" si="75"/>
        <v>0</v>
      </c>
      <c r="BT95" s="144">
        <f t="shared" si="75"/>
        <v>0</v>
      </c>
      <c r="BU95" s="144">
        <f t="shared" si="75"/>
        <v>0</v>
      </c>
      <c r="BV95" s="144">
        <f t="shared" si="75"/>
        <v>0</v>
      </c>
      <c r="BW95" s="144">
        <f t="shared" si="75"/>
        <v>0</v>
      </c>
      <c r="BX95" s="144">
        <f t="shared" si="75"/>
        <v>0</v>
      </c>
      <c r="BY95" s="144">
        <f t="shared" si="75"/>
        <v>0</v>
      </c>
      <c r="BZ95" s="144">
        <f t="shared" si="75"/>
        <v>0</v>
      </c>
      <c r="CA95" s="144">
        <f t="shared" si="75"/>
        <v>0</v>
      </c>
      <c r="CB95" s="144">
        <f t="shared" si="75"/>
        <v>0</v>
      </c>
      <c r="CE95" s="189" t="str">
        <f t="shared" si="63"/>
        <v>Système de détection de fuite de fluide frigorigène</v>
      </c>
      <c r="CF95" s="145"/>
      <c r="CG95" s="145">
        <v>1</v>
      </c>
      <c r="CH95" s="145">
        <v>1</v>
      </c>
      <c r="CI95" s="145">
        <v>1</v>
      </c>
      <c r="CJ95" s="145">
        <v>1</v>
      </c>
      <c r="CK95" s="145">
        <v>1</v>
      </c>
      <c r="CL95" s="145"/>
      <c r="CM95" s="145"/>
      <c r="CN95" s="145"/>
      <c r="CO95" s="145"/>
      <c r="CP95" s="145"/>
      <c r="CQ95" s="145"/>
      <c r="CR95" s="145"/>
      <c r="CS95" s="145"/>
      <c r="CT95" s="145">
        <f t="shared" si="64"/>
        <v>0</v>
      </c>
      <c r="CU95" s="145">
        <f t="shared" si="65"/>
        <v>0</v>
      </c>
      <c r="CV95" s="145">
        <f t="shared" si="67"/>
        <v>0</v>
      </c>
    </row>
    <row r="96" spans="1:100" ht="13.5" hidden="1" thickBot="1" x14ac:dyDescent="0.25">
      <c r="A96" s="158"/>
      <c r="B96" s="96" t="s">
        <v>150</v>
      </c>
      <c r="C96" s="320"/>
      <c r="D96" s="50"/>
      <c r="E96" s="152">
        <v>15</v>
      </c>
      <c r="F96" s="642"/>
      <c r="G96" s="34">
        <v>0.03</v>
      </c>
      <c r="H96" s="637"/>
      <c r="I96" s="622" t="s">
        <v>124</v>
      </c>
      <c r="J96" s="84"/>
      <c r="K96" s="139">
        <f t="shared" si="68"/>
        <v>15</v>
      </c>
      <c r="L96" s="140">
        <f t="shared" si="69"/>
        <v>0.03</v>
      </c>
      <c r="M96" s="141">
        <f t="shared" si="70"/>
        <v>0</v>
      </c>
      <c r="N96" s="141">
        <f t="shared" si="71"/>
        <v>0</v>
      </c>
      <c r="O96" s="70"/>
      <c r="P96" s="149" t="str">
        <f t="shared" si="62"/>
        <v>Installation de détection d'incendie</v>
      </c>
      <c r="Q96" s="144">
        <f t="shared" si="72"/>
        <v>0</v>
      </c>
      <c r="R96" s="144">
        <f t="shared" si="73"/>
        <v>0</v>
      </c>
      <c r="S96" s="144">
        <f t="shared" si="73"/>
        <v>0</v>
      </c>
      <c r="T96" s="144">
        <f t="shared" si="73"/>
        <v>0</v>
      </c>
      <c r="U96" s="144">
        <f t="shared" si="73"/>
        <v>0</v>
      </c>
      <c r="V96" s="144">
        <f t="shared" si="73"/>
        <v>0</v>
      </c>
      <c r="W96" s="144">
        <f t="shared" si="73"/>
        <v>0</v>
      </c>
      <c r="X96" s="144">
        <f t="shared" si="73"/>
        <v>0</v>
      </c>
      <c r="Y96" s="144">
        <f t="shared" si="73"/>
        <v>0</v>
      </c>
      <c r="Z96" s="144">
        <f t="shared" si="73"/>
        <v>0</v>
      </c>
      <c r="AA96" s="144">
        <f t="shared" si="73"/>
        <v>0</v>
      </c>
      <c r="AB96" s="144">
        <f t="shared" si="73"/>
        <v>0</v>
      </c>
      <c r="AC96" s="144">
        <f t="shared" si="73"/>
        <v>0</v>
      </c>
      <c r="AD96" s="144">
        <f t="shared" si="73"/>
        <v>0</v>
      </c>
      <c r="AE96" s="144">
        <f t="shared" si="73"/>
        <v>0</v>
      </c>
      <c r="AF96" s="144">
        <f t="shared" si="73"/>
        <v>0</v>
      </c>
      <c r="AG96" s="144">
        <f t="shared" si="73"/>
        <v>0</v>
      </c>
      <c r="AH96" s="144">
        <f t="shared" si="73"/>
        <v>0</v>
      </c>
      <c r="AI96" s="144">
        <f t="shared" si="73"/>
        <v>0</v>
      </c>
      <c r="AJ96" s="144">
        <f t="shared" si="73"/>
        <v>0</v>
      </c>
      <c r="AK96" s="144">
        <f t="shared" si="73"/>
        <v>0</v>
      </c>
      <c r="AL96" s="144">
        <f t="shared" si="73"/>
        <v>0</v>
      </c>
      <c r="AM96" s="144">
        <f t="shared" si="73"/>
        <v>0</v>
      </c>
      <c r="AN96" s="144">
        <f t="shared" si="73"/>
        <v>0</v>
      </c>
      <c r="AO96" s="144">
        <f t="shared" si="73"/>
        <v>0</v>
      </c>
      <c r="AP96" s="144">
        <f t="shared" si="73"/>
        <v>0</v>
      </c>
      <c r="AQ96" s="144">
        <f t="shared" si="73"/>
        <v>0</v>
      </c>
      <c r="AR96" s="144">
        <f t="shared" si="73"/>
        <v>0</v>
      </c>
      <c r="AS96" s="144">
        <f t="shared" si="73"/>
        <v>0</v>
      </c>
      <c r="AT96" s="144">
        <f t="shared" si="73"/>
        <v>0</v>
      </c>
      <c r="AU96" s="144">
        <f t="shared" si="73"/>
        <v>0</v>
      </c>
      <c r="AV96" s="144">
        <f>SUMIF($AX$26:$CB$26,Betrachtungszeit_Heizung,AX96:CB96)</f>
        <v>0</v>
      </c>
      <c r="AW96" s="137"/>
      <c r="AX96" s="144">
        <f t="shared" si="58"/>
        <v>0</v>
      </c>
      <c r="AY96" s="144">
        <f t="shared" si="74"/>
        <v>0</v>
      </c>
      <c r="AZ96" s="144">
        <f t="shared" si="74"/>
        <v>0</v>
      </c>
      <c r="BA96" s="144">
        <f t="shared" si="74"/>
        <v>0</v>
      </c>
      <c r="BB96" s="144">
        <f t="shared" si="74"/>
        <v>0</v>
      </c>
      <c r="BC96" s="144">
        <f t="shared" si="74"/>
        <v>0</v>
      </c>
      <c r="BD96" s="144">
        <f t="shared" si="74"/>
        <v>0</v>
      </c>
      <c r="BE96" s="144">
        <f t="shared" si="74"/>
        <v>0</v>
      </c>
      <c r="BF96" s="144">
        <f t="shared" si="74"/>
        <v>0</v>
      </c>
      <c r="BG96" s="144">
        <f t="shared" si="74"/>
        <v>0</v>
      </c>
      <c r="BH96" s="144">
        <f t="shared" si="74"/>
        <v>0</v>
      </c>
      <c r="BI96" s="144">
        <f t="shared" si="74"/>
        <v>0</v>
      </c>
      <c r="BJ96" s="144">
        <f t="shared" si="74"/>
        <v>0</v>
      </c>
      <c r="BK96" s="144">
        <f t="shared" si="74"/>
        <v>0</v>
      </c>
      <c r="BL96" s="144">
        <f t="shared" si="74"/>
        <v>0</v>
      </c>
      <c r="BM96" s="144">
        <f t="shared" si="74"/>
        <v>0</v>
      </c>
      <c r="BN96" s="144">
        <f t="shared" si="74"/>
        <v>0</v>
      </c>
      <c r="BO96" s="144">
        <f t="shared" si="75"/>
        <v>0</v>
      </c>
      <c r="BP96" s="144">
        <f t="shared" si="75"/>
        <v>0</v>
      </c>
      <c r="BQ96" s="144">
        <f t="shared" si="75"/>
        <v>0</v>
      </c>
      <c r="BR96" s="144">
        <f t="shared" si="75"/>
        <v>0</v>
      </c>
      <c r="BS96" s="144">
        <f t="shared" si="75"/>
        <v>0</v>
      </c>
      <c r="BT96" s="144">
        <f t="shared" si="75"/>
        <v>0</v>
      </c>
      <c r="BU96" s="144">
        <f t="shared" si="75"/>
        <v>0</v>
      </c>
      <c r="BV96" s="144">
        <f t="shared" si="75"/>
        <v>0</v>
      </c>
      <c r="BW96" s="144">
        <f t="shared" si="75"/>
        <v>0</v>
      </c>
      <c r="BX96" s="144">
        <f t="shared" si="75"/>
        <v>0</v>
      </c>
      <c r="BY96" s="144">
        <f t="shared" si="75"/>
        <v>0</v>
      </c>
      <c r="BZ96" s="144">
        <f t="shared" si="75"/>
        <v>0</v>
      </c>
      <c r="CA96" s="144">
        <f t="shared" si="75"/>
        <v>0</v>
      </c>
      <c r="CB96" s="144">
        <f t="shared" si="75"/>
        <v>0</v>
      </c>
      <c r="CE96" s="189" t="str">
        <f t="shared" si="63"/>
        <v>Installation de détection d'incendie</v>
      </c>
      <c r="CF96" s="145"/>
      <c r="CG96" s="145">
        <v>1</v>
      </c>
      <c r="CH96" s="145">
        <v>1</v>
      </c>
      <c r="CI96" s="145">
        <v>1</v>
      </c>
      <c r="CJ96" s="145">
        <v>1</v>
      </c>
      <c r="CK96" s="145">
        <v>1</v>
      </c>
      <c r="CL96" s="145">
        <v>1</v>
      </c>
      <c r="CM96" s="145">
        <v>1</v>
      </c>
      <c r="CN96" s="145">
        <v>1</v>
      </c>
      <c r="CO96" s="145">
        <v>1</v>
      </c>
      <c r="CP96" s="145">
        <v>1</v>
      </c>
      <c r="CQ96" s="145">
        <v>1</v>
      </c>
      <c r="CR96" s="145">
        <v>1</v>
      </c>
      <c r="CS96" s="145">
        <v>1</v>
      </c>
      <c r="CT96" s="145">
        <f t="shared" si="64"/>
        <v>0</v>
      </c>
      <c r="CU96" s="145">
        <f t="shared" si="65"/>
        <v>0</v>
      </c>
      <c r="CV96" s="145">
        <f t="shared" si="67"/>
        <v>0</v>
      </c>
    </row>
    <row r="97" spans="1:100" hidden="1" x14ac:dyDescent="0.2">
      <c r="A97" s="158"/>
      <c r="B97" s="98" t="s">
        <v>45</v>
      </c>
      <c r="C97" s="320"/>
      <c r="D97" s="50"/>
      <c r="E97" s="510">
        <v>30</v>
      </c>
      <c r="F97" s="643"/>
      <c r="G97" s="157" t="s">
        <v>46</v>
      </c>
      <c r="H97" s="637"/>
      <c r="I97" s="623" t="s">
        <v>124</v>
      </c>
      <c r="J97" s="84"/>
      <c r="K97" s="139">
        <f t="shared" si="68"/>
        <v>30</v>
      </c>
      <c r="L97" s="140">
        <f t="shared" si="69"/>
        <v>0</v>
      </c>
      <c r="M97" s="141">
        <f t="shared" si="70"/>
        <v>0</v>
      </c>
      <c r="N97" s="141">
        <f t="shared" si="71"/>
        <v>0</v>
      </c>
      <c r="O97" s="70"/>
      <c r="P97" s="143" t="str">
        <f t="shared" si="62"/>
        <v>Autre</v>
      </c>
      <c r="Q97" s="144">
        <f t="shared" si="72"/>
        <v>0</v>
      </c>
      <c r="R97" s="144">
        <f t="shared" si="73"/>
        <v>0</v>
      </c>
      <c r="S97" s="144">
        <f t="shared" si="73"/>
        <v>0</v>
      </c>
      <c r="T97" s="144">
        <f t="shared" si="73"/>
        <v>0</v>
      </c>
      <c r="U97" s="144">
        <f t="shared" si="73"/>
        <v>0</v>
      </c>
      <c r="V97" s="144">
        <f t="shared" si="73"/>
        <v>0</v>
      </c>
      <c r="W97" s="144">
        <f t="shared" si="73"/>
        <v>0</v>
      </c>
      <c r="X97" s="144">
        <f t="shared" si="73"/>
        <v>0</v>
      </c>
      <c r="Y97" s="144">
        <f t="shared" si="73"/>
        <v>0</v>
      </c>
      <c r="Z97" s="144">
        <f t="shared" si="73"/>
        <v>0</v>
      </c>
      <c r="AA97" s="144">
        <f t="shared" si="73"/>
        <v>0</v>
      </c>
      <c r="AB97" s="144">
        <f t="shared" si="73"/>
        <v>0</v>
      </c>
      <c r="AC97" s="144">
        <f t="shared" si="73"/>
        <v>0</v>
      </c>
      <c r="AD97" s="144">
        <f t="shared" si="73"/>
        <v>0</v>
      </c>
      <c r="AE97" s="144">
        <f t="shared" si="73"/>
        <v>0</v>
      </c>
      <c r="AF97" s="144">
        <f t="shared" si="73"/>
        <v>0</v>
      </c>
      <c r="AG97" s="144">
        <f t="shared" si="73"/>
        <v>0</v>
      </c>
      <c r="AH97" s="144">
        <f t="shared" si="73"/>
        <v>0</v>
      </c>
      <c r="AI97" s="144">
        <f t="shared" si="73"/>
        <v>0</v>
      </c>
      <c r="AJ97" s="144">
        <f t="shared" si="73"/>
        <v>0</v>
      </c>
      <c r="AK97" s="144">
        <f t="shared" si="73"/>
        <v>0</v>
      </c>
      <c r="AL97" s="144">
        <f t="shared" si="73"/>
        <v>0</v>
      </c>
      <c r="AM97" s="144">
        <f t="shared" si="73"/>
        <v>0</v>
      </c>
      <c r="AN97" s="144">
        <f t="shared" si="73"/>
        <v>0</v>
      </c>
      <c r="AO97" s="144">
        <f t="shared" si="73"/>
        <v>0</v>
      </c>
      <c r="AP97" s="144">
        <f t="shared" si="73"/>
        <v>0</v>
      </c>
      <c r="AQ97" s="144">
        <f t="shared" si="73"/>
        <v>0</v>
      </c>
      <c r="AR97" s="144">
        <f t="shared" si="73"/>
        <v>0</v>
      </c>
      <c r="AS97" s="144">
        <f t="shared" si="73"/>
        <v>0</v>
      </c>
      <c r="AT97" s="144">
        <f t="shared" si="73"/>
        <v>0</v>
      </c>
      <c r="AU97" s="144">
        <f t="shared" si="73"/>
        <v>0</v>
      </c>
      <c r="AV97" s="144">
        <f>SUMIF($AX$26:$CB$26,Betrachtungszeit_Heizung,AX97:CB97)</f>
        <v>0</v>
      </c>
      <c r="AW97" s="137"/>
      <c r="AX97" s="144">
        <f t="shared" si="58"/>
        <v>0</v>
      </c>
      <c r="AY97" s="144">
        <f t="shared" si="74"/>
        <v>0</v>
      </c>
      <c r="AZ97" s="144">
        <f t="shared" si="74"/>
        <v>0</v>
      </c>
      <c r="BA97" s="144">
        <f t="shared" si="74"/>
        <v>0</v>
      </c>
      <c r="BB97" s="144">
        <f t="shared" si="74"/>
        <v>0</v>
      </c>
      <c r="BC97" s="144">
        <f t="shared" si="74"/>
        <v>0</v>
      </c>
      <c r="BD97" s="144">
        <f t="shared" si="74"/>
        <v>0</v>
      </c>
      <c r="BE97" s="144">
        <f t="shared" si="74"/>
        <v>0</v>
      </c>
      <c r="BF97" s="144">
        <f t="shared" si="74"/>
        <v>0</v>
      </c>
      <c r="BG97" s="144">
        <f t="shared" si="74"/>
        <v>0</v>
      </c>
      <c r="BH97" s="144">
        <f t="shared" si="74"/>
        <v>0</v>
      </c>
      <c r="BI97" s="144">
        <f t="shared" si="74"/>
        <v>0</v>
      </c>
      <c r="BJ97" s="144">
        <f t="shared" si="74"/>
        <v>0</v>
      </c>
      <c r="BK97" s="144">
        <f t="shared" si="74"/>
        <v>0</v>
      </c>
      <c r="BL97" s="144">
        <f t="shared" si="74"/>
        <v>0</v>
      </c>
      <c r="BM97" s="144">
        <f t="shared" si="74"/>
        <v>0</v>
      </c>
      <c r="BN97" s="144">
        <f t="shared" si="74"/>
        <v>0</v>
      </c>
      <c r="BO97" s="144">
        <f t="shared" si="75"/>
        <v>0</v>
      </c>
      <c r="BP97" s="144">
        <f t="shared" si="75"/>
        <v>0</v>
      </c>
      <c r="BQ97" s="144">
        <f t="shared" si="75"/>
        <v>0</v>
      </c>
      <c r="BR97" s="144">
        <f t="shared" si="75"/>
        <v>0</v>
      </c>
      <c r="BS97" s="144">
        <f t="shared" si="75"/>
        <v>0</v>
      </c>
      <c r="BT97" s="144">
        <f t="shared" si="75"/>
        <v>0</v>
      </c>
      <c r="BU97" s="144">
        <f t="shared" si="75"/>
        <v>0</v>
      </c>
      <c r="BV97" s="144">
        <f t="shared" si="75"/>
        <v>0</v>
      </c>
      <c r="BW97" s="144">
        <f t="shared" si="75"/>
        <v>0</v>
      </c>
      <c r="BX97" s="144">
        <f t="shared" si="75"/>
        <v>0</v>
      </c>
      <c r="BY97" s="144">
        <f t="shared" si="75"/>
        <v>0</v>
      </c>
      <c r="BZ97" s="144">
        <f t="shared" si="75"/>
        <v>0</v>
      </c>
      <c r="CA97" s="144">
        <f t="shared" si="75"/>
        <v>0</v>
      </c>
      <c r="CB97" s="144">
        <f t="shared" si="75"/>
        <v>0</v>
      </c>
      <c r="CE97" s="189" t="str">
        <f t="shared" si="63"/>
        <v>Autre</v>
      </c>
      <c r="CF97" s="145"/>
      <c r="CG97" s="145">
        <v>1</v>
      </c>
      <c r="CH97" s="145">
        <v>1</v>
      </c>
      <c r="CI97" s="145">
        <v>1</v>
      </c>
      <c r="CJ97" s="145">
        <v>1</v>
      </c>
      <c r="CK97" s="145">
        <v>1</v>
      </c>
      <c r="CL97" s="145">
        <v>1</v>
      </c>
      <c r="CM97" s="145">
        <v>1</v>
      </c>
      <c r="CN97" s="145">
        <v>1</v>
      </c>
      <c r="CO97" s="145">
        <v>1</v>
      </c>
      <c r="CP97" s="145">
        <v>1</v>
      </c>
      <c r="CQ97" s="145">
        <v>1</v>
      </c>
      <c r="CR97" s="145">
        <v>1</v>
      </c>
      <c r="CS97" s="145">
        <v>1</v>
      </c>
      <c r="CT97" s="145">
        <f t="shared" si="64"/>
        <v>0</v>
      </c>
      <c r="CU97" s="145">
        <f t="shared" si="65"/>
        <v>0</v>
      </c>
      <c r="CV97" s="145">
        <f t="shared" si="67"/>
        <v>0</v>
      </c>
    </row>
    <row r="98" spans="1:100" ht="13.5" hidden="1" thickBot="1" x14ac:dyDescent="0.25">
      <c r="A98" s="158"/>
      <c r="B98" s="625" t="s">
        <v>151</v>
      </c>
      <c r="C98" s="322"/>
      <c r="D98" s="129"/>
      <c r="E98" s="155"/>
      <c r="F98" s="127"/>
      <c r="G98" s="130"/>
      <c r="H98" s="639"/>
      <c r="I98" s="130"/>
      <c r="J98" s="84"/>
      <c r="K98" s="139"/>
      <c r="L98" s="140"/>
      <c r="M98" s="141"/>
      <c r="N98" s="141"/>
      <c r="O98" s="70"/>
      <c r="P98" s="134" t="str">
        <f t="shared" si="62"/>
        <v>9. Sanitaire</v>
      </c>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37"/>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E98" s="374" t="str">
        <f t="shared" si="63"/>
        <v>9. Sanitaire</v>
      </c>
      <c r="CF98" s="145">
        <v>1</v>
      </c>
      <c r="CG98" s="145">
        <v>1</v>
      </c>
      <c r="CH98" s="145">
        <v>1</v>
      </c>
      <c r="CI98" s="145">
        <v>1</v>
      </c>
      <c r="CJ98" s="145">
        <v>1</v>
      </c>
      <c r="CK98" s="145">
        <v>1</v>
      </c>
      <c r="CL98" s="145">
        <v>1</v>
      </c>
      <c r="CM98" s="145">
        <v>1</v>
      </c>
      <c r="CN98" s="145">
        <v>1</v>
      </c>
      <c r="CO98" s="145">
        <v>1</v>
      </c>
      <c r="CP98" s="145">
        <v>1</v>
      </c>
      <c r="CQ98" s="145">
        <v>1</v>
      </c>
      <c r="CR98" s="145">
        <v>1</v>
      </c>
      <c r="CS98" s="145">
        <v>1</v>
      </c>
      <c r="CT98" s="145">
        <f t="shared" si="64"/>
        <v>1</v>
      </c>
      <c r="CU98" s="145">
        <f t="shared" si="65"/>
        <v>1</v>
      </c>
      <c r="CV98" s="145">
        <f t="shared" si="67"/>
        <v>1</v>
      </c>
    </row>
    <row r="99" spans="1:100" ht="13.5" hidden="1" thickBot="1" x14ac:dyDescent="0.25">
      <c r="A99" s="107"/>
      <c r="B99" s="96" t="s">
        <v>388</v>
      </c>
      <c r="C99" s="319"/>
      <c r="D99" s="49"/>
      <c r="E99" s="152">
        <v>30</v>
      </c>
      <c r="F99" s="642"/>
      <c r="G99" s="34">
        <v>0.01</v>
      </c>
      <c r="H99" s="636"/>
      <c r="I99" s="622" t="s">
        <v>124</v>
      </c>
      <c r="J99" s="84"/>
      <c r="K99" s="139">
        <f t="shared" si="68"/>
        <v>30</v>
      </c>
      <c r="L99" s="140">
        <f t="shared" ref="L99:L106" si="76">IF(ISNUMBER(H99),IF(I99=$D$332,IFERROR(H99/D99,"-"),H99/100),IF(ISNUMBER(G99),G99,0))</f>
        <v>0.01</v>
      </c>
      <c r="M99" s="141">
        <f t="shared" ref="M99:M106" si="77">IF(AND(ISNUMBER(H99),I99=$D$332),H99,L99*D99)</f>
        <v>0</v>
      </c>
      <c r="N99" s="141">
        <f t="shared" ref="N99:N106" si="78">1/K99*D99</f>
        <v>0</v>
      </c>
      <c r="O99" s="70"/>
      <c r="P99" s="149" t="str">
        <f t="shared" si="62"/>
        <v>Accumulateur d'eau chaude sanitaire</v>
      </c>
      <c r="Q99" s="144">
        <f t="shared" si="72"/>
        <v>0</v>
      </c>
      <c r="R99" s="144">
        <f t="shared" ref="R99:AU106" si="79">IF(Betrachtungszeit_Heizung&lt;R$26,0,IF(AND(Q$26&lt;&gt;0,Q$26/($K99)=INT(Q$26/($K99))),$D99,0))</f>
        <v>0</v>
      </c>
      <c r="S99" s="144">
        <f t="shared" si="79"/>
        <v>0</v>
      </c>
      <c r="T99" s="144">
        <f t="shared" si="79"/>
        <v>0</v>
      </c>
      <c r="U99" s="144">
        <f t="shared" si="79"/>
        <v>0</v>
      </c>
      <c r="V99" s="144">
        <f t="shared" si="79"/>
        <v>0</v>
      </c>
      <c r="W99" s="144">
        <f t="shared" si="79"/>
        <v>0</v>
      </c>
      <c r="X99" s="144">
        <f t="shared" si="79"/>
        <v>0</v>
      </c>
      <c r="Y99" s="144">
        <f t="shared" si="79"/>
        <v>0</v>
      </c>
      <c r="Z99" s="144">
        <f t="shared" si="79"/>
        <v>0</v>
      </c>
      <c r="AA99" s="144">
        <f t="shared" si="79"/>
        <v>0</v>
      </c>
      <c r="AB99" s="144">
        <f t="shared" si="79"/>
        <v>0</v>
      </c>
      <c r="AC99" s="144">
        <f t="shared" si="79"/>
        <v>0</v>
      </c>
      <c r="AD99" s="144">
        <f t="shared" si="79"/>
        <v>0</v>
      </c>
      <c r="AE99" s="144">
        <f t="shared" si="79"/>
        <v>0</v>
      </c>
      <c r="AF99" s="144">
        <f t="shared" si="79"/>
        <v>0</v>
      </c>
      <c r="AG99" s="144">
        <f t="shared" si="79"/>
        <v>0</v>
      </c>
      <c r="AH99" s="144">
        <f t="shared" si="79"/>
        <v>0</v>
      </c>
      <c r="AI99" s="144">
        <f t="shared" si="79"/>
        <v>0</v>
      </c>
      <c r="AJ99" s="144">
        <f t="shared" si="79"/>
        <v>0</v>
      </c>
      <c r="AK99" s="144">
        <f t="shared" si="79"/>
        <v>0</v>
      </c>
      <c r="AL99" s="144">
        <f t="shared" si="79"/>
        <v>0</v>
      </c>
      <c r="AM99" s="144">
        <f t="shared" si="79"/>
        <v>0</v>
      </c>
      <c r="AN99" s="144">
        <f t="shared" si="79"/>
        <v>0</v>
      </c>
      <c r="AO99" s="144">
        <f t="shared" si="79"/>
        <v>0</v>
      </c>
      <c r="AP99" s="144">
        <f t="shared" si="79"/>
        <v>0</v>
      </c>
      <c r="AQ99" s="144">
        <f t="shared" si="79"/>
        <v>0</v>
      </c>
      <c r="AR99" s="144">
        <f t="shared" si="79"/>
        <v>0</v>
      </c>
      <c r="AS99" s="144">
        <f t="shared" si="79"/>
        <v>0</v>
      </c>
      <c r="AT99" s="144">
        <f t="shared" si="79"/>
        <v>0</v>
      </c>
      <c r="AU99" s="144">
        <f t="shared" si="79"/>
        <v>0</v>
      </c>
      <c r="AV99" s="144">
        <f t="shared" ref="AV99:AV106" si="80">SUMIF($AX$26:$CB$26,Betrachtungszeit_Heizung,AX99:CB99)</f>
        <v>0</v>
      </c>
      <c r="AW99" s="137"/>
      <c r="AX99" s="144">
        <f t="shared" si="58"/>
        <v>0</v>
      </c>
      <c r="AY99" s="144">
        <f t="shared" si="74"/>
        <v>0</v>
      </c>
      <c r="AZ99" s="144">
        <f t="shared" si="74"/>
        <v>0</v>
      </c>
      <c r="BA99" s="144">
        <f t="shared" si="74"/>
        <v>0</v>
      </c>
      <c r="BB99" s="144">
        <f t="shared" si="74"/>
        <v>0</v>
      </c>
      <c r="BC99" s="144">
        <f t="shared" si="74"/>
        <v>0</v>
      </c>
      <c r="BD99" s="144">
        <f t="shared" si="74"/>
        <v>0</v>
      </c>
      <c r="BE99" s="144">
        <f t="shared" si="74"/>
        <v>0</v>
      </c>
      <c r="BF99" s="144">
        <f t="shared" si="74"/>
        <v>0</v>
      </c>
      <c r="BG99" s="144">
        <f t="shared" si="74"/>
        <v>0</v>
      </c>
      <c r="BH99" s="144">
        <f t="shared" si="74"/>
        <v>0</v>
      </c>
      <c r="BI99" s="144">
        <f t="shared" si="74"/>
        <v>0</v>
      </c>
      <c r="BJ99" s="144">
        <f t="shared" si="74"/>
        <v>0</v>
      </c>
      <c r="BK99" s="144">
        <f t="shared" si="74"/>
        <v>0</v>
      </c>
      <c r="BL99" s="144">
        <f t="shared" si="74"/>
        <v>0</v>
      </c>
      <c r="BM99" s="144">
        <f t="shared" si="74"/>
        <v>0</v>
      </c>
      <c r="BN99" s="144">
        <f t="shared" si="74"/>
        <v>0</v>
      </c>
      <c r="BO99" s="144">
        <f t="shared" si="75"/>
        <v>0</v>
      </c>
      <c r="BP99" s="144">
        <f t="shared" si="75"/>
        <v>0</v>
      </c>
      <c r="BQ99" s="144">
        <f t="shared" si="75"/>
        <v>0</v>
      </c>
      <c r="BR99" s="144">
        <f t="shared" si="75"/>
        <v>0</v>
      </c>
      <c r="BS99" s="144">
        <f t="shared" si="75"/>
        <v>0</v>
      </c>
      <c r="BT99" s="144">
        <f t="shared" si="75"/>
        <v>0</v>
      </c>
      <c r="BU99" s="144">
        <f t="shared" si="75"/>
        <v>0</v>
      </c>
      <c r="BV99" s="144">
        <f t="shared" si="75"/>
        <v>0</v>
      </c>
      <c r="BW99" s="144">
        <f t="shared" si="75"/>
        <v>0</v>
      </c>
      <c r="BX99" s="144">
        <f t="shared" si="75"/>
        <v>0</v>
      </c>
      <c r="BY99" s="144">
        <f t="shared" si="75"/>
        <v>0</v>
      </c>
      <c r="BZ99" s="144">
        <f t="shared" si="75"/>
        <v>0</v>
      </c>
      <c r="CA99" s="144">
        <f t="shared" si="75"/>
        <v>0</v>
      </c>
      <c r="CB99" s="144">
        <f t="shared" si="75"/>
        <v>0</v>
      </c>
      <c r="CE99" s="189" t="str">
        <f t="shared" si="63"/>
        <v>Accumulateur d'eau chaude sanitaire</v>
      </c>
      <c r="CF99" s="145"/>
      <c r="CG99" s="145">
        <v>1</v>
      </c>
      <c r="CH99" s="145">
        <v>1</v>
      </c>
      <c r="CI99" s="145">
        <v>1</v>
      </c>
      <c r="CJ99" s="145">
        <v>1</v>
      </c>
      <c r="CK99" s="145">
        <v>1</v>
      </c>
      <c r="CL99" s="145">
        <v>1</v>
      </c>
      <c r="CM99" s="145">
        <v>1</v>
      </c>
      <c r="CN99" s="145">
        <v>1</v>
      </c>
      <c r="CO99" s="145">
        <v>1</v>
      </c>
      <c r="CP99" s="145">
        <v>1</v>
      </c>
      <c r="CQ99" s="145">
        <v>1</v>
      </c>
      <c r="CR99" s="145">
        <v>1</v>
      </c>
      <c r="CS99" s="145">
        <v>1</v>
      </c>
      <c r="CT99" s="145">
        <f t="shared" si="64"/>
        <v>0</v>
      </c>
      <c r="CU99" s="145">
        <f t="shared" si="65"/>
        <v>0</v>
      </c>
      <c r="CV99" s="145">
        <f t="shared" si="67"/>
        <v>0</v>
      </c>
    </row>
    <row r="100" spans="1:100" ht="13.5" hidden="1" thickBot="1" x14ac:dyDescent="0.25">
      <c r="A100" s="107"/>
      <c r="B100" s="96" t="s">
        <v>389</v>
      </c>
      <c r="C100" s="319"/>
      <c r="D100" s="49"/>
      <c r="E100" s="152">
        <v>40</v>
      </c>
      <c r="F100" s="642"/>
      <c r="G100" s="34">
        <v>1.4999999999999999E-2</v>
      </c>
      <c r="H100" s="636"/>
      <c r="I100" s="622" t="s">
        <v>124</v>
      </c>
      <c r="J100" s="84"/>
      <c r="K100" s="139">
        <f t="shared" si="68"/>
        <v>40</v>
      </c>
      <c r="L100" s="140">
        <f t="shared" si="76"/>
        <v>1.4999999999999999E-2</v>
      </c>
      <c r="M100" s="141">
        <f t="shared" si="77"/>
        <v>0</v>
      </c>
      <c r="N100" s="141">
        <f t="shared" si="78"/>
        <v>0</v>
      </c>
      <c r="O100" s="70"/>
      <c r="P100" s="149" t="str">
        <f t="shared" si="62"/>
        <v>Distribution d'eau chaude sanitaire</v>
      </c>
      <c r="Q100" s="144">
        <f t="shared" si="72"/>
        <v>0</v>
      </c>
      <c r="R100" s="144">
        <f t="shared" si="79"/>
        <v>0</v>
      </c>
      <c r="S100" s="144">
        <f t="shared" si="79"/>
        <v>0</v>
      </c>
      <c r="T100" s="144">
        <f t="shared" si="79"/>
        <v>0</v>
      </c>
      <c r="U100" s="144">
        <f t="shared" si="79"/>
        <v>0</v>
      </c>
      <c r="V100" s="144">
        <f t="shared" si="79"/>
        <v>0</v>
      </c>
      <c r="W100" s="144">
        <f t="shared" si="79"/>
        <v>0</v>
      </c>
      <c r="X100" s="144">
        <f t="shared" si="79"/>
        <v>0</v>
      </c>
      <c r="Y100" s="144">
        <f t="shared" si="79"/>
        <v>0</v>
      </c>
      <c r="Z100" s="144">
        <f t="shared" si="79"/>
        <v>0</v>
      </c>
      <c r="AA100" s="144">
        <f t="shared" si="79"/>
        <v>0</v>
      </c>
      <c r="AB100" s="144">
        <f t="shared" si="79"/>
        <v>0</v>
      </c>
      <c r="AC100" s="144">
        <f t="shared" si="79"/>
        <v>0</v>
      </c>
      <c r="AD100" s="144">
        <f t="shared" si="79"/>
        <v>0</v>
      </c>
      <c r="AE100" s="144">
        <f t="shared" si="79"/>
        <v>0</v>
      </c>
      <c r="AF100" s="144">
        <f t="shared" si="79"/>
        <v>0</v>
      </c>
      <c r="AG100" s="144">
        <f t="shared" si="79"/>
        <v>0</v>
      </c>
      <c r="AH100" s="144">
        <f t="shared" si="79"/>
        <v>0</v>
      </c>
      <c r="AI100" s="144">
        <f t="shared" si="79"/>
        <v>0</v>
      </c>
      <c r="AJ100" s="144">
        <f t="shared" si="79"/>
        <v>0</v>
      </c>
      <c r="AK100" s="144">
        <f t="shared" si="79"/>
        <v>0</v>
      </c>
      <c r="AL100" s="144">
        <f t="shared" si="79"/>
        <v>0</v>
      </c>
      <c r="AM100" s="144">
        <f t="shared" si="79"/>
        <v>0</v>
      </c>
      <c r="AN100" s="144">
        <f t="shared" si="79"/>
        <v>0</v>
      </c>
      <c r="AO100" s="144">
        <f t="shared" si="79"/>
        <v>0</v>
      </c>
      <c r="AP100" s="144">
        <f t="shared" si="79"/>
        <v>0</v>
      </c>
      <c r="AQ100" s="144">
        <f t="shared" si="79"/>
        <v>0</v>
      </c>
      <c r="AR100" s="144">
        <f t="shared" si="79"/>
        <v>0</v>
      </c>
      <c r="AS100" s="144">
        <f t="shared" si="79"/>
        <v>0</v>
      </c>
      <c r="AT100" s="144">
        <f t="shared" si="79"/>
        <v>0</v>
      </c>
      <c r="AU100" s="144">
        <f t="shared" si="79"/>
        <v>0</v>
      </c>
      <c r="AV100" s="144">
        <f t="shared" si="80"/>
        <v>0</v>
      </c>
      <c r="AW100" s="137"/>
      <c r="AX100" s="144">
        <f t="shared" si="58"/>
        <v>0</v>
      </c>
      <c r="AY100" s="144">
        <f t="shared" si="74"/>
        <v>0</v>
      </c>
      <c r="AZ100" s="144">
        <f t="shared" si="74"/>
        <v>0</v>
      </c>
      <c r="BA100" s="144">
        <f t="shared" si="74"/>
        <v>0</v>
      </c>
      <c r="BB100" s="144">
        <f t="shared" si="74"/>
        <v>0</v>
      </c>
      <c r="BC100" s="144">
        <f t="shared" si="74"/>
        <v>0</v>
      </c>
      <c r="BD100" s="144">
        <f t="shared" si="74"/>
        <v>0</v>
      </c>
      <c r="BE100" s="144">
        <f t="shared" si="74"/>
        <v>0</v>
      </c>
      <c r="BF100" s="144">
        <f t="shared" si="74"/>
        <v>0</v>
      </c>
      <c r="BG100" s="144">
        <f t="shared" si="74"/>
        <v>0</v>
      </c>
      <c r="BH100" s="144">
        <f t="shared" si="74"/>
        <v>0</v>
      </c>
      <c r="BI100" s="144">
        <f t="shared" si="74"/>
        <v>0</v>
      </c>
      <c r="BJ100" s="144">
        <f t="shared" si="74"/>
        <v>0</v>
      </c>
      <c r="BK100" s="144">
        <f t="shared" si="74"/>
        <v>0</v>
      </c>
      <c r="BL100" s="144">
        <f t="shared" si="74"/>
        <v>0</v>
      </c>
      <c r="BM100" s="144">
        <f t="shared" si="74"/>
        <v>0</v>
      </c>
      <c r="BN100" s="144">
        <f t="shared" si="74"/>
        <v>0</v>
      </c>
      <c r="BO100" s="144">
        <f t="shared" si="75"/>
        <v>0</v>
      </c>
      <c r="BP100" s="144">
        <f t="shared" si="75"/>
        <v>0</v>
      </c>
      <c r="BQ100" s="144">
        <f t="shared" si="75"/>
        <v>0</v>
      </c>
      <c r="BR100" s="144">
        <f t="shared" si="75"/>
        <v>0</v>
      </c>
      <c r="BS100" s="144">
        <f t="shared" si="75"/>
        <v>0</v>
      </c>
      <c r="BT100" s="144">
        <f t="shared" si="75"/>
        <v>0</v>
      </c>
      <c r="BU100" s="144">
        <f t="shared" si="75"/>
        <v>0</v>
      </c>
      <c r="BV100" s="144">
        <f t="shared" si="75"/>
        <v>0</v>
      </c>
      <c r="BW100" s="144">
        <f t="shared" si="75"/>
        <v>0</v>
      </c>
      <c r="BX100" s="144">
        <f t="shared" si="75"/>
        <v>0</v>
      </c>
      <c r="BY100" s="144">
        <f t="shared" si="75"/>
        <v>0</v>
      </c>
      <c r="BZ100" s="144">
        <f t="shared" si="75"/>
        <v>0</v>
      </c>
      <c r="CA100" s="144">
        <f t="shared" si="75"/>
        <v>0</v>
      </c>
      <c r="CB100" s="144">
        <f t="shared" si="75"/>
        <v>0</v>
      </c>
      <c r="CE100" s="189" t="str">
        <f t="shared" si="63"/>
        <v>Distribution d'eau chaude sanitaire</v>
      </c>
      <c r="CF100" s="145"/>
      <c r="CG100" s="145">
        <v>1</v>
      </c>
      <c r="CH100" s="145">
        <v>1</v>
      </c>
      <c r="CI100" s="145">
        <v>1</v>
      </c>
      <c r="CJ100" s="145">
        <v>1</v>
      </c>
      <c r="CK100" s="145">
        <v>1</v>
      </c>
      <c r="CL100" s="145">
        <v>1</v>
      </c>
      <c r="CM100" s="145">
        <v>1</v>
      </c>
      <c r="CN100" s="145">
        <v>1</v>
      </c>
      <c r="CO100" s="145">
        <v>1</v>
      </c>
      <c r="CP100" s="145">
        <v>1</v>
      </c>
      <c r="CQ100" s="145">
        <v>1</v>
      </c>
      <c r="CR100" s="145">
        <v>1</v>
      </c>
      <c r="CS100" s="145">
        <v>1</v>
      </c>
      <c r="CT100" s="145">
        <f t="shared" si="64"/>
        <v>0</v>
      </c>
      <c r="CU100" s="145">
        <f t="shared" si="65"/>
        <v>0</v>
      </c>
      <c r="CV100" s="145">
        <f t="shared" si="67"/>
        <v>0</v>
      </c>
    </row>
    <row r="101" spans="1:100" ht="13.5" hidden="1" thickBot="1" x14ac:dyDescent="0.25">
      <c r="A101" s="107"/>
      <c r="B101" s="96" t="s">
        <v>152</v>
      </c>
      <c r="C101" s="319"/>
      <c r="D101" s="49"/>
      <c r="E101" s="152">
        <v>40</v>
      </c>
      <c r="F101" s="642"/>
      <c r="G101" s="34">
        <v>0.01</v>
      </c>
      <c r="H101" s="636"/>
      <c r="I101" s="622" t="s">
        <v>124</v>
      </c>
      <c r="J101" s="84"/>
      <c r="K101" s="139">
        <f t="shared" si="68"/>
        <v>40</v>
      </c>
      <c r="L101" s="140">
        <f t="shared" si="76"/>
        <v>0.01</v>
      </c>
      <c r="M101" s="141">
        <f t="shared" si="77"/>
        <v>0</v>
      </c>
      <c r="N101" s="141">
        <f t="shared" si="78"/>
        <v>0</v>
      </c>
      <c r="O101" s="70"/>
      <c r="P101" s="149" t="str">
        <f t="shared" si="62"/>
        <v>Canalisations d'eaux usées</v>
      </c>
      <c r="Q101" s="144">
        <f t="shared" si="72"/>
        <v>0</v>
      </c>
      <c r="R101" s="144">
        <f t="shared" si="79"/>
        <v>0</v>
      </c>
      <c r="S101" s="144">
        <f t="shared" si="79"/>
        <v>0</v>
      </c>
      <c r="T101" s="144">
        <f t="shared" si="79"/>
        <v>0</v>
      </c>
      <c r="U101" s="144">
        <f t="shared" si="79"/>
        <v>0</v>
      </c>
      <c r="V101" s="144">
        <f t="shared" si="79"/>
        <v>0</v>
      </c>
      <c r="W101" s="144">
        <f t="shared" si="79"/>
        <v>0</v>
      </c>
      <c r="X101" s="144">
        <f t="shared" si="79"/>
        <v>0</v>
      </c>
      <c r="Y101" s="144">
        <f t="shared" si="79"/>
        <v>0</v>
      </c>
      <c r="Z101" s="144">
        <f t="shared" si="79"/>
        <v>0</v>
      </c>
      <c r="AA101" s="144">
        <f t="shared" si="79"/>
        <v>0</v>
      </c>
      <c r="AB101" s="144">
        <f t="shared" si="79"/>
        <v>0</v>
      </c>
      <c r="AC101" s="144">
        <f t="shared" si="79"/>
        <v>0</v>
      </c>
      <c r="AD101" s="144">
        <f t="shared" si="79"/>
        <v>0</v>
      </c>
      <c r="AE101" s="144">
        <f t="shared" si="79"/>
        <v>0</v>
      </c>
      <c r="AF101" s="144">
        <f t="shared" si="79"/>
        <v>0</v>
      </c>
      <c r="AG101" s="144">
        <f t="shared" si="79"/>
        <v>0</v>
      </c>
      <c r="AH101" s="144">
        <f t="shared" si="79"/>
        <v>0</v>
      </c>
      <c r="AI101" s="144">
        <f t="shared" si="79"/>
        <v>0</v>
      </c>
      <c r="AJ101" s="144">
        <f t="shared" si="79"/>
        <v>0</v>
      </c>
      <c r="AK101" s="144">
        <f t="shared" si="79"/>
        <v>0</v>
      </c>
      <c r="AL101" s="144">
        <f t="shared" si="79"/>
        <v>0</v>
      </c>
      <c r="AM101" s="144">
        <f t="shared" si="79"/>
        <v>0</v>
      </c>
      <c r="AN101" s="144">
        <f t="shared" si="79"/>
        <v>0</v>
      </c>
      <c r="AO101" s="144">
        <f t="shared" si="79"/>
        <v>0</v>
      </c>
      <c r="AP101" s="144">
        <f t="shared" si="79"/>
        <v>0</v>
      </c>
      <c r="AQ101" s="144">
        <f t="shared" si="79"/>
        <v>0</v>
      </c>
      <c r="AR101" s="144">
        <f t="shared" si="79"/>
        <v>0</v>
      </c>
      <c r="AS101" s="144">
        <f t="shared" si="79"/>
        <v>0</v>
      </c>
      <c r="AT101" s="144">
        <f t="shared" si="79"/>
        <v>0</v>
      </c>
      <c r="AU101" s="144">
        <f t="shared" si="79"/>
        <v>0</v>
      </c>
      <c r="AV101" s="144">
        <f t="shared" si="80"/>
        <v>0</v>
      </c>
      <c r="AW101" s="137"/>
      <c r="AX101" s="144">
        <f t="shared" si="58"/>
        <v>0</v>
      </c>
      <c r="AY101" s="144">
        <f t="shared" si="74"/>
        <v>0</v>
      </c>
      <c r="AZ101" s="144">
        <f t="shared" si="74"/>
        <v>0</v>
      </c>
      <c r="BA101" s="144">
        <f t="shared" si="74"/>
        <v>0</v>
      </c>
      <c r="BB101" s="144">
        <f t="shared" si="74"/>
        <v>0</v>
      </c>
      <c r="BC101" s="144">
        <f t="shared" si="74"/>
        <v>0</v>
      </c>
      <c r="BD101" s="144">
        <f t="shared" si="74"/>
        <v>0</v>
      </c>
      <c r="BE101" s="144">
        <f t="shared" si="74"/>
        <v>0</v>
      </c>
      <c r="BF101" s="144">
        <f t="shared" si="74"/>
        <v>0</v>
      </c>
      <c r="BG101" s="144">
        <f t="shared" si="74"/>
        <v>0</v>
      </c>
      <c r="BH101" s="144">
        <f t="shared" si="74"/>
        <v>0</v>
      </c>
      <c r="BI101" s="144">
        <f t="shared" si="74"/>
        <v>0</v>
      </c>
      <c r="BJ101" s="144">
        <f t="shared" si="74"/>
        <v>0</v>
      </c>
      <c r="BK101" s="144">
        <f t="shared" si="74"/>
        <v>0</v>
      </c>
      <c r="BL101" s="144">
        <f t="shared" si="74"/>
        <v>0</v>
      </c>
      <c r="BM101" s="144">
        <f t="shared" si="74"/>
        <v>0</v>
      </c>
      <c r="BN101" s="144">
        <f t="shared" si="74"/>
        <v>0</v>
      </c>
      <c r="BO101" s="144">
        <f t="shared" si="75"/>
        <v>0</v>
      </c>
      <c r="BP101" s="144">
        <f t="shared" si="75"/>
        <v>0</v>
      </c>
      <c r="BQ101" s="144">
        <f t="shared" si="75"/>
        <v>0</v>
      </c>
      <c r="BR101" s="144">
        <f t="shared" si="75"/>
        <v>0</v>
      </c>
      <c r="BS101" s="144">
        <f t="shared" si="75"/>
        <v>0</v>
      </c>
      <c r="BT101" s="144">
        <f t="shared" si="75"/>
        <v>0</v>
      </c>
      <c r="BU101" s="144">
        <f t="shared" si="75"/>
        <v>0</v>
      </c>
      <c r="BV101" s="144">
        <f t="shared" si="75"/>
        <v>0</v>
      </c>
      <c r="BW101" s="144">
        <f t="shared" si="75"/>
        <v>0</v>
      </c>
      <c r="BX101" s="144">
        <f t="shared" si="75"/>
        <v>0</v>
      </c>
      <c r="BY101" s="144">
        <f t="shared" si="75"/>
        <v>0</v>
      </c>
      <c r="BZ101" s="144">
        <f t="shared" si="75"/>
        <v>0</v>
      </c>
      <c r="CA101" s="144">
        <f t="shared" si="75"/>
        <v>0</v>
      </c>
      <c r="CB101" s="144">
        <f t="shared" si="75"/>
        <v>0</v>
      </c>
      <c r="CE101" s="189" t="str">
        <f t="shared" si="63"/>
        <v>Canalisations d'eaux usées</v>
      </c>
      <c r="CF101" s="145"/>
      <c r="CG101" s="145">
        <v>1</v>
      </c>
      <c r="CH101" s="145">
        <v>1</v>
      </c>
      <c r="CI101" s="145">
        <v>1</v>
      </c>
      <c r="CJ101" s="145">
        <v>1</v>
      </c>
      <c r="CK101" s="145">
        <v>1</v>
      </c>
      <c r="CL101" s="145">
        <v>1</v>
      </c>
      <c r="CM101" s="145">
        <v>1</v>
      </c>
      <c r="CN101" s="145">
        <v>1</v>
      </c>
      <c r="CO101" s="145">
        <v>1</v>
      </c>
      <c r="CP101" s="145">
        <v>1</v>
      </c>
      <c r="CQ101" s="145">
        <v>1</v>
      </c>
      <c r="CR101" s="145">
        <v>1</v>
      </c>
      <c r="CS101" s="145">
        <v>1</v>
      </c>
      <c r="CT101" s="145">
        <f t="shared" si="64"/>
        <v>0</v>
      </c>
      <c r="CU101" s="145">
        <f t="shared" si="65"/>
        <v>0</v>
      </c>
      <c r="CV101" s="145">
        <f t="shared" si="67"/>
        <v>0</v>
      </c>
    </row>
    <row r="102" spans="1:100" s="107" customFormat="1" ht="13.5" hidden="1" thickBot="1" x14ac:dyDescent="0.25">
      <c r="B102" s="96" t="s">
        <v>436</v>
      </c>
      <c r="C102" s="319"/>
      <c r="D102" s="49"/>
      <c r="E102" s="152">
        <v>40</v>
      </c>
      <c r="F102" s="642"/>
      <c r="G102" s="34">
        <v>1.4999999999999999E-2</v>
      </c>
      <c r="H102" s="636"/>
      <c r="I102" s="622" t="s">
        <v>124</v>
      </c>
      <c r="J102" s="84"/>
      <c r="K102" s="139">
        <f t="shared" si="68"/>
        <v>40</v>
      </c>
      <c r="L102" s="140">
        <f t="shared" si="76"/>
        <v>1.4999999999999999E-2</v>
      </c>
      <c r="M102" s="141">
        <f t="shared" si="77"/>
        <v>0</v>
      </c>
      <c r="N102" s="141">
        <f t="shared" si="78"/>
        <v>0</v>
      </c>
      <c r="O102" s="70"/>
      <c r="P102" s="149" t="str">
        <f t="shared" si="62"/>
        <v>Appareils/robinetterie</v>
      </c>
      <c r="Q102" s="144">
        <f t="shared" si="72"/>
        <v>0</v>
      </c>
      <c r="R102" s="144">
        <f t="shared" si="79"/>
        <v>0</v>
      </c>
      <c r="S102" s="144">
        <f t="shared" si="79"/>
        <v>0</v>
      </c>
      <c r="T102" s="144">
        <f t="shared" si="79"/>
        <v>0</v>
      </c>
      <c r="U102" s="144">
        <f t="shared" si="79"/>
        <v>0</v>
      </c>
      <c r="V102" s="144">
        <f t="shared" si="79"/>
        <v>0</v>
      </c>
      <c r="W102" s="144">
        <f t="shared" si="79"/>
        <v>0</v>
      </c>
      <c r="X102" s="144">
        <f t="shared" si="79"/>
        <v>0</v>
      </c>
      <c r="Y102" s="144">
        <f t="shared" si="79"/>
        <v>0</v>
      </c>
      <c r="Z102" s="144">
        <f t="shared" si="79"/>
        <v>0</v>
      </c>
      <c r="AA102" s="144">
        <f t="shared" si="79"/>
        <v>0</v>
      </c>
      <c r="AB102" s="144">
        <f t="shared" si="79"/>
        <v>0</v>
      </c>
      <c r="AC102" s="144">
        <f t="shared" si="79"/>
        <v>0</v>
      </c>
      <c r="AD102" s="144">
        <f t="shared" si="79"/>
        <v>0</v>
      </c>
      <c r="AE102" s="144">
        <f t="shared" si="79"/>
        <v>0</v>
      </c>
      <c r="AF102" s="144">
        <f t="shared" si="79"/>
        <v>0</v>
      </c>
      <c r="AG102" s="144">
        <f t="shared" si="79"/>
        <v>0</v>
      </c>
      <c r="AH102" s="144">
        <f t="shared" si="79"/>
        <v>0</v>
      </c>
      <c r="AI102" s="144">
        <f t="shared" si="79"/>
        <v>0</v>
      </c>
      <c r="AJ102" s="144">
        <f t="shared" si="79"/>
        <v>0</v>
      </c>
      <c r="AK102" s="144">
        <f t="shared" si="79"/>
        <v>0</v>
      </c>
      <c r="AL102" s="144">
        <f t="shared" si="79"/>
        <v>0</v>
      </c>
      <c r="AM102" s="144">
        <f t="shared" si="79"/>
        <v>0</v>
      </c>
      <c r="AN102" s="144">
        <f t="shared" si="79"/>
        <v>0</v>
      </c>
      <c r="AO102" s="144">
        <f t="shared" si="79"/>
        <v>0</v>
      </c>
      <c r="AP102" s="144">
        <f t="shared" si="79"/>
        <v>0</v>
      </c>
      <c r="AQ102" s="144">
        <f t="shared" si="79"/>
        <v>0</v>
      </c>
      <c r="AR102" s="144">
        <f t="shared" si="79"/>
        <v>0</v>
      </c>
      <c r="AS102" s="144">
        <f t="shared" si="79"/>
        <v>0</v>
      </c>
      <c r="AT102" s="144">
        <f t="shared" si="79"/>
        <v>0</v>
      </c>
      <c r="AU102" s="144">
        <f t="shared" si="79"/>
        <v>0</v>
      </c>
      <c r="AV102" s="144">
        <f t="shared" si="80"/>
        <v>0</v>
      </c>
      <c r="AW102" s="137"/>
      <c r="AX102" s="144">
        <f t="shared" si="58"/>
        <v>0</v>
      </c>
      <c r="AY102" s="144">
        <f t="shared" si="74"/>
        <v>0</v>
      </c>
      <c r="AZ102" s="144">
        <f t="shared" si="74"/>
        <v>0</v>
      </c>
      <c r="BA102" s="144">
        <f t="shared" si="74"/>
        <v>0</v>
      </c>
      <c r="BB102" s="144">
        <f t="shared" si="74"/>
        <v>0</v>
      </c>
      <c r="BC102" s="144">
        <f t="shared" si="74"/>
        <v>0</v>
      </c>
      <c r="BD102" s="144">
        <f t="shared" si="74"/>
        <v>0</v>
      </c>
      <c r="BE102" s="144">
        <f t="shared" si="74"/>
        <v>0</v>
      </c>
      <c r="BF102" s="144">
        <f t="shared" si="74"/>
        <v>0</v>
      </c>
      <c r="BG102" s="144">
        <f t="shared" si="74"/>
        <v>0</v>
      </c>
      <c r="BH102" s="144">
        <f t="shared" si="74"/>
        <v>0</v>
      </c>
      <c r="BI102" s="144">
        <f t="shared" si="74"/>
        <v>0</v>
      </c>
      <c r="BJ102" s="144">
        <f t="shared" si="74"/>
        <v>0</v>
      </c>
      <c r="BK102" s="144">
        <f t="shared" si="74"/>
        <v>0</v>
      </c>
      <c r="BL102" s="144">
        <f t="shared" si="74"/>
        <v>0</v>
      </c>
      <c r="BM102" s="144">
        <f t="shared" si="74"/>
        <v>0</v>
      </c>
      <c r="BN102" s="144">
        <f t="shared" si="74"/>
        <v>0</v>
      </c>
      <c r="BO102" s="144">
        <f t="shared" si="75"/>
        <v>0</v>
      </c>
      <c r="BP102" s="144">
        <f t="shared" si="75"/>
        <v>0</v>
      </c>
      <c r="BQ102" s="144">
        <f t="shared" si="75"/>
        <v>0</v>
      </c>
      <c r="BR102" s="144">
        <f t="shared" si="75"/>
        <v>0</v>
      </c>
      <c r="BS102" s="144">
        <f t="shared" si="75"/>
        <v>0</v>
      </c>
      <c r="BT102" s="144">
        <f t="shared" si="75"/>
        <v>0</v>
      </c>
      <c r="BU102" s="144">
        <f t="shared" si="75"/>
        <v>0</v>
      </c>
      <c r="BV102" s="144">
        <f t="shared" si="75"/>
        <v>0</v>
      </c>
      <c r="BW102" s="144">
        <f t="shared" si="75"/>
        <v>0</v>
      </c>
      <c r="BX102" s="144">
        <f t="shared" si="75"/>
        <v>0</v>
      </c>
      <c r="BY102" s="144">
        <f t="shared" si="75"/>
        <v>0</v>
      </c>
      <c r="BZ102" s="144">
        <f t="shared" si="75"/>
        <v>0</v>
      </c>
      <c r="CA102" s="144">
        <f t="shared" si="75"/>
        <v>0</v>
      </c>
      <c r="CB102" s="144">
        <f t="shared" si="75"/>
        <v>0</v>
      </c>
      <c r="CE102" s="189" t="str">
        <f t="shared" si="63"/>
        <v>Appareils/robinetterie</v>
      </c>
      <c r="CF102" s="145"/>
      <c r="CG102" s="145">
        <v>1</v>
      </c>
      <c r="CH102" s="145">
        <v>1</v>
      </c>
      <c r="CI102" s="145">
        <v>1</v>
      </c>
      <c r="CJ102" s="145">
        <v>1</v>
      </c>
      <c r="CK102" s="145">
        <v>1</v>
      </c>
      <c r="CL102" s="145">
        <v>1</v>
      </c>
      <c r="CM102" s="145">
        <v>1</v>
      </c>
      <c r="CN102" s="145">
        <v>1</v>
      </c>
      <c r="CO102" s="145">
        <v>1</v>
      </c>
      <c r="CP102" s="145">
        <v>1</v>
      </c>
      <c r="CQ102" s="145">
        <v>1</v>
      </c>
      <c r="CR102" s="145">
        <v>1</v>
      </c>
      <c r="CS102" s="145">
        <v>1</v>
      </c>
      <c r="CT102" s="145">
        <f t="shared" si="64"/>
        <v>0</v>
      </c>
      <c r="CU102" s="145">
        <f t="shared" si="65"/>
        <v>0</v>
      </c>
      <c r="CV102" s="145">
        <f t="shared" si="67"/>
        <v>0</v>
      </c>
    </row>
    <row r="103" spans="1:100" ht="13.5" hidden="1" thickBot="1" x14ac:dyDescent="0.25">
      <c r="A103" s="107"/>
      <c r="B103" s="96" t="s">
        <v>153</v>
      </c>
      <c r="C103" s="319"/>
      <c r="D103" s="49"/>
      <c r="E103" s="152">
        <v>40</v>
      </c>
      <c r="F103" s="642"/>
      <c r="G103" s="34">
        <v>0.01</v>
      </c>
      <c r="H103" s="636"/>
      <c r="I103" s="622" t="s">
        <v>124</v>
      </c>
      <c r="J103" s="84"/>
      <c r="K103" s="139">
        <f t="shared" si="68"/>
        <v>40</v>
      </c>
      <c r="L103" s="140">
        <f t="shared" si="76"/>
        <v>0.01</v>
      </c>
      <c r="M103" s="141">
        <f t="shared" si="77"/>
        <v>0</v>
      </c>
      <c r="N103" s="141">
        <f t="shared" si="78"/>
        <v>0</v>
      </c>
      <c r="O103" s="70"/>
      <c r="P103" s="149" t="str">
        <f t="shared" si="62"/>
        <v>Boucles de circulation</v>
      </c>
      <c r="Q103" s="144">
        <f t="shared" si="72"/>
        <v>0</v>
      </c>
      <c r="R103" s="144">
        <f t="shared" si="79"/>
        <v>0</v>
      </c>
      <c r="S103" s="144">
        <f t="shared" si="79"/>
        <v>0</v>
      </c>
      <c r="T103" s="144">
        <f t="shared" si="79"/>
        <v>0</v>
      </c>
      <c r="U103" s="144">
        <f t="shared" si="79"/>
        <v>0</v>
      </c>
      <c r="V103" s="144">
        <f t="shared" si="79"/>
        <v>0</v>
      </c>
      <c r="W103" s="144">
        <f t="shared" si="79"/>
        <v>0</v>
      </c>
      <c r="X103" s="144">
        <f t="shared" si="79"/>
        <v>0</v>
      </c>
      <c r="Y103" s="144">
        <f t="shared" si="79"/>
        <v>0</v>
      </c>
      <c r="Z103" s="144">
        <f t="shared" si="79"/>
        <v>0</v>
      </c>
      <c r="AA103" s="144">
        <f t="shared" si="79"/>
        <v>0</v>
      </c>
      <c r="AB103" s="144">
        <f t="shared" si="79"/>
        <v>0</v>
      </c>
      <c r="AC103" s="144">
        <f t="shared" si="79"/>
        <v>0</v>
      </c>
      <c r="AD103" s="144">
        <f t="shared" si="79"/>
        <v>0</v>
      </c>
      <c r="AE103" s="144">
        <f t="shared" si="79"/>
        <v>0</v>
      </c>
      <c r="AF103" s="144">
        <f t="shared" si="79"/>
        <v>0</v>
      </c>
      <c r="AG103" s="144">
        <f t="shared" si="79"/>
        <v>0</v>
      </c>
      <c r="AH103" s="144">
        <f t="shared" si="79"/>
        <v>0</v>
      </c>
      <c r="AI103" s="144">
        <f t="shared" si="79"/>
        <v>0</v>
      </c>
      <c r="AJ103" s="144">
        <f t="shared" si="79"/>
        <v>0</v>
      </c>
      <c r="AK103" s="144">
        <f t="shared" si="79"/>
        <v>0</v>
      </c>
      <c r="AL103" s="144">
        <f t="shared" si="79"/>
        <v>0</v>
      </c>
      <c r="AM103" s="144">
        <f t="shared" si="79"/>
        <v>0</v>
      </c>
      <c r="AN103" s="144">
        <f t="shared" si="79"/>
        <v>0</v>
      </c>
      <c r="AO103" s="144">
        <f t="shared" si="79"/>
        <v>0</v>
      </c>
      <c r="AP103" s="144">
        <f t="shared" si="79"/>
        <v>0</v>
      </c>
      <c r="AQ103" s="144">
        <f t="shared" si="79"/>
        <v>0</v>
      </c>
      <c r="AR103" s="144">
        <f t="shared" si="79"/>
        <v>0</v>
      </c>
      <c r="AS103" s="144">
        <f t="shared" si="79"/>
        <v>0</v>
      </c>
      <c r="AT103" s="144">
        <f t="shared" si="79"/>
        <v>0</v>
      </c>
      <c r="AU103" s="144">
        <f t="shared" si="79"/>
        <v>0</v>
      </c>
      <c r="AV103" s="144">
        <f t="shared" si="80"/>
        <v>0</v>
      </c>
      <c r="AW103" s="137"/>
      <c r="AX103" s="144">
        <f t="shared" si="58"/>
        <v>0</v>
      </c>
      <c r="AY103" s="144">
        <f t="shared" si="74"/>
        <v>0</v>
      </c>
      <c r="AZ103" s="144">
        <f t="shared" si="74"/>
        <v>0</v>
      </c>
      <c r="BA103" s="144">
        <f t="shared" si="74"/>
        <v>0</v>
      </c>
      <c r="BB103" s="144">
        <f t="shared" si="74"/>
        <v>0</v>
      </c>
      <c r="BC103" s="144">
        <f t="shared" si="74"/>
        <v>0</v>
      </c>
      <c r="BD103" s="144">
        <f t="shared" si="74"/>
        <v>0</v>
      </c>
      <c r="BE103" s="144">
        <f t="shared" si="74"/>
        <v>0</v>
      </c>
      <c r="BF103" s="144">
        <f t="shared" si="74"/>
        <v>0</v>
      </c>
      <c r="BG103" s="144">
        <f t="shared" si="74"/>
        <v>0</v>
      </c>
      <c r="BH103" s="144">
        <f t="shared" si="74"/>
        <v>0</v>
      </c>
      <c r="BI103" s="144">
        <f t="shared" si="74"/>
        <v>0</v>
      </c>
      <c r="BJ103" s="144">
        <f t="shared" si="74"/>
        <v>0</v>
      </c>
      <c r="BK103" s="144">
        <f t="shared" si="74"/>
        <v>0</v>
      </c>
      <c r="BL103" s="144">
        <f t="shared" si="74"/>
        <v>0</v>
      </c>
      <c r="BM103" s="144">
        <f t="shared" si="74"/>
        <v>0</v>
      </c>
      <c r="BN103" s="144">
        <f t="shared" si="74"/>
        <v>0</v>
      </c>
      <c r="BO103" s="144">
        <f t="shared" si="75"/>
        <v>0</v>
      </c>
      <c r="BP103" s="144">
        <f t="shared" si="75"/>
        <v>0</v>
      </c>
      <c r="BQ103" s="144">
        <f t="shared" si="75"/>
        <v>0</v>
      </c>
      <c r="BR103" s="144">
        <f t="shared" si="75"/>
        <v>0</v>
      </c>
      <c r="BS103" s="144">
        <f t="shared" si="75"/>
        <v>0</v>
      </c>
      <c r="BT103" s="144">
        <f t="shared" si="75"/>
        <v>0</v>
      </c>
      <c r="BU103" s="144">
        <f t="shared" si="75"/>
        <v>0</v>
      </c>
      <c r="BV103" s="144">
        <f t="shared" si="75"/>
        <v>0</v>
      </c>
      <c r="BW103" s="144">
        <f t="shared" si="75"/>
        <v>0</v>
      </c>
      <c r="BX103" s="144">
        <f t="shared" si="75"/>
        <v>0</v>
      </c>
      <c r="BY103" s="144">
        <f t="shared" si="75"/>
        <v>0</v>
      </c>
      <c r="BZ103" s="144">
        <f t="shared" si="75"/>
        <v>0</v>
      </c>
      <c r="CA103" s="144">
        <f t="shared" si="75"/>
        <v>0</v>
      </c>
      <c r="CB103" s="144">
        <f t="shared" si="75"/>
        <v>0</v>
      </c>
      <c r="CE103" s="189" t="str">
        <f t="shared" si="63"/>
        <v>Boucles de circulation</v>
      </c>
      <c r="CF103" s="145"/>
      <c r="CG103" s="145">
        <v>1</v>
      </c>
      <c r="CH103" s="145">
        <v>1</v>
      </c>
      <c r="CI103" s="145">
        <v>1</v>
      </c>
      <c r="CJ103" s="145">
        <v>1</v>
      </c>
      <c r="CK103" s="145">
        <v>1</v>
      </c>
      <c r="CL103" s="145">
        <v>1</v>
      </c>
      <c r="CM103" s="145">
        <v>1</v>
      </c>
      <c r="CN103" s="145">
        <v>1</v>
      </c>
      <c r="CO103" s="145">
        <v>1</v>
      </c>
      <c r="CP103" s="145">
        <v>1</v>
      </c>
      <c r="CQ103" s="145">
        <v>1</v>
      </c>
      <c r="CR103" s="145">
        <v>1</v>
      </c>
      <c r="CS103" s="145">
        <v>1</v>
      </c>
      <c r="CT103" s="145">
        <f t="shared" si="64"/>
        <v>0</v>
      </c>
      <c r="CU103" s="145">
        <f t="shared" si="65"/>
        <v>0</v>
      </c>
      <c r="CV103" s="145">
        <f t="shared" si="67"/>
        <v>0</v>
      </c>
    </row>
    <row r="104" spans="1:100" s="93" customFormat="1" ht="13.5" hidden="1" thickBot="1" x14ac:dyDescent="0.25">
      <c r="A104" s="102"/>
      <c r="B104" s="98" t="s">
        <v>368</v>
      </c>
      <c r="C104" s="319"/>
      <c r="D104" s="49"/>
      <c r="E104" s="152">
        <v>20</v>
      </c>
      <c r="F104" s="642"/>
      <c r="G104" s="34">
        <v>0.08</v>
      </c>
      <c r="H104" s="636"/>
      <c r="I104" s="622" t="s">
        <v>124</v>
      </c>
      <c r="J104" s="84"/>
      <c r="K104" s="139">
        <f t="shared" si="68"/>
        <v>20</v>
      </c>
      <c r="L104" s="140">
        <f t="shared" si="76"/>
        <v>0.08</v>
      </c>
      <c r="M104" s="141">
        <f t="shared" si="77"/>
        <v>0</v>
      </c>
      <c r="N104" s="141">
        <f t="shared" si="78"/>
        <v>0</v>
      </c>
      <c r="O104" s="70"/>
      <c r="P104" s="143" t="str">
        <f t="shared" si="62"/>
        <v>Système de comptage</v>
      </c>
      <c r="Q104" s="144">
        <f t="shared" si="72"/>
        <v>0</v>
      </c>
      <c r="R104" s="144">
        <f t="shared" si="79"/>
        <v>0</v>
      </c>
      <c r="S104" s="144">
        <f t="shared" si="79"/>
        <v>0</v>
      </c>
      <c r="T104" s="144">
        <f t="shared" si="79"/>
        <v>0</v>
      </c>
      <c r="U104" s="144">
        <f t="shared" si="79"/>
        <v>0</v>
      </c>
      <c r="V104" s="144">
        <f t="shared" si="79"/>
        <v>0</v>
      </c>
      <c r="W104" s="144">
        <f t="shared" si="79"/>
        <v>0</v>
      </c>
      <c r="X104" s="144">
        <f t="shared" si="79"/>
        <v>0</v>
      </c>
      <c r="Y104" s="144">
        <f t="shared" si="79"/>
        <v>0</v>
      </c>
      <c r="Z104" s="144">
        <f t="shared" si="79"/>
        <v>0</v>
      </c>
      <c r="AA104" s="144">
        <f t="shared" si="79"/>
        <v>0</v>
      </c>
      <c r="AB104" s="144">
        <f t="shared" si="79"/>
        <v>0</v>
      </c>
      <c r="AC104" s="144">
        <f t="shared" si="79"/>
        <v>0</v>
      </c>
      <c r="AD104" s="144">
        <f t="shared" si="79"/>
        <v>0</v>
      </c>
      <c r="AE104" s="144">
        <f t="shared" si="79"/>
        <v>0</v>
      </c>
      <c r="AF104" s="144">
        <f t="shared" si="79"/>
        <v>0</v>
      </c>
      <c r="AG104" s="144">
        <f t="shared" si="79"/>
        <v>0</v>
      </c>
      <c r="AH104" s="144">
        <f t="shared" si="79"/>
        <v>0</v>
      </c>
      <c r="AI104" s="144">
        <f t="shared" si="79"/>
        <v>0</v>
      </c>
      <c r="AJ104" s="144">
        <f t="shared" si="79"/>
        <v>0</v>
      </c>
      <c r="AK104" s="144">
        <f t="shared" si="79"/>
        <v>0</v>
      </c>
      <c r="AL104" s="144">
        <f t="shared" si="79"/>
        <v>0</v>
      </c>
      <c r="AM104" s="144">
        <f t="shared" si="79"/>
        <v>0</v>
      </c>
      <c r="AN104" s="144">
        <f t="shared" si="79"/>
        <v>0</v>
      </c>
      <c r="AO104" s="144">
        <f t="shared" si="79"/>
        <v>0</v>
      </c>
      <c r="AP104" s="144">
        <f t="shared" si="79"/>
        <v>0</v>
      </c>
      <c r="AQ104" s="144">
        <f t="shared" si="79"/>
        <v>0</v>
      </c>
      <c r="AR104" s="144">
        <f t="shared" si="79"/>
        <v>0</v>
      </c>
      <c r="AS104" s="144">
        <f t="shared" si="79"/>
        <v>0</v>
      </c>
      <c r="AT104" s="144">
        <f t="shared" si="79"/>
        <v>0</v>
      </c>
      <c r="AU104" s="144">
        <f t="shared" si="79"/>
        <v>0</v>
      </c>
      <c r="AV104" s="144">
        <f t="shared" si="80"/>
        <v>0</v>
      </c>
      <c r="AW104" s="137"/>
      <c r="AX104" s="144">
        <f t="shared" si="58"/>
        <v>0</v>
      </c>
      <c r="AY104" s="144">
        <f t="shared" si="74"/>
        <v>0</v>
      </c>
      <c r="AZ104" s="144">
        <f t="shared" si="74"/>
        <v>0</v>
      </c>
      <c r="BA104" s="144">
        <f t="shared" si="74"/>
        <v>0</v>
      </c>
      <c r="BB104" s="144">
        <f t="shared" si="74"/>
        <v>0</v>
      </c>
      <c r="BC104" s="144">
        <f t="shared" si="74"/>
        <v>0</v>
      </c>
      <c r="BD104" s="144">
        <f t="shared" si="74"/>
        <v>0</v>
      </c>
      <c r="BE104" s="144">
        <f t="shared" si="74"/>
        <v>0</v>
      </c>
      <c r="BF104" s="144">
        <f t="shared" si="74"/>
        <v>0</v>
      </c>
      <c r="BG104" s="144">
        <f t="shared" si="74"/>
        <v>0</v>
      </c>
      <c r="BH104" s="144">
        <f t="shared" si="74"/>
        <v>0</v>
      </c>
      <c r="BI104" s="144">
        <f t="shared" si="74"/>
        <v>0</v>
      </c>
      <c r="BJ104" s="144">
        <f t="shared" si="74"/>
        <v>0</v>
      </c>
      <c r="BK104" s="144">
        <f t="shared" si="74"/>
        <v>0</v>
      </c>
      <c r="BL104" s="144">
        <f t="shared" si="74"/>
        <v>0</v>
      </c>
      <c r="BM104" s="144">
        <f t="shared" si="74"/>
        <v>0</v>
      </c>
      <c r="BN104" s="144">
        <f t="shared" si="74"/>
        <v>0</v>
      </c>
      <c r="BO104" s="144">
        <f t="shared" si="75"/>
        <v>0</v>
      </c>
      <c r="BP104" s="144">
        <f t="shared" si="75"/>
        <v>0</v>
      </c>
      <c r="BQ104" s="144">
        <f t="shared" si="75"/>
        <v>0</v>
      </c>
      <c r="BR104" s="144">
        <f t="shared" si="75"/>
        <v>0</v>
      </c>
      <c r="BS104" s="144">
        <f t="shared" si="75"/>
        <v>0</v>
      </c>
      <c r="BT104" s="144">
        <f t="shared" si="75"/>
        <v>0</v>
      </c>
      <c r="BU104" s="144">
        <f t="shared" si="75"/>
        <v>0</v>
      </c>
      <c r="BV104" s="144">
        <f t="shared" si="75"/>
        <v>0</v>
      </c>
      <c r="BW104" s="144">
        <f t="shared" si="75"/>
        <v>0</v>
      </c>
      <c r="BX104" s="144">
        <f t="shared" si="75"/>
        <v>0</v>
      </c>
      <c r="BY104" s="144">
        <f t="shared" si="75"/>
        <v>0</v>
      </c>
      <c r="BZ104" s="144">
        <f t="shared" si="75"/>
        <v>0</v>
      </c>
      <c r="CA104" s="144">
        <f t="shared" si="75"/>
        <v>0</v>
      </c>
      <c r="CB104" s="144">
        <f t="shared" si="75"/>
        <v>0</v>
      </c>
      <c r="CE104" s="189" t="str">
        <f t="shared" si="63"/>
        <v>Système de comptage</v>
      </c>
      <c r="CF104" s="145"/>
      <c r="CG104" s="145">
        <v>1</v>
      </c>
      <c r="CH104" s="145">
        <v>1</v>
      </c>
      <c r="CI104" s="145">
        <v>1</v>
      </c>
      <c r="CJ104" s="145">
        <v>1</v>
      </c>
      <c r="CK104" s="145">
        <v>1</v>
      </c>
      <c r="CL104" s="145">
        <v>1</v>
      </c>
      <c r="CM104" s="145">
        <v>1</v>
      </c>
      <c r="CN104" s="145">
        <v>1</v>
      </c>
      <c r="CO104" s="145">
        <v>1</v>
      </c>
      <c r="CP104" s="145">
        <v>1</v>
      </c>
      <c r="CQ104" s="145">
        <v>1</v>
      </c>
      <c r="CR104" s="145">
        <v>1</v>
      </c>
      <c r="CS104" s="145">
        <v>1</v>
      </c>
      <c r="CT104" s="145">
        <f t="shared" si="64"/>
        <v>0</v>
      </c>
      <c r="CU104" s="145">
        <f t="shared" si="65"/>
        <v>0</v>
      </c>
      <c r="CV104" s="145">
        <f t="shared" si="67"/>
        <v>0</v>
      </c>
    </row>
    <row r="105" spans="1:100" s="93" customFormat="1" ht="13.5" hidden="1" thickBot="1" x14ac:dyDescent="0.25">
      <c r="A105" s="102"/>
      <c r="B105" s="98" t="s">
        <v>367</v>
      </c>
      <c r="C105" s="319"/>
      <c r="D105" s="49"/>
      <c r="E105" s="152">
        <v>30</v>
      </c>
      <c r="F105" s="642"/>
      <c r="G105" s="157">
        <v>1E-3</v>
      </c>
      <c r="H105" s="636"/>
      <c r="I105" s="622" t="s">
        <v>124</v>
      </c>
      <c r="J105" s="84"/>
      <c r="K105" s="139">
        <f t="shared" si="68"/>
        <v>30</v>
      </c>
      <c r="L105" s="140">
        <f t="shared" si="76"/>
        <v>1E-3</v>
      </c>
      <c r="M105" s="141">
        <f t="shared" si="77"/>
        <v>0</v>
      </c>
      <c r="N105" s="141">
        <f t="shared" si="78"/>
        <v>0</v>
      </c>
      <c r="O105" s="70"/>
      <c r="P105" s="143" t="str">
        <f t="shared" si="62"/>
        <v>Calorifugeage</v>
      </c>
      <c r="Q105" s="144">
        <f t="shared" si="72"/>
        <v>0</v>
      </c>
      <c r="R105" s="144">
        <f t="shared" si="79"/>
        <v>0</v>
      </c>
      <c r="S105" s="144">
        <f t="shared" si="79"/>
        <v>0</v>
      </c>
      <c r="T105" s="144">
        <f t="shared" si="79"/>
        <v>0</v>
      </c>
      <c r="U105" s="144">
        <f t="shared" si="79"/>
        <v>0</v>
      </c>
      <c r="V105" s="144">
        <f t="shared" si="79"/>
        <v>0</v>
      </c>
      <c r="W105" s="144">
        <f t="shared" si="79"/>
        <v>0</v>
      </c>
      <c r="X105" s="144">
        <f t="shared" si="79"/>
        <v>0</v>
      </c>
      <c r="Y105" s="144">
        <f t="shared" si="79"/>
        <v>0</v>
      </c>
      <c r="Z105" s="144">
        <f t="shared" si="79"/>
        <v>0</v>
      </c>
      <c r="AA105" s="144">
        <f t="shared" si="79"/>
        <v>0</v>
      </c>
      <c r="AB105" s="144">
        <f t="shared" si="79"/>
        <v>0</v>
      </c>
      <c r="AC105" s="144">
        <f t="shared" si="79"/>
        <v>0</v>
      </c>
      <c r="AD105" s="144">
        <f t="shared" si="79"/>
        <v>0</v>
      </c>
      <c r="AE105" s="144">
        <f t="shared" si="79"/>
        <v>0</v>
      </c>
      <c r="AF105" s="144">
        <f t="shared" si="79"/>
        <v>0</v>
      </c>
      <c r="AG105" s="144">
        <f t="shared" si="79"/>
        <v>0</v>
      </c>
      <c r="AH105" s="144">
        <f t="shared" si="79"/>
        <v>0</v>
      </c>
      <c r="AI105" s="144">
        <f t="shared" si="79"/>
        <v>0</v>
      </c>
      <c r="AJ105" s="144">
        <f t="shared" si="79"/>
        <v>0</v>
      </c>
      <c r="AK105" s="144">
        <f t="shared" si="79"/>
        <v>0</v>
      </c>
      <c r="AL105" s="144">
        <f t="shared" si="79"/>
        <v>0</v>
      </c>
      <c r="AM105" s="144">
        <f t="shared" si="79"/>
        <v>0</v>
      </c>
      <c r="AN105" s="144">
        <f t="shared" si="79"/>
        <v>0</v>
      </c>
      <c r="AO105" s="144">
        <f t="shared" si="79"/>
        <v>0</v>
      </c>
      <c r="AP105" s="144">
        <f t="shared" si="79"/>
        <v>0</v>
      </c>
      <c r="AQ105" s="144">
        <f t="shared" si="79"/>
        <v>0</v>
      </c>
      <c r="AR105" s="144">
        <f t="shared" si="79"/>
        <v>0</v>
      </c>
      <c r="AS105" s="144">
        <f t="shared" si="79"/>
        <v>0</v>
      </c>
      <c r="AT105" s="144">
        <f t="shared" si="79"/>
        <v>0</v>
      </c>
      <c r="AU105" s="144">
        <f t="shared" si="79"/>
        <v>0</v>
      </c>
      <c r="AV105" s="144">
        <f t="shared" si="80"/>
        <v>0</v>
      </c>
      <c r="AW105" s="137"/>
      <c r="AX105" s="144">
        <f t="shared" si="58"/>
        <v>0</v>
      </c>
      <c r="AY105" s="144">
        <f t="shared" si="74"/>
        <v>0</v>
      </c>
      <c r="AZ105" s="144">
        <f t="shared" si="74"/>
        <v>0</v>
      </c>
      <c r="BA105" s="144">
        <f t="shared" si="74"/>
        <v>0</v>
      </c>
      <c r="BB105" s="144">
        <f t="shared" si="74"/>
        <v>0</v>
      </c>
      <c r="BC105" s="144">
        <f t="shared" si="74"/>
        <v>0</v>
      </c>
      <c r="BD105" s="144">
        <f t="shared" si="74"/>
        <v>0</v>
      </c>
      <c r="BE105" s="144">
        <f t="shared" si="74"/>
        <v>0</v>
      </c>
      <c r="BF105" s="144">
        <f t="shared" si="74"/>
        <v>0</v>
      </c>
      <c r="BG105" s="144">
        <f t="shared" si="74"/>
        <v>0</v>
      </c>
      <c r="BH105" s="144">
        <f t="shared" si="74"/>
        <v>0</v>
      </c>
      <c r="BI105" s="144">
        <f t="shared" si="74"/>
        <v>0</v>
      </c>
      <c r="BJ105" s="144">
        <f t="shared" si="74"/>
        <v>0</v>
      </c>
      <c r="BK105" s="144">
        <f t="shared" si="74"/>
        <v>0</v>
      </c>
      <c r="BL105" s="144">
        <f t="shared" si="74"/>
        <v>0</v>
      </c>
      <c r="BM105" s="144">
        <f t="shared" si="74"/>
        <v>0</v>
      </c>
      <c r="BN105" s="144">
        <f t="shared" si="74"/>
        <v>0</v>
      </c>
      <c r="BO105" s="144">
        <f t="shared" si="75"/>
        <v>0</v>
      </c>
      <c r="BP105" s="144">
        <f t="shared" si="75"/>
        <v>0</v>
      </c>
      <c r="BQ105" s="144">
        <f t="shared" si="75"/>
        <v>0</v>
      </c>
      <c r="BR105" s="144">
        <f t="shared" si="75"/>
        <v>0</v>
      </c>
      <c r="BS105" s="144">
        <f t="shared" si="75"/>
        <v>0</v>
      </c>
      <c r="BT105" s="144">
        <f t="shared" si="75"/>
        <v>0</v>
      </c>
      <c r="BU105" s="144">
        <f t="shared" si="75"/>
        <v>0</v>
      </c>
      <c r="BV105" s="144">
        <f t="shared" si="75"/>
        <v>0</v>
      </c>
      <c r="BW105" s="144">
        <f t="shared" si="75"/>
        <v>0</v>
      </c>
      <c r="BX105" s="144">
        <f t="shared" si="75"/>
        <v>0</v>
      </c>
      <c r="BY105" s="144">
        <f t="shared" si="75"/>
        <v>0</v>
      </c>
      <c r="BZ105" s="144">
        <f t="shared" si="75"/>
        <v>0</v>
      </c>
      <c r="CA105" s="144">
        <f t="shared" si="75"/>
        <v>0</v>
      </c>
      <c r="CB105" s="144">
        <f t="shared" si="75"/>
        <v>0</v>
      </c>
      <c r="CE105" s="189" t="str">
        <f t="shared" si="63"/>
        <v>Calorifugeage</v>
      </c>
      <c r="CF105" s="145"/>
      <c r="CG105" s="145">
        <v>1</v>
      </c>
      <c r="CH105" s="145">
        <v>1</v>
      </c>
      <c r="CI105" s="145">
        <v>1</v>
      </c>
      <c r="CJ105" s="145">
        <v>1</v>
      </c>
      <c r="CK105" s="145">
        <v>1</v>
      </c>
      <c r="CL105" s="145">
        <v>1</v>
      </c>
      <c r="CM105" s="145">
        <v>1</v>
      </c>
      <c r="CN105" s="145">
        <v>1</v>
      </c>
      <c r="CO105" s="145">
        <v>1</v>
      </c>
      <c r="CP105" s="145">
        <v>1</v>
      </c>
      <c r="CQ105" s="145">
        <v>1</v>
      </c>
      <c r="CR105" s="145">
        <v>1</v>
      </c>
      <c r="CS105" s="145">
        <v>1</v>
      </c>
      <c r="CT105" s="145">
        <f t="shared" si="64"/>
        <v>0</v>
      </c>
      <c r="CU105" s="145">
        <f t="shared" si="65"/>
        <v>0</v>
      </c>
      <c r="CV105" s="145">
        <f t="shared" si="67"/>
        <v>0</v>
      </c>
    </row>
    <row r="106" spans="1:100" hidden="1" x14ac:dyDescent="0.2">
      <c r="A106" s="102"/>
      <c r="B106" s="98" t="s">
        <v>45</v>
      </c>
      <c r="C106" s="320"/>
      <c r="D106" s="50"/>
      <c r="E106" s="510">
        <v>30</v>
      </c>
      <c r="F106" s="643"/>
      <c r="G106" s="157" t="s">
        <v>46</v>
      </c>
      <c r="H106" s="637"/>
      <c r="I106" s="623" t="s">
        <v>124</v>
      </c>
      <c r="J106" s="84"/>
      <c r="K106" s="139">
        <f t="shared" si="68"/>
        <v>30</v>
      </c>
      <c r="L106" s="140">
        <f t="shared" si="76"/>
        <v>0</v>
      </c>
      <c r="M106" s="141">
        <f t="shared" si="77"/>
        <v>0</v>
      </c>
      <c r="N106" s="141">
        <f t="shared" si="78"/>
        <v>0</v>
      </c>
      <c r="O106" s="70"/>
      <c r="P106" s="143" t="str">
        <f t="shared" si="62"/>
        <v>Autre</v>
      </c>
      <c r="Q106" s="144">
        <f t="shared" si="72"/>
        <v>0</v>
      </c>
      <c r="R106" s="144">
        <f t="shared" si="79"/>
        <v>0</v>
      </c>
      <c r="S106" s="144">
        <f t="shared" si="79"/>
        <v>0</v>
      </c>
      <c r="T106" s="144">
        <f t="shared" si="79"/>
        <v>0</v>
      </c>
      <c r="U106" s="144">
        <f t="shared" si="79"/>
        <v>0</v>
      </c>
      <c r="V106" s="144">
        <f t="shared" si="79"/>
        <v>0</v>
      </c>
      <c r="W106" s="144">
        <f t="shared" si="79"/>
        <v>0</v>
      </c>
      <c r="X106" s="144">
        <f t="shared" si="79"/>
        <v>0</v>
      </c>
      <c r="Y106" s="144">
        <f t="shared" si="79"/>
        <v>0</v>
      </c>
      <c r="Z106" s="144">
        <f t="shared" si="79"/>
        <v>0</v>
      </c>
      <c r="AA106" s="144">
        <f t="shared" si="79"/>
        <v>0</v>
      </c>
      <c r="AB106" s="144">
        <f t="shared" si="79"/>
        <v>0</v>
      </c>
      <c r="AC106" s="144">
        <f t="shared" si="79"/>
        <v>0</v>
      </c>
      <c r="AD106" s="144">
        <f t="shared" si="79"/>
        <v>0</v>
      </c>
      <c r="AE106" s="144">
        <f t="shared" si="79"/>
        <v>0</v>
      </c>
      <c r="AF106" s="144">
        <f t="shared" si="79"/>
        <v>0</v>
      </c>
      <c r="AG106" s="144">
        <f t="shared" si="79"/>
        <v>0</v>
      </c>
      <c r="AH106" s="144">
        <f t="shared" si="79"/>
        <v>0</v>
      </c>
      <c r="AI106" s="144">
        <f t="shared" si="79"/>
        <v>0</v>
      </c>
      <c r="AJ106" s="144">
        <f t="shared" si="79"/>
        <v>0</v>
      </c>
      <c r="AK106" s="144">
        <f t="shared" si="79"/>
        <v>0</v>
      </c>
      <c r="AL106" s="144">
        <f t="shared" si="79"/>
        <v>0</v>
      </c>
      <c r="AM106" s="144">
        <f t="shared" si="79"/>
        <v>0</v>
      </c>
      <c r="AN106" s="144">
        <f t="shared" si="79"/>
        <v>0</v>
      </c>
      <c r="AO106" s="144">
        <f t="shared" si="79"/>
        <v>0</v>
      </c>
      <c r="AP106" s="144">
        <f t="shared" si="79"/>
        <v>0</v>
      </c>
      <c r="AQ106" s="144">
        <f t="shared" si="79"/>
        <v>0</v>
      </c>
      <c r="AR106" s="144">
        <f t="shared" si="79"/>
        <v>0</v>
      </c>
      <c r="AS106" s="144">
        <f t="shared" si="79"/>
        <v>0</v>
      </c>
      <c r="AT106" s="144">
        <f t="shared" si="79"/>
        <v>0</v>
      </c>
      <c r="AU106" s="144">
        <f t="shared" si="79"/>
        <v>0</v>
      </c>
      <c r="AV106" s="144">
        <f t="shared" si="80"/>
        <v>0</v>
      </c>
      <c r="AW106" s="137"/>
      <c r="AX106" s="144">
        <f t="shared" si="58"/>
        <v>0</v>
      </c>
      <c r="AY106" s="144">
        <f t="shared" si="74"/>
        <v>0</v>
      </c>
      <c r="AZ106" s="144">
        <f t="shared" si="74"/>
        <v>0</v>
      </c>
      <c r="BA106" s="144">
        <f t="shared" si="74"/>
        <v>0</v>
      </c>
      <c r="BB106" s="144">
        <f t="shared" si="74"/>
        <v>0</v>
      </c>
      <c r="BC106" s="144">
        <f t="shared" si="74"/>
        <v>0</v>
      </c>
      <c r="BD106" s="144">
        <f t="shared" si="74"/>
        <v>0</v>
      </c>
      <c r="BE106" s="144">
        <f t="shared" si="74"/>
        <v>0</v>
      </c>
      <c r="BF106" s="144">
        <f t="shared" si="74"/>
        <v>0</v>
      </c>
      <c r="BG106" s="144">
        <f t="shared" si="74"/>
        <v>0</v>
      </c>
      <c r="BH106" s="144">
        <f t="shared" si="74"/>
        <v>0</v>
      </c>
      <c r="BI106" s="144">
        <f t="shared" si="74"/>
        <v>0</v>
      </c>
      <c r="BJ106" s="144">
        <f t="shared" si="74"/>
        <v>0</v>
      </c>
      <c r="BK106" s="144">
        <f t="shared" si="74"/>
        <v>0</v>
      </c>
      <c r="BL106" s="144">
        <f t="shared" si="74"/>
        <v>0</v>
      </c>
      <c r="BM106" s="144">
        <f t="shared" si="74"/>
        <v>0</v>
      </c>
      <c r="BN106" s="144">
        <f t="shared" si="74"/>
        <v>0</v>
      </c>
      <c r="BO106" s="144">
        <f t="shared" si="75"/>
        <v>0</v>
      </c>
      <c r="BP106" s="144">
        <f t="shared" si="75"/>
        <v>0</v>
      </c>
      <c r="BQ106" s="144">
        <f t="shared" si="75"/>
        <v>0</v>
      </c>
      <c r="BR106" s="144">
        <f t="shared" si="75"/>
        <v>0</v>
      </c>
      <c r="BS106" s="144">
        <f t="shared" si="75"/>
        <v>0</v>
      </c>
      <c r="BT106" s="144">
        <f t="shared" si="75"/>
        <v>0</v>
      </c>
      <c r="BU106" s="144">
        <f t="shared" si="75"/>
        <v>0</v>
      </c>
      <c r="BV106" s="144">
        <f t="shared" si="75"/>
        <v>0</v>
      </c>
      <c r="BW106" s="144">
        <f t="shared" si="75"/>
        <v>0</v>
      </c>
      <c r="BX106" s="144">
        <f t="shared" si="75"/>
        <v>0</v>
      </c>
      <c r="BY106" s="144">
        <f t="shared" si="75"/>
        <v>0</v>
      </c>
      <c r="BZ106" s="144">
        <f t="shared" si="75"/>
        <v>0</v>
      </c>
      <c r="CA106" s="144">
        <f t="shared" si="75"/>
        <v>0</v>
      </c>
      <c r="CB106" s="144">
        <f t="shared" si="75"/>
        <v>0</v>
      </c>
      <c r="CE106" s="189" t="str">
        <f t="shared" si="63"/>
        <v>Autre</v>
      </c>
      <c r="CF106" s="145"/>
      <c r="CG106" s="145">
        <v>1</v>
      </c>
      <c r="CH106" s="145">
        <v>1</v>
      </c>
      <c r="CI106" s="145">
        <v>1</v>
      </c>
      <c r="CJ106" s="145">
        <v>1</v>
      </c>
      <c r="CK106" s="145">
        <v>1</v>
      </c>
      <c r="CL106" s="145">
        <v>1</v>
      </c>
      <c r="CM106" s="145">
        <v>1</v>
      </c>
      <c r="CN106" s="145">
        <v>1</v>
      </c>
      <c r="CO106" s="145">
        <v>1</v>
      </c>
      <c r="CP106" s="145">
        <v>1</v>
      </c>
      <c r="CQ106" s="145">
        <v>1</v>
      </c>
      <c r="CR106" s="145">
        <v>1</v>
      </c>
      <c r="CS106" s="145">
        <v>1</v>
      </c>
      <c r="CT106" s="145">
        <f t="shared" si="64"/>
        <v>0</v>
      </c>
      <c r="CU106" s="145">
        <f t="shared" si="65"/>
        <v>0</v>
      </c>
      <c r="CV106" s="145">
        <f t="shared" si="67"/>
        <v>0</v>
      </c>
    </row>
    <row r="107" spans="1:100" ht="13.5" hidden="1" thickBot="1" x14ac:dyDescent="0.25">
      <c r="A107" s="91"/>
      <c r="B107" s="698" t="s">
        <v>154</v>
      </c>
      <c r="C107" s="323"/>
      <c r="D107" s="160"/>
      <c r="E107" s="155"/>
      <c r="F107" s="127"/>
      <c r="G107" s="161"/>
      <c r="H107" s="639"/>
      <c r="I107" s="130"/>
      <c r="J107" s="84"/>
      <c r="K107" s="139"/>
      <c r="L107" s="140"/>
      <c r="M107" s="141"/>
      <c r="N107" s="141"/>
      <c r="O107" s="70"/>
      <c r="P107" s="395" t="str">
        <f t="shared" si="62"/>
        <v>10. Ventilation</v>
      </c>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37"/>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E107" s="374" t="str">
        <f t="shared" si="63"/>
        <v>10. Ventilation</v>
      </c>
      <c r="CF107" s="145">
        <v>1</v>
      </c>
      <c r="CG107" s="145">
        <v>1</v>
      </c>
      <c r="CH107" s="145">
        <v>1</v>
      </c>
      <c r="CI107" s="145">
        <v>1</v>
      </c>
      <c r="CJ107" s="145">
        <v>1</v>
      </c>
      <c r="CK107" s="145">
        <v>1</v>
      </c>
      <c r="CL107" s="145">
        <v>1</v>
      </c>
      <c r="CM107" s="145">
        <v>1</v>
      </c>
      <c r="CN107" s="145">
        <v>1</v>
      </c>
      <c r="CO107" s="145">
        <v>1</v>
      </c>
      <c r="CP107" s="145">
        <v>1</v>
      </c>
      <c r="CQ107" s="145">
        <v>1</v>
      </c>
      <c r="CR107" s="145">
        <v>1</v>
      </c>
      <c r="CS107" s="145">
        <v>1</v>
      </c>
      <c r="CT107" s="145">
        <f t="shared" si="64"/>
        <v>1</v>
      </c>
      <c r="CU107" s="145">
        <f t="shared" si="65"/>
        <v>1</v>
      </c>
      <c r="CV107" s="145">
        <f t="shared" si="67"/>
        <v>1</v>
      </c>
    </row>
    <row r="108" spans="1:100" ht="13.5" hidden="1" thickBot="1" x14ac:dyDescent="0.25">
      <c r="A108" s="91"/>
      <c r="B108" s="98" t="s">
        <v>390</v>
      </c>
      <c r="C108" s="319"/>
      <c r="D108" s="49"/>
      <c r="E108" s="152">
        <v>25</v>
      </c>
      <c r="F108" s="642"/>
      <c r="G108" s="34">
        <v>0.04</v>
      </c>
      <c r="H108" s="636"/>
      <c r="I108" s="622" t="s">
        <v>124</v>
      </c>
      <c r="J108" s="84"/>
      <c r="K108" s="139">
        <f t="shared" si="68"/>
        <v>25</v>
      </c>
      <c r="L108" s="140">
        <f t="shared" ref="L108:L112" si="81">IF(ISNUMBER(H108),IF(I108=$D$332,IFERROR(H108/D108,"-"),H108/100),IF(ISNUMBER(G108),G108,0))</f>
        <v>0.04</v>
      </c>
      <c r="M108" s="141">
        <f t="shared" ref="M108:M112" si="82">IF(AND(ISNUMBER(H108),I108=$D$332),H108,L108*D108)</f>
        <v>0</v>
      </c>
      <c r="N108" s="141">
        <f t="shared" ref="N108:N112" si="83">1/K108*D108</f>
        <v>0</v>
      </c>
      <c r="O108" s="70"/>
      <c r="P108" s="143" t="str">
        <f t="shared" si="62"/>
        <v>Appareils de ventilation/monoblocs</v>
      </c>
      <c r="Q108" s="144">
        <f t="shared" si="72"/>
        <v>0</v>
      </c>
      <c r="R108" s="144">
        <f t="shared" ref="R108:AU112" si="84">IF(Betrachtungszeit_Heizung&lt;R$26,0,IF(AND(Q$26&lt;&gt;0,Q$26/($K108)=INT(Q$26/($K108))),$D108,0))</f>
        <v>0</v>
      </c>
      <c r="S108" s="144">
        <f t="shared" si="84"/>
        <v>0</v>
      </c>
      <c r="T108" s="144">
        <f t="shared" si="84"/>
        <v>0</v>
      </c>
      <c r="U108" s="144">
        <f t="shared" si="84"/>
        <v>0</v>
      </c>
      <c r="V108" s="144">
        <f t="shared" si="84"/>
        <v>0</v>
      </c>
      <c r="W108" s="144">
        <f t="shared" si="84"/>
        <v>0</v>
      </c>
      <c r="X108" s="144">
        <f t="shared" si="84"/>
        <v>0</v>
      </c>
      <c r="Y108" s="144">
        <f t="shared" si="84"/>
        <v>0</v>
      </c>
      <c r="Z108" s="144">
        <f t="shared" si="84"/>
        <v>0</v>
      </c>
      <c r="AA108" s="144">
        <f t="shared" si="84"/>
        <v>0</v>
      </c>
      <c r="AB108" s="144">
        <f t="shared" si="84"/>
        <v>0</v>
      </c>
      <c r="AC108" s="144">
        <f t="shared" si="84"/>
        <v>0</v>
      </c>
      <c r="AD108" s="144">
        <f t="shared" si="84"/>
        <v>0</v>
      </c>
      <c r="AE108" s="144">
        <f t="shared" si="84"/>
        <v>0</v>
      </c>
      <c r="AF108" s="144">
        <f t="shared" si="84"/>
        <v>0</v>
      </c>
      <c r="AG108" s="144">
        <f t="shared" si="84"/>
        <v>0</v>
      </c>
      <c r="AH108" s="144">
        <f t="shared" si="84"/>
        <v>0</v>
      </c>
      <c r="AI108" s="144">
        <f t="shared" si="84"/>
        <v>0</v>
      </c>
      <c r="AJ108" s="144">
        <f t="shared" si="84"/>
        <v>0</v>
      </c>
      <c r="AK108" s="144">
        <f t="shared" si="84"/>
        <v>0</v>
      </c>
      <c r="AL108" s="144">
        <f t="shared" si="84"/>
        <v>0</v>
      </c>
      <c r="AM108" s="144">
        <f t="shared" si="84"/>
        <v>0</v>
      </c>
      <c r="AN108" s="144">
        <f t="shared" si="84"/>
        <v>0</v>
      </c>
      <c r="AO108" s="144">
        <f t="shared" si="84"/>
        <v>0</v>
      </c>
      <c r="AP108" s="144">
        <f t="shared" si="84"/>
        <v>0</v>
      </c>
      <c r="AQ108" s="144">
        <f t="shared" si="84"/>
        <v>0</v>
      </c>
      <c r="AR108" s="144">
        <f t="shared" si="84"/>
        <v>0</v>
      </c>
      <c r="AS108" s="144">
        <f t="shared" si="84"/>
        <v>0</v>
      </c>
      <c r="AT108" s="144">
        <f t="shared" si="84"/>
        <v>0</v>
      </c>
      <c r="AU108" s="144">
        <f t="shared" si="84"/>
        <v>0</v>
      </c>
      <c r="AV108" s="144">
        <f>SUMIF($AX$26:$CB$26,Betrachtungszeit_Heizung,AX108:CB108)</f>
        <v>0</v>
      </c>
      <c r="AW108" s="137"/>
      <c r="AX108" s="144">
        <f t="shared" si="58"/>
        <v>0</v>
      </c>
      <c r="AY108" s="144">
        <f t="shared" si="74"/>
        <v>0</v>
      </c>
      <c r="AZ108" s="144">
        <f t="shared" si="74"/>
        <v>0</v>
      </c>
      <c r="BA108" s="144">
        <f t="shared" si="74"/>
        <v>0</v>
      </c>
      <c r="BB108" s="144">
        <f t="shared" si="74"/>
        <v>0</v>
      </c>
      <c r="BC108" s="144">
        <f t="shared" si="74"/>
        <v>0</v>
      </c>
      <c r="BD108" s="144">
        <f t="shared" si="74"/>
        <v>0</v>
      </c>
      <c r="BE108" s="144">
        <f t="shared" si="74"/>
        <v>0</v>
      </c>
      <c r="BF108" s="144">
        <f t="shared" si="74"/>
        <v>0</v>
      </c>
      <c r="BG108" s="144">
        <f t="shared" si="74"/>
        <v>0</v>
      </c>
      <c r="BH108" s="144">
        <f t="shared" si="74"/>
        <v>0</v>
      </c>
      <c r="BI108" s="144">
        <f t="shared" si="74"/>
        <v>0</v>
      </c>
      <c r="BJ108" s="144">
        <f t="shared" si="74"/>
        <v>0</v>
      </c>
      <c r="BK108" s="144">
        <f t="shared" si="74"/>
        <v>0</v>
      </c>
      <c r="BL108" s="144">
        <f t="shared" si="74"/>
        <v>0</v>
      </c>
      <c r="BM108" s="144">
        <f t="shared" si="74"/>
        <v>0</v>
      </c>
      <c r="BN108" s="144">
        <f t="shared" si="74"/>
        <v>0</v>
      </c>
      <c r="BO108" s="144">
        <f t="shared" si="75"/>
        <v>0</v>
      </c>
      <c r="BP108" s="144">
        <f t="shared" si="75"/>
        <v>0</v>
      </c>
      <c r="BQ108" s="144">
        <f t="shared" si="75"/>
        <v>0</v>
      </c>
      <c r="BR108" s="144">
        <f t="shared" si="75"/>
        <v>0</v>
      </c>
      <c r="BS108" s="144">
        <f t="shared" si="75"/>
        <v>0</v>
      </c>
      <c r="BT108" s="144">
        <f t="shared" si="75"/>
        <v>0</v>
      </c>
      <c r="BU108" s="144">
        <f t="shared" si="75"/>
        <v>0</v>
      </c>
      <c r="BV108" s="144">
        <f t="shared" si="75"/>
        <v>0</v>
      </c>
      <c r="BW108" s="144">
        <f t="shared" si="75"/>
        <v>0</v>
      </c>
      <c r="BX108" s="144">
        <f t="shared" si="75"/>
        <v>0</v>
      </c>
      <c r="BY108" s="144">
        <f t="shared" si="75"/>
        <v>0</v>
      </c>
      <c r="BZ108" s="144">
        <f t="shared" si="75"/>
        <v>0</v>
      </c>
      <c r="CA108" s="144">
        <f t="shared" si="75"/>
        <v>0</v>
      </c>
      <c r="CB108" s="144">
        <f t="shared" si="75"/>
        <v>0</v>
      </c>
      <c r="CE108" s="189" t="str">
        <f t="shared" si="63"/>
        <v>Appareils de ventilation/monoblocs</v>
      </c>
      <c r="CF108" s="145"/>
      <c r="CG108" s="145">
        <v>1</v>
      </c>
      <c r="CH108" s="145">
        <v>1</v>
      </c>
      <c r="CI108" s="145">
        <v>1</v>
      </c>
      <c r="CJ108" s="145">
        <v>1</v>
      </c>
      <c r="CK108" s="145">
        <v>1</v>
      </c>
      <c r="CL108" s="145">
        <v>1</v>
      </c>
      <c r="CM108" s="145">
        <v>1</v>
      </c>
      <c r="CN108" s="145">
        <v>1</v>
      </c>
      <c r="CO108" s="145">
        <v>1</v>
      </c>
      <c r="CP108" s="145">
        <v>1</v>
      </c>
      <c r="CQ108" s="145">
        <v>1</v>
      </c>
      <c r="CR108" s="145">
        <v>1</v>
      </c>
      <c r="CS108" s="145">
        <v>1</v>
      </c>
      <c r="CT108" s="145">
        <f t="shared" si="64"/>
        <v>0</v>
      </c>
      <c r="CU108" s="145">
        <f t="shared" si="65"/>
        <v>0</v>
      </c>
      <c r="CV108" s="145">
        <f t="shared" si="67"/>
        <v>0</v>
      </c>
    </row>
    <row r="109" spans="1:100" s="100" customFormat="1" ht="13.5" hidden="1" thickBot="1" x14ac:dyDescent="0.25">
      <c r="A109" s="102"/>
      <c r="B109" s="98" t="s">
        <v>392</v>
      </c>
      <c r="C109" s="319"/>
      <c r="D109" s="49"/>
      <c r="E109" s="152">
        <v>15</v>
      </c>
      <c r="F109" s="642"/>
      <c r="G109" s="34">
        <v>0.01</v>
      </c>
      <c r="H109" s="636"/>
      <c r="I109" s="622" t="s">
        <v>124</v>
      </c>
      <c r="J109" s="84"/>
      <c r="K109" s="139">
        <f t="shared" si="68"/>
        <v>15</v>
      </c>
      <c r="L109" s="140">
        <f t="shared" si="81"/>
        <v>0.01</v>
      </c>
      <c r="M109" s="141">
        <f t="shared" si="82"/>
        <v>0</v>
      </c>
      <c r="N109" s="141">
        <f t="shared" si="83"/>
        <v>0</v>
      </c>
      <c r="O109" s="70"/>
      <c r="P109" s="143" t="str">
        <f t="shared" si="62"/>
        <v>Robinetterie, accessoires</v>
      </c>
      <c r="Q109" s="144">
        <f t="shared" si="72"/>
        <v>0</v>
      </c>
      <c r="R109" s="144">
        <f t="shared" si="84"/>
        <v>0</v>
      </c>
      <c r="S109" s="144">
        <f t="shared" si="84"/>
        <v>0</v>
      </c>
      <c r="T109" s="144">
        <f t="shared" si="84"/>
        <v>0</v>
      </c>
      <c r="U109" s="144">
        <f t="shared" si="84"/>
        <v>0</v>
      </c>
      <c r="V109" s="144">
        <f t="shared" si="84"/>
        <v>0</v>
      </c>
      <c r="W109" s="144">
        <f t="shared" si="84"/>
        <v>0</v>
      </c>
      <c r="X109" s="144">
        <f t="shared" si="84"/>
        <v>0</v>
      </c>
      <c r="Y109" s="144">
        <f t="shared" si="84"/>
        <v>0</v>
      </c>
      <c r="Z109" s="144">
        <f t="shared" si="84"/>
        <v>0</v>
      </c>
      <c r="AA109" s="144">
        <f t="shared" si="84"/>
        <v>0</v>
      </c>
      <c r="AB109" s="144">
        <f t="shared" si="84"/>
        <v>0</v>
      </c>
      <c r="AC109" s="144">
        <f t="shared" si="84"/>
        <v>0</v>
      </c>
      <c r="AD109" s="144">
        <f t="shared" si="84"/>
        <v>0</v>
      </c>
      <c r="AE109" s="144">
        <f t="shared" si="84"/>
        <v>0</v>
      </c>
      <c r="AF109" s="144">
        <f t="shared" si="84"/>
        <v>0</v>
      </c>
      <c r="AG109" s="144">
        <f t="shared" si="84"/>
        <v>0</v>
      </c>
      <c r="AH109" s="144">
        <f t="shared" si="84"/>
        <v>0</v>
      </c>
      <c r="AI109" s="144">
        <f t="shared" si="84"/>
        <v>0</v>
      </c>
      <c r="AJ109" s="144">
        <f t="shared" si="84"/>
        <v>0</v>
      </c>
      <c r="AK109" s="144">
        <f t="shared" si="84"/>
        <v>0</v>
      </c>
      <c r="AL109" s="144">
        <f t="shared" si="84"/>
        <v>0</v>
      </c>
      <c r="AM109" s="144">
        <f t="shared" si="84"/>
        <v>0</v>
      </c>
      <c r="AN109" s="144">
        <f t="shared" si="84"/>
        <v>0</v>
      </c>
      <c r="AO109" s="144">
        <f t="shared" si="84"/>
        <v>0</v>
      </c>
      <c r="AP109" s="144">
        <f t="shared" si="84"/>
        <v>0</v>
      </c>
      <c r="AQ109" s="144">
        <f t="shared" si="84"/>
        <v>0</v>
      </c>
      <c r="AR109" s="144">
        <f t="shared" si="84"/>
        <v>0</v>
      </c>
      <c r="AS109" s="144">
        <f t="shared" si="84"/>
        <v>0</v>
      </c>
      <c r="AT109" s="144">
        <f t="shared" si="84"/>
        <v>0</v>
      </c>
      <c r="AU109" s="144">
        <f t="shared" si="84"/>
        <v>0</v>
      </c>
      <c r="AV109" s="144">
        <f>SUMIF($AX$26:$CB$26,Betrachtungszeit_Heizung,AX109:CB109)</f>
        <v>0</v>
      </c>
      <c r="AW109" s="137"/>
      <c r="AX109" s="144">
        <f t="shared" si="58"/>
        <v>0</v>
      </c>
      <c r="AY109" s="144">
        <f t="shared" si="74"/>
        <v>0</v>
      </c>
      <c r="AZ109" s="144">
        <f t="shared" si="74"/>
        <v>0</v>
      </c>
      <c r="BA109" s="144">
        <f t="shared" si="74"/>
        <v>0</v>
      </c>
      <c r="BB109" s="144">
        <f t="shared" si="74"/>
        <v>0</v>
      </c>
      <c r="BC109" s="144">
        <f t="shared" si="74"/>
        <v>0</v>
      </c>
      <c r="BD109" s="144">
        <f t="shared" si="74"/>
        <v>0</v>
      </c>
      <c r="BE109" s="144">
        <f t="shared" si="74"/>
        <v>0</v>
      </c>
      <c r="BF109" s="144">
        <f t="shared" si="74"/>
        <v>0</v>
      </c>
      <c r="BG109" s="144">
        <f t="shared" si="74"/>
        <v>0</v>
      </c>
      <c r="BH109" s="144">
        <f t="shared" si="74"/>
        <v>0</v>
      </c>
      <c r="BI109" s="144">
        <f t="shared" si="74"/>
        <v>0</v>
      </c>
      <c r="BJ109" s="144">
        <f t="shared" si="74"/>
        <v>0</v>
      </c>
      <c r="BK109" s="144">
        <f t="shared" si="74"/>
        <v>0</v>
      </c>
      <c r="BL109" s="144">
        <f t="shared" si="74"/>
        <v>0</v>
      </c>
      <c r="BM109" s="144">
        <f t="shared" si="74"/>
        <v>0</v>
      </c>
      <c r="BN109" s="144">
        <f t="shared" si="74"/>
        <v>0</v>
      </c>
      <c r="BO109" s="144">
        <f t="shared" si="75"/>
        <v>0</v>
      </c>
      <c r="BP109" s="144">
        <f t="shared" si="75"/>
        <v>0</v>
      </c>
      <c r="BQ109" s="144">
        <f t="shared" si="75"/>
        <v>0</v>
      </c>
      <c r="BR109" s="144">
        <f t="shared" si="75"/>
        <v>0</v>
      </c>
      <c r="BS109" s="144">
        <f t="shared" si="75"/>
        <v>0</v>
      </c>
      <c r="BT109" s="144">
        <f t="shared" si="75"/>
        <v>0</v>
      </c>
      <c r="BU109" s="144">
        <f t="shared" si="75"/>
        <v>0</v>
      </c>
      <c r="BV109" s="144">
        <f t="shared" si="75"/>
        <v>0</v>
      </c>
      <c r="BW109" s="144">
        <f t="shared" si="75"/>
        <v>0</v>
      </c>
      <c r="BX109" s="144">
        <f t="shared" si="75"/>
        <v>0</v>
      </c>
      <c r="BY109" s="144">
        <f t="shared" si="75"/>
        <v>0</v>
      </c>
      <c r="BZ109" s="144">
        <f t="shared" si="75"/>
        <v>0</v>
      </c>
      <c r="CA109" s="144">
        <f t="shared" si="75"/>
        <v>0</v>
      </c>
      <c r="CB109" s="144">
        <f t="shared" si="75"/>
        <v>0</v>
      </c>
      <c r="CE109" s="189" t="str">
        <f t="shared" si="63"/>
        <v>Robinetterie, accessoires</v>
      </c>
      <c r="CF109" s="145"/>
      <c r="CG109" s="145">
        <v>1</v>
      </c>
      <c r="CH109" s="145">
        <v>1</v>
      </c>
      <c r="CI109" s="145">
        <v>1</v>
      </c>
      <c r="CJ109" s="145">
        <v>1</v>
      </c>
      <c r="CK109" s="145">
        <v>1</v>
      </c>
      <c r="CL109" s="145">
        <v>1</v>
      </c>
      <c r="CM109" s="145">
        <v>1</v>
      </c>
      <c r="CN109" s="145">
        <v>1</v>
      </c>
      <c r="CO109" s="145">
        <v>1</v>
      </c>
      <c r="CP109" s="145">
        <v>1</v>
      </c>
      <c r="CQ109" s="145">
        <v>1</v>
      </c>
      <c r="CR109" s="145">
        <v>1</v>
      </c>
      <c r="CS109" s="145">
        <v>1</v>
      </c>
      <c r="CT109" s="145">
        <f t="shared" si="64"/>
        <v>0</v>
      </c>
      <c r="CU109" s="145">
        <f t="shared" si="65"/>
        <v>0</v>
      </c>
      <c r="CV109" s="145">
        <f t="shared" si="67"/>
        <v>0</v>
      </c>
    </row>
    <row r="110" spans="1:100" s="107" customFormat="1" ht="12.75" hidden="1" customHeight="1" thickBot="1" x14ac:dyDescent="0.25">
      <c r="B110" s="98" t="s">
        <v>391</v>
      </c>
      <c r="C110" s="319"/>
      <c r="D110" s="49"/>
      <c r="E110" s="152">
        <v>40</v>
      </c>
      <c r="F110" s="642"/>
      <c r="G110" s="34">
        <v>0.01</v>
      </c>
      <c r="H110" s="636"/>
      <c r="I110" s="622" t="s">
        <v>124</v>
      </c>
      <c r="J110" s="84"/>
      <c r="K110" s="139">
        <f t="shared" si="68"/>
        <v>40</v>
      </c>
      <c r="L110" s="140">
        <f t="shared" si="81"/>
        <v>0.01</v>
      </c>
      <c r="M110" s="141">
        <f t="shared" si="82"/>
        <v>0</v>
      </c>
      <c r="N110" s="141">
        <f t="shared" si="83"/>
        <v>0</v>
      </c>
      <c r="O110" s="70"/>
      <c r="P110" s="143" t="str">
        <f t="shared" si="62"/>
        <v>Gaines</v>
      </c>
      <c r="Q110" s="144">
        <f t="shared" si="72"/>
        <v>0</v>
      </c>
      <c r="R110" s="144">
        <f t="shared" si="84"/>
        <v>0</v>
      </c>
      <c r="S110" s="144">
        <f t="shared" si="84"/>
        <v>0</v>
      </c>
      <c r="T110" s="144">
        <f t="shared" si="84"/>
        <v>0</v>
      </c>
      <c r="U110" s="144">
        <f t="shared" si="84"/>
        <v>0</v>
      </c>
      <c r="V110" s="144">
        <f t="shared" si="84"/>
        <v>0</v>
      </c>
      <c r="W110" s="144">
        <f t="shared" si="84"/>
        <v>0</v>
      </c>
      <c r="X110" s="144">
        <f t="shared" si="84"/>
        <v>0</v>
      </c>
      <c r="Y110" s="144">
        <f t="shared" si="84"/>
        <v>0</v>
      </c>
      <c r="Z110" s="144">
        <f t="shared" si="84"/>
        <v>0</v>
      </c>
      <c r="AA110" s="144">
        <f t="shared" si="84"/>
        <v>0</v>
      </c>
      <c r="AB110" s="144">
        <f t="shared" si="84"/>
        <v>0</v>
      </c>
      <c r="AC110" s="144">
        <f t="shared" si="84"/>
        <v>0</v>
      </c>
      <c r="AD110" s="144">
        <f t="shared" si="84"/>
        <v>0</v>
      </c>
      <c r="AE110" s="144">
        <f t="shared" si="84"/>
        <v>0</v>
      </c>
      <c r="AF110" s="144">
        <f t="shared" si="84"/>
        <v>0</v>
      </c>
      <c r="AG110" s="144">
        <f t="shared" si="84"/>
        <v>0</v>
      </c>
      <c r="AH110" s="144">
        <f t="shared" si="84"/>
        <v>0</v>
      </c>
      <c r="AI110" s="144">
        <f t="shared" si="84"/>
        <v>0</v>
      </c>
      <c r="AJ110" s="144">
        <f t="shared" si="84"/>
        <v>0</v>
      </c>
      <c r="AK110" s="144">
        <f t="shared" si="84"/>
        <v>0</v>
      </c>
      <c r="AL110" s="144">
        <f t="shared" si="84"/>
        <v>0</v>
      </c>
      <c r="AM110" s="144">
        <f t="shared" si="84"/>
        <v>0</v>
      </c>
      <c r="AN110" s="144">
        <f t="shared" si="84"/>
        <v>0</v>
      </c>
      <c r="AO110" s="144">
        <f t="shared" si="84"/>
        <v>0</v>
      </c>
      <c r="AP110" s="144">
        <f t="shared" si="84"/>
        <v>0</v>
      </c>
      <c r="AQ110" s="144">
        <f t="shared" si="84"/>
        <v>0</v>
      </c>
      <c r="AR110" s="144">
        <f t="shared" si="84"/>
        <v>0</v>
      </c>
      <c r="AS110" s="144">
        <f t="shared" si="84"/>
        <v>0</v>
      </c>
      <c r="AT110" s="144">
        <f t="shared" si="84"/>
        <v>0</v>
      </c>
      <c r="AU110" s="144">
        <f t="shared" si="84"/>
        <v>0</v>
      </c>
      <c r="AV110" s="144">
        <f>SUMIF($AX$26:$CB$26,Betrachtungszeit_Heizung,AX110:CB110)</f>
        <v>0</v>
      </c>
      <c r="AW110" s="137"/>
      <c r="AX110" s="144">
        <f t="shared" si="58"/>
        <v>0</v>
      </c>
      <c r="AY110" s="144">
        <f t="shared" si="74"/>
        <v>0</v>
      </c>
      <c r="AZ110" s="144">
        <f t="shared" si="74"/>
        <v>0</v>
      </c>
      <c r="BA110" s="144">
        <f t="shared" si="74"/>
        <v>0</v>
      </c>
      <c r="BB110" s="144">
        <f t="shared" si="74"/>
        <v>0</v>
      </c>
      <c r="BC110" s="144">
        <f t="shared" si="74"/>
        <v>0</v>
      </c>
      <c r="BD110" s="144">
        <f t="shared" si="74"/>
        <v>0</v>
      </c>
      <c r="BE110" s="144">
        <f t="shared" si="74"/>
        <v>0</v>
      </c>
      <c r="BF110" s="144">
        <f t="shared" si="74"/>
        <v>0</v>
      </c>
      <c r="BG110" s="144">
        <f t="shared" si="74"/>
        <v>0</v>
      </c>
      <c r="BH110" s="144">
        <f t="shared" si="74"/>
        <v>0</v>
      </c>
      <c r="BI110" s="144">
        <f t="shared" si="74"/>
        <v>0</v>
      </c>
      <c r="BJ110" s="144">
        <f t="shared" si="74"/>
        <v>0</v>
      </c>
      <c r="BK110" s="144">
        <f t="shared" si="74"/>
        <v>0</v>
      </c>
      <c r="BL110" s="144">
        <f t="shared" si="74"/>
        <v>0</v>
      </c>
      <c r="BM110" s="144">
        <f t="shared" si="74"/>
        <v>0</v>
      </c>
      <c r="BN110" s="144">
        <f t="shared" ref="BN110:BS154" si="85">BM110-$N110+AG110</f>
        <v>0</v>
      </c>
      <c r="BO110" s="144">
        <f t="shared" si="75"/>
        <v>0</v>
      </c>
      <c r="BP110" s="144">
        <f t="shared" si="75"/>
        <v>0</v>
      </c>
      <c r="BQ110" s="144">
        <f t="shared" si="75"/>
        <v>0</v>
      </c>
      <c r="BR110" s="144">
        <f t="shared" si="75"/>
        <v>0</v>
      </c>
      <c r="BS110" s="144">
        <f t="shared" si="75"/>
        <v>0</v>
      </c>
      <c r="BT110" s="144">
        <f t="shared" si="75"/>
        <v>0</v>
      </c>
      <c r="BU110" s="144">
        <f t="shared" si="75"/>
        <v>0</v>
      </c>
      <c r="BV110" s="144">
        <f t="shared" si="75"/>
        <v>0</v>
      </c>
      <c r="BW110" s="144">
        <f t="shared" si="75"/>
        <v>0</v>
      </c>
      <c r="BX110" s="144">
        <f t="shared" si="75"/>
        <v>0</v>
      </c>
      <c r="BY110" s="144">
        <f t="shared" si="75"/>
        <v>0</v>
      </c>
      <c r="BZ110" s="144">
        <f t="shared" si="75"/>
        <v>0</v>
      </c>
      <c r="CA110" s="144">
        <f t="shared" si="75"/>
        <v>0</v>
      </c>
      <c r="CB110" s="144">
        <f t="shared" si="75"/>
        <v>0</v>
      </c>
      <c r="CE110" s="189" t="str">
        <f t="shared" si="63"/>
        <v>Gaines</v>
      </c>
      <c r="CF110" s="145"/>
      <c r="CG110" s="145">
        <v>1</v>
      </c>
      <c r="CH110" s="145">
        <v>1</v>
      </c>
      <c r="CI110" s="145">
        <v>1</v>
      </c>
      <c r="CJ110" s="145">
        <v>1</v>
      </c>
      <c r="CK110" s="145">
        <v>1</v>
      </c>
      <c r="CL110" s="145">
        <v>1</v>
      </c>
      <c r="CM110" s="145">
        <v>1</v>
      </c>
      <c r="CN110" s="145">
        <v>1</v>
      </c>
      <c r="CO110" s="145">
        <v>1</v>
      </c>
      <c r="CP110" s="145">
        <v>1</v>
      </c>
      <c r="CQ110" s="145">
        <v>1</v>
      </c>
      <c r="CR110" s="145">
        <v>1</v>
      </c>
      <c r="CS110" s="145">
        <v>1</v>
      </c>
      <c r="CT110" s="145">
        <f t="shared" si="64"/>
        <v>0</v>
      </c>
      <c r="CU110" s="145">
        <f t="shared" si="65"/>
        <v>0</v>
      </c>
      <c r="CV110" s="145">
        <f t="shared" si="67"/>
        <v>0</v>
      </c>
    </row>
    <row r="111" spans="1:100" s="107" customFormat="1" ht="12.75" hidden="1" customHeight="1" thickBot="1" x14ac:dyDescent="0.25">
      <c r="B111" s="98" t="s">
        <v>427</v>
      </c>
      <c r="C111" s="319"/>
      <c r="D111" s="49"/>
      <c r="E111" s="152">
        <v>30</v>
      </c>
      <c r="F111" s="642"/>
      <c r="G111" s="157">
        <v>1E-3</v>
      </c>
      <c r="H111" s="636"/>
      <c r="I111" s="622" t="s">
        <v>124</v>
      </c>
      <c r="J111" s="84"/>
      <c r="K111" s="139">
        <f t="shared" si="68"/>
        <v>30</v>
      </c>
      <c r="L111" s="140">
        <f t="shared" si="81"/>
        <v>1E-3</v>
      </c>
      <c r="M111" s="141">
        <f t="shared" si="82"/>
        <v>0</v>
      </c>
      <c r="N111" s="141">
        <f t="shared" si="83"/>
        <v>0</v>
      </c>
      <c r="O111" s="70"/>
      <c r="P111" s="143" t="str">
        <f t="shared" si="62"/>
        <v>Isolations</v>
      </c>
      <c r="Q111" s="144">
        <f t="shared" si="72"/>
        <v>0</v>
      </c>
      <c r="R111" s="144">
        <f t="shared" si="84"/>
        <v>0</v>
      </c>
      <c r="S111" s="144">
        <f t="shared" si="84"/>
        <v>0</v>
      </c>
      <c r="T111" s="144">
        <f t="shared" si="84"/>
        <v>0</v>
      </c>
      <c r="U111" s="144">
        <f t="shared" si="84"/>
        <v>0</v>
      </c>
      <c r="V111" s="144">
        <f t="shared" si="84"/>
        <v>0</v>
      </c>
      <c r="W111" s="144">
        <f t="shared" si="84"/>
        <v>0</v>
      </c>
      <c r="X111" s="144">
        <f t="shared" si="84"/>
        <v>0</v>
      </c>
      <c r="Y111" s="144">
        <f t="shared" si="84"/>
        <v>0</v>
      </c>
      <c r="Z111" s="144">
        <f t="shared" si="84"/>
        <v>0</v>
      </c>
      <c r="AA111" s="144">
        <f t="shared" si="84"/>
        <v>0</v>
      </c>
      <c r="AB111" s="144">
        <f t="shared" si="84"/>
        <v>0</v>
      </c>
      <c r="AC111" s="144">
        <f t="shared" si="84"/>
        <v>0</v>
      </c>
      <c r="AD111" s="144">
        <f t="shared" si="84"/>
        <v>0</v>
      </c>
      <c r="AE111" s="144">
        <f t="shared" si="84"/>
        <v>0</v>
      </c>
      <c r="AF111" s="144">
        <f t="shared" si="84"/>
        <v>0</v>
      </c>
      <c r="AG111" s="144">
        <f t="shared" si="84"/>
        <v>0</v>
      </c>
      <c r="AH111" s="144">
        <f t="shared" si="84"/>
        <v>0</v>
      </c>
      <c r="AI111" s="144">
        <f t="shared" si="84"/>
        <v>0</v>
      </c>
      <c r="AJ111" s="144">
        <f t="shared" si="84"/>
        <v>0</v>
      </c>
      <c r="AK111" s="144">
        <f t="shared" si="84"/>
        <v>0</v>
      </c>
      <c r="AL111" s="144">
        <f t="shared" si="84"/>
        <v>0</v>
      </c>
      <c r="AM111" s="144">
        <f t="shared" si="84"/>
        <v>0</v>
      </c>
      <c r="AN111" s="144">
        <f t="shared" si="84"/>
        <v>0</v>
      </c>
      <c r="AO111" s="144">
        <f t="shared" si="84"/>
        <v>0</v>
      </c>
      <c r="AP111" s="144">
        <f t="shared" si="84"/>
        <v>0</v>
      </c>
      <c r="AQ111" s="144">
        <f t="shared" si="84"/>
        <v>0</v>
      </c>
      <c r="AR111" s="144">
        <f t="shared" si="84"/>
        <v>0</v>
      </c>
      <c r="AS111" s="144">
        <f t="shared" si="84"/>
        <v>0</v>
      </c>
      <c r="AT111" s="144">
        <f t="shared" si="84"/>
        <v>0</v>
      </c>
      <c r="AU111" s="144">
        <f t="shared" si="84"/>
        <v>0</v>
      </c>
      <c r="AV111" s="144">
        <f>SUMIF($AX$26:$CB$26,Betrachtungszeit_Heizung,AX111:CB111)</f>
        <v>0</v>
      </c>
      <c r="AW111" s="137"/>
      <c r="AX111" s="144">
        <f t="shared" si="58"/>
        <v>0</v>
      </c>
      <c r="AY111" s="144">
        <f t="shared" ref="AY111:BM129" si="86">AX111-$N111+R111</f>
        <v>0</v>
      </c>
      <c r="AZ111" s="144">
        <f t="shared" si="86"/>
        <v>0</v>
      </c>
      <c r="BA111" s="144">
        <f t="shared" si="86"/>
        <v>0</v>
      </c>
      <c r="BB111" s="144">
        <f t="shared" si="86"/>
        <v>0</v>
      </c>
      <c r="BC111" s="144">
        <f t="shared" si="86"/>
        <v>0</v>
      </c>
      <c r="BD111" s="144">
        <f t="shared" si="86"/>
        <v>0</v>
      </c>
      <c r="BE111" s="144">
        <f t="shared" si="86"/>
        <v>0</v>
      </c>
      <c r="BF111" s="144">
        <f t="shared" si="86"/>
        <v>0</v>
      </c>
      <c r="BG111" s="144">
        <f t="shared" si="86"/>
        <v>0</v>
      </c>
      <c r="BH111" s="144">
        <f t="shared" si="86"/>
        <v>0</v>
      </c>
      <c r="BI111" s="144">
        <f t="shared" si="86"/>
        <v>0</v>
      </c>
      <c r="BJ111" s="144">
        <f t="shared" si="86"/>
        <v>0</v>
      </c>
      <c r="BK111" s="144">
        <f t="shared" si="86"/>
        <v>0</v>
      </c>
      <c r="BL111" s="144">
        <f t="shared" si="86"/>
        <v>0</v>
      </c>
      <c r="BM111" s="144">
        <f t="shared" si="86"/>
        <v>0</v>
      </c>
      <c r="BN111" s="144">
        <f t="shared" si="85"/>
        <v>0</v>
      </c>
      <c r="BO111" s="144">
        <f t="shared" si="75"/>
        <v>0</v>
      </c>
      <c r="BP111" s="144">
        <f t="shared" si="75"/>
        <v>0</v>
      </c>
      <c r="BQ111" s="144">
        <f t="shared" si="75"/>
        <v>0</v>
      </c>
      <c r="BR111" s="144">
        <f t="shared" si="75"/>
        <v>0</v>
      </c>
      <c r="BS111" s="144">
        <f t="shared" si="75"/>
        <v>0</v>
      </c>
      <c r="BT111" s="144">
        <f t="shared" si="75"/>
        <v>0</v>
      </c>
      <c r="BU111" s="144">
        <f t="shared" si="75"/>
        <v>0</v>
      </c>
      <c r="BV111" s="144">
        <f t="shared" si="75"/>
        <v>0</v>
      </c>
      <c r="BW111" s="144">
        <f t="shared" si="75"/>
        <v>0</v>
      </c>
      <c r="BX111" s="144">
        <f t="shared" si="75"/>
        <v>0</v>
      </c>
      <c r="BY111" s="144">
        <f t="shared" si="75"/>
        <v>0</v>
      </c>
      <c r="BZ111" s="144">
        <f t="shared" si="75"/>
        <v>0</v>
      </c>
      <c r="CA111" s="144">
        <f t="shared" si="75"/>
        <v>0</v>
      </c>
      <c r="CB111" s="144">
        <f t="shared" si="75"/>
        <v>0</v>
      </c>
      <c r="CE111" s="189" t="str">
        <f t="shared" si="63"/>
        <v>Isolations</v>
      </c>
      <c r="CF111" s="145"/>
      <c r="CG111" s="145">
        <v>1</v>
      </c>
      <c r="CH111" s="145">
        <v>1</v>
      </c>
      <c r="CI111" s="145">
        <v>1</v>
      </c>
      <c r="CJ111" s="145">
        <v>1</v>
      </c>
      <c r="CK111" s="145">
        <v>1</v>
      </c>
      <c r="CL111" s="145">
        <v>1</v>
      </c>
      <c r="CM111" s="145">
        <v>1</v>
      </c>
      <c r="CN111" s="145">
        <v>1</v>
      </c>
      <c r="CO111" s="145">
        <v>1</v>
      </c>
      <c r="CP111" s="145">
        <v>1</v>
      </c>
      <c r="CQ111" s="145">
        <v>1</v>
      </c>
      <c r="CR111" s="145">
        <v>1</v>
      </c>
      <c r="CS111" s="145">
        <v>1</v>
      </c>
      <c r="CT111" s="145">
        <f t="shared" si="64"/>
        <v>0</v>
      </c>
      <c r="CU111" s="145">
        <f t="shared" si="65"/>
        <v>0</v>
      </c>
      <c r="CV111" s="145">
        <f t="shared" si="67"/>
        <v>0</v>
      </c>
    </row>
    <row r="112" spans="1:100" s="137" customFormat="1" hidden="1" x14ac:dyDescent="0.2">
      <c r="A112" s="107"/>
      <c r="B112" s="98" t="s">
        <v>45</v>
      </c>
      <c r="C112" s="320"/>
      <c r="D112" s="50"/>
      <c r="E112" s="510">
        <v>30</v>
      </c>
      <c r="F112" s="643"/>
      <c r="G112" s="157" t="s">
        <v>46</v>
      </c>
      <c r="H112" s="637"/>
      <c r="I112" s="623" t="s">
        <v>124</v>
      </c>
      <c r="J112" s="84"/>
      <c r="K112" s="139">
        <f t="shared" si="68"/>
        <v>30</v>
      </c>
      <c r="L112" s="140">
        <f t="shared" si="81"/>
        <v>0</v>
      </c>
      <c r="M112" s="141">
        <f t="shared" si="82"/>
        <v>0</v>
      </c>
      <c r="N112" s="141">
        <f t="shared" si="83"/>
        <v>0</v>
      </c>
      <c r="O112" s="70"/>
      <c r="P112" s="143" t="str">
        <f t="shared" si="62"/>
        <v>Autre</v>
      </c>
      <c r="Q112" s="144">
        <f t="shared" si="72"/>
        <v>0</v>
      </c>
      <c r="R112" s="144">
        <f t="shared" si="84"/>
        <v>0</v>
      </c>
      <c r="S112" s="144">
        <f t="shared" si="84"/>
        <v>0</v>
      </c>
      <c r="T112" s="144">
        <f t="shared" si="84"/>
        <v>0</v>
      </c>
      <c r="U112" s="144">
        <f t="shared" si="84"/>
        <v>0</v>
      </c>
      <c r="V112" s="144">
        <f t="shared" si="84"/>
        <v>0</v>
      </c>
      <c r="W112" s="144">
        <f t="shared" si="84"/>
        <v>0</v>
      </c>
      <c r="X112" s="144">
        <f t="shared" si="84"/>
        <v>0</v>
      </c>
      <c r="Y112" s="144">
        <f t="shared" si="84"/>
        <v>0</v>
      </c>
      <c r="Z112" s="144">
        <f t="shared" si="84"/>
        <v>0</v>
      </c>
      <c r="AA112" s="144">
        <f t="shared" si="84"/>
        <v>0</v>
      </c>
      <c r="AB112" s="144">
        <f t="shared" si="84"/>
        <v>0</v>
      </c>
      <c r="AC112" s="144">
        <f t="shared" si="84"/>
        <v>0</v>
      </c>
      <c r="AD112" s="144">
        <f t="shared" si="84"/>
        <v>0</v>
      </c>
      <c r="AE112" s="144">
        <f t="shared" si="84"/>
        <v>0</v>
      </c>
      <c r="AF112" s="144">
        <f t="shared" si="84"/>
        <v>0</v>
      </c>
      <c r="AG112" s="144">
        <f t="shared" si="84"/>
        <v>0</v>
      </c>
      <c r="AH112" s="144">
        <f t="shared" si="84"/>
        <v>0</v>
      </c>
      <c r="AI112" s="144">
        <f t="shared" si="84"/>
        <v>0</v>
      </c>
      <c r="AJ112" s="144">
        <f t="shared" si="84"/>
        <v>0</v>
      </c>
      <c r="AK112" s="144">
        <f t="shared" si="84"/>
        <v>0</v>
      </c>
      <c r="AL112" s="144">
        <f t="shared" si="84"/>
        <v>0</v>
      </c>
      <c r="AM112" s="144">
        <f t="shared" si="84"/>
        <v>0</v>
      </c>
      <c r="AN112" s="144">
        <f t="shared" si="84"/>
        <v>0</v>
      </c>
      <c r="AO112" s="144">
        <f t="shared" si="84"/>
        <v>0</v>
      </c>
      <c r="AP112" s="144">
        <f t="shared" si="84"/>
        <v>0</v>
      </c>
      <c r="AQ112" s="144">
        <f t="shared" si="84"/>
        <v>0</v>
      </c>
      <c r="AR112" s="144">
        <f t="shared" si="84"/>
        <v>0</v>
      </c>
      <c r="AS112" s="144">
        <f t="shared" si="84"/>
        <v>0</v>
      </c>
      <c r="AT112" s="144">
        <f t="shared" si="84"/>
        <v>0</v>
      </c>
      <c r="AU112" s="144">
        <f t="shared" si="84"/>
        <v>0</v>
      </c>
      <c r="AV112" s="144">
        <f>SUMIF($AX$26:$CB$26,Betrachtungszeit_Heizung,AX112:CB112)</f>
        <v>0</v>
      </c>
      <c r="AX112" s="144">
        <f t="shared" si="58"/>
        <v>0</v>
      </c>
      <c r="AY112" s="144">
        <f t="shared" si="86"/>
        <v>0</v>
      </c>
      <c r="AZ112" s="144">
        <f t="shared" si="86"/>
        <v>0</v>
      </c>
      <c r="BA112" s="144">
        <f t="shared" si="86"/>
        <v>0</v>
      </c>
      <c r="BB112" s="144">
        <f t="shared" si="86"/>
        <v>0</v>
      </c>
      <c r="BC112" s="144">
        <f t="shared" si="86"/>
        <v>0</v>
      </c>
      <c r="BD112" s="144">
        <f t="shared" si="86"/>
        <v>0</v>
      </c>
      <c r="BE112" s="144">
        <f t="shared" si="86"/>
        <v>0</v>
      </c>
      <c r="BF112" s="144">
        <f t="shared" si="86"/>
        <v>0</v>
      </c>
      <c r="BG112" s="144">
        <f t="shared" si="86"/>
        <v>0</v>
      </c>
      <c r="BH112" s="144">
        <f t="shared" si="86"/>
        <v>0</v>
      </c>
      <c r="BI112" s="144">
        <f t="shared" si="86"/>
        <v>0</v>
      </c>
      <c r="BJ112" s="144">
        <f t="shared" si="86"/>
        <v>0</v>
      </c>
      <c r="BK112" s="144">
        <f t="shared" si="86"/>
        <v>0</v>
      </c>
      <c r="BL112" s="144">
        <f t="shared" si="86"/>
        <v>0</v>
      </c>
      <c r="BM112" s="144">
        <f t="shared" si="86"/>
        <v>0</v>
      </c>
      <c r="BN112" s="144">
        <f t="shared" si="85"/>
        <v>0</v>
      </c>
      <c r="BO112" s="144">
        <f t="shared" si="75"/>
        <v>0</v>
      </c>
      <c r="BP112" s="144">
        <f t="shared" si="75"/>
        <v>0</v>
      </c>
      <c r="BQ112" s="144">
        <f t="shared" si="75"/>
        <v>0</v>
      </c>
      <c r="BR112" s="144">
        <f t="shared" si="75"/>
        <v>0</v>
      </c>
      <c r="BS112" s="144">
        <f t="shared" si="75"/>
        <v>0</v>
      </c>
      <c r="BT112" s="144">
        <f t="shared" si="75"/>
        <v>0</v>
      </c>
      <c r="BU112" s="144">
        <f t="shared" si="75"/>
        <v>0</v>
      </c>
      <c r="BV112" s="144">
        <f t="shared" si="75"/>
        <v>0</v>
      </c>
      <c r="BW112" s="144">
        <f t="shared" si="75"/>
        <v>0</v>
      </c>
      <c r="BX112" s="144">
        <f t="shared" si="75"/>
        <v>0</v>
      </c>
      <c r="BY112" s="144">
        <f t="shared" si="75"/>
        <v>0</v>
      </c>
      <c r="BZ112" s="144">
        <f t="shared" si="75"/>
        <v>0</v>
      </c>
      <c r="CA112" s="144">
        <f t="shared" si="75"/>
        <v>0</v>
      </c>
      <c r="CB112" s="144">
        <f t="shared" si="75"/>
        <v>0</v>
      </c>
      <c r="CC112" s="369"/>
      <c r="CE112" s="189" t="str">
        <f t="shared" si="63"/>
        <v>Autre</v>
      </c>
      <c r="CF112" s="145"/>
      <c r="CG112" s="145">
        <v>1</v>
      </c>
      <c r="CH112" s="145">
        <v>1</v>
      </c>
      <c r="CI112" s="145">
        <v>1</v>
      </c>
      <c r="CJ112" s="145">
        <v>1</v>
      </c>
      <c r="CK112" s="145">
        <v>1</v>
      </c>
      <c r="CL112" s="145">
        <v>1</v>
      </c>
      <c r="CM112" s="145">
        <v>1</v>
      </c>
      <c r="CN112" s="145">
        <v>1</v>
      </c>
      <c r="CO112" s="145">
        <v>1</v>
      </c>
      <c r="CP112" s="145">
        <v>1</v>
      </c>
      <c r="CQ112" s="145">
        <v>1</v>
      </c>
      <c r="CR112" s="145">
        <v>1</v>
      </c>
      <c r="CS112" s="145">
        <v>1</v>
      </c>
      <c r="CT112" s="145">
        <f t="shared" si="64"/>
        <v>0</v>
      </c>
      <c r="CU112" s="145">
        <f t="shared" si="65"/>
        <v>0</v>
      </c>
      <c r="CV112" s="145">
        <f t="shared" si="67"/>
        <v>0</v>
      </c>
    </row>
    <row r="113" spans="1:100" s="137" customFormat="1" ht="13.5" hidden="1" thickBot="1" x14ac:dyDescent="0.25">
      <c r="A113" s="100"/>
      <c r="B113" s="625" t="s">
        <v>393</v>
      </c>
      <c r="C113" s="624"/>
      <c r="D113" s="217"/>
      <c r="E113" s="155"/>
      <c r="F113" s="127"/>
      <c r="G113" s="130"/>
      <c r="H113" s="639"/>
      <c r="I113" s="130"/>
      <c r="J113" s="84"/>
      <c r="K113" s="139"/>
      <c r="L113" s="140"/>
      <c r="M113" s="141"/>
      <c r="N113" s="141"/>
      <c r="O113" s="70"/>
      <c r="P113" s="134" t="str">
        <f t="shared" si="62"/>
        <v>11. Construction métallique</v>
      </c>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X113" s="144"/>
      <c r="AY113" s="144">
        <f t="shared" si="86"/>
        <v>0</v>
      </c>
      <c r="AZ113" s="144">
        <f t="shared" si="86"/>
        <v>0</v>
      </c>
      <c r="BA113" s="144">
        <f t="shared" si="86"/>
        <v>0</v>
      </c>
      <c r="BB113" s="144">
        <f t="shared" si="86"/>
        <v>0</v>
      </c>
      <c r="BC113" s="144">
        <f t="shared" si="86"/>
        <v>0</v>
      </c>
      <c r="BD113" s="144">
        <f t="shared" si="86"/>
        <v>0</v>
      </c>
      <c r="BE113" s="144">
        <f t="shared" si="86"/>
        <v>0</v>
      </c>
      <c r="BF113" s="144">
        <f t="shared" si="86"/>
        <v>0</v>
      </c>
      <c r="BG113" s="144">
        <f t="shared" si="86"/>
        <v>0</v>
      </c>
      <c r="BH113" s="144">
        <f t="shared" si="86"/>
        <v>0</v>
      </c>
      <c r="BI113" s="144">
        <f t="shared" si="86"/>
        <v>0</v>
      </c>
      <c r="BJ113" s="144">
        <f t="shared" si="86"/>
        <v>0</v>
      </c>
      <c r="BK113" s="144">
        <f t="shared" si="86"/>
        <v>0</v>
      </c>
      <c r="BL113" s="144">
        <f t="shared" si="86"/>
        <v>0</v>
      </c>
      <c r="BM113" s="144">
        <f t="shared" si="86"/>
        <v>0</v>
      </c>
      <c r="BN113" s="144">
        <f t="shared" si="85"/>
        <v>0</v>
      </c>
      <c r="BO113" s="144">
        <f t="shared" si="75"/>
        <v>0</v>
      </c>
      <c r="BP113" s="144">
        <f t="shared" si="75"/>
        <v>0</v>
      </c>
      <c r="BQ113" s="144">
        <f t="shared" si="75"/>
        <v>0</v>
      </c>
      <c r="BR113" s="144">
        <f t="shared" ref="BR113:CB140" si="87">BQ113-$N113+AK113</f>
        <v>0</v>
      </c>
      <c r="BS113" s="144">
        <f t="shared" si="87"/>
        <v>0</v>
      </c>
      <c r="BT113" s="144">
        <f t="shared" si="87"/>
        <v>0</v>
      </c>
      <c r="BU113" s="144">
        <f t="shared" si="87"/>
        <v>0</v>
      </c>
      <c r="BV113" s="144">
        <f t="shared" si="87"/>
        <v>0</v>
      </c>
      <c r="BW113" s="144">
        <f t="shared" si="87"/>
        <v>0</v>
      </c>
      <c r="BX113" s="144">
        <f t="shared" si="87"/>
        <v>0</v>
      </c>
      <c r="BY113" s="144">
        <f t="shared" si="87"/>
        <v>0</v>
      </c>
      <c r="BZ113" s="144">
        <f t="shared" si="87"/>
        <v>0</v>
      </c>
      <c r="CA113" s="144">
        <f t="shared" si="87"/>
        <v>0</v>
      </c>
      <c r="CB113" s="144">
        <f t="shared" si="87"/>
        <v>0</v>
      </c>
      <c r="CC113" s="369"/>
      <c r="CE113" s="374" t="str">
        <f t="shared" si="63"/>
        <v>11. Construction métallique</v>
      </c>
      <c r="CF113" s="145">
        <v>1</v>
      </c>
      <c r="CG113" s="145">
        <v>1</v>
      </c>
      <c r="CH113" s="145">
        <v>1</v>
      </c>
      <c r="CI113" s="145">
        <v>1</v>
      </c>
      <c r="CJ113" s="145">
        <v>1</v>
      </c>
      <c r="CK113" s="145">
        <v>1</v>
      </c>
      <c r="CL113" s="145">
        <v>1</v>
      </c>
      <c r="CM113" s="145">
        <v>1</v>
      </c>
      <c r="CN113" s="145">
        <v>1</v>
      </c>
      <c r="CO113" s="145">
        <v>1</v>
      </c>
      <c r="CP113" s="145">
        <v>1</v>
      </c>
      <c r="CQ113" s="145">
        <v>1</v>
      </c>
      <c r="CR113" s="145">
        <v>1</v>
      </c>
      <c r="CS113" s="145">
        <v>1</v>
      </c>
      <c r="CT113" s="145">
        <f t="shared" si="64"/>
        <v>1</v>
      </c>
      <c r="CU113" s="145">
        <f t="shared" si="65"/>
        <v>1</v>
      </c>
      <c r="CV113" s="145">
        <f t="shared" si="67"/>
        <v>1</v>
      </c>
    </row>
    <row r="114" spans="1:100" s="137" customFormat="1" ht="13.5" hidden="1" thickBot="1" x14ac:dyDescent="0.25">
      <c r="A114" s="107"/>
      <c r="B114" s="96" t="s">
        <v>155</v>
      </c>
      <c r="C114" s="319"/>
      <c r="D114" s="49"/>
      <c r="E114" s="152">
        <v>30</v>
      </c>
      <c r="F114" s="642"/>
      <c r="G114" s="34">
        <v>1.2500000000000001E-2</v>
      </c>
      <c r="H114" s="636"/>
      <c r="I114" s="622" t="s">
        <v>124</v>
      </c>
      <c r="J114" s="112"/>
      <c r="K114" s="139">
        <f t="shared" si="68"/>
        <v>30</v>
      </c>
      <c r="L114" s="140">
        <f t="shared" ref="L114:L118" si="88">IF(ISNUMBER(H114),IF(I114=$D$332,IFERROR(H114/D114,"-"),H114/100),IF(ISNUMBER(G114),G114,0))</f>
        <v>1.2500000000000001E-2</v>
      </c>
      <c r="M114" s="141">
        <f t="shared" ref="M114:M118" si="89">IF(AND(ISNUMBER(H114),I114=$D$332),H114,L114*D114)</f>
        <v>0</v>
      </c>
      <c r="N114" s="141">
        <f t="shared" ref="N114:N118" si="90">1/K114*D114</f>
        <v>0</v>
      </c>
      <c r="O114" s="70"/>
      <c r="P114" s="149" t="str">
        <f t="shared" si="62"/>
        <v>Portes, portails</v>
      </c>
      <c r="Q114" s="144">
        <f t="shared" si="72"/>
        <v>0</v>
      </c>
      <c r="R114" s="144">
        <f t="shared" ref="R114:AU118" si="91">IF(Betrachtungszeit_Heizung&lt;R$26,0,IF(AND(Q$26&lt;&gt;0,Q$26/($K114)=INT(Q$26/($K114))),$D114,0))</f>
        <v>0</v>
      </c>
      <c r="S114" s="144">
        <f t="shared" si="91"/>
        <v>0</v>
      </c>
      <c r="T114" s="144">
        <f t="shared" si="91"/>
        <v>0</v>
      </c>
      <c r="U114" s="144">
        <f t="shared" si="91"/>
        <v>0</v>
      </c>
      <c r="V114" s="144">
        <f t="shared" si="91"/>
        <v>0</v>
      </c>
      <c r="W114" s="144">
        <f t="shared" si="91"/>
        <v>0</v>
      </c>
      <c r="X114" s="144">
        <f t="shared" si="91"/>
        <v>0</v>
      </c>
      <c r="Y114" s="144">
        <f t="shared" si="91"/>
        <v>0</v>
      </c>
      <c r="Z114" s="144">
        <f t="shared" si="91"/>
        <v>0</v>
      </c>
      <c r="AA114" s="144">
        <f t="shared" si="91"/>
        <v>0</v>
      </c>
      <c r="AB114" s="144">
        <f t="shared" si="91"/>
        <v>0</v>
      </c>
      <c r="AC114" s="144">
        <f t="shared" si="91"/>
        <v>0</v>
      </c>
      <c r="AD114" s="144">
        <f t="shared" si="91"/>
        <v>0</v>
      </c>
      <c r="AE114" s="144">
        <f t="shared" si="91"/>
        <v>0</v>
      </c>
      <c r="AF114" s="144">
        <f t="shared" si="91"/>
        <v>0</v>
      </c>
      <c r="AG114" s="144">
        <f t="shared" si="91"/>
        <v>0</v>
      </c>
      <c r="AH114" s="144">
        <f t="shared" si="91"/>
        <v>0</v>
      </c>
      <c r="AI114" s="144">
        <f t="shared" si="91"/>
        <v>0</v>
      </c>
      <c r="AJ114" s="144">
        <f t="shared" si="91"/>
        <v>0</v>
      </c>
      <c r="AK114" s="144">
        <f t="shared" si="91"/>
        <v>0</v>
      </c>
      <c r="AL114" s="144">
        <f t="shared" si="91"/>
        <v>0</v>
      </c>
      <c r="AM114" s="144">
        <f t="shared" si="91"/>
        <v>0</v>
      </c>
      <c r="AN114" s="144">
        <f t="shared" si="91"/>
        <v>0</v>
      </c>
      <c r="AO114" s="144">
        <f t="shared" si="91"/>
        <v>0</v>
      </c>
      <c r="AP114" s="144">
        <f t="shared" si="91"/>
        <v>0</v>
      </c>
      <c r="AQ114" s="144">
        <f t="shared" si="91"/>
        <v>0</v>
      </c>
      <c r="AR114" s="144">
        <f t="shared" si="91"/>
        <v>0</v>
      </c>
      <c r="AS114" s="144">
        <f t="shared" si="91"/>
        <v>0</v>
      </c>
      <c r="AT114" s="144">
        <f t="shared" si="91"/>
        <v>0</v>
      </c>
      <c r="AU114" s="144">
        <f t="shared" si="91"/>
        <v>0</v>
      </c>
      <c r="AV114" s="144">
        <f>SUMIF($AX$26:$CB$26,Betrachtungszeit_Heizung,AX114:CB114)</f>
        <v>0</v>
      </c>
      <c r="AX114" s="144">
        <f t="shared" si="58"/>
        <v>0</v>
      </c>
      <c r="AY114" s="144">
        <f t="shared" si="86"/>
        <v>0</v>
      </c>
      <c r="AZ114" s="144">
        <f t="shared" si="86"/>
        <v>0</v>
      </c>
      <c r="BA114" s="144">
        <f t="shared" si="86"/>
        <v>0</v>
      </c>
      <c r="BB114" s="144">
        <f t="shared" si="86"/>
        <v>0</v>
      </c>
      <c r="BC114" s="144">
        <f t="shared" si="86"/>
        <v>0</v>
      </c>
      <c r="BD114" s="144">
        <f t="shared" si="86"/>
        <v>0</v>
      </c>
      <c r="BE114" s="144">
        <f t="shared" si="86"/>
        <v>0</v>
      </c>
      <c r="BF114" s="144">
        <f t="shared" si="86"/>
        <v>0</v>
      </c>
      <c r="BG114" s="144">
        <f t="shared" si="86"/>
        <v>0</v>
      </c>
      <c r="BH114" s="144">
        <f t="shared" si="86"/>
        <v>0</v>
      </c>
      <c r="BI114" s="144">
        <f t="shared" si="86"/>
        <v>0</v>
      </c>
      <c r="BJ114" s="144">
        <f t="shared" si="86"/>
        <v>0</v>
      </c>
      <c r="BK114" s="144">
        <f t="shared" si="86"/>
        <v>0</v>
      </c>
      <c r="BL114" s="144">
        <f t="shared" si="86"/>
        <v>0</v>
      </c>
      <c r="BM114" s="144">
        <f t="shared" si="86"/>
        <v>0</v>
      </c>
      <c r="BN114" s="144">
        <f t="shared" si="85"/>
        <v>0</v>
      </c>
      <c r="BO114" s="144">
        <f t="shared" si="85"/>
        <v>0</v>
      </c>
      <c r="BP114" s="144">
        <f t="shared" si="85"/>
        <v>0</v>
      </c>
      <c r="BQ114" s="144">
        <f t="shared" si="85"/>
        <v>0</v>
      </c>
      <c r="BR114" s="144">
        <f t="shared" si="87"/>
        <v>0</v>
      </c>
      <c r="BS114" s="144">
        <f t="shared" si="87"/>
        <v>0</v>
      </c>
      <c r="BT114" s="144">
        <f t="shared" si="87"/>
        <v>0</v>
      </c>
      <c r="BU114" s="144">
        <f t="shared" si="87"/>
        <v>0</v>
      </c>
      <c r="BV114" s="144">
        <f t="shared" si="87"/>
        <v>0</v>
      </c>
      <c r="BW114" s="144">
        <f t="shared" si="87"/>
        <v>0</v>
      </c>
      <c r="BX114" s="144">
        <f t="shared" si="87"/>
        <v>0</v>
      </c>
      <c r="BY114" s="144">
        <f t="shared" si="87"/>
        <v>0</v>
      </c>
      <c r="BZ114" s="144">
        <f t="shared" si="87"/>
        <v>0</v>
      </c>
      <c r="CA114" s="144">
        <f t="shared" si="87"/>
        <v>0</v>
      </c>
      <c r="CB114" s="144">
        <f t="shared" si="87"/>
        <v>0</v>
      </c>
      <c r="CC114" s="369"/>
      <c r="CE114" s="189" t="str">
        <f t="shared" si="63"/>
        <v>Portes, portails</v>
      </c>
      <c r="CF114" s="145"/>
      <c r="CG114" s="145">
        <v>1</v>
      </c>
      <c r="CH114" s="145">
        <v>1</v>
      </c>
      <c r="CI114" s="145">
        <v>1</v>
      </c>
      <c r="CJ114" s="145">
        <v>1</v>
      </c>
      <c r="CK114" s="145">
        <v>1</v>
      </c>
      <c r="CL114" s="145">
        <v>1</v>
      </c>
      <c r="CM114" s="145">
        <v>1</v>
      </c>
      <c r="CN114" s="145">
        <v>1</v>
      </c>
      <c r="CO114" s="145">
        <v>1</v>
      </c>
      <c r="CP114" s="145">
        <v>1</v>
      </c>
      <c r="CQ114" s="145">
        <v>1</v>
      </c>
      <c r="CR114" s="145">
        <v>1</v>
      </c>
      <c r="CS114" s="145">
        <v>1</v>
      </c>
      <c r="CT114" s="145">
        <f t="shared" si="64"/>
        <v>0</v>
      </c>
      <c r="CU114" s="145">
        <f t="shared" si="65"/>
        <v>0</v>
      </c>
      <c r="CV114" s="145">
        <f t="shared" si="67"/>
        <v>0</v>
      </c>
    </row>
    <row r="115" spans="1:100" s="137" customFormat="1" ht="13.5" hidden="1" thickBot="1" x14ac:dyDescent="0.25">
      <c r="A115" s="107"/>
      <c r="B115" s="96" t="s">
        <v>156</v>
      </c>
      <c r="C115" s="320"/>
      <c r="D115" s="50"/>
      <c r="E115" s="152">
        <v>30</v>
      </c>
      <c r="F115" s="643"/>
      <c r="G115" s="34">
        <v>5.0000000000000001E-3</v>
      </c>
      <c r="H115" s="637"/>
      <c r="I115" s="622" t="s">
        <v>124</v>
      </c>
      <c r="J115" s="112"/>
      <c r="K115" s="139">
        <f t="shared" si="68"/>
        <v>30</v>
      </c>
      <c r="L115" s="140">
        <f t="shared" si="88"/>
        <v>5.0000000000000001E-3</v>
      </c>
      <c r="M115" s="141">
        <f t="shared" si="89"/>
        <v>0</v>
      </c>
      <c r="N115" s="141">
        <f t="shared" si="90"/>
        <v>0</v>
      </c>
      <c r="O115" s="70"/>
      <c r="P115" s="149" t="str">
        <f t="shared" si="62"/>
        <v>Paliers/garde-corps</v>
      </c>
      <c r="Q115" s="144">
        <f t="shared" si="72"/>
        <v>0</v>
      </c>
      <c r="R115" s="144">
        <f t="shared" si="91"/>
        <v>0</v>
      </c>
      <c r="S115" s="144">
        <f t="shared" si="91"/>
        <v>0</v>
      </c>
      <c r="T115" s="144">
        <f t="shared" si="91"/>
        <v>0</v>
      </c>
      <c r="U115" s="144">
        <f t="shared" si="91"/>
        <v>0</v>
      </c>
      <c r="V115" s="144">
        <f t="shared" si="91"/>
        <v>0</v>
      </c>
      <c r="W115" s="144">
        <f t="shared" si="91"/>
        <v>0</v>
      </c>
      <c r="X115" s="144">
        <f t="shared" si="91"/>
        <v>0</v>
      </c>
      <c r="Y115" s="144">
        <f t="shared" si="91"/>
        <v>0</v>
      </c>
      <c r="Z115" s="144">
        <f t="shared" si="91"/>
        <v>0</v>
      </c>
      <c r="AA115" s="144">
        <f t="shared" si="91"/>
        <v>0</v>
      </c>
      <c r="AB115" s="144">
        <f t="shared" si="91"/>
        <v>0</v>
      </c>
      <c r="AC115" s="144">
        <f t="shared" si="91"/>
        <v>0</v>
      </c>
      <c r="AD115" s="144">
        <f t="shared" si="91"/>
        <v>0</v>
      </c>
      <c r="AE115" s="144">
        <f t="shared" si="91"/>
        <v>0</v>
      </c>
      <c r="AF115" s="144">
        <f t="shared" si="91"/>
        <v>0</v>
      </c>
      <c r="AG115" s="144">
        <f t="shared" si="91"/>
        <v>0</v>
      </c>
      <c r="AH115" s="144">
        <f t="shared" si="91"/>
        <v>0</v>
      </c>
      <c r="AI115" s="144">
        <f t="shared" si="91"/>
        <v>0</v>
      </c>
      <c r="AJ115" s="144">
        <f t="shared" si="91"/>
        <v>0</v>
      </c>
      <c r="AK115" s="144">
        <f t="shared" si="91"/>
        <v>0</v>
      </c>
      <c r="AL115" s="144">
        <f t="shared" si="91"/>
        <v>0</v>
      </c>
      <c r="AM115" s="144">
        <f t="shared" si="91"/>
        <v>0</v>
      </c>
      <c r="AN115" s="144">
        <f t="shared" si="91"/>
        <v>0</v>
      </c>
      <c r="AO115" s="144">
        <f t="shared" si="91"/>
        <v>0</v>
      </c>
      <c r="AP115" s="144">
        <f t="shared" si="91"/>
        <v>0</v>
      </c>
      <c r="AQ115" s="144">
        <f t="shared" si="91"/>
        <v>0</v>
      </c>
      <c r="AR115" s="144">
        <f t="shared" si="91"/>
        <v>0</v>
      </c>
      <c r="AS115" s="144">
        <f t="shared" si="91"/>
        <v>0</v>
      </c>
      <c r="AT115" s="144">
        <f t="shared" si="91"/>
        <v>0</v>
      </c>
      <c r="AU115" s="144">
        <f t="shared" si="91"/>
        <v>0</v>
      </c>
      <c r="AV115" s="144">
        <f>SUMIF($AX$26:$CB$26,Betrachtungszeit_Heizung,AX115:CB115)</f>
        <v>0</v>
      </c>
      <c r="AX115" s="144">
        <f t="shared" si="58"/>
        <v>0</v>
      </c>
      <c r="AY115" s="144">
        <f t="shared" si="86"/>
        <v>0</v>
      </c>
      <c r="AZ115" s="144">
        <f t="shared" si="86"/>
        <v>0</v>
      </c>
      <c r="BA115" s="144">
        <f t="shared" si="86"/>
        <v>0</v>
      </c>
      <c r="BB115" s="144">
        <f t="shared" si="86"/>
        <v>0</v>
      </c>
      <c r="BC115" s="144">
        <f t="shared" si="86"/>
        <v>0</v>
      </c>
      <c r="BD115" s="144">
        <f t="shared" si="86"/>
        <v>0</v>
      </c>
      <c r="BE115" s="144">
        <f t="shared" si="86"/>
        <v>0</v>
      </c>
      <c r="BF115" s="144">
        <f t="shared" si="86"/>
        <v>0</v>
      </c>
      <c r="BG115" s="144">
        <f t="shared" si="86"/>
        <v>0</v>
      </c>
      <c r="BH115" s="144">
        <f t="shared" si="86"/>
        <v>0</v>
      </c>
      <c r="BI115" s="144">
        <f t="shared" si="86"/>
        <v>0</v>
      </c>
      <c r="BJ115" s="144">
        <f t="shared" si="86"/>
        <v>0</v>
      </c>
      <c r="BK115" s="144">
        <f t="shared" si="86"/>
        <v>0</v>
      </c>
      <c r="BL115" s="144">
        <f t="shared" si="86"/>
        <v>0</v>
      </c>
      <c r="BM115" s="144">
        <f t="shared" si="86"/>
        <v>0</v>
      </c>
      <c r="BN115" s="144">
        <f t="shared" si="85"/>
        <v>0</v>
      </c>
      <c r="BO115" s="144">
        <f t="shared" si="85"/>
        <v>0</v>
      </c>
      <c r="BP115" s="144">
        <f t="shared" si="85"/>
        <v>0</v>
      </c>
      <c r="BQ115" s="144">
        <f t="shared" si="85"/>
        <v>0</v>
      </c>
      <c r="BR115" s="144">
        <f t="shared" si="87"/>
        <v>0</v>
      </c>
      <c r="BS115" s="144">
        <f t="shared" si="87"/>
        <v>0</v>
      </c>
      <c r="BT115" s="144">
        <f t="shared" si="87"/>
        <v>0</v>
      </c>
      <c r="BU115" s="144">
        <f t="shared" si="87"/>
        <v>0</v>
      </c>
      <c r="BV115" s="144">
        <f t="shared" si="87"/>
        <v>0</v>
      </c>
      <c r="BW115" s="144">
        <f t="shared" si="87"/>
        <v>0</v>
      </c>
      <c r="BX115" s="144">
        <f t="shared" si="87"/>
        <v>0</v>
      </c>
      <c r="BY115" s="144">
        <f t="shared" si="87"/>
        <v>0</v>
      </c>
      <c r="BZ115" s="144">
        <f t="shared" si="87"/>
        <v>0</v>
      </c>
      <c r="CA115" s="144">
        <f t="shared" si="87"/>
        <v>0</v>
      </c>
      <c r="CB115" s="144">
        <f t="shared" si="87"/>
        <v>0</v>
      </c>
      <c r="CC115" s="369"/>
      <c r="CE115" s="189" t="str">
        <f t="shared" si="63"/>
        <v>Paliers/garde-corps</v>
      </c>
      <c r="CF115" s="145"/>
      <c r="CG115" s="145">
        <v>1</v>
      </c>
      <c r="CH115" s="145">
        <v>1</v>
      </c>
      <c r="CI115" s="145">
        <v>1</v>
      </c>
      <c r="CJ115" s="145">
        <v>1</v>
      </c>
      <c r="CK115" s="145">
        <v>1</v>
      </c>
      <c r="CL115" s="145">
        <v>1</v>
      </c>
      <c r="CM115" s="145">
        <v>1</v>
      </c>
      <c r="CN115" s="145">
        <v>1</v>
      </c>
      <c r="CO115" s="145">
        <v>1</v>
      </c>
      <c r="CP115" s="145">
        <v>1</v>
      </c>
      <c r="CQ115" s="145">
        <v>1</v>
      </c>
      <c r="CR115" s="145">
        <v>1</v>
      </c>
      <c r="CS115" s="145">
        <v>1</v>
      </c>
      <c r="CT115" s="145">
        <f t="shared" si="64"/>
        <v>0</v>
      </c>
      <c r="CU115" s="145">
        <f t="shared" si="65"/>
        <v>0</v>
      </c>
      <c r="CV115" s="145">
        <f t="shared" si="67"/>
        <v>0</v>
      </c>
    </row>
    <row r="116" spans="1:100" s="137" customFormat="1" ht="13.5" hidden="1" thickBot="1" x14ac:dyDescent="0.25">
      <c r="A116" s="107"/>
      <c r="B116" s="96" t="s">
        <v>395</v>
      </c>
      <c r="C116" s="320"/>
      <c r="D116" s="50"/>
      <c r="E116" s="152">
        <v>15</v>
      </c>
      <c r="F116" s="643"/>
      <c r="G116" s="34">
        <v>0.02</v>
      </c>
      <c r="H116" s="637"/>
      <c r="I116" s="622" t="s">
        <v>124</v>
      </c>
      <c r="J116" s="112"/>
      <c r="K116" s="139">
        <f t="shared" si="68"/>
        <v>15</v>
      </c>
      <c r="L116" s="140">
        <f t="shared" si="88"/>
        <v>0.02</v>
      </c>
      <c r="M116" s="141">
        <f t="shared" si="89"/>
        <v>0</v>
      </c>
      <c r="N116" s="141">
        <f t="shared" si="90"/>
        <v>0</v>
      </c>
      <c r="O116" s="70"/>
      <c r="P116" s="149" t="str">
        <f t="shared" si="62"/>
        <v>Couvercle de silo</v>
      </c>
      <c r="Q116" s="144">
        <f t="shared" si="72"/>
        <v>0</v>
      </c>
      <c r="R116" s="144">
        <f t="shared" si="91"/>
        <v>0</v>
      </c>
      <c r="S116" s="144">
        <f t="shared" si="91"/>
        <v>0</v>
      </c>
      <c r="T116" s="144">
        <f t="shared" si="91"/>
        <v>0</v>
      </c>
      <c r="U116" s="144">
        <f t="shared" si="91"/>
        <v>0</v>
      </c>
      <c r="V116" s="144">
        <f t="shared" si="91"/>
        <v>0</v>
      </c>
      <c r="W116" s="144">
        <f t="shared" si="91"/>
        <v>0</v>
      </c>
      <c r="X116" s="144">
        <f t="shared" si="91"/>
        <v>0</v>
      </c>
      <c r="Y116" s="144">
        <f t="shared" si="91"/>
        <v>0</v>
      </c>
      <c r="Z116" s="144">
        <f t="shared" si="91"/>
        <v>0</v>
      </c>
      <c r="AA116" s="144">
        <f t="shared" si="91"/>
        <v>0</v>
      </c>
      <c r="AB116" s="144">
        <f t="shared" si="91"/>
        <v>0</v>
      </c>
      <c r="AC116" s="144">
        <f t="shared" si="91"/>
        <v>0</v>
      </c>
      <c r="AD116" s="144">
        <f t="shared" si="91"/>
        <v>0</v>
      </c>
      <c r="AE116" s="144">
        <f t="shared" si="91"/>
        <v>0</v>
      </c>
      <c r="AF116" s="144">
        <f t="shared" si="91"/>
        <v>0</v>
      </c>
      <c r="AG116" s="144">
        <f t="shared" si="91"/>
        <v>0</v>
      </c>
      <c r="AH116" s="144">
        <f t="shared" si="91"/>
        <v>0</v>
      </c>
      <c r="AI116" s="144">
        <f t="shared" si="91"/>
        <v>0</v>
      </c>
      <c r="AJ116" s="144">
        <f t="shared" si="91"/>
        <v>0</v>
      </c>
      <c r="AK116" s="144">
        <f t="shared" si="91"/>
        <v>0</v>
      </c>
      <c r="AL116" s="144">
        <f t="shared" si="91"/>
        <v>0</v>
      </c>
      <c r="AM116" s="144">
        <f t="shared" si="91"/>
        <v>0</v>
      </c>
      <c r="AN116" s="144">
        <f t="shared" si="91"/>
        <v>0</v>
      </c>
      <c r="AO116" s="144">
        <f t="shared" si="91"/>
        <v>0</v>
      </c>
      <c r="AP116" s="144">
        <f t="shared" si="91"/>
        <v>0</v>
      </c>
      <c r="AQ116" s="144">
        <f t="shared" si="91"/>
        <v>0</v>
      </c>
      <c r="AR116" s="144">
        <f t="shared" si="91"/>
        <v>0</v>
      </c>
      <c r="AS116" s="144">
        <f t="shared" si="91"/>
        <v>0</v>
      </c>
      <c r="AT116" s="144">
        <f t="shared" si="91"/>
        <v>0</v>
      </c>
      <c r="AU116" s="144">
        <f t="shared" si="91"/>
        <v>0</v>
      </c>
      <c r="AV116" s="144">
        <f>SUMIF($AX$26:$CB$26,Betrachtungszeit_Heizung,AX116:CB116)</f>
        <v>0</v>
      </c>
      <c r="AX116" s="144">
        <f t="shared" si="58"/>
        <v>0</v>
      </c>
      <c r="AY116" s="144">
        <f t="shared" si="86"/>
        <v>0</v>
      </c>
      <c r="AZ116" s="144">
        <f t="shared" si="86"/>
        <v>0</v>
      </c>
      <c r="BA116" s="144">
        <f t="shared" si="86"/>
        <v>0</v>
      </c>
      <c r="BB116" s="144">
        <f t="shared" si="86"/>
        <v>0</v>
      </c>
      <c r="BC116" s="144">
        <f t="shared" si="86"/>
        <v>0</v>
      </c>
      <c r="BD116" s="144">
        <f t="shared" si="86"/>
        <v>0</v>
      </c>
      <c r="BE116" s="144">
        <f t="shared" si="86"/>
        <v>0</v>
      </c>
      <c r="BF116" s="144">
        <f t="shared" si="86"/>
        <v>0</v>
      </c>
      <c r="BG116" s="144">
        <f t="shared" si="86"/>
        <v>0</v>
      </c>
      <c r="BH116" s="144">
        <f t="shared" si="86"/>
        <v>0</v>
      </c>
      <c r="BI116" s="144">
        <f t="shared" si="86"/>
        <v>0</v>
      </c>
      <c r="BJ116" s="144">
        <f t="shared" si="86"/>
        <v>0</v>
      </c>
      <c r="BK116" s="144">
        <f t="shared" si="86"/>
        <v>0</v>
      </c>
      <c r="BL116" s="144">
        <f t="shared" si="86"/>
        <v>0</v>
      </c>
      <c r="BM116" s="144">
        <f t="shared" si="86"/>
        <v>0</v>
      </c>
      <c r="BN116" s="144">
        <f t="shared" si="85"/>
        <v>0</v>
      </c>
      <c r="BO116" s="144">
        <f t="shared" si="85"/>
        <v>0</v>
      </c>
      <c r="BP116" s="144">
        <f t="shared" si="85"/>
        <v>0</v>
      </c>
      <c r="BQ116" s="144">
        <f t="shared" si="85"/>
        <v>0</v>
      </c>
      <c r="BR116" s="144">
        <f t="shared" si="87"/>
        <v>0</v>
      </c>
      <c r="BS116" s="144">
        <f t="shared" si="87"/>
        <v>0</v>
      </c>
      <c r="BT116" s="144">
        <f t="shared" si="87"/>
        <v>0</v>
      </c>
      <c r="BU116" s="144">
        <f t="shared" si="87"/>
        <v>0</v>
      </c>
      <c r="BV116" s="144">
        <f t="shared" si="87"/>
        <v>0</v>
      </c>
      <c r="BW116" s="144">
        <f t="shared" si="87"/>
        <v>0</v>
      </c>
      <c r="BX116" s="144">
        <f t="shared" si="87"/>
        <v>0</v>
      </c>
      <c r="BY116" s="144">
        <f t="shared" si="87"/>
        <v>0</v>
      </c>
      <c r="BZ116" s="144">
        <f t="shared" si="87"/>
        <v>0</v>
      </c>
      <c r="CA116" s="144">
        <f t="shared" si="87"/>
        <v>0</v>
      </c>
      <c r="CB116" s="144">
        <f t="shared" si="87"/>
        <v>0</v>
      </c>
      <c r="CC116" s="369"/>
      <c r="CE116" s="189" t="str">
        <f t="shared" si="63"/>
        <v>Couvercle de silo</v>
      </c>
      <c r="CF116" s="145"/>
      <c r="CG116" s="145"/>
      <c r="CH116" s="145"/>
      <c r="CI116" s="145"/>
      <c r="CJ116" s="145"/>
      <c r="CK116" s="145"/>
      <c r="CL116" s="145"/>
      <c r="CM116" s="145">
        <v>1</v>
      </c>
      <c r="CN116" s="145">
        <v>1</v>
      </c>
      <c r="CO116" s="145"/>
      <c r="CP116" s="145"/>
      <c r="CQ116" s="145"/>
      <c r="CR116" s="145"/>
      <c r="CS116" s="145"/>
      <c r="CT116" s="145">
        <f t="shared" si="64"/>
        <v>0</v>
      </c>
      <c r="CU116" s="145">
        <f t="shared" si="65"/>
        <v>0</v>
      </c>
      <c r="CV116" s="145">
        <f t="shared" si="67"/>
        <v>0</v>
      </c>
    </row>
    <row r="117" spans="1:100" s="137" customFormat="1" ht="13.5" hidden="1" thickBot="1" x14ac:dyDescent="0.25">
      <c r="A117" s="107"/>
      <c r="B117" s="96" t="s">
        <v>394</v>
      </c>
      <c r="C117" s="320"/>
      <c r="D117" s="50"/>
      <c r="E117" s="152">
        <v>15</v>
      </c>
      <c r="F117" s="643"/>
      <c r="G117" s="34">
        <v>1.4999999999999999E-2</v>
      </c>
      <c r="H117" s="637"/>
      <c r="I117" s="622" t="s">
        <v>124</v>
      </c>
      <c r="J117" s="112"/>
      <c r="K117" s="139">
        <f t="shared" si="68"/>
        <v>15</v>
      </c>
      <c r="L117" s="140">
        <f t="shared" si="88"/>
        <v>1.4999999999999999E-2</v>
      </c>
      <c r="M117" s="141">
        <f t="shared" si="89"/>
        <v>0</v>
      </c>
      <c r="N117" s="141">
        <f t="shared" si="90"/>
        <v>0</v>
      </c>
      <c r="O117" s="70"/>
      <c r="P117" s="149" t="str">
        <f t="shared" si="62"/>
        <v>Appareils de levage fixes</v>
      </c>
      <c r="Q117" s="144">
        <f t="shared" si="72"/>
        <v>0</v>
      </c>
      <c r="R117" s="144">
        <f t="shared" si="91"/>
        <v>0</v>
      </c>
      <c r="S117" s="144">
        <f t="shared" si="91"/>
        <v>0</v>
      </c>
      <c r="T117" s="144">
        <f t="shared" si="91"/>
        <v>0</v>
      </c>
      <c r="U117" s="144">
        <f t="shared" si="91"/>
        <v>0</v>
      </c>
      <c r="V117" s="144">
        <f t="shared" si="91"/>
        <v>0</v>
      </c>
      <c r="W117" s="144">
        <f t="shared" si="91"/>
        <v>0</v>
      </c>
      <c r="X117" s="144">
        <f t="shared" si="91"/>
        <v>0</v>
      </c>
      <c r="Y117" s="144">
        <f t="shared" si="91"/>
        <v>0</v>
      </c>
      <c r="Z117" s="144">
        <f t="shared" si="91"/>
        <v>0</v>
      </c>
      <c r="AA117" s="144">
        <f t="shared" si="91"/>
        <v>0</v>
      </c>
      <c r="AB117" s="144">
        <f t="shared" si="91"/>
        <v>0</v>
      </c>
      <c r="AC117" s="144">
        <f t="shared" si="91"/>
        <v>0</v>
      </c>
      <c r="AD117" s="144">
        <f t="shared" si="91"/>
        <v>0</v>
      </c>
      <c r="AE117" s="144">
        <f t="shared" si="91"/>
        <v>0</v>
      </c>
      <c r="AF117" s="144">
        <f t="shared" si="91"/>
        <v>0</v>
      </c>
      <c r="AG117" s="144">
        <f t="shared" si="91"/>
        <v>0</v>
      </c>
      <c r="AH117" s="144">
        <f t="shared" si="91"/>
        <v>0</v>
      </c>
      <c r="AI117" s="144">
        <f t="shared" si="91"/>
        <v>0</v>
      </c>
      <c r="AJ117" s="144">
        <f t="shared" si="91"/>
        <v>0</v>
      </c>
      <c r="AK117" s="144">
        <f t="shared" si="91"/>
        <v>0</v>
      </c>
      <c r="AL117" s="144">
        <f t="shared" si="91"/>
        <v>0</v>
      </c>
      <c r="AM117" s="144">
        <f t="shared" si="91"/>
        <v>0</v>
      </c>
      <c r="AN117" s="144">
        <f t="shared" si="91"/>
        <v>0</v>
      </c>
      <c r="AO117" s="144">
        <f t="shared" si="91"/>
        <v>0</v>
      </c>
      <c r="AP117" s="144">
        <f t="shared" si="91"/>
        <v>0</v>
      </c>
      <c r="AQ117" s="144">
        <f t="shared" si="91"/>
        <v>0</v>
      </c>
      <c r="AR117" s="144">
        <f t="shared" si="91"/>
        <v>0</v>
      </c>
      <c r="AS117" s="144">
        <f t="shared" si="91"/>
        <v>0</v>
      </c>
      <c r="AT117" s="144">
        <f t="shared" si="91"/>
        <v>0</v>
      </c>
      <c r="AU117" s="144">
        <f t="shared" si="91"/>
        <v>0</v>
      </c>
      <c r="AV117" s="144">
        <f>SUMIF($AX$26:$CB$26,Betrachtungszeit_Heizung,AX117:CB117)</f>
        <v>0</v>
      </c>
      <c r="AX117" s="144">
        <f t="shared" si="58"/>
        <v>0</v>
      </c>
      <c r="AY117" s="144">
        <f t="shared" si="86"/>
        <v>0</v>
      </c>
      <c r="AZ117" s="144">
        <f t="shared" si="86"/>
        <v>0</v>
      </c>
      <c r="BA117" s="144">
        <f t="shared" si="86"/>
        <v>0</v>
      </c>
      <c r="BB117" s="144">
        <f t="shared" si="86"/>
        <v>0</v>
      </c>
      <c r="BC117" s="144">
        <f t="shared" si="86"/>
        <v>0</v>
      </c>
      <c r="BD117" s="144">
        <f t="shared" si="86"/>
        <v>0</v>
      </c>
      <c r="BE117" s="144">
        <f t="shared" si="86"/>
        <v>0</v>
      </c>
      <c r="BF117" s="144">
        <f t="shared" si="86"/>
        <v>0</v>
      </c>
      <c r="BG117" s="144">
        <f t="shared" si="86"/>
        <v>0</v>
      </c>
      <c r="BH117" s="144">
        <f t="shared" si="86"/>
        <v>0</v>
      </c>
      <c r="BI117" s="144">
        <f t="shared" si="86"/>
        <v>0</v>
      </c>
      <c r="BJ117" s="144">
        <f t="shared" si="86"/>
        <v>0</v>
      </c>
      <c r="BK117" s="144">
        <f t="shared" si="86"/>
        <v>0</v>
      </c>
      <c r="BL117" s="144">
        <f t="shared" si="86"/>
        <v>0</v>
      </c>
      <c r="BM117" s="144">
        <f t="shared" si="86"/>
        <v>0</v>
      </c>
      <c r="BN117" s="144">
        <f t="shared" si="85"/>
        <v>0</v>
      </c>
      <c r="BO117" s="144">
        <f t="shared" si="85"/>
        <v>0</v>
      </c>
      <c r="BP117" s="144">
        <f t="shared" si="85"/>
        <v>0</v>
      </c>
      <c r="BQ117" s="144">
        <f t="shared" si="85"/>
        <v>0</v>
      </c>
      <c r="BR117" s="144">
        <f t="shared" si="87"/>
        <v>0</v>
      </c>
      <c r="BS117" s="144">
        <f t="shared" si="87"/>
        <v>0</v>
      </c>
      <c r="BT117" s="144">
        <f t="shared" si="87"/>
        <v>0</v>
      </c>
      <c r="BU117" s="144">
        <f t="shared" si="87"/>
        <v>0</v>
      </c>
      <c r="BV117" s="144">
        <f t="shared" si="87"/>
        <v>0</v>
      </c>
      <c r="BW117" s="144">
        <f t="shared" si="87"/>
        <v>0</v>
      </c>
      <c r="BX117" s="144">
        <f t="shared" si="87"/>
        <v>0</v>
      </c>
      <c r="BY117" s="144">
        <f t="shared" si="87"/>
        <v>0</v>
      </c>
      <c r="BZ117" s="144">
        <f t="shared" si="87"/>
        <v>0</v>
      </c>
      <c r="CA117" s="144">
        <f t="shared" si="87"/>
        <v>0</v>
      </c>
      <c r="CB117" s="144">
        <f t="shared" si="87"/>
        <v>0</v>
      </c>
      <c r="CC117" s="369"/>
      <c r="CE117" s="189" t="str">
        <f t="shared" si="63"/>
        <v>Appareils de levage fixes</v>
      </c>
      <c r="CF117" s="145"/>
      <c r="CG117" s="145">
        <v>1</v>
      </c>
      <c r="CH117" s="145">
        <v>1</v>
      </c>
      <c r="CI117" s="145">
        <v>1</v>
      </c>
      <c r="CJ117" s="145">
        <v>1</v>
      </c>
      <c r="CK117" s="145">
        <v>1</v>
      </c>
      <c r="CL117" s="145">
        <v>1</v>
      </c>
      <c r="CM117" s="145">
        <v>1</v>
      </c>
      <c r="CN117" s="145">
        <v>1</v>
      </c>
      <c r="CO117" s="145">
        <v>1</v>
      </c>
      <c r="CP117" s="145">
        <v>1</v>
      </c>
      <c r="CQ117" s="145">
        <v>1</v>
      </c>
      <c r="CR117" s="145">
        <v>1</v>
      </c>
      <c r="CS117" s="145">
        <v>1</v>
      </c>
      <c r="CT117" s="145">
        <f t="shared" si="64"/>
        <v>0</v>
      </c>
      <c r="CU117" s="145">
        <f t="shared" si="65"/>
        <v>0</v>
      </c>
      <c r="CV117" s="145">
        <f t="shared" si="67"/>
        <v>0</v>
      </c>
    </row>
    <row r="118" spans="1:100" s="137" customFormat="1" hidden="1" x14ac:dyDescent="0.2">
      <c r="A118" s="369"/>
      <c r="B118" s="96" t="s">
        <v>45</v>
      </c>
      <c r="C118" s="320"/>
      <c r="D118" s="50"/>
      <c r="E118" s="510">
        <v>30</v>
      </c>
      <c r="F118" s="643"/>
      <c r="G118" s="157" t="s">
        <v>46</v>
      </c>
      <c r="H118" s="637"/>
      <c r="I118" s="623" t="s">
        <v>124</v>
      </c>
      <c r="J118" s="84"/>
      <c r="K118" s="139">
        <f t="shared" si="68"/>
        <v>30</v>
      </c>
      <c r="L118" s="140">
        <f t="shared" si="88"/>
        <v>0</v>
      </c>
      <c r="M118" s="141">
        <f t="shared" si="89"/>
        <v>0</v>
      </c>
      <c r="N118" s="141">
        <f t="shared" si="90"/>
        <v>0</v>
      </c>
      <c r="O118" s="70"/>
      <c r="P118" s="162" t="str">
        <f t="shared" si="62"/>
        <v>Autre</v>
      </c>
      <c r="Q118" s="144">
        <f t="shared" si="72"/>
        <v>0</v>
      </c>
      <c r="R118" s="144">
        <f t="shared" si="91"/>
        <v>0</v>
      </c>
      <c r="S118" s="144">
        <f t="shared" si="91"/>
        <v>0</v>
      </c>
      <c r="T118" s="144">
        <f t="shared" si="91"/>
        <v>0</v>
      </c>
      <c r="U118" s="144">
        <f t="shared" si="91"/>
        <v>0</v>
      </c>
      <c r="V118" s="144">
        <f t="shared" si="91"/>
        <v>0</v>
      </c>
      <c r="W118" s="144">
        <f t="shared" si="91"/>
        <v>0</v>
      </c>
      <c r="X118" s="144">
        <f t="shared" si="91"/>
        <v>0</v>
      </c>
      <c r="Y118" s="144">
        <f t="shared" si="91"/>
        <v>0</v>
      </c>
      <c r="Z118" s="144">
        <f t="shared" si="91"/>
        <v>0</v>
      </c>
      <c r="AA118" s="144">
        <f t="shared" si="91"/>
        <v>0</v>
      </c>
      <c r="AB118" s="144">
        <f t="shared" si="91"/>
        <v>0</v>
      </c>
      <c r="AC118" s="144">
        <f t="shared" si="91"/>
        <v>0</v>
      </c>
      <c r="AD118" s="144">
        <f t="shared" si="91"/>
        <v>0</v>
      </c>
      <c r="AE118" s="144">
        <f t="shared" si="91"/>
        <v>0</v>
      </c>
      <c r="AF118" s="144">
        <f t="shared" si="91"/>
        <v>0</v>
      </c>
      <c r="AG118" s="144">
        <f t="shared" si="91"/>
        <v>0</v>
      </c>
      <c r="AH118" s="144">
        <f t="shared" si="91"/>
        <v>0</v>
      </c>
      <c r="AI118" s="144">
        <f t="shared" si="91"/>
        <v>0</v>
      </c>
      <c r="AJ118" s="144">
        <f t="shared" si="91"/>
        <v>0</v>
      </c>
      <c r="AK118" s="144">
        <f t="shared" si="91"/>
        <v>0</v>
      </c>
      <c r="AL118" s="144">
        <f t="shared" si="91"/>
        <v>0</v>
      </c>
      <c r="AM118" s="144">
        <f t="shared" si="91"/>
        <v>0</v>
      </c>
      <c r="AN118" s="144">
        <f t="shared" si="91"/>
        <v>0</v>
      </c>
      <c r="AO118" s="144">
        <f t="shared" si="91"/>
        <v>0</v>
      </c>
      <c r="AP118" s="144">
        <f t="shared" si="91"/>
        <v>0</v>
      </c>
      <c r="AQ118" s="144">
        <f t="shared" si="91"/>
        <v>0</v>
      </c>
      <c r="AR118" s="144">
        <f t="shared" si="91"/>
        <v>0</v>
      </c>
      <c r="AS118" s="144">
        <f t="shared" si="91"/>
        <v>0</v>
      </c>
      <c r="AT118" s="144">
        <f t="shared" si="91"/>
        <v>0</v>
      </c>
      <c r="AU118" s="144">
        <f t="shared" si="91"/>
        <v>0</v>
      </c>
      <c r="AV118" s="144">
        <f>SUMIF($AX$26:$CB$26,Betrachtungszeit_Heizung,AX118:CB118)</f>
        <v>0</v>
      </c>
      <c r="AX118" s="144">
        <f t="shared" si="58"/>
        <v>0</v>
      </c>
      <c r="AY118" s="144">
        <f t="shared" si="86"/>
        <v>0</v>
      </c>
      <c r="AZ118" s="144">
        <f t="shared" si="86"/>
        <v>0</v>
      </c>
      <c r="BA118" s="144">
        <f t="shared" si="86"/>
        <v>0</v>
      </c>
      <c r="BB118" s="144">
        <f t="shared" si="86"/>
        <v>0</v>
      </c>
      <c r="BC118" s="144">
        <f t="shared" si="86"/>
        <v>0</v>
      </c>
      <c r="BD118" s="144">
        <f t="shared" si="86"/>
        <v>0</v>
      </c>
      <c r="BE118" s="144">
        <f t="shared" si="86"/>
        <v>0</v>
      </c>
      <c r="BF118" s="144">
        <f t="shared" si="86"/>
        <v>0</v>
      </c>
      <c r="BG118" s="144">
        <f t="shared" si="86"/>
        <v>0</v>
      </c>
      <c r="BH118" s="144">
        <f t="shared" si="86"/>
        <v>0</v>
      </c>
      <c r="BI118" s="144">
        <f t="shared" si="86"/>
        <v>0</v>
      </c>
      <c r="BJ118" s="144">
        <f t="shared" si="86"/>
        <v>0</v>
      </c>
      <c r="BK118" s="144">
        <f t="shared" si="86"/>
        <v>0</v>
      </c>
      <c r="BL118" s="144">
        <f t="shared" si="86"/>
        <v>0</v>
      </c>
      <c r="BM118" s="144">
        <f t="shared" si="86"/>
        <v>0</v>
      </c>
      <c r="BN118" s="144">
        <f t="shared" si="85"/>
        <v>0</v>
      </c>
      <c r="BO118" s="144">
        <f t="shared" si="85"/>
        <v>0</v>
      </c>
      <c r="BP118" s="144">
        <f t="shared" si="85"/>
        <v>0</v>
      </c>
      <c r="BQ118" s="144">
        <f t="shared" si="85"/>
        <v>0</v>
      </c>
      <c r="BR118" s="144">
        <f t="shared" si="87"/>
        <v>0</v>
      </c>
      <c r="BS118" s="144">
        <f t="shared" si="87"/>
        <v>0</v>
      </c>
      <c r="BT118" s="144">
        <f t="shared" si="87"/>
        <v>0</v>
      </c>
      <c r="BU118" s="144">
        <f t="shared" si="87"/>
        <v>0</v>
      </c>
      <c r="BV118" s="144">
        <f t="shared" si="87"/>
        <v>0</v>
      </c>
      <c r="BW118" s="144">
        <f t="shared" si="87"/>
        <v>0</v>
      </c>
      <c r="BX118" s="144">
        <f t="shared" si="87"/>
        <v>0</v>
      </c>
      <c r="BY118" s="144">
        <f t="shared" si="87"/>
        <v>0</v>
      </c>
      <c r="BZ118" s="144">
        <f t="shared" si="87"/>
        <v>0</v>
      </c>
      <c r="CA118" s="144">
        <f t="shared" si="87"/>
        <v>0</v>
      </c>
      <c r="CB118" s="144">
        <f t="shared" si="87"/>
        <v>0</v>
      </c>
      <c r="CC118" s="369"/>
      <c r="CE118" s="189" t="str">
        <f t="shared" si="63"/>
        <v>Autre</v>
      </c>
      <c r="CF118" s="145"/>
      <c r="CG118" s="145">
        <v>1</v>
      </c>
      <c r="CH118" s="145">
        <v>1</v>
      </c>
      <c r="CI118" s="145">
        <v>1</v>
      </c>
      <c r="CJ118" s="145">
        <v>1</v>
      </c>
      <c r="CK118" s="145">
        <v>1</v>
      </c>
      <c r="CL118" s="145">
        <v>1</v>
      </c>
      <c r="CM118" s="145">
        <v>1</v>
      </c>
      <c r="CN118" s="145">
        <v>1</v>
      </c>
      <c r="CO118" s="145">
        <v>1</v>
      </c>
      <c r="CP118" s="145">
        <v>1</v>
      </c>
      <c r="CQ118" s="145">
        <v>1</v>
      </c>
      <c r="CR118" s="145">
        <v>1</v>
      </c>
      <c r="CS118" s="145">
        <v>1</v>
      </c>
      <c r="CT118" s="145">
        <f t="shared" si="64"/>
        <v>0</v>
      </c>
      <c r="CU118" s="145">
        <f t="shared" si="65"/>
        <v>0</v>
      </c>
      <c r="CV118" s="145">
        <f t="shared" si="67"/>
        <v>0</v>
      </c>
    </row>
    <row r="119" spans="1:100" s="137" customFormat="1" ht="13.5" hidden="1" thickBot="1" x14ac:dyDescent="0.25">
      <c r="A119" s="369"/>
      <c r="B119" s="699" t="s">
        <v>396</v>
      </c>
      <c r="C119" s="324"/>
      <c r="D119" s="129"/>
      <c r="E119" s="155"/>
      <c r="F119" s="127"/>
      <c r="G119" s="130"/>
      <c r="H119" s="639"/>
      <c r="I119" s="130"/>
      <c r="J119" s="112"/>
      <c r="K119" s="139"/>
      <c r="L119" s="140"/>
      <c r="M119" s="141"/>
      <c r="N119" s="141"/>
      <c r="O119" s="70"/>
      <c r="P119" s="688" t="str">
        <f t="shared" si="62"/>
        <v>12. Chaufferie - génie civil</v>
      </c>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369"/>
      <c r="CE119" s="374" t="str">
        <f t="shared" si="63"/>
        <v>12. Chaufferie - génie civil</v>
      </c>
      <c r="CF119" s="145">
        <v>1</v>
      </c>
      <c r="CG119" s="145">
        <v>1</v>
      </c>
      <c r="CH119" s="145">
        <v>1</v>
      </c>
      <c r="CI119" s="145">
        <v>1</v>
      </c>
      <c r="CJ119" s="145">
        <v>1</v>
      </c>
      <c r="CK119" s="145">
        <v>1</v>
      </c>
      <c r="CL119" s="145">
        <v>1</v>
      </c>
      <c r="CM119" s="145">
        <v>1</v>
      </c>
      <c r="CN119" s="145">
        <v>1</v>
      </c>
      <c r="CO119" s="145">
        <v>1</v>
      </c>
      <c r="CP119" s="145">
        <v>1</v>
      </c>
      <c r="CQ119" s="145">
        <v>1</v>
      </c>
      <c r="CR119" s="145">
        <v>1</v>
      </c>
      <c r="CS119" s="145">
        <v>1</v>
      </c>
      <c r="CT119" s="145">
        <f t="shared" si="64"/>
        <v>1</v>
      </c>
      <c r="CU119" s="145">
        <f t="shared" si="65"/>
        <v>1</v>
      </c>
      <c r="CV119" s="145">
        <f t="shared" si="67"/>
        <v>1</v>
      </c>
    </row>
    <row r="120" spans="1:100" s="137" customFormat="1" ht="13.5" hidden="1" thickBot="1" x14ac:dyDescent="0.25">
      <c r="A120" s="369"/>
      <c r="B120" s="96" t="s">
        <v>157</v>
      </c>
      <c r="C120" s="319"/>
      <c r="D120" s="49"/>
      <c r="E120" s="152">
        <v>30</v>
      </c>
      <c r="F120" s="642"/>
      <c r="G120" s="34">
        <v>0</v>
      </c>
      <c r="H120" s="636"/>
      <c r="I120" s="622" t="s">
        <v>124</v>
      </c>
      <c r="J120" s="112"/>
      <c r="K120" s="139">
        <f t="shared" si="68"/>
        <v>30</v>
      </c>
      <c r="L120" s="140">
        <f t="shared" ref="L120:L125" si="92">IF(ISNUMBER(H120),IF(I120=$D$332,IFERROR(H120/D120,"-"),H120/100),IF(ISNUMBER(G120),G120,0))</f>
        <v>0</v>
      </c>
      <c r="M120" s="141">
        <f t="shared" ref="M120:M125" si="93">IF(AND(ISNUMBER(H120),I120=$D$332),H120,L120*D120)</f>
        <v>0</v>
      </c>
      <c r="N120" s="141">
        <f t="shared" ref="N120:N125" si="94">1/K120*D120</f>
        <v>0</v>
      </c>
      <c r="O120" s="70"/>
      <c r="P120" s="149" t="str">
        <f t="shared" si="62"/>
        <v>Excavation</v>
      </c>
      <c r="Q120" s="144">
        <f t="shared" si="72"/>
        <v>0</v>
      </c>
      <c r="R120" s="144">
        <f t="shared" ref="R120:AU125" si="95">IF(Betrachtungszeit_Heizung&lt;R$26,0,IF(AND(Q$26&lt;&gt;0,Q$26/($K120)=INT(Q$26/($K120))),$D120,0))</f>
        <v>0</v>
      </c>
      <c r="S120" s="144">
        <f t="shared" si="95"/>
        <v>0</v>
      </c>
      <c r="T120" s="144">
        <f t="shared" si="95"/>
        <v>0</v>
      </c>
      <c r="U120" s="144">
        <f t="shared" si="95"/>
        <v>0</v>
      </c>
      <c r="V120" s="144">
        <f t="shared" si="95"/>
        <v>0</v>
      </c>
      <c r="W120" s="144">
        <f t="shared" si="95"/>
        <v>0</v>
      </c>
      <c r="X120" s="144">
        <f t="shared" si="95"/>
        <v>0</v>
      </c>
      <c r="Y120" s="144">
        <f t="shared" si="95"/>
        <v>0</v>
      </c>
      <c r="Z120" s="144">
        <f t="shared" si="95"/>
        <v>0</v>
      </c>
      <c r="AA120" s="144">
        <f t="shared" si="95"/>
        <v>0</v>
      </c>
      <c r="AB120" s="144">
        <f t="shared" si="95"/>
        <v>0</v>
      </c>
      <c r="AC120" s="144">
        <f t="shared" si="95"/>
        <v>0</v>
      </c>
      <c r="AD120" s="144">
        <f t="shared" si="95"/>
        <v>0</v>
      </c>
      <c r="AE120" s="144">
        <f t="shared" si="95"/>
        <v>0</v>
      </c>
      <c r="AF120" s="144">
        <f t="shared" si="95"/>
        <v>0</v>
      </c>
      <c r="AG120" s="144">
        <f t="shared" si="95"/>
        <v>0</v>
      </c>
      <c r="AH120" s="144">
        <f t="shared" si="95"/>
        <v>0</v>
      </c>
      <c r="AI120" s="144">
        <f t="shared" si="95"/>
        <v>0</v>
      </c>
      <c r="AJ120" s="144">
        <f t="shared" si="95"/>
        <v>0</v>
      </c>
      <c r="AK120" s="144">
        <f t="shared" si="95"/>
        <v>0</v>
      </c>
      <c r="AL120" s="144">
        <f t="shared" si="95"/>
        <v>0</v>
      </c>
      <c r="AM120" s="144">
        <f t="shared" si="95"/>
        <v>0</v>
      </c>
      <c r="AN120" s="144">
        <f t="shared" si="95"/>
        <v>0</v>
      </c>
      <c r="AO120" s="144">
        <f t="shared" si="95"/>
        <v>0</v>
      </c>
      <c r="AP120" s="144">
        <f t="shared" si="95"/>
        <v>0</v>
      </c>
      <c r="AQ120" s="144">
        <f t="shared" si="95"/>
        <v>0</v>
      </c>
      <c r="AR120" s="144">
        <f t="shared" si="95"/>
        <v>0</v>
      </c>
      <c r="AS120" s="144">
        <f t="shared" si="95"/>
        <v>0</v>
      </c>
      <c r="AT120" s="144">
        <f t="shared" si="95"/>
        <v>0</v>
      </c>
      <c r="AU120" s="144">
        <f t="shared" si="95"/>
        <v>0</v>
      </c>
      <c r="AV120" s="144">
        <f t="shared" ref="AV120:AV125" si="96">SUMIF($AX$26:$CB$26,Betrachtungszeit_Heizung,AX120:CB120)</f>
        <v>0</v>
      </c>
      <c r="AX120" s="144">
        <f t="shared" si="58"/>
        <v>0</v>
      </c>
      <c r="AY120" s="144">
        <f t="shared" si="86"/>
        <v>0</v>
      </c>
      <c r="AZ120" s="144">
        <f t="shared" si="86"/>
        <v>0</v>
      </c>
      <c r="BA120" s="144">
        <f t="shared" si="86"/>
        <v>0</v>
      </c>
      <c r="BB120" s="144">
        <f t="shared" si="86"/>
        <v>0</v>
      </c>
      <c r="BC120" s="144">
        <f t="shared" si="86"/>
        <v>0</v>
      </c>
      <c r="BD120" s="144">
        <f t="shared" si="86"/>
        <v>0</v>
      </c>
      <c r="BE120" s="144">
        <f t="shared" si="86"/>
        <v>0</v>
      </c>
      <c r="BF120" s="144">
        <f t="shared" si="86"/>
        <v>0</v>
      </c>
      <c r="BG120" s="144">
        <f t="shared" si="86"/>
        <v>0</v>
      </c>
      <c r="BH120" s="144">
        <f t="shared" si="86"/>
        <v>0</v>
      </c>
      <c r="BI120" s="144">
        <f t="shared" si="86"/>
        <v>0</v>
      </c>
      <c r="BJ120" s="144">
        <f t="shared" si="86"/>
        <v>0</v>
      </c>
      <c r="BK120" s="144">
        <f t="shared" si="86"/>
        <v>0</v>
      </c>
      <c r="BL120" s="144">
        <f t="shared" si="86"/>
        <v>0</v>
      </c>
      <c r="BM120" s="144">
        <f t="shared" si="86"/>
        <v>0</v>
      </c>
      <c r="BN120" s="144">
        <f t="shared" si="85"/>
        <v>0</v>
      </c>
      <c r="BO120" s="144">
        <f t="shared" si="85"/>
        <v>0</v>
      </c>
      <c r="BP120" s="144">
        <f t="shared" si="85"/>
        <v>0</v>
      </c>
      <c r="BQ120" s="144">
        <f t="shared" si="85"/>
        <v>0</v>
      </c>
      <c r="BR120" s="144">
        <f t="shared" si="87"/>
        <v>0</v>
      </c>
      <c r="BS120" s="144">
        <f t="shared" si="87"/>
        <v>0</v>
      </c>
      <c r="BT120" s="144">
        <f t="shared" si="87"/>
        <v>0</v>
      </c>
      <c r="BU120" s="144">
        <f t="shared" si="87"/>
        <v>0</v>
      </c>
      <c r="BV120" s="144">
        <f t="shared" si="87"/>
        <v>0</v>
      </c>
      <c r="BW120" s="144">
        <f t="shared" si="87"/>
        <v>0</v>
      </c>
      <c r="BX120" s="144">
        <f t="shared" si="87"/>
        <v>0</v>
      </c>
      <c r="BY120" s="144">
        <f t="shared" si="87"/>
        <v>0</v>
      </c>
      <c r="BZ120" s="144">
        <f t="shared" si="87"/>
        <v>0</v>
      </c>
      <c r="CA120" s="144">
        <f t="shared" si="87"/>
        <v>0</v>
      </c>
      <c r="CB120" s="144">
        <f t="shared" si="87"/>
        <v>0</v>
      </c>
      <c r="CC120" s="369"/>
      <c r="CE120" s="189" t="str">
        <f t="shared" si="63"/>
        <v>Excavation</v>
      </c>
      <c r="CF120" s="145"/>
      <c r="CG120" s="145">
        <v>1</v>
      </c>
      <c r="CH120" s="145">
        <v>1</v>
      </c>
      <c r="CI120" s="145">
        <v>1</v>
      </c>
      <c r="CJ120" s="145">
        <v>1</v>
      </c>
      <c r="CK120" s="145">
        <v>1</v>
      </c>
      <c r="CL120" s="145">
        <v>1</v>
      </c>
      <c r="CM120" s="145">
        <v>1</v>
      </c>
      <c r="CN120" s="145">
        <v>1</v>
      </c>
      <c r="CO120" s="145">
        <v>1</v>
      </c>
      <c r="CP120" s="145">
        <v>1</v>
      </c>
      <c r="CQ120" s="145">
        <v>1</v>
      </c>
      <c r="CR120" s="145">
        <v>1</v>
      </c>
      <c r="CS120" s="145">
        <v>1</v>
      </c>
      <c r="CT120" s="145">
        <f t="shared" si="64"/>
        <v>0</v>
      </c>
      <c r="CU120" s="145">
        <f t="shared" si="65"/>
        <v>0</v>
      </c>
      <c r="CV120" s="145">
        <f t="shared" si="67"/>
        <v>0</v>
      </c>
    </row>
    <row r="121" spans="1:100" s="137" customFormat="1" ht="13.5" hidden="1" thickBot="1" x14ac:dyDescent="0.25">
      <c r="A121" s="369"/>
      <c r="B121" s="96" t="s">
        <v>397</v>
      </c>
      <c r="C121" s="319"/>
      <c r="D121" s="49"/>
      <c r="E121" s="152">
        <v>30</v>
      </c>
      <c r="F121" s="642"/>
      <c r="G121" s="34">
        <v>1.4999999999999999E-2</v>
      </c>
      <c r="H121" s="636"/>
      <c r="I121" s="622" t="s">
        <v>124</v>
      </c>
      <c r="J121" s="112"/>
      <c r="K121" s="139">
        <f t="shared" si="68"/>
        <v>30</v>
      </c>
      <c r="L121" s="140">
        <f t="shared" si="92"/>
        <v>1.4999999999999999E-2</v>
      </c>
      <c r="M121" s="141">
        <f t="shared" si="93"/>
        <v>0</v>
      </c>
      <c r="N121" s="141">
        <f t="shared" si="94"/>
        <v>0</v>
      </c>
      <c r="O121" s="70"/>
      <c r="P121" s="149" t="str">
        <f t="shared" si="62"/>
        <v>Part des coûts de construction de la chaufferie</v>
      </c>
      <c r="Q121" s="144">
        <f t="shared" si="72"/>
        <v>0</v>
      </c>
      <c r="R121" s="144">
        <f t="shared" si="95"/>
        <v>0</v>
      </c>
      <c r="S121" s="144">
        <f t="shared" si="95"/>
        <v>0</v>
      </c>
      <c r="T121" s="144">
        <f t="shared" si="95"/>
        <v>0</v>
      </c>
      <c r="U121" s="144">
        <f t="shared" si="95"/>
        <v>0</v>
      </c>
      <c r="V121" s="144">
        <f t="shared" si="95"/>
        <v>0</v>
      </c>
      <c r="W121" s="144">
        <f t="shared" si="95"/>
        <v>0</v>
      </c>
      <c r="X121" s="144">
        <f t="shared" si="95"/>
        <v>0</v>
      </c>
      <c r="Y121" s="144">
        <f t="shared" si="95"/>
        <v>0</v>
      </c>
      <c r="Z121" s="144">
        <f t="shared" si="95"/>
        <v>0</v>
      </c>
      <c r="AA121" s="144">
        <f t="shared" si="95"/>
        <v>0</v>
      </c>
      <c r="AB121" s="144">
        <f t="shared" si="95"/>
        <v>0</v>
      </c>
      <c r="AC121" s="144">
        <f t="shared" si="95"/>
        <v>0</v>
      </c>
      <c r="AD121" s="144">
        <f t="shared" si="95"/>
        <v>0</v>
      </c>
      <c r="AE121" s="144">
        <f t="shared" si="95"/>
        <v>0</v>
      </c>
      <c r="AF121" s="144">
        <f t="shared" si="95"/>
        <v>0</v>
      </c>
      <c r="AG121" s="144">
        <f t="shared" si="95"/>
        <v>0</v>
      </c>
      <c r="AH121" s="144">
        <f t="shared" si="95"/>
        <v>0</v>
      </c>
      <c r="AI121" s="144">
        <f t="shared" si="95"/>
        <v>0</v>
      </c>
      <c r="AJ121" s="144">
        <f t="shared" si="95"/>
        <v>0</v>
      </c>
      <c r="AK121" s="144">
        <f t="shared" si="95"/>
        <v>0</v>
      </c>
      <c r="AL121" s="144">
        <f t="shared" si="95"/>
        <v>0</v>
      </c>
      <c r="AM121" s="144">
        <f t="shared" si="95"/>
        <v>0</v>
      </c>
      <c r="AN121" s="144">
        <f t="shared" si="95"/>
        <v>0</v>
      </c>
      <c r="AO121" s="144">
        <f t="shared" si="95"/>
        <v>0</v>
      </c>
      <c r="AP121" s="144">
        <f t="shared" si="95"/>
        <v>0</v>
      </c>
      <c r="AQ121" s="144">
        <f t="shared" si="95"/>
        <v>0</v>
      </c>
      <c r="AR121" s="144">
        <f t="shared" si="95"/>
        <v>0</v>
      </c>
      <c r="AS121" s="144">
        <f t="shared" si="95"/>
        <v>0</v>
      </c>
      <c r="AT121" s="144">
        <f t="shared" si="95"/>
        <v>0</v>
      </c>
      <c r="AU121" s="144">
        <f t="shared" si="95"/>
        <v>0</v>
      </c>
      <c r="AV121" s="144">
        <f t="shared" si="96"/>
        <v>0</v>
      </c>
      <c r="AX121" s="144">
        <f t="shared" si="58"/>
        <v>0</v>
      </c>
      <c r="AY121" s="144">
        <f t="shared" si="86"/>
        <v>0</v>
      </c>
      <c r="AZ121" s="144">
        <f t="shared" si="86"/>
        <v>0</v>
      </c>
      <c r="BA121" s="144">
        <f t="shared" si="86"/>
        <v>0</v>
      </c>
      <c r="BB121" s="144">
        <f t="shared" si="86"/>
        <v>0</v>
      </c>
      <c r="BC121" s="144">
        <f t="shared" si="86"/>
        <v>0</v>
      </c>
      <c r="BD121" s="144">
        <f t="shared" si="86"/>
        <v>0</v>
      </c>
      <c r="BE121" s="144">
        <f t="shared" si="86"/>
        <v>0</v>
      </c>
      <c r="BF121" s="144">
        <f t="shared" si="86"/>
        <v>0</v>
      </c>
      <c r="BG121" s="144">
        <f t="shared" si="86"/>
        <v>0</v>
      </c>
      <c r="BH121" s="144">
        <f t="shared" si="86"/>
        <v>0</v>
      </c>
      <c r="BI121" s="144">
        <f t="shared" si="86"/>
        <v>0</v>
      </c>
      <c r="BJ121" s="144">
        <f t="shared" si="86"/>
        <v>0</v>
      </c>
      <c r="BK121" s="144">
        <f t="shared" si="86"/>
        <v>0</v>
      </c>
      <c r="BL121" s="144">
        <f t="shared" si="86"/>
        <v>0</v>
      </c>
      <c r="BM121" s="144">
        <f t="shared" si="86"/>
        <v>0</v>
      </c>
      <c r="BN121" s="144">
        <f t="shared" si="85"/>
        <v>0</v>
      </c>
      <c r="BO121" s="144">
        <f t="shared" si="85"/>
        <v>0</v>
      </c>
      <c r="BP121" s="144">
        <f t="shared" si="85"/>
        <v>0</v>
      </c>
      <c r="BQ121" s="144">
        <f t="shared" si="85"/>
        <v>0</v>
      </c>
      <c r="BR121" s="144">
        <f t="shared" si="87"/>
        <v>0</v>
      </c>
      <c r="BS121" s="144">
        <f t="shared" si="87"/>
        <v>0</v>
      </c>
      <c r="BT121" s="144">
        <f t="shared" si="87"/>
        <v>0</v>
      </c>
      <c r="BU121" s="144">
        <f t="shared" si="87"/>
        <v>0</v>
      </c>
      <c r="BV121" s="144">
        <f t="shared" si="87"/>
        <v>0</v>
      </c>
      <c r="BW121" s="144">
        <f t="shared" si="87"/>
        <v>0</v>
      </c>
      <c r="BX121" s="144">
        <f t="shared" si="87"/>
        <v>0</v>
      </c>
      <c r="BY121" s="144">
        <f t="shared" si="87"/>
        <v>0</v>
      </c>
      <c r="BZ121" s="144">
        <f t="shared" si="87"/>
        <v>0</v>
      </c>
      <c r="CA121" s="144">
        <f t="shared" si="87"/>
        <v>0</v>
      </c>
      <c r="CB121" s="144">
        <f t="shared" si="87"/>
        <v>0</v>
      </c>
      <c r="CC121" s="369"/>
      <c r="CE121" s="189" t="str">
        <f t="shared" si="63"/>
        <v>Part des coûts de construction de la chaufferie</v>
      </c>
      <c r="CF121" s="145"/>
      <c r="CG121" s="145">
        <v>1</v>
      </c>
      <c r="CH121" s="145">
        <v>1</v>
      </c>
      <c r="CI121" s="145">
        <v>1</v>
      </c>
      <c r="CJ121" s="145">
        <v>1</v>
      </c>
      <c r="CK121" s="145">
        <v>1</v>
      </c>
      <c r="CL121" s="145">
        <v>1</v>
      </c>
      <c r="CM121" s="145">
        <v>1</v>
      </c>
      <c r="CN121" s="145">
        <v>1</v>
      </c>
      <c r="CO121" s="145">
        <v>1</v>
      </c>
      <c r="CP121" s="145">
        <v>1</v>
      </c>
      <c r="CQ121" s="145">
        <v>1</v>
      </c>
      <c r="CR121" s="145">
        <v>1</v>
      </c>
      <c r="CS121" s="145">
        <v>1</v>
      </c>
      <c r="CT121" s="145">
        <f t="shared" si="64"/>
        <v>0</v>
      </c>
      <c r="CU121" s="145">
        <f t="shared" si="65"/>
        <v>0</v>
      </c>
      <c r="CV121" s="145">
        <f t="shared" si="67"/>
        <v>0</v>
      </c>
    </row>
    <row r="122" spans="1:100" s="137" customFormat="1" ht="13.5" hidden="1" thickBot="1" x14ac:dyDescent="0.25">
      <c r="A122" s="369"/>
      <c r="B122" s="96" t="s">
        <v>429</v>
      </c>
      <c r="C122" s="319"/>
      <c r="D122" s="49"/>
      <c r="E122" s="152">
        <v>30</v>
      </c>
      <c r="F122" s="642"/>
      <c r="G122" s="34">
        <v>1.4999999999999999E-2</v>
      </c>
      <c r="H122" s="636"/>
      <c r="I122" s="622" t="s">
        <v>124</v>
      </c>
      <c r="J122" s="112"/>
      <c r="K122" s="139">
        <f t="shared" si="68"/>
        <v>30</v>
      </c>
      <c r="L122" s="140">
        <f t="shared" si="92"/>
        <v>1.4999999999999999E-2</v>
      </c>
      <c r="M122" s="141">
        <f t="shared" si="93"/>
        <v>0</v>
      </c>
      <c r="N122" s="141">
        <f t="shared" si="94"/>
        <v>0</v>
      </c>
      <c r="O122" s="70"/>
      <c r="P122" s="149" t="str">
        <f t="shared" si="62"/>
        <v>Travaux de génie civil</v>
      </c>
      <c r="Q122" s="144">
        <f t="shared" si="72"/>
        <v>0</v>
      </c>
      <c r="R122" s="144">
        <f t="shared" si="95"/>
        <v>0</v>
      </c>
      <c r="S122" s="144">
        <f t="shared" si="95"/>
        <v>0</v>
      </c>
      <c r="T122" s="144">
        <f t="shared" si="95"/>
        <v>0</v>
      </c>
      <c r="U122" s="144">
        <f t="shared" si="95"/>
        <v>0</v>
      </c>
      <c r="V122" s="144">
        <f t="shared" si="95"/>
        <v>0</v>
      </c>
      <c r="W122" s="144">
        <f t="shared" si="95"/>
        <v>0</v>
      </c>
      <c r="X122" s="144">
        <f t="shared" si="95"/>
        <v>0</v>
      </c>
      <c r="Y122" s="144">
        <f t="shared" si="95"/>
        <v>0</v>
      </c>
      <c r="Z122" s="144">
        <f t="shared" si="95"/>
        <v>0</v>
      </c>
      <c r="AA122" s="144">
        <f t="shared" si="95"/>
        <v>0</v>
      </c>
      <c r="AB122" s="144">
        <f t="shared" si="95"/>
        <v>0</v>
      </c>
      <c r="AC122" s="144">
        <f t="shared" si="95"/>
        <v>0</v>
      </c>
      <c r="AD122" s="144">
        <f t="shared" si="95"/>
        <v>0</v>
      </c>
      <c r="AE122" s="144">
        <f t="shared" si="95"/>
        <v>0</v>
      </c>
      <c r="AF122" s="144">
        <f t="shared" si="95"/>
        <v>0</v>
      </c>
      <c r="AG122" s="144">
        <f t="shared" si="95"/>
        <v>0</v>
      </c>
      <c r="AH122" s="144">
        <f t="shared" si="95"/>
        <v>0</v>
      </c>
      <c r="AI122" s="144">
        <f t="shared" si="95"/>
        <v>0</v>
      </c>
      <c r="AJ122" s="144">
        <f t="shared" si="95"/>
        <v>0</v>
      </c>
      <c r="AK122" s="144">
        <f t="shared" si="95"/>
        <v>0</v>
      </c>
      <c r="AL122" s="144">
        <f t="shared" si="95"/>
        <v>0</v>
      </c>
      <c r="AM122" s="144">
        <f t="shared" si="95"/>
        <v>0</v>
      </c>
      <c r="AN122" s="144">
        <f t="shared" si="95"/>
        <v>0</v>
      </c>
      <c r="AO122" s="144">
        <f t="shared" si="95"/>
        <v>0</v>
      </c>
      <c r="AP122" s="144">
        <f t="shared" si="95"/>
        <v>0</v>
      </c>
      <c r="AQ122" s="144">
        <f t="shared" si="95"/>
        <v>0</v>
      </c>
      <c r="AR122" s="144">
        <f t="shared" si="95"/>
        <v>0</v>
      </c>
      <c r="AS122" s="144">
        <f t="shared" si="95"/>
        <v>0</v>
      </c>
      <c r="AT122" s="144">
        <f t="shared" si="95"/>
        <v>0</v>
      </c>
      <c r="AU122" s="144">
        <f t="shared" si="95"/>
        <v>0</v>
      </c>
      <c r="AV122" s="144">
        <f t="shared" si="96"/>
        <v>0</v>
      </c>
      <c r="AX122" s="144">
        <f t="shared" si="58"/>
        <v>0</v>
      </c>
      <c r="AY122" s="144">
        <f t="shared" si="86"/>
        <v>0</v>
      </c>
      <c r="AZ122" s="144">
        <f t="shared" si="86"/>
        <v>0</v>
      </c>
      <c r="BA122" s="144">
        <f t="shared" si="86"/>
        <v>0</v>
      </c>
      <c r="BB122" s="144">
        <f t="shared" si="86"/>
        <v>0</v>
      </c>
      <c r="BC122" s="144">
        <f t="shared" si="86"/>
        <v>0</v>
      </c>
      <c r="BD122" s="144">
        <f t="shared" si="86"/>
        <v>0</v>
      </c>
      <c r="BE122" s="144">
        <f t="shared" si="86"/>
        <v>0</v>
      </c>
      <c r="BF122" s="144">
        <f t="shared" si="86"/>
        <v>0</v>
      </c>
      <c r="BG122" s="144">
        <f t="shared" si="86"/>
        <v>0</v>
      </c>
      <c r="BH122" s="144">
        <f t="shared" si="86"/>
        <v>0</v>
      </c>
      <c r="BI122" s="144">
        <f t="shared" si="86"/>
        <v>0</v>
      </c>
      <c r="BJ122" s="144">
        <f t="shared" si="86"/>
        <v>0</v>
      </c>
      <c r="BK122" s="144">
        <f t="shared" si="86"/>
        <v>0</v>
      </c>
      <c r="BL122" s="144">
        <f t="shared" si="86"/>
        <v>0</v>
      </c>
      <c r="BM122" s="144">
        <f t="shared" si="86"/>
        <v>0</v>
      </c>
      <c r="BN122" s="144">
        <f t="shared" si="85"/>
        <v>0</v>
      </c>
      <c r="BO122" s="144">
        <f t="shared" si="85"/>
        <v>0</v>
      </c>
      <c r="BP122" s="144">
        <f t="shared" si="85"/>
        <v>0</v>
      </c>
      <c r="BQ122" s="144">
        <f t="shared" si="85"/>
        <v>0</v>
      </c>
      <c r="BR122" s="144">
        <f t="shared" si="87"/>
        <v>0</v>
      </c>
      <c r="BS122" s="144">
        <f t="shared" si="87"/>
        <v>0</v>
      </c>
      <c r="BT122" s="144">
        <f t="shared" si="87"/>
        <v>0</v>
      </c>
      <c r="BU122" s="144">
        <f t="shared" si="87"/>
        <v>0</v>
      </c>
      <c r="BV122" s="144">
        <f t="shared" si="87"/>
        <v>0</v>
      </c>
      <c r="BW122" s="144">
        <f t="shared" si="87"/>
        <v>0</v>
      </c>
      <c r="BX122" s="144">
        <f t="shared" si="87"/>
        <v>0</v>
      </c>
      <c r="BY122" s="144">
        <f t="shared" si="87"/>
        <v>0</v>
      </c>
      <c r="BZ122" s="144">
        <f t="shared" si="87"/>
        <v>0</v>
      </c>
      <c r="CA122" s="144">
        <f t="shared" si="87"/>
        <v>0</v>
      </c>
      <c r="CB122" s="144">
        <f t="shared" si="87"/>
        <v>0</v>
      </c>
      <c r="CC122" s="369"/>
      <c r="CE122" s="189" t="str">
        <f t="shared" si="63"/>
        <v>Travaux de génie civil</v>
      </c>
      <c r="CF122" s="145"/>
      <c r="CG122" s="145">
        <v>1</v>
      </c>
      <c r="CH122" s="145">
        <v>1</v>
      </c>
      <c r="CI122" s="145">
        <v>1</v>
      </c>
      <c r="CJ122" s="145">
        <v>1</v>
      </c>
      <c r="CK122" s="145">
        <v>1</v>
      </c>
      <c r="CL122" s="145">
        <v>1</v>
      </c>
      <c r="CM122" s="145">
        <v>1</v>
      </c>
      <c r="CN122" s="145">
        <v>1</v>
      </c>
      <c r="CO122" s="145">
        <v>1</v>
      </c>
      <c r="CP122" s="145">
        <v>1</v>
      </c>
      <c r="CQ122" s="145">
        <v>1</v>
      </c>
      <c r="CR122" s="145">
        <v>1</v>
      </c>
      <c r="CS122" s="145">
        <v>1</v>
      </c>
      <c r="CT122" s="145">
        <f t="shared" si="64"/>
        <v>0</v>
      </c>
      <c r="CU122" s="145">
        <f t="shared" si="65"/>
        <v>0</v>
      </c>
      <c r="CV122" s="145">
        <f t="shared" si="67"/>
        <v>0</v>
      </c>
    </row>
    <row r="123" spans="1:100" s="137" customFormat="1" ht="13.5" hidden="1" thickBot="1" x14ac:dyDescent="0.25">
      <c r="A123" s="369"/>
      <c r="B123" s="96" t="s">
        <v>428</v>
      </c>
      <c r="C123" s="319"/>
      <c r="D123" s="49"/>
      <c r="E123" s="152">
        <v>30</v>
      </c>
      <c r="F123" s="642"/>
      <c r="G123" s="34">
        <v>1.4999999999999999E-2</v>
      </c>
      <c r="H123" s="636"/>
      <c r="I123" s="622" t="s">
        <v>124</v>
      </c>
      <c r="J123" s="112"/>
      <c r="K123" s="139">
        <f t="shared" si="68"/>
        <v>30</v>
      </c>
      <c r="L123" s="140">
        <f t="shared" si="92"/>
        <v>1.4999999999999999E-2</v>
      </c>
      <c r="M123" s="141">
        <f t="shared" si="93"/>
        <v>0</v>
      </c>
      <c r="N123" s="141">
        <f t="shared" si="94"/>
        <v>0</v>
      </c>
      <c r="O123" s="70"/>
      <c r="P123" s="149" t="str">
        <f t="shared" si="62"/>
        <v>Sorties de secours</v>
      </c>
      <c r="Q123" s="144">
        <f t="shared" si="72"/>
        <v>0</v>
      </c>
      <c r="R123" s="144">
        <f t="shared" si="95"/>
        <v>0</v>
      </c>
      <c r="S123" s="144">
        <f t="shared" si="95"/>
        <v>0</v>
      </c>
      <c r="T123" s="144">
        <f t="shared" si="95"/>
        <v>0</v>
      </c>
      <c r="U123" s="144">
        <f t="shared" si="95"/>
        <v>0</v>
      </c>
      <c r="V123" s="144">
        <f t="shared" si="95"/>
        <v>0</v>
      </c>
      <c r="W123" s="144">
        <f t="shared" si="95"/>
        <v>0</v>
      </c>
      <c r="X123" s="144">
        <f t="shared" si="95"/>
        <v>0</v>
      </c>
      <c r="Y123" s="144">
        <f t="shared" si="95"/>
        <v>0</v>
      </c>
      <c r="Z123" s="144">
        <f t="shared" si="95"/>
        <v>0</v>
      </c>
      <c r="AA123" s="144">
        <f t="shared" si="95"/>
        <v>0</v>
      </c>
      <c r="AB123" s="144">
        <f t="shared" si="95"/>
        <v>0</v>
      </c>
      <c r="AC123" s="144">
        <f t="shared" si="95"/>
        <v>0</v>
      </c>
      <c r="AD123" s="144">
        <f t="shared" si="95"/>
        <v>0</v>
      </c>
      <c r="AE123" s="144">
        <f t="shared" si="95"/>
        <v>0</v>
      </c>
      <c r="AF123" s="144">
        <f t="shared" si="95"/>
        <v>0</v>
      </c>
      <c r="AG123" s="144">
        <f t="shared" si="95"/>
        <v>0</v>
      </c>
      <c r="AH123" s="144">
        <f t="shared" si="95"/>
        <v>0</v>
      </c>
      <c r="AI123" s="144">
        <f t="shared" si="95"/>
        <v>0</v>
      </c>
      <c r="AJ123" s="144">
        <f t="shared" si="95"/>
        <v>0</v>
      </c>
      <c r="AK123" s="144">
        <f t="shared" si="95"/>
        <v>0</v>
      </c>
      <c r="AL123" s="144">
        <f t="shared" si="95"/>
        <v>0</v>
      </c>
      <c r="AM123" s="144">
        <f t="shared" si="95"/>
        <v>0</v>
      </c>
      <c r="AN123" s="144">
        <f t="shared" si="95"/>
        <v>0</v>
      </c>
      <c r="AO123" s="144">
        <f t="shared" si="95"/>
        <v>0</v>
      </c>
      <c r="AP123" s="144">
        <f t="shared" si="95"/>
        <v>0</v>
      </c>
      <c r="AQ123" s="144">
        <f t="shared" si="95"/>
        <v>0</v>
      </c>
      <c r="AR123" s="144">
        <f t="shared" si="95"/>
        <v>0</v>
      </c>
      <c r="AS123" s="144">
        <f t="shared" si="95"/>
        <v>0</v>
      </c>
      <c r="AT123" s="144">
        <f t="shared" si="95"/>
        <v>0</v>
      </c>
      <c r="AU123" s="144">
        <f t="shared" si="95"/>
        <v>0</v>
      </c>
      <c r="AV123" s="144">
        <f t="shared" si="96"/>
        <v>0</v>
      </c>
      <c r="AX123" s="144">
        <f t="shared" si="58"/>
        <v>0</v>
      </c>
      <c r="AY123" s="144">
        <f t="shared" si="86"/>
        <v>0</v>
      </c>
      <c r="AZ123" s="144">
        <f t="shared" si="86"/>
        <v>0</v>
      </c>
      <c r="BA123" s="144">
        <f t="shared" si="86"/>
        <v>0</v>
      </c>
      <c r="BB123" s="144">
        <f t="shared" si="86"/>
        <v>0</v>
      </c>
      <c r="BC123" s="144">
        <f t="shared" si="86"/>
        <v>0</v>
      </c>
      <c r="BD123" s="144">
        <f t="shared" si="86"/>
        <v>0</v>
      </c>
      <c r="BE123" s="144">
        <f t="shared" si="86"/>
        <v>0</v>
      </c>
      <c r="BF123" s="144">
        <f t="shared" si="86"/>
        <v>0</v>
      </c>
      <c r="BG123" s="144">
        <f t="shared" si="86"/>
        <v>0</v>
      </c>
      <c r="BH123" s="144">
        <f t="shared" si="86"/>
        <v>0</v>
      </c>
      <c r="BI123" s="144">
        <f t="shared" si="86"/>
        <v>0</v>
      </c>
      <c r="BJ123" s="144">
        <f t="shared" si="86"/>
        <v>0</v>
      </c>
      <c r="BK123" s="144">
        <f t="shared" si="86"/>
        <v>0</v>
      </c>
      <c r="BL123" s="144">
        <f t="shared" si="86"/>
        <v>0</v>
      </c>
      <c r="BM123" s="144">
        <f t="shared" si="86"/>
        <v>0</v>
      </c>
      <c r="BN123" s="144">
        <f t="shared" si="85"/>
        <v>0</v>
      </c>
      <c r="BO123" s="144">
        <f t="shared" si="85"/>
        <v>0</v>
      </c>
      <c r="BP123" s="144">
        <f t="shared" si="85"/>
        <v>0</v>
      </c>
      <c r="BQ123" s="144">
        <f t="shared" si="85"/>
        <v>0</v>
      </c>
      <c r="BR123" s="144">
        <f t="shared" si="87"/>
        <v>0</v>
      </c>
      <c r="BS123" s="144">
        <f t="shared" si="87"/>
        <v>0</v>
      </c>
      <c r="BT123" s="144">
        <f t="shared" si="87"/>
        <v>0</v>
      </c>
      <c r="BU123" s="144">
        <f t="shared" si="87"/>
        <v>0</v>
      </c>
      <c r="BV123" s="144">
        <f t="shared" si="87"/>
        <v>0</v>
      </c>
      <c r="BW123" s="144">
        <f t="shared" si="87"/>
        <v>0</v>
      </c>
      <c r="BX123" s="144">
        <f t="shared" si="87"/>
        <v>0</v>
      </c>
      <c r="BY123" s="144">
        <f t="shared" si="87"/>
        <v>0</v>
      </c>
      <c r="BZ123" s="144">
        <f t="shared" si="87"/>
        <v>0</v>
      </c>
      <c r="CA123" s="144">
        <f t="shared" si="87"/>
        <v>0</v>
      </c>
      <c r="CB123" s="144">
        <f t="shared" si="87"/>
        <v>0</v>
      </c>
      <c r="CC123" s="369"/>
      <c r="CE123" s="189" t="str">
        <f t="shared" si="63"/>
        <v>Sorties de secours</v>
      </c>
      <c r="CF123" s="145"/>
      <c r="CG123" s="145">
        <v>1</v>
      </c>
      <c r="CH123" s="145">
        <v>1</v>
      </c>
      <c r="CI123" s="145">
        <v>1</v>
      </c>
      <c r="CJ123" s="145">
        <v>1</v>
      </c>
      <c r="CK123" s="145">
        <v>1</v>
      </c>
      <c r="CL123" s="145">
        <v>1</v>
      </c>
      <c r="CM123" s="145">
        <v>1</v>
      </c>
      <c r="CN123" s="145">
        <v>1</v>
      </c>
      <c r="CO123" s="145">
        <v>1</v>
      </c>
      <c r="CP123" s="145">
        <v>1</v>
      </c>
      <c r="CQ123" s="145">
        <v>1</v>
      </c>
      <c r="CR123" s="145">
        <v>1</v>
      </c>
      <c r="CS123" s="145">
        <v>1</v>
      </c>
      <c r="CT123" s="145">
        <f t="shared" si="64"/>
        <v>0</v>
      </c>
      <c r="CU123" s="145">
        <f t="shared" si="65"/>
        <v>0</v>
      </c>
      <c r="CV123" s="145">
        <f t="shared" si="67"/>
        <v>0</v>
      </c>
    </row>
    <row r="124" spans="1:100" s="137" customFormat="1" ht="13.5" hidden="1" thickBot="1" x14ac:dyDescent="0.25">
      <c r="A124" s="369"/>
      <c r="B124" s="96" t="s">
        <v>158</v>
      </c>
      <c r="C124" s="319"/>
      <c r="D124" s="49"/>
      <c r="E124" s="152">
        <v>30</v>
      </c>
      <c r="F124" s="642"/>
      <c r="G124" s="34">
        <v>1.4999999999999999E-2</v>
      </c>
      <c r="H124" s="636"/>
      <c r="I124" s="622" t="s">
        <v>124</v>
      </c>
      <c r="J124" s="112"/>
      <c r="K124" s="139">
        <f t="shared" si="68"/>
        <v>30</v>
      </c>
      <c r="L124" s="140">
        <f t="shared" si="92"/>
        <v>1.4999999999999999E-2</v>
      </c>
      <c r="M124" s="141">
        <f t="shared" si="93"/>
        <v>0</v>
      </c>
      <c r="N124" s="141">
        <f t="shared" si="94"/>
        <v>0</v>
      </c>
      <c r="O124" s="70"/>
      <c r="P124" s="149" t="str">
        <f t="shared" si="62"/>
        <v>Accès silo à pellets/à copeaux</v>
      </c>
      <c r="Q124" s="144">
        <f t="shared" si="72"/>
        <v>0</v>
      </c>
      <c r="R124" s="144">
        <f t="shared" si="95"/>
        <v>0</v>
      </c>
      <c r="S124" s="144">
        <f t="shared" si="95"/>
        <v>0</v>
      </c>
      <c r="T124" s="144">
        <f t="shared" si="95"/>
        <v>0</v>
      </c>
      <c r="U124" s="144">
        <f t="shared" si="95"/>
        <v>0</v>
      </c>
      <c r="V124" s="144">
        <f t="shared" si="95"/>
        <v>0</v>
      </c>
      <c r="W124" s="144">
        <f t="shared" si="95"/>
        <v>0</v>
      </c>
      <c r="X124" s="144">
        <f t="shared" si="95"/>
        <v>0</v>
      </c>
      <c r="Y124" s="144">
        <f t="shared" si="95"/>
        <v>0</v>
      </c>
      <c r="Z124" s="144">
        <f t="shared" si="95"/>
        <v>0</v>
      </c>
      <c r="AA124" s="144">
        <f t="shared" si="95"/>
        <v>0</v>
      </c>
      <c r="AB124" s="144">
        <f t="shared" si="95"/>
        <v>0</v>
      </c>
      <c r="AC124" s="144">
        <f t="shared" si="95"/>
        <v>0</v>
      </c>
      <c r="AD124" s="144">
        <f t="shared" si="95"/>
        <v>0</v>
      </c>
      <c r="AE124" s="144">
        <f t="shared" si="95"/>
        <v>0</v>
      </c>
      <c r="AF124" s="144">
        <f t="shared" si="95"/>
        <v>0</v>
      </c>
      <c r="AG124" s="144">
        <f t="shared" si="95"/>
        <v>0</v>
      </c>
      <c r="AH124" s="144">
        <f t="shared" si="95"/>
        <v>0</v>
      </c>
      <c r="AI124" s="144">
        <f t="shared" si="95"/>
        <v>0</v>
      </c>
      <c r="AJ124" s="144">
        <f t="shared" si="95"/>
        <v>0</v>
      </c>
      <c r="AK124" s="144">
        <f t="shared" si="95"/>
        <v>0</v>
      </c>
      <c r="AL124" s="144">
        <f t="shared" si="95"/>
        <v>0</v>
      </c>
      <c r="AM124" s="144">
        <f t="shared" si="95"/>
        <v>0</v>
      </c>
      <c r="AN124" s="144">
        <f t="shared" si="95"/>
        <v>0</v>
      </c>
      <c r="AO124" s="144">
        <f t="shared" si="95"/>
        <v>0</v>
      </c>
      <c r="AP124" s="144">
        <f t="shared" si="95"/>
        <v>0</v>
      </c>
      <c r="AQ124" s="144">
        <f t="shared" si="95"/>
        <v>0</v>
      </c>
      <c r="AR124" s="144">
        <f t="shared" si="95"/>
        <v>0</v>
      </c>
      <c r="AS124" s="144">
        <f t="shared" si="95"/>
        <v>0</v>
      </c>
      <c r="AT124" s="144">
        <f t="shared" si="95"/>
        <v>0</v>
      </c>
      <c r="AU124" s="144">
        <f t="shared" si="95"/>
        <v>0</v>
      </c>
      <c r="AV124" s="144">
        <f t="shared" si="96"/>
        <v>0</v>
      </c>
      <c r="AX124" s="144">
        <f t="shared" si="58"/>
        <v>0</v>
      </c>
      <c r="AY124" s="144">
        <f t="shared" si="86"/>
        <v>0</v>
      </c>
      <c r="AZ124" s="144">
        <f t="shared" si="86"/>
        <v>0</v>
      </c>
      <c r="BA124" s="144">
        <f t="shared" si="86"/>
        <v>0</v>
      </c>
      <c r="BB124" s="144">
        <f t="shared" si="86"/>
        <v>0</v>
      </c>
      <c r="BC124" s="144">
        <f t="shared" si="86"/>
        <v>0</v>
      </c>
      <c r="BD124" s="144">
        <f t="shared" si="86"/>
        <v>0</v>
      </c>
      <c r="BE124" s="144">
        <f t="shared" si="86"/>
        <v>0</v>
      </c>
      <c r="BF124" s="144">
        <f t="shared" si="86"/>
        <v>0</v>
      </c>
      <c r="BG124" s="144">
        <f t="shared" si="86"/>
        <v>0</v>
      </c>
      <c r="BH124" s="144">
        <f t="shared" si="86"/>
        <v>0</v>
      </c>
      <c r="BI124" s="144">
        <f t="shared" si="86"/>
        <v>0</v>
      </c>
      <c r="BJ124" s="144">
        <f t="shared" si="86"/>
        <v>0</v>
      </c>
      <c r="BK124" s="144">
        <f t="shared" si="86"/>
        <v>0</v>
      </c>
      <c r="BL124" s="144">
        <f t="shared" si="86"/>
        <v>0</v>
      </c>
      <c r="BM124" s="144">
        <f t="shared" si="86"/>
        <v>0</v>
      </c>
      <c r="BN124" s="144">
        <f t="shared" si="85"/>
        <v>0</v>
      </c>
      <c r="BO124" s="144">
        <f t="shared" si="85"/>
        <v>0</v>
      </c>
      <c r="BP124" s="144">
        <f t="shared" si="85"/>
        <v>0</v>
      </c>
      <c r="BQ124" s="144">
        <f t="shared" si="85"/>
        <v>0</v>
      </c>
      <c r="BR124" s="144">
        <f t="shared" si="87"/>
        <v>0</v>
      </c>
      <c r="BS124" s="144">
        <f t="shared" si="87"/>
        <v>0</v>
      </c>
      <c r="BT124" s="144">
        <f t="shared" si="87"/>
        <v>0</v>
      </c>
      <c r="BU124" s="144">
        <f t="shared" si="87"/>
        <v>0</v>
      </c>
      <c r="BV124" s="144">
        <f t="shared" si="87"/>
        <v>0</v>
      </c>
      <c r="BW124" s="144">
        <f t="shared" si="87"/>
        <v>0</v>
      </c>
      <c r="BX124" s="144">
        <f t="shared" si="87"/>
        <v>0</v>
      </c>
      <c r="BY124" s="144">
        <f t="shared" si="87"/>
        <v>0</v>
      </c>
      <c r="BZ124" s="144">
        <f t="shared" si="87"/>
        <v>0</v>
      </c>
      <c r="CA124" s="144">
        <f t="shared" si="87"/>
        <v>0</v>
      </c>
      <c r="CB124" s="144">
        <f t="shared" si="87"/>
        <v>0</v>
      </c>
      <c r="CC124" s="369"/>
      <c r="CE124" s="189" t="str">
        <f t="shared" si="63"/>
        <v>Accès silo à pellets/à copeaux</v>
      </c>
      <c r="CF124" s="145"/>
      <c r="CG124" s="145"/>
      <c r="CH124" s="145"/>
      <c r="CI124" s="145"/>
      <c r="CJ124" s="145"/>
      <c r="CK124" s="145"/>
      <c r="CL124" s="145"/>
      <c r="CM124" s="145">
        <v>1</v>
      </c>
      <c r="CN124" s="145">
        <v>1</v>
      </c>
      <c r="CO124" s="145"/>
      <c r="CP124" s="145"/>
      <c r="CQ124" s="145"/>
      <c r="CR124" s="145"/>
      <c r="CS124" s="145"/>
      <c r="CT124" s="145">
        <f t="shared" si="64"/>
        <v>0</v>
      </c>
      <c r="CU124" s="145">
        <f t="shared" si="65"/>
        <v>0</v>
      </c>
      <c r="CV124" s="145">
        <f t="shared" si="67"/>
        <v>0</v>
      </c>
    </row>
    <row r="125" spans="1:100" s="137" customFormat="1" hidden="1" x14ac:dyDescent="0.2">
      <c r="A125" s="369"/>
      <c r="B125" s="96" t="s">
        <v>45</v>
      </c>
      <c r="C125" s="320"/>
      <c r="D125" s="50"/>
      <c r="E125" s="510">
        <v>30</v>
      </c>
      <c r="F125" s="643"/>
      <c r="G125" s="157" t="s">
        <v>46</v>
      </c>
      <c r="H125" s="637"/>
      <c r="I125" s="623" t="s">
        <v>124</v>
      </c>
      <c r="J125" s="84"/>
      <c r="K125" s="139">
        <f t="shared" si="68"/>
        <v>30</v>
      </c>
      <c r="L125" s="140">
        <f t="shared" si="92"/>
        <v>0</v>
      </c>
      <c r="M125" s="141">
        <f t="shared" si="93"/>
        <v>0</v>
      </c>
      <c r="N125" s="141">
        <f t="shared" si="94"/>
        <v>0</v>
      </c>
      <c r="O125" s="70"/>
      <c r="P125" s="149" t="str">
        <f t="shared" si="62"/>
        <v>Autre</v>
      </c>
      <c r="Q125" s="144">
        <f t="shared" si="72"/>
        <v>0</v>
      </c>
      <c r="R125" s="144">
        <f t="shared" si="95"/>
        <v>0</v>
      </c>
      <c r="S125" s="144">
        <f t="shared" si="95"/>
        <v>0</v>
      </c>
      <c r="T125" s="144">
        <f t="shared" si="95"/>
        <v>0</v>
      </c>
      <c r="U125" s="144">
        <f t="shared" si="95"/>
        <v>0</v>
      </c>
      <c r="V125" s="144">
        <f t="shared" si="95"/>
        <v>0</v>
      </c>
      <c r="W125" s="144">
        <f t="shared" si="95"/>
        <v>0</v>
      </c>
      <c r="X125" s="144">
        <f t="shared" si="95"/>
        <v>0</v>
      </c>
      <c r="Y125" s="144">
        <f t="shared" si="95"/>
        <v>0</v>
      </c>
      <c r="Z125" s="144">
        <f t="shared" si="95"/>
        <v>0</v>
      </c>
      <c r="AA125" s="144">
        <f t="shared" si="95"/>
        <v>0</v>
      </c>
      <c r="AB125" s="144">
        <f t="shared" si="95"/>
        <v>0</v>
      </c>
      <c r="AC125" s="144">
        <f t="shared" si="95"/>
        <v>0</v>
      </c>
      <c r="AD125" s="144">
        <f t="shared" si="95"/>
        <v>0</v>
      </c>
      <c r="AE125" s="144">
        <f t="shared" si="95"/>
        <v>0</v>
      </c>
      <c r="AF125" s="144">
        <f t="shared" si="95"/>
        <v>0</v>
      </c>
      <c r="AG125" s="144">
        <f t="shared" si="95"/>
        <v>0</v>
      </c>
      <c r="AH125" s="144">
        <f t="shared" si="95"/>
        <v>0</v>
      </c>
      <c r="AI125" s="144">
        <f t="shared" si="95"/>
        <v>0</v>
      </c>
      <c r="AJ125" s="144">
        <f t="shared" si="95"/>
        <v>0</v>
      </c>
      <c r="AK125" s="144">
        <f t="shared" si="95"/>
        <v>0</v>
      </c>
      <c r="AL125" s="144">
        <f t="shared" si="95"/>
        <v>0</v>
      </c>
      <c r="AM125" s="144">
        <f t="shared" si="95"/>
        <v>0</v>
      </c>
      <c r="AN125" s="144">
        <f t="shared" si="95"/>
        <v>0</v>
      </c>
      <c r="AO125" s="144">
        <f t="shared" si="95"/>
        <v>0</v>
      </c>
      <c r="AP125" s="144">
        <f t="shared" si="95"/>
        <v>0</v>
      </c>
      <c r="AQ125" s="144">
        <f t="shared" si="95"/>
        <v>0</v>
      </c>
      <c r="AR125" s="144">
        <f t="shared" si="95"/>
        <v>0</v>
      </c>
      <c r="AS125" s="144">
        <f t="shared" si="95"/>
        <v>0</v>
      </c>
      <c r="AT125" s="144">
        <f t="shared" si="95"/>
        <v>0</v>
      </c>
      <c r="AU125" s="144">
        <f t="shared" si="95"/>
        <v>0</v>
      </c>
      <c r="AV125" s="144">
        <f t="shared" si="96"/>
        <v>0</v>
      </c>
      <c r="AX125" s="144">
        <f t="shared" si="58"/>
        <v>0</v>
      </c>
      <c r="AY125" s="144">
        <f t="shared" si="86"/>
        <v>0</v>
      </c>
      <c r="AZ125" s="144">
        <f t="shared" si="86"/>
        <v>0</v>
      </c>
      <c r="BA125" s="144">
        <f t="shared" si="86"/>
        <v>0</v>
      </c>
      <c r="BB125" s="144">
        <f t="shared" si="86"/>
        <v>0</v>
      </c>
      <c r="BC125" s="144">
        <f t="shared" si="86"/>
        <v>0</v>
      </c>
      <c r="BD125" s="144">
        <f t="shared" si="86"/>
        <v>0</v>
      </c>
      <c r="BE125" s="144">
        <f t="shared" si="86"/>
        <v>0</v>
      </c>
      <c r="BF125" s="144">
        <f t="shared" si="86"/>
        <v>0</v>
      </c>
      <c r="BG125" s="144">
        <f t="shared" si="86"/>
        <v>0</v>
      </c>
      <c r="BH125" s="144">
        <f t="shared" si="86"/>
        <v>0</v>
      </c>
      <c r="BI125" s="144">
        <f t="shared" si="86"/>
        <v>0</v>
      </c>
      <c r="BJ125" s="144">
        <f t="shared" si="86"/>
        <v>0</v>
      </c>
      <c r="BK125" s="144">
        <f t="shared" si="86"/>
        <v>0</v>
      </c>
      <c r="BL125" s="144">
        <f t="shared" si="86"/>
        <v>0</v>
      </c>
      <c r="BM125" s="144">
        <f t="shared" si="86"/>
        <v>0</v>
      </c>
      <c r="BN125" s="144">
        <f t="shared" si="85"/>
        <v>0</v>
      </c>
      <c r="BO125" s="144">
        <f t="shared" si="85"/>
        <v>0</v>
      </c>
      <c r="BP125" s="144">
        <f t="shared" si="85"/>
        <v>0</v>
      </c>
      <c r="BQ125" s="144">
        <f t="shared" si="85"/>
        <v>0</v>
      </c>
      <c r="BR125" s="144">
        <f t="shared" si="87"/>
        <v>0</v>
      </c>
      <c r="BS125" s="144">
        <f t="shared" si="87"/>
        <v>0</v>
      </c>
      <c r="BT125" s="144">
        <f t="shared" si="87"/>
        <v>0</v>
      </c>
      <c r="BU125" s="144">
        <f t="shared" si="87"/>
        <v>0</v>
      </c>
      <c r="BV125" s="144">
        <f t="shared" si="87"/>
        <v>0</v>
      </c>
      <c r="BW125" s="144">
        <f t="shared" si="87"/>
        <v>0</v>
      </c>
      <c r="BX125" s="144">
        <f t="shared" si="87"/>
        <v>0</v>
      </c>
      <c r="BY125" s="144">
        <f t="shared" si="87"/>
        <v>0</v>
      </c>
      <c r="BZ125" s="144">
        <f t="shared" si="87"/>
        <v>0</v>
      </c>
      <c r="CA125" s="144">
        <f t="shared" si="87"/>
        <v>0</v>
      </c>
      <c r="CB125" s="144">
        <f t="shared" si="87"/>
        <v>0</v>
      </c>
      <c r="CC125" s="369"/>
      <c r="CE125" s="189" t="str">
        <f t="shared" si="63"/>
        <v>Autre</v>
      </c>
      <c r="CF125" s="145"/>
      <c r="CG125" s="145">
        <v>1</v>
      </c>
      <c r="CH125" s="145">
        <v>1</v>
      </c>
      <c r="CI125" s="145">
        <v>1</v>
      </c>
      <c r="CJ125" s="145">
        <v>1</v>
      </c>
      <c r="CK125" s="145">
        <v>1</v>
      </c>
      <c r="CL125" s="145">
        <v>1</v>
      </c>
      <c r="CM125" s="145">
        <v>1</v>
      </c>
      <c r="CN125" s="145">
        <v>1</v>
      </c>
      <c r="CO125" s="145">
        <v>1</v>
      </c>
      <c r="CP125" s="145">
        <v>1</v>
      </c>
      <c r="CQ125" s="145">
        <v>1</v>
      </c>
      <c r="CR125" s="145">
        <v>1</v>
      </c>
      <c r="CS125" s="145">
        <v>1</v>
      </c>
      <c r="CT125" s="145">
        <f t="shared" si="64"/>
        <v>0</v>
      </c>
      <c r="CU125" s="145">
        <f t="shared" si="65"/>
        <v>0</v>
      </c>
      <c r="CV125" s="145">
        <f t="shared" si="67"/>
        <v>0</v>
      </c>
    </row>
    <row r="126" spans="1:100" s="137" customFormat="1" ht="13.5" hidden="1" thickBot="1" x14ac:dyDescent="0.25">
      <c r="A126" s="369"/>
      <c r="B126" s="625" t="s">
        <v>398</v>
      </c>
      <c r="C126" s="322"/>
      <c r="D126" s="129"/>
      <c r="E126" s="155"/>
      <c r="F126" s="127"/>
      <c r="G126" s="130"/>
      <c r="H126" s="639"/>
      <c r="I126" s="130"/>
      <c r="J126" s="112"/>
      <c r="K126" s="139"/>
      <c r="L126" s="140"/>
      <c r="M126" s="141"/>
      <c r="N126" s="141"/>
      <c r="O126" s="70"/>
      <c r="P126" s="134" t="str">
        <f t="shared" si="62"/>
        <v>13. Réseau de chaleur : génie civil</v>
      </c>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369"/>
      <c r="CE126" s="374" t="str">
        <f t="shared" si="63"/>
        <v>13. Réseau de chaleur : génie civil</v>
      </c>
      <c r="CF126" s="145">
        <v>1</v>
      </c>
      <c r="CG126" s="145">
        <v>1</v>
      </c>
      <c r="CH126" s="145">
        <v>1</v>
      </c>
      <c r="CI126" s="145">
        <v>1</v>
      </c>
      <c r="CJ126" s="145">
        <v>1</v>
      </c>
      <c r="CK126" s="145">
        <v>1</v>
      </c>
      <c r="CL126" s="145">
        <v>1</v>
      </c>
      <c r="CM126" s="145">
        <v>1</v>
      </c>
      <c r="CN126" s="145">
        <v>1</v>
      </c>
      <c r="CO126" s="145">
        <v>1</v>
      </c>
      <c r="CP126" s="145">
        <v>1</v>
      </c>
      <c r="CQ126" s="145">
        <v>1</v>
      </c>
      <c r="CR126" s="145">
        <v>1</v>
      </c>
      <c r="CS126" s="145">
        <v>1</v>
      </c>
      <c r="CT126" s="145">
        <f t="shared" si="64"/>
        <v>1</v>
      </c>
      <c r="CU126" s="145">
        <f t="shared" si="65"/>
        <v>1</v>
      </c>
      <c r="CV126" s="145">
        <f t="shared" si="67"/>
        <v>1</v>
      </c>
    </row>
    <row r="127" spans="1:100" s="137" customFormat="1" ht="13.5" hidden="1" thickBot="1" x14ac:dyDescent="0.25">
      <c r="A127" s="369"/>
      <c r="B127" s="98" t="s">
        <v>401</v>
      </c>
      <c r="C127" s="319"/>
      <c r="D127" s="49"/>
      <c r="E127" s="152">
        <v>30</v>
      </c>
      <c r="F127" s="642"/>
      <c r="G127" s="34">
        <v>5.0000000000000001E-3</v>
      </c>
      <c r="H127" s="636"/>
      <c r="I127" s="622" t="s">
        <v>124</v>
      </c>
      <c r="J127" s="112"/>
      <c r="K127" s="139">
        <f t="shared" si="68"/>
        <v>30</v>
      </c>
      <c r="L127" s="140">
        <f t="shared" ref="L127:L129" si="97">IF(ISNUMBER(H127),IF(I127=$D$332,IFERROR(H127/D127,"-"),H127/100),IF(ISNUMBER(G127),G127,0))</f>
        <v>5.0000000000000001E-3</v>
      </c>
      <c r="M127" s="141">
        <f t="shared" ref="M127:M129" si="98">IF(AND(ISNUMBER(H127),I127=$D$332),H127,L127*D127)</f>
        <v>0</v>
      </c>
      <c r="N127" s="141">
        <f t="shared" ref="N127:N129" si="99">1/K127*D127</f>
        <v>0</v>
      </c>
      <c r="O127" s="70"/>
      <c r="P127" s="143" t="str">
        <f t="shared" si="62"/>
        <v>Fouilles pour l'extension du réseau</v>
      </c>
      <c r="Q127" s="144">
        <f t="shared" si="72"/>
        <v>0</v>
      </c>
      <c r="R127" s="144">
        <f t="shared" ref="R127:AU129" si="100">IF(Betrachtungszeit_Heizung&lt;R$26,0,IF(AND(Q$26&lt;&gt;0,Q$26/($K127)=INT(Q$26/($K127))),$D127,0))</f>
        <v>0</v>
      </c>
      <c r="S127" s="144">
        <f t="shared" si="100"/>
        <v>0</v>
      </c>
      <c r="T127" s="144">
        <f t="shared" si="100"/>
        <v>0</v>
      </c>
      <c r="U127" s="144">
        <f t="shared" si="100"/>
        <v>0</v>
      </c>
      <c r="V127" s="144">
        <f t="shared" si="100"/>
        <v>0</v>
      </c>
      <c r="W127" s="144">
        <f t="shared" si="100"/>
        <v>0</v>
      </c>
      <c r="X127" s="144">
        <f t="shared" si="100"/>
        <v>0</v>
      </c>
      <c r="Y127" s="144">
        <f t="shared" si="100"/>
        <v>0</v>
      </c>
      <c r="Z127" s="144">
        <f t="shared" si="100"/>
        <v>0</v>
      </c>
      <c r="AA127" s="144">
        <f t="shared" si="100"/>
        <v>0</v>
      </c>
      <c r="AB127" s="144">
        <f t="shared" si="100"/>
        <v>0</v>
      </c>
      <c r="AC127" s="144">
        <f t="shared" si="100"/>
        <v>0</v>
      </c>
      <c r="AD127" s="144">
        <f t="shared" si="100"/>
        <v>0</v>
      </c>
      <c r="AE127" s="144">
        <f t="shared" si="100"/>
        <v>0</v>
      </c>
      <c r="AF127" s="144">
        <f t="shared" si="100"/>
        <v>0</v>
      </c>
      <c r="AG127" s="144">
        <f t="shared" si="100"/>
        <v>0</v>
      </c>
      <c r="AH127" s="144">
        <f t="shared" si="100"/>
        <v>0</v>
      </c>
      <c r="AI127" s="144">
        <f t="shared" si="100"/>
        <v>0</v>
      </c>
      <c r="AJ127" s="144">
        <f t="shared" si="100"/>
        <v>0</v>
      </c>
      <c r="AK127" s="144">
        <f t="shared" si="100"/>
        <v>0</v>
      </c>
      <c r="AL127" s="144">
        <f t="shared" si="100"/>
        <v>0</v>
      </c>
      <c r="AM127" s="144">
        <f t="shared" si="100"/>
        <v>0</v>
      </c>
      <c r="AN127" s="144">
        <f t="shared" si="100"/>
        <v>0</v>
      </c>
      <c r="AO127" s="144">
        <f t="shared" si="100"/>
        <v>0</v>
      </c>
      <c r="AP127" s="144">
        <f t="shared" si="100"/>
        <v>0</v>
      </c>
      <c r="AQ127" s="144">
        <f t="shared" si="100"/>
        <v>0</v>
      </c>
      <c r="AR127" s="144">
        <f t="shared" si="100"/>
        <v>0</v>
      </c>
      <c r="AS127" s="144">
        <f t="shared" si="100"/>
        <v>0</v>
      </c>
      <c r="AT127" s="144">
        <f t="shared" si="100"/>
        <v>0</v>
      </c>
      <c r="AU127" s="144">
        <f t="shared" si="100"/>
        <v>0</v>
      </c>
      <c r="AV127" s="144">
        <f>SUMIF($AX$26:$CB$26,Betrachtungszeit_Heizung,AX127:CB127)</f>
        <v>0</v>
      </c>
      <c r="AX127" s="144">
        <f t="shared" si="58"/>
        <v>0</v>
      </c>
      <c r="AY127" s="144">
        <f t="shared" si="86"/>
        <v>0</v>
      </c>
      <c r="AZ127" s="144">
        <f t="shared" si="86"/>
        <v>0</v>
      </c>
      <c r="BA127" s="144">
        <f t="shared" si="86"/>
        <v>0</v>
      </c>
      <c r="BB127" s="144">
        <f t="shared" si="86"/>
        <v>0</v>
      </c>
      <c r="BC127" s="144">
        <f t="shared" si="86"/>
        <v>0</v>
      </c>
      <c r="BD127" s="144">
        <f t="shared" si="86"/>
        <v>0</v>
      </c>
      <c r="BE127" s="144">
        <f t="shared" si="86"/>
        <v>0</v>
      </c>
      <c r="BF127" s="144">
        <f t="shared" si="86"/>
        <v>0</v>
      </c>
      <c r="BG127" s="144">
        <f t="shared" si="86"/>
        <v>0</v>
      </c>
      <c r="BH127" s="144">
        <f t="shared" si="86"/>
        <v>0</v>
      </c>
      <c r="BI127" s="144">
        <f t="shared" si="86"/>
        <v>0</v>
      </c>
      <c r="BJ127" s="144">
        <f t="shared" si="86"/>
        <v>0</v>
      </c>
      <c r="BK127" s="144">
        <f t="shared" si="86"/>
        <v>0</v>
      </c>
      <c r="BL127" s="144">
        <f t="shared" si="86"/>
        <v>0</v>
      </c>
      <c r="BM127" s="144">
        <f t="shared" si="86"/>
        <v>0</v>
      </c>
      <c r="BN127" s="144">
        <f t="shared" si="85"/>
        <v>0</v>
      </c>
      <c r="BO127" s="144">
        <f t="shared" si="85"/>
        <v>0</v>
      </c>
      <c r="BP127" s="144">
        <f t="shared" si="85"/>
        <v>0</v>
      </c>
      <c r="BQ127" s="144">
        <f t="shared" si="85"/>
        <v>0</v>
      </c>
      <c r="BR127" s="144">
        <f t="shared" si="87"/>
        <v>0</v>
      </c>
      <c r="BS127" s="144">
        <f t="shared" si="87"/>
        <v>0</v>
      </c>
      <c r="BT127" s="144">
        <f t="shared" si="87"/>
        <v>0</v>
      </c>
      <c r="BU127" s="144">
        <f t="shared" si="87"/>
        <v>0</v>
      </c>
      <c r="BV127" s="144">
        <f t="shared" si="87"/>
        <v>0</v>
      </c>
      <c r="BW127" s="144">
        <f t="shared" si="87"/>
        <v>0</v>
      </c>
      <c r="BX127" s="144">
        <f t="shared" si="87"/>
        <v>0</v>
      </c>
      <c r="BY127" s="144">
        <f t="shared" si="87"/>
        <v>0</v>
      </c>
      <c r="BZ127" s="144">
        <f t="shared" si="87"/>
        <v>0</v>
      </c>
      <c r="CA127" s="144">
        <f t="shared" si="87"/>
        <v>0</v>
      </c>
      <c r="CB127" s="144">
        <f t="shared" si="87"/>
        <v>0</v>
      </c>
      <c r="CC127" s="369"/>
      <c r="CE127" s="189" t="str">
        <f t="shared" si="63"/>
        <v>Fouilles pour l'extension du réseau</v>
      </c>
      <c r="CF127" s="145"/>
      <c r="CG127" s="145">
        <v>1</v>
      </c>
      <c r="CH127" s="145">
        <v>1</v>
      </c>
      <c r="CI127" s="145">
        <v>1</v>
      </c>
      <c r="CJ127" s="145">
        <v>1</v>
      </c>
      <c r="CK127" s="145">
        <v>1</v>
      </c>
      <c r="CL127" s="145">
        <v>1</v>
      </c>
      <c r="CM127" s="145">
        <v>1</v>
      </c>
      <c r="CN127" s="145">
        <v>1</v>
      </c>
      <c r="CO127" s="145">
        <v>1</v>
      </c>
      <c r="CP127" s="145">
        <v>1</v>
      </c>
      <c r="CQ127" s="145">
        <v>1</v>
      </c>
      <c r="CR127" s="145">
        <v>1</v>
      </c>
      <c r="CS127" s="145">
        <v>1</v>
      </c>
      <c r="CT127" s="145">
        <f t="shared" si="64"/>
        <v>0</v>
      </c>
      <c r="CU127" s="145">
        <f t="shared" si="65"/>
        <v>0</v>
      </c>
      <c r="CV127" s="145">
        <f t="shared" si="67"/>
        <v>0</v>
      </c>
    </row>
    <row r="128" spans="1:100" s="137" customFormat="1" ht="13.5" hidden="1" thickBot="1" x14ac:dyDescent="0.25">
      <c r="A128" s="369"/>
      <c r="B128" s="98" t="s">
        <v>400</v>
      </c>
      <c r="C128" s="319"/>
      <c r="D128" s="49"/>
      <c r="E128" s="152">
        <v>30</v>
      </c>
      <c r="F128" s="642"/>
      <c r="G128" s="34">
        <v>5.0000000000000001E-3</v>
      </c>
      <c r="H128" s="636"/>
      <c r="I128" s="622" t="s">
        <v>124</v>
      </c>
      <c r="J128" s="112"/>
      <c r="K128" s="139">
        <f t="shared" si="68"/>
        <v>30</v>
      </c>
      <c r="L128" s="140">
        <f t="shared" si="97"/>
        <v>5.0000000000000001E-3</v>
      </c>
      <c r="M128" s="141">
        <f t="shared" si="98"/>
        <v>0</v>
      </c>
      <c r="N128" s="141">
        <f t="shared" si="99"/>
        <v>0</v>
      </c>
      <c r="O128" s="70"/>
      <c r="P128" s="143" t="str">
        <f t="shared" si="62"/>
        <v>Fouilles pour l'introduction</v>
      </c>
      <c r="Q128" s="144">
        <f t="shared" si="72"/>
        <v>0</v>
      </c>
      <c r="R128" s="144">
        <f t="shared" si="100"/>
        <v>0</v>
      </c>
      <c r="S128" s="144">
        <f t="shared" si="100"/>
        <v>0</v>
      </c>
      <c r="T128" s="144">
        <f t="shared" si="100"/>
        <v>0</v>
      </c>
      <c r="U128" s="144">
        <f t="shared" si="100"/>
        <v>0</v>
      </c>
      <c r="V128" s="144">
        <f t="shared" si="100"/>
        <v>0</v>
      </c>
      <c r="W128" s="144">
        <f t="shared" si="100"/>
        <v>0</v>
      </c>
      <c r="X128" s="144">
        <f t="shared" si="100"/>
        <v>0</v>
      </c>
      <c r="Y128" s="144">
        <f t="shared" si="100"/>
        <v>0</v>
      </c>
      <c r="Z128" s="144">
        <f t="shared" si="100"/>
        <v>0</v>
      </c>
      <c r="AA128" s="144">
        <f t="shared" si="100"/>
        <v>0</v>
      </c>
      <c r="AB128" s="144">
        <f t="shared" si="100"/>
        <v>0</v>
      </c>
      <c r="AC128" s="144">
        <f t="shared" si="100"/>
        <v>0</v>
      </c>
      <c r="AD128" s="144">
        <f t="shared" si="100"/>
        <v>0</v>
      </c>
      <c r="AE128" s="144">
        <f t="shared" si="100"/>
        <v>0</v>
      </c>
      <c r="AF128" s="144">
        <f t="shared" si="100"/>
        <v>0</v>
      </c>
      <c r="AG128" s="144">
        <f t="shared" si="100"/>
        <v>0</v>
      </c>
      <c r="AH128" s="144">
        <f t="shared" si="100"/>
        <v>0</v>
      </c>
      <c r="AI128" s="144">
        <f t="shared" si="100"/>
        <v>0</v>
      </c>
      <c r="AJ128" s="144">
        <f t="shared" si="100"/>
        <v>0</v>
      </c>
      <c r="AK128" s="144">
        <f t="shared" si="100"/>
        <v>0</v>
      </c>
      <c r="AL128" s="144">
        <f t="shared" si="100"/>
        <v>0</v>
      </c>
      <c r="AM128" s="144">
        <f t="shared" si="100"/>
        <v>0</v>
      </c>
      <c r="AN128" s="144">
        <f t="shared" si="100"/>
        <v>0</v>
      </c>
      <c r="AO128" s="144">
        <f t="shared" si="100"/>
        <v>0</v>
      </c>
      <c r="AP128" s="144">
        <f t="shared" si="100"/>
        <v>0</v>
      </c>
      <c r="AQ128" s="144">
        <f t="shared" si="100"/>
        <v>0</v>
      </c>
      <c r="AR128" s="144">
        <f t="shared" si="100"/>
        <v>0</v>
      </c>
      <c r="AS128" s="144">
        <f t="shared" si="100"/>
        <v>0</v>
      </c>
      <c r="AT128" s="144">
        <f t="shared" si="100"/>
        <v>0</v>
      </c>
      <c r="AU128" s="144">
        <f t="shared" si="100"/>
        <v>0</v>
      </c>
      <c r="AV128" s="144">
        <f>SUMIF($AX$26:$CB$26,Betrachtungszeit_Heizung,AX128:CB128)</f>
        <v>0</v>
      </c>
      <c r="AX128" s="144">
        <f t="shared" si="58"/>
        <v>0</v>
      </c>
      <c r="AY128" s="144">
        <f t="shared" si="86"/>
        <v>0</v>
      </c>
      <c r="AZ128" s="144">
        <f t="shared" si="86"/>
        <v>0</v>
      </c>
      <c r="BA128" s="144">
        <f t="shared" si="86"/>
        <v>0</v>
      </c>
      <c r="BB128" s="144">
        <f t="shared" si="86"/>
        <v>0</v>
      </c>
      <c r="BC128" s="144">
        <f t="shared" si="86"/>
        <v>0</v>
      </c>
      <c r="BD128" s="144">
        <f t="shared" si="86"/>
        <v>0</v>
      </c>
      <c r="BE128" s="144">
        <f t="shared" si="86"/>
        <v>0</v>
      </c>
      <c r="BF128" s="144">
        <f t="shared" si="86"/>
        <v>0</v>
      </c>
      <c r="BG128" s="144">
        <f t="shared" si="86"/>
        <v>0</v>
      </c>
      <c r="BH128" s="144">
        <f t="shared" si="86"/>
        <v>0</v>
      </c>
      <c r="BI128" s="144">
        <f t="shared" si="86"/>
        <v>0</v>
      </c>
      <c r="BJ128" s="144">
        <f t="shared" si="86"/>
        <v>0</v>
      </c>
      <c r="BK128" s="144">
        <f t="shared" si="86"/>
        <v>0</v>
      </c>
      <c r="BL128" s="144">
        <f t="shared" si="86"/>
        <v>0</v>
      </c>
      <c r="BM128" s="144">
        <f t="shared" si="86"/>
        <v>0</v>
      </c>
      <c r="BN128" s="144">
        <f t="shared" si="85"/>
        <v>0</v>
      </c>
      <c r="BO128" s="144">
        <f t="shared" si="85"/>
        <v>0</v>
      </c>
      <c r="BP128" s="144">
        <f t="shared" si="85"/>
        <v>0</v>
      </c>
      <c r="BQ128" s="144">
        <f t="shared" si="85"/>
        <v>0</v>
      </c>
      <c r="BR128" s="144">
        <f t="shared" si="87"/>
        <v>0</v>
      </c>
      <c r="BS128" s="144">
        <f t="shared" si="87"/>
        <v>0</v>
      </c>
      <c r="BT128" s="144">
        <f t="shared" si="87"/>
        <v>0</v>
      </c>
      <c r="BU128" s="144">
        <f t="shared" si="87"/>
        <v>0</v>
      </c>
      <c r="BV128" s="144">
        <f t="shared" si="87"/>
        <v>0</v>
      </c>
      <c r="BW128" s="144">
        <f t="shared" si="87"/>
        <v>0</v>
      </c>
      <c r="BX128" s="144">
        <f t="shared" si="87"/>
        <v>0</v>
      </c>
      <c r="BY128" s="144">
        <f t="shared" si="87"/>
        <v>0</v>
      </c>
      <c r="BZ128" s="144">
        <f t="shared" si="87"/>
        <v>0</v>
      </c>
      <c r="CA128" s="144">
        <f t="shared" si="87"/>
        <v>0</v>
      </c>
      <c r="CB128" s="144">
        <f t="shared" si="87"/>
        <v>0</v>
      </c>
      <c r="CC128" s="369"/>
      <c r="CE128" s="189" t="str">
        <f t="shared" si="63"/>
        <v>Fouilles pour l'introduction</v>
      </c>
      <c r="CF128" s="145"/>
      <c r="CG128" s="145">
        <v>1</v>
      </c>
      <c r="CH128" s="145">
        <v>1</v>
      </c>
      <c r="CI128" s="145">
        <v>1</v>
      </c>
      <c r="CJ128" s="145">
        <v>1</v>
      </c>
      <c r="CK128" s="145">
        <v>1</v>
      </c>
      <c r="CL128" s="145">
        <v>1</v>
      </c>
      <c r="CM128" s="145">
        <v>1</v>
      </c>
      <c r="CN128" s="145">
        <v>1</v>
      </c>
      <c r="CO128" s="145">
        <v>1</v>
      </c>
      <c r="CP128" s="145">
        <v>1</v>
      </c>
      <c r="CQ128" s="145">
        <v>1</v>
      </c>
      <c r="CR128" s="145">
        <v>1</v>
      </c>
      <c r="CS128" s="145">
        <v>1</v>
      </c>
      <c r="CT128" s="145">
        <f t="shared" si="64"/>
        <v>0</v>
      </c>
      <c r="CU128" s="145">
        <f t="shared" si="65"/>
        <v>0</v>
      </c>
      <c r="CV128" s="145">
        <f t="shared" si="67"/>
        <v>0</v>
      </c>
    </row>
    <row r="129" spans="1:100" s="137" customFormat="1" hidden="1" x14ac:dyDescent="0.2">
      <c r="A129" s="369"/>
      <c r="B129" s="96" t="s">
        <v>45</v>
      </c>
      <c r="C129" s="320"/>
      <c r="D129" s="50"/>
      <c r="E129" s="510">
        <v>30</v>
      </c>
      <c r="F129" s="643"/>
      <c r="G129" s="157" t="s">
        <v>46</v>
      </c>
      <c r="H129" s="637"/>
      <c r="I129" s="623" t="s">
        <v>124</v>
      </c>
      <c r="J129" s="84"/>
      <c r="K129" s="139">
        <f t="shared" si="68"/>
        <v>30</v>
      </c>
      <c r="L129" s="140">
        <f t="shared" si="97"/>
        <v>0</v>
      </c>
      <c r="M129" s="141">
        <f t="shared" si="98"/>
        <v>0</v>
      </c>
      <c r="N129" s="141">
        <f t="shared" si="99"/>
        <v>0</v>
      </c>
      <c r="O129" s="70"/>
      <c r="P129" s="149" t="str">
        <f t="shared" si="62"/>
        <v>Autre</v>
      </c>
      <c r="Q129" s="144">
        <f t="shared" si="72"/>
        <v>0</v>
      </c>
      <c r="R129" s="144">
        <f t="shared" si="100"/>
        <v>0</v>
      </c>
      <c r="S129" s="144">
        <f t="shared" si="100"/>
        <v>0</v>
      </c>
      <c r="T129" s="144">
        <f t="shared" si="100"/>
        <v>0</v>
      </c>
      <c r="U129" s="144">
        <f t="shared" si="100"/>
        <v>0</v>
      </c>
      <c r="V129" s="144">
        <f t="shared" si="100"/>
        <v>0</v>
      </c>
      <c r="W129" s="144">
        <f t="shared" si="100"/>
        <v>0</v>
      </c>
      <c r="X129" s="144">
        <f t="shared" si="100"/>
        <v>0</v>
      </c>
      <c r="Y129" s="144">
        <f t="shared" si="100"/>
        <v>0</v>
      </c>
      <c r="Z129" s="144">
        <f t="shared" si="100"/>
        <v>0</v>
      </c>
      <c r="AA129" s="144">
        <f t="shared" si="100"/>
        <v>0</v>
      </c>
      <c r="AB129" s="144">
        <f t="shared" si="100"/>
        <v>0</v>
      </c>
      <c r="AC129" s="144">
        <f t="shared" si="100"/>
        <v>0</v>
      </c>
      <c r="AD129" s="144">
        <f t="shared" si="100"/>
        <v>0</v>
      </c>
      <c r="AE129" s="144">
        <f t="shared" si="100"/>
        <v>0</v>
      </c>
      <c r="AF129" s="144">
        <f t="shared" si="100"/>
        <v>0</v>
      </c>
      <c r="AG129" s="144">
        <f t="shared" si="100"/>
        <v>0</v>
      </c>
      <c r="AH129" s="144">
        <f t="shared" si="100"/>
        <v>0</v>
      </c>
      <c r="AI129" s="144">
        <f t="shared" si="100"/>
        <v>0</v>
      </c>
      <c r="AJ129" s="144">
        <f t="shared" si="100"/>
        <v>0</v>
      </c>
      <c r="AK129" s="144">
        <f t="shared" si="100"/>
        <v>0</v>
      </c>
      <c r="AL129" s="144">
        <f t="shared" si="100"/>
        <v>0</v>
      </c>
      <c r="AM129" s="144">
        <f t="shared" si="100"/>
        <v>0</v>
      </c>
      <c r="AN129" s="144">
        <f t="shared" si="100"/>
        <v>0</v>
      </c>
      <c r="AO129" s="144">
        <f t="shared" si="100"/>
        <v>0</v>
      </c>
      <c r="AP129" s="144">
        <f t="shared" si="100"/>
        <v>0</v>
      </c>
      <c r="AQ129" s="144">
        <f t="shared" si="100"/>
        <v>0</v>
      </c>
      <c r="AR129" s="144">
        <f t="shared" si="100"/>
        <v>0</v>
      </c>
      <c r="AS129" s="144">
        <f t="shared" si="100"/>
        <v>0</v>
      </c>
      <c r="AT129" s="144">
        <f t="shared" si="100"/>
        <v>0</v>
      </c>
      <c r="AU129" s="144">
        <f t="shared" si="100"/>
        <v>0</v>
      </c>
      <c r="AV129" s="144">
        <f>SUMIF($AX$26:$CB$26,Betrachtungszeit_Heizung,AX129:CB129)</f>
        <v>0</v>
      </c>
      <c r="AX129" s="144">
        <f t="shared" si="58"/>
        <v>0</v>
      </c>
      <c r="AY129" s="144">
        <f t="shared" si="86"/>
        <v>0</v>
      </c>
      <c r="AZ129" s="144">
        <f t="shared" si="86"/>
        <v>0</v>
      </c>
      <c r="BA129" s="144">
        <f t="shared" si="86"/>
        <v>0</v>
      </c>
      <c r="BB129" s="144">
        <f t="shared" si="86"/>
        <v>0</v>
      </c>
      <c r="BC129" s="144">
        <f t="shared" si="86"/>
        <v>0</v>
      </c>
      <c r="BD129" s="144">
        <f t="shared" si="86"/>
        <v>0</v>
      </c>
      <c r="BE129" s="144">
        <f t="shared" si="86"/>
        <v>0</v>
      </c>
      <c r="BF129" s="144">
        <f t="shared" si="86"/>
        <v>0</v>
      </c>
      <c r="BG129" s="144">
        <f t="shared" si="86"/>
        <v>0</v>
      </c>
      <c r="BH129" s="144">
        <f t="shared" si="86"/>
        <v>0</v>
      </c>
      <c r="BI129" s="144">
        <f t="shared" si="86"/>
        <v>0</v>
      </c>
      <c r="BJ129" s="144">
        <f t="shared" si="86"/>
        <v>0</v>
      </c>
      <c r="BK129" s="144">
        <f t="shared" si="86"/>
        <v>0</v>
      </c>
      <c r="BL129" s="144">
        <f t="shared" si="86"/>
        <v>0</v>
      </c>
      <c r="BM129" s="144">
        <f t="shared" si="86"/>
        <v>0</v>
      </c>
      <c r="BN129" s="144">
        <f t="shared" si="85"/>
        <v>0</v>
      </c>
      <c r="BO129" s="144">
        <f t="shared" si="85"/>
        <v>0</v>
      </c>
      <c r="BP129" s="144">
        <f t="shared" si="85"/>
        <v>0</v>
      </c>
      <c r="BQ129" s="144">
        <f t="shared" si="85"/>
        <v>0</v>
      </c>
      <c r="BR129" s="144">
        <f t="shared" si="87"/>
        <v>0</v>
      </c>
      <c r="BS129" s="144">
        <f t="shared" si="87"/>
        <v>0</v>
      </c>
      <c r="BT129" s="144">
        <f t="shared" si="87"/>
        <v>0</v>
      </c>
      <c r="BU129" s="144">
        <f t="shared" si="87"/>
        <v>0</v>
      </c>
      <c r="BV129" s="144">
        <f t="shared" si="87"/>
        <v>0</v>
      </c>
      <c r="BW129" s="144">
        <f t="shared" si="87"/>
        <v>0</v>
      </c>
      <c r="BX129" s="144">
        <f t="shared" si="87"/>
        <v>0</v>
      </c>
      <c r="BY129" s="144">
        <f t="shared" si="87"/>
        <v>0</v>
      </c>
      <c r="BZ129" s="144">
        <f t="shared" si="87"/>
        <v>0</v>
      </c>
      <c r="CA129" s="144">
        <f t="shared" si="87"/>
        <v>0</v>
      </c>
      <c r="CB129" s="144">
        <f t="shared" si="87"/>
        <v>0</v>
      </c>
      <c r="CC129" s="369"/>
      <c r="CE129" s="189" t="str">
        <f t="shared" si="63"/>
        <v>Autre</v>
      </c>
      <c r="CF129" s="145"/>
      <c r="CG129" s="145">
        <v>1</v>
      </c>
      <c r="CH129" s="145">
        <v>1</v>
      </c>
      <c r="CI129" s="145">
        <v>1</v>
      </c>
      <c r="CJ129" s="145">
        <v>1</v>
      </c>
      <c r="CK129" s="145">
        <v>1</v>
      </c>
      <c r="CL129" s="145">
        <v>1</v>
      </c>
      <c r="CM129" s="145">
        <v>1</v>
      </c>
      <c r="CN129" s="145">
        <v>1</v>
      </c>
      <c r="CO129" s="145">
        <v>1</v>
      </c>
      <c r="CP129" s="145">
        <v>1</v>
      </c>
      <c r="CQ129" s="145">
        <v>1</v>
      </c>
      <c r="CR129" s="145">
        <v>1</v>
      </c>
      <c r="CS129" s="145">
        <v>1</v>
      </c>
      <c r="CT129" s="145">
        <f t="shared" si="64"/>
        <v>0</v>
      </c>
      <c r="CU129" s="145">
        <f t="shared" si="65"/>
        <v>0</v>
      </c>
      <c r="CV129" s="145">
        <f t="shared" si="67"/>
        <v>0</v>
      </c>
    </row>
    <row r="130" spans="1:100" s="137" customFormat="1" ht="13.5" hidden="1" thickBot="1" x14ac:dyDescent="0.25">
      <c r="A130" s="369"/>
      <c r="B130" s="625" t="s">
        <v>399</v>
      </c>
      <c r="C130" s="322"/>
      <c r="D130" s="129"/>
      <c r="E130" s="155"/>
      <c r="F130" s="127"/>
      <c r="G130" s="130"/>
      <c r="H130" s="639"/>
      <c r="I130" s="130"/>
      <c r="J130" s="112"/>
      <c r="K130" s="139"/>
      <c r="L130" s="140"/>
      <c r="M130" s="141"/>
      <c r="N130" s="141"/>
      <c r="O130" s="70"/>
      <c r="P130" s="134" t="str">
        <f t="shared" si="62"/>
        <v>14. Réseau de chaleur : conduites</v>
      </c>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369"/>
      <c r="CE130" s="374" t="str">
        <f t="shared" si="63"/>
        <v>14. Réseau de chaleur : conduites</v>
      </c>
      <c r="CF130" s="145">
        <v>1</v>
      </c>
      <c r="CG130" s="145">
        <v>1</v>
      </c>
      <c r="CH130" s="145">
        <v>1</v>
      </c>
      <c r="CI130" s="145">
        <v>1</v>
      </c>
      <c r="CJ130" s="145">
        <v>1</v>
      </c>
      <c r="CK130" s="145">
        <v>1</v>
      </c>
      <c r="CL130" s="145">
        <v>1</v>
      </c>
      <c r="CM130" s="145">
        <v>1</v>
      </c>
      <c r="CN130" s="145">
        <v>1</v>
      </c>
      <c r="CO130" s="145">
        <v>1</v>
      </c>
      <c r="CP130" s="145">
        <v>1</v>
      </c>
      <c r="CQ130" s="145">
        <v>1</v>
      </c>
      <c r="CR130" s="145">
        <v>1</v>
      </c>
      <c r="CS130" s="145">
        <v>1</v>
      </c>
      <c r="CT130" s="145">
        <f t="shared" si="64"/>
        <v>1</v>
      </c>
      <c r="CU130" s="145">
        <f t="shared" si="65"/>
        <v>1</v>
      </c>
      <c r="CV130" s="145">
        <f t="shared" si="67"/>
        <v>1</v>
      </c>
    </row>
    <row r="131" spans="1:100" s="137" customFormat="1" ht="13.5" hidden="1" thickBot="1" x14ac:dyDescent="0.25">
      <c r="A131" s="369"/>
      <c r="B131" s="98" t="s">
        <v>402</v>
      </c>
      <c r="C131" s="319"/>
      <c r="D131" s="49"/>
      <c r="E131" s="152">
        <v>30</v>
      </c>
      <c r="F131" s="642"/>
      <c r="G131" s="34">
        <v>0.01</v>
      </c>
      <c r="H131" s="636"/>
      <c r="I131" s="622" t="s">
        <v>124</v>
      </c>
      <c r="J131" s="112"/>
      <c r="K131" s="139">
        <f t="shared" si="68"/>
        <v>30</v>
      </c>
      <c r="L131" s="140">
        <f t="shared" ref="L131:L138" si="101">IF(ISNUMBER(H131),IF(I131=$D$332,IFERROR(H131/D131,"-"),H131/100),IF(ISNUMBER(G131),G131,0))</f>
        <v>0.01</v>
      </c>
      <c r="M131" s="141">
        <f t="shared" ref="M131:M138" si="102">IF(AND(ISNUMBER(H131),I131=$D$332),H131,L131*D131)</f>
        <v>0</v>
      </c>
      <c r="N131" s="141">
        <f t="shared" ref="N131:N185" si="103">1/K131*D131</f>
        <v>0</v>
      </c>
      <c r="O131" s="70"/>
      <c r="P131" s="143" t="str">
        <f t="shared" si="62"/>
        <v>Raccordement réseau froid</v>
      </c>
      <c r="Q131" s="144">
        <f t="shared" si="72"/>
        <v>0</v>
      </c>
      <c r="R131" s="144">
        <f t="shared" ref="R131:AU138" si="104">IF(Betrachtungszeit_Heizung&lt;R$26,0,IF(AND(Q$26&lt;&gt;0,Q$26/($K131)=INT(Q$26/($K131))),$D131,0))</f>
        <v>0</v>
      </c>
      <c r="S131" s="144">
        <f t="shared" si="104"/>
        <v>0</v>
      </c>
      <c r="T131" s="144">
        <f t="shared" si="104"/>
        <v>0</v>
      </c>
      <c r="U131" s="144">
        <f t="shared" si="104"/>
        <v>0</v>
      </c>
      <c r="V131" s="144">
        <f t="shared" si="104"/>
        <v>0</v>
      </c>
      <c r="W131" s="144">
        <f t="shared" si="104"/>
        <v>0</v>
      </c>
      <c r="X131" s="144">
        <f t="shared" si="104"/>
        <v>0</v>
      </c>
      <c r="Y131" s="144">
        <f t="shared" si="104"/>
        <v>0</v>
      </c>
      <c r="Z131" s="144">
        <f t="shared" si="104"/>
        <v>0</v>
      </c>
      <c r="AA131" s="144">
        <f t="shared" si="104"/>
        <v>0</v>
      </c>
      <c r="AB131" s="144">
        <f t="shared" si="104"/>
        <v>0</v>
      </c>
      <c r="AC131" s="144">
        <f t="shared" si="104"/>
        <v>0</v>
      </c>
      <c r="AD131" s="144">
        <f t="shared" si="104"/>
        <v>0</v>
      </c>
      <c r="AE131" s="144">
        <f t="shared" si="104"/>
        <v>0</v>
      </c>
      <c r="AF131" s="144">
        <f t="shared" si="104"/>
        <v>0</v>
      </c>
      <c r="AG131" s="144">
        <f t="shared" si="104"/>
        <v>0</v>
      </c>
      <c r="AH131" s="144">
        <f t="shared" si="104"/>
        <v>0</v>
      </c>
      <c r="AI131" s="144">
        <f t="shared" si="104"/>
        <v>0</v>
      </c>
      <c r="AJ131" s="144">
        <f t="shared" si="104"/>
        <v>0</v>
      </c>
      <c r="AK131" s="144">
        <f t="shared" si="104"/>
        <v>0</v>
      </c>
      <c r="AL131" s="144">
        <f t="shared" si="104"/>
        <v>0</v>
      </c>
      <c r="AM131" s="144">
        <f t="shared" si="104"/>
        <v>0</v>
      </c>
      <c r="AN131" s="144">
        <f t="shared" si="104"/>
        <v>0</v>
      </c>
      <c r="AO131" s="144">
        <f t="shared" si="104"/>
        <v>0</v>
      </c>
      <c r="AP131" s="144">
        <f t="shared" si="104"/>
        <v>0</v>
      </c>
      <c r="AQ131" s="144">
        <f t="shared" si="104"/>
        <v>0</v>
      </c>
      <c r="AR131" s="144">
        <f t="shared" si="104"/>
        <v>0</v>
      </c>
      <c r="AS131" s="144">
        <f t="shared" si="104"/>
        <v>0</v>
      </c>
      <c r="AT131" s="144">
        <f t="shared" si="104"/>
        <v>0</v>
      </c>
      <c r="AU131" s="144">
        <f t="shared" si="104"/>
        <v>0</v>
      </c>
      <c r="AV131" s="144">
        <f t="shared" ref="AV131:AV138" si="105">SUMIF($AX$26:$CB$26,Betrachtungszeit_Heizung,AX131:CB131)</f>
        <v>0</v>
      </c>
      <c r="AX131" s="144">
        <f t="shared" si="58"/>
        <v>0</v>
      </c>
      <c r="AY131" s="144">
        <f t="shared" ref="AY131:BM149" si="106">AX131-$N131+R131</f>
        <v>0</v>
      </c>
      <c r="AZ131" s="144">
        <f t="shared" si="106"/>
        <v>0</v>
      </c>
      <c r="BA131" s="144">
        <f t="shared" si="106"/>
        <v>0</v>
      </c>
      <c r="BB131" s="144">
        <f t="shared" si="106"/>
        <v>0</v>
      </c>
      <c r="BC131" s="144">
        <f t="shared" si="106"/>
        <v>0</v>
      </c>
      <c r="BD131" s="144">
        <f t="shared" si="106"/>
        <v>0</v>
      </c>
      <c r="BE131" s="144">
        <f t="shared" si="106"/>
        <v>0</v>
      </c>
      <c r="BF131" s="144">
        <f t="shared" si="106"/>
        <v>0</v>
      </c>
      <c r="BG131" s="144">
        <f t="shared" si="106"/>
        <v>0</v>
      </c>
      <c r="BH131" s="144">
        <f t="shared" si="106"/>
        <v>0</v>
      </c>
      <c r="BI131" s="144">
        <f t="shared" si="106"/>
        <v>0</v>
      </c>
      <c r="BJ131" s="144">
        <f t="shared" si="106"/>
        <v>0</v>
      </c>
      <c r="BK131" s="144">
        <f t="shared" si="106"/>
        <v>0</v>
      </c>
      <c r="BL131" s="144">
        <f t="shared" si="106"/>
        <v>0</v>
      </c>
      <c r="BM131" s="144">
        <f t="shared" si="106"/>
        <v>0</v>
      </c>
      <c r="BN131" s="144">
        <f t="shared" si="85"/>
        <v>0</v>
      </c>
      <c r="BO131" s="144">
        <f t="shared" si="85"/>
        <v>0</v>
      </c>
      <c r="BP131" s="144">
        <f t="shared" si="85"/>
        <v>0</v>
      </c>
      <c r="BQ131" s="144">
        <f t="shared" si="85"/>
        <v>0</v>
      </c>
      <c r="BR131" s="144">
        <f t="shared" si="87"/>
        <v>0</v>
      </c>
      <c r="BS131" s="144">
        <f t="shared" si="87"/>
        <v>0</v>
      </c>
      <c r="BT131" s="144">
        <f t="shared" si="87"/>
        <v>0</v>
      </c>
      <c r="BU131" s="144">
        <f t="shared" si="87"/>
        <v>0</v>
      </c>
      <c r="BV131" s="144">
        <f t="shared" si="87"/>
        <v>0</v>
      </c>
      <c r="BW131" s="144">
        <f t="shared" si="87"/>
        <v>0</v>
      </c>
      <c r="BX131" s="144">
        <f t="shared" si="87"/>
        <v>0</v>
      </c>
      <c r="BY131" s="144">
        <f t="shared" si="87"/>
        <v>0</v>
      </c>
      <c r="BZ131" s="144">
        <f t="shared" si="87"/>
        <v>0</v>
      </c>
      <c r="CA131" s="144">
        <f t="shared" si="87"/>
        <v>0</v>
      </c>
      <c r="CB131" s="144">
        <f t="shared" si="87"/>
        <v>0</v>
      </c>
      <c r="CC131" s="369"/>
      <c r="CE131" s="189" t="str">
        <f t="shared" si="63"/>
        <v>Raccordement réseau froid</v>
      </c>
      <c r="CF131" s="145"/>
      <c r="CG131" s="145">
        <v>1</v>
      </c>
      <c r="CH131" s="145">
        <v>1</v>
      </c>
      <c r="CI131" s="145">
        <v>1</v>
      </c>
      <c r="CJ131" s="145">
        <v>1</v>
      </c>
      <c r="CK131" s="145">
        <v>1</v>
      </c>
      <c r="CL131" s="145">
        <v>1</v>
      </c>
      <c r="CM131" s="145">
        <v>1</v>
      </c>
      <c r="CN131" s="145">
        <v>1</v>
      </c>
      <c r="CO131" s="145">
        <v>1</v>
      </c>
      <c r="CP131" s="145">
        <v>1</v>
      </c>
      <c r="CQ131" s="145">
        <v>1</v>
      </c>
      <c r="CR131" s="145">
        <v>1</v>
      </c>
      <c r="CS131" s="145">
        <v>1</v>
      </c>
      <c r="CT131" s="145">
        <f t="shared" si="64"/>
        <v>0</v>
      </c>
      <c r="CU131" s="145">
        <f t="shared" si="65"/>
        <v>0</v>
      </c>
      <c r="CV131" s="145">
        <f t="shared" si="67"/>
        <v>0</v>
      </c>
    </row>
    <row r="132" spans="1:100" s="137" customFormat="1" ht="13.5" hidden="1" thickBot="1" x14ac:dyDescent="0.25">
      <c r="A132" s="369"/>
      <c r="B132" s="98" t="s">
        <v>403</v>
      </c>
      <c r="C132" s="319"/>
      <c r="D132" s="49"/>
      <c r="E132" s="152">
        <v>30</v>
      </c>
      <c r="F132" s="642"/>
      <c r="G132" s="34">
        <v>0.01</v>
      </c>
      <c r="H132" s="636"/>
      <c r="I132" s="622" t="s">
        <v>124</v>
      </c>
      <c r="J132" s="112"/>
      <c r="K132" s="139">
        <f t="shared" si="68"/>
        <v>30</v>
      </c>
      <c r="L132" s="140">
        <f t="shared" si="101"/>
        <v>0.01</v>
      </c>
      <c r="M132" s="141">
        <f t="shared" si="102"/>
        <v>0</v>
      </c>
      <c r="N132" s="141">
        <f t="shared" si="103"/>
        <v>0</v>
      </c>
      <c r="O132" s="70"/>
      <c r="P132" s="143" t="str">
        <f t="shared" si="62"/>
        <v>Raccordement réseau de chaleur</v>
      </c>
      <c r="Q132" s="144">
        <f t="shared" si="72"/>
        <v>0</v>
      </c>
      <c r="R132" s="144">
        <f t="shared" si="104"/>
        <v>0</v>
      </c>
      <c r="S132" s="144">
        <f t="shared" si="104"/>
        <v>0</v>
      </c>
      <c r="T132" s="144">
        <f t="shared" si="104"/>
        <v>0</v>
      </c>
      <c r="U132" s="144">
        <f t="shared" si="104"/>
        <v>0</v>
      </c>
      <c r="V132" s="144">
        <f t="shared" si="104"/>
        <v>0</v>
      </c>
      <c r="W132" s="144">
        <f t="shared" si="104"/>
        <v>0</v>
      </c>
      <c r="X132" s="144">
        <f t="shared" si="104"/>
        <v>0</v>
      </c>
      <c r="Y132" s="144">
        <f t="shared" si="104"/>
        <v>0</v>
      </c>
      <c r="Z132" s="144">
        <f t="shared" si="104"/>
        <v>0</v>
      </c>
      <c r="AA132" s="144">
        <f t="shared" si="104"/>
        <v>0</v>
      </c>
      <c r="AB132" s="144">
        <f t="shared" si="104"/>
        <v>0</v>
      </c>
      <c r="AC132" s="144">
        <f t="shared" si="104"/>
        <v>0</v>
      </c>
      <c r="AD132" s="144">
        <f t="shared" si="104"/>
        <v>0</v>
      </c>
      <c r="AE132" s="144">
        <f t="shared" si="104"/>
        <v>0</v>
      </c>
      <c r="AF132" s="144">
        <f t="shared" si="104"/>
        <v>0</v>
      </c>
      <c r="AG132" s="144">
        <f t="shared" si="104"/>
        <v>0</v>
      </c>
      <c r="AH132" s="144">
        <f t="shared" si="104"/>
        <v>0</v>
      </c>
      <c r="AI132" s="144">
        <f t="shared" si="104"/>
        <v>0</v>
      </c>
      <c r="AJ132" s="144">
        <f t="shared" si="104"/>
        <v>0</v>
      </c>
      <c r="AK132" s="144">
        <f t="shared" si="104"/>
        <v>0</v>
      </c>
      <c r="AL132" s="144">
        <f t="shared" si="104"/>
        <v>0</v>
      </c>
      <c r="AM132" s="144">
        <f t="shared" si="104"/>
        <v>0</v>
      </c>
      <c r="AN132" s="144">
        <f t="shared" si="104"/>
        <v>0</v>
      </c>
      <c r="AO132" s="144">
        <f t="shared" si="104"/>
        <v>0</v>
      </c>
      <c r="AP132" s="144">
        <f t="shared" si="104"/>
        <v>0</v>
      </c>
      <c r="AQ132" s="144">
        <f t="shared" si="104"/>
        <v>0</v>
      </c>
      <c r="AR132" s="144">
        <f t="shared" si="104"/>
        <v>0</v>
      </c>
      <c r="AS132" s="144">
        <f t="shared" si="104"/>
        <v>0</v>
      </c>
      <c r="AT132" s="144">
        <f t="shared" si="104"/>
        <v>0</v>
      </c>
      <c r="AU132" s="144">
        <f t="shared" si="104"/>
        <v>0</v>
      </c>
      <c r="AV132" s="144">
        <f t="shared" si="105"/>
        <v>0</v>
      </c>
      <c r="AX132" s="144">
        <f t="shared" si="58"/>
        <v>0</v>
      </c>
      <c r="AY132" s="144">
        <f t="shared" si="106"/>
        <v>0</v>
      </c>
      <c r="AZ132" s="144">
        <f t="shared" si="106"/>
        <v>0</v>
      </c>
      <c r="BA132" s="144">
        <f t="shared" si="106"/>
        <v>0</v>
      </c>
      <c r="BB132" s="144">
        <f t="shared" si="106"/>
        <v>0</v>
      </c>
      <c r="BC132" s="144">
        <f t="shared" si="106"/>
        <v>0</v>
      </c>
      <c r="BD132" s="144">
        <f t="shared" si="106"/>
        <v>0</v>
      </c>
      <c r="BE132" s="144">
        <f t="shared" si="106"/>
        <v>0</v>
      </c>
      <c r="BF132" s="144">
        <f t="shared" si="106"/>
        <v>0</v>
      </c>
      <c r="BG132" s="144">
        <f t="shared" si="106"/>
        <v>0</v>
      </c>
      <c r="BH132" s="144">
        <f t="shared" si="106"/>
        <v>0</v>
      </c>
      <c r="BI132" s="144">
        <f t="shared" si="106"/>
        <v>0</v>
      </c>
      <c r="BJ132" s="144">
        <f t="shared" si="106"/>
        <v>0</v>
      </c>
      <c r="BK132" s="144">
        <f t="shared" si="106"/>
        <v>0</v>
      </c>
      <c r="BL132" s="144">
        <f t="shared" si="106"/>
        <v>0</v>
      </c>
      <c r="BM132" s="144">
        <f t="shared" si="106"/>
        <v>0</v>
      </c>
      <c r="BN132" s="144">
        <f t="shared" si="85"/>
        <v>0</v>
      </c>
      <c r="BO132" s="144">
        <f t="shared" si="85"/>
        <v>0</v>
      </c>
      <c r="BP132" s="144">
        <f t="shared" si="85"/>
        <v>0</v>
      </c>
      <c r="BQ132" s="144">
        <f t="shared" si="85"/>
        <v>0</v>
      </c>
      <c r="BR132" s="144">
        <f t="shared" si="87"/>
        <v>0</v>
      </c>
      <c r="BS132" s="144">
        <f t="shared" si="87"/>
        <v>0</v>
      </c>
      <c r="BT132" s="144">
        <f t="shared" si="87"/>
        <v>0</v>
      </c>
      <c r="BU132" s="144">
        <f t="shared" si="87"/>
        <v>0</v>
      </c>
      <c r="BV132" s="144">
        <f t="shared" si="87"/>
        <v>0</v>
      </c>
      <c r="BW132" s="144">
        <f t="shared" si="87"/>
        <v>0</v>
      </c>
      <c r="BX132" s="144">
        <f t="shared" si="87"/>
        <v>0</v>
      </c>
      <c r="BY132" s="144">
        <f t="shared" si="87"/>
        <v>0</v>
      </c>
      <c r="BZ132" s="144">
        <f t="shared" si="87"/>
        <v>0</v>
      </c>
      <c r="CA132" s="144">
        <f t="shared" si="87"/>
        <v>0</v>
      </c>
      <c r="CB132" s="144">
        <f t="shared" si="87"/>
        <v>0</v>
      </c>
      <c r="CC132" s="369"/>
      <c r="CE132" s="189" t="str">
        <f t="shared" si="63"/>
        <v>Raccordement réseau de chaleur</v>
      </c>
      <c r="CF132" s="145"/>
      <c r="CG132" s="145">
        <v>1</v>
      </c>
      <c r="CH132" s="145">
        <v>1</v>
      </c>
      <c r="CI132" s="145">
        <v>1</v>
      </c>
      <c r="CJ132" s="145">
        <v>1</v>
      </c>
      <c r="CK132" s="145">
        <v>1</v>
      </c>
      <c r="CL132" s="145">
        <v>1</v>
      </c>
      <c r="CM132" s="145">
        <v>1</v>
      </c>
      <c r="CN132" s="145">
        <v>1</v>
      </c>
      <c r="CO132" s="145">
        <v>1</v>
      </c>
      <c r="CP132" s="145">
        <v>1</v>
      </c>
      <c r="CQ132" s="145">
        <v>1</v>
      </c>
      <c r="CR132" s="145">
        <v>1</v>
      </c>
      <c r="CS132" s="145">
        <v>1</v>
      </c>
      <c r="CT132" s="145">
        <f t="shared" si="64"/>
        <v>0</v>
      </c>
      <c r="CU132" s="145">
        <f t="shared" si="65"/>
        <v>0</v>
      </c>
      <c r="CV132" s="145">
        <f t="shared" si="67"/>
        <v>0</v>
      </c>
    </row>
    <row r="133" spans="1:100" s="137" customFormat="1" ht="13.5" hidden="1" thickBot="1" x14ac:dyDescent="0.25">
      <c r="A133" s="369"/>
      <c r="B133" s="98" t="s">
        <v>404</v>
      </c>
      <c r="C133" s="319"/>
      <c r="D133" s="49"/>
      <c r="E133" s="152">
        <v>30</v>
      </c>
      <c r="F133" s="642"/>
      <c r="G133" s="34">
        <v>0.01</v>
      </c>
      <c r="H133" s="636"/>
      <c r="I133" s="622" t="s">
        <v>124</v>
      </c>
      <c r="J133" s="112"/>
      <c r="K133" s="139">
        <f t="shared" si="68"/>
        <v>30</v>
      </c>
      <c r="L133" s="140">
        <f t="shared" si="101"/>
        <v>0.01</v>
      </c>
      <c r="M133" s="141">
        <f t="shared" si="102"/>
        <v>0</v>
      </c>
      <c r="N133" s="141">
        <f t="shared" si="103"/>
        <v>0</v>
      </c>
      <c r="O133" s="70"/>
      <c r="P133" s="143" t="str">
        <f t="shared" si="62"/>
        <v>Raccordement sanitaire</v>
      </c>
      <c r="Q133" s="144">
        <f t="shared" si="72"/>
        <v>0</v>
      </c>
      <c r="R133" s="144">
        <f t="shared" si="104"/>
        <v>0</v>
      </c>
      <c r="S133" s="144">
        <f t="shared" si="104"/>
        <v>0</v>
      </c>
      <c r="T133" s="144">
        <f t="shared" si="104"/>
        <v>0</v>
      </c>
      <c r="U133" s="144">
        <f t="shared" si="104"/>
        <v>0</v>
      </c>
      <c r="V133" s="144">
        <f t="shared" si="104"/>
        <v>0</v>
      </c>
      <c r="W133" s="144">
        <f t="shared" si="104"/>
        <v>0</v>
      </c>
      <c r="X133" s="144">
        <f t="shared" si="104"/>
        <v>0</v>
      </c>
      <c r="Y133" s="144">
        <f t="shared" si="104"/>
        <v>0</v>
      </c>
      <c r="Z133" s="144">
        <f t="shared" si="104"/>
        <v>0</v>
      </c>
      <c r="AA133" s="144">
        <f t="shared" si="104"/>
        <v>0</v>
      </c>
      <c r="AB133" s="144">
        <f t="shared" si="104"/>
        <v>0</v>
      </c>
      <c r="AC133" s="144">
        <f t="shared" si="104"/>
        <v>0</v>
      </c>
      <c r="AD133" s="144">
        <f t="shared" si="104"/>
        <v>0</v>
      </c>
      <c r="AE133" s="144">
        <f t="shared" si="104"/>
        <v>0</v>
      </c>
      <c r="AF133" s="144">
        <f t="shared" si="104"/>
        <v>0</v>
      </c>
      <c r="AG133" s="144">
        <f t="shared" si="104"/>
        <v>0</v>
      </c>
      <c r="AH133" s="144">
        <f t="shared" si="104"/>
        <v>0</v>
      </c>
      <c r="AI133" s="144">
        <f t="shared" si="104"/>
        <v>0</v>
      </c>
      <c r="AJ133" s="144">
        <f t="shared" si="104"/>
        <v>0</v>
      </c>
      <c r="AK133" s="144">
        <f t="shared" si="104"/>
        <v>0</v>
      </c>
      <c r="AL133" s="144">
        <f t="shared" si="104"/>
        <v>0</v>
      </c>
      <c r="AM133" s="144">
        <f t="shared" si="104"/>
        <v>0</v>
      </c>
      <c r="AN133" s="144">
        <f t="shared" si="104"/>
        <v>0</v>
      </c>
      <c r="AO133" s="144">
        <f t="shared" si="104"/>
        <v>0</v>
      </c>
      <c r="AP133" s="144">
        <f t="shared" si="104"/>
        <v>0</v>
      </c>
      <c r="AQ133" s="144">
        <f t="shared" si="104"/>
        <v>0</v>
      </c>
      <c r="AR133" s="144">
        <f t="shared" si="104"/>
        <v>0</v>
      </c>
      <c r="AS133" s="144">
        <f t="shared" si="104"/>
        <v>0</v>
      </c>
      <c r="AT133" s="144">
        <f t="shared" si="104"/>
        <v>0</v>
      </c>
      <c r="AU133" s="144">
        <f t="shared" si="104"/>
        <v>0</v>
      </c>
      <c r="AV133" s="144">
        <f t="shared" si="105"/>
        <v>0</v>
      </c>
      <c r="AX133" s="144">
        <f t="shared" si="58"/>
        <v>0</v>
      </c>
      <c r="AY133" s="144">
        <f t="shared" si="106"/>
        <v>0</v>
      </c>
      <c r="AZ133" s="144">
        <f t="shared" si="106"/>
        <v>0</v>
      </c>
      <c r="BA133" s="144">
        <f t="shared" si="106"/>
        <v>0</v>
      </c>
      <c r="BB133" s="144">
        <f t="shared" si="106"/>
        <v>0</v>
      </c>
      <c r="BC133" s="144">
        <f t="shared" si="106"/>
        <v>0</v>
      </c>
      <c r="BD133" s="144">
        <f t="shared" si="106"/>
        <v>0</v>
      </c>
      <c r="BE133" s="144">
        <f t="shared" si="106"/>
        <v>0</v>
      </c>
      <c r="BF133" s="144">
        <f t="shared" si="106"/>
        <v>0</v>
      </c>
      <c r="BG133" s="144">
        <f t="shared" si="106"/>
        <v>0</v>
      </c>
      <c r="BH133" s="144">
        <f t="shared" si="106"/>
        <v>0</v>
      </c>
      <c r="BI133" s="144">
        <f t="shared" si="106"/>
        <v>0</v>
      </c>
      <c r="BJ133" s="144">
        <f t="shared" si="106"/>
        <v>0</v>
      </c>
      <c r="BK133" s="144">
        <f t="shared" si="106"/>
        <v>0</v>
      </c>
      <c r="BL133" s="144">
        <f t="shared" si="106"/>
        <v>0</v>
      </c>
      <c r="BM133" s="144">
        <f t="shared" si="106"/>
        <v>0</v>
      </c>
      <c r="BN133" s="144">
        <f t="shared" si="85"/>
        <v>0</v>
      </c>
      <c r="BO133" s="144">
        <f t="shared" si="85"/>
        <v>0</v>
      </c>
      <c r="BP133" s="144">
        <f t="shared" si="85"/>
        <v>0</v>
      </c>
      <c r="BQ133" s="144">
        <f t="shared" si="85"/>
        <v>0</v>
      </c>
      <c r="BR133" s="144">
        <f t="shared" si="87"/>
        <v>0</v>
      </c>
      <c r="BS133" s="144">
        <f t="shared" si="87"/>
        <v>0</v>
      </c>
      <c r="BT133" s="144">
        <f t="shared" si="87"/>
        <v>0</v>
      </c>
      <c r="BU133" s="144">
        <f t="shared" si="87"/>
        <v>0</v>
      </c>
      <c r="BV133" s="144">
        <f t="shared" si="87"/>
        <v>0</v>
      </c>
      <c r="BW133" s="144">
        <f t="shared" si="87"/>
        <v>0</v>
      </c>
      <c r="BX133" s="144">
        <f t="shared" si="87"/>
        <v>0</v>
      </c>
      <c r="BY133" s="144">
        <f t="shared" si="87"/>
        <v>0</v>
      </c>
      <c r="BZ133" s="144">
        <f t="shared" si="87"/>
        <v>0</v>
      </c>
      <c r="CA133" s="144">
        <f t="shared" si="87"/>
        <v>0</v>
      </c>
      <c r="CB133" s="144">
        <f t="shared" si="87"/>
        <v>0</v>
      </c>
      <c r="CC133" s="369"/>
      <c r="CE133" s="189" t="str">
        <f t="shared" si="63"/>
        <v>Raccordement sanitaire</v>
      </c>
      <c r="CF133" s="145"/>
      <c r="CG133" s="145">
        <v>1</v>
      </c>
      <c r="CH133" s="145">
        <v>1</v>
      </c>
      <c r="CI133" s="145">
        <v>1</v>
      </c>
      <c r="CJ133" s="145">
        <v>1</v>
      </c>
      <c r="CK133" s="145">
        <v>1</v>
      </c>
      <c r="CL133" s="145">
        <v>1</v>
      </c>
      <c r="CM133" s="145">
        <v>1</v>
      </c>
      <c r="CN133" s="145">
        <v>1</v>
      </c>
      <c r="CO133" s="145">
        <v>1</v>
      </c>
      <c r="CP133" s="145">
        <v>1</v>
      </c>
      <c r="CQ133" s="145">
        <v>1</v>
      </c>
      <c r="CR133" s="145">
        <v>1</v>
      </c>
      <c r="CS133" s="145">
        <v>1</v>
      </c>
      <c r="CT133" s="145">
        <f t="shared" si="64"/>
        <v>0</v>
      </c>
      <c r="CU133" s="145">
        <f t="shared" si="65"/>
        <v>0</v>
      </c>
      <c r="CV133" s="145">
        <f t="shared" si="67"/>
        <v>0</v>
      </c>
    </row>
    <row r="134" spans="1:100" s="137" customFormat="1" ht="13.5" hidden="1" thickBot="1" x14ac:dyDescent="0.25">
      <c r="A134" s="369"/>
      <c r="B134" s="98" t="s">
        <v>437</v>
      </c>
      <c r="C134" s="319"/>
      <c r="D134" s="49"/>
      <c r="E134" s="152">
        <v>30</v>
      </c>
      <c r="F134" s="642"/>
      <c r="G134" s="34">
        <v>1.4999999999999999E-2</v>
      </c>
      <c r="H134" s="636"/>
      <c r="I134" s="622" t="s">
        <v>124</v>
      </c>
      <c r="J134" s="112"/>
      <c r="K134" s="139">
        <f t="shared" si="68"/>
        <v>30</v>
      </c>
      <c r="L134" s="140">
        <f t="shared" si="101"/>
        <v>1.4999999999999999E-2</v>
      </c>
      <c r="M134" s="141">
        <f t="shared" si="102"/>
        <v>0</v>
      </c>
      <c r="N134" s="141">
        <f t="shared" si="103"/>
        <v>0</v>
      </c>
      <c r="O134" s="70"/>
      <c r="P134" s="143" t="str">
        <f t="shared" si="62"/>
        <v>Raccordement bâtiment</v>
      </c>
      <c r="Q134" s="144">
        <f t="shared" si="72"/>
        <v>0</v>
      </c>
      <c r="R134" s="144">
        <f t="shared" si="104"/>
        <v>0</v>
      </c>
      <c r="S134" s="144">
        <f t="shared" si="104"/>
        <v>0</v>
      </c>
      <c r="T134" s="144">
        <f t="shared" si="104"/>
        <v>0</v>
      </c>
      <c r="U134" s="144">
        <f t="shared" si="104"/>
        <v>0</v>
      </c>
      <c r="V134" s="144">
        <f t="shared" si="104"/>
        <v>0</v>
      </c>
      <c r="W134" s="144">
        <f t="shared" si="104"/>
        <v>0</v>
      </c>
      <c r="X134" s="144">
        <f t="shared" si="104"/>
        <v>0</v>
      </c>
      <c r="Y134" s="144">
        <f t="shared" si="104"/>
        <v>0</v>
      </c>
      <c r="Z134" s="144">
        <f t="shared" si="104"/>
        <v>0</v>
      </c>
      <c r="AA134" s="144">
        <f t="shared" si="104"/>
        <v>0</v>
      </c>
      <c r="AB134" s="144">
        <f t="shared" si="104"/>
        <v>0</v>
      </c>
      <c r="AC134" s="144">
        <f t="shared" si="104"/>
        <v>0</v>
      </c>
      <c r="AD134" s="144">
        <f t="shared" si="104"/>
        <v>0</v>
      </c>
      <c r="AE134" s="144">
        <f t="shared" si="104"/>
        <v>0</v>
      </c>
      <c r="AF134" s="144">
        <f t="shared" si="104"/>
        <v>0</v>
      </c>
      <c r="AG134" s="144">
        <f t="shared" si="104"/>
        <v>0</v>
      </c>
      <c r="AH134" s="144">
        <f t="shared" si="104"/>
        <v>0</v>
      </c>
      <c r="AI134" s="144">
        <f t="shared" si="104"/>
        <v>0</v>
      </c>
      <c r="AJ134" s="144">
        <f t="shared" si="104"/>
        <v>0</v>
      </c>
      <c r="AK134" s="144">
        <f t="shared" si="104"/>
        <v>0</v>
      </c>
      <c r="AL134" s="144">
        <f t="shared" si="104"/>
        <v>0</v>
      </c>
      <c r="AM134" s="144">
        <f t="shared" si="104"/>
        <v>0</v>
      </c>
      <c r="AN134" s="144">
        <f t="shared" si="104"/>
        <v>0</v>
      </c>
      <c r="AO134" s="144">
        <f t="shared" si="104"/>
        <v>0</v>
      </c>
      <c r="AP134" s="144">
        <f t="shared" si="104"/>
        <v>0</v>
      </c>
      <c r="AQ134" s="144">
        <f t="shared" si="104"/>
        <v>0</v>
      </c>
      <c r="AR134" s="144">
        <f t="shared" si="104"/>
        <v>0</v>
      </c>
      <c r="AS134" s="144">
        <f t="shared" si="104"/>
        <v>0</v>
      </c>
      <c r="AT134" s="144">
        <f t="shared" si="104"/>
        <v>0</v>
      </c>
      <c r="AU134" s="144">
        <f t="shared" si="104"/>
        <v>0</v>
      </c>
      <c r="AV134" s="144">
        <f t="shared" si="105"/>
        <v>0</v>
      </c>
      <c r="AX134" s="144">
        <f t="shared" si="58"/>
        <v>0</v>
      </c>
      <c r="AY134" s="144">
        <f t="shared" si="106"/>
        <v>0</v>
      </c>
      <c r="AZ134" s="144">
        <f t="shared" si="106"/>
        <v>0</v>
      </c>
      <c r="BA134" s="144">
        <f t="shared" si="106"/>
        <v>0</v>
      </c>
      <c r="BB134" s="144">
        <f t="shared" si="106"/>
        <v>0</v>
      </c>
      <c r="BC134" s="144">
        <f t="shared" si="106"/>
        <v>0</v>
      </c>
      <c r="BD134" s="144">
        <f t="shared" si="106"/>
        <v>0</v>
      </c>
      <c r="BE134" s="144">
        <f t="shared" si="106"/>
        <v>0</v>
      </c>
      <c r="BF134" s="144">
        <f t="shared" si="106"/>
        <v>0</v>
      </c>
      <c r="BG134" s="144">
        <f t="shared" si="106"/>
        <v>0</v>
      </c>
      <c r="BH134" s="144">
        <f t="shared" si="106"/>
        <v>0</v>
      </c>
      <c r="BI134" s="144">
        <f t="shared" si="106"/>
        <v>0</v>
      </c>
      <c r="BJ134" s="144">
        <f t="shared" si="106"/>
        <v>0</v>
      </c>
      <c r="BK134" s="144">
        <f t="shared" si="106"/>
        <v>0</v>
      </c>
      <c r="BL134" s="144">
        <f t="shared" si="106"/>
        <v>0</v>
      </c>
      <c r="BM134" s="144">
        <f t="shared" si="106"/>
        <v>0</v>
      </c>
      <c r="BN134" s="144">
        <f t="shared" si="85"/>
        <v>0</v>
      </c>
      <c r="BO134" s="144">
        <f t="shared" si="85"/>
        <v>0</v>
      </c>
      <c r="BP134" s="144">
        <f t="shared" si="85"/>
        <v>0</v>
      </c>
      <c r="BQ134" s="144">
        <f t="shared" si="85"/>
        <v>0</v>
      </c>
      <c r="BR134" s="144">
        <f t="shared" si="87"/>
        <v>0</v>
      </c>
      <c r="BS134" s="144">
        <f t="shared" si="87"/>
        <v>0</v>
      </c>
      <c r="BT134" s="144">
        <f t="shared" si="87"/>
        <v>0</v>
      </c>
      <c r="BU134" s="144">
        <f t="shared" si="87"/>
        <v>0</v>
      </c>
      <c r="BV134" s="144">
        <f t="shared" si="87"/>
        <v>0</v>
      </c>
      <c r="BW134" s="144">
        <f t="shared" si="87"/>
        <v>0</v>
      </c>
      <c r="BX134" s="144">
        <f t="shared" si="87"/>
        <v>0</v>
      </c>
      <c r="BY134" s="144">
        <f t="shared" si="87"/>
        <v>0</v>
      </c>
      <c r="BZ134" s="144">
        <f t="shared" si="87"/>
        <v>0</v>
      </c>
      <c r="CA134" s="144">
        <f t="shared" si="87"/>
        <v>0</v>
      </c>
      <c r="CB134" s="144">
        <f t="shared" si="87"/>
        <v>0</v>
      </c>
      <c r="CC134" s="369"/>
      <c r="CE134" s="189" t="str">
        <f t="shared" si="63"/>
        <v>Raccordement bâtiment</v>
      </c>
      <c r="CF134" s="145"/>
      <c r="CG134" s="145">
        <v>1</v>
      </c>
      <c r="CH134" s="145">
        <v>1</v>
      </c>
      <c r="CI134" s="145">
        <v>1</v>
      </c>
      <c r="CJ134" s="145">
        <v>1</v>
      </c>
      <c r="CK134" s="145">
        <v>1</v>
      </c>
      <c r="CL134" s="145">
        <v>1</v>
      </c>
      <c r="CM134" s="145">
        <v>1</v>
      </c>
      <c r="CN134" s="145">
        <v>1</v>
      </c>
      <c r="CO134" s="145">
        <v>1</v>
      </c>
      <c r="CP134" s="145">
        <v>1</v>
      </c>
      <c r="CQ134" s="145">
        <v>1</v>
      </c>
      <c r="CR134" s="145">
        <v>1</v>
      </c>
      <c r="CS134" s="145">
        <v>1</v>
      </c>
      <c r="CT134" s="145">
        <f t="shared" si="64"/>
        <v>0</v>
      </c>
      <c r="CU134" s="145">
        <f t="shared" si="65"/>
        <v>0</v>
      </c>
      <c r="CV134" s="145">
        <f t="shared" si="67"/>
        <v>0</v>
      </c>
    </row>
    <row r="135" spans="1:100" s="137" customFormat="1" ht="13.5" hidden="1" thickBot="1" x14ac:dyDescent="0.25">
      <c r="A135" s="369"/>
      <c r="B135" s="98" t="s">
        <v>405</v>
      </c>
      <c r="C135" s="320"/>
      <c r="D135" s="50"/>
      <c r="E135" s="152">
        <v>20</v>
      </c>
      <c r="F135" s="643"/>
      <c r="G135" s="34">
        <v>0.02</v>
      </c>
      <c r="H135" s="637"/>
      <c r="I135" s="622" t="s">
        <v>124</v>
      </c>
      <c r="J135" s="112"/>
      <c r="K135" s="139">
        <f t="shared" si="68"/>
        <v>20</v>
      </c>
      <c r="L135" s="140">
        <f t="shared" si="101"/>
        <v>0.02</v>
      </c>
      <c r="M135" s="141">
        <f t="shared" si="102"/>
        <v>0</v>
      </c>
      <c r="N135" s="141">
        <f t="shared" si="103"/>
        <v>0</v>
      </c>
      <c r="O135" s="70"/>
      <c r="P135" s="143" t="str">
        <f t="shared" si="62"/>
        <v>Sous-stations chauffage</v>
      </c>
      <c r="Q135" s="144">
        <f t="shared" si="72"/>
        <v>0</v>
      </c>
      <c r="R135" s="144">
        <f t="shared" si="104"/>
        <v>0</v>
      </c>
      <c r="S135" s="144">
        <f t="shared" si="104"/>
        <v>0</v>
      </c>
      <c r="T135" s="144">
        <f t="shared" si="104"/>
        <v>0</v>
      </c>
      <c r="U135" s="144">
        <f t="shared" si="104"/>
        <v>0</v>
      </c>
      <c r="V135" s="144">
        <f t="shared" si="104"/>
        <v>0</v>
      </c>
      <c r="W135" s="144">
        <f t="shared" si="104"/>
        <v>0</v>
      </c>
      <c r="X135" s="144">
        <f t="shared" si="104"/>
        <v>0</v>
      </c>
      <c r="Y135" s="144">
        <f t="shared" si="104"/>
        <v>0</v>
      </c>
      <c r="Z135" s="144">
        <f t="shared" si="104"/>
        <v>0</v>
      </c>
      <c r="AA135" s="144">
        <f t="shared" si="104"/>
        <v>0</v>
      </c>
      <c r="AB135" s="144">
        <f t="shared" si="104"/>
        <v>0</v>
      </c>
      <c r="AC135" s="144">
        <f t="shared" si="104"/>
        <v>0</v>
      </c>
      <c r="AD135" s="144">
        <f t="shared" si="104"/>
        <v>0</v>
      </c>
      <c r="AE135" s="144">
        <f t="shared" si="104"/>
        <v>0</v>
      </c>
      <c r="AF135" s="144">
        <f t="shared" si="104"/>
        <v>0</v>
      </c>
      <c r="AG135" s="144">
        <f t="shared" si="104"/>
        <v>0</v>
      </c>
      <c r="AH135" s="144">
        <f t="shared" si="104"/>
        <v>0</v>
      </c>
      <c r="AI135" s="144">
        <f t="shared" si="104"/>
        <v>0</v>
      </c>
      <c r="AJ135" s="144">
        <f t="shared" si="104"/>
        <v>0</v>
      </c>
      <c r="AK135" s="144">
        <f t="shared" si="104"/>
        <v>0</v>
      </c>
      <c r="AL135" s="144">
        <f t="shared" si="104"/>
        <v>0</v>
      </c>
      <c r="AM135" s="144">
        <f t="shared" si="104"/>
        <v>0</v>
      </c>
      <c r="AN135" s="144">
        <f t="shared" si="104"/>
        <v>0</v>
      </c>
      <c r="AO135" s="144">
        <f t="shared" si="104"/>
        <v>0</v>
      </c>
      <c r="AP135" s="144">
        <f t="shared" si="104"/>
        <v>0</v>
      </c>
      <c r="AQ135" s="144">
        <f t="shared" si="104"/>
        <v>0</v>
      </c>
      <c r="AR135" s="144">
        <f t="shared" si="104"/>
        <v>0</v>
      </c>
      <c r="AS135" s="144">
        <f t="shared" si="104"/>
        <v>0</v>
      </c>
      <c r="AT135" s="144">
        <f t="shared" si="104"/>
        <v>0</v>
      </c>
      <c r="AU135" s="144">
        <f t="shared" si="104"/>
        <v>0</v>
      </c>
      <c r="AV135" s="144">
        <f t="shared" si="105"/>
        <v>0</v>
      </c>
      <c r="AX135" s="144">
        <f t="shared" si="58"/>
        <v>0</v>
      </c>
      <c r="AY135" s="144">
        <f t="shared" si="106"/>
        <v>0</v>
      </c>
      <c r="AZ135" s="144">
        <f t="shared" si="106"/>
        <v>0</v>
      </c>
      <c r="BA135" s="144">
        <f t="shared" si="106"/>
        <v>0</v>
      </c>
      <c r="BB135" s="144">
        <f t="shared" si="106"/>
        <v>0</v>
      </c>
      <c r="BC135" s="144">
        <f t="shared" si="106"/>
        <v>0</v>
      </c>
      <c r="BD135" s="144">
        <f t="shared" si="106"/>
        <v>0</v>
      </c>
      <c r="BE135" s="144">
        <f t="shared" si="106"/>
        <v>0</v>
      </c>
      <c r="BF135" s="144">
        <f t="shared" si="106"/>
        <v>0</v>
      </c>
      <c r="BG135" s="144">
        <f t="shared" si="106"/>
        <v>0</v>
      </c>
      <c r="BH135" s="144">
        <f t="shared" si="106"/>
        <v>0</v>
      </c>
      <c r="BI135" s="144">
        <f t="shared" si="106"/>
        <v>0</v>
      </c>
      <c r="BJ135" s="144">
        <f t="shared" si="106"/>
        <v>0</v>
      </c>
      <c r="BK135" s="144">
        <f t="shared" si="106"/>
        <v>0</v>
      </c>
      <c r="BL135" s="144">
        <f t="shared" si="106"/>
        <v>0</v>
      </c>
      <c r="BM135" s="144">
        <f t="shared" si="106"/>
        <v>0</v>
      </c>
      <c r="BN135" s="144">
        <f t="shared" si="85"/>
        <v>0</v>
      </c>
      <c r="BO135" s="144">
        <f t="shared" si="85"/>
        <v>0</v>
      </c>
      <c r="BP135" s="144">
        <f t="shared" si="85"/>
        <v>0</v>
      </c>
      <c r="BQ135" s="144">
        <f t="shared" si="85"/>
        <v>0</v>
      </c>
      <c r="BR135" s="144">
        <f t="shared" si="87"/>
        <v>0</v>
      </c>
      <c r="BS135" s="144">
        <f t="shared" si="87"/>
        <v>0</v>
      </c>
      <c r="BT135" s="144">
        <f t="shared" si="87"/>
        <v>0</v>
      </c>
      <c r="BU135" s="144">
        <f t="shared" si="87"/>
        <v>0</v>
      </c>
      <c r="BV135" s="144">
        <f t="shared" si="87"/>
        <v>0</v>
      </c>
      <c r="BW135" s="144">
        <f t="shared" si="87"/>
        <v>0</v>
      </c>
      <c r="BX135" s="144">
        <f t="shared" si="87"/>
        <v>0</v>
      </c>
      <c r="BY135" s="144">
        <f t="shared" si="87"/>
        <v>0</v>
      </c>
      <c r="BZ135" s="144">
        <f t="shared" si="87"/>
        <v>0</v>
      </c>
      <c r="CA135" s="144">
        <f t="shared" si="87"/>
        <v>0</v>
      </c>
      <c r="CB135" s="144">
        <f t="shared" si="87"/>
        <v>0</v>
      </c>
      <c r="CC135" s="369"/>
      <c r="CE135" s="189" t="str">
        <f t="shared" si="63"/>
        <v>Sous-stations chauffage</v>
      </c>
      <c r="CF135" s="145"/>
      <c r="CG135" s="145">
        <v>1</v>
      </c>
      <c r="CH135" s="145">
        <v>1</v>
      </c>
      <c r="CI135" s="145">
        <v>1</v>
      </c>
      <c r="CJ135" s="145">
        <v>1</v>
      </c>
      <c r="CK135" s="145">
        <v>1</v>
      </c>
      <c r="CL135" s="145">
        <v>1</v>
      </c>
      <c r="CM135" s="145">
        <v>1</v>
      </c>
      <c r="CN135" s="145">
        <v>1</v>
      </c>
      <c r="CO135" s="145">
        <v>1</v>
      </c>
      <c r="CP135" s="145">
        <v>1</v>
      </c>
      <c r="CQ135" s="145">
        <v>1</v>
      </c>
      <c r="CR135" s="145">
        <v>1</v>
      </c>
      <c r="CS135" s="145">
        <v>1</v>
      </c>
      <c r="CT135" s="145">
        <f t="shared" si="64"/>
        <v>0</v>
      </c>
      <c r="CU135" s="145">
        <f t="shared" si="65"/>
        <v>0</v>
      </c>
      <c r="CV135" s="145">
        <f t="shared" si="67"/>
        <v>0</v>
      </c>
    </row>
    <row r="136" spans="1:100" s="137" customFormat="1" ht="13.5" hidden="1" thickBot="1" x14ac:dyDescent="0.25">
      <c r="A136" s="369"/>
      <c r="B136" s="98" t="s">
        <v>368</v>
      </c>
      <c r="C136" s="320"/>
      <c r="D136" s="50"/>
      <c r="E136" s="152">
        <v>20</v>
      </c>
      <c r="F136" s="643"/>
      <c r="G136" s="34">
        <v>0.08</v>
      </c>
      <c r="H136" s="637"/>
      <c r="I136" s="622" t="s">
        <v>124</v>
      </c>
      <c r="J136" s="112"/>
      <c r="K136" s="139">
        <f t="shared" si="68"/>
        <v>20</v>
      </c>
      <c r="L136" s="140">
        <f t="shared" si="101"/>
        <v>0.08</v>
      </c>
      <c r="M136" s="141">
        <f t="shared" si="102"/>
        <v>0</v>
      </c>
      <c r="N136" s="141">
        <f t="shared" si="103"/>
        <v>0</v>
      </c>
      <c r="O136" s="70"/>
      <c r="P136" s="143" t="str">
        <f t="shared" si="62"/>
        <v>Système de comptage</v>
      </c>
      <c r="Q136" s="144">
        <f t="shared" si="72"/>
        <v>0</v>
      </c>
      <c r="R136" s="144">
        <f t="shared" si="104"/>
        <v>0</v>
      </c>
      <c r="S136" s="144">
        <f t="shared" si="104"/>
        <v>0</v>
      </c>
      <c r="T136" s="144">
        <f t="shared" si="104"/>
        <v>0</v>
      </c>
      <c r="U136" s="144">
        <f t="shared" si="104"/>
        <v>0</v>
      </c>
      <c r="V136" s="144">
        <f t="shared" si="104"/>
        <v>0</v>
      </c>
      <c r="W136" s="144">
        <f t="shared" si="104"/>
        <v>0</v>
      </c>
      <c r="X136" s="144">
        <f t="shared" si="104"/>
        <v>0</v>
      </c>
      <c r="Y136" s="144">
        <f t="shared" si="104"/>
        <v>0</v>
      </c>
      <c r="Z136" s="144">
        <f t="shared" si="104"/>
        <v>0</v>
      </c>
      <c r="AA136" s="144">
        <f t="shared" si="104"/>
        <v>0</v>
      </c>
      <c r="AB136" s="144">
        <f t="shared" si="104"/>
        <v>0</v>
      </c>
      <c r="AC136" s="144">
        <f t="shared" si="104"/>
        <v>0</v>
      </c>
      <c r="AD136" s="144">
        <f t="shared" si="104"/>
        <v>0</v>
      </c>
      <c r="AE136" s="144">
        <f t="shared" si="104"/>
        <v>0</v>
      </c>
      <c r="AF136" s="144">
        <f t="shared" si="104"/>
        <v>0</v>
      </c>
      <c r="AG136" s="144">
        <f t="shared" si="104"/>
        <v>0</v>
      </c>
      <c r="AH136" s="144">
        <f t="shared" si="104"/>
        <v>0</v>
      </c>
      <c r="AI136" s="144">
        <f t="shared" si="104"/>
        <v>0</v>
      </c>
      <c r="AJ136" s="144">
        <f t="shared" si="104"/>
        <v>0</v>
      </c>
      <c r="AK136" s="144">
        <f t="shared" si="104"/>
        <v>0</v>
      </c>
      <c r="AL136" s="144">
        <f t="shared" si="104"/>
        <v>0</v>
      </c>
      <c r="AM136" s="144">
        <f t="shared" si="104"/>
        <v>0</v>
      </c>
      <c r="AN136" s="144">
        <f t="shared" si="104"/>
        <v>0</v>
      </c>
      <c r="AO136" s="144">
        <f t="shared" si="104"/>
        <v>0</v>
      </c>
      <c r="AP136" s="144">
        <f t="shared" si="104"/>
        <v>0</v>
      </c>
      <c r="AQ136" s="144">
        <f t="shared" si="104"/>
        <v>0</v>
      </c>
      <c r="AR136" s="144">
        <f t="shared" si="104"/>
        <v>0</v>
      </c>
      <c r="AS136" s="144">
        <f t="shared" si="104"/>
        <v>0</v>
      </c>
      <c r="AT136" s="144">
        <f t="shared" si="104"/>
        <v>0</v>
      </c>
      <c r="AU136" s="144">
        <f t="shared" si="104"/>
        <v>0</v>
      </c>
      <c r="AV136" s="144">
        <f t="shared" si="105"/>
        <v>0</v>
      </c>
      <c r="AX136" s="144">
        <f t="shared" si="58"/>
        <v>0</v>
      </c>
      <c r="AY136" s="144">
        <f t="shared" si="106"/>
        <v>0</v>
      </c>
      <c r="AZ136" s="144">
        <f t="shared" si="106"/>
        <v>0</v>
      </c>
      <c r="BA136" s="144">
        <f t="shared" si="106"/>
        <v>0</v>
      </c>
      <c r="BB136" s="144">
        <f t="shared" si="106"/>
        <v>0</v>
      </c>
      <c r="BC136" s="144">
        <f t="shared" si="106"/>
        <v>0</v>
      </c>
      <c r="BD136" s="144">
        <f t="shared" si="106"/>
        <v>0</v>
      </c>
      <c r="BE136" s="144">
        <f t="shared" si="106"/>
        <v>0</v>
      </c>
      <c r="BF136" s="144">
        <f t="shared" si="106"/>
        <v>0</v>
      </c>
      <c r="BG136" s="144">
        <f t="shared" si="106"/>
        <v>0</v>
      </c>
      <c r="BH136" s="144">
        <f t="shared" si="106"/>
        <v>0</v>
      </c>
      <c r="BI136" s="144">
        <f t="shared" si="106"/>
        <v>0</v>
      </c>
      <c r="BJ136" s="144">
        <f t="shared" si="106"/>
        <v>0</v>
      </c>
      <c r="BK136" s="144">
        <f t="shared" si="106"/>
        <v>0</v>
      </c>
      <c r="BL136" s="144">
        <f t="shared" si="106"/>
        <v>0</v>
      </c>
      <c r="BM136" s="144">
        <f t="shared" si="106"/>
        <v>0</v>
      </c>
      <c r="BN136" s="144">
        <f t="shared" si="85"/>
        <v>0</v>
      </c>
      <c r="BO136" s="144">
        <f t="shared" si="85"/>
        <v>0</v>
      </c>
      <c r="BP136" s="144">
        <f t="shared" si="85"/>
        <v>0</v>
      </c>
      <c r="BQ136" s="144">
        <f t="shared" si="85"/>
        <v>0</v>
      </c>
      <c r="BR136" s="144">
        <f t="shared" si="87"/>
        <v>0</v>
      </c>
      <c r="BS136" s="144">
        <f t="shared" si="87"/>
        <v>0</v>
      </c>
      <c r="BT136" s="144">
        <f t="shared" si="87"/>
        <v>0</v>
      </c>
      <c r="BU136" s="144">
        <f t="shared" si="87"/>
        <v>0</v>
      </c>
      <c r="BV136" s="144">
        <f t="shared" si="87"/>
        <v>0</v>
      </c>
      <c r="BW136" s="144">
        <f t="shared" si="87"/>
        <v>0</v>
      </c>
      <c r="BX136" s="144">
        <f t="shared" si="87"/>
        <v>0</v>
      </c>
      <c r="BY136" s="144">
        <f t="shared" si="87"/>
        <v>0</v>
      </c>
      <c r="BZ136" s="144">
        <f t="shared" si="87"/>
        <v>0</v>
      </c>
      <c r="CA136" s="144">
        <f t="shared" si="87"/>
        <v>0</v>
      </c>
      <c r="CB136" s="144">
        <f t="shared" si="87"/>
        <v>0</v>
      </c>
      <c r="CC136" s="369"/>
      <c r="CE136" s="189" t="str">
        <f t="shared" si="63"/>
        <v>Système de comptage</v>
      </c>
      <c r="CF136" s="145"/>
      <c r="CG136" s="145">
        <v>1</v>
      </c>
      <c r="CH136" s="145">
        <v>1</v>
      </c>
      <c r="CI136" s="145">
        <v>1</v>
      </c>
      <c r="CJ136" s="145">
        <v>1</v>
      </c>
      <c r="CK136" s="145">
        <v>1</v>
      </c>
      <c r="CL136" s="145">
        <v>1</v>
      </c>
      <c r="CM136" s="145">
        <v>1</v>
      </c>
      <c r="CN136" s="145">
        <v>1</v>
      </c>
      <c r="CO136" s="145">
        <v>1</v>
      </c>
      <c r="CP136" s="145">
        <v>1</v>
      </c>
      <c r="CQ136" s="145">
        <v>1</v>
      </c>
      <c r="CR136" s="145">
        <v>1</v>
      </c>
      <c r="CS136" s="145">
        <v>1</v>
      </c>
      <c r="CT136" s="145">
        <f t="shared" si="64"/>
        <v>0</v>
      </c>
      <c r="CU136" s="145">
        <f t="shared" si="65"/>
        <v>0</v>
      </c>
      <c r="CV136" s="145">
        <f t="shared" si="67"/>
        <v>0</v>
      </c>
    </row>
    <row r="137" spans="1:100" s="137" customFormat="1" ht="13.5" hidden="1" thickBot="1" x14ac:dyDescent="0.25">
      <c r="A137" s="369"/>
      <c r="B137" s="98" t="s">
        <v>367</v>
      </c>
      <c r="C137" s="320"/>
      <c r="D137" s="50"/>
      <c r="E137" s="152">
        <v>30</v>
      </c>
      <c r="F137" s="643"/>
      <c r="G137" s="34">
        <v>1E-3</v>
      </c>
      <c r="H137" s="637"/>
      <c r="I137" s="622" t="s">
        <v>124</v>
      </c>
      <c r="J137" s="112"/>
      <c r="K137" s="139">
        <f t="shared" si="68"/>
        <v>30</v>
      </c>
      <c r="L137" s="140">
        <f t="shared" si="101"/>
        <v>1E-3</v>
      </c>
      <c r="M137" s="141">
        <f t="shared" si="102"/>
        <v>0</v>
      </c>
      <c r="N137" s="141">
        <f t="shared" si="103"/>
        <v>0</v>
      </c>
      <c r="O137" s="70"/>
      <c r="P137" s="143" t="str">
        <f t="shared" si="62"/>
        <v>Calorifugeage</v>
      </c>
      <c r="Q137" s="144">
        <f t="shared" si="72"/>
        <v>0</v>
      </c>
      <c r="R137" s="144">
        <f t="shared" si="104"/>
        <v>0</v>
      </c>
      <c r="S137" s="144">
        <f t="shared" si="104"/>
        <v>0</v>
      </c>
      <c r="T137" s="144">
        <f t="shared" si="104"/>
        <v>0</v>
      </c>
      <c r="U137" s="144">
        <f t="shared" si="104"/>
        <v>0</v>
      </c>
      <c r="V137" s="144">
        <f t="shared" si="104"/>
        <v>0</v>
      </c>
      <c r="W137" s="144">
        <f t="shared" si="104"/>
        <v>0</v>
      </c>
      <c r="X137" s="144">
        <f t="shared" si="104"/>
        <v>0</v>
      </c>
      <c r="Y137" s="144">
        <f t="shared" si="104"/>
        <v>0</v>
      </c>
      <c r="Z137" s="144">
        <f t="shared" si="104"/>
        <v>0</v>
      </c>
      <c r="AA137" s="144">
        <f t="shared" si="104"/>
        <v>0</v>
      </c>
      <c r="AB137" s="144">
        <f t="shared" si="104"/>
        <v>0</v>
      </c>
      <c r="AC137" s="144">
        <f t="shared" si="104"/>
        <v>0</v>
      </c>
      <c r="AD137" s="144">
        <f t="shared" si="104"/>
        <v>0</v>
      </c>
      <c r="AE137" s="144">
        <f t="shared" si="104"/>
        <v>0</v>
      </c>
      <c r="AF137" s="144">
        <f t="shared" si="104"/>
        <v>0</v>
      </c>
      <c r="AG137" s="144">
        <f t="shared" si="104"/>
        <v>0</v>
      </c>
      <c r="AH137" s="144">
        <f t="shared" si="104"/>
        <v>0</v>
      </c>
      <c r="AI137" s="144">
        <f t="shared" si="104"/>
        <v>0</v>
      </c>
      <c r="AJ137" s="144">
        <f t="shared" si="104"/>
        <v>0</v>
      </c>
      <c r="AK137" s="144">
        <f t="shared" si="104"/>
        <v>0</v>
      </c>
      <c r="AL137" s="144">
        <f t="shared" si="104"/>
        <v>0</v>
      </c>
      <c r="AM137" s="144">
        <f t="shared" si="104"/>
        <v>0</v>
      </c>
      <c r="AN137" s="144">
        <f t="shared" si="104"/>
        <v>0</v>
      </c>
      <c r="AO137" s="144">
        <f t="shared" si="104"/>
        <v>0</v>
      </c>
      <c r="AP137" s="144">
        <f t="shared" si="104"/>
        <v>0</v>
      </c>
      <c r="AQ137" s="144">
        <f t="shared" si="104"/>
        <v>0</v>
      </c>
      <c r="AR137" s="144">
        <f t="shared" si="104"/>
        <v>0</v>
      </c>
      <c r="AS137" s="144">
        <f t="shared" si="104"/>
        <v>0</v>
      </c>
      <c r="AT137" s="144">
        <f t="shared" si="104"/>
        <v>0</v>
      </c>
      <c r="AU137" s="144">
        <f t="shared" si="104"/>
        <v>0</v>
      </c>
      <c r="AV137" s="144">
        <f t="shared" si="105"/>
        <v>0</v>
      </c>
      <c r="AX137" s="144">
        <f t="shared" si="58"/>
        <v>0</v>
      </c>
      <c r="AY137" s="144">
        <f t="shared" si="106"/>
        <v>0</v>
      </c>
      <c r="AZ137" s="144">
        <f t="shared" si="106"/>
        <v>0</v>
      </c>
      <c r="BA137" s="144">
        <f t="shared" si="106"/>
        <v>0</v>
      </c>
      <c r="BB137" s="144">
        <f t="shared" si="106"/>
        <v>0</v>
      </c>
      <c r="BC137" s="144">
        <f t="shared" si="106"/>
        <v>0</v>
      </c>
      <c r="BD137" s="144">
        <f t="shared" si="106"/>
        <v>0</v>
      </c>
      <c r="BE137" s="144">
        <f t="shared" si="106"/>
        <v>0</v>
      </c>
      <c r="BF137" s="144">
        <f t="shared" si="106"/>
        <v>0</v>
      </c>
      <c r="BG137" s="144">
        <f t="shared" si="106"/>
        <v>0</v>
      </c>
      <c r="BH137" s="144">
        <f t="shared" si="106"/>
        <v>0</v>
      </c>
      <c r="BI137" s="144">
        <f t="shared" si="106"/>
        <v>0</v>
      </c>
      <c r="BJ137" s="144">
        <f t="shared" si="106"/>
        <v>0</v>
      </c>
      <c r="BK137" s="144">
        <f t="shared" si="106"/>
        <v>0</v>
      </c>
      <c r="BL137" s="144">
        <f t="shared" si="106"/>
        <v>0</v>
      </c>
      <c r="BM137" s="144">
        <f t="shared" si="106"/>
        <v>0</v>
      </c>
      <c r="BN137" s="144">
        <f t="shared" si="85"/>
        <v>0</v>
      </c>
      <c r="BO137" s="144">
        <f t="shared" si="85"/>
        <v>0</v>
      </c>
      <c r="BP137" s="144">
        <f t="shared" si="85"/>
        <v>0</v>
      </c>
      <c r="BQ137" s="144">
        <f t="shared" si="85"/>
        <v>0</v>
      </c>
      <c r="BR137" s="144">
        <f t="shared" si="87"/>
        <v>0</v>
      </c>
      <c r="BS137" s="144">
        <f t="shared" si="87"/>
        <v>0</v>
      </c>
      <c r="BT137" s="144">
        <f t="shared" si="87"/>
        <v>0</v>
      </c>
      <c r="BU137" s="144">
        <f t="shared" si="87"/>
        <v>0</v>
      </c>
      <c r="BV137" s="144">
        <f t="shared" si="87"/>
        <v>0</v>
      </c>
      <c r="BW137" s="144">
        <f t="shared" si="87"/>
        <v>0</v>
      </c>
      <c r="BX137" s="144">
        <f t="shared" si="87"/>
        <v>0</v>
      </c>
      <c r="BY137" s="144">
        <f t="shared" si="87"/>
        <v>0</v>
      </c>
      <c r="BZ137" s="144">
        <f t="shared" si="87"/>
        <v>0</v>
      </c>
      <c r="CA137" s="144">
        <f t="shared" si="87"/>
        <v>0</v>
      </c>
      <c r="CB137" s="144">
        <f t="shared" si="87"/>
        <v>0</v>
      </c>
      <c r="CC137" s="369"/>
      <c r="CE137" s="189" t="str">
        <f t="shared" si="63"/>
        <v>Calorifugeage</v>
      </c>
      <c r="CF137" s="145"/>
      <c r="CG137" s="145">
        <v>1</v>
      </c>
      <c r="CH137" s="145">
        <v>1</v>
      </c>
      <c r="CI137" s="145">
        <v>1</v>
      </c>
      <c r="CJ137" s="145">
        <v>1</v>
      </c>
      <c r="CK137" s="145">
        <v>1</v>
      </c>
      <c r="CL137" s="145">
        <v>1</v>
      </c>
      <c r="CM137" s="145">
        <v>1</v>
      </c>
      <c r="CN137" s="145">
        <v>1</v>
      </c>
      <c r="CO137" s="145">
        <v>1</v>
      </c>
      <c r="CP137" s="145">
        <v>1</v>
      </c>
      <c r="CQ137" s="145">
        <v>1</v>
      </c>
      <c r="CR137" s="145">
        <v>1</v>
      </c>
      <c r="CS137" s="145">
        <v>1</v>
      </c>
      <c r="CT137" s="145">
        <f t="shared" si="64"/>
        <v>0</v>
      </c>
      <c r="CU137" s="145">
        <f t="shared" si="65"/>
        <v>0</v>
      </c>
      <c r="CV137" s="145">
        <f t="shared" si="67"/>
        <v>0</v>
      </c>
    </row>
    <row r="138" spans="1:100" s="137" customFormat="1" hidden="1" x14ac:dyDescent="0.2">
      <c r="B138" s="96" t="s">
        <v>45</v>
      </c>
      <c r="C138" s="320"/>
      <c r="D138" s="50"/>
      <c r="E138" s="510">
        <v>30</v>
      </c>
      <c r="F138" s="643"/>
      <c r="G138" s="157" t="s">
        <v>46</v>
      </c>
      <c r="H138" s="637"/>
      <c r="I138" s="623" t="s">
        <v>124</v>
      </c>
      <c r="J138" s="84"/>
      <c r="K138" s="139">
        <f t="shared" si="68"/>
        <v>30</v>
      </c>
      <c r="L138" s="140">
        <f t="shared" si="101"/>
        <v>0</v>
      </c>
      <c r="M138" s="141">
        <f t="shared" si="102"/>
        <v>0</v>
      </c>
      <c r="N138" s="141">
        <f t="shared" si="103"/>
        <v>0</v>
      </c>
      <c r="O138" s="70"/>
      <c r="P138" s="149" t="str">
        <f t="shared" si="62"/>
        <v>Autre</v>
      </c>
      <c r="Q138" s="144">
        <f t="shared" si="72"/>
        <v>0</v>
      </c>
      <c r="R138" s="144">
        <f t="shared" si="104"/>
        <v>0</v>
      </c>
      <c r="S138" s="144">
        <f t="shared" si="104"/>
        <v>0</v>
      </c>
      <c r="T138" s="144">
        <f t="shared" si="104"/>
        <v>0</v>
      </c>
      <c r="U138" s="144">
        <f t="shared" si="104"/>
        <v>0</v>
      </c>
      <c r="V138" s="144">
        <f t="shared" si="104"/>
        <v>0</v>
      </c>
      <c r="W138" s="144">
        <f t="shared" si="104"/>
        <v>0</v>
      </c>
      <c r="X138" s="144">
        <f t="shared" si="104"/>
        <v>0</v>
      </c>
      <c r="Y138" s="144">
        <f t="shared" si="104"/>
        <v>0</v>
      </c>
      <c r="Z138" s="144">
        <f t="shared" si="104"/>
        <v>0</v>
      </c>
      <c r="AA138" s="144">
        <f t="shared" si="104"/>
        <v>0</v>
      </c>
      <c r="AB138" s="144">
        <f t="shared" si="104"/>
        <v>0</v>
      </c>
      <c r="AC138" s="144">
        <f t="shared" si="104"/>
        <v>0</v>
      </c>
      <c r="AD138" s="144">
        <f t="shared" si="104"/>
        <v>0</v>
      </c>
      <c r="AE138" s="144">
        <f t="shared" si="104"/>
        <v>0</v>
      </c>
      <c r="AF138" s="144">
        <f t="shared" si="104"/>
        <v>0</v>
      </c>
      <c r="AG138" s="144">
        <f t="shared" si="104"/>
        <v>0</v>
      </c>
      <c r="AH138" s="144">
        <f t="shared" si="104"/>
        <v>0</v>
      </c>
      <c r="AI138" s="144">
        <f t="shared" si="104"/>
        <v>0</v>
      </c>
      <c r="AJ138" s="144">
        <f t="shared" si="104"/>
        <v>0</v>
      </c>
      <c r="AK138" s="144">
        <f t="shared" si="104"/>
        <v>0</v>
      </c>
      <c r="AL138" s="144">
        <f t="shared" si="104"/>
        <v>0</v>
      </c>
      <c r="AM138" s="144">
        <f t="shared" si="104"/>
        <v>0</v>
      </c>
      <c r="AN138" s="144">
        <f t="shared" si="104"/>
        <v>0</v>
      </c>
      <c r="AO138" s="144">
        <f t="shared" si="104"/>
        <v>0</v>
      </c>
      <c r="AP138" s="144">
        <f t="shared" si="104"/>
        <v>0</v>
      </c>
      <c r="AQ138" s="144">
        <f t="shared" si="104"/>
        <v>0</v>
      </c>
      <c r="AR138" s="144">
        <f t="shared" si="104"/>
        <v>0</v>
      </c>
      <c r="AS138" s="144">
        <f t="shared" si="104"/>
        <v>0</v>
      </c>
      <c r="AT138" s="144">
        <f t="shared" si="104"/>
        <v>0</v>
      </c>
      <c r="AU138" s="144">
        <f t="shared" si="104"/>
        <v>0</v>
      </c>
      <c r="AV138" s="144">
        <f t="shared" si="105"/>
        <v>0</v>
      </c>
      <c r="AX138" s="144">
        <f t="shared" si="58"/>
        <v>0</v>
      </c>
      <c r="AY138" s="144">
        <f t="shared" si="106"/>
        <v>0</v>
      </c>
      <c r="AZ138" s="144">
        <f t="shared" si="106"/>
        <v>0</v>
      </c>
      <c r="BA138" s="144">
        <f t="shared" si="106"/>
        <v>0</v>
      </c>
      <c r="BB138" s="144">
        <f t="shared" si="106"/>
        <v>0</v>
      </c>
      <c r="BC138" s="144">
        <f t="shared" si="106"/>
        <v>0</v>
      </c>
      <c r="BD138" s="144">
        <f t="shared" si="106"/>
        <v>0</v>
      </c>
      <c r="BE138" s="144">
        <f t="shared" si="106"/>
        <v>0</v>
      </c>
      <c r="BF138" s="144">
        <f t="shared" si="106"/>
        <v>0</v>
      </c>
      <c r="BG138" s="144">
        <f t="shared" si="106"/>
        <v>0</v>
      </c>
      <c r="BH138" s="144">
        <f t="shared" si="106"/>
        <v>0</v>
      </c>
      <c r="BI138" s="144">
        <f t="shared" si="106"/>
        <v>0</v>
      </c>
      <c r="BJ138" s="144">
        <f t="shared" si="106"/>
        <v>0</v>
      </c>
      <c r="BK138" s="144">
        <f t="shared" si="106"/>
        <v>0</v>
      </c>
      <c r="BL138" s="144">
        <f t="shared" si="106"/>
        <v>0</v>
      </c>
      <c r="BM138" s="144">
        <f t="shared" si="106"/>
        <v>0</v>
      </c>
      <c r="BN138" s="144">
        <f t="shared" si="85"/>
        <v>0</v>
      </c>
      <c r="BO138" s="144">
        <f t="shared" si="85"/>
        <v>0</v>
      </c>
      <c r="BP138" s="144">
        <f t="shared" si="85"/>
        <v>0</v>
      </c>
      <c r="BQ138" s="144">
        <f t="shared" si="85"/>
        <v>0</v>
      </c>
      <c r="BR138" s="144">
        <f t="shared" si="87"/>
        <v>0</v>
      </c>
      <c r="BS138" s="144">
        <f t="shared" si="87"/>
        <v>0</v>
      </c>
      <c r="BT138" s="144">
        <f t="shared" si="87"/>
        <v>0</v>
      </c>
      <c r="BU138" s="144">
        <f t="shared" si="87"/>
        <v>0</v>
      </c>
      <c r="BV138" s="144">
        <f t="shared" si="87"/>
        <v>0</v>
      </c>
      <c r="BW138" s="144">
        <f t="shared" si="87"/>
        <v>0</v>
      </c>
      <c r="BX138" s="144">
        <f t="shared" si="87"/>
        <v>0</v>
      </c>
      <c r="BY138" s="144">
        <f t="shared" si="87"/>
        <v>0</v>
      </c>
      <c r="BZ138" s="144">
        <f t="shared" si="87"/>
        <v>0</v>
      </c>
      <c r="CA138" s="144">
        <f t="shared" si="87"/>
        <v>0</v>
      </c>
      <c r="CB138" s="144">
        <f t="shared" si="87"/>
        <v>0</v>
      </c>
      <c r="CC138" s="369"/>
      <c r="CE138" s="189" t="str">
        <f t="shared" si="63"/>
        <v>Autre</v>
      </c>
      <c r="CF138" s="145"/>
      <c r="CG138" s="145">
        <v>1</v>
      </c>
      <c r="CH138" s="145">
        <v>1</v>
      </c>
      <c r="CI138" s="145">
        <v>1</v>
      </c>
      <c r="CJ138" s="145">
        <v>1</v>
      </c>
      <c r="CK138" s="145">
        <v>1</v>
      </c>
      <c r="CL138" s="145">
        <v>1</v>
      </c>
      <c r="CM138" s="145">
        <v>1</v>
      </c>
      <c r="CN138" s="145">
        <v>1</v>
      </c>
      <c r="CO138" s="145">
        <v>1</v>
      </c>
      <c r="CP138" s="145">
        <v>1</v>
      </c>
      <c r="CQ138" s="145">
        <v>1</v>
      </c>
      <c r="CR138" s="145">
        <v>1</v>
      </c>
      <c r="CS138" s="145">
        <v>1</v>
      </c>
      <c r="CT138" s="145">
        <f t="shared" si="64"/>
        <v>0</v>
      </c>
      <c r="CU138" s="145">
        <f t="shared" si="65"/>
        <v>0</v>
      </c>
      <c r="CV138" s="145">
        <f t="shared" si="67"/>
        <v>0</v>
      </c>
    </row>
    <row r="139" spans="1:100" s="137" customFormat="1" ht="13.5" hidden="1" thickBot="1" x14ac:dyDescent="0.25">
      <c r="B139" s="699" t="s">
        <v>430</v>
      </c>
      <c r="C139" s="322"/>
      <c r="D139" s="129"/>
      <c r="E139" s="155"/>
      <c r="F139" s="127"/>
      <c r="G139" s="130"/>
      <c r="H139" s="639"/>
      <c r="I139" s="130"/>
      <c r="J139" s="112"/>
      <c r="K139" s="139"/>
      <c r="L139" s="140"/>
      <c r="M139" s="141"/>
      <c r="N139" s="141"/>
      <c r="O139" s="70"/>
      <c r="P139" s="688" t="str">
        <f t="shared" si="62"/>
        <v>15. MCR/Automation du bâtiment</v>
      </c>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369"/>
      <c r="CE139" s="374" t="str">
        <f t="shared" si="63"/>
        <v>15. MCR/Automation du bâtiment</v>
      </c>
      <c r="CF139" s="145">
        <v>1</v>
      </c>
      <c r="CG139" s="145">
        <v>1</v>
      </c>
      <c r="CH139" s="145">
        <v>1</v>
      </c>
      <c r="CI139" s="145">
        <v>1</v>
      </c>
      <c r="CJ139" s="145">
        <v>1</v>
      </c>
      <c r="CK139" s="145">
        <v>1</v>
      </c>
      <c r="CL139" s="145">
        <v>1</v>
      </c>
      <c r="CM139" s="145">
        <v>1</v>
      </c>
      <c r="CN139" s="145">
        <v>1</v>
      </c>
      <c r="CO139" s="145">
        <v>1</v>
      </c>
      <c r="CP139" s="145">
        <v>1</v>
      </c>
      <c r="CQ139" s="145">
        <v>1</v>
      </c>
      <c r="CR139" s="145">
        <v>1</v>
      </c>
      <c r="CS139" s="145">
        <v>1</v>
      </c>
      <c r="CT139" s="145">
        <f t="shared" si="64"/>
        <v>1</v>
      </c>
      <c r="CU139" s="145">
        <f t="shared" si="65"/>
        <v>1</v>
      </c>
      <c r="CV139" s="145">
        <f t="shared" si="67"/>
        <v>1</v>
      </c>
    </row>
    <row r="140" spans="1:100" s="137" customFormat="1" ht="13.5" hidden="1" thickBot="1" x14ac:dyDescent="0.25">
      <c r="B140" s="98" t="s">
        <v>407</v>
      </c>
      <c r="C140" s="319"/>
      <c r="D140" s="49"/>
      <c r="E140" s="152">
        <v>15</v>
      </c>
      <c r="F140" s="642"/>
      <c r="G140" s="34">
        <v>1.4999999999999999E-2</v>
      </c>
      <c r="H140" s="636"/>
      <c r="I140" s="622" t="s">
        <v>124</v>
      </c>
      <c r="J140" s="112"/>
      <c r="K140" s="139">
        <f t="shared" si="68"/>
        <v>15</v>
      </c>
      <c r="L140" s="140">
        <f t="shared" ref="L140:L143" si="107">IF(ISNUMBER(H140),IF(I140=$D$332,IFERROR(H140/D140,"-"),H140/100),IF(ISNUMBER(G140),G140,0))</f>
        <v>1.4999999999999999E-2</v>
      </c>
      <c r="M140" s="141">
        <f t="shared" ref="M140:M143" si="108">IF(AND(ISNUMBER(H140),I140=$D$332),H140,L140*D140)</f>
        <v>0</v>
      </c>
      <c r="N140" s="141">
        <f t="shared" si="103"/>
        <v>0</v>
      </c>
      <c r="O140" s="70"/>
      <c r="P140" s="143" t="str">
        <f t="shared" si="62"/>
        <v>Capteurs/actionneurs</v>
      </c>
      <c r="Q140" s="144">
        <f t="shared" si="72"/>
        <v>0</v>
      </c>
      <c r="R140" s="144">
        <f t="shared" ref="R140:AU143" si="109">IF(Betrachtungszeit_Heizung&lt;R$26,0,IF(AND(Q$26&lt;&gt;0,Q$26/($K140)=INT(Q$26/($K140))),$D140,0))</f>
        <v>0</v>
      </c>
      <c r="S140" s="144">
        <f t="shared" si="109"/>
        <v>0</v>
      </c>
      <c r="T140" s="144">
        <f t="shared" si="109"/>
        <v>0</v>
      </c>
      <c r="U140" s="144">
        <f t="shared" si="109"/>
        <v>0</v>
      </c>
      <c r="V140" s="144">
        <f t="shared" si="109"/>
        <v>0</v>
      </c>
      <c r="W140" s="144">
        <f t="shared" si="109"/>
        <v>0</v>
      </c>
      <c r="X140" s="144">
        <f t="shared" si="109"/>
        <v>0</v>
      </c>
      <c r="Y140" s="144">
        <f t="shared" si="109"/>
        <v>0</v>
      </c>
      <c r="Z140" s="144">
        <f t="shared" si="109"/>
        <v>0</v>
      </c>
      <c r="AA140" s="144">
        <f t="shared" si="109"/>
        <v>0</v>
      </c>
      <c r="AB140" s="144">
        <f t="shared" si="109"/>
        <v>0</v>
      </c>
      <c r="AC140" s="144">
        <f t="shared" si="109"/>
        <v>0</v>
      </c>
      <c r="AD140" s="144">
        <f t="shared" si="109"/>
        <v>0</v>
      </c>
      <c r="AE140" s="144">
        <f t="shared" si="109"/>
        <v>0</v>
      </c>
      <c r="AF140" s="144">
        <f t="shared" si="109"/>
        <v>0</v>
      </c>
      <c r="AG140" s="144">
        <f t="shared" si="109"/>
        <v>0</v>
      </c>
      <c r="AH140" s="144">
        <f t="shared" si="109"/>
        <v>0</v>
      </c>
      <c r="AI140" s="144">
        <f t="shared" si="109"/>
        <v>0</v>
      </c>
      <c r="AJ140" s="144">
        <f t="shared" si="109"/>
        <v>0</v>
      </c>
      <c r="AK140" s="144">
        <f t="shared" si="109"/>
        <v>0</v>
      </c>
      <c r="AL140" s="144">
        <f t="shared" si="109"/>
        <v>0</v>
      </c>
      <c r="AM140" s="144">
        <f t="shared" si="109"/>
        <v>0</v>
      </c>
      <c r="AN140" s="144">
        <f t="shared" si="109"/>
        <v>0</v>
      </c>
      <c r="AO140" s="144">
        <f t="shared" si="109"/>
        <v>0</v>
      </c>
      <c r="AP140" s="144">
        <f t="shared" si="109"/>
        <v>0</v>
      </c>
      <c r="AQ140" s="144">
        <f t="shared" si="109"/>
        <v>0</v>
      </c>
      <c r="AR140" s="144">
        <f t="shared" si="109"/>
        <v>0</v>
      </c>
      <c r="AS140" s="144">
        <f t="shared" si="109"/>
        <v>0</v>
      </c>
      <c r="AT140" s="144">
        <f t="shared" si="109"/>
        <v>0</v>
      </c>
      <c r="AU140" s="144">
        <f t="shared" si="109"/>
        <v>0</v>
      </c>
      <c r="AV140" s="144">
        <f>SUMIF($AX$26:$CB$26,Betrachtungszeit_Heizung,AX140:CB140)</f>
        <v>0</v>
      </c>
      <c r="AX140" s="144">
        <f t="shared" si="58"/>
        <v>0</v>
      </c>
      <c r="AY140" s="144">
        <f t="shared" si="106"/>
        <v>0</v>
      </c>
      <c r="AZ140" s="144">
        <f t="shared" si="106"/>
        <v>0</v>
      </c>
      <c r="BA140" s="144">
        <f t="shared" si="106"/>
        <v>0</v>
      </c>
      <c r="BB140" s="144">
        <f t="shared" si="106"/>
        <v>0</v>
      </c>
      <c r="BC140" s="144">
        <f t="shared" si="106"/>
        <v>0</v>
      </c>
      <c r="BD140" s="144">
        <f t="shared" si="106"/>
        <v>0</v>
      </c>
      <c r="BE140" s="144">
        <f t="shared" si="106"/>
        <v>0</v>
      </c>
      <c r="BF140" s="144">
        <f t="shared" si="106"/>
        <v>0</v>
      </c>
      <c r="BG140" s="144">
        <f t="shared" si="106"/>
        <v>0</v>
      </c>
      <c r="BH140" s="144">
        <f t="shared" si="106"/>
        <v>0</v>
      </c>
      <c r="BI140" s="144">
        <f t="shared" si="106"/>
        <v>0</v>
      </c>
      <c r="BJ140" s="144">
        <f t="shared" si="106"/>
        <v>0</v>
      </c>
      <c r="BK140" s="144">
        <f t="shared" si="106"/>
        <v>0</v>
      </c>
      <c r="BL140" s="144">
        <f t="shared" si="106"/>
        <v>0</v>
      </c>
      <c r="BM140" s="144">
        <f t="shared" si="106"/>
        <v>0</v>
      </c>
      <c r="BN140" s="144">
        <f t="shared" si="85"/>
        <v>0</v>
      </c>
      <c r="BO140" s="144">
        <f t="shared" si="85"/>
        <v>0</v>
      </c>
      <c r="BP140" s="144">
        <f t="shared" si="85"/>
        <v>0</v>
      </c>
      <c r="BQ140" s="144">
        <f t="shared" si="85"/>
        <v>0</v>
      </c>
      <c r="BR140" s="144">
        <f t="shared" si="87"/>
        <v>0</v>
      </c>
      <c r="BS140" s="144">
        <f t="shared" si="87"/>
        <v>0</v>
      </c>
      <c r="BT140" s="144">
        <f t="shared" ref="BT140:CB154" si="110">BS140-$N140+AM140</f>
        <v>0</v>
      </c>
      <c r="BU140" s="144">
        <f t="shared" si="110"/>
        <v>0</v>
      </c>
      <c r="BV140" s="144">
        <f t="shared" si="110"/>
        <v>0</v>
      </c>
      <c r="BW140" s="144">
        <f t="shared" si="110"/>
        <v>0</v>
      </c>
      <c r="BX140" s="144">
        <f t="shared" si="110"/>
        <v>0</v>
      </c>
      <c r="BY140" s="144">
        <f t="shared" si="110"/>
        <v>0</v>
      </c>
      <c r="BZ140" s="144">
        <f t="shared" si="110"/>
        <v>0</v>
      </c>
      <c r="CA140" s="144">
        <f t="shared" si="110"/>
        <v>0</v>
      </c>
      <c r="CB140" s="144">
        <f t="shared" si="110"/>
        <v>0</v>
      </c>
      <c r="CC140" s="369"/>
      <c r="CE140" s="189" t="str">
        <f t="shared" si="63"/>
        <v>Capteurs/actionneurs</v>
      </c>
      <c r="CF140" s="145"/>
      <c r="CG140" s="145">
        <v>1</v>
      </c>
      <c r="CH140" s="145">
        <v>1</v>
      </c>
      <c r="CI140" s="145">
        <v>1</v>
      </c>
      <c r="CJ140" s="145">
        <v>1</v>
      </c>
      <c r="CK140" s="145">
        <v>1</v>
      </c>
      <c r="CL140" s="145">
        <v>1</v>
      </c>
      <c r="CM140" s="145">
        <v>1</v>
      </c>
      <c r="CN140" s="145">
        <v>1</v>
      </c>
      <c r="CO140" s="145">
        <v>1</v>
      </c>
      <c r="CP140" s="145">
        <v>1</v>
      </c>
      <c r="CQ140" s="145">
        <v>1</v>
      </c>
      <c r="CR140" s="145">
        <v>1</v>
      </c>
      <c r="CS140" s="145">
        <v>1</v>
      </c>
      <c r="CT140" s="145">
        <f t="shared" si="64"/>
        <v>0</v>
      </c>
      <c r="CU140" s="145">
        <f t="shared" si="65"/>
        <v>0</v>
      </c>
      <c r="CV140" s="145">
        <f t="shared" si="67"/>
        <v>0</v>
      </c>
    </row>
    <row r="141" spans="1:100" s="137" customFormat="1" ht="13.5" hidden="1" thickBot="1" x14ac:dyDescent="0.25">
      <c r="B141" s="98" t="s">
        <v>406</v>
      </c>
      <c r="C141" s="319"/>
      <c r="D141" s="49"/>
      <c r="E141" s="152">
        <v>15</v>
      </c>
      <c r="F141" s="642"/>
      <c r="G141" s="34">
        <v>0.01</v>
      </c>
      <c r="H141" s="636"/>
      <c r="I141" s="622" t="s">
        <v>124</v>
      </c>
      <c r="J141" s="112"/>
      <c r="K141" s="139">
        <f t="shared" si="68"/>
        <v>15</v>
      </c>
      <c r="L141" s="140">
        <f t="shared" si="107"/>
        <v>0.01</v>
      </c>
      <c r="M141" s="141">
        <f t="shared" si="108"/>
        <v>0</v>
      </c>
      <c r="N141" s="141">
        <f t="shared" si="103"/>
        <v>0</v>
      </c>
      <c r="O141" s="70"/>
      <c r="P141" s="143" t="str">
        <f t="shared" si="62"/>
        <v>Tableaux MCR</v>
      </c>
      <c r="Q141" s="144">
        <f t="shared" si="72"/>
        <v>0</v>
      </c>
      <c r="R141" s="144">
        <f t="shared" si="109"/>
        <v>0</v>
      </c>
      <c r="S141" s="144">
        <f t="shared" si="109"/>
        <v>0</v>
      </c>
      <c r="T141" s="144">
        <f t="shared" si="109"/>
        <v>0</v>
      </c>
      <c r="U141" s="144">
        <f t="shared" si="109"/>
        <v>0</v>
      </c>
      <c r="V141" s="144">
        <f t="shared" si="109"/>
        <v>0</v>
      </c>
      <c r="W141" s="144">
        <f t="shared" si="109"/>
        <v>0</v>
      </c>
      <c r="X141" s="144">
        <f t="shared" si="109"/>
        <v>0</v>
      </c>
      <c r="Y141" s="144">
        <f t="shared" si="109"/>
        <v>0</v>
      </c>
      <c r="Z141" s="144">
        <f t="shared" si="109"/>
        <v>0</v>
      </c>
      <c r="AA141" s="144">
        <f t="shared" si="109"/>
        <v>0</v>
      </c>
      <c r="AB141" s="144">
        <f t="shared" si="109"/>
        <v>0</v>
      </c>
      <c r="AC141" s="144">
        <f t="shared" si="109"/>
        <v>0</v>
      </c>
      <c r="AD141" s="144">
        <f t="shared" si="109"/>
        <v>0</v>
      </c>
      <c r="AE141" s="144">
        <f t="shared" si="109"/>
        <v>0</v>
      </c>
      <c r="AF141" s="144">
        <f t="shared" si="109"/>
        <v>0</v>
      </c>
      <c r="AG141" s="144">
        <f t="shared" si="109"/>
        <v>0</v>
      </c>
      <c r="AH141" s="144">
        <f t="shared" si="109"/>
        <v>0</v>
      </c>
      <c r="AI141" s="144">
        <f t="shared" si="109"/>
        <v>0</v>
      </c>
      <c r="AJ141" s="144">
        <f t="shared" si="109"/>
        <v>0</v>
      </c>
      <c r="AK141" s="144">
        <f t="shared" si="109"/>
        <v>0</v>
      </c>
      <c r="AL141" s="144">
        <f t="shared" si="109"/>
        <v>0</v>
      </c>
      <c r="AM141" s="144">
        <f t="shared" si="109"/>
        <v>0</v>
      </c>
      <c r="AN141" s="144">
        <f t="shared" si="109"/>
        <v>0</v>
      </c>
      <c r="AO141" s="144">
        <f t="shared" si="109"/>
        <v>0</v>
      </c>
      <c r="AP141" s="144">
        <f t="shared" si="109"/>
        <v>0</v>
      </c>
      <c r="AQ141" s="144">
        <f t="shared" si="109"/>
        <v>0</v>
      </c>
      <c r="AR141" s="144">
        <f t="shared" si="109"/>
        <v>0</v>
      </c>
      <c r="AS141" s="144">
        <f t="shared" si="109"/>
        <v>0</v>
      </c>
      <c r="AT141" s="144">
        <f t="shared" si="109"/>
        <v>0</v>
      </c>
      <c r="AU141" s="144">
        <f t="shared" si="109"/>
        <v>0</v>
      </c>
      <c r="AV141" s="144">
        <f>SUMIF($AX$26:$CB$26,Betrachtungszeit_Heizung,AX141:CB141)</f>
        <v>0</v>
      </c>
      <c r="AX141" s="144">
        <f t="shared" si="58"/>
        <v>0</v>
      </c>
      <c r="AY141" s="144">
        <f t="shared" si="106"/>
        <v>0</v>
      </c>
      <c r="AZ141" s="144">
        <f t="shared" si="106"/>
        <v>0</v>
      </c>
      <c r="BA141" s="144">
        <f t="shared" si="106"/>
        <v>0</v>
      </c>
      <c r="BB141" s="144">
        <f t="shared" si="106"/>
        <v>0</v>
      </c>
      <c r="BC141" s="144">
        <f t="shared" si="106"/>
        <v>0</v>
      </c>
      <c r="BD141" s="144">
        <f t="shared" si="106"/>
        <v>0</v>
      </c>
      <c r="BE141" s="144">
        <f t="shared" si="106"/>
        <v>0</v>
      </c>
      <c r="BF141" s="144">
        <f t="shared" si="106"/>
        <v>0</v>
      </c>
      <c r="BG141" s="144">
        <f t="shared" si="106"/>
        <v>0</v>
      </c>
      <c r="BH141" s="144">
        <f t="shared" si="106"/>
        <v>0</v>
      </c>
      <c r="BI141" s="144">
        <f t="shared" si="106"/>
        <v>0</v>
      </c>
      <c r="BJ141" s="144">
        <f t="shared" si="106"/>
        <v>0</v>
      </c>
      <c r="BK141" s="144">
        <f t="shared" si="106"/>
        <v>0</v>
      </c>
      <c r="BL141" s="144">
        <f t="shared" si="106"/>
        <v>0</v>
      </c>
      <c r="BM141" s="144">
        <f t="shared" si="106"/>
        <v>0</v>
      </c>
      <c r="BN141" s="144">
        <f t="shared" si="85"/>
        <v>0</v>
      </c>
      <c r="BO141" s="144">
        <f t="shared" si="85"/>
        <v>0</v>
      </c>
      <c r="BP141" s="144">
        <f t="shared" si="85"/>
        <v>0</v>
      </c>
      <c r="BQ141" s="144">
        <f t="shared" si="85"/>
        <v>0</v>
      </c>
      <c r="BR141" s="144">
        <f t="shared" si="85"/>
        <v>0</v>
      </c>
      <c r="BS141" s="144">
        <f t="shared" si="85"/>
        <v>0</v>
      </c>
      <c r="BT141" s="144">
        <f t="shared" si="110"/>
        <v>0</v>
      </c>
      <c r="BU141" s="144">
        <f t="shared" si="110"/>
        <v>0</v>
      </c>
      <c r="BV141" s="144">
        <f t="shared" si="110"/>
        <v>0</v>
      </c>
      <c r="BW141" s="144">
        <f t="shared" si="110"/>
        <v>0</v>
      </c>
      <c r="BX141" s="144">
        <f t="shared" si="110"/>
        <v>0</v>
      </c>
      <c r="BY141" s="144">
        <f t="shared" si="110"/>
        <v>0</v>
      </c>
      <c r="BZ141" s="144">
        <f t="shared" si="110"/>
        <v>0</v>
      </c>
      <c r="CA141" s="144">
        <f t="shared" si="110"/>
        <v>0</v>
      </c>
      <c r="CB141" s="144">
        <f t="shared" si="110"/>
        <v>0</v>
      </c>
      <c r="CC141" s="369"/>
      <c r="CE141" s="189" t="str">
        <f t="shared" si="63"/>
        <v>Tableaux MCR</v>
      </c>
      <c r="CF141" s="145"/>
      <c r="CG141" s="145">
        <v>1</v>
      </c>
      <c r="CH141" s="145">
        <v>1</v>
      </c>
      <c r="CI141" s="145">
        <v>1</v>
      </c>
      <c r="CJ141" s="145">
        <v>1</v>
      </c>
      <c r="CK141" s="145">
        <v>1</v>
      </c>
      <c r="CL141" s="145">
        <v>1</v>
      </c>
      <c r="CM141" s="145">
        <v>1</v>
      </c>
      <c r="CN141" s="145">
        <v>1</v>
      </c>
      <c r="CO141" s="145">
        <v>1</v>
      </c>
      <c r="CP141" s="145">
        <v>1</v>
      </c>
      <c r="CQ141" s="145">
        <v>1</v>
      </c>
      <c r="CR141" s="145">
        <v>1</v>
      </c>
      <c r="CS141" s="145">
        <v>1</v>
      </c>
      <c r="CT141" s="145">
        <f t="shared" si="64"/>
        <v>0</v>
      </c>
      <c r="CU141" s="145">
        <f t="shared" si="65"/>
        <v>0</v>
      </c>
      <c r="CV141" s="145">
        <f t="shared" si="67"/>
        <v>0</v>
      </c>
    </row>
    <row r="142" spans="1:100" s="137" customFormat="1" ht="13.5" hidden="1" thickBot="1" x14ac:dyDescent="0.25">
      <c r="B142" s="98" t="s">
        <v>431</v>
      </c>
      <c r="C142" s="319"/>
      <c r="D142" s="49"/>
      <c r="E142" s="152">
        <v>15</v>
      </c>
      <c r="F142" s="642"/>
      <c r="G142" s="34">
        <v>1.4999999999999999E-2</v>
      </c>
      <c r="H142" s="636"/>
      <c r="I142" s="622" t="s">
        <v>124</v>
      </c>
      <c r="J142" s="112"/>
      <c r="K142" s="139">
        <f t="shared" si="68"/>
        <v>15</v>
      </c>
      <c r="L142" s="140">
        <f t="shared" si="107"/>
        <v>1.4999999999999999E-2</v>
      </c>
      <c r="M142" s="141">
        <f t="shared" si="108"/>
        <v>0</v>
      </c>
      <c r="N142" s="141">
        <f t="shared" si="103"/>
        <v>0</v>
      </c>
      <c r="O142" s="70"/>
      <c r="P142" s="143" t="str">
        <f t="shared" si="62"/>
        <v>Régulation/Automate</v>
      </c>
      <c r="Q142" s="144">
        <f t="shared" si="72"/>
        <v>0</v>
      </c>
      <c r="R142" s="144">
        <f t="shared" si="109"/>
        <v>0</v>
      </c>
      <c r="S142" s="144">
        <f t="shared" si="109"/>
        <v>0</v>
      </c>
      <c r="T142" s="144">
        <f t="shared" si="109"/>
        <v>0</v>
      </c>
      <c r="U142" s="144">
        <f t="shared" si="109"/>
        <v>0</v>
      </c>
      <c r="V142" s="144">
        <f t="shared" si="109"/>
        <v>0</v>
      </c>
      <c r="W142" s="144">
        <f t="shared" si="109"/>
        <v>0</v>
      </c>
      <c r="X142" s="144">
        <f t="shared" si="109"/>
        <v>0</v>
      </c>
      <c r="Y142" s="144">
        <f t="shared" si="109"/>
        <v>0</v>
      </c>
      <c r="Z142" s="144">
        <f t="shared" si="109"/>
        <v>0</v>
      </c>
      <c r="AA142" s="144">
        <f t="shared" si="109"/>
        <v>0</v>
      </c>
      <c r="AB142" s="144">
        <f t="shared" si="109"/>
        <v>0</v>
      </c>
      <c r="AC142" s="144">
        <f t="shared" si="109"/>
        <v>0</v>
      </c>
      <c r="AD142" s="144">
        <f t="shared" si="109"/>
        <v>0</v>
      </c>
      <c r="AE142" s="144">
        <f t="shared" si="109"/>
        <v>0</v>
      </c>
      <c r="AF142" s="144">
        <f t="shared" si="109"/>
        <v>0</v>
      </c>
      <c r="AG142" s="144">
        <f t="shared" si="109"/>
        <v>0</v>
      </c>
      <c r="AH142" s="144">
        <f t="shared" si="109"/>
        <v>0</v>
      </c>
      <c r="AI142" s="144">
        <f t="shared" si="109"/>
        <v>0</v>
      </c>
      <c r="AJ142" s="144">
        <f t="shared" si="109"/>
        <v>0</v>
      </c>
      <c r="AK142" s="144">
        <f t="shared" si="109"/>
        <v>0</v>
      </c>
      <c r="AL142" s="144">
        <f t="shared" si="109"/>
        <v>0</v>
      </c>
      <c r="AM142" s="144">
        <f t="shared" si="109"/>
        <v>0</v>
      </c>
      <c r="AN142" s="144">
        <f t="shared" si="109"/>
        <v>0</v>
      </c>
      <c r="AO142" s="144">
        <f t="shared" si="109"/>
        <v>0</v>
      </c>
      <c r="AP142" s="144">
        <f t="shared" si="109"/>
        <v>0</v>
      </c>
      <c r="AQ142" s="144">
        <f t="shared" si="109"/>
        <v>0</v>
      </c>
      <c r="AR142" s="144">
        <f t="shared" si="109"/>
        <v>0</v>
      </c>
      <c r="AS142" s="144">
        <f t="shared" si="109"/>
        <v>0</v>
      </c>
      <c r="AT142" s="144">
        <f t="shared" si="109"/>
        <v>0</v>
      </c>
      <c r="AU142" s="144">
        <f t="shared" si="109"/>
        <v>0</v>
      </c>
      <c r="AV142" s="144">
        <f>SUMIF($AX$26:$CB$26,Betrachtungszeit_Heizung,AX142:CB142)</f>
        <v>0</v>
      </c>
      <c r="AX142" s="144">
        <f t="shared" si="58"/>
        <v>0</v>
      </c>
      <c r="AY142" s="144">
        <f t="shared" si="106"/>
        <v>0</v>
      </c>
      <c r="AZ142" s="144">
        <f t="shared" si="106"/>
        <v>0</v>
      </c>
      <c r="BA142" s="144">
        <f t="shared" si="106"/>
        <v>0</v>
      </c>
      <c r="BB142" s="144">
        <f t="shared" si="106"/>
        <v>0</v>
      </c>
      <c r="BC142" s="144">
        <f t="shared" si="106"/>
        <v>0</v>
      </c>
      <c r="BD142" s="144">
        <f t="shared" si="106"/>
        <v>0</v>
      </c>
      <c r="BE142" s="144">
        <f t="shared" si="106"/>
        <v>0</v>
      </c>
      <c r="BF142" s="144">
        <f t="shared" si="106"/>
        <v>0</v>
      </c>
      <c r="BG142" s="144">
        <f t="shared" si="106"/>
        <v>0</v>
      </c>
      <c r="BH142" s="144">
        <f t="shared" si="106"/>
        <v>0</v>
      </c>
      <c r="BI142" s="144">
        <f t="shared" si="106"/>
        <v>0</v>
      </c>
      <c r="BJ142" s="144">
        <f t="shared" si="106"/>
        <v>0</v>
      </c>
      <c r="BK142" s="144">
        <f t="shared" si="106"/>
        <v>0</v>
      </c>
      <c r="BL142" s="144">
        <f t="shared" si="106"/>
        <v>0</v>
      </c>
      <c r="BM142" s="144">
        <f t="shared" si="106"/>
        <v>0</v>
      </c>
      <c r="BN142" s="144">
        <f t="shared" si="85"/>
        <v>0</v>
      </c>
      <c r="BO142" s="144">
        <f t="shared" si="85"/>
        <v>0</v>
      </c>
      <c r="BP142" s="144">
        <f t="shared" si="85"/>
        <v>0</v>
      </c>
      <c r="BQ142" s="144">
        <f t="shared" si="85"/>
        <v>0</v>
      </c>
      <c r="BR142" s="144">
        <f t="shared" si="85"/>
        <v>0</v>
      </c>
      <c r="BS142" s="144">
        <f t="shared" si="85"/>
        <v>0</v>
      </c>
      <c r="BT142" s="144">
        <f t="shared" si="110"/>
        <v>0</v>
      </c>
      <c r="BU142" s="144">
        <f t="shared" si="110"/>
        <v>0</v>
      </c>
      <c r="BV142" s="144">
        <f t="shared" si="110"/>
        <v>0</v>
      </c>
      <c r="BW142" s="144">
        <f t="shared" si="110"/>
        <v>0</v>
      </c>
      <c r="BX142" s="144">
        <f t="shared" si="110"/>
        <v>0</v>
      </c>
      <c r="BY142" s="144">
        <f t="shared" si="110"/>
        <v>0</v>
      </c>
      <c r="BZ142" s="144">
        <f t="shared" si="110"/>
        <v>0</v>
      </c>
      <c r="CA142" s="144">
        <f t="shared" si="110"/>
        <v>0</v>
      </c>
      <c r="CB142" s="144">
        <f t="shared" si="110"/>
        <v>0</v>
      </c>
      <c r="CC142" s="369"/>
      <c r="CE142" s="189" t="str">
        <f t="shared" si="63"/>
        <v>Régulation/Automate</v>
      </c>
      <c r="CF142" s="145"/>
      <c r="CG142" s="145">
        <v>1</v>
      </c>
      <c r="CH142" s="145">
        <v>1</v>
      </c>
      <c r="CI142" s="145">
        <v>1</v>
      </c>
      <c r="CJ142" s="145">
        <v>1</v>
      </c>
      <c r="CK142" s="145">
        <v>1</v>
      </c>
      <c r="CL142" s="145">
        <v>1</v>
      </c>
      <c r="CM142" s="145">
        <v>1</v>
      </c>
      <c r="CN142" s="145">
        <v>1</v>
      </c>
      <c r="CO142" s="145">
        <v>1</v>
      </c>
      <c r="CP142" s="145">
        <v>1</v>
      </c>
      <c r="CQ142" s="145">
        <v>1</v>
      </c>
      <c r="CR142" s="145">
        <v>1</v>
      </c>
      <c r="CS142" s="145">
        <v>1</v>
      </c>
      <c r="CT142" s="145">
        <f t="shared" si="64"/>
        <v>0</v>
      </c>
      <c r="CU142" s="145">
        <f t="shared" si="65"/>
        <v>0</v>
      </c>
      <c r="CV142" s="145">
        <f t="shared" si="67"/>
        <v>0</v>
      </c>
    </row>
    <row r="143" spans="1:100" s="137" customFormat="1" hidden="1" x14ac:dyDescent="0.2">
      <c r="B143" s="96" t="s">
        <v>45</v>
      </c>
      <c r="C143" s="320"/>
      <c r="D143" s="50"/>
      <c r="E143" s="510">
        <v>30</v>
      </c>
      <c r="F143" s="643"/>
      <c r="G143" s="157" t="s">
        <v>46</v>
      </c>
      <c r="H143" s="637"/>
      <c r="I143" s="623" t="s">
        <v>124</v>
      </c>
      <c r="J143" s="84"/>
      <c r="K143" s="139">
        <f t="shared" si="68"/>
        <v>30</v>
      </c>
      <c r="L143" s="140">
        <f t="shared" si="107"/>
        <v>0</v>
      </c>
      <c r="M143" s="141">
        <f t="shared" si="108"/>
        <v>0</v>
      </c>
      <c r="N143" s="141">
        <f t="shared" si="103"/>
        <v>0</v>
      </c>
      <c r="O143" s="70"/>
      <c r="P143" s="149" t="str">
        <f t="shared" si="62"/>
        <v>Autre</v>
      </c>
      <c r="Q143" s="144">
        <f t="shared" si="72"/>
        <v>0</v>
      </c>
      <c r="R143" s="144">
        <f t="shared" si="109"/>
        <v>0</v>
      </c>
      <c r="S143" s="144">
        <f t="shared" si="109"/>
        <v>0</v>
      </c>
      <c r="T143" s="144">
        <f t="shared" si="109"/>
        <v>0</v>
      </c>
      <c r="U143" s="144">
        <f t="shared" si="109"/>
        <v>0</v>
      </c>
      <c r="V143" s="144">
        <f t="shared" si="109"/>
        <v>0</v>
      </c>
      <c r="W143" s="144">
        <f t="shared" si="109"/>
        <v>0</v>
      </c>
      <c r="X143" s="144">
        <f t="shared" si="109"/>
        <v>0</v>
      </c>
      <c r="Y143" s="144">
        <f t="shared" si="109"/>
        <v>0</v>
      </c>
      <c r="Z143" s="144">
        <f t="shared" si="109"/>
        <v>0</v>
      </c>
      <c r="AA143" s="144">
        <f t="shared" si="109"/>
        <v>0</v>
      </c>
      <c r="AB143" s="144">
        <f t="shared" si="109"/>
        <v>0</v>
      </c>
      <c r="AC143" s="144">
        <f t="shared" si="109"/>
        <v>0</v>
      </c>
      <c r="AD143" s="144">
        <f t="shared" si="109"/>
        <v>0</v>
      </c>
      <c r="AE143" s="144">
        <f t="shared" si="109"/>
        <v>0</v>
      </c>
      <c r="AF143" s="144">
        <f t="shared" si="109"/>
        <v>0</v>
      </c>
      <c r="AG143" s="144">
        <f t="shared" si="109"/>
        <v>0</v>
      </c>
      <c r="AH143" s="144">
        <f t="shared" si="109"/>
        <v>0</v>
      </c>
      <c r="AI143" s="144">
        <f t="shared" si="109"/>
        <v>0</v>
      </c>
      <c r="AJ143" s="144">
        <f t="shared" si="109"/>
        <v>0</v>
      </c>
      <c r="AK143" s="144">
        <f t="shared" si="109"/>
        <v>0</v>
      </c>
      <c r="AL143" s="144">
        <f t="shared" si="109"/>
        <v>0</v>
      </c>
      <c r="AM143" s="144">
        <f t="shared" si="109"/>
        <v>0</v>
      </c>
      <c r="AN143" s="144">
        <f t="shared" si="109"/>
        <v>0</v>
      </c>
      <c r="AO143" s="144">
        <f t="shared" si="109"/>
        <v>0</v>
      </c>
      <c r="AP143" s="144">
        <f t="shared" si="109"/>
        <v>0</v>
      </c>
      <c r="AQ143" s="144">
        <f t="shared" si="109"/>
        <v>0</v>
      </c>
      <c r="AR143" s="144">
        <f t="shared" si="109"/>
        <v>0</v>
      </c>
      <c r="AS143" s="144">
        <f t="shared" si="109"/>
        <v>0</v>
      </c>
      <c r="AT143" s="144">
        <f t="shared" si="109"/>
        <v>0</v>
      </c>
      <c r="AU143" s="144">
        <f t="shared" si="109"/>
        <v>0</v>
      </c>
      <c r="AV143" s="144">
        <f>SUMIF($AX$26:$CB$26,Betrachtungszeit_Heizung,AX143:CB143)</f>
        <v>0</v>
      </c>
      <c r="AX143" s="144">
        <f t="shared" si="58"/>
        <v>0</v>
      </c>
      <c r="AY143" s="144">
        <f t="shared" si="106"/>
        <v>0</v>
      </c>
      <c r="AZ143" s="144">
        <f t="shared" si="106"/>
        <v>0</v>
      </c>
      <c r="BA143" s="144">
        <f t="shared" si="106"/>
        <v>0</v>
      </c>
      <c r="BB143" s="144">
        <f t="shared" si="106"/>
        <v>0</v>
      </c>
      <c r="BC143" s="144">
        <f t="shared" si="106"/>
        <v>0</v>
      </c>
      <c r="BD143" s="144">
        <f t="shared" si="106"/>
        <v>0</v>
      </c>
      <c r="BE143" s="144">
        <f t="shared" si="106"/>
        <v>0</v>
      </c>
      <c r="BF143" s="144">
        <f t="shared" si="106"/>
        <v>0</v>
      </c>
      <c r="BG143" s="144">
        <f t="shared" si="106"/>
        <v>0</v>
      </c>
      <c r="BH143" s="144">
        <f t="shared" si="106"/>
        <v>0</v>
      </c>
      <c r="BI143" s="144">
        <f t="shared" si="106"/>
        <v>0</v>
      </c>
      <c r="BJ143" s="144">
        <f t="shared" si="106"/>
        <v>0</v>
      </c>
      <c r="BK143" s="144">
        <f t="shared" si="106"/>
        <v>0</v>
      </c>
      <c r="BL143" s="144">
        <f t="shared" si="106"/>
        <v>0</v>
      </c>
      <c r="BM143" s="144">
        <f t="shared" si="106"/>
        <v>0</v>
      </c>
      <c r="BN143" s="144">
        <f t="shared" si="85"/>
        <v>0</v>
      </c>
      <c r="BO143" s="144">
        <f t="shared" si="85"/>
        <v>0</v>
      </c>
      <c r="BP143" s="144">
        <f t="shared" si="85"/>
        <v>0</v>
      </c>
      <c r="BQ143" s="144">
        <f t="shared" si="85"/>
        <v>0</v>
      </c>
      <c r="BR143" s="144">
        <f t="shared" si="85"/>
        <v>0</v>
      </c>
      <c r="BS143" s="144">
        <f t="shared" si="85"/>
        <v>0</v>
      </c>
      <c r="BT143" s="144">
        <f t="shared" si="110"/>
        <v>0</v>
      </c>
      <c r="BU143" s="144">
        <f t="shared" si="110"/>
        <v>0</v>
      </c>
      <c r="BV143" s="144">
        <f t="shared" si="110"/>
        <v>0</v>
      </c>
      <c r="BW143" s="144">
        <f t="shared" si="110"/>
        <v>0</v>
      </c>
      <c r="BX143" s="144">
        <f t="shared" si="110"/>
        <v>0</v>
      </c>
      <c r="BY143" s="144">
        <f t="shared" si="110"/>
        <v>0</v>
      </c>
      <c r="BZ143" s="144">
        <f t="shared" si="110"/>
        <v>0</v>
      </c>
      <c r="CA143" s="144">
        <f t="shared" si="110"/>
        <v>0</v>
      </c>
      <c r="CB143" s="144">
        <f t="shared" si="110"/>
        <v>0</v>
      </c>
      <c r="CC143" s="369"/>
      <c r="CE143" s="189" t="str">
        <f t="shared" si="63"/>
        <v>Autre</v>
      </c>
      <c r="CF143" s="145"/>
      <c r="CG143" s="145">
        <v>1</v>
      </c>
      <c r="CH143" s="145">
        <v>1</v>
      </c>
      <c r="CI143" s="145">
        <v>1</v>
      </c>
      <c r="CJ143" s="145">
        <v>1</v>
      </c>
      <c r="CK143" s="145">
        <v>1</v>
      </c>
      <c r="CL143" s="145">
        <v>1</v>
      </c>
      <c r="CM143" s="145">
        <v>1</v>
      </c>
      <c r="CN143" s="145">
        <v>1</v>
      </c>
      <c r="CO143" s="145">
        <v>1</v>
      </c>
      <c r="CP143" s="145">
        <v>1</v>
      </c>
      <c r="CQ143" s="145">
        <v>1</v>
      </c>
      <c r="CR143" s="145">
        <v>1</v>
      </c>
      <c r="CS143" s="145">
        <v>1</v>
      </c>
      <c r="CT143" s="145">
        <f t="shared" si="64"/>
        <v>0</v>
      </c>
      <c r="CU143" s="145">
        <f t="shared" si="65"/>
        <v>0</v>
      </c>
      <c r="CV143" s="145">
        <f t="shared" si="67"/>
        <v>0</v>
      </c>
    </row>
    <row r="144" spans="1:100" s="137" customFormat="1" ht="13.5" hidden="1" thickBot="1" x14ac:dyDescent="0.25">
      <c r="B144" s="625" t="s">
        <v>159</v>
      </c>
      <c r="C144" s="322"/>
      <c r="D144" s="129"/>
      <c r="E144" s="155"/>
      <c r="F144" s="127"/>
      <c r="G144" s="130"/>
      <c r="H144" s="639"/>
      <c r="I144" s="130"/>
      <c r="J144" s="163"/>
      <c r="K144" s="139"/>
      <c r="L144" s="140"/>
      <c r="M144" s="141"/>
      <c r="N144" s="141"/>
      <c r="O144" s="70"/>
      <c r="P144" s="134" t="str">
        <f t="shared" si="62"/>
        <v>16. Électricité</v>
      </c>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44"/>
      <c r="BY144" s="144"/>
      <c r="BZ144" s="144"/>
      <c r="CA144" s="144"/>
      <c r="CB144" s="144"/>
      <c r="CC144" s="369"/>
      <c r="CE144" s="374" t="str">
        <f t="shared" si="63"/>
        <v>16. Électricité</v>
      </c>
      <c r="CF144" s="145">
        <v>1</v>
      </c>
      <c r="CG144" s="145">
        <v>1</v>
      </c>
      <c r="CH144" s="145">
        <v>1</v>
      </c>
      <c r="CI144" s="145">
        <v>1</v>
      </c>
      <c r="CJ144" s="145">
        <v>1</v>
      </c>
      <c r="CK144" s="145">
        <v>1</v>
      </c>
      <c r="CL144" s="145">
        <v>1</v>
      </c>
      <c r="CM144" s="145">
        <v>1</v>
      </c>
      <c r="CN144" s="145">
        <v>1</v>
      </c>
      <c r="CO144" s="145">
        <v>1</v>
      </c>
      <c r="CP144" s="145">
        <v>1</v>
      </c>
      <c r="CQ144" s="145">
        <v>1</v>
      </c>
      <c r="CR144" s="145">
        <v>1</v>
      </c>
      <c r="CS144" s="145">
        <v>1</v>
      </c>
      <c r="CT144" s="145">
        <f t="shared" si="64"/>
        <v>1</v>
      </c>
      <c r="CU144" s="145">
        <f t="shared" si="65"/>
        <v>1</v>
      </c>
      <c r="CV144" s="145">
        <f t="shared" si="67"/>
        <v>1</v>
      </c>
    </row>
    <row r="145" spans="2:100" s="137" customFormat="1" ht="13.5" hidden="1" thickBot="1" x14ac:dyDescent="0.25">
      <c r="B145" s="98" t="s">
        <v>408</v>
      </c>
      <c r="C145" s="319"/>
      <c r="D145" s="49"/>
      <c r="E145" s="152">
        <v>25</v>
      </c>
      <c r="F145" s="642"/>
      <c r="G145" s="34">
        <v>0</v>
      </c>
      <c r="H145" s="636"/>
      <c r="I145" s="622" t="s">
        <v>124</v>
      </c>
      <c r="J145" s="163"/>
      <c r="K145" s="139">
        <f t="shared" si="68"/>
        <v>25</v>
      </c>
      <c r="L145" s="140">
        <f t="shared" ref="L145:L154" si="111">IF(ISNUMBER(H145),IF(I145=$D$332,IFERROR(H145/D145,"-"),H145/100),IF(ISNUMBER(G145),G145,0))</f>
        <v>0</v>
      </c>
      <c r="M145" s="141">
        <f t="shared" ref="M145:M154" si="112">IF(AND(ISNUMBER(H145),I145=$D$332),H145,L145*D145)</f>
        <v>0</v>
      </c>
      <c r="N145" s="141">
        <f t="shared" si="103"/>
        <v>0</v>
      </c>
      <c r="O145" s="70"/>
      <c r="P145" s="143" t="str">
        <f t="shared" si="62"/>
        <v>Tableau de chantier</v>
      </c>
      <c r="Q145" s="144">
        <f t="shared" si="72"/>
        <v>0</v>
      </c>
      <c r="R145" s="144">
        <f t="shared" ref="R145:AU153" si="113">IF(Betrachtungszeit_Heizung&lt;R$26,0,IF(AND(Q$26&lt;&gt;0,Q$26/($K145)=INT(Q$26/($K145))),$D145,0))</f>
        <v>0</v>
      </c>
      <c r="S145" s="144">
        <f t="shared" si="113"/>
        <v>0</v>
      </c>
      <c r="T145" s="144">
        <f t="shared" si="113"/>
        <v>0</v>
      </c>
      <c r="U145" s="144">
        <f t="shared" si="113"/>
        <v>0</v>
      </c>
      <c r="V145" s="144">
        <f t="shared" si="113"/>
        <v>0</v>
      </c>
      <c r="W145" s="144">
        <f t="shared" si="113"/>
        <v>0</v>
      </c>
      <c r="X145" s="144">
        <f t="shared" si="113"/>
        <v>0</v>
      </c>
      <c r="Y145" s="144">
        <f t="shared" si="113"/>
        <v>0</v>
      </c>
      <c r="Z145" s="144">
        <f t="shared" si="113"/>
        <v>0</v>
      </c>
      <c r="AA145" s="144">
        <f t="shared" si="113"/>
        <v>0</v>
      </c>
      <c r="AB145" s="144">
        <f t="shared" si="113"/>
        <v>0</v>
      </c>
      <c r="AC145" s="144">
        <f t="shared" si="113"/>
        <v>0</v>
      </c>
      <c r="AD145" s="144">
        <f t="shared" si="113"/>
        <v>0</v>
      </c>
      <c r="AE145" s="144">
        <f t="shared" si="113"/>
        <v>0</v>
      </c>
      <c r="AF145" s="144">
        <f t="shared" si="113"/>
        <v>0</v>
      </c>
      <c r="AG145" s="144">
        <f t="shared" si="113"/>
        <v>0</v>
      </c>
      <c r="AH145" s="144">
        <f t="shared" si="113"/>
        <v>0</v>
      </c>
      <c r="AI145" s="144">
        <f t="shared" si="113"/>
        <v>0</v>
      </c>
      <c r="AJ145" s="144">
        <f t="shared" si="113"/>
        <v>0</v>
      </c>
      <c r="AK145" s="144">
        <f t="shared" si="113"/>
        <v>0</v>
      </c>
      <c r="AL145" s="144">
        <f t="shared" si="113"/>
        <v>0</v>
      </c>
      <c r="AM145" s="144">
        <f t="shared" si="113"/>
        <v>0</v>
      </c>
      <c r="AN145" s="144">
        <f t="shared" si="113"/>
        <v>0</v>
      </c>
      <c r="AO145" s="144">
        <f t="shared" si="113"/>
        <v>0</v>
      </c>
      <c r="AP145" s="144">
        <f t="shared" si="113"/>
        <v>0</v>
      </c>
      <c r="AQ145" s="144">
        <f t="shared" si="113"/>
        <v>0</v>
      </c>
      <c r="AR145" s="144">
        <f t="shared" si="113"/>
        <v>0</v>
      </c>
      <c r="AS145" s="144">
        <f t="shared" si="113"/>
        <v>0</v>
      </c>
      <c r="AT145" s="144">
        <f t="shared" si="113"/>
        <v>0</v>
      </c>
      <c r="AU145" s="144">
        <f t="shared" si="113"/>
        <v>0</v>
      </c>
      <c r="AV145" s="144">
        <f t="shared" ref="AV145:AV154" si="114">SUMIF($AX$26:$CB$26,Betrachtungszeit_Heizung,AX145:CB145)</f>
        <v>0</v>
      </c>
      <c r="AX145" s="144">
        <f t="shared" si="58"/>
        <v>0</v>
      </c>
      <c r="AY145" s="144">
        <f t="shared" si="106"/>
        <v>0</v>
      </c>
      <c r="AZ145" s="144">
        <f t="shared" si="106"/>
        <v>0</v>
      </c>
      <c r="BA145" s="144">
        <f t="shared" si="106"/>
        <v>0</v>
      </c>
      <c r="BB145" s="144">
        <f t="shared" si="106"/>
        <v>0</v>
      </c>
      <c r="BC145" s="144">
        <f t="shared" si="106"/>
        <v>0</v>
      </c>
      <c r="BD145" s="144">
        <f t="shared" si="106"/>
        <v>0</v>
      </c>
      <c r="BE145" s="144">
        <f t="shared" si="106"/>
        <v>0</v>
      </c>
      <c r="BF145" s="144">
        <f t="shared" si="106"/>
        <v>0</v>
      </c>
      <c r="BG145" s="144">
        <f t="shared" si="106"/>
        <v>0</v>
      </c>
      <c r="BH145" s="144">
        <f t="shared" si="106"/>
        <v>0</v>
      </c>
      <c r="BI145" s="144">
        <f t="shared" si="106"/>
        <v>0</v>
      </c>
      <c r="BJ145" s="144">
        <f t="shared" si="106"/>
        <v>0</v>
      </c>
      <c r="BK145" s="144">
        <f t="shared" si="106"/>
        <v>0</v>
      </c>
      <c r="BL145" s="144">
        <f t="shared" si="106"/>
        <v>0</v>
      </c>
      <c r="BM145" s="144">
        <f t="shared" si="106"/>
        <v>0</v>
      </c>
      <c r="BN145" s="144">
        <f t="shared" si="85"/>
        <v>0</v>
      </c>
      <c r="BO145" s="144">
        <f t="shared" si="85"/>
        <v>0</v>
      </c>
      <c r="BP145" s="144">
        <f t="shared" si="85"/>
        <v>0</v>
      </c>
      <c r="BQ145" s="144">
        <f t="shared" si="85"/>
        <v>0</v>
      </c>
      <c r="BR145" s="144">
        <f t="shared" si="85"/>
        <v>0</v>
      </c>
      <c r="BS145" s="144">
        <f t="shared" si="85"/>
        <v>0</v>
      </c>
      <c r="BT145" s="144">
        <f t="shared" si="110"/>
        <v>0</v>
      </c>
      <c r="BU145" s="144">
        <f t="shared" si="110"/>
        <v>0</v>
      </c>
      <c r="BV145" s="144">
        <f t="shared" si="110"/>
        <v>0</v>
      </c>
      <c r="BW145" s="144">
        <f t="shared" si="110"/>
        <v>0</v>
      </c>
      <c r="BX145" s="144">
        <f t="shared" si="110"/>
        <v>0</v>
      </c>
      <c r="BY145" s="144">
        <f t="shared" si="110"/>
        <v>0</v>
      </c>
      <c r="BZ145" s="144">
        <f t="shared" si="110"/>
        <v>0</v>
      </c>
      <c r="CA145" s="144">
        <f t="shared" si="110"/>
        <v>0</v>
      </c>
      <c r="CB145" s="144">
        <f t="shared" si="110"/>
        <v>0</v>
      </c>
      <c r="CC145" s="369"/>
      <c r="CE145" s="189" t="str">
        <f t="shared" si="63"/>
        <v>Tableau de chantier</v>
      </c>
      <c r="CF145" s="145"/>
      <c r="CG145" s="145">
        <v>1</v>
      </c>
      <c r="CH145" s="145">
        <v>1</v>
      </c>
      <c r="CI145" s="145">
        <v>1</v>
      </c>
      <c r="CJ145" s="145">
        <v>1</v>
      </c>
      <c r="CK145" s="145">
        <v>1</v>
      </c>
      <c r="CL145" s="145">
        <v>1</v>
      </c>
      <c r="CM145" s="145">
        <v>1</v>
      </c>
      <c r="CN145" s="145">
        <v>1</v>
      </c>
      <c r="CO145" s="145">
        <v>1</v>
      </c>
      <c r="CP145" s="145">
        <v>1</v>
      </c>
      <c r="CQ145" s="145">
        <v>1</v>
      </c>
      <c r="CR145" s="145">
        <v>1</v>
      </c>
      <c r="CS145" s="145">
        <v>1</v>
      </c>
      <c r="CT145" s="145">
        <f t="shared" si="64"/>
        <v>0</v>
      </c>
      <c r="CU145" s="145">
        <f t="shared" si="65"/>
        <v>0</v>
      </c>
      <c r="CV145" s="145">
        <f t="shared" si="67"/>
        <v>0</v>
      </c>
    </row>
    <row r="146" spans="2:100" s="370" customFormat="1" ht="13.5" hidden="1" thickBot="1" x14ac:dyDescent="0.25">
      <c r="B146" s="700" t="s">
        <v>409</v>
      </c>
      <c r="C146" s="319"/>
      <c r="D146" s="49"/>
      <c r="E146" s="152">
        <v>25</v>
      </c>
      <c r="F146" s="642"/>
      <c r="G146" s="34">
        <v>0</v>
      </c>
      <c r="H146" s="636"/>
      <c r="I146" s="622" t="s">
        <v>124</v>
      </c>
      <c r="J146" s="371"/>
      <c r="K146" s="139">
        <f t="shared" si="68"/>
        <v>25</v>
      </c>
      <c r="L146" s="140">
        <f t="shared" si="111"/>
        <v>0</v>
      </c>
      <c r="M146" s="141">
        <f t="shared" si="112"/>
        <v>0</v>
      </c>
      <c r="N146" s="141">
        <f t="shared" si="103"/>
        <v>0</v>
      </c>
      <c r="O146" s="70"/>
      <c r="P146" s="396" t="str">
        <f t="shared" si="62"/>
        <v>Démontage</v>
      </c>
      <c r="Q146" s="144">
        <f t="shared" si="72"/>
        <v>0</v>
      </c>
      <c r="R146" s="144">
        <f t="shared" si="113"/>
        <v>0</v>
      </c>
      <c r="S146" s="144">
        <f t="shared" si="113"/>
        <v>0</v>
      </c>
      <c r="T146" s="144">
        <f t="shared" si="113"/>
        <v>0</v>
      </c>
      <c r="U146" s="144">
        <f t="shared" si="113"/>
        <v>0</v>
      </c>
      <c r="V146" s="144">
        <f t="shared" si="113"/>
        <v>0</v>
      </c>
      <c r="W146" s="144">
        <f t="shared" si="113"/>
        <v>0</v>
      </c>
      <c r="X146" s="144">
        <f t="shared" si="113"/>
        <v>0</v>
      </c>
      <c r="Y146" s="144">
        <f t="shared" si="113"/>
        <v>0</v>
      </c>
      <c r="Z146" s="144">
        <f t="shared" si="113"/>
        <v>0</v>
      </c>
      <c r="AA146" s="144">
        <f t="shared" si="113"/>
        <v>0</v>
      </c>
      <c r="AB146" s="144">
        <f t="shared" si="113"/>
        <v>0</v>
      </c>
      <c r="AC146" s="144">
        <f t="shared" si="113"/>
        <v>0</v>
      </c>
      <c r="AD146" s="144">
        <f t="shared" si="113"/>
        <v>0</v>
      </c>
      <c r="AE146" s="144">
        <f t="shared" si="113"/>
        <v>0</v>
      </c>
      <c r="AF146" s="144">
        <f t="shared" si="113"/>
        <v>0</v>
      </c>
      <c r="AG146" s="144">
        <f t="shared" si="113"/>
        <v>0</v>
      </c>
      <c r="AH146" s="144">
        <f t="shared" si="113"/>
        <v>0</v>
      </c>
      <c r="AI146" s="144">
        <f t="shared" si="113"/>
        <v>0</v>
      </c>
      <c r="AJ146" s="144">
        <f t="shared" si="113"/>
        <v>0</v>
      </c>
      <c r="AK146" s="144">
        <f t="shared" si="113"/>
        <v>0</v>
      </c>
      <c r="AL146" s="144">
        <f t="shared" si="113"/>
        <v>0</v>
      </c>
      <c r="AM146" s="144">
        <f t="shared" si="113"/>
        <v>0</v>
      </c>
      <c r="AN146" s="144">
        <f t="shared" si="113"/>
        <v>0</v>
      </c>
      <c r="AO146" s="144">
        <f t="shared" si="113"/>
        <v>0</v>
      </c>
      <c r="AP146" s="144">
        <f t="shared" si="113"/>
        <v>0</v>
      </c>
      <c r="AQ146" s="144">
        <f t="shared" si="113"/>
        <v>0</v>
      </c>
      <c r="AR146" s="144">
        <f t="shared" si="113"/>
        <v>0</v>
      </c>
      <c r="AS146" s="144">
        <f t="shared" si="113"/>
        <v>0</v>
      </c>
      <c r="AT146" s="144">
        <f t="shared" si="113"/>
        <v>0</v>
      </c>
      <c r="AU146" s="144">
        <f t="shared" si="113"/>
        <v>0</v>
      </c>
      <c r="AV146" s="144">
        <f t="shared" si="114"/>
        <v>0</v>
      </c>
      <c r="AW146" s="137"/>
      <c r="AX146" s="144">
        <f t="shared" si="58"/>
        <v>0</v>
      </c>
      <c r="AY146" s="144">
        <f t="shared" si="106"/>
        <v>0</v>
      </c>
      <c r="AZ146" s="144">
        <f t="shared" si="106"/>
        <v>0</v>
      </c>
      <c r="BA146" s="144">
        <f t="shared" si="106"/>
        <v>0</v>
      </c>
      <c r="BB146" s="144">
        <f t="shared" si="106"/>
        <v>0</v>
      </c>
      <c r="BC146" s="144">
        <f t="shared" si="106"/>
        <v>0</v>
      </c>
      <c r="BD146" s="144">
        <f t="shared" si="106"/>
        <v>0</v>
      </c>
      <c r="BE146" s="144">
        <f t="shared" si="106"/>
        <v>0</v>
      </c>
      <c r="BF146" s="144">
        <f t="shared" si="106"/>
        <v>0</v>
      </c>
      <c r="BG146" s="144">
        <f t="shared" si="106"/>
        <v>0</v>
      </c>
      <c r="BH146" s="144">
        <f t="shared" si="106"/>
        <v>0</v>
      </c>
      <c r="BI146" s="144">
        <f t="shared" si="106"/>
        <v>0</v>
      </c>
      <c r="BJ146" s="144">
        <f t="shared" si="106"/>
        <v>0</v>
      </c>
      <c r="BK146" s="144">
        <f t="shared" si="106"/>
        <v>0</v>
      </c>
      <c r="BL146" s="144">
        <f t="shared" si="106"/>
        <v>0</v>
      </c>
      <c r="BM146" s="144">
        <f t="shared" si="106"/>
        <v>0</v>
      </c>
      <c r="BN146" s="144">
        <f t="shared" si="85"/>
        <v>0</v>
      </c>
      <c r="BO146" s="144">
        <f t="shared" si="85"/>
        <v>0</v>
      </c>
      <c r="BP146" s="144">
        <f t="shared" si="85"/>
        <v>0</v>
      </c>
      <c r="BQ146" s="144">
        <f t="shared" si="85"/>
        <v>0</v>
      </c>
      <c r="BR146" s="144">
        <f t="shared" si="85"/>
        <v>0</v>
      </c>
      <c r="BS146" s="144">
        <f t="shared" si="85"/>
        <v>0</v>
      </c>
      <c r="BT146" s="144">
        <f t="shared" si="110"/>
        <v>0</v>
      </c>
      <c r="BU146" s="144">
        <f t="shared" si="110"/>
        <v>0</v>
      </c>
      <c r="BV146" s="144">
        <f t="shared" si="110"/>
        <v>0</v>
      </c>
      <c r="BW146" s="144">
        <f t="shared" si="110"/>
        <v>0</v>
      </c>
      <c r="BX146" s="144">
        <f t="shared" si="110"/>
        <v>0</v>
      </c>
      <c r="BY146" s="144">
        <f t="shared" si="110"/>
        <v>0</v>
      </c>
      <c r="BZ146" s="144">
        <f t="shared" si="110"/>
        <v>0</v>
      </c>
      <c r="CA146" s="144">
        <f t="shared" si="110"/>
        <v>0</v>
      </c>
      <c r="CB146" s="144">
        <f t="shared" si="110"/>
        <v>0</v>
      </c>
      <c r="CC146" s="564"/>
      <c r="CE146" s="189" t="str">
        <f t="shared" si="63"/>
        <v>Démontage</v>
      </c>
      <c r="CF146" s="145"/>
      <c r="CG146" s="145">
        <v>1</v>
      </c>
      <c r="CH146" s="145">
        <v>1</v>
      </c>
      <c r="CI146" s="145">
        <v>1</v>
      </c>
      <c r="CJ146" s="145">
        <v>1</v>
      </c>
      <c r="CK146" s="145">
        <v>1</v>
      </c>
      <c r="CL146" s="145">
        <v>1</v>
      </c>
      <c r="CM146" s="145">
        <v>1</v>
      </c>
      <c r="CN146" s="145">
        <v>1</v>
      </c>
      <c r="CO146" s="145">
        <v>1</v>
      </c>
      <c r="CP146" s="145">
        <v>1</v>
      </c>
      <c r="CQ146" s="145">
        <v>1</v>
      </c>
      <c r="CR146" s="145">
        <v>1</v>
      </c>
      <c r="CS146" s="145">
        <v>1</v>
      </c>
      <c r="CT146" s="145">
        <f t="shared" si="64"/>
        <v>0</v>
      </c>
      <c r="CU146" s="145">
        <f t="shared" si="65"/>
        <v>0</v>
      </c>
      <c r="CV146" s="145">
        <f t="shared" si="67"/>
        <v>0</v>
      </c>
    </row>
    <row r="147" spans="2:100" s="137" customFormat="1" ht="13.5" hidden="1" thickBot="1" x14ac:dyDescent="0.25">
      <c r="B147" s="98" t="s">
        <v>410</v>
      </c>
      <c r="C147" s="319"/>
      <c r="D147" s="49"/>
      <c r="E147" s="152">
        <v>20</v>
      </c>
      <c r="F147" s="642"/>
      <c r="G147" s="34">
        <v>0.01</v>
      </c>
      <c r="H147" s="636"/>
      <c r="I147" s="622" t="s">
        <v>124</v>
      </c>
      <c r="J147" s="164"/>
      <c r="K147" s="139">
        <f t="shared" si="68"/>
        <v>20</v>
      </c>
      <c r="L147" s="140">
        <f t="shared" si="111"/>
        <v>0.01</v>
      </c>
      <c r="M147" s="141">
        <f t="shared" si="112"/>
        <v>0</v>
      </c>
      <c r="N147" s="141">
        <f t="shared" si="103"/>
        <v>0</v>
      </c>
      <c r="O147" s="70"/>
      <c r="P147" s="143" t="str">
        <f t="shared" si="62"/>
        <v>Tableaux électriques principaux et secondaires</v>
      </c>
      <c r="Q147" s="144">
        <f t="shared" si="72"/>
        <v>0</v>
      </c>
      <c r="R147" s="144">
        <f t="shared" si="113"/>
        <v>0</v>
      </c>
      <c r="S147" s="144">
        <f t="shared" si="113"/>
        <v>0</v>
      </c>
      <c r="T147" s="144">
        <f t="shared" si="113"/>
        <v>0</v>
      </c>
      <c r="U147" s="144">
        <f t="shared" si="113"/>
        <v>0</v>
      </c>
      <c r="V147" s="144">
        <f t="shared" si="113"/>
        <v>0</v>
      </c>
      <c r="W147" s="144">
        <f t="shared" si="113"/>
        <v>0</v>
      </c>
      <c r="X147" s="144">
        <f t="shared" si="113"/>
        <v>0</v>
      </c>
      <c r="Y147" s="144">
        <f t="shared" si="113"/>
        <v>0</v>
      </c>
      <c r="Z147" s="144">
        <f t="shared" si="113"/>
        <v>0</v>
      </c>
      <c r="AA147" s="144">
        <f t="shared" si="113"/>
        <v>0</v>
      </c>
      <c r="AB147" s="144">
        <f t="shared" si="113"/>
        <v>0</v>
      </c>
      <c r="AC147" s="144">
        <f t="shared" si="113"/>
        <v>0</v>
      </c>
      <c r="AD147" s="144">
        <f t="shared" si="113"/>
        <v>0</v>
      </c>
      <c r="AE147" s="144">
        <f t="shared" si="113"/>
        <v>0</v>
      </c>
      <c r="AF147" s="144">
        <f t="shared" si="113"/>
        <v>0</v>
      </c>
      <c r="AG147" s="144">
        <f t="shared" si="113"/>
        <v>0</v>
      </c>
      <c r="AH147" s="144">
        <f t="shared" si="113"/>
        <v>0</v>
      </c>
      <c r="AI147" s="144">
        <f t="shared" si="113"/>
        <v>0</v>
      </c>
      <c r="AJ147" s="144">
        <f t="shared" si="113"/>
        <v>0</v>
      </c>
      <c r="AK147" s="144">
        <f t="shared" si="113"/>
        <v>0</v>
      </c>
      <c r="AL147" s="144">
        <f t="shared" si="113"/>
        <v>0</v>
      </c>
      <c r="AM147" s="144">
        <f t="shared" si="113"/>
        <v>0</v>
      </c>
      <c r="AN147" s="144">
        <f t="shared" si="113"/>
        <v>0</v>
      </c>
      <c r="AO147" s="144">
        <f t="shared" si="113"/>
        <v>0</v>
      </c>
      <c r="AP147" s="144">
        <f t="shared" si="113"/>
        <v>0</v>
      </c>
      <c r="AQ147" s="144">
        <f t="shared" si="113"/>
        <v>0</v>
      </c>
      <c r="AR147" s="144">
        <f t="shared" si="113"/>
        <v>0</v>
      </c>
      <c r="AS147" s="144">
        <f t="shared" si="113"/>
        <v>0</v>
      </c>
      <c r="AT147" s="144">
        <f t="shared" si="113"/>
        <v>0</v>
      </c>
      <c r="AU147" s="144">
        <f t="shared" si="113"/>
        <v>0</v>
      </c>
      <c r="AV147" s="144">
        <f t="shared" si="114"/>
        <v>0</v>
      </c>
      <c r="AX147" s="144">
        <f t="shared" ref="AX147:AX154" si="115">$D147</f>
        <v>0</v>
      </c>
      <c r="AY147" s="144">
        <f t="shared" si="106"/>
        <v>0</v>
      </c>
      <c r="AZ147" s="144">
        <f t="shared" si="106"/>
        <v>0</v>
      </c>
      <c r="BA147" s="144">
        <f t="shared" si="106"/>
        <v>0</v>
      </c>
      <c r="BB147" s="144">
        <f t="shared" si="106"/>
        <v>0</v>
      </c>
      <c r="BC147" s="144">
        <f t="shared" si="106"/>
        <v>0</v>
      </c>
      <c r="BD147" s="144">
        <f t="shared" si="106"/>
        <v>0</v>
      </c>
      <c r="BE147" s="144">
        <f t="shared" si="106"/>
        <v>0</v>
      </c>
      <c r="BF147" s="144">
        <f t="shared" si="106"/>
        <v>0</v>
      </c>
      <c r="BG147" s="144">
        <f t="shared" si="106"/>
        <v>0</v>
      </c>
      <c r="BH147" s="144">
        <f t="shared" si="106"/>
        <v>0</v>
      </c>
      <c r="BI147" s="144">
        <f t="shared" si="106"/>
        <v>0</v>
      </c>
      <c r="BJ147" s="144">
        <f t="shared" si="106"/>
        <v>0</v>
      </c>
      <c r="BK147" s="144">
        <f t="shared" si="106"/>
        <v>0</v>
      </c>
      <c r="BL147" s="144">
        <f t="shared" si="106"/>
        <v>0</v>
      </c>
      <c r="BM147" s="144">
        <f t="shared" si="106"/>
        <v>0</v>
      </c>
      <c r="BN147" s="144">
        <f t="shared" si="85"/>
        <v>0</v>
      </c>
      <c r="BO147" s="144">
        <f t="shared" si="85"/>
        <v>0</v>
      </c>
      <c r="BP147" s="144">
        <f t="shared" si="85"/>
        <v>0</v>
      </c>
      <c r="BQ147" s="144">
        <f t="shared" si="85"/>
        <v>0</v>
      </c>
      <c r="BR147" s="144">
        <f t="shared" si="85"/>
        <v>0</v>
      </c>
      <c r="BS147" s="144">
        <f t="shared" si="85"/>
        <v>0</v>
      </c>
      <c r="BT147" s="144">
        <f t="shared" si="110"/>
        <v>0</v>
      </c>
      <c r="BU147" s="144">
        <f t="shared" si="110"/>
        <v>0</v>
      </c>
      <c r="BV147" s="144">
        <f t="shared" si="110"/>
        <v>0</v>
      </c>
      <c r="BW147" s="144">
        <f t="shared" si="110"/>
        <v>0</v>
      </c>
      <c r="BX147" s="144">
        <f t="shared" si="110"/>
        <v>0</v>
      </c>
      <c r="BY147" s="144">
        <f t="shared" si="110"/>
        <v>0</v>
      </c>
      <c r="BZ147" s="144">
        <f t="shared" si="110"/>
        <v>0</v>
      </c>
      <c r="CA147" s="144">
        <f t="shared" si="110"/>
        <v>0</v>
      </c>
      <c r="CB147" s="144">
        <f t="shared" si="110"/>
        <v>0</v>
      </c>
      <c r="CC147" s="369"/>
      <c r="CE147" s="189" t="str">
        <f t="shared" si="63"/>
        <v>Tableaux électriques principaux et secondaires</v>
      </c>
      <c r="CF147" s="145"/>
      <c r="CG147" s="145">
        <v>1</v>
      </c>
      <c r="CH147" s="145">
        <v>1</v>
      </c>
      <c r="CI147" s="145">
        <v>1</v>
      </c>
      <c r="CJ147" s="145">
        <v>1</v>
      </c>
      <c r="CK147" s="145">
        <v>1</v>
      </c>
      <c r="CL147" s="145">
        <v>1</v>
      </c>
      <c r="CM147" s="145">
        <v>1</v>
      </c>
      <c r="CN147" s="145">
        <v>1</v>
      </c>
      <c r="CO147" s="145">
        <v>1</v>
      </c>
      <c r="CP147" s="145">
        <v>1</v>
      </c>
      <c r="CQ147" s="145">
        <v>1</v>
      </c>
      <c r="CR147" s="145">
        <v>1</v>
      </c>
      <c r="CS147" s="145">
        <v>1</v>
      </c>
      <c r="CT147" s="145">
        <f t="shared" si="64"/>
        <v>0</v>
      </c>
      <c r="CU147" s="145">
        <f t="shared" si="65"/>
        <v>0</v>
      </c>
      <c r="CV147" s="145">
        <f t="shared" si="67"/>
        <v>0</v>
      </c>
    </row>
    <row r="148" spans="2:100" s="137" customFormat="1" ht="13.5" hidden="1" thickBot="1" x14ac:dyDescent="0.25">
      <c r="B148" s="98" t="s">
        <v>411</v>
      </c>
      <c r="C148" s="319"/>
      <c r="D148" s="49"/>
      <c r="E148" s="152">
        <v>30</v>
      </c>
      <c r="F148" s="642"/>
      <c r="G148" s="34">
        <v>5.0000000000000001E-3</v>
      </c>
      <c r="H148" s="636"/>
      <c r="I148" s="622" t="s">
        <v>124</v>
      </c>
      <c r="J148" s="164"/>
      <c r="K148" s="139">
        <f t="shared" si="68"/>
        <v>30</v>
      </c>
      <c r="L148" s="140">
        <f t="shared" si="111"/>
        <v>5.0000000000000001E-3</v>
      </c>
      <c r="M148" s="141">
        <f t="shared" si="112"/>
        <v>0</v>
      </c>
      <c r="N148" s="141">
        <f t="shared" si="103"/>
        <v>0</v>
      </c>
      <c r="O148" s="70"/>
      <c r="P148" s="143" t="str">
        <f t="shared" si="62"/>
        <v>Chemins de câbles/gaines</v>
      </c>
      <c r="Q148" s="144">
        <f t="shared" si="72"/>
        <v>0</v>
      </c>
      <c r="R148" s="144">
        <f t="shared" si="113"/>
        <v>0</v>
      </c>
      <c r="S148" s="144">
        <f t="shared" si="113"/>
        <v>0</v>
      </c>
      <c r="T148" s="144">
        <f t="shared" si="113"/>
        <v>0</v>
      </c>
      <c r="U148" s="144">
        <f t="shared" si="113"/>
        <v>0</v>
      </c>
      <c r="V148" s="144">
        <f t="shared" si="113"/>
        <v>0</v>
      </c>
      <c r="W148" s="144">
        <f t="shared" si="113"/>
        <v>0</v>
      </c>
      <c r="X148" s="144">
        <f t="shared" si="113"/>
        <v>0</v>
      </c>
      <c r="Y148" s="144">
        <f t="shared" si="113"/>
        <v>0</v>
      </c>
      <c r="Z148" s="144">
        <f t="shared" si="113"/>
        <v>0</v>
      </c>
      <c r="AA148" s="144">
        <f t="shared" si="113"/>
        <v>0</v>
      </c>
      <c r="AB148" s="144">
        <f t="shared" si="113"/>
        <v>0</v>
      </c>
      <c r="AC148" s="144">
        <f t="shared" si="113"/>
        <v>0</v>
      </c>
      <c r="AD148" s="144">
        <f t="shared" si="113"/>
        <v>0</v>
      </c>
      <c r="AE148" s="144">
        <f t="shared" si="113"/>
        <v>0</v>
      </c>
      <c r="AF148" s="144">
        <f t="shared" si="113"/>
        <v>0</v>
      </c>
      <c r="AG148" s="144">
        <f t="shared" si="113"/>
        <v>0</v>
      </c>
      <c r="AH148" s="144">
        <f t="shared" si="113"/>
        <v>0</v>
      </c>
      <c r="AI148" s="144">
        <f t="shared" si="113"/>
        <v>0</v>
      </c>
      <c r="AJ148" s="144">
        <f t="shared" si="113"/>
        <v>0</v>
      </c>
      <c r="AK148" s="144">
        <f t="shared" si="113"/>
        <v>0</v>
      </c>
      <c r="AL148" s="144">
        <f t="shared" si="113"/>
        <v>0</v>
      </c>
      <c r="AM148" s="144">
        <f t="shared" si="113"/>
        <v>0</v>
      </c>
      <c r="AN148" s="144">
        <f t="shared" si="113"/>
        <v>0</v>
      </c>
      <c r="AO148" s="144">
        <f t="shared" si="113"/>
        <v>0</v>
      </c>
      <c r="AP148" s="144">
        <f t="shared" si="113"/>
        <v>0</v>
      </c>
      <c r="AQ148" s="144">
        <f t="shared" si="113"/>
        <v>0</v>
      </c>
      <c r="AR148" s="144">
        <f t="shared" si="113"/>
        <v>0</v>
      </c>
      <c r="AS148" s="144">
        <f t="shared" si="113"/>
        <v>0</v>
      </c>
      <c r="AT148" s="144">
        <f t="shared" si="113"/>
        <v>0</v>
      </c>
      <c r="AU148" s="144">
        <f t="shared" si="113"/>
        <v>0</v>
      </c>
      <c r="AV148" s="144">
        <f t="shared" si="114"/>
        <v>0</v>
      </c>
      <c r="AX148" s="144">
        <f t="shared" si="115"/>
        <v>0</v>
      </c>
      <c r="AY148" s="144">
        <f t="shared" si="106"/>
        <v>0</v>
      </c>
      <c r="AZ148" s="144">
        <f t="shared" si="106"/>
        <v>0</v>
      </c>
      <c r="BA148" s="144">
        <f t="shared" si="106"/>
        <v>0</v>
      </c>
      <c r="BB148" s="144">
        <f t="shared" si="106"/>
        <v>0</v>
      </c>
      <c r="BC148" s="144">
        <f t="shared" si="106"/>
        <v>0</v>
      </c>
      <c r="BD148" s="144">
        <f t="shared" si="106"/>
        <v>0</v>
      </c>
      <c r="BE148" s="144">
        <f t="shared" si="106"/>
        <v>0</v>
      </c>
      <c r="BF148" s="144">
        <f t="shared" si="106"/>
        <v>0</v>
      </c>
      <c r="BG148" s="144">
        <f t="shared" si="106"/>
        <v>0</v>
      </c>
      <c r="BH148" s="144">
        <f t="shared" si="106"/>
        <v>0</v>
      </c>
      <c r="BI148" s="144">
        <f t="shared" si="106"/>
        <v>0</v>
      </c>
      <c r="BJ148" s="144">
        <f t="shared" si="106"/>
        <v>0</v>
      </c>
      <c r="BK148" s="144">
        <f t="shared" si="106"/>
        <v>0</v>
      </c>
      <c r="BL148" s="144">
        <f t="shared" si="106"/>
        <v>0</v>
      </c>
      <c r="BM148" s="144">
        <f t="shared" si="106"/>
        <v>0</v>
      </c>
      <c r="BN148" s="144">
        <f t="shared" si="85"/>
        <v>0</v>
      </c>
      <c r="BO148" s="144">
        <f t="shared" si="85"/>
        <v>0</v>
      </c>
      <c r="BP148" s="144">
        <f t="shared" si="85"/>
        <v>0</v>
      </c>
      <c r="BQ148" s="144">
        <f t="shared" si="85"/>
        <v>0</v>
      </c>
      <c r="BR148" s="144">
        <f t="shared" si="85"/>
        <v>0</v>
      </c>
      <c r="BS148" s="144">
        <f t="shared" si="85"/>
        <v>0</v>
      </c>
      <c r="BT148" s="144">
        <f t="shared" si="110"/>
        <v>0</v>
      </c>
      <c r="BU148" s="144">
        <f t="shared" si="110"/>
        <v>0</v>
      </c>
      <c r="BV148" s="144">
        <f t="shared" si="110"/>
        <v>0</v>
      </c>
      <c r="BW148" s="144">
        <f t="shared" si="110"/>
        <v>0</v>
      </c>
      <c r="BX148" s="144">
        <f t="shared" si="110"/>
        <v>0</v>
      </c>
      <c r="BY148" s="144">
        <f t="shared" si="110"/>
        <v>0</v>
      </c>
      <c r="BZ148" s="144">
        <f t="shared" si="110"/>
        <v>0</v>
      </c>
      <c r="CA148" s="144">
        <f t="shared" si="110"/>
        <v>0</v>
      </c>
      <c r="CB148" s="144">
        <f t="shared" si="110"/>
        <v>0</v>
      </c>
      <c r="CC148" s="369"/>
      <c r="CE148" s="189" t="str">
        <f t="shared" si="63"/>
        <v>Chemins de câbles/gaines</v>
      </c>
      <c r="CF148" s="145"/>
      <c r="CG148" s="145">
        <v>1</v>
      </c>
      <c r="CH148" s="145">
        <v>1</v>
      </c>
      <c r="CI148" s="145">
        <v>1</v>
      </c>
      <c r="CJ148" s="145">
        <v>1</v>
      </c>
      <c r="CK148" s="145">
        <v>1</v>
      </c>
      <c r="CL148" s="145">
        <v>1</v>
      </c>
      <c r="CM148" s="145">
        <v>1</v>
      </c>
      <c r="CN148" s="145">
        <v>1</v>
      </c>
      <c r="CO148" s="145">
        <v>1</v>
      </c>
      <c r="CP148" s="145">
        <v>1</v>
      </c>
      <c r="CQ148" s="145">
        <v>1</v>
      </c>
      <c r="CR148" s="145">
        <v>1</v>
      </c>
      <c r="CS148" s="145">
        <v>1</v>
      </c>
      <c r="CT148" s="145">
        <f t="shared" si="64"/>
        <v>0</v>
      </c>
      <c r="CU148" s="145">
        <f t="shared" si="65"/>
        <v>0</v>
      </c>
      <c r="CV148" s="145">
        <f t="shared" si="67"/>
        <v>0</v>
      </c>
    </row>
    <row r="149" spans="2:100" s="137" customFormat="1" ht="13.5" hidden="1" thickBot="1" x14ac:dyDescent="0.25">
      <c r="B149" s="98" t="s">
        <v>161</v>
      </c>
      <c r="C149" s="319"/>
      <c r="D149" s="49"/>
      <c r="E149" s="152">
        <v>15</v>
      </c>
      <c r="F149" s="642"/>
      <c r="G149" s="34">
        <v>0.02</v>
      </c>
      <c r="H149" s="636"/>
      <c r="I149" s="622" t="s">
        <v>124</v>
      </c>
      <c r="J149" s="164"/>
      <c r="K149" s="139">
        <f t="shared" si="68"/>
        <v>15</v>
      </c>
      <c r="L149" s="140">
        <f t="shared" si="111"/>
        <v>0.02</v>
      </c>
      <c r="M149" s="141">
        <f t="shared" si="112"/>
        <v>0</v>
      </c>
      <c r="N149" s="141">
        <f t="shared" si="103"/>
        <v>0</v>
      </c>
      <c r="O149" s="70"/>
      <c r="P149" s="143" t="str">
        <f t="shared" si="62"/>
        <v>Éclairage</v>
      </c>
      <c r="Q149" s="144">
        <f t="shared" si="72"/>
        <v>0</v>
      </c>
      <c r="R149" s="144">
        <f t="shared" si="113"/>
        <v>0</v>
      </c>
      <c r="S149" s="144">
        <f t="shared" si="113"/>
        <v>0</v>
      </c>
      <c r="T149" s="144">
        <f t="shared" si="113"/>
        <v>0</v>
      </c>
      <c r="U149" s="144">
        <f t="shared" si="113"/>
        <v>0</v>
      </c>
      <c r="V149" s="144">
        <f t="shared" si="113"/>
        <v>0</v>
      </c>
      <c r="W149" s="144">
        <f t="shared" si="113"/>
        <v>0</v>
      </c>
      <c r="X149" s="144">
        <f t="shared" si="113"/>
        <v>0</v>
      </c>
      <c r="Y149" s="144">
        <f t="shared" si="113"/>
        <v>0</v>
      </c>
      <c r="Z149" s="144">
        <f t="shared" si="113"/>
        <v>0</v>
      </c>
      <c r="AA149" s="144">
        <f t="shared" si="113"/>
        <v>0</v>
      </c>
      <c r="AB149" s="144">
        <f t="shared" si="113"/>
        <v>0</v>
      </c>
      <c r="AC149" s="144">
        <f t="shared" si="113"/>
        <v>0</v>
      </c>
      <c r="AD149" s="144">
        <f t="shared" si="113"/>
        <v>0</v>
      </c>
      <c r="AE149" s="144">
        <f t="shared" si="113"/>
        <v>0</v>
      </c>
      <c r="AF149" s="144">
        <f t="shared" si="113"/>
        <v>0</v>
      </c>
      <c r="AG149" s="144">
        <f t="shared" si="113"/>
        <v>0</v>
      </c>
      <c r="AH149" s="144">
        <f t="shared" si="113"/>
        <v>0</v>
      </c>
      <c r="AI149" s="144">
        <f t="shared" si="113"/>
        <v>0</v>
      </c>
      <c r="AJ149" s="144">
        <f t="shared" si="113"/>
        <v>0</v>
      </c>
      <c r="AK149" s="144">
        <f t="shared" si="113"/>
        <v>0</v>
      </c>
      <c r="AL149" s="144">
        <f t="shared" si="113"/>
        <v>0</v>
      </c>
      <c r="AM149" s="144">
        <f t="shared" si="113"/>
        <v>0</v>
      </c>
      <c r="AN149" s="144">
        <f t="shared" si="113"/>
        <v>0</v>
      </c>
      <c r="AO149" s="144">
        <f t="shared" si="113"/>
        <v>0</v>
      </c>
      <c r="AP149" s="144">
        <f t="shared" si="113"/>
        <v>0</v>
      </c>
      <c r="AQ149" s="144">
        <f t="shared" si="113"/>
        <v>0</v>
      </c>
      <c r="AR149" s="144">
        <f t="shared" si="113"/>
        <v>0</v>
      </c>
      <c r="AS149" s="144">
        <f t="shared" si="113"/>
        <v>0</v>
      </c>
      <c r="AT149" s="144">
        <f t="shared" si="113"/>
        <v>0</v>
      </c>
      <c r="AU149" s="144">
        <f t="shared" si="113"/>
        <v>0</v>
      </c>
      <c r="AV149" s="144">
        <f t="shared" si="114"/>
        <v>0</v>
      </c>
      <c r="AX149" s="144">
        <f t="shared" si="115"/>
        <v>0</v>
      </c>
      <c r="AY149" s="144">
        <f t="shared" si="106"/>
        <v>0</v>
      </c>
      <c r="AZ149" s="144">
        <f t="shared" si="106"/>
        <v>0</v>
      </c>
      <c r="BA149" s="144">
        <f t="shared" si="106"/>
        <v>0</v>
      </c>
      <c r="BB149" s="144">
        <f t="shared" si="106"/>
        <v>0</v>
      </c>
      <c r="BC149" s="144">
        <f t="shared" si="106"/>
        <v>0</v>
      </c>
      <c r="BD149" s="144">
        <f t="shared" si="106"/>
        <v>0</v>
      </c>
      <c r="BE149" s="144">
        <f t="shared" si="106"/>
        <v>0</v>
      </c>
      <c r="BF149" s="144">
        <f t="shared" si="106"/>
        <v>0</v>
      </c>
      <c r="BG149" s="144">
        <f t="shared" si="106"/>
        <v>0</v>
      </c>
      <c r="BH149" s="144">
        <f t="shared" si="106"/>
        <v>0</v>
      </c>
      <c r="BI149" s="144">
        <f t="shared" si="106"/>
        <v>0</v>
      </c>
      <c r="BJ149" s="144">
        <f t="shared" si="106"/>
        <v>0</v>
      </c>
      <c r="BK149" s="144">
        <f t="shared" si="106"/>
        <v>0</v>
      </c>
      <c r="BL149" s="144">
        <f t="shared" si="106"/>
        <v>0</v>
      </c>
      <c r="BM149" s="144">
        <f t="shared" si="106"/>
        <v>0</v>
      </c>
      <c r="BN149" s="144">
        <f t="shared" si="85"/>
        <v>0</v>
      </c>
      <c r="BO149" s="144">
        <f t="shared" si="85"/>
        <v>0</v>
      </c>
      <c r="BP149" s="144">
        <f t="shared" si="85"/>
        <v>0</v>
      </c>
      <c r="BQ149" s="144">
        <f t="shared" si="85"/>
        <v>0</v>
      </c>
      <c r="BR149" s="144">
        <f t="shared" si="85"/>
        <v>0</v>
      </c>
      <c r="BS149" s="144">
        <f t="shared" si="85"/>
        <v>0</v>
      </c>
      <c r="BT149" s="144">
        <f t="shared" si="110"/>
        <v>0</v>
      </c>
      <c r="BU149" s="144">
        <f t="shared" si="110"/>
        <v>0</v>
      </c>
      <c r="BV149" s="144">
        <f t="shared" si="110"/>
        <v>0</v>
      </c>
      <c r="BW149" s="144">
        <f t="shared" si="110"/>
        <v>0</v>
      </c>
      <c r="BX149" s="144">
        <f t="shared" si="110"/>
        <v>0</v>
      </c>
      <c r="BY149" s="144">
        <f t="shared" si="110"/>
        <v>0</v>
      </c>
      <c r="BZ149" s="144">
        <f t="shared" si="110"/>
        <v>0</v>
      </c>
      <c r="CA149" s="144">
        <f t="shared" si="110"/>
        <v>0</v>
      </c>
      <c r="CB149" s="144">
        <f t="shared" si="110"/>
        <v>0</v>
      </c>
      <c r="CC149" s="369"/>
      <c r="CE149" s="189" t="str">
        <f t="shared" si="63"/>
        <v>Éclairage</v>
      </c>
      <c r="CF149" s="145"/>
      <c r="CG149" s="145">
        <v>1</v>
      </c>
      <c r="CH149" s="145">
        <v>1</v>
      </c>
      <c r="CI149" s="145">
        <v>1</v>
      </c>
      <c r="CJ149" s="145">
        <v>1</v>
      </c>
      <c r="CK149" s="145">
        <v>1</v>
      </c>
      <c r="CL149" s="145">
        <v>1</v>
      </c>
      <c r="CM149" s="145">
        <v>1</v>
      </c>
      <c r="CN149" s="145">
        <v>1</v>
      </c>
      <c r="CO149" s="145">
        <v>1</v>
      </c>
      <c r="CP149" s="145">
        <v>1</v>
      </c>
      <c r="CQ149" s="145">
        <v>1</v>
      </c>
      <c r="CR149" s="145">
        <v>1</v>
      </c>
      <c r="CS149" s="145">
        <v>1</v>
      </c>
      <c r="CT149" s="145">
        <f t="shared" si="64"/>
        <v>0</v>
      </c>
      <c r="CU149" s="145">
        <f t="shared" si="65"/>
        <v>0</v>
      </c>
      <c r="CV149" s="145">
        <f t="shared" si="67"/>
        <v>0</v>
      </c>
    </row>
    <row r="150" spans="2:100" s="137" customFormat="1" ht="13.5" hidden="1" thickBot="1" x14ac:dyDescent="0.25">
      <c r="B150" s="98" t="s">
        <v>162</v>
      </c>
      <c r="C150" s="319"/>
      <c r="D150" s="49"/>
      <c r="E150" s="152">
        <v>20</v>
      </c>
      <c r="F150" s="642"/>
      <c r="G150" s="34">
        <v>0.01</v>
      </c>
      <c r="H150" s="636"/>
      <c r="I150" s="622" t="s">
        <v>124</v>
      </c>
      <c r="J150" s="164"/>
      <c r="K150" s="139">
        <f t="shared" si="68"/>
        <v>20</v>
      </c>
      <c r="L150" s="140">
        <f t="shared" si="111"/>
        <v>0.01</v>
      </c>
      <c r="M150" s="141">
        <f t="shared" si="112"/>
        <v>0</v>
      </c>
      <c r="N150" s="141">
        <f t="shared" si="103"/>
        <v>0</v>
      </c>
      <c r="O150" s="70"/>
      <c r="P150" s="143" t="str">
        <f t="shared" si="62"/>
        <v>Câblage</v>
      </c>
      <c r="Q150" s="144">
        <f t="shared" si="72"/>
        <v>0</v>
      </c>
      <c r="R150" s="144">
        <f t="shared" si="113"/>
        <v>0</v>
      </c>
      <c r="S150" s="144">
        <f t="shared" si="113"/>
        <v>0</v>
      </c>
      <c r="T150" s="144">
        <f t="shared" si="113"/>
        <v>0</v>
      </c>
      <c r="U150" s="144">
        <f t="shared" si="113"/>
        <v>0</v>
      </c>
      <c r="V150" s="144">
        <f t="shared" si="113"/>
        <v>0</v>
      </c>
      <c r="W150" s="144">
        <f t="shared" si="113"/>
        <v>0</v>
      </c>
      <c r="X150" s="144">
        <f t="shared" si="113"/>
        <v>0</v>
      </c>
      <c r="Y150" s="144">
        <f t="shared" si="113"/>
        <v>0</v>
      </c>
      <c r="Z150" s="144">
        <f t="shared" si="113"/>
        <v>0</v>
      </c>
      <c r="AA150" s="144">
        <f t="shared" si="113"/>
        <v>0</v>
      </c>
      <c r="AB150" s="144">
        <f t="shared" si="113"/>
        <v>0</v>
      </c>
      <c r="AC150" s="144">
        <f t="shared" si="113"/>
        <v>0</v>
      </c>
      <c r="AD150" s="144">
        <f t="shared" si="113"/>
        <v>0</v>
      </c>
      <c r="AE150" s="144">
        <f t="shared" si="113"/>
        <v>0</v>
      </c>
      <c r="AF150" s="144">
        <f t="shared" si="113"/>
        <v>0</v>
      </c>
      <c r="AG150" s="144">
        <f t="shared" si="113"/>
        <v>0</v>
      </c>
      <c r="AH150" s="144">
        <f t="shared" si="113"/>
        <v>0</v>
      </c>
      <c r="AI150" s="144">
        <f t="shared" si="113"/>
        <v>0</v>
      </c>
      <c r="AJ150" s="144">
        <f t="shared" si="113"/>
        <v>0</v>
      </c>
      <c r="AK150" s="144">
        <f t="shared" si="113"/>
        <v>0</v>
      </c>
      <c r="AL150" s="144">
        <f t="shared" si="113"/>
        <v>0</v>
      </c>
      <c r="AM150" s="144">
        <f t="shared" si="113"/>
        <v>0</v>
      </c>
      <c r="AN150" s="144">
        <f t="shared" si="113"/>
        <v>0</v>
      </c>
      <c r="AO150" s="144">
        <f t="shared" si="113"/>
        <v>0</v>
      </c>
      <c r="AP150" s="144">
        <f t="shared" si="113"/>
        <v>0</v>
      </c>
      <c r="AQ150" s="144">
        <f t="shared" si="113"/>
        <v>0</v>
      </c>
      <c r="AR150" s="144">
        <f t="shared" si="113"/>
        <v>0</v>
      </c>
      <c r="AS150" s="144">
        <f t="shared" si="113"/>
        <v>0</v>
      </c>
      <c r="AT150" s="144">
        <f t="shared" si="113"/>
        <v>0</v>
      </c>
      <c r="AU150" s="144">
        <f t="shared" si="113"/>
        <v>0</v>
      </c>
      <c r="AV150" s="144">
        <f t="shared" si="114"/>
        <v>0</v>
      </c>
      <c r="AX150" s="144">
        <f t="shared" si="115"/>
        <v>0</v>
      </c>
      <c r="AY150" s="144">
        <f t="shared" ref="AY150:BM154" si="116">AX150-$N150+R150</f>
        <v>0</v>
      </c>
      <c r="AZ150" s="144">
        <f t="shared" si="116"/>
        <v>0</v>
      </c>
      <c r="BA150" s="144">
        <f t="shared" si="116"/>
        <v>0</v>
      </c>
      <c r="BB150" s="144">
        <f t="shared" si="116"/>
        <v>0</v>
      </c>
      <c r="BC150" s="144">
        <f t="shared" si="116"/>
        <v>0</v>
      </c>
      <c r="BD150" s="144">
        <f t="shared" si="116"/>
        <v>0</v>
      </c>
      <c r="BE150" s="144">
        <f t="shared" si="116"/>
        <v>0</v>
      </c>
      <c r="BF150" s="144">
        <f t="shared" si="116"/>
        <v>0</v>
      </c>
      <c r="BG150" s="144">
        <f t="shared" si="116"/>
        <v>0</v>
      </c>
      <c r="BH150" s="144">
        <f t="shared" si="116"/>
        <v>0</v>
      </c>
      <c r="BI150" s="144">
        <f t="shared" si="116"/>
        <v>0</v>
      </c>
      <c r="BJ150" s="144">
        <f t="shared" si="116"/>
        <v>0</v>
      </c>
      <c r="BK150" s="144">
        <f t="shared" si="116"/>
        <v>0</v>
      </c>
      <c r="BL150" s="144">
        <f t="shared" si="116"/>
        <v>0</v>
      </c>
      <c r="BM150" s="144">
        <f t="shared" si="116"/>
        <v>0</v>
      </c>
      <c r="BN150" s="144">
        <f t="shared" si="85"/>
        <v>0</v>
      </c>
      <c r="BO150" s="144">
        <f t="shared" si="85"/>
        <v>0</v>
      </c>
      <c r="BP150" s="144">
        <f t="shared" si="85"/>
        <v>0</v>
      </c>
      <c r="BQ150" s="144">
        <f t="shared" si="85"/>
        <v>0</v>
      </c>
      <c r="BR150" s="144">
        <f t="shared" si="85"/>
        <v>0</v>
      </c>
      <c r="BS150" s="144">
        <f t="shared" si="85"/>
        <v>0</v>
      </c>
      <c r="BT150" s="144">
        <f t="shared" si="110"/>
        <v>0</v>
      </c>
      <c r="BU150" s="144">
        <f t="shared" si="110"/>
        <v>0</v>
      </c>
      <c r="BV150" s="144">
        <f t="shared" si="110"/>
        <v>0</v>
      </c>
      <c r="BW150" s="144">
        <f t="shared" si="110"/>
        <v>0</v>
      </c>
      <c r="BX150" s="144">
        <f t="shared" si="110"/>
        <v>0</v>
      </c>
      <c r="BY150" s="144">
        <f t="shared" si="110"/>
        <v>0</v>
      </c>
      <c r="BZ150" s="144">
        <f t="shared" si="110"/>
        <v>0</v>
      </c>
      <c r="CA150" s="144">
        <f t="shared" si="110"/>
        <v>0</v>
      </c>
      <c r="CB150" s="144">
        <f t="shared" si="110"/>
        <v>0</v>
      </c>
      <c r="CC150" s="369"/>
      <c r="CE150" s="189" t="str">
        <f t="shared" si="63"/>
        <v>Câblage</v>
      </c>
      <c r="CF150" s="145"/>
      <c r="CG150" s="145">
        <v>1</v>
      </c>
      <c r="CH150" s="145">
        <v>1</v>
      </c>
      <c r="CI150" s="145">
        <v>1</v>
      </c>
      <c r="CJ150" s="145">
        <v>1</v>
      </c>
      <c r="CK150" s="145">
        <v>1</v>
      </c>
      <c r="CL150" s="145">
        <v>1</v>
      </c>
      <c r="CM150" s="145">
        <v>1</v>
      </c>
      <c r="CN150" s="145">
        <v>1</v>
      </c>
      <c r="CO150" s="145">
        <v>1</v>
      </c>
      <c r="CP150" s="145">
        <v>1</v>
      </c>
      <c r="CQ150" s="145">
        <v>1</v>
      </c>
      <c r="CR150" s="145">
        <v>1</v>
      </c>
      <c r="CS150" s="145">
        <v>1</v>
      </c>
      <c r="CT150" s="145">
        <f t="shared" si="64"/>
        <v>0</v>
      </c>
      <c r="CU150" s="145">
        <f t="shared" si="65"/>
        <v>0</v>
      </c>
      <c r="CV150" s="145">
        <f t="shared" si="67"/>
        <v>0</v>
      </c>
    </row>
    <row r="151" spans="2:100" s="137" customFormat="1" ht="13.5" hidden="1" thickBot="1" x14ac:dyDescent="0.25">
      <c r="B151" s="98" t="s">
        <v>0</v>
      </c>
      <c r="C151" s="319"/>
      <c r="D151" s="49"/>
      <c r="E151" s="152">
        <v>20</v>
      </c>
      <c r="F151" s="642"/>
      <c r="G151" s="34">
        <v>0.01</v>
      </c>
      <c r="H151" s="636"/>
      <c r="I151" s="622" t="s">
        <v>124</v>
      </c>
      <c r="J151" s="164"/>
      <c r="K151" s="139">
        <f t="shared" si="68"/>
        <v>20</v>
      </c>
      <c r="L151" s="140">
        <f t="shared" si="111"/>
        <v>0.01</v>
      </c>
      <c r="M151" s="141">
        <f t="shared" si="112"/>
        <v>0</v>
      </c>
      <c r="N151" s="141">
        <f t="shared" si="103"/>
        <v>0</v>
      </c>
      <c r="O151" s="70"/>
      <c r="P151" s="143" t="str">
        <f t="shared" si="62"/>
        <v>Introduction</v>
      </c>
      <c r="Q151" s="144">
        <f t="shared" si="72"/>
        <v>0</v>
      </c>
      <c r="R151" s="144">
        <f t="shared" si="113"/>
        <v>0</v>
      </c>
      <c r="S151" s="144">
        <f t="shared" si="113"/>
        <v>0</v>
      </c>
      <c r="T151" s="144">
        <f t="shared" si="113"/>
        <v>0</v>
      </c>
      <c r="U151" s="144">
        <f t="shared" si="113"/>
        <v>0</v>
      </c>
      <c r="V151" s="144">
        <f t="shared" si="113"/>
        <v>0</v>
      </c>
      <c r="W151" s="144">
        <f t="shared" si="113"/>
        <v>0</v>
      </c>
      <c r="X151" s="144">
        <f t="shared" si="113"/>
        <v>0</v>
      </c>
      <c r="Y151" s="144">
        <f t="shared" si="113"/>
        <v>0</v>
      </c>
      <c r="Z151" s="144">
        <f t="shared" si="113"/>
        <v>0</v>
      </c>
      <c r="AA151" s="144">
        <f t="shared" si="113"/>
        <v>0</v>
      </c>
      <c r="AB151" s="144">
        <f t="shared" si="113"/>
        <v>0</v>
      </c>
      <c r="AC151" s="144">
        <f t="shared" si="113"/>
        <v>0</v>
      </c>
      <c r="AD151" s="144">
        <f t="shared" si="113"/>
        <v>0</v>
      </c>
      <c r="AE151" s="144">
        <f t="shared" si="113"/>
        <v>0</v>
      </c>
      <c r="AF151" s="144">
        <f t="shared" si="113"/>
        <v>0</v>
      </c>
      <c r="AG151" s="144">
        <f t="shared" si="113"/>
        <v>0</v>
      </c>
      <c r="AH151" s="144">
        <f t="shared" si="113"/>
        <v>0</v>
      </c>
      <c r="AI151" s="144">
        <f t="shared" si="113"/>
        <v>0</v>
      </c>
      <c r="AJ151" s="144">
        <f t="shared" si="113"/>
        <v>0</v>
      </c>
      <c r="AK151" s="144">
        <f t="shared" si="113"/>
        <v>0</v>
      </c>
      <c r="AL151" s="144">
        <f t="shared" si="113"/>
        <v>0</v>
      </c>
      <c r="AM151" s="144">
        <f t="shared" si="113"/>
        <v>0</v>
      </c>
      <c r="AN151" s="144">
        <f t="shared" si="113"/>
        <v>0</v>
      </c>
      <c r="AO151" s="144">
        <f t="shared" si="113"/>
        <v>0</v>
      </c>
      <c r="AP151" s="144">
        <f t="shared" si="113"/>
        <v>0</v>
      </c>
      <c r="AQ151" s="144">
        <f t="shared" si="113"/>
        <v>0</v>
      </c>
      <c r="AR151" s="144">
        <f t="shared" si="113"/>
        <v>0</v>
      </c>
      <c r="AS151" s="144">
        <f t="shared" si="113"/>
        <v>0</v>
      </c>
      <c r="AT151" s="144">
        <f t="shared" si="113"/>
        <v>0</v>
      </c>
      <c r="AU151" s="144">
        <f t="shared" si="113"/>
        <v>0</v>
      </c>
      <c r="AV151" s="144">
        <f t="shared" si="114"/>
        <v>0</v>
      </c>
      <c r="AX151" s="144">
        <f t="shared" si="115"/>
        <v>0</v>
      </c>
      <c r="AY151" s="144">
        <f t="shared" si="116"/>
        <v>0</v>
      </c>
      <c r="AZ151" s="144">
        <f t="shared" si="116"/>
        <v>0</v>
      </c>
      <c r="BA151" s="144">
        <f t="shared" si="116"/>
        <v>0</v>
      </c>
      <c r="BB151" s="144">
        <f t="shared" si="116"/>
        <v>0</v>
      </c>
      <c r="BC151" s="144">
        <f t="shared" si="116"/>
        <v>0</v>
      </c>
      <c r="BD151" s="144">
        <f t="shared" si="116"/>
        <v>0</v>
      </c>
      <c r="BE151" s="144">
        <f t="shared" si="116"/>
        <v>0</v>
      </c>
      <c r="BF151" s="144">
        <f t="shared" si="116"/>
        <v>0</v>
      </c>
      <c r="BG151" s="144">
        <f t="shared" si="116"/>
        <v>0</v>
      </c>
      <c r="BH151" s="144">
        <f t="shared" si="116"/>
        <v>0</v>
      </c>
      <c r="BI151" s="144">
        <f t="shared" si="116"/>
        <v>0</v>
      </c>
      <c r="BJ151" s="144">
        <f t="shared" si="116"/>
        <v>0</v>
      </c>
      <c r="BK151" s="144">
        <f t="shared" si="116"/>
        <v>0</v>
      </c>
      <c r="BL151" s="144">
        <f t="shared" si="116"/>
        <v>0</v>
      </c>
      <c r="BM151" s="144">
        <f t="shared" si="116"/>
        <v>0</v>
      </c>
      <c r="BN151" s="144">
        <f t="shared" si="85"/>
        <v>0</v>
      </c>
      <c r="BO151" s="144">
        <f t="shared" si="85"/>
        <v>0</v>
      </c>
      <c r="BP151" s="144">
        <f t="shared" si="85"/>
        <v>0</v>
      </c>
      <c r="BQ151" s="144">
        <f t="shared" si="85"/>
        <v>0</v>
      </c>
      <c r="BR151" s="144">
        <f t="shared" si="85"/>
        <v>0</v>
      </c>
      <c r="BS151" s="144">
        <f t="shared" si="85"/>
        <v>0</v>
      </c>
      <c r="BT151" s="144">
        <f t="shared" si="110"/>
        <v>0</v>
      </c>
      <c r="BU151" s="144">
        <f t="shared" si="110"/>
        <v>0</v>
      </c>
      <c r="BV151" s="144">
        <f t="shared" si="110"/>
        <v>0</v>
      </c>
      <c r="BW151" s="144">
        <f t="shared" si="110"/>
        <v>0</v>
      </c>
      <c r="BX151" s="144">
        <f t="shared" si="110"/>
        <v>0</v>
      </c>
      <c r="BY151" s="144">
        <f t="shared" si="110"/>
        <v>0</v>
      </c>
      <c r="BZ151" s="144">
        <f t="shared" si="110"/>
        <v>0</v>
      </c>
      <c r="CA151" s="144">
        <f t="shared" si="110"/>
        <v>0</v>
      </c>
      <c r="CB151" s="144">
        <f t="shared" si="110"/>
        <v>0</v>
      </c>
      <c r="CC151" s="369"/>
      <c r="CE151" s="189" t="str">
        <f t="shared" si="63"/>
        <v>Introduction</v>
      </c>
      <c r="CF151" s="145"/>
      <c r="CG151" s="145">
        <v>1</v>
      </c>
      <c r="CH151" s="145">
        <v>1</v>
      </c>
      <c r="CI151" s="145">
        <v>1</v>
      </c>
      <c r="CJ151" s="145">
        <v>1</v>
      </c>
      <c r="CK151" s="145">
        <v>1</v>
      </c>
      <c r="CL151" s="145">
        <v>1</v>
      </c>
      <c r="CM151" s="145">
        <v>1</v>
      </c>
      <c r="CN151" s="145">
        <v>1</v>
      </c>
      <c r="CO151" s="145">
        <v>1</v>
      </c>
      <c r="CP151" s="145">
        <v>1</v>
      </c>
      <c r="CQ151" s="145">
        <v>1</v>
      </c>
      <c r="CR151" s="145">
        <v>1</v>
      </c>
      <c r="CS151" s="145">
        <v>1</v>
      </c>
      <c r="CT151" s="145">
        <f t="shared" si="64"/>
        <v>0</v>
      </c>
      <c r="CU151" s="145">
        <f t="shared" si="65"/>
        <v>0</v>
      </c>
      <c r="CV151" s="145">
        <f t="shared" si="67"/>
        <v>0</v>
      </c>
    </row>
    <row r="152" spans="2:100" s="137" customFormat="1" ht="13.5" hidden="1" thickBot="1" x14ac:dyDescent="0.25">
      <c r="B152" s="98" t="s">
        <v>412</v>
      </c>
      <c r="C152" s="319"/>
      <c r="D152" s="49"/>
      <c r="E152" s="152">
        <v>15</v>
      </c>
      <c r="F152" s="642"/>
      <c r="G152" s="34">
        <v>2.5000000000000001E-2</v>
      </c>
      <c r="H152" s="636"/>
      <c r="I152" s="622" t="s">
        <v>124</v>
      </c>
      <c r="J152" s="165"/>
      <c r="K152" s="139">
        <f t="shared" si="68"/>
        <v>15</v>
      </c>
      <c r="L152" s="140">
        <f t="shared" si="111"/>
        <v>2.5000000000000001E-2</v>
      </c>
      <c r="M152" s="141">
        <f t="shared" si="112"/>
        <v>0</v>
      </c>
      <c r="N152" s="141">
        <f t="shared" si="103"/>
        <v>0</v>
      </c>
      <c r="O152" s="70"/>
      <c r="P152" s="143" t="str">
        <f t="shared" si="62"/>
        <v>Téléphonie, réseaux</v>
      </c>
      <c r="Q152" s="144">
        <f t="shared" si="72"/>
        <v>0</v>
      </c>
      <c r="R152" s="144">
        <f t="shared" si="113"/>
        <v>0</v>
      </c>
      <c r="S152" s="144">
        <f t="shared" si="113"/>
        <v>0</v>
      </c>
      <c r="T152" s="144">
        <f t="shared" si="113"/>
        <v>0</v>
      </c>
      <c r="U152" s="144">
        <f t="shared" si="113"/>
        <v>0</v>
      </c>
      <c r="V152" s="144">
        <f t="shared" si="113"/>
        <v>0</v>
      </c>
      <c r="W152" s="144">
        <f t="shared" si="113"/>
        <v>0</v>
      </c>
      <c r="X152" s="144">
        <f t="shared" si="113"/>
        <v>0</v>
      </c>
      <c r="Y152" s="144">
        <f t="shared" si="113"/>
        <v>0</v>
      </c>
      <c r="Z152" s="144">
        <f t="shared" si="113"/>
        <v>0</v>
      </c>
      <c r="AA152" s="144">
        <f t="shared" si="113"/>
        <v>0</v>
      </c>
      <c r="AB152" s="144">
        <f t="shared" si="113"/>
        <v>0</v>
      </c>
      <c r="AC152" s="144">
        <f t="shared" si="113"/>
        <v>0</v>
      </c>
      <c r="AD152" s="144">
        <f t="shared" si="113"/>
        <v>0</v>
      </c>
      <c r="AE152" s="144">
        <f t="shared" si="113"/>
        <v>0</v>
      </c>
      <c r="AF152" s="144">
        <f t="shared" si="113"/>
        <v>0</v>
      </c>
      <c r="AG152" s="144">
        <f t="shared" si="113"/>
        <v>0</v>
      </c>
      <c r="AH152" s="144">
        <f t="shared" si="113"/>
        <v>0</v>
      </c>
      <c r="AI152" s="144">
        <f t="shared" si="113"/>
        <v>0</v>
      </c>
      <c r="AJ152" s="144">
        <f t="shared" si="113"/>
        <v>0</v>
      </c>
      <c r="AK152" s="144">
        <f t="shared" si="113"/>
        <v>0</v>
      </c>
      <c r="AL152" s="144">
        <f t="shared" si="113"/>
        <v>0</v>
      </c>
      <c r="AM152" s="144">
        <f t="shared" si="113"/>
        <v>0</v>
      </c>
      <c r="AN152" s="144">
        <f t="shared" si="113"/>
        <v>0</v>
      </c>
      <c r="AO152" s="144">
        <f t="shared" si="113"/>
        <v>0</v>
      </c>
      <c r="AP152" s="144">
        <f t="shared" si="113"/>
        <v>0</v>
      </c>
      <c r="AQ152" s="144">
        <f t="shared" si="113"/>
        <v>0</v>
      </c>
      <c r="AR152" s="144">
        <f t="shared" si="113"/>
        <v>0</v>
      </c>
      <c r="AS152" s="144">
        <f t="shared" si="113"/>
        <v>0</v>
      </c>
      <c r="AT152" s="144">
        <f t="shared" si="113"/>
        <v>0</v>
      </c>
      <c r="AU152" s="144">
        <f t="shared" si="113"/>
        <v>0</v>
      </c>
      <c r="AV152" s="144">
        <f t="shared" si="114"/>
        <v>0</v>
      </c>
      <c r="AX152" s="144">
        <f t="shared" si="115"/>
        <v>0</v>
      </c>
      <c r="AY152" s="144">
        <f t="shared" si="116"/>
        <v>0</v>
      </c>
      <c r="AZ152" s="144">
        <f t="shared" si="116"/>
        <v>0</v>
      </c>
      <c r="BA152" s="144">
        <f t="shared" si="116"/>
        <v>0</v>
      </c>
      <c r="BB152" s="144">
        <f t="shared" si="116"/>
        <v>0</v>
      </c>
      <c r="BC152" s="144">
        <f t="shared" si="116"/>
        <v>0</v>
      </c>
      <c r="BD152" s="144">
        <f t="shared" si="116"/>
        <v>0</v>
      </c>
      <c r="BE152" s="144">
        <f t="shared" si="116"/>
        <v>0</v>
      </c>
      <c r="BF152" s="144">
        <f t="shared" si="116"/>
        <v>0</v>
      </c>
      <c r="BG152" s="144">
        <f t="shared" si="116"/>
        <v>0</v>
      </c>
      <c r="BH152" s="144">
        <f t="shared" si="116"/>
        <v>0</v>
      </c>
      <c r="BI152" s="144">
        <f t="shared" si="116"/>
        <v>0</v>
      </c>
      <c r="BJ152" s="144">
        <f t="shared" si="116"/>
        <v>0</v>
      </c>
      <c r="BK152" s="144">
        <f t="shared" si="116"/>
        <v>0</v>
      </c>
      <c r="BL152" s="144">
        <f t="shared" si="116"/>
        <v>0</v>
      </c>
      <c r="BM152" s="144">
        <f t="shared" si="116"/>
        <v>0</v>
      </c>
      <c r="BN152" s="144">
        <f t="shared" si="85"/>
        <v>0</v>
      </c>
      <c r="BO152" s="144">
        <f t="shared" si="85"/>
        <v>0</v>
      </c>
      <c r="BP152" s="144">
        <f t="shared" si="85"/>
        <v>0</v>
      </c>
      <c r="BQ152" s="144">
        <f t="shared" si="85"/>
        <v>0</v>
      </c>
      <c r="BR152" s="144">
        <f t="shared" si="85"/>
        <v>0</v>
      </c>
      <c r="BS152" s="144">
        <f t="shared" si="85"/>
        <v>0</v>
      </c>
      <c r="BT152" s="144">
        <f t="shared" si="110"/>
        <v>0</v>
      </c>
      <c r="BU152" s="144">
        <f t="shared" si="110"/>
        <v>0</v>
      </c>
      <c r="BV152" s="144">
        <f t="shared" si="110"/>
        <v>0</v>
      </c>
      <c r="BW152" s="144">
        <f t="shared" si="110"/>
        <v>0</v>
      </c>
      <c r="BX152" s="144">
        <f t="shared" si="110"/>
        <v>0</v>
      </c>
      <c r="BY152" s="144">
        <f t="shared" si="110"/>
        <v>0</v>
      </c>
      <c r="BZ152" s="144">
        <f t="shared" si="110"/>
        <v>0</v>
      </c>
      <c r="CA152" s="144">
        <f t="shared" si="110"/>
        <v>0</v>
      </c>
      <c r="CB152" s="144">
        <f t="shared" si="110"/>
        <v>0</v>
      </c>
      <c r="CC152" s="369"/>
      <c r="CE152" s="189" t="str">
        <f t="shared" si="63"/>
        <v>Téléphonie, réseaux</v>
      </c>
      <c r="CF152" s="145"/>
      <c r="CG152" s="145">
        <v>1</v>
      </c>
      <c r="CH152" s="145">
        <v>1</v>
      </c>
      <c r="CI152" s="145">
        <v>1</v>
      </c>
      <c r="CJ152" s="145">
        <v>1</v>
      </c>
      <c r="CK152" s="145">
        <v>1</v>
      </c>
      <c r="CL152" s="145">
        <v>1</v>
      </c>
      <c r="CM152" s="145">
        <v>1</v>
      </c>
      <c r="CN152" s="145">
        <v>1</v>
      </c>
      <c r="CO152" s="145">
        <v>1</v>
      </c>
      <c r="CP152" s="145">
        <v>1</v>
      </c>
      <c r="CQ152" s="145">
        <v>1</v>
      </c>
      <c r="CR152" s="145">
        <v>1</v>
      </c>
      <c r="CS152" s="145">
        <v>1</v>
      </c>
      <c r="CT152" s="145">
        <f t="shared" si="64"/>
        <v>0</v>
      </c>
      <c r="CU152" s="145">
        <f t="shared" si="65"/>
        <v>0</v>
      </c>
      <c r="CV152" s="145">
        <f t="shared" si="67"/>
        <v>0</v>
      </c>
    </row>
    <row r="153" spans="2:100" s="137" customFormat="1" ht="13.5" hidden="1" thickBot="1" x14ac:dyDescent="0.25">
      <c r="B153" s="98" t="s">
        <v>438</v>
      </c>
      <c r="C153" s="319"/>
      <c r="D153" s="49"/>
      <c r="E153" s="152">
        <v>15</v>
      </c>
      <c r="F153" s="642"/>
      <c r="G153" s="34">
        <v>2.5000000000000001E-2</v>
      </c>
      <c r="H153" s="636"/>
      <c r="I153" s="622" t="s">
        <v>124</v>
      </c>
      <c r="J153" s="166"/>
      <c r="K153" s="139">
        <f t="shared" si="68"/>
        <v>15</v>
      </c>
      <c r="L153" s="140">
        <f t="shared" si="111"/>
        <v>2.5000000000000001E-2</v>
      </c>
      <c r="M153" s="141">
        <f t="shared" si="112"/>
        <v>0</v>
      </c>
      <c r="N153" s="141">
        <f t="shared" si="103"/>
        <v>0</v>
      </c>
      <c r="O153" s="70"/>
      <c r="P153" s="143" t="str">
        <f t="shared" si="62"/>
        <v>Câblage bus (communication)</v>
      </c>
      <c r="Q153" s="144">
        <f t="shared" si="72"/>
        <v>0</v>
      </c>
      <c r="R153" s="144">
        <f t="shared" si="113"/>
        <v>0</v>
      </c>
      <c r="S153" s="144">
        <f t="shared" si="113"/>
        <v>0</v>
      </c>
      <c r="T153" s="144">
        <f t="shared" si="113"/>
        <v>0</v>
      </c>
      <c r="U153" s="144">
        <f t="shared" si="113"/>
        <v>0</v>
      </c>
      <c r="V153" s="144">
        <f t="shared" si="113"/>
        <v>0</v>
      </c>
      <c r="W153" s="144">
        <f t="shared" si="113"/>
        <v>0</v>
      </c>
      <c r="X153" s="144">
        <f t="shared" si="113"/>
        <v>0</v>
      </c>
      <c r="Y153" s="144">
        <f t="shared" si="113"/>
        <v>0</v>
      </c>
      <c r="Z153" s="144">
        <f t="shared" si="113"/>
        <v>0</v>
      </c>
      <c r="AA153" s="144">
        <f t="shared" si="113"/>
        <v>0</v>
      </c>
      <c r="AB153" s="144">
        <f t="shared" si="113"/>
        <v>0</v>
      </c>
      <c r="AC153" s="144">
        <f t="shared" si="113"/>
        <v>0</v>
      </c>
      <c r="AD153" s="144">
        <f t="shared" si="113"/>
        <v>0</v>
      </c>
      <c r="AE153" s="144">
        <f t="shared" si="113"/>
        <v>0</v>
      </c>
      <c r="AF153" s="144">
        <f t="shared" si="113"/>
        <v>0</v>
      </c>
      <c r="AG153" s="144">
        <f t="shared" ref="AG153:AU153" si="117">IF(Betrachtungszeit_Heizung&lt;AG$26,0,IF(AND(AF$26&lt;&gt;0,AF$26/($K153)=INT(AF$26/($K153))),$D153,0))</f>
        <v>0</v>
      </c>
      <c r="AH153" s="144">
        <f t="shared" si="117"/>
        <v>0</v>
      </c>
      <c r="AI153" s="144">
        <f t="shared" si="117"/>
        <v>0</v>
      </c>
      <c r="AJ153" s="144">
        <f t="shared" si="117"/>
        <v>0</v>
      </c>
      <c r="AK153" s="144">
        <f t="shared" si="117"/>
        <v>0</v>
      </c>
      <c r="AL153" s="144">
        <f t="shared" si="117"/>
        <v>0</v>
      </c>
      <c r="AM153" s="144">
        <f t="shared" si="117"/>
        <v>0</v>
      </c>
      <c r="AN153" s="144">
        <f t="shared" si="117"/>
        <v>0</v>
      </c>
      <c r="AO153" s="144">
        <f t="shared" si="117"/>
        <v>0</v>
      </c>
      <c r="AP153" s="144">
        <f t="shared" si="117"/>
        <v>0</v>
      </c>
      <c r="AQ153" s="144">
        <f t="shared" si="117"/>
        <v>0</v>
      </c>
      <c r="AR153" s="144">
        <f t="shared" si="117"/>
        <v>0</v>
      </c>
      <c r="AS153" s="144">
        <f t="shared" si="117"/>
        <v>0</v>
      </c>
      <c r="AT153" s="144">
        <f t="shared" si="117"/>
        <v>0</v>
      </c>
      <c r="AU153" s="144">
        <f t="shared" si="117"/>
        <v>0</v>
      </c>
      <c r="AV153" s="144">
        <f t="shared" si="114"/>
        <v>0</v>
      </c>
      <c r="AX153" s="144">
        <f t="shared" si="115"/>
        <v>0</v>
      </c>
      <c r="AY153" s="144">
        <f t="shared" si="116"/>
        <v>0</v>
      </c>
      <c r="AZ153" s="144">
        <f t="shared" si="116"/>
        <v>0</v>
      </c>
      <c r="BA153" s="144">
        <f t="shared" si="116"/>
        <v>0</v>
      </c>
      <c r="BB153" s="144">
        <f t="shared" si="116"/>
        <v>0</v>
      </c>
      <c r="BC153" s="144">
        <f t="shared" si="116"/>
        <v>0</v>
      </c>
      <c r="BD153" s="144">
        <f t="shared" si="116"/>
        <v>0</v>
      </c>
      <c r="BE153" s="144">
        <f t="shared" si="116"/>
        <v>0</v>
      </c>
      <c r="BF153" s="144">
        <f t="shared" si="116"/>
        <v>0</v>
      </c>
      <c r="BG153" s="144">
        <f t="shared" si="116"/>
        <v>0</v>
      </c>
      <c r="BH153" s="144">
        <f t="shared" si="116"/>
        <v>0</v>
      </c>
      <c r="BI153" s="144">
        <f t="shared" si="116"/>
        <v>0</v>
      </c>
      <c r="BJ153" s="144">
        <f t="shared" si="116"/>
        <v>0</v>
      </c>
      <c r="BK153" s="144">
        <f t="shared" si="116"/>
        <v>0</v>
      </c>
      <c r="BL153" s="144">
        <f t="shared" si="116"/>
        <v>0</v>
      </c>
      <c r="BM153" s="144">
        <f t="shared" si="116"/>
        <v>0</v>
      </c>
      <c r="BN153" s="144">
        <f t="shared" si="85"/>
        <v>0</v>
      </c>
      <c r="BO153" s="144">
        <f t="shared" si="85"/>
        <v>0</v>
      </c>
      <c r="BP153" s="144">
        <f t="shared" si="85"/>
        <v>0</v>
      </c>
      <c r="BQ153" s="144">
        <f t="shared" si="85"/>
        <v>0</v>
      </c>
      <c r="BR153" s="144">
        <f t="shared" si="85"/>
        <v>0</v>
      </c>
      <c r="BS153" s="144">
        <f t="shared" si="85"/>
        <v>0</v>
      </c>
      <c r="BT153" s="144">
        <f t="shared" si="110"/>
        <v>0</v>
      </c>
      <c r="BU153" s="144">
        <f t="shared" si="110"/>
        <v>0</v>
      </c>
      <c r="BV153" s="144">
        <f t="shared" si="110"/>
        <v>0</v>
      </c>
      <c r="BW153" s="144">
        <f t="shared" si="110"/>
        <v>0</v>
      </c>
      <c r="BX153" s="144">
        <f t="shared" si="110"/>
        <v>0</v>
      </c>
      <c r="BY153" s="144">
        <f t="shared" si="110"/>
        <v>0</v>
      </c>
      <c r="BZ153" s="144">
        <f t="shared" si="110"/>
        <v>0</v>
      </c>
      <c r="CA153" s="144">
        <f t="shared" si="110"/>
        <v>0</v>
      </c>
      <c r="CB153" s="144">
        <f t="shared" si="110"/>
        <v>0</v>
      </c>
      <c r="CC153" s="369"/>
      <c r="CE153" s="189" t="str">
        <f t="shared" si="63"/>
        <v>Câblage bus (communication)</v>
      </c>
      <c r="CF153" s="145"/>
      <c r="CG153" s="145">
        <v>1</v>
      </c>
      <c r="CH153" s="145">
        <v>1</v>
      </c>
      <c r="CI153" s="145">
        <v>1</v>
      </c>
      <c r="CJ153" s="145">
        <v>1</v>
      </c>
      <c r="CK153" s="145">
        <v>1</v>
      </c>
      <c r="CL153" s="145">
        <v>1</v>
      </c>
      <c r="CM153" s="145">
        <v>1</v>
      </c>
      <c r="CN153" s="145">
        <v>1</v>
      </c>
      <c r="CO153" s="145">
        <v>1</v>
      </c>
      <c r="CP153" s="145">
        <v>1</v>
      </c>
      <c r="CQ153" s="145">
        <v>1</v>
      </c>
      <c r="CR153" s="145">
        <v>1</v>
      </c>
      <c r="CS153" s="145">
        <v>1</v>
      </c>
      <c r="CT153" s="145">
        <f t="shared" si="64"/>
        <v>0</v>
      </c>
      <c r="CU153" s="145">
        <f t="shared" si="65"/>
        <v>0</v>
      </c>
      <c r="CV153" s="145">
        <f t="shared" si="67"/>
        <v>0</v>
      </c>
    </row>
    <row r="154" spans="2:100" s="137" customFormat="1" hidden="1" x14ac:dyDescent="0.2">
      <c r="B154" s="96" t="s">
        <v>45</v>
      </c>
      <c r="C154" s="320"/>
      <c r="D154" s="50"/>
      <c r="E154" s="510">
        <v>30</v>
      </c>
      <c r="F154" s="643"/>
      <c r="G154" s="157" t="s">
        <v>46</v>
      </c>
      <c r="H154" s="637"/>
      <c r="I154" s="623" t="s">
        <v>124</v>
      </c>
      <c r="J154" s="84"/>
      <c r="K154" s="139">
        <f t="shared" si="68"/>
        <v>30</v>
      </c>
      <c r="L154" s="140">
        <f t="shared" si="111"/>
        <v>0</v>
      </c>
      <c r="M154" s="141">
        <f t="shared" si="112"/>
        <v>0</v>
      </c>
      <c r="N154" s="141">
        <f t="shared" si="103"/>
        <v>0</v>
      </c>
      <c r="O154" s="70"/>
      <c r="P154" s="149" t="str">
        <f t="shared" ref="P154:P185" si="118">B154</f>
        <v>Autre</v>
      </c>
      <c r="Q154" s="144">
        <f t="shared" si="72"/>
        <v>0</v>
      </c>
      <c r="R154" s="144">
        <f t="shared" ref="R154:AU154" si="119">IF(Betrachtungszeit_Heizung&lt;R$26,0,IF(AND(Q$26&lt;&gt;0,Q$26/($K154)=INT(Q$26/($K154))),$D154,0))</f>
        <v>0</v>
      </c>
      <c r="S154" s="144">
        <f t="shared" si="119"/>
        <v>0</v>
      </c>
      <c r="T154" s="144">
        <f t="shared" si="119"/>
        <v>0</v>
      </c>
      <c r="U154" s="144">
        <f t="shared" si="119"/>
        <v>0</v>
      </c>
      <c r="V154" s="144">
        <f t="shared" si="119"/>
        <v>0</v>
      </c>
      <c r="W154" s="144">
        <f t="shared" si="119"/>
        <v>0</v>
      </c>
      <c r="X154" s="144">
        <f t="shared" si="119"/>
        <v>0</v>
      </c>
      <c r="Y154" s="144">
        <f t="shared" si="119"/>
        <v>0</v>
      </c>
      <c r="Z154" s="144">
        <f t="shared" si="119"/>
        <v>0</v>
      </c>
      <c r="AA154" s="144">
        <f t="shared" si="119"/>
        <v>0</v>
      </c>
      <c r="AB154" s="144">
        <f t="shared" si="119"/>
        <v>0</v>
      </c>
      <c r="AC154" s="144">
        <f t="shared" si="119"/>
        <v>0</v>
      </c>
      <c r="AD154" s="144">
        <f t="shared" si="119"/>
        <v>0</v>
      </c>
      <c r="AE154" s="144">
        <f t="shared" si="119"/>
        <v>0</v>
      </c>
      <c r="AF154" s="144">
        <f t="shared" si="119"/>
        <v>0</v>
      </c>
      <c r="AG154" s="144">
        <f t="shared" si="119"/>
        <v>0</v>
      </c>
      <c r="AH154" s="144">
        <f t="shared" si="119"/>
        <v>0</v>
      </c>
      <c r="AI154" s="144">
        <f t="shared" si="119"/>
        <v>0</v>
      </c>
      <c r="AJ154" s="144">
        <f t="shared" si="119"/>
        <v>0</v>
      </c>
      <c r="AK154" s="144">
        <f t="shared" si="119"/>
        <v>0</v>
      </c>
      <c r="AL154" s="144">
        <f t="shared" si="119"/>
        <v>0</v>
      </c>
      <c r="AM154" s="144">
        <f t="shared" si="119"/>
        <v>0</v>
      </c>
      <c r="AN154" s="144">
        <f t="shared" si="119"/>
        <v>0</v>
      </c>
      <c r="AO154" s="144">
        <f t="shared" si="119"/>
        <v>0</v>
      </c>
      <c r="AP154" s="144">
        <f t="shared" si="119"/>
        <v>0</v>
      </c>
      <c r="AQ154" s="144">
        <f t="shared" si="119"/>
        <v>0</v>
      </c>
      <c r="AR154" s="144">
        <f t="shared" si="119"/>
        <v>0</v>
      </c>
      <c r="AS154" s="144">
        <f t="shared" si="119"/>
        <v>0</v>
      </c>
      <c r="AT154" s="144">
        <f t="shared" si="119"/>
        <v>0</v>
      </c>
      <c r="AU154" s="144">
        <f t="shared" si="119"/>
        <v>0</v>
      </c>
      <c r="AV154" s="144">
        <f t="shared" si="114"/>
        <v>0</v>
      </c>
      <c r="AX154" s="144">
        <f t="shared" si="115"/>
        <v>0</v>
      </c>
      <c r="AY154" s="144">
        <f t="shared" si="116"/>
        <v>0</v>
      </c>
      <c r="AZ154" s="144">
        <f t="shared" si="116"/>
        <v>0</v>
      </c>
      <c r="BA154" s="144">
        <f t="shared" si="116"/>
        <v>0</v>
      </c>
      <c r="BB154" s="144">
        <f t="shared" si="116"/>
        <v>0</v>
      </c>
      <c r="BC154" s="144">
        <f t="shared" si="116"/>
        <v>0</v>
      </c>
      <c r="BD154" s="144">
        <f t="shared" si="116"/>
        <v>0</v>
      </c>
      <c r="BE154" s="144">
        <f t="shared" si="116"/>
        <v>0</v>
      </c>
      <c r="BF154" s="144">
        <f t="shared" si="116"/>
        <v>0</v>
      </c>
      <c r="BG154" s="144">
        <f t="shared" si="116"/>
        <v>0</v>
      </c>
      <c r="BH154" s="144">
        <f t="shared" si="116"/>
        <v>0</v>
      </c>
      <c r="BI154" s="144">
        <f t="shared" si="116"/>
        <v>0</v>
      </c>
      <c r="BJ154" s="144">
        <f t="shared" si="116"/>
        <v>0</v>
      </c>
      <c r="BK154" s="144">
        <f t="shared" si="116"/>
        <v>0</v>
      </c>
      <c r="BL154" s="144">
        <f t="shared" si="116"/>
        <v>0</v>
      </c>
      <c r="BM154" s="144">
        <f t="shared" si="116"/>
        <v>0</v>
      </c>
      <c r="BN154" s="144">
        <f t="shared" si="85"/>
        <v>0</v>
      </c>
      <c r="BO154" s="144">
        <f t="shared" si="85"/>
        <v>0</v>
      </c>
      <c r="BP154" s="144">
        <f t="shared" si="85"/>
        <v>0</v>
      </c>
      <c r="BQ154" s="144">
        <f t="shared" si="85"/>
        <v>0</v>
      </c>
      <c r="BR154" s="144">
        <f t="shared" si="85"/>
        <v>0</v>
      </c>
      <c r="BS154" s="144">
        <f t="shared" si="85"/>
        <v>0</v>
      </c>
      <c r="BT154" s="144">
        <f t="shared" si="110"/>
        <v>0</v>
      </c>
      <c r="BU154" s="144">
        <f t="shared" si="110"/>
        <v>0</v>
      </c>
      <c r="BV154" s="144">
        <f t="shared" si="110"/>
        <v>0</v>
      </c>
      <c r="BW154" s="144">
        <f t="shared" si="110"/>
        <v>0</v>
      </c>
      <c r="BX154" s="144">
        <f t="shared" si="110"/>
        <v>0</v>
      </c>
      <c r="BY154" s="144">
        <f t="shared" si="110"/>
        <v>0</v>
      </c>
      <c r="BZ154" s="144">
        <f t="shared" si="110"/>
        <v>0</v>
      </c>
      <c r="CA154" s="144">
        <f t="shared" si="110"/>
        <v>0</v>
      </c>
      <c r="CB154" s="144">
        <f t="shared" si="110"/>
        <v>0</v>
      </c>
      <c r="CC154" s="369"/>
      <c r="CE154" s="189" t="str">
        <f t="shared" ref="CE154:CE185" si="120">B154</f>
        <v>Autre</v>
      </c>
      <c r="CF154" s="145"/>
      <c r="CG154" s="145">
        <v>1</v>
      </c>
      <c r="CH154" s="145">
        <v>1</v>
      </c>
      <c r="CI154" s="145">
        <v>1</v>
      </c>
      <c r="CJ154" s="145">
        <v>1</v>
      </c>
      <c r="CK154" s="145">
        <v>1</v>
      </c>
      <c r="CL154" s="145">
        <v>1</v>
      </c>
      <c r="CM154" s="145">
        <v>1</v>
      </c>
      <c r="CN154" s="145">
        <v>1</v>
      </c>
      <c r="CO154" s="145">
        <v>1</v>
      </c>
      <c r="CP154" s="145">
        <v>1</v>
      </c>
      <c r="CQ154" s="145">
        <v>1</v>
      </c>
      <c r="CR154" s="145">
        <v>1</v>
      </c>
      <c r="CS154" s="145">
        <v>1</v>
      </c>
      <c r="CT154" s="145">
        <f t="shared" ref="CT154:CT185" si="121">SUMIF($CF$25:$CS$25,$C$12,CF154:CS154)</f>
        <v>0</v>
      </c>
      <c r="CU154" s="145">
        <f t="shared" ref="CU154:CU185" si="122">SUMIF($CF$25:$CS$25,$C$20,CF154:CS154)</f>
        <v>0</v>
      </c>
      <c r="CV154" s="145">
        <f t="shared" si="67"/>
        <v>0</v>
      </c>
    </row>
    <row r="155" spans="2:100" s="137" customFormat="1" ht="13.5" hidden="1" thickBot="1" x14ac:dyDescent="0.25">
      <c r="B155" s="625" t="s">
        <v>416</v>
      </c>
      <c r="C155" s="322"/>
      <c r="D155" s="129"/>
      <c r="E155" s="155"/>
      <c r="F155" s="127"/>
      <c r="G155" s="130"/>
      <c r="H155" s="639"/>
      <c r="I155" s="130"/>
      <c r="J155" s="165"/>
      <c r="K155" s="139"/>
      <c r="L155" s="140"/>
      <c r="M155" s="141"/>
      <c r="N155" s="141"/>
      <c r="O155" s="70"/>
      <c r="P155" s="134" t="str">
        <f t="shared" si="118"/>
        <v>17. Génie civil</v>
      </c>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369"/>
      <c r="CE155" s="374" t="str">
        <f t="shared" si="120"/>
        <v>17. Génie civil</v>
      </c>
      <c r="CF155" s="145">
        <v>1</v>
      </c>
      <c r="CG155" s="145">
        <v>1</v>
      </c>
      <c r="CH155" s="145">
        <v>1</v>
      </c>
      <c r="CI155" s="145">
        <v>1</v>
      </c>
      <c r="CJ155" s="145">
        <v>1</v>
      </c>
      <c r="CK155" s="145">
        <v>1</v>
      </c>
      <c r="CL155" s="145">
        <v>1</v>
      </c>
      <c r="CM155" s="145">
        <v>1</v>
      </c>
      <c r="CN155" s="145">
        <v>1</v>
      </c>
      <c r="CO155" s="145">
        <v>1</v>
      </c>
      <c r="CP155" s="145">
        <v>1</v>
      </c>
      <c r="CQ155" s="145">
        <v>1</v>
      </c>
      <c r="CR155" s="145">
        <v>1</v>
      </c>
      <c r="CS155" s="145">
        <v>1</v>
      </c>
      <c r="CT155" s="145">
        <f t="shared" si="121"/>
        <v>1</v>
      </c>
      <c r="CU155" s="145">
        <f t="shared" si="122"/>
        <v>1</v>
      </c>
      <c r="CV155" s="145">
        <f t="shared" ref="CV155:CV185" si="123">IF(CT155+CU155&gt;0,1,0)</f>
        <v>1</v>
      </c>
    </row>
    <row r="156" spans="2:100" s="137" customFormat="1" ht="13.5" hidden="1" thickBot="1" x14ac:dyDescent="0.25">
      <c r="B156" s="98" t="s">
        <v>163</v>
      </c>
      <c r="C156" s="319"/>
      <c r="D156" s="49"/>
      <c r="E156" s="152">
        <v>20</v>
      </c>
      <c r="F156" s="642"/>
      <c r="G156" s="157">
        <v>0</v>
      </c>
      <c r="H156" s="636"/>
      <c r="I156" s="622" t="s">
        <v>124</v>
      </c>
      <c r="J156" s="165"/>
      <c r="K156" s="139">
        <f t="shared" ref="K156:K184" si="124">IF(ISNUMBER(F156),F156,IF(ISNUMBER(E156),E156,0))</f>
        <v>20</v>
      </c>
      <c r="L156" s="140">
        <f t="shared" ref="L156:L165" si="125">IF(ISNUMBER(H156),IF(I156=$D$332,IFERROR(H156/D156,"-"),H156/100),IF(ISNUMBER(G156),G156,0))</f>
        <v>0</v>
      </c>
      <c r="M156" s="141">
        <f t="shared" ref="M156:M165" si="126">IF(AND(ISNUMBER(H156),I156=$D$332),H156,L156*D156)</f>
        <v>0</v>
      </c>
      <c r="N156" s="141">
        <f t="shared" si="103"/>
        <v>0</v>
      </c>
      <c r="O156" s="70"/>
      <c r="P156" s="143" t="str">
        <f t="shared" si="118"/>
        <v>Constructions provisoires</v>
      </c>
      <c r="Q156" s="144">
        <f t="shared" ref="Q156:Q185" si="127">D156</f>
        <v>0</v>
      </c>
      <c r="R156" s="144">
        <f t="shared" ref="R156:AU164" si="128">IF(Betrachtungszeit_Heizung&lt;R$26,0,IF(AND(Q$26&lt;&gt;0,Q$26/($K156)=INT(Q$26/($K156))),$D156,0))</f>
        <v>0</v>
      </c>
      <c r="S156" s="144">
        <f t="shared" si="128"/>
        <v>0</v>
      </c>
      <c r="T156" s="144">
        <f t="shared" si="128"/>
        <v>0</v>
      </c>
      <c r="U156" s="144">
        <f t="shared" si="128"/>
        <v>0</v>
      </c>
      <c r="V156" s="144">
        <f t="shared" si="128"/>
        <v>0</v>
      </c>
      <c r="W156" s="144">
        <f t="shared" si="128"/>
        <v>0</v>
      </c>
      <c r="X156" s="144">
        <f t="shared" si="128"/>
        <v>0</v>
      </c>
      <c r="Y156" s="144">
        <f t="shared" si="128"/>
        <v>0</v>
      </c>
      <c r="Z156" s="144">
        <f t="shared" si="128"/>
        <v>0</v>
      </c>
      <c r="AA156" s="144">
        <f t="shared" si="128"/>
        <v>0</v>
      </c>
      <c r="AB156" s="144">
        <f t="shared" si="128"/>
        <v>0</v>
      </c>
      <c r="AC156" s="144">
        <f t="shared" si="128"/>
        <v>0</v>
      </c>
      <c r="AD156" s="144">
        <f t="shared" si="128"/>
        <v>0</v>
      </c>
      <c r="AE156" s="144">
        <f t="shared" si="128"/>
        <v>0</v>
      </c>
      <c r="AF156" s="144">
        <f t="shared" si="128"/>
        <v>0</v>
      </c>
      <c r="AG156" s="144">
        <f t="shared" si="128"/>
        <v>0</v>
      </c>
      <c r="AH156" s="144">
        <f t="shared" si="128"/>
        <v>0</v>
      </c>
      <c r="AI156" s="144">
        <f t="shared" si="128"/>
        <v>0</v>
      </c>
      <c r="AJ156" s="144">
        <f t="shared" si="128"/>
        <v>0</v>
      </c>
      <c r="AK156" s="144">
        <f t="shared" si="128"/>
        <v>0</v>
      </c>
      <c r="AL156" s="144">
        <f t="shared" si="128"/>
        <v>0</v>
      </c>
      <c r="AM156" s="144">
        <f t="shared" si="128"/>
        <v>0</v>
      </c>
      <c r="AN156" s="144">
        <f t="shared" si="128"/>
        <v>0</v>
      </c>
      <c r="AO156" s="144">
        <f t="shared" si="128"/>
        <v>0</v>
      </c>
      <c r="AP156" s="144">
        <f t="shared" si="128"/>
        <v>0</v>
      </c>
      <c r="AQ156" s="144">
        <f t="shared" si="128"/>
        <v>0</v>
      </c>
      <c r="AR156" s="144">
        <f t="shared" si="128"/>
        <v>0</v>
      </c>
      <c r="AS156" s="144">
        <f t="shared" si="128"/>
        <v>0</v>
      </c>
      <c r="AT156" s="144">
        <f t="shared" si="128"/>
        <v>0</v>
      </c>
      <c r="AU156" s="144">
        <f t="shared" si="128"/>
        <v>0</v>
      </c>
      <c r="AV156" s="144">
        <f t="shared" ref="AV156:AV165" si="129">SUMIF($AX$26:$CB$26,Betrachtungszeit_Heizung,AX156:CB156)</f>
        <v>0</v>
      </c>
      <c r="AX156" s="144">
        <f t="shared" ref="AX156:AX165" si="130">$D156</f>
        <v>0</v>
      </c>
      <c r="AY156" s="144">
        <f t="shared" ref="AY156:BN173" si="131">AX156-$N156+R156</f>
        <v>0</v>
      </c>
      <c r="AZ156" s="144">
        <f t="shared" si="131"/>
        <v>0</v>
      </c>
      <c r="BA156" s="144">
        <f t="shared" si="131"/>
        <v>0</v>
      </c>
      <c r="BB156" s="144">
        <f t="shared" si="131"/>
        <v>0</v>
      </c>
      <c r="BC156" s="144">
        <f t="shared" si="131"/>
        <v>0</v>
      </c>
      <c r="BD156" s="144">
        <f t="shared" si="131"/>
        <v>0</v>
      </c>
      <c r="BE156" s="144">
        <f t="shared" si="131"/>
        <v>0</v>
      </c>
      <c r="BF156" s="144">
        <f t="shared" si="131"/>
        <v>0</v>
      </c>
      <c r="BG156" s="144">
        <f t="shared" si="131"/>
        <v>0</v>
      </c>
      <c r="BH156" s="144">
        <f t="shared" si="131"/>
        <v>0</v>
      </c>
      <c r="BI156" s="144">
        <f t="shared" si="131"/>
        <v>0</v>
      </c>
      <c r="BJ156" s="144">
        <f t="shared" si="131"/>
        <v>0</v>
      </c>
      <c r="BK156" s="144">
        <f t="shared" si="131"/>
        <v>0</v>
      </c>
      <c r="BL156" s="144">
        <f t="shared" si="131"/>
        <v>0</v>
      </c>
      <c r="BM156" s="144">
        <f t="shared" si="131"/>
        <v>0</v>
      </c>
      <c r="BN156" s="144">
        <f t="shared" si="131"/>
        <v>0</v>
      </c>
      <c r="BO156" s="144">
        <f t="shared" ref="BO156:CB177" si="132">BN156-$N156+AH156</f>
        <v>0</v>
      </c>
      <c r="BP156" s="144">
        <f t="shared" si="132"/>
        <v>0</v>
      </c>
      <c r="BQ156" s="144">
        <f t="shared" si="132"/>
        <v>0</v>
      </c>
      <c r="BR156" s="144">
        <f t="shared" si="132"/>
        <v>0</v>
      </c>
      <c r="BS156" s="144">
        <f t="shared" si="132"/>
        <v>0</v>
      </c>
      <c r="BT156" s="144">
        <f t="shared" si="132"/>
        <v>0</v>
      </c>
      <c r="BU156" s="144">
        <f t="shared" si="132"/>
        <v>0</v>
      </c>
      <c r="BV156" s="144">
        <f t="shared" si="132"/>
        <v>0</v>
      </c>
      <c r="BW156" s="144">
        <f t="shared" si="132"/>
        <v>0</v>
      </c>
      <c r="BX156" s="144">
        <f t="shared" si="132"/>
        <v>0</v>
      </c>
      <c r="BY156" s="144">
        <f t="shared" si="132"/>
        <v>0</v>
      </c>
      <c r="BZ156" s="144">
        <f t="shared" si="132"/>
        <v>0</v>
      </c>
      <c r="CA156" s="144">
        <f t="shared" si="132"/>
        <v>0</v>
      </c>
      <c r="CB156" s="144">
        <f t="shared" si="132"/>
        <v>0</v>
      </c>
      <c r="CC156" s="369"/>
      <c r="CE156" s="189" t="str">
        <f t="shared" si="120"/>
        <v>Constructions provisoires</v>
      </c>
      <c r="CF156" s="145"/>
      <c r="CG156" s="145">
        <v>1</v>
      </c>
      <c r="CH156" s="145">
        <v>1</v>
      </c>
      <c r="CI156" s="145">
        <v>1</v>
      </c>
      <c r="CJ156" s="145">
        <v>1</v>
      </c>
      <c r="CK156" s="145">
        <v>1</v>
      </c>
      <c r="CL156" s="145">
        <v>1</v>
      </c>
      <c r="CM156" s="145">
        <v>1</v>
      </c>
      <c r="CN156" s="145">
        <v>1</v>
      </c>
      <c r="CO156" s="145">
        <v>1</v>
      </c>
      <c r="CP156" s="145">
        <v>1</v>
      </c>
      <c r="CQ156" s="145">
        <v>1</v>
      </c>
      <c r="CR156" s="145">
        <v>1</v>
      </c>
      <c r="CS156" s="145">
        <v>1</v>
      </c>
      <c r="CT156" s="145">
        <f t="shared" si="121"/>
        <v>0</v>
      </c>
      <c r="CU156" s="145">
        <f t="shared" si="122"/>
        <v>0</v>
      </c>
      <c r="CV156" s="145">
        <f t="shared" si="123"/>
        <v>0</v>
      </c>
    </row>
    <row r="157" spans="2:100" s="137" customFormat="1" ht="13.5" hidden="1" thickBot="1" x14ac:dyDescent="0.25">
      <c r="B157" s="98" t="s">
        <v>164</v>
      </c>
      <c r="C157" s="320"/>
      <c r="D157" s="50"/>
      <c r="E157" s="152">
        <v>20</v>
      </c>
      <c r="F157" s="643"/>
      <c r="G157" s="157">
        <v>0</v>
      </c>
      <c r="H157" s="637"/>
      <c r="I157" s="622" t="s">
        <v>124</v>
      </c>
      <c r="J157" s="165"/>
      <c r="K157" s="139">
        <f t="shared" si="124"/>
        <v>20</v>
      </c>
      <c r="L157" s="140">
        <f t="shared" si="125"/>
        <v>0</v>
      </c>
      <c r="M157" s="141">
        <f t="shared" si="126"/>
        <v>0</v>
      </c>
      <c r="N157" s="141">
        <f t="shared" si="103"/>
        <v>0</v>
      </c>
      <c r="O157" s="70"/>
      <c r="P157" s="143" t="str">
        <f t="shared" si="118"/>
        <v>Travaux de démolition</v>
      </c>
      <c r="Q157" s="144">
        <f t="shared" si="127"/>
        <v>0</v>
      </c>
      <c r="R157" s="144">
        <f t="shared" si="128"/>
        <v>0</v>
      </c>
      <c r="S157" s="144">
        <f t="shared" si="128"/>
        <v>0</v>
      </c>
      <c r="T157" s="144">
        <f t="shared" si="128"/>
        <v>0</v>
      </c>
      <c r="U157" s="144">
        <f t="shared" si="128"/>
        <v>0</v>
      </c>
      <c r="V157" s="144">
        <f t="shared" si="128"/>
        <v>0</v>
      </c>
      <c r="W157" s="144">
        <f t="shared" si="128"/>
        <v>0</v>
      </c>
      <c r="X157" s="144">
        <f t="shared" si="128"/>
        <v>0</v>
      </c>
      <c r="Y157" s="144">
        <f t="shared" si="128"/>
        <v>0</v>
      </c>
      <c r="Z157" s="144">
        <f t="shared" si="128"/>
        <v>0</v>
      </c>
      <c r="AA157" s="144">
        <f t="shared" si="128"/>
        <v>0</v>
      </c>
      <c r="AB157" s="144">
        <f t="shared" si="128"/>
        <v>0</v>
      </c>
      <c r="AC157" s="144">
        <f t="shared" si="128"/>
        <v>0</v>
      </c>
      <c r="AD157" s="144">
        <f t="shared" si="128"/>
        <v>0</v>
      </c>
      <c r="AE157" s="144">
        <f t="shared" si="128"/>
        <v>0</v>
      </c>
      <c r="AF157" s="144">
        <f t="shared" si="128"/>
        <v>0</v>
      </c>
      <c r="AG157" s="144">
        <f t="shared" si="128"/>
        <v>0</v>
      </c>
      <c r="AH157" s="144">
        <f t="shared" si="128"/>
        <v>0</v>
      </c>
      <c r="AI157" s="144">
        <f t="shared" si="128"/>
        <v>0</v>
      </c>
      <c r="AJ157" s="144">
        <f t="shared" si="128"/>
        <v>0</v>
      </c>
      <c r="AK157" s="144">
        <f t="shared" si="128"/>
        <v>0</v>
      </c>
      <c r="AL157" s="144">
        <f t="shared" si="128"/>
        <v>0</v>
      </c>
      <c r="AM157" s="144">
        <f t="shared" si="128"/>
        <v>0</v>
      </c>
      <c r="AN157" s="144">
        <f t="shared" si="128"/>
        <v>0</v>
      </c>
      <c r="AO157" s="144">
        <f t="shared" si="128"/>
        <v>0</v>
      </c>
      <c r="AP157" s="144">
        <f t="shared" si="128"/>
        <v>0</v>
      </c>
      <c r="AQ157" s="144">
        <f t="shared" si="128"/>
        <v>0</v>
      </c>
      <c r="AR157" s="144">
        <f t="shared" si="128"/>
        <v>0</v>
      </c>
      <c r="AS157" s="144">
        <f t="shared" si="128"/>
        <v>0</v>
      </c>
      <c r="AT157" s="144">
        <f t="shared" si="128"/>
        <v>0</v>
      </c>
      <c r="AU157" s="144">
        <f t="shared" si="128"/>
        <v>0</v>
      </c>
      <c r="AV157" s="144">
        <f t="shared" si="129"/>
        <v>0</v>
      </c>
      <c r="AX157" s="144">
        <f t="shared" si="130"/>
        <v>0</v>
      </c>
      <c r="AY157" s="144">
        <f t="shared" si="131"/>
        <v>0</v>
      </c>
      <c r="AZ157" s="144">
        <f t="shared" si="131"/>
        <v>0</v>
      </c>
      <c r="BA157" s="144">
        <f t="shared" si="131"/>
        <v>0</v>
      </c>
      <c r="BB157" s="144">
        <f t="shared" si="131"/>
        <v>0</v>
      </c>
      <c r="BC157" s="144">
        <f t="shared" si="131"/>
        <v>0</v>
      </c>
      <c r="BD157" s="144">
        <f t="shared" si="131"/>
        <v>0</v>
      </c>
      <c r="BE157" s="144">
        <f t="shared" si="131"/>
        <v>0</v>
      </c>
      <c r="BF157" s="144">
        <f t="shared" si="131"/>
        <v>0</v>
      </c>
      <c r="BG157" s="144">
        <f t="shared" si="131"/>
        <v>0</v>
      </c>
      <c r="BH157" s="144">
        <f t="shared" si="131"/>
        <v>0</v>
      </c>
      <c r="BI157" s="144">
        <f t="shared" si="131"/>
        <v>0</v>
      </c>
      <c r="BJ157" s="144">
        <f t="shared" si="131"/>
        <v>0</v>
      </c>
      <c r="BK157" s="144">
        <f t="shared" si="131"/>
        <v>0</v>
      </c>
      <c r="BL157" s="144">
        <f t="shared" si="131"/>
        <v>0</v>
      </c>
      <c r="BM157" s="144">
        <f t="shared" si="131"/>
        <v>0</v>
      </c>
      <c r="BN157" s="144">
        <f t="shared" si="131"/>
        <v>0</v>
      </c>
      <c r="BO157" s="144">
        <f t="shared" si="132"/>
        <v>0</v>
      </c>
      <c r="BP157" s="144">
        <f t="shared" si="132"/>
        <v>0</v>
      </c>
      <c r="BQ157" s="144">
        <f t="shared" si="132"/>
        <v>0</v>
      </c>
      <c r="BR157" s="144">
        <f t="shared" si="132"/>
        <v>0</v>
      </c>
      <c r="BS157" s="144">
        <f t="shared" si="132"/>
        <v>0</v>
      </c>
      <c r="BT157" s="144">
        <f t="shared" si="132"/>
        <v>0</v>
      </c>
      <c r="BU157" s="144">
        <f t="shared" si="132"/>
        <v>0</v>
      </c>
      <c r="BV157" s="144">
        <f t="shared" si="132"/>
        <v>0</v>
      </c>
      <c r="BW157" s="144">
        <f t="shared" si="132"/>
        <v>0</v>
      </c>
      <c r="BX157" s="144">
        <f t="shared" si="132"/>
        <v>0</v>
      </c>
      <c r="BY157" s="144">
        <f t="shared" si="132"/>
        <v>0</v>
      </c>
      <c r="BZ157" s="144">
        <f t="shared" si="132"/>
        <v>0</v>
      </c>
      <c r="CA157" s="144">
        <f t="shared" si="132"/>
        <v>0</v>
      </c>
      <c r="CB157" s="144">
        <f t="shared" si="132"/>
        <v>0</v>
      </c>
      <c r="CC157" s="369"/>
      <c r="CE157" s="189" t="str">
        <f t="shared" si="120"/>
        <v>Travaux de démolition</v>
      </c>
      <c r="CF157" s="145"/>
      <c r="CG157" s="145">
        <v>1</v>
      </c>
      <c r="CH157" s="145">
        <v>1</v>
      </c>
      <c r="CI157" s="145">
        <v>1</v>
      </c>
      <c r="CJ157" s="145">
        <v>1</v>
      </c>
      <c r="CK157" s="145">
        <v>1</v>
      </c>
      <c r="CL157" s="145">
        <v>1</v>
      </c>
      <c r="CM157" s="145">
        <v>1</v>
      </c>
      <c r="CN157" s="145">
        <v>1</v>
      </c>
      <c r="CO157" s="145">
        <v>1</v>
      </c>
      <c r="CP157" s="145">
        <v>1</v>
      </c>
      <c r="CQ157" s="145">
        <v>1</v>
      </c>
      <c r="CR157" s="145">
        <v>1</v>
      </c>
      <c r="CS157" s="145">
        <v>1</v>
      </c>
      <c r="CT157" s="145">
        <f t="shared" si="121"/>
        <v>0</v>
      </c>
      <c r="CU157" s="145">
        <f t="shared" si="122"/>
        <v>0</v>
      </c>
      <c r="CV157" s="145">
        <f t="shared" si="123"/>
        <v>0</v>
      </c>
    </row>
    <row r="158" spans="2:100" s="137" customFormat="1" ht="13.5" hidden="1" thickBot="1" x14ac:dyDescent="0.25">
      <c r="B158" s="98" t="s">
        <v>413</v>
      </c>
      <c r="C158" s="320"/>
      <c r="D158" s="50"/>
      <c r="E158" s="152">
        <v>20</v>
      </c>
      <c r="F158" s="643"/>
      <c r="G158" s="157">
        <v>5.0000000000000001E-3</v>
      </c>
      <c r="H158" s="637"/>
      <c r="I158" s="622" t="s">
        <v>124</v>
      </c>
      <c r="J158" s="165"/>
      <c r="K158" s="139">
        <f t="shared" si="124"/>
        <v>20</v>
      </c>
      <c r="L158" s="140">
        <f t="shared" si="125"/>
        <v>5.0000000000000001E-3</v>
      </c>
      <c r="M158" s="141">
        <f t="shared" si="126"/>
        <v>0</v>
      </c>
      <c r="N158" s="141">
        <f t="shared" si="103"/>
        <v>0</v>
      </c>
      <c r="O158" s="70"/>
      <c r="P158" s="143" t="str">
        <f t="shared" si="118"/>
        <v>Fouilles pour câbles</v>
      </c>
      <c r="Q158" s="144">
        <f t="shared" si="127"/>
        <v>0</v>
      </c>
      <c r="R158" s="144">
        <f t="shared" si="128"/>
        <v>0</v>
      </c>
      <c r="S158" s="144">
        <f t="shared" si="128"/>
        <v>0</v>
      </c>
      <c r="T158" s="144">
        <f t="shared" si="128"/>
        <v>0</v>
      </c>
      <c r="U158" s="144">
        <f t="shared" si="128"/>
        <v>0</v>
      </c>
      <c r="V158" s="144">
        <f t="shared" si="128"/>
        <v>0</v>
      </c>
      <c r="W158" s="144">
        <f t="shared" si="128"/>
        <v>0</v>
      </c>
      <c r="X158" s="144">
        <f t="shared" si="128"/>
        <v>0</v>
      </c>
      <c r="Y158" s="144">
        <f t="shared" si="128"/>
        <v>0</v>
      </c>
      <c r="Z158" s="144">
        <f t="shared" si="128"/>
        <v>0</v>
      </c>
      <c r="AA158" s="144">
        <f t="shared" si="128"/>
        <v>0</v>
      </c>
      <c r="AB158" s="144">
        <f t="shared" si="128"/>
        <v>0</v>
      </c>
      <c r="AC158" s="144">
        <f t="shared" si="128"/>
        <v>0</v>
      </c>
      <c r="AD158" s="144">
        <f t="shared" si="128"/>
        <v>0</v>
      </c>
      <c r="AE158" s="144">
        <f t="shared" si="128"/>
        <v>0</v>
      </c>
      <c r="AF158" s="144">
        <f t="shared" si="128"/>
        <v>0</v>
      </c>
      <c r="AG158" s="144">
        <f t="shared" si="128"/>
        <v>0</v>
      </c>
      <c r="AH158" s="144">
        <f t="shared" si="128"/>
        <v>0</v>
      </c>
      <c r="AI158" s="144">
        <f t="shared" si="128"/>
        <v>0</v>
      </c>
      <c r="AJ158" s="144">
        <f t="shared" si="128"/>
        <v>0</v>
      </c>
      <c r="AK158" s="144">
        <f t="shared" si="128"/>
        <v>0</v>
      </c>
      <c r="AL158" s="144">
        <f t="shared" si="128"/>
        <v>0</v>
      </c>
      <c r="AM158" s="144">
        <f t="shared" si="128"/>
        <v>0</v>
      </c>
      <c r="AN158" s="144">
        <f t="shared" si="128"/>
        <v>0</v>
      </c>
      <c r="AO158" s="144">
        <f t="shared" si="128"/>
        <v>0</v>
      </c>
      <c r="AP158" s="144">
        <f t="shared" si="128"/>
        <v>0</v>
      </c>
      <c r="AQ158" s="144">
        <f t="shared" si="128"/>
        <v>0</v>
      </c>
      <c r="AR158" s="144">
        <f t="shared" si="128"/>
        <v>0</v>
      </c>
      <c r="AS158" s="144">
        <f t="shared" si="128"/>
        <v>0</v>
      </c>
      <c r="AT158" s="144">
        <f t="shared" si="128"/>
        <v>0</v>
      </c>
      <c r="AU158" s="144">
        <f t="shared" si="128"/>
        <v>0</v>
      </c>
      <c r="AV158" s="144">
        <f t="shared" si="129"/>
        <v>0</v>
      </c>
      <c r="AX158" s="144">
        <f t="shared" si="130"/>
        <v>0</v>
      </c>
      <c r="AY158" s="144">
        <f t="shared" si="131"/>
        <v>0</v>
      </c>
      <c r="AZ158" s="144">
        <f t="shared" si="131"/>
        <v>0</v>
      </c>
      <c r="BA158" s="144">
        <f t="shared" si="131"/>
        <v>0</v>
      </c>
      <c r="BB158" s="144">
        <f t="shared" si="131"/>
        <v>0</v>
      </c>
      <c r="BC158" s="144">
        <f t="shared" si="131"/>
        <v>0</v>
      </c>
      <c r="BD158" s="144">
        <f t="shared" si="131"/>
        <v>0</v>
      </c>
      <c r="BE158" s="144">
        <f t="shared" si="131"/>
        <v>0</v>
      </c>
      <c r="BF158" s="144">
        <f t="shared" si="131"/>
        <v>0</v>
      </c>
      <c r="BG158" s="144">
        <f t="shared" si="131"/>
        <v>0</v>
      </c>
      <c r="BH158" s="144">
        <f t="shared" si="131"/>
        <v>0</v>
      </c>
      <c r="BI158" s="144">
        <f t="shared" si="131"/>
        <v>0</v>
      </c>
      <c r="BJ158" s="144">
        <f t="shared" si="131"/>
        <v>0</v>
      </c>
      <c r="BK158" s="144">
        <f t="shared" si="131"/>
        <v>0</v>
      </c>
      <c r="BL158" s="144">
        <f t="shared" si="131"/>
        <v>0</v>
      </c>
      <c r="BM158" s="144">
        <f t="shared" si="131"/>
        <v>0</v>
      </c>
      <c r="BN158" s="144">
        <f t="shared" si="131"/>
        <v>0</v>
      </c>
      <c r="BO158" s="144">
        <f t="shared" si="132"/>
        <v>0</v>
      </c>
      <c r="BP158" s="144">
        <f t="shared" si="132"/>
        <v>0</v>
      </c>
      <c r="BQ158" s="144">
        <f t="shared" si="132"/>
        <v>0</v>
      </c>
      <c r="BR158" s="144">
        <f t="shared" si="132"/>
        <v>0</v>
      </c>
      <c r="BS158" s="144">
        <f t="shared" si="132"/>
        <v>0</v>
      </c>
      <c r="BT158" s="144">
        <f t="shared" si="132"/>
        <v>0</v>
      </c>
      <c r="BU158" s="144">
        <f t="shared" si="132"/>
        <v>0</v>
      </c>
      <c r="BV158" s="144">
        <f t="shared" si="132"/>
        <v>0</v>
      </c>
      <c r="BW158" s="144">
        <f t="shared" si="132"/>
        <v>0</v>
      </c>
      <c r="BX158" s="144">
        <f t="shared" si="132"/>
        <v>0</v>
      </c>
      <c r="BY158" s="144">
        <f t="shared" si="132"/>
        <v>0</v>
      </c>
      <c r="BZ158" s="144">
        <f t="shared" si="132"/>
        <v>0</v>
      </c>
      <c r="CA158" s="144">
        <f t="shared" si="132"/>
        <v>0</v>
      </c>
      <c r="CB158" s="144">
        <f t="shared" si="132"/>
        <v>0</v>
      </c>
      <c r="CC158" s="369"/>
      <c r="CE158" s="189" t="str">
        <f t="shared" si="120"/>
        <v>Fouilles pour câbles</v>
      </c>
      <c r="CF158" s="145"/>
      <c r="CG158" s="145">
        <v>1</v>
      </c>
      <c r="CH158" s="145">
        <v>1</v>
      </c>
      <c r="CI158" s="145">
        <v>1</v>
      </c>
      <c r="CJ158" s="145">
        <v>1</v>
      </c>
      <c r="CK158" s="145">
        <v>1</v>
      </c>
      <c r="CL158" s="145">
        <v>1</v>
      </c>
      <c r="CM158" s="145">
        <v>1</v>
      </c>
      <c r="CN158" s="145">
        <v>1</v>
      </c>
      <c r="CO158" s="145">
        <v>1</v>
      </c>
      <c r="CP158" s="145">
        <v>1</v>
      </c>
      <c r="CQ158" s="145">
        <v>1</v>
      </c>
      <c r="CR158" s="145">
        <v>1</v>
      </c>
      <c r="CS158" s="145">
        <v>1</v>
      </c>
      <c r="CT158" s="145">
        <f t="shared" si="121"/>
        <v>0</v>
      </c>
      <c r="CU158" s="145">
        <f t="shared" si="122"/>
        <v>0</v>
      </c>
      <c r="CV158" s="145">
        <f t="shared" si="123"/>
        <v>0</v>
      </c>
    </row>
    <row r="159" spans="2:100" s="137" customFormat="1" ht="13.5" hidden="1" thickBot="1" x14ac:dyDescent="0.25">
      <c r="B159" s="98" t="s">
        <v>415</v>
      </c>
      <c r="C159" s="320"/>
      <c r="D159" s="50"/>
      <c r="E159" s="152">
        <v>20</v>
      </c>
      <c r="F159" s="643"/>
      <c r="G159" s="157">
        <v>0</v>
      </c>
      <c r="H159" s="637"/>
      <c r="I159" s="622" t="s">
        <v>124</v>
      </c>
      <c r="J159" s="165"/>
      <c r="K159" s="139">
        <f t="shared" si="124"/>
        <v>20</v>
      </c>
      <c r="L159" s="140">
        <f t="shared" si="125"/>
        <v>0</v>
      </c>
      <c r="M159" s="141">
        <f t="shared" si="126"/>
        <v>0</v>
      </c>
      <c r="N159" s="141">
        <f t="shared" si="103"/>
        <v>0</v>
      </c>
      <c r="O159" s="70"/>
      <c r="P159" s="143" t="str">
        <f t="shared" si="118"/>
        <v>Percements, carottages</v>
      </c>
      <c r="Q159" s="144">
        <f t="shared" si="127"/>
        <v>0</v>
      </c>
      <c r="R159" s="144">
        <f t="shared" si="128"/>
        <v>0</v>
      </c>
      <c r="S159" s="144">
        <f t="shared" si="128"/>
        <v>0</v>
      </c>
      <c r="T159" s="144">
        <f t="shared" si="128"/>
        <v>0</v>
      </c>
      <c r="U159" s="144">
        <f t="shared" si="128"/>
        <v>0</v>
      </c>
      <c r="V159" s="144">
        <f t="shared" si="128"/>
        <v>0</v>
      </c>
      <c r="W159" s="144">
        <f t="shared" si="128"/>
        <v>0</v>
      </c>
      <c r="X159" s="144">
        <f t="shared" si="128"/>
        <v>0</v>
      </c>
      <c r="Y159" s="144">
        <f t="shared" si="128"/>
        <v>0</v>
      </c>
      <c r="Z159" s="144">
        <f t="shared" si="128"/>
        <v>0</v>
      </c>
      <c r="AA159" s="144">
        <f t="shared" si="128"/>
        <v>0</v>
      </c>
      <c r="AB159" s="144">
        <f t="shared" si="128"/>
        <v>0</v>
      </c>
      <c r="AC159" s="144">
        <f t="shared" si="128"/>
        <v>0</v>
      </c>
      <c r="AD159" s="144">
        <f t="shared" si="128"/>
        <v>0</v>
      </c>
      <c r="AE159" s="144">
        <f t="shared" si="128"/>
        <v>0</v>
      </c>
      <c r="AF159" s="144">
        <f t="shared" si="128"/>
        <v>0</v>
      </c>
      <c r="AG159" s="144">
        <f t="shared" si="128"/>
        <v>0</v>
      </c>
      <c r="AH159" s="144">
        <f t="shared" si="128"/>
        <v>0</v>
      </c>
      <c r="AI159" s="144">
        <f t="shared" si="128"/>
        <v>0</v>
      </c>
      <c r="AJ159" s="144">
        <f t="shared" si="128"/>
        <v>0</v>
      </c>
      <c r="AK159" s="144">
        <f t="shared" si="128"/>
        <v>0</v>
      </c>
      <c r="AL159" s="144">
        <f t="shared" si="128"/>
        <v>0</v>
      </c>
      <c r="AM159" s="144">
        <f t="shared" si="128"/>
        <v>0</v>
      </c>
      <c r="AN159" s="144">
        <f t="shared" si="128"/>
        <v>0</v>
      </c>
      <c r="AO159" s="144">
        <f t="shared" si="128"/>
        <v>0</v>
      </c>
      <c r="AP159" s="144">
        <f t="shared" si="128"/>
        <v>0</v>
      </c>
      <c r="AQ159" s="144">
        <f t="shared" si="128"/>
        <v>0</v>
      </c>
      <c r="AR159" s="144">
        <f t="shared" si="128"/>
        <v>0</v>
      </c>
      <c r="AS159" s="144">
        <f t="shared" si="128"/>
        <v>0</v>
      </c>
      <c r="AT159" s="144">
        <f t="shared" si="128"/>
        <v>0</v>
      </c>
      <c r="AU159" s="144">
        <f t="shared" si="128"/>
        <v>0</v>
      </c>
      <c r="AV159" s="144">
        <f t="shared" si="129"/>
        <v>0</v>
      </c>
      <c r="AX159" s="144">
        <f t="shared" si="130"/>
        <v>0</v>
      </c>
      <c r="AY159" s="144">
        <f t="shared" si="131"/>
        <v>0</v>
      </c>
      <c r="AZ159" s="144">
        <f t="shared" si="131"/>
        <v>0</v>
      </c>
      <c r="BA159" s="144">
        <f t="shared" si="131"/>
        <v>0</v>
      </c>
      <c r="BB159" s="144">
        <f t="shared" si="131"/>
        <v>0</v>
      </c>
      <c r="BC159" s="144">
        <f t="shared" si="131"/>
        <v>0</v>
      </c>
      <c r="BD159" s="144">
        <f t="shared" si="131"/>
        <v>0</v>
      </c>
      <c r="BE159" s="144">
        <f t="shared" si="131"/>
        <v>0</v>
      </c>
      <c r="BF159" s="144">
        <f t="shared" si="131"/>
        <v>0</v>
      </c>
      <c r="BG159" s="144">
        <f t="shared" si="131"/>
        <v>0</v>
      </c>
      <c r="BH159" s="144">
        <f t="shared" si="131"/>
        <v>0</v>
      </c>
      <c r="BI159" s="144">
        <f t="shared" si="131"/>
        <v>0</v>
      </c>
      <c r="BJ159" s="144">
        <f t="shared" si="131"/>
        <v>0</v>
      </c>
      <c r="BK159" s="144">
        <f t="shared" si="131"/>
        <v>0</v>
      </c>
      <c r="BL159" s="144">
        <f t="shared" si="131"/>
        <v>0</v>
      </c>
      <c r="BM159" s="144">
        <f t="shared" si="131"/>
        <v>0</v>
      </c>
      <c r="BN159" s="144">
        <f t="shared" si="131"/>
        <v>0</v>
      </c>
      <c r="BO159" s="144">
        <f t="shared" si="132"/>
        <v>0</v>
      </c>
      <c r="BP159" s="144">
        <f t="shared" si="132"/>
        <v>0</v>
      </c>
      <c r="BQ159" s="144">
        <f t="shared" si="132"/>
        <v>0</v>
      </c>
      <c r="BR159" s="144">
        <f t="shared" si="132"/>
        <v>0</v>
      </c>
      <c r="BS159" s="144">
        <f t="shared" si="132"/>
        <v>0</v>
      </c>
      <c r="BT159" s="144">
        <f t="shared" si="132"/>
        <v>0</v>
      </c>
      <c r="BU159" s="144">
        <f t="shared" si="132"/>
        <v>0</v>
      </c>
      <c r="BV159" s="144">
        <f t="shared" si="132"/>
        <v>0</v>
      </c>
      <c r="BW159" s="144">
        <f t="shared" si="132"/>
        <v>0</v>
      </c>
      <c r="BX159" s="144">
        <f t="shared" si="132"/>
        <v>0</v>
      </c>
      <c r="BY159" s="144">
        <f t="shared" si="132"/>
        <v>0</v>
      </c>
      <c r="BZ159" s="144">
        <f t="shared" si="132"/>
        <v>0</v>
      </c>
      <c r="CA159" s="144">
        <f t="shared" si="132"/>
        <v>0</v>
      </c>
      <c r="CB159" s="144">
        <f t="shared" si="132"/>
        <v>0</v>
      </c>
      <c r="CC159" s="369"/>
      <c r="CE159" s="189" t="str">
        <f t="shared" si="120"/>
        <v>Percements, carottages</v>
      </c>
      <c r="CF159" s="145"/>
      <c r="CG159" s="145">
        <v>1</v>
      </c>
      <c r="CH159" s="145">
        <v>1</v>
      </c>
      <c r="CI159" s="145">
        <v>1</v>
      </c>
      <c r="CJ159" s="145">
        <v>1</v>
      </c>
      <c r="CK159" s="145">
        <v>1</v>
      </c>
      <c r="CL159" s="145">
        <v>1</v>
      </c>
      <c r="CM159" s="145">
        <v>1</v>
      </c>
      <c r="CN159" s="145">
        <v>1</v>
      </c>
      <c r="CO159" s="145">
        <v>1</v>
      </c>
      <c r="CP159" s="145">
        <v>1</v>
      </c>
      <c r="CQ159" s="145">
        <v>1</v>
      </c>
      <c r="CR159" s="145">
        <v>1</v>
      </c>
      <c r="CS159" s="145">
        <v>1</v>
      </c>
      <c r="CT159" s="145">
        <f t="shared" si="121"/>
        <v>0</v>
      </c>
      <c r="CU159" s="145">
        <f t="shared" si="122"/>
        <v>0</v>
      </c>
      <c r="CV159" s="145">
        <f t="shared" si="123"/>
        <v>0</v>
      </c>
    </row>
    <row r="160" spans="2:100" s="137" customFormat="1" ht="13.5" hidden="1" thickBot="1" x14ac:dyDescent="0.25">
      <c r="B160" s="98" t="s">
        <v>414</v>
      </c>
      <c r="C160" s="320"/>
      <c r="D160" s="50"/>
      <c r="E160" s="152">
        <v>20</v>
      </c>
      <c r="F160" s="643"/>
      <c r="G160" s="157">
        <v>1E-3</v>
      </c>
      <c r="H160" s="637"/>
      <c r="I160" s="622" t="s">
        <v>124</v>
      </c>
      <c r="J160" s="165"/>
      <c r="K160" s="139">
        <f t="shared" si="124"/>
        <v>20</v>
      </c>
      <c r="L160" s="140">
        <f t="shared" si="125"/>
        <v>1E-3</v>
      </c>
      <c r="M160" s="141">
        <f t="shared" si="126"/>
        <v>0</v>
      </c>
      <c r="N160" s="141">
        <f t="shared" si="103"/>
        <v>0</v>
      </c>
      <c r="O160" s="70"/>
      <c r="P160" s="143" t="str">
        <f t="shared" si="118"/>
        <v>Fondations</v>
      </c>
      <c r="Q160" s="144">
        <f t="shared" si="127"/>
        <v>0</v>
      </c>
      <c r="R160" s="144">
        <f t="shared" si="128"/>
        <v>0</v>
      </c>
      <c r="S160" s="144">
        <f t="shared" si="128"/>
        <v>0</v>
      </c>
      <c r="T160" s="144">
        <f t="shared" si="128"/>
        <v>0</v>
      </c>
      <c r="U160" s="144">
        <f t="shared" si="128"/>
        <v>0</v>
      </c>
      <c r="V160" s="144">
        <f t="shared" si="128"/>
        <v>0</v>
      </c>
      <c r="W160" s="144">
        <f t="shared" si="128"/>
        <v>0</v>
      </c>
      <c r="X160" s="144">
        <f t="shared" si="128"/>
        <v>0</v>
      </c>
      <c r="Y160" s="144">
        <f t="shared" si="128"/>
        <v>0</v>
      </c>
      <c r="Z160" s="144">
        <f t="shared" si="128"/>
        <v>0</v>
      </c>
      <c r="AA160" s="144">
        <f t="shared" si="128"/>
        <v>0</v>
      </c>
      <c r="AB160" s="144">
        <f t="shared" si="128"/>
        <v>0</v>
      </c>
      <c r="AC160" s="144">
        <f t="shared" si="128"/>
        <v>0</v>
      </c>
      <c r="AD160" s="144">
        <f t="shared" si="128"/>
        <v>0</v>
      </c>
      <c r="AE160" s="144">
        <f t="shared" si="128"/>
        <v>0</v>
      </c>
      <c r="AF160" s="144">
        <f t="shared" si="128"/>
        <v>0</v>
      </c>
      <c r="AG160" s="144">
        <f t="shared" si="128"/>
        <v>0</v>
      </c>
      <c r="AH160" s="144">
        <f t="shared" si="128"/>
        <v>0</v>
      </c>
      <c r="AI160" s="144">
        <f t="shared" si="128"/>
        <v>0</v>
      </c>
      <c r="AJ160" s="144">
        <f t="shared" si="128"/>
        <v>0</v>
      </c>
      <c r="AK160" s="144">
        <f t="shared" si="128"/>
        <v>0</v>
      </c>
      <c r="AL160" s="144">
        <f t="shared" si="128"/>
        <v>0</v>
      </c>
      <c r="AM160" s="144">
        <f t="shared" si="128"/>
        <v>0</v>
      </c>
      <c r="AN160" s="144">
        <f t="shared" si="128"/>
        <v>0</v>
      </c>
      <c r="AO160" s="144">
        <f t="shared" si="128"/>
        <v>0</v>
      </c>
      <c r="AP160" s="144">
        <f t="shared" si="128"/>
        <v>0</v>
      </c>
      <c r="AQ160" s="144">
        <f t="shared" si="128"/>
        <v>0</v>
      </c>
      <c r="AR160" s="144">
        <f t="shared" si="128"/>
        <v>0</v>
      </c>
      <c r="AS160" s="144">
        <f t="shared" si="128"/>
        <v>0</v>
      </c>
      <c r="AT160" s="144">
        <f t="shared" si="128"/>
        <v>0</v>
      </c>
      <c r="AU160" s="144">
        <f t="shared" si="128"/>
        <v>0</v>
      </c>
      <c r="AV160" s="144">
        <f t="shared" si="129"/>
        <v>0</v>
      </c>
      <c r="AX160" s="144">
        <f t="shared" si="130"/>
        <v>0</v>
      </c>
      <c r="AY160" s="144">
        <f t="shared" si="131"/>
        <v>0</v>
      </c>
      <c r="AZ160" s="144">
        <f t="shared" si="131"/>
        <v>0</v>
      </c>
      <c r="BA160" s="144">
        <f t="shared" si="131"/>
        <v>0</v>
      </c>
      <c r="BB160" s="144">
        <f t="shared" si="131"/>
        <v>0</v>
      </c>
      <c r="BC160" s="144">
        <f t="shared" si="131"/>
        <v>0</v>
      </c>
      <c r="BD160" s="144">
        <f t="shared" si="131"/>
        <v>0</v>
      </c>
      <c r="BE160" s="144">
        <f t="shared" si="131"/>
        <v>0</v>
      </c>
      <c r="BF160" s="144">
        <f t="shared" si="131"/>
        <v>0</v>
      </c>
      <c r="BG160" s="144">
        <f t="shared" si="131"/>
        <v>0</v>
      </c>
      <c r="BH160" s="144">
        <f t="shared" si="131"/>
        <v>0</v>
      </c>
      <c r="BI160" s="144">
        <f t="shared" si="131"/>
        <v>0</v>
      </c>
      <c r="BJ160" s="144">
        <f t="shared" si="131"/>
        <v>0</v>
      </c>
      <c r="BK160" s="144">
        <f t="shared" si="131"/>
        <v>0</v>
      </c>
      <c r="BL160" s="144">
        <f t="shared" si="131"/>
        <v>0</v>
      </c>
      <c r="BM160" s="144">
        <f t="shared" si="131"/>
        <v>0</v>
      </c>
      <c r="BN160" s="144">
        <f t="shared" si="131"/>
        <v>0</v>
      </c>
      <c r="BO160" s="144">
        <f t="shared" si="132"/>
        <v>0</v>
      </c>
      <c r="BP160" s="144">
        <f t="shared" si="132"/>
        <v>0</v>
      </c>
      <c r="BQ160" s="144">
        <f t="shared" si="132"/>
        <v>0</v>
      </c>
      <c r="BR160" s="144">
        <f t="shared" si="132"/>
        <v>0</v>
      </c>
      <c r="BS160" s="144">
        <f t="shared" si="132"/>
        <v>0</v>
      </c>
      <c r="BT160" s="144">
        <f t="shared" si="132"/>
        <v>0</v>
      </c>
      <c r="BU160" s="144">
        <f t="shared" si="132"/>
        <v>0</v>
      </c>
      <c r="BV160" s="144">
        <f t="shared" si="132"/>
        <v>0</v>
      </c>
      <c r="BW160" s="144">
        <f t="shared" si="132"/>
        <v>0</v>
      </c>
      <c r="BX160" s="144">
        <f t="shared" si="132"/>
        <v>0</v>
      </c>
      <c r="BY160" s="144">
        <f t="shared" si="132"/>
        <v>0</v>
      </c>
      <c r="BZ160" s="144">
        <f t="shared" si="132"/>
        <v>0</v>
      </c>
      <c r="CA160" s="144">
        <f t="shared" si="132"/>
        <v>0</v>
      </c>
      <c r="CB160" s="144">
        <f t="shared" si="132"/>
        <v>0</v>
      </c>
      <c r="CC160" s="369"/>
      <c r="CE160" s="189" t="str">
        <f t="shared" si="120"/>
        <v>Fondations</v>
      </c>
      <c r="CF160" s="145"/>
      <c r="CG160" s="145">
        <v>1</v>
      </c>
      <c r="CH160" s="145">
        <v>1</v>
      </c>
      <c r="CI160" s="145">
        <v>1</v>
      </c>
      <c r="CJ160" s="145">
        <v>1</v>
      </c>
      <c r="CK160" s="145">
        <v>1</v>
      </c>
      <c r="CL160" s="145">
        <v>1</v>
      </c>
      <c r="CM160" s="145">
        <v>1</v>
      </c>
      <c r="CN160" s="145">
        <v>1</v>
      </c>
      <c r="CO160" s="145">
        <v>1</v>
      </c>
      <c r="CP160" s="145">
        <v>1</v>
      </c>
      <c r="CQ160" s="145">
        <v>1</v>
      </c>
      <c r="CR160" s="145">
        <v>1</v>
      </c>
      <c r="CS160" s="145">
        <v>1</v>
      </c>
      <c r="CT160" s="145">
        <f t="shared" si="121"/>
        <v>0</v>
      </c>
      <c r="CU160" s="145">
        <f t="shared" si="122"/>
        <v>0</v>
      </c>
      <c r="CV160" s="145">
        <f t="shared" si="123"/>
        <v>0</v>
      </c>
    </row>
    <row r="161" spans="1:100" s="137" customFormat="1" ht="13.5" hidden="1" thickBot="1" x14ac:dyDescent="0.25">
      <c r="B161" s="98" t="s">
        <v>165</v>
      </c>
      <c r="C161" s="320"/>
      <c r="D161" s="50"/>
      <c r="E161" s="152">
        <v>30</v>
      </c>
      <c r="F161" s="643"/>
      <c r="G161" s="157">
        <v>1E-3</v>
      </c>
      <c r="H161" s="637"/>
      <c r="I161" s="622" t="s">
        <v>124</v>
      </c>
      <c r="J161" s="165"/>
      <c r="K161" s="139">
        <f t="shared" si="124"/>
        <v>30</v>
      </c>
      <c r="L161" s="140">
        <f t="shared" si="125"/>
        <v>1E-3</v>
      </c>
      <c r="M161" s="141">
        <f t="shared" si="126"/>
        <v>0</v>
      </c>
      <c r="N161" s="141">
        <f t="shared" si="103"/>
        <v>0</v>
      </c>
      <c r="O161" s="70"/>
      <c r="P161" s="143" t="str">
        <f t="shared" si="118"/>
        <v>Travaux de maçonnerie</v>
      </c>
      <c r="Q161" s="144">
        <f t="shared" si="127"/>
        <v>0</v>
      </c>
      <c r="R161" s="144">
        <f t="shared" si="128"/>
        <v>0</v>
      </c>
      <c r="S161" s="144">
        <f t="shared" si="128"/>
        <v>0</v>
      </c>
      <c r="T161" s="144">
        <f t="shared" si="128"/>
        <v>0</v>
      </c>
      <c r="U161" s="144">
        <f t="shared" si="128"/>
        <v>0</v>
      </c>
      <c r="V161" s="144">
        <f t="shared" si="128"/>
        <v>0</v>
      </c>
      <c r="W161" s="144">
        <f t="shared" si="128"/>
        <v>0</v>
      </c>
      <c r="X161" s="144">
        <f t="shared" si="128"/>
        <v>0</v>
      </c>
      <c r="Y161" s="144">
        <f t="shared" si="128"/>
        <v>0</v>
      </c>
      <c r="Z161" s="144">
        <f t="shared" si="128"/>
        <v>0</v>
      </c>
      <c r="AA161" s="144">
        <f t="shared" si="128"/>
        <v>0</v>
      </c>
      <c r="AB161" s="144">
        <f t="shared" si="128"/>
        <v>0</v>
      </c>
      <c r="AC161" s="144">
        <f t="shared" si="128"/>
        <v>0</v>
      </c>
      <c r="AD161" s="144">
        <f t="shared" si="128"/>
        <v>0</v>
      </c>
      <c r="AE161" s="144">
        <f t="shared" si="128"/>
        <v>0</v>
      </c>
      <c r="AF161" s="144">
        <f t="shared" si="128"/>
        <v>0</v>
      </c>
      <c r="AG161" s="144">
        <f t="shared" si="128"/>
        <v>0</v>
      </c>
      <c r="AH161" s="144">
        <f t="shared" si="128"/>
        <v>0</v>
      </c>
      <c r="AI161" s="144">
        <f t="shared" si="128"/>
        <v>0</v>
      </c>
      <c r="AJ161" s="144">
        <f t="shared" si="128"/>
        <v>0</v>
      </c>
      <c r="AK161" s="144">
        <f t="shared" si="128"/>
        <v>0</v>
      </c>
      <c r="AL161" s="144">
        <f t="shared" si="128"/>
        <v>0</v>
      </c>
      <c r="AM161" s="144">
        <f t="shared" si="128"/>
        <v>0</v>
      </c>
      <c r="AN161" s="144">
        <f t="shared" si="128"/>
        <v>0</v>
      </c>
      <c r="AO161" s="144">
        <f t="shared" si="128"/>
        <v>0</v>
      </c>
      <c r="AP161" s="144">
        <f t="shared" si="128"/>
        <v>0</v>
      </c>
      <c r="AQ161" s="144">
        <f t="shared" si="128"/>
        <v>0</v>
      </c>
      <c r="AR161" s="144">
        <f t="shared" si="128"/>
        <v>0</v>
      </c>
      <c r="AS161" s="144">
        <f t="shared" si="128"/>
        <v>0</v>
      </c>
      <c r="AT161" s="144">
        <f t="shared" si="128"/>
        <v>0</v>
      </c>
      <c r="AU161" s="144">
        <f t="shared" si="128"/>
        <v>0</v>
      </c>
      <c r="AV161" s="144">
        <f t="shared" si="129"/>
        <v>0</v>
      </c>
      <c r="AX161" s="144">
        <f t="shared" si="130"/>
        <v>0</v>
      </c>
      <c r="AY161" s="144">
        <f t="shared" si="131"/>
        <v>0</v>
      </c>
      <c r="AZ161" s="144">
        <f t="shared" si="131"/>
        <v>0</v>
      </c>
      <c r="BA161" s="144">
        <f t="shared" si="131"/>
        <v>0</v>
      </c>
      <c r="BB161" s="144">
        <f t="shared" si="131"/>
        <v>0</v>
      </c>
      <c r="BC161" s="144">
        <f t="shared" si="131"/>
        <v>0</v>
      </c>
      <c r="BD161" s="144">
        <f t="shared" si="131"/>
        <v>0</v>
      </c>
      <c r="BE161" s="144">
        <f t="shared" si="131"/>
        <v>0</v>
      </c>
      <c r="BF161" s="144">
        <f t="shared" si="131"/>
        <v>0</v>
      </c>
      <c r="BG161" s="144">
        <f t="shared" si="131"/>
        <v>0</v>
      </c>
      <c r="BH161" s="144">
        <f t="shared" si="131"/>
        <v>0</v>
      </c>
      <c r="BI161" s="144">
        <f t="shared" si="131"/>
        <v>0</v>
      </c>
      <c r="BJ161" s="144">
        <f t="shared" si="131"/>
        <v>0</v>
      </c>
      <c r="BK161" s="144">
        <f t="shared" si="131"/>
        <v>0</v>
      </c>
      <c r="BL161" s="144">
        <f t="shared" si="131"/>
        <v>0</v>
      </c>
      <c r="BM161" s="144">
        <f t="shared" si="131"/>
        <v>0</v>
      </c>
      <c r="BN161" s="144">
        <f t="shared" si="131"/>
        <v>0</v>
      </c>
      <c r="BO161" s="144">
        <f t="shared" si="132"/>
        <v>0</v>
      </c>
      <c r="BP161" s="144">
        <f t="shared" si="132"/>
        <v>0</v>
      </c>
      <c r="BQ161" s="144">
        <f t="shared" si="132"/>
        <v>0</v>
      </c>
      <c r="BR161" s="144">
        <f t="shared" si="132"/>
        <v>0</v>
      </c>
      <c r="BS161" s="144">
        <f t="shared" si="132"/>
        <v>0</v>
      </c>
      <c r="BT161" s="144">
        <f t="shared" si="132"/>
        <v>0</v>
      </c>
      <c r="BU161" s="144">
        <f t="shared" si="132"/>
        <v>0</v>
      </c>
      <c r="BV161" s="144">
        <f t="shared" si="132"/>
        <v>0</v>
      </c>
      <c r="BW161" s="144">
        <f t="shared" si="132"/>
        <v>0</v>
      </c>
      <c r="BX161" s="144">
        <f t="shared" si="132"/>
        <v>0</v>
      </c>
      <c r="BY161" s="144">
        <f t="shared" si="132"/>
        <v>0</v>
      </c>
      <c r="BZ161" s="144">
        <f t="shared" si="132"/>
        <v>0</v>
      </c>
      <c r="CA161" s="144">
        <f t="shared" si="132"/>
        <v>0</v>
      </c>
      <c r="CB161" s="144">
        <f t="shared" si="132"/>
        <v>0</v>
      </c>
      <c r="CC161" s="369"/>
      <c r="CE161" s="189" t="str">
        <f t="shared" si="120"/>
        <v>Travaux de maçonnerie</v>
      </c>
      <c r="CF161" s="145"/>
      <c r="CG161" s="145">
        <v>1</v>
      </c>
      <c r="CH161" s="145">
        <v>1</v>
      </c>
      <c r="CI161" s="145">
        <v>1</v>
      </c>
      <c r="CJ161" s="145">
        <v>1</v>
      </c>
      <c r="CK161" s="145">
        <v>1</v>
      </c>
      <c r="CL161" s="145">
        <v>1</v>
      </c>
      <c r="CM161" s="145">
        <v>1</v>
      </c>
      <c r="CN161" s="145">
        <v>1</v>
      </c>
      <c r="CO161" s="145">
        <v>1</v>
      </c>
      <c r="CP161" s="145">
        <v>1</v>
      </c>
      <c r="CQ161" s="145">
        <v>1</v>
      </c>
      <c r="CR161" s="145">
        <v>1</v>
      </c>
      <c r="CS161" s="145">
        <v>1</v>
      </c>
      <c r="CT161" s="145">
        <f t="shared" si="121"/>
        <v>0</v>
      </c>
      <c r="CU161" s="145">
        <f t="shared" si="122"/>
        <v>0</v>
      </c>
      <c r="CV161" s="145">
        <f t="shared" si="123"/>
        <v>0</v>
      </c>
    </row>
    <row r="162" spans="1:100" s="137" customFormat="1" ht="13.5" hidden="1" thickBot="1" x14ac:dyDescent="0.25">
      <c r="B162" s="98" t="s">
        <v>166</v>
      </c>
      <c r="C162" s="320"/>
      <c r="D162" s="50"/>
      <c r="E162" s="152">
        <v>20</v>
      </c>
      <c r="F162" s="643"/>
      <c r="G162" s="157">
        <v>0.02</v>
      </c>
      <c r="H162" s="637"/>
      <c r="I162" s="622" t="s">
        <v>124</v>
      </c>
      <c r="J162" s="165"/>
      <c r="K162" s="139">
        <f t="shared" si="124"/>
        <v>20</v>
      </c>
      <c r="L162" s="140">
        <f t="shared" si="125"/>
        <v>0.02</v>
      </c>
      <c r="M162" s="141">
        <f t="shared" si="126"/>
        <v>0</v>
      </c>
      <c r="N162" s="141">
        <f t="shared" si="103"/>
        <v>0</v>
      </c>
      <c r="O162" s="70"/>
      <c r="P162" s="143" t="str">
        <f t="shared" si="118"/>
        <v>Cloisonnements pare-feu</v>
      </c>
      <c r="Q162" s="144">
        <f t="shared" si="127"/>
        <v>0</v>
      </c>
      <c r="R162" s="144">
        <f t="shared" si="128"/>
        <v>0</v>
      </c>
      <c r="S162" s="144">
        <f t="shared" si="128"/>
        <v>0</v>
      </c>
      <c r="T162" s="144">
        <f t="shared" si="128"/>
        <v>0</v>
      </c>
      <c r="U162" s="144">
        <f t="shared" si="128"/>
        <v>0</v>
      </c>
      <c r="V162" s="144">
        <f t="shared" si="128"/>
        <v>0</v>
      </c>
      <c r="W162" s="144">
        <f t="shared" si="128"/>
        <v>0</v>
      </c>
      <c r="X162" s="144">
        <f t="shared" si="128"/>
        <v>0</v>
      </c>
      <c r="Y162" s="144">
        <f t="shared" si="128"/>
        <v>0</v>
      </c>
      <c r="Z162" s="144">
        <f t="shared" si="128"/>
        <v>0</v>
      </c>
      <c r="AA162" s="144">
        <f t="shared" si="128"/>
        <v>0</v>
      </c>
      <c r="AB162" s="144">
        <f t="shared" si="128"/>
        <v>0</v>
      </c>
      <c r="AC162" s="144">
        <f t="shared" si="128"/>
        <v>0</v>
      </c>
      <c r="AD162" s="144">
        <f t="shared" si="128"/>
        <v>0</v>
      </c>
      <c r="AE162" s="144">
        <f t="shared" si="128"/>
        <v>0</v>
      </c>
      <c r="AF162" s="144">
        <f t="shared" si="128"/>
        <v>0</v>
      </c>
      <c r="AG162" s="144">
        <f t="shared" si="128"/>
        <v>0</v>
      </c>
      <c r="AH162" s="144">
        <f t="shared" si="128"/>
        <v>0</v>
      </c>
      <c r="AI162" s="144">
        <f t="shared" si="128"/>
        <v>0</v>
      </c>
      <c r="AJ162" s="144">
        <f t="shared" si="128"/>
        <v>0</v>
      </c>
      <c r="AK162" s="144">
        <f t="shared" si="128"/>
        <v>0</v>
      </c>
      <c r="AL162" s="144">
        <f t="shared" si="128"/>
        <v>0</v>
      </c>
      <c r="AM162" s="144">
        <f t="shared" si="128"/>
        <v>0</v>
      </c>
      <c r="AN162" s="144">
        <f t="shared" si="128"/>
        <v>0</v>
      </c>
      <c r="AO162" s="144">
        <f t="shared" si="128"/>
        <v>0</v>
      </c>
      <c r="AP162" s="144">
        <f t="shared" si="128"/>
        <v>0</v>
      </c>
      <c r="AQ162" s="144">
        <f t="shared" si="128"/>
        <v>0</v>
      </c>
      <c r="AR162" s="144">
        <f t="shared" si="128"/>
        <v>0</v>
      </c>
      <c r="AS162" s="144">
        <f t="shared" si="128"/>
        <v>0</v>
      </c>
      <c r="AT162" s="144">
        <f t="shared" si="128"/>
        <v>0</v>
      </c>
      <c r="AU162" s="144">
        <f t="shared" si="128"/>
        <v>0</v>
      </c>
      <c r="AV162" s="144">
        <f t="shared" si="129"/>
        <v>0</v>
      </c>
      <c r="AX162" s="144">
        <f t="shared" si="130"/>
        <v>0</v>
      </c>
      <c r="AY162" s="144">
        <f t="shared" si="131"/>
        <v>0</v>
      </c>
      <c r="AZ162" s="144">
        <f t="shared" si="131"/>
        <v>0</v>
      </c>
      <c r="BA162" s="144">
        <f t="shared" si="131"/>
        <v>0</v>
      </c>
      <c r="BB162" s="144">
        <f t="shared" si="131"/>
        <v>0</v>
      </c>
      <c r="BC162" s="144">
        <f t="shared" si="131"/>
        <v>0</v>
      </c>
      <c r="BD162" s="144">
        <f t="shared" si="131"/>
        <v>0</v>
      </c>
      <c r="BE162" s="144">
        <f t="shared" si="131"/>
        <v>0</v>
      </c>
      <c r="BF162" s="144">
        <f t="shared" si="131"/>
        <v>0</v>
      </c>
      <c r="BG162" s="144">
        <f t="shared" si="131"/>
        <v>0</v>
      </c>
      <c r="BH162" s="144">
        <f t="shared" si="131"/>
        <v>0</v>
      </c>
      <c r="BI162" s="144">
        <f t="shared" si="131"/>
        <v>0</v>
      </c>
      <c r="BJ162" s="144">
        <f t="shared" si="131"/>
        <v>0</v>
      </c>
      <c r="BK162" s="144">
        <f t="shared" si="131"/>
        <v>0</v>
      </c>
      <c r="BL162" s="144">
        <f t="shared" si="131"/>
        <v>0</v>
      </c>
      <c r="BM162" s="144">
        <f t="shared" si="131"/>
        <v>0</v>
      </c>
      <c r="BN162" s="144">
        <f t="shared" si="131"/>
        <v>0</v>
      </c>
      <c r="BO162" s="144">
        <f t="shared" si="132"/>
        <v>0</v>
      </c>
      <c r="BP162" s="144">
        <f t="shared" si="132"/>
        <v>0</v>
      </c>
      <c r="BQ162" s="144">
        <f t="shared" si="132"/>
        <v>0</v>
      </c>
      <c r="BR162" s="144">
        <f t="shared" si="132"/>
        <v>0</v>
      </c>
      <c r="BS162" s="144">
        <f t="shared" si="132"/>
        <v>0</v>
      </c>
      <c r="BT162" s="144">
        <f t="shared" si="132"/>
        <v>0</v>
      </c>
      <c r="BU162" s="144">
        <f t="shared" si="132"/>
        <v>0</v>
      </c>
      <c r="BV162" s="144">
        <f t="shared" si="132"/>
        <v>0</v>
      </c>
      <c r="BW162" s="144">
        <f t="shared" si="132"/>
        <v>0</v>
      </c>
      <c r="BX162" s="144">
        <f t="shared" si="132"/>
        <v>0</v>
      </c>
      <c r="BY162" s="144">
        <f t="shared" si="132"/>
        <v>0</v>
      </c>
      <c r="BZ162" s="144">
        <f t="shared" si="132"/>
        <v>0</v>
      </c>
      <c r="CA162" s="144">
        <f t="shared" si="132"/>
        <v>0</v>
      </c>
      <c r="CB162" s="144">
        <f t="shared" si="132"/>
        <v>0</v>
      </c>
      <c r="CC162" s="369"/>
      <c r="CE162" s="189" t="str">
        <f t="shared" si="120"/>
        <v>Cloisonnements pare-feu</v>
      </c>
      <c r="CF162" s="145"/>
      <c r="CG162" s="145">
        <v>1</v>
      </c>
      <c r="CH162" s="145">
        <v>1</v>
      </c>
      <c r="CI162" s="145">
        <v>1</v>
      </c>
      <c r="CJ162" s="145">
        <v>1</v>
      </c>
      <c r="CK162" s="145">
        <v>1</v>
      </c>
      <c r="CL162" s="145">
        <v>1</v>
      </c>
      <c r="CM162" s="145">
        <v>1</v>
      </c>
      <c r="CN162" s="145">
        <v>1</v>
      </c>
      <c r="CO162" s="145">
        <v>1</v>
      </c>
      <c r="CP162" s="145">
        <v>1</v>
      </c>
      <c r="CQ162" s="145">
        <v>1</v>
      </c>
      <c r="CR162" s="145">
        <v>1</v>
      </c>
      <c r="CS162" s="145">
        <v>1</v>
      </c>
      <c r="CT162" s="145">
        <f t="shared" si="121"/>
        <v>0</v>
      </c>
      <c r="CU162" s="145">
        <f t="shared" si="122"/>
        <v>0</v>
      </c>
      <c r="CV162" s="145">
        <f t="shared" si="123"/>
        <v>0</v>
      </c>
    </row>
    <row r="163" spans="1:100" s="137" customFormat="1" ht="13.5" hidden="1" thickBot="1" x14ac:dyDescent="0.25">
      <c r="B163" s="98" t="s">
        <v>167</v>
      </c>
      <c r="C163" s="320"/>
      <c r="D163" s="50"/>
      <c r="E163" s="152">
        <v>20</v>
      </c>
      <c r="F163" s="643"/>
      <c r="G163" s="157">
        <v>0</v>
      </c>
      <c r="H163" s="637"/>
      <c r="I163" s="622" t="s">
        <v>124</v>
      </c>
      <c r="J163" s="165"/>
      <c r="K163" s="139">
        <f t="shared" si="124"/>
        <v>20</v>
      </c>
      <c r="L163" s="140">
        <f t="shared" si="125"/>
        <v>0</v>
      </c>
      <c r="M163" s="141">
        <f t="shared" si="126"/>
        <v>0</v>
      </c>
      <c r="N163" s="141">
        <f t="shared" si="103"/>
        <v>0</v>
      </c>
      <c r="O163" s="70"/>
      <c r="P163" s="143" t="str">
        <f t="shared" si="118"/>
        <v>Échafaudages</v>
      </c>
      <c r="Q163" s="144">
        <f t="shared" si="127"/>
        <v>0</v>
      </c>
      <c r="R163" s="144">
        <f t="shared" si="128"/>
        <v>0</v>
      </c>
      <c r="S163" s="144">
        <f t="shared" si="128"/>
        <v>0</v>
      </c>
      <c r="T163" s="144">
        <f t="shared" si="128"/>
        <v>0</v>
      </c>
      <c r="U163" s="144">
        <f t="shared" si="128"/>
        <v>0</v>
      </c>
      <c r="V163" s="144">
        <f t="shared" si="128"/>
        <v>0</v>
      </c>
      <c r="W163" s="144">
        <f t="shared" si="128"/>
        <v>0</v>
      </c>
      <c r="X163" s="144">
        <f t="shared" si="128"/>
        <v>0</v>
      </c>
      <c r="Y163" s="144">
        <f t="shared" si="128"/>
        <v>0</v>
      </c>
      <c r="Z163" s="144">
        <f t="shared" si="128"/>
        <v>0</v>
      </c>
      <c r="AA163" s="144">
        <f t="shared" si="128"/>
        <v>0</v>
      </c>
      <c r="AB163" s="144">
        <f t="shared" si="128"/>
        <v>0</v>
      </c>
      <c r="AC163" s="144">
        <f t="shared" si="128"/>
        <v>0</v>
      </c>
      <c r="AD163" s="144">
        <f t="shared" si="128"/>
        <v>0</v>
      </c>
      <c r="AE163" s="144">
        <f t="shared" si="128"/>
        <v>0</v>
      </c>
      <c r="AF163" s="144">
        <f t="shared" si="128"/>
        <v>0</v>
      </c>
      <c r="AG163" s="144">
        <f t="shared" si="128"/>
        <v>0</v>
      </c>
      <c r="AH163" s="144">
        <f t="shared" si="128"/>
        <v>0</v>
      </c>
      <c r="AI163" s="144">
        <f t="shared" si="128"/>
        <v>0</v>
      </c>
      <c r="AJ163" s="144">
        <f t="shared" si="128"/>
        <v>0</v>
      </c>
      <c r="AK163" s="144">
        <f t="shared" si="128"/>
        <v>0</v>
      </c>
      <c r="AL163" s="144">
        <f t="shared" si="128"/>
        <v>0</v>
      </c>
      <c r="AM163" s="144">
        <f t="shared" si="128"/>
        <v>0</v>
      </c>
      <c r="AN163" s="144">
        <f t="shared" si="128"/>
        <v>0</v>
      </c>
      <c r="AO163" s="144">
        <f t="shared" si="128"/>
        <v>0</v>
      </c>
      <c r="AP163" s="144">
        <f t="shared" si="128"/>
        <v>0</v>
      </c>
      <c r="AQ163" s="144">
        <f t="shared" si="128"/>
        <v>0</v>
      </c>
      <c r="AR163" s="144">
        <f t="shared" si="128"/>
        <v>0</v>
      </c>
      <c r="AS163" s="144">
        <f t="shared" si="128"/>
        <v>0</v>
      </c>
      <c r="AT163" s="144">
        <f t="shared" si="128"/>
        <v>0</v>
      </c>
      <c r="AU163" s="144">
        <f t="shared" si="128"/>
        <v>0</v>
      </c>
      <c r="AV163" s="144">
        <f t="shared" si="129"/>
        <v>0</v>
      </c>
      <c r="AX163" s="144">
        <f t="shared" si="130"/>
        <v>0</v>
      </c>
      <c r="AY163" s="144">
        <f t="shared" si="131"/>
        <v>0</v>
      </c>
      <c r="AZ163" s="144">
        <f t="shared" si="131"/>
        <v>0</v>
      </c>
      <c r="BA163" s="144">
        <f t="shared" si="131"/>
        <v>0</v>
      </c>
      <c r="BB163" s="144">
        <f t="shared" si="131"/>
        <v>0</v>
      </c>
      <c r="BC163" s="144">
        <f t="shared" si="131"/>
        <v>0</v>
      </c>
      <c r="BD163" s="144">
        <f t="shared" si="131"/>
        <v>0</v>
      </c>
      <c r="BE163" s="144">
        <f t="shared" si="131"/>
        <v>0</v>
      </c>
      <c r="BF163" s="144">
        <f t="shared" si="131"/>
        <v>0</v>
      </c>
      <c r="BG163" s="144">
        <f t="shared" si="131"/>
        <v>0</v>
      </c>
      <c r="BH163" s="144">
        <f t="shared" si="131"/>
        <v>0</v>
      </c>
      <c r="BI163" s="144">
        <f t="shared" si="131"/>
        <v>0</v>
      </c>
      <c r="BJ163" s="144">
        <f t="shared" si="131"/>
        <v>0</v>
      </c>
      <c r="BK163" s="144">
        <f t="shared" si="131"/>
        <v>0</v>
      </c>
      <c r="BL163" s="144">
        <f t="shared" si="131"/>
        <v>0</v>
      </c>
      <c r="BM163" s="144">
        <f t="shared" si="131"/>
        <v>0</v>
      </c>
      <c r="BN163" s="144">
        <f t="shared" si="131"/>
        <v>0</v>
      </c>
      <c r="BO163" s="144">
        <f t="shared" si="132"/>
        <v>0</v>
      </c>
      <c r="BP163" s="144">
        <f t="shared" si="132"/>
        <v>0</v>
      </c>
      <c r="BQ163" s="144">
        <f t="shared" si="132"/>
        <v>0</v>
      </c>
      <c r="BR163" s="144">
        <f t="shared" si="132"/>
        <v>0</v>
      </c>
      <c r="BS163" s="144">
        <f t="shared" si="132"/>
        <v>0</v>
      </c>
      <c r="BT163" s="144">
        <f t="shared" si="132"/>
        <v>0</v>
      </c>
      <c r="BU163" s="144">
        <f t="shared" si="132"/>
        <v>0</v>
      </c>
      <c r="BV163" s="144">
        <f t="shared" si="132"/>
        <v>0</v>
      </c>
      <c r="BW163" s="144">
        <f t="shared" si="132"/>
        <v>0</v>
      </c>
      <c r="BX163" s="144">
        <f t="shared" si="132"/>
        <v>0</v>
      </c>
      <c r="BY163" s="144">
        <f t="shared" si="132"/>
        <v>0</v>
      </c>
      <c r="BZ163" s="144">
        <f t="shared" si="132"/>
        <v>0</v>
      </c>
      <c r="CA163" s="144">
        <f t="shared" si="132"/>
        <v>0</v>
      </c>
      <c r="CB163" s="144">
        <f t="shared" si="132"/>
        <v>0</v>
      </c>
      <c r="CC163" s="369"/>
      <c r="CE163" s="189" t="str">
        <f t="shared" si="120"/>
        <v>Échafaudages</v>
      </c>
      <c r="CF163" s="145"/>
      <c r="CG163" s="145">
        <v>1</v>
      </c>
      <c r="CH163" s="145">
        <v>1</v>
      </c>
      <c r="CI163" s="145">
        <v>1</v>
      </c>
      <c r="CJ163" s="145">
        <v>1</v>
      </c>
      <c r="CK163" s="145">
        <v>1</v>
      </c>
      <c r="CL163" s="145">
        <v>1</v>
      </c>
      <c r="CM163" s="145">
        <v>1</v>
      </c>
      <c r="CN163" s="145">
        <v>1</v>
      </c>
      <c r="CO163" s="145">
        <v>1</v>
      </c>
      <c r="CP163" s="145">
        <v>1</v>
      </c>
      <c r="CQ163" s="145">
        <v>1</v>
      </c>
      <c r="CR163" s="145">
        <v>1</v>
      </c>
      <c r="CS163" s="145">
        <v>1</v>
      </c>
      <c r="CT163" s="145">
        <f t="shared" si="121"/>
        <v>0</v>
      </c>
      <c r="CU163" s="145">
        <f t="shared" si="122"/>
        <v>0</v>
      </c>
      <c r="CV163" s="145">
        <f t="shared" si="123"/>
        <v>0</v>
      </c>
    </row>
    <row r="164" spans="1:100" s="137" customFormat="1" ht="13.5" hidden="1" thickBot="1" x14ac:dyDescent="0.25">
      <c r="B164" s="98" t="s">
        <v>168</v>
      </c>
      <c r="C164" s="320"/>
      <c r="D164" s="50"/>
      <c r="E164" s="152">
        <v>20</v>
      </c>
      <c r="F164" s="643"/>
      <c r="G164" s="157">
        <v>0</v>
      </c>
      <c r="H164" s="637"/>
      <c r="I164" s="622" t="s">
        <v>124</v>
      </c>
      <c r="J164" s="165"/>
      <c r="K164" s="139">
        <f t="shared" si="124"/>
        <v>20</v>
      </c>
      <c r="L164" s="140">
        <f t="shared" si="125"/>
        <v>0</v>
      </c>
      <c r="M164" s="141">
        <f t="shared" si="126"/>
        <v>0</v>
      </c>
      <c r="N164" s="141">
        <f t="shared" si="103"/>
        <v>0</v>
      </c>
      <c r="O164" s="70"/>
      <c r="P164" s="143" t="str">
        <f t="shared" si="118"/>
        <v>Grue, grue mobile</v>
      </c>
      <c r="Q164" s="144">
        <f t="shared" si="127"/>
        <v>0</v>
      </c>
      <c r="R164" s="144">
        <f t="shared" si="128"/>
        <v>0</v>
      </c>
      <c r="S164" s="144">
        <f t="shared" si="128"/>
        <v>0</v>
      </c>
      <c r="T164" s="144">
        <f t="shared" si="128"/>
        <v>0</v>
      </c>
      <c r="U164" s="144">
        <f t="shared" si="128"/>
        <v>0</v>
      </c>
      <c r="V164" s="144">
        <f t="shared" si="128"/>
        <v>0</v>
      </c>
      <c r="W164" s="144">
        <f t="shared" si="128"/>
        <v>0</v>
      </c>
      <c r="X164" s="144">
        <f t="shared" si="128"/>
        <v>0</v>
      </c>
      <c r="Y164" s="144">
        <f t="shared" si="128"/>
        <v>0</v>
      </c>
      <c r="Z164" s="144">
        <f t="shared" si="128"/>
        <v>0</v>
      </c>
      <c r="AA164" s="144">
        <f t="shared" si="128"/>
        <v>0</v>
      </c>
      <c r="AB164" s="144">
        <f t="shared" si="128"/>
        <v>0</v>
      </c>
      <c r="AC164" s="144">
        <f t="shared" si="128"/>
        <v>0</v>
      </c>
      <c r="AD164" s="144">
        <f t="shared" si="128"/>
        <v>0</v>
      </c>
      <c r="AE164" s="144">
        <f t="shared" si="128"/>
        <v>0</v>
      </c>
      <c r="AF164" s="144">
        <f t="shared" si="128"/>
        <v>0</v>
      </c>
      <c r="AG164" s="144">
        <f t="shared" ref="AG164:AU164" si="133">IF(Betrachtungszeit_Heizung&lt;AG$26,0,IF(AND(AF$26&lt;&gt;0,AF$26/($K164)=INT(AF$26/($K164))),$D164,0))</f>
        <v>0</v>
      </c>
      <c r="AH164" s="144">
        <f t="shared" si="133"/>
        <v>0</v>
      </c>
      <c r="AI164" s="144">
        <f t="shared" si="133"/>
        <v>0</v>
      </c>
      <c r="AJ164" s="144">
        <f t="shared" si="133"/>
        <v>0</v>
      </c>
      <c r="AK164" s="144">
        <f t="shared" si="133"/>
        <v>0</v>
      </c>
      <c r="AL164" s="144">
        <f t="shared" si="133"/>
        <v>0</v>
      </c>
      <c r="AM164" s="144">
        <f t="shared" si="133"/>
        <v>0</v>
      </c>
      <c r="AN164" s="144">
        <f t="shared" si="133"/>
        <v>0</v>
      </c>
      <c r="AO164" s="144">
        <f t="shared" si="133"/>
        <v>0</v>
      </c>
      <c r="AP164" s="144">
        <f t="shared" si="133"/>
        <v>0</v>
      </c>
      <c r="AQ164" s="144">
        <f t="shared" si="133"/>
        <v>0</v>
      </c>
      <c r="AR164" s="144">
        <f t="shared" si="133"/>
        <v>0</v>
      </c>
      <c r="AS164" s="144">
        <f t="shared" si="133"/>
        <v>0</v>
      </c>
      <c r="AT164" s="144">
        <f t="shared" si="133"/>
        <v>0</v>
      </c>
      <c r="AU164" s="144">
        <f t="shared" si="133"/>
        <v>0</v>
      </c>
      <c r="AV164" s="144">
        <f t="shared" si="129"/>
        <v>0</v>
      </c>
      <c r="AX164" s="144">
        <f t="shared" si="130"/>
        <v>0</v>
      </c>
      <c r="AY164" s="144">
        <f t="shared" si="131"/>
        <v>0</v>
      </c>
      <c r="AZ164" s="144">
        <f t="shared" si="131"/>
        <v>0</v>
      </c>
      <c r="BA164" s="144">
        <f t="shared" si="131"/>
        <v>0</v>
      </c>
      <c r="BB164" s="144">
        <f t="shared" si="131"/>
        <v>0</v>
      </c>
      <c r="BC164" s="144">
        <f t="shared" si="131"/>
        <v>0</v>
      </c>
      <c r="BD164" s="144">
        <f t="shared" si="131"/>
        <v>0</v>
      </c>
      <c r="BE164" s="144">
        <f t="shared" si="131"/>
        <v>0</v>
      </c>
      <c r="BF164" s="144">
        <f t="shared" si="131"/>
        <v>0</v>
      </c>
      <c r="BG164" s="144">
        <f t="shared" si="131"/>
        <v>0</v>
      </c>
      <c r="BH164" s="144">
        <f t="shared" si="131"/>
        <v>0</v>
      </c>
      <c r="BI164" s="144">
        <f t="shared" si="131"/>
        <v>0</v>
      </c>
      <c r="BJ164" s="144">
        <f t="shared" si="131"/>
        <v>0</v>
      </c>
      <c r="BK164" s="144">
        <f t="shared" si="131"/>
        <v>0</v>
      </c>
      <c r="BL164" s="144">
        <f t="shared" si="131"/>
        <v>0</v>
      </c>
      <c r="BM164" s="144">
        <f t="shared" si="131"/>
        <v>0</v>
      </c>
      <c r="BN164" s="144">
        <f t="shared" si="131"/>
        <v>0</v>
      </c>
      <c r="BO164" s="144">
        <f t="shared" si="132"/>
        <v>0</v>
      </c>
      <c r="BP164" s="144">
        <f t="shared" si="132"/>
        <v>0</v>
      </c>
      <c r="BQ164" s="144">
        <f t="shared" si="132"/>
        <v>0</v>
      </c>
      <c r="BR164" s="144">
        <f t="shared" si="132"/>
        <v>0</v>
      </c>
      <c r="BS164" s="144">
        <f t="shared" si="132"/>
        <v>0</v>
      </c>
      <c r="BT164" s="144">
        <f t="shared" si="132"/>
        <v>0</v>
      </c>
      <c r="BU164" s="144">
        <f t="shared" si="132"/>
        <v>0</v>
      </c>
      <c r="BV164" s="144">
        <f t="shared" si="132"/>
        <v>0</v>
      </c>
      <c r="BW164" s="144">
        <f t="shared" si="132"/>
        <v>0</v>
      </c>
      <c r="BX164" s="144">
        <f t="shared" si="132"/>
        <v>0</v>
      </c>
      <c r="BY164" s="144">
        <f t="shared" si="132"/>
        <v>0</v>
      </c>
      <c r="BZ164" s="144">
        <f t="shared" si="132"/>
        <v>0</v>
      </c>
      <c r="CA164" s="144">
        <f t="shared" si="132"/>
        <v>0</v>
      </c>
      <c r="CB164" s="144">
        <f t="shared" si="132"/>
        <v>0</v>
      </c>
      <c r="CC164" s="369"/>
      <c r="CE164" s="189" t="str">
        <f t="shared" si="120"/>
        <v>Grue, grue mobile</v>
      </c>
      <c r="CF164" s="145"/>
      <c r="CG164" s="145">
        <v>1</v>
      </c>
      <c r="CH164" s="145">
        <v>1</v>
      </c>
      <c r="CI164" s="145">
        <v>1</v>
      </c>
      <c r="CJ164" s="145">
        <v>1</v>
      </c>
      <c r="CK164" s="145">
        <v>1</v>
      </c>
      <c r="CL164" s="145">
        <v>1</v>
      </c>
      <c r="CM164" s="145">
        <v>1</v>
      </c>
      <c r="CN164" s="145">
        <v>1</v>
      </c>
      <c r="CO164" s="145">
        <v>1</v>
      </c>
      <c r="CP164" s="145">
        <v>1</v>
      </c>
      <c r="CQ164" s="145">
        <v>1</v>
      </c>
      <c r="CR164" s="145">
        <v>1</v>
      </c>
      <c r="CS164" s="145">
        <v>1</v>
      </c>
      <c r="CT164" s="145">
        <f t="shared" si="121"/>
        <v>0</v>
      </c>
      <c r="CU164" s="145">
        <f t="shared" si="122"/>
        <v>0</v>
      </c>
      <c r="CV164" s="145">
        <f t="shared" si="123"/>
        <v>0</v>
      </c>
    </row>
    <row r="165" spans="1:100" s="137" customFormat="1" hidden="1" x14ac:dyDescent="0.2">
      <c r="B165" s="96" t="s">
        <v>45</v>
      </c>
      <c r="C165" s="320"/>
      <c r="D165" s="50"/>
      <c r="E165" s="510">
        <v>30</v>
      </c>
      <c r="F165" s="643"/>
      <c r="G165" s="157" t="s">
        <v>46</v>
      </c>
      <c r="H165" s="637"/>
      <c r="I165" s="623" t="s">
        <v>124</v>
      </c>
      <c r="J165" s="84"/>
      <c r="K165" s="139">
        <f t="shared" si="124"/>
        <v>30</v>
      </c>
      <c r="L165" s="140">
        <f t="shared" si="125"/>
        <v>0</v>
      </c>
      <c r="M165" s="141">
        <f t="shared" si="126"/>
        <v>0</v>
      </c>
      <c r="N165" s="141">
        <f t="shared" si="103"/>
        <v>0</v>
      </c>
      <c r="O165" s="70"/>
      <c r="P165" s="149" t="str">
        <f t="shared" si="118"/>
        <v>Autre</v>
      </c>
      <c r="Q165" s="144">
        <f t="shared" si="127"/>
        <v>0</v>
      </c>
      <c r="R165" s="144">
        <f t="shared" ref="R165:AU165" si="134">IF(Betrachtungszeit_Heizung&lt;R$26,0,IF(AND(Q$26&lt;&gt;0,Q$26/($K165)=INT(Q$26/($K165))),$D165,0))</f>
        <v>0</v>
      </c>
      <c r="S165" s="144">
        <f t="shared" si="134"/>
        <v>0</v>
      </c>
      <c r="T165" s="144">
        <f t="shared" si="134"/>
        <v>0</v>
      </c>
      <c r="U165" s="144">
        <f t="shared" si="134"/>
        <v>0</v>
      </c>
      <c r="V165" s="144">
        <f t="shared" si="134"/>
        <v>0</v>
      </c>
      <c r="W165" s="144">
        <f t="shared" si="134"/>
        <v>0</v>
      </c>
      <c r="X165" s="144">
        <f t="shared" si="134"/>
        <v>0</v>
      </c>
      <c r="Y165" s="144">
        <f t="shared" si="134"/>
        <v>0</v>
      </c>
      <c r="Z165" s="144">
        <f t="shared" si="134"/>
        <v>0</v>
      </c>
      <c r="AA165" s="144">
        <f t="shared" si="134"/>
        <v>0</v>
      </c>
      <c r="AB165" s="144">
        <f t="shared" si="134"/>
        <v>0</v>
      </c>
      <c r="AC165" s="144">
        <f t="shared" si="134"/>
        <v>0</v>
      </c>
      <c r="AD165" s="144">
        <f t="shared" si="134"/>
        <v>0</v>
      </c>
      <c r="AE165" s="144">
        <f t="shared" si="134"/>
        <v>0</v>
      </c>
      <c r="AF165" s="144">
        <f t="shared" si="134"/>
        <v>0</v>
      </c>
      <c r="AG165" s="144">
        <f t="shared" si="134"/>
        <v>0</v>
      </c>
      <c r="AH165" s="144">
        <f t="shared" si="134"/>
        <v>0</v>
      </c>
      <c r="AI165" s="144">
        <f t="shared" si="134"/>
        <v>0</v>
      </c>
      <c r="AJ165" s="144">
        <f t="shared" si="134"/>
        <v>0</v>
      </c>
      <c r="AK165" s="144">
        <f t="shared" si="134"/>
        <v>0</v>
      </c>
      <c r="AL165" s="144">
        <f t="shared" si="134"/>
        <v>0</v>
      </c>
      <c r="AM165" s="144">
        <f t="shared" si="134"/>
        <v>0</v>
      </c>
      <c r="AN165" s="144">
        <f t="shared" si="134"/>
        <v>0</v>
      </c>
      <c r="AO165" s="144">
        <f t="shared" si="134"/>
        <v>0</v>
      </c>
      <c r="AP165" s="144">
        <f t="shared" si="134"/>
        <v>0</v>
      </c>
      <c r="AQ165" s="144">
        <f t="shared" si="134"/>
        <v>0</v>
      </c>
      <c r="AR165" s="144">
        <f t="shared" si="134"/>
        <v>0</v>
      </c>
      <c r="AS165" s="144">
        <f t="shared" si="134"/>
        <v>0</v>
      </c>
      <c r="AT165" s="144">
        <f t="shared" si="134"/>
        <v>0</v>
      </c>
      <c r="AU165" s="144">
        <f t="shared" si="134"/>
        <v>0</v>
      </c>
      <c r="AV165" s="144">
        <f t="shared" si="129"/>
        <v>0</v>
      </c>
      <c r="AX165" s="144">
        <f t="shared" si="130"/>
        <v>0</v>
      </c>
      <c r="AY165" s="144">
        <f t="shared" si="131"/>
        <v>0</v>
      </c>
      <c r="AZ165" s="144">
        <f t="shared" si="131"/>
        <v>0</v>
      </c>
      <c r="BA165" s="144">
        <f t="shared" si="131"/>
        <v>0</v>
      </c>
      <c r="BB165" s="144">
        <f t="shared" si="131"/>
        <v>0</v>
      </c>
      <c r="BC165" s="144">
        <f t="shared" si="131"/>
        <v>0</v>
      </c>
      <c r="BD165" s="144">
        <f t="shared" si="131"/>
        <v>0</v>
      </c>
      <c r="BE165" s="144">
        <f t="shared" si="131"/>
        <v>0</v>
      </c>
      <c r="BF165" s="144">
        <f t="shared" si="131"/>
        <v>0</v>
      </c>
      <c r="BG165" s="144">
        <f t="shared" si="131"/>
        <v>0</v>
      </c>
      <c r="BH165" s="144">
        <f t="shared" si="131"/>
        <v>0</v>
      </c>
      <c r="BI165" s="144">
        <f t="shared" si="131"/>
        <v>0</v>
      </c>
      <c r="BJ165" s="144">
        <f t="shared" si="131"/>
        <v>0</v>
      </c>
      <c r="BK165" s="144">
        <f t="shared" si="131"/>
        <v>0</v>
      </c>
      <c r="BL165" s="144">
        <f t="shared" si="131"/>
        <v>0</v>
      </c>
      <c r="BM165" s="144">
        <f t="shared" si="131"/>
        <v>0</v>
      </c>
      <c r="BN165" s="144">
        <f t="shared" si="131"/>
        <v>0</v>
      </c>
      <c r="BO165" s="144">
        <f t="shared" si="132"/>
        <v>0</v>
      </c>
      <c r="BP165" s="144">
        <f t="shared" si="132"/>
        <v>0</v>
      </c>
      <c r="BQ165" s="144">
        <f t="shared" si="132"/>
        <v>0</v>
      </c>
      <c r="BR165" s="144">
        <f t="shared" si="132"/>
        <v>0</v>
      </c>
      <c r="BS165" s="144">
        <f t="shared" si="132"/>
        <v>0</v>
      </c>
      <c r="BT165" s="144">
        <f t="shared" si="132"/>
        <v>0</v>
      </c>
      <c r="BU165" s="144">
        <f t="shared" si="132"/>
        <v>0</v>
      </c>
      <c r="BV165" s="144">
        <f t="shared" si="132"/>
        <v>0</v>
      </c>
      <c r="BW165" s="144">
        <f t="shared" si="132"/>
        <v>0</v>
      </c>
      <c r="BX165" s="144">
        <f t="shared" si="132"/>
        <v>0</v>
      </c>
      <c r="BY165" s="144">
        <f t="shared" si="132"/>
        <v>0</v>
      </c>
      <c r="BZ165" s="144">
        <f t="shared" si="132"/>
        <v>0</v>
      </c>
      <c r="CA165" s="144">
        <f t="shared" si="132"/>
        <v>0</v>
      </c>
      <c r="CB165" s="144">
        <f t="shared" si="132"/>
        <v>0</v>
      </c>
      <c r="CC165" s="369"/>
      <c r="CE165" s="189" t="str">
        <f t="shared" si="120"/>
        <v>Autre</v>
      </c>
      <c r="CF165" s="145"/>
      <c r="CG165" s="145">
        <v>1</v>
      </c>
      <c r="CH165" s="145">
        <v>1</v>
      </c>
      <c r="CI165" s="145">
        <v>1</v>
      </c>
      <c r="CJ165" s="145">
        <v>1</v>
      </c>
      <c r="CK165" s="145">
        <v>1</v>
      </c>
      <c r="CL165" s="145">
        <v>1</v>
      </c>
      <c r="CM165" s="145">
        <v>1</v>
      </c>
      <c r="CN165" s="145">
        <v>1</v>
      </c>
      <c r="CO165" s="145">
        <v>1</v>
      </c>
      <c r="CP165" s="145">
        <v>1</v>
      </c>
      <c r="CQ165" s="145">
        <v>1</v>
      </c>
      <c r="CR165" s="145">
        <v>1</v>
      </c>
      <c r="CS165" s="145">
        <v>1</v>
      </c>
      <c r="CT165" s="145">
        <f t="shared" si="121"/>
        <v>0</v>
      </c>
      <c r="CU165" s="145">
        <f t="shared" si="122"/>
        <v>0</v>
      </c>
      <c r="CV165" s="145">
        <f t="shared" si="123"/>
        <v>0</v>
      </c>
    </row>
    <row r="166" spans="1:100" s="137" customFormat="1" ht="13.5" hidden="1" thickBot="1" x14ac:dyDescent="0.25">
      <c r="B166" s="625" t="s">
        <v>169</v>
      </c>
      <c r="C166" s="322"/>
      <c r="D166" s="129"/>
      <c r="E166" s="155"/>
      <c r="F166" s="127"/>
      <c r="G166" s="130"/>
      <c r="H166" s="639"/>
      <c r="I166" s="130"/>
      <c r="J166" s="165"/>
      <c r="K166" s="139"/>
      <c r="L166" s="140"/>
      <c r="M166" s="141"/>
      <c r="N166" s="141"/>
      <c r="O166" s="70"/>
      <c r="P166" s="134" t="str">
        <f t="shared" si="118"/>
        <v>18. Frais annexes pour la construction</v>
      </c>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369"/>
      <c r="CE166" s="374" t="str">
        <f t="shared" si="120"/>
        <v>18. Frais annexes pour la construction</v>
      </c>
      <c r="CF166" s="145">
        <v>1</v>
      </c>
      <c r="CG166" s="145">
        <v>1</v>
      </c>
      <c r="CH166" s="145">
        <v>1</v>
      </c>
      <c r="CI166" s="145">
        <v>1</v>
      </c>
      <c r="CJ166" s="145">
        <v>1</v>
      </c>
      <c r="CK166" s="145">
        <v>1</v>
      </c>
      <c r="CL166" s="145">
        <v>1</v>
      </c>
      <c r="CM166" s="145">
        <v>1</v>
      </c>
      <c r="CN166" s="145">
        <v>1</v>
      </c>
      <c r="CO166" s="145">
        <v>1</v>
      </c>
      <c r="CP166" s="145">
        <v>1</v>
      </c>
      <c r="CQ166" s="145">
        <v>1</v>
      </c>
      <c r="CR166" s="145">
        <v>1</v>
      </c>
      <c r="CS166" s="145">
        <v>1</v>
      </c>
      <c r="CT166" s="145">
        <f t="shared" si="121"/>
        <v>1</v>
      </c>
      <c r="CU166" s="145">
        <f t="shared" si="122"/>
        <v>1</v>
      </c>
      <c r="CV166" s="145">
        <f t="shared" si="123"/>
        <v>1</v>
      </c>
    </row>
    <row r="167" spans="1:100" s="137" customFormat="1" ht="13.5" hidden="1" thickBot="1" x14ac:dyDescent="0.25">
      <c r="B167" s="98" t="s">
        <v>160</v>
      </c>
      <c r="C167" s="319"/>
      <c r="D167" s="49"/>
      <c r="E167" s="152">
        <v>25</v>
      </c>
      <c r="F167" s="642"/>
      <c r="G167" s="157">
        <v>0</v>
      </c>
      <c r="H167" s="636"/>
      <c r="I167" s="622" t="s">
        <v>124</v>
      </c>
      <c r="J167" s="165"/>
      <c r="K167" s="139">
        <f t="shared" si="124"/>
        <v>25</v>
      </c>
      <c r="L167" s="140">
        <f t="shared" ref="L167:L171" si="135">IF(ISNUMBER(H167),IF(I167=$D$332,IFERROR(H167/D167,"-"),H167/100),IF(ISNUMBER(G167),G167,0))</f>
        <v>0</v>
      </c>
      <c r="M167" s="141">
        <f t="shared" ref="M167:M171" si="136">IF(AND(ISNUMBER(H167),I167=$D$332),H167,L167*D167)</f>
        <v>0</v>
      </c>
      <c r="N167" s="141">
        <f t="shared" si="103"/>
        <v>0</v>
      </c>
      <c r="O167" s="70"/>
      <c r="P167" s="143" t="str">
        <f t="shared" si="118"/>
        <v>Démontages</v>
      </c>
      <c r="Q167" s="144">
        <f t="shared" si="127"/>
        <v>0</v>
      </c>
      <c r="R167" s="144">
        <f t="shared" ref="R167:AU171" si="137">IF(Betrachtungszeit_Heizung&lt;R$26,0,IF(AND(Q$26&lt;&gt;0,Q$26/($K167)=INT(Q$26/($K167))),$D167,0))</f>
        <v>0</v>
      </c>
      <c r="S167" s="144">
        <f t="shared" si="137"/>
        <v>0</v>
      </c>
      <c r="T167" s="144">
        <f t="shared" si="137"/>
        <v>0</v>
      </c>
      <c r="U167" s="144">
        <f t="shared" si="137"/>
        <v>0</v>
      </c>
      <c r="V167" s="144">
        <f t="shared" si="137"/>
        <v>0</v>
      </c>
      <c r="W167" s="144">
        <f t="shared" si="137"/>
        <v>0</v>
      </c>
      <c r="X167" s="144">
        <f t="shared" si="137"/>
        <v>0</v>
      </c>
      <c r="Y167" s="144">
        <f t="shared" si="137"/>
        <v>0</v>
      </c>
      <c r="Z167" s="144">
        <f t="shared" si="137"/>
        <v>0</v>
      </c>
      <c r="AA167" s="144">
        <f t="shared" si="137"/>
        <v>0</v>
      </c>
      <c r="AB167" s="144">
        <f t="shared" si="137"/>
        <v>0</v>
      </c>
      <c r="AC167" s="144">
        <f t="shared" si="137"/>
        <v>0</v>
      </c>
      <c r="AD167" s="144">
        <f t="shared" si="137"/>
        <v>0</v>
      </c>
      <c r="AE167" s="144">
        <f t="shared" si="137"/>
        <v>0</v>
      </c>
      <c r="AF167" s="144">
        <f t="shared" si="137"/>
        <v>0</v>
      </c>
      <c r="AG167" s="144">
        <f t="shared" si="137"/>
        <v>0</v>
      </c>
      <c r="AH167" s="144">
        <f t="shared" si="137"/>
        <v>0</v>
      </c>
      <c r="AI167" s="144">
        <f t="shared" si="137"/>
        <v>0</v>
      </c>
      <c r="AJ167" s="144">
        <f t="shared" si="137"/>
        <v>0</v>
      </c>
      <c r="AK167" s="144">
        <f t="shared" si="137"/>
        <v>0</v>
      </c>
      <c r="AL167" s="144">
        <f t="shared" si="137"/>
        <v>0</v>
      </c>
      <c r="AM167" s="144">
        <f t="shared" si="137"/>
        <v>0</v>
      </c>
      <c r="AN167" s="144">
        <f t="shared" si="137"/>
        <v>0</v>
      </c>
      <c r="AO167" s="144">
        <f t="shared" si="137"/>
        <v>0</v>
      </c>
      <c r="AP167" s="144">
        <f t="shared" si="137"/>
        <v>0</v>
      </c>
      <c r="AQ167" s="144">
        <f t="shared" si="137"/>
        <v>0</v>
      </c>
      <c r="AR167" s="144">
        <f t="shared" si="137"/>
        <v>0</v>
      </c>
      <c r="AS167" s="144">
        <f t="shared" si="137"/>
        <v>0</v>
      </c>
      <c r="AT167" s="144">
        <f t="shared" si="137"/>
        <v>0</v>
      </c>
      <c r="AU167" s="144">
        <f t="shared" si="137"/>
        <v>0</v>
      </c>
      <c r="AV167" s="144">
        <f>SUMIF($AX$26:$CB$26,Betrachtungszeit_Heizung,AX167:CB167)</f>
        <v>0</v>
      </c>
      <c r="AX167" s="144">
        <f t="shared" ref="AX167:AX171" si="138">$D167</f>
        <v>0</v>
      </c>
      <c r="AY167" s="144">
        <f t="shared" si="131"/>
        <v>0</v>
      </c>
      <c r="AZ167" s="144">
        <f t="shared" si="131"/>
        <v>0</v>
      </c>
      <c r="BA167" s="144">
        <f t="shared" si="131"/>
        <v>0</v>
      </c>
      <c r="BB167" s="144">
        <f t="shared" si="131"/>
        <v>0</v>
      </c>
      <c r="BC167" s="144">
        <f t="shared" si="131"/>
        <v>0</v>
      </c>
      <c r="BD167" s="144">
        <f t="shared" si="131"/>
        <v>0</v>
      </c>
      <c r="BE167" s="144">
        <f t="shared" si="131"/>
        <v>0</v>
      </c>
      <c r="BF167" s="144">
        <f t="shared" si="131"/>
        <v>0</v>
      </c>
      <c r="BG167" s="144">
        <f t="shared" si="131"/>
        <v>0</v>
      </c>
      <c r="BH167" s="144">
        <f t="shared" si="131"/>
        <v>0</v>
      </c>
      <c r="BI167" s="144">
        <f t="shared" si="131"/>
        <v>0</v>
      </c>
      <c r="BJ167" s="144">
        <f t="shared" si="131"/>
        <v>0</v>
      </c>
      <c r="BK167" s="144">
        <f t="shared" si="131"/>
        <v>0</v>
      </c>
      <c r="BL167" s="144">
        <f t="shared" si="131"/>
        <v>0</v>
      </c>
      <c r="BM167" s="144">
        <f t="shared" si="131"/>
        <v>0</v>
      </c>
      <c r="BN167" s="144">
        <f t="shared" si="131"/>
        <v>0</v>
      </c>
      <c r="BO167" s="144">
        <f t="shared" si="132"/>
        <v>0</v>
      </c>
      <c r="BP167" s="144">
        <f t="shared" si="132"/>
        <v>0</v>
      </c>
      <c r="BQ167" s="144">
        <f t="shared" si="132"/>
        <v>0</v>
      </c>
      <c r="BR167" s="144">
        <f t="shared" si="132"/>
        <v>0</v>
      </c>
      <c r="BS167" s="144">
        <f t="shared" si="132"/>
        <v>0</v>
      </c>
      <c r="BT167" s="144">
        <f t="shared" si="132"/>
        <v>0</v>
      </c>
      <c r="BU167" s="144">
        <f t="shared" si="132"/>
        <v>0</v>
      </c>
      <c r="BV167" s="144">
        <f t="shared" si="132"/>
        <v>0</v>
      </c>
      <c r="BW167" s="144">
        <f t="shared" si="132"/>
        <v>0</v>
      </c>
      <c r="BX167" s="144">
        <f t="shared" si="132"/>
        <v>0</v>
      </c>
      <c r="BY167" s="144">
        <f t="shared" si="132"/>
        <v>0</v>
      </c>
      <c r="BZ167" s="144">
        <f t="shared" si="132"/>
        <v>0</v>
      </c>
      <c r="CA167" s="144">
        <f t="shared" si="132"/>
        <v>0</v>
      </c>
      <c r="CB167" s="144">
        <f t="shared" si="132"/>
        <v>0</v>
      </c>
      <c r="CC167" s="369"/>
      <c r="CE167" s="189" t="str">
        <f t="shared" si="120"/>
        <v>Démontages</v>
      </c>
      <c r="CF167" s="145"/>
      <c r="CG167" s="145">
        <v>1</v>
      </c>
      <c r="CH167" s="145">
        <v>1</v>
      </c>
      <c r="CI167" s="145">
        <v>1</v>
      </c>
      <c r="CJ167" s="145">
        <v>1</v>
      </c>
      <c r="CK167" s="145">
        <v>1</v>
      </c>
      <c r="CL167" s="145">
        <v>1</v>
      </c>
      <c r="CM167" s="145">
        <v>1</v>
      </c>
      <c r="CN167" s="145">
        <v>1</v>
      </c>
      <c r="CO167" s="145">
        <v>1</v>
      </c>
      <c r="CP167" s="145">
        <v>1</v>
      </c>
      <c r="CQ167" s="145">
        <v>1</v>
      </c>
      <c r="CR167" s="145">
        <v>1</v>
      </c>
      <c r="CS167" s="145">
        <v>1</v>
      </c>
      <c r="CT167" s="145">
        <f t="shared" si="121"/>
        <v>0</v>
      </c>
      <c r="CU167" s="145">
        <f t="shared" si="122"/>
        <v>0</v>
      </c>
      <c r="CV167" s="145">
        <f t="shared" si="123"/>
        <v>0</v>
      </c>
    </row>
    <row r="168" spans="1:100" s="137" customFormat="1" ht="13.5" hidden="1" thickBot="1" x14ac:dyDescent="0.25">
      <c r="B168" s="98" t="s">
        <v>170</v>
      </c>
      <c r="C168" s="319"/>
      <c r="D168" s="49"/>
      <c r="E168" s="152">
        <v>15</v>
      </c>
      <c r="F168" s="642"/>
      <c r="G168" s="157">
        <v>5.0000000000000001E-3</v>
      </c>
      <c r="H168" s="636"/>
      <c r="I168" s="622" t="s">
        <v>124</v>
      </c>
      <c r="J168" s="165"/>
      <c r="K168" s="139">
        <f t="shared" si="124"/>
        <v>15</v>
      </c>
      <c r="L168" s="140">
        <f t="shared" si="135"/>
        <v>5.0000000000000001E-3</v>
      </c>
      <c r="M168" s="141">
        <f t="shared" si="136"/>
        <v>0</v>
      </c>
      <c r="N168" s="141">
        <f t="shared" si="103"/>
        <v>0</v>
      </c>
      <c r="O168" s="70"/>
      <c r="P168" s="143" t="str">
        <f t="shared" si="118"/>
        <v>Travaux de peinture</v>
      </c>
      <c r="Q168" s="144">
        <f t="shared" si="127"/>
        <v>0</v>
      </c>
      <c r="R168" s="144">
        <f t="shared" si="137"/>
        <v>0</v>
      </c>
      <c r="S168" s="144">
        <f t="shared" si="137"/>
        <v>0</v>
      </c>
      <c r="T168" s="144">
        <f t="shared" si="137"/>
        <v>0</v>
      </c>
      <c r="U168" s="144">
        <f t="shared" si="137"/>
        <v>0</v>
      </c>
      <c r="V168" s="144">
        <f t="shared" si="137"/>
        <v>0</v>
      </c>
      <c r="W168" s="144">
        <f t="shared" si="137"/>
        <v>0</v>
      </c>
      <c r="X168" s="144">
        <f t="shared" si="137"/>
        <v>0</v>
      </c>
      <c r="Y168" s="144">
        <f t="shared" si="137"/>
        <v>0</v>
      </c>
      <c r="Z168" s="144">
        <f t="shared" si="137"/>
        <v>0</v>
      </c>
      <c r="AA168" s="144">
        <f t="shared" si="137"/>
        <v>0</v>
      </c>
      <c r="AB168" s="144">
        <f t="shared" si="137"/>
        <v>0</v>
      </c>
      <c r="AC168" s="144">
        <f t="shared" si="137"/>
        <v>0</v>
      </c>
      <c r="AD168" s="144">
        <f t="shared" si="137"/>
        <v>0</v>
      </c>
      <c r="AE168" s="144">
        <f t="shared" si="137"/>
        <v>0</v>
      </c>
      <c r="AF168" s="144">
        <f t="shared" si="137"/>
        <v>0</v>
      </c>
      <c r="AG168" s="144">
        <f t="shared" si="137"/>
        <v>0</v>
      </c>
      <c r="AH168" s="144">
        <f t="shared" si="137"/>
        <v>0</v>
      </c>
      <c r="AI168" s="144">
        <f t="shared" si="137"/>
        <v>0</v>
      </c>
      <c r="AJ168" s="144">
        <f t="shared" si="137"/>
        <v>0</v>
      </c>
      <c r="AK168" s="144">
        <f t="shared" si="137"/>
        <v>0</v>
      </c>
      <c r="AL168" s="144">
        <f t="shared" si="137"/>
        <v>0</v>
      </c>
      <c r="AM168" s="144">
        <f t="shared" si="137"/>
        <v>0</v>
      </c>
      <c r="AN168" s="144">
        <f t="shared" si="137"/>
        <v>0</v>
      </c>
      <c r="AO168" s="144">
        <f t="shared" si="137"/>
        <v>0</v>
      </c>
      <c r="AP168" s="144">
        <f t="shared" si="137"/>
        <v>0</v>
      </c>
      <c r="AQ168" s="144">
        <f t="shared" si="137"/>
        <v>0</v>
      </c>
      <c r="AR168" s="144">
        <f t="shared" si="137"/>
        <v>0</v>
      </c>
      <c r="AS168" s="144">
        <f t="shared" si="137"/>
        <v>0</v>
      </c>
      <c r="AT168" s="144">
        <f t="shared" si="137"/>
        <v>0</v>
      </c>
      <c r="AU168" s="144">
        <f t="shared" si="137"/>
        <v>0</v>
      </c>
      <c r="AV168" s="144">
        <f>SUMIF($AX$26:$CB$26,Betrachtungszeit_Heizung,AX168:CB168)</f>
        <v>0</v>
      </c>
      <c r="AX168" s="144">
        <f t="shared" si="138"/>
        <v>0</v>
      </c>
      <c r="AY168" s="144">
        <f t="shared" si="131"/>
        <v>0</v>
      </c>
      <c r="AZ168" s="144">
        <f t="shared" si="131"/>
        <v>0</v>
      </c>
      <c r="BA168" s="144">
        <f t="shared" si="131"/>
        <v>0</v>
      </c>
      <c r="BB168" s="144">
        <f t="shared" si="131"/>
        <v>0</v>
      </c>
      <c r="BC168" s="144">
        <f t="shared" si="131"/>
        <v>0</v>
      </c>
      <c r="BD168" s="144">
        <f t="shared" si="131"/>
        <v>0</v>
      </c>
      <c r="BE168" s="144">
        <f t="shared" si="131"/>
        <v>0</v>
      </c>
      <c r="BF168" s="144">
        <f t="shared" si="131"/>
        <v>0</v>
      </c>
      <c r="BG168" s="144">
        <f t="shared" si="131"/>
        <v>0</v>
      </c>
      <c r="BH168" s="144">
        <f t="shared" si="131"/>
        <v>0</v>
      </c>
      <c r="BI168" s="144">
        <f t="shared" si="131"/>
        <v>0</v>
      </c>
      <c r="BJ168" s="144">
        <f t="shared" si="131"/>
        <v>0</v>
      </c>
      <c r="BK168" s="144">
        <f t="shared" si="131"/>
        <v>0</v>
      </c>
      <c r="BL168" s="144">
        <f t="shared" si="131"/>
        <v>0</v>
      </c>
      <c r="BM168" s="144">
        <f t="shared" si="131"/>
        <v>0</v>
      </c>
      <c r="BN168" s="144">
        <f t="shared" si="131"/>
        <v>0</v>
      </c>
      <c r="BO168" s="144">
        <f t="shared" si="132"/>
        <v>0</v>
      </c>
      <c r="BP168" s="144">
        <f t="shared" si="132"/>
        <v>0</v>
      </c>
      <c r="BQ168" s="144">
        <f t="shared" si="132"/>
        <v>0</v>
      </c>
      <c r="BR168" s="144">
        <f t="shared" si="132"/>
        <v>0</v>
      </c>
      <c r="BS168" s="144">
        <f t="shared" si="132"/>
        <v>0</v>
      </c>
      <c r="BT168" s="144">
        <f t="shared" si="132"/>
        <v>0</v>
      </c>
      <c r="BU168" s="144">
        <f t="shared" si="132"/>
        <v>0</v>
      </c>
      <c r="BV168" s="144">
        <f t="shared" si="132"/>
        <v>0</v>
      </c>
      <c r="BW168" s="144">
        <f t="shared" si="132"/>
        <v>0</v>
      </c>
      <c r="BX168" s="144">
        <f t="shared" si="132"/>
        <v>0</v>
      </c>
      <c r="BY168" s="144">
        <f t="shared" si="132"/>
        <v>0</v>
      </c>
      <c r="BZ168" s="144">
        <f t="shared" si="132"/>
        <v>0</v>
      </c>
      <c r="CA168" s="144">
        <f t="shared" si="132"/>
        <v>0</v>
      </c>
      <c r="CB168" s="144">
        <f t="shared" si="132"/>
        <v>0</v>
      </c>
      <c r="CC168" s="369"/>
      <c r="CE168" s="189" t="str">
        <f t="shared" si="120"/>
        <v>Travaux de peinture</v>
      </c>
      <c r="CF168" s="145"/>
      <c r="CG168" s="145">
        <v>1</v>
      </c>
      <c r="CH168" s="145">
        <v>1</v>
      </c>
      <c r="CI168" s="145">
        <v>1</v>
      </c>
      <c r="CJ168" s="145">
        <v>1</v>
      </c>
      <c r="CK168" s="145">
        <v>1</v>
      </c>
      <c r="CL168" s="145">
        <v>1</v>
      </c>
      <c r="CM168" s="145">
        <v>1</v>
      </c>
      <c r="CN168" s="145">
        <v>1</v>
      </c>
      <c r="CO168" s="145">
        <v>1</v>
      </c>
      <c r="CP168" s="145">
        <v>1</v>
      </c>
      <c r="CQ168" s="145">
        <v>1</v>
      </c>
      <c r="CR168" s="145">
        <v>1</v>
      </c>
      <c r="CS168" s="145">
        <v>1</v>
      </c>
      <c r="CT168" s="145">
        <f t="shared" si="121"/>
        <v>0</v>
      </c>
      <c r="CU168" s="145">
        <f t="shared" si="122"/>
        <v>0</v>
      </c>
      <c r="CV168" s="145">
        <f t="shared" si="123"/>
        <v>0</v>
      </c>
    </row>
    <row r="169" spans="1:100" s="137" customFormat="1" ht="13.5" hidden="1" thickBot="1" x14ac:dyDescent="0.25">
      <c r="B169" s="98" t="s">
        <v>171</v>
      </c>
      <c r="C169" s="319"/>
      <c r="D169" s="49"/>
      <c r="E169" s="152">
        <v>15</v>
      </c>
      <c r="F169" s="642"/>
      <c r="G169" s="157">
        <v>0</v>
      </c>
      <c r="H169" s="636"/>
      <c r="I169" s="622" t="s">
        <v>124</v>
      </c>
      <c r="J169" s="165"/>
      <c r="K169" s="139">
        <f t="shared" si="124"/>
        <v>15</v>
      </c>
      <c r="L169" s="140">
        <f t="shared" si="135"/>
        <v>0</v>
      </c>
      <c r="M169" s="141">
        <f t="shared" si="136"/>
        <v>0</v>
      </c>
      <c r="N169" s="141">
        <f t="shared" si="103"/>
        <v>0</v>
      </c>
      <c r="O169" s="70"/>
      <c r="P169" s="143" t="str">
        <f t="shared" si="118"/>
        <v>Nettoyage de chantier</v>
      </c>
      <c r="Q169" s="144">
        <f t="shared" si="127"/>
        <v>0</v>
      </c>
      <c r="R169" s="144">
        <f t="shared" si="137"/>
        <v>0</v>
      </c>
      <c r="S169" s="144">
        <f t="shared" si="137"/>
        <v>0</v>
      </c>
      <c r="T169" s="144">
        <f t="shared" si="137"/>
        <v>0</v>
      </c>
      <c r="U169" s="144">
        <f t="shared" si="137"/>
        <v>0</v>
      </c>
      <c r="V169" s="144">
        <f t="shared" si="137"/>
        <v>0</v>
      </c>
      <c r="W169" s="144">
        <f t="shared" si="137"/>
        <v>0</v>
      </c>
      <c r="X169" s="144">
        <f t="shared" si="137"/>
        <v>0</v>
      </c>
      <c r="Y169" s="144">
        <f t="shared" si="137"/>
        <v>0</v>
      </c>
      <c r="Z169" s="144">
        <f t="shared" si="137"/>
        <v>0</v>
      </c>
      <c r="AA169" s="144">
        <f t="shared" si="137"/>
        <v>0</v>
      </c>
      <c r="AB169" s="144">
        <f t="shared" si="137"/>
        <v>0</v>
      </c>
      <c r="AC169" s="144">
        <f t="shared" si="137"/>
        <v>0</v>
      </c>
      <c r="AD169" s="144">
        <f t="shared" si="137"/>
        <v>0</v>
      </c>
      <c r="AE169" s="144">
        <f t="shared" si="137"/>
        <v>0</v>
      </c>
      <c r="AF169" s="144">
        <f t="shared" si="137"/>
        <v>0</v>
      </c>
      <c r="AG169" s="144">
        <f t="shared" si="137"/>
        <v>0</v>
      </c>
      <c r="AH169" s="144">
        <f t="shared" si="137"/>
        <v>0</v>
      </c>
      <c r="AI169" s="144">
        <f t="shared" si="137"/>
        <v>0</v>
      </c>
      <c r="AJ169" s="144">
        <f t="shared" si="137"/>
        <v>0</v>
      </c>
      <c r="AK169" s="144">
        <f t="shared" si="137"/>
        <v>0</v>
      </c>
      <c r="AL169" s="144">
        <f t="shared" si="137"/>
        <v>0</v>
      </c>
      <c r="AM169" s="144">
        <f t="shared" si="137"/>
        <v>0</v>
      </c>
      <c r="AN169" s="144">
        <f t="shared" si="137"/>
        <v>0</v>
      </c>
      <c r="AO169" s="144">
        <f t="shared" si="137"/>
        <v>0</v>
      </c>
      <c r="AP169" s="144">
        <f t="shared" si="137"/>
        <v>0</v>
      </c>
      <c r="AQ169" s="144">
        <f t="shared" si="137"/>
        <v>0</v>
      </c>
      <c r="AR169" s="144">
        <f t="shared" si="137"/>
        <v>0</v>
      </c>
      <c r="AS169" s="144">
        <f t="shared" si="137"/>
        <v>0</v>
      </c>
      <c r="AT169" s="144">
        <f t="shared" si="137"/>
        <v>0</v>
      </c>
      <c r="AU169" s="144">
        <f t="shared" si="137"/>
        <v>0</v>
      </c>
      <c r="AV169" s="144">
        <f>SUMIF($AX$26:$CB$26,Betrachtungszeit_Heizung,AX169:CB169)</f>
        <v>0</v>
      </c>
      <c r="AX169" s="144">
        <f t="shared" si="138"/>
        <v>0</v>
      </c>
      <c r="AY169" s="144">
        <f t="shared" si="131"/>
        <v>0</v>
      </c>
      <c r="AZ169" s="144">
        <f t="shared" si="131"/>
        <v>0</v>
      </c>
      <c r="BA169" s="144">
        <f t="shared" si="131"/>
        <v>0</v>
      </c>
      <c r="BB169" s="144">
        <f t="shared" si="131"/>
        <v>0</v>
      </c>
      <c r="BC169" s="144">
        <f t="shared" si="131"/>
        <v>0</v>
      </c>
      <c r="BD169" s="144">
        <f t="shared" si="131"/>
        <v>0</v>
      </c>
      <c r="BE169" s="144">
        <f t="shared" si="131"/>
        <v>0</v>
      </c>
      <c r="BF169" s="144">
        <f t="shared" si="131"/>
        <v>0</v>
      </c>
      <c r="BG169" s="144">
        <f t="shared" si="131"/>
        <v>0</v>
      </c>
      <c r="BH169" s="144">
        <f t="shared" si="131"/>
        <v>0</v>
      </c>
      <c r="BI169" s="144">
        <f t="shared" si="131"/>
        <v>0</v>
      </c>
      <c r="BJ169" s="144">
        <f t="shared" si="131"/>
        <v>0</v>
      </c>
      <c r="BK169" s="144">
        <f t="shared" si="131"/>
        <v>0</v>
      </c>
      <c r="BL169" s="144">
        <f t="shared" si="131"/>
        <v>0</v>
      </c>
      <c r="BM169" s="144">
        <f t="shared" si="131"/>
        <v>0</v>
      </c>
      <c r="BN169" s="144">
        <f t="shared" si="131"/>
        <v>0</v>
      </c>
      <c r="BO169" s="144">
        <f t="shared" si="132"/>
        <v>0</v>
      </c>
      <c r="BP169" s="144">
        <f t="shared" si="132"/>
        <v>0</v>
      </c>
      <c r="BQ169" s="144">
        <f t="shared" si="132"/>
        <v>0</v>
      </c>
      <c r="BR169" s="144">
        <f t="shared" si="132"/>
        <v>0</v>
      </c>
      <c r="BS169" s="144">
        <f t="shared" si="132"/>
        <v>0</v>
      </c>
      <c r="BT169" s="144">
        <f t="shared" si="132"/>
        <v>0</v>
      </c>
      <c r="BU169" s="144">
        <f t="shared" si="132"/>
        <v>0</v>
      </c>
      <c r="BV169" s="144">
        <f t="shared" si="132"/>
        <v>0</v>
      </c>
      <c r="BW169" s="144">
        <f t="shared" si="132"/>
        <v>0</v>
      </c>
      <c r="BX169" s="144">
        <f t="shared" si="132"/>
        <v>0</v>
      </c>
      <c r="BY169" s="144">
        <f t="shared" si="132"/>
        <v>0</v>
      </c>
      <c r="BZ169" s="144">
        <f t="shared" si="132"/>
        <v>0</v>
      </c>
      <c r="CA169" s="144">
        <f t="shared" si="132"/>
        <v>0</v>
      </c>
      <c r="CB169" s="144">
        <f t="shared" si="132"/>
        <v>0</v>
      </c>
      <c r="CC169" s="369"/>
      <c r="CE169" s="189" t="str">
        <f t="shared" si="120"/>
        <v>Nettoyage de chantier</v>
      </c>
      <c r="CF169" s="145"/>
      <c r="CG169" s="145">
        <v>1</v>
      </c>
      <c r="CH169" s="145">
        <v>1</v>
      </c>
      <c r="CI169" s="145">
        <v>1</v>
      </c>
      <c r="CJ169" s="145">
        <v>1</v>
      </c>
      <c r="CK169" s="145">
        <v>1</v>
      </c>
      <c r="CL169" s="145">
        <v>1</v>
      </c>
      <c r="CM169" s="145">
        <v>1</v>
      </c>
      <c r="CN169" s="145">
        <v>1</v>
      </c>
      <c r="CO169" s="145">
        <v>1</v>
      </c>
      <c r="CP169" s="145">
        <v>1</v>
      </c>
      <c r="CQ169" s="145">
        <v>1</v>
      </c>
      <c r="CR169" s="145">
        <v>1</v>
      </c>
      <c r="CS169" s="145">
        <v>1</v>
      </c>
      <c r="CT169" s="145">
        <f t="shared" si="121"/>
        <v>0</v>
      </c>
      <c r="CU169" s="145">
        <f t="shared" si="122"/>
        <v>0</v>
      </c>
      <c r="CV169" s="145">
        <f t="shared" si="123"/>
        <v>0</v>
      </c>
    </row>
    <row r="170" spans="1:100" s="137" customFormat="1" ht="13.5" hidden="1" thickBot="1" x14ac:dyDescent="0.25">
      <c r="B170" s="96" t="s">
        <v>417</v>
      </c>
      <c r="C170" s="319"/>
      <c r="D170" s="49"/>
      <c r="E170" s="152">
        <v>30</v>
      </c>
      <c r="F170" s="642"/>
      <c r="G170" s="34">
        <v>5.0000000000000001E-3</v>
      </c>
      <c r="H170" s="636"/>
      <c r="I170" s="622" t="s">
        <v>124</v>
      </c>
      <c r="J170" s="165"/>
      <c r="K170" s="139">
        <f t="shared" si="124"/>
        <v>30</v>
      </c>
      <c r="L170" s="140">
        <f t="shared" si="135"/>
        <v>5.0000000000000001E-3</v>
      </c>
      <c r="M170" s="141">
        <f t="shared" si="136"/>
        <v>0</v>
      </c>
      <c r="N170" s="141">
        <f t="shared" si="103"/>
        <v>0</v>
      </c>
      <c r="O170" s="70"/>
      <c r="P170" s="149" t="str">
        <f t="shared" si="118"/>
        <v>Aménagements extérieurs</v>
      </c>
      <c r="Q170" s="144">
        <f t="shared" si="127"/>
        <v>0</v>
      </c>
      <c r="R170" s="144">
        <f t="shared" si="137"/>
        <v>0</v>
      </c>
      <c r="S170" s="144">
        <f t="shared" si="137"/>
        <v>0</v>
      </c>
      <c r="T170" s="144">
        <f t="shared" si="137"/>
        <v>0</v>
      </c>
      <c r="U170" s="144">
        <f t="shared" si="137"/>
        <v>0</v>
      </c>
      <c r="V170" s="144">
        <f t="shared" si="137"/>
        <v>0</v>
      </c>
      <c r="W170" s="144">
        <f t="shared" si="137"/>
        <v>0</v>
      </c>
      <c r="X170" s="144">
        <f t="shared" si="137"/>
        <v>0</v>
      </c>
      <c r="Y170" s="144">
        <f t="shared" si="137"/>
        <v>0</v>
      </c>
      <c r="Z170" s="144">
        <f t="shared" si="137"/>
        <v>0</v>
      </c>
      <c r="AA170" s="144">
        <f t="shared" si="137"/>
        <v>0</v>
      </c>
      <c r="AB170" s="144">
        <f t="shared" si="137"/>
        <v>0</v>
      </c>
      <c r="AC170" s="144">
        <f t="shared" si="137"/>
        <v>0</v>
      </c>
      <c r="AD170" s="144">
        <f t="shared" si="137"/>
        <v>0</v>
      </c>
      <c r="AE170" s="144">
        <f t="shared" si="137"/>
        <v>0</v>
      </c>
      <c r="AF170" s="144">
        <f t="shared" si="137"/>
        <v>0</v>
      </c>
      <c r="AG170" s="144">
        <f t="shared" si="137"/>
        <v>0</v>
      </c>
      <c r="AH170" s="144">
        <f t="shared" si="137"/>
        <v>0</v>
      </c>
      <c r="AI170" s="144">
        <f t="shared" si="137"/>
        <v>0</v>
      </c>
      <c r="AJ170" s="144">
        <f t="shared" si="137"/>
        <v>0</v>
      </c>
      <c r="AK170" s="144">
        <f t="shared" si="137"/>
        <v>0</v>
      </c>
      <c r="AL170" s="144">
        <f t="shared" si="137"/>
        <v>0</v>
      </c>
      <c r="AM170" s="144">
        <f t="shared" si="137"/>
        <v>0</v>
      </c>
      <c r="AN170" s="144">
        <f t="shared" si="137"/>
        <v>0</v>
      </c>
      <c r="AO170" s="144">
        <f t="shared" si="137"/>
        <v>0</v>
      </c>
      <c r="AP170" s="144">
        <f t="shared" si="137"/>
        <v>0</v>
      </c>
      <c r="AQ170" s="144">
        <f t="shared" si="137"/>
        <v>0</v>
      </c>
      <c r="AR170" s="144">
        <f t="shared" si="137"/>
        <v>0</v>
      </c>
      <c r="AS170" s="144">
        <f t="shared" si="137"/>
        <v>0</v>
      </c>
      <c r="AT170" s="144">
        <f t="shared" si="137"/>
        <v>0</v>
      </c>
      <c r="AU170" s="144">
        <f t="shared" si="137"/>
        <v>0</v>
      </c>
      <c r="AV170" s="144">
        <f>SUMIF($AX$26:$CB$26,Betrachtungszeit_Heizung,AX170:CB170)</f>
        <v>0</v>
      </c>
      <c r="AX170" s="144">
        <f t="shared" si="138"/>
        <v>0</v>
      </c>
      <c r="AY170" s="144">
        <f t="shared" si="131"/>
        <v>0</v>
      </c>
      <c r="AZ170" s="144">
        <f t="shared" si="131"/>
        <v>0</v>
      </c>
      <c r="BA170" s="144">
        <f t="shared" si="131"/>
        <v>0</v>
      </c>
      <c r="BB170" s="144">
        <f t="shared" si="131"/>
        <v>0</v>
      </c>
      <c r="BC170" s="144">
        <f t="shared" si="131"/>
        <v>0</v>
      </c>
      <c r="BD170" s="144">
        <f t="shared" si="131"/>
        <v>0</v>
      </c>
      <c r="BE170" s="144">
        <f t="shared" si="131"/>
        <v>0</v>
      </c>
      <c r="BF170" s="144">
        <f t="shared" si="131"/>
        <v>0</v>
      </c>
      <c r="BG170" s="144">
        <f t="shared" si="131"/>
        <v>0</v>
      </c>
      <c r="BH170" s="144">
        <f t="shared" si="131"/>
        <v>0</v>
      </c>
      <c r="BI170" s="144">
        <f t="shared" si="131"/>
        <v>0</v>
      </c>
      <c r="BJ170" s="144">
        <f t="shared" si="131"/>
        <v>0</v>
      </c>
      <c r="BK170" s="144">
        <f t="shared" si="131"/>
        <v>0</v>
      </c>
      <c r="BL170" s="144">
        <f t="shared" si="131"/>
        <v>0</v>
      </c>
      <c r="BM170" s="144">
        <f t="shared" si="131"/>
        <v>0</v>
      </c>
      <c r="BN170" s="144">
        <f t="shared" si="131"/>
        <v>0</v>
      </c>
      <c r="BO170" s="144">
        <f t="shared" si="132"/>
        <v>0</v>
      </c>
      <c r="BP170" s="144">
        <f t="shared" si="132"/>
        <v>0</v>
      </c>
      <c r="BQ170" s="144">
        <f t="shared" si="132"/>
        <v>0</v>
      </c>
      <c r="BR170" s="144">
        <f t="shared" si="132"/>
        <v>0</v>
      </c>
      <c r="BS170" s="144">
        <f t="shared" si="132"/>
        <v>0</v>
      </c>
      <c r="BT170" s="144">
        <f t="shared" si="132"/>
        <v>0</v>
      </c>
      <c r="BU170" s="144">
        <f t="shared" si="132"/>
        <v>0</v>
      </c>
      <c r="BV170" s="144">
        <f t="shared" si="132"/>
        <v>0</v>
      </c>
      <c r="BW170" s="144">
        <f t="shared" si="132"/>
        <v>0</v>
      </c>
      <c r="BX170" s="144">
        <f t="shared" si="132"/>
        <v>0</v>
      </c>
      <c r="BY170" s="144">
        <f t="shared" si="132"/>
        <v>0</v>
      </c>
      <c r="BZ170" s="144">
        <f t="shared" si="132"/>
        <v>0</v>
      </c>
      <c r="CA170" s="144">
        <f t="shared" si="132"/>
        <v>0</v>
      </c>
      <c r="CB170" s="144">
        <f t="shared" si="132"/>
        <v>0</v>
      </c>
      <c r="CC170" s="369"/>
      <c r="CE170" s="189" t="str">
        <f t="shared" si="120"/>
        <v>Aménagements extérieurs</v>
      </c>
      <c r="CF170" s="145"/>
      <c r="CG170" s="145">
        <v>1</v>
      </c>
      <c r="CH170" s="145">
        <v>1</v>
      </c>
      <c r="CI170" s="145">
        <v>1</v>
      </c>
      <c r="CJ170" s="145">
        <v>1</v>
      </c>
      <c r="CK170" s="145">
        <v>1</v>
      </c>
      <c r="CL170" s="145">
        <v>1</v>
      </c>
      <c r="CM170" s="145">
        <v>1</v>
      </c>
      <c r="CN170" s="145">
        <v>1</v>
      </c>
      <c r="CO170" s="145">
        <v>1</v>
      </c>
      <c r="CP170" s="145">
        <v>1</v>
      </c>
      <c r="CQ170" s="145">
        <v>1</v>
      </c>
      <c r="CR170" s="145">
        <v>1</v>
      </c>
      <c r="CS170" s="145">
        <v>1</v>
      </c>
      <c r="CT170" s="145">
        <f t="shared" si="121"/>
        <v>0</v>
      </c>
      <c r="CU170" s="145">
        <f t="shared" si="122"/>
        <v>0</v>
      </c>
      <c r="CV170" s="145">
        <f t="shared" si="123"/>
        <v>0</v>
      </c>
    </row>
    <row r="171" spans="1:100" s="137" customFormat="1" hidden="1" x14ac:dyDescent="0.2">
      <c r="B171" s="96" t="s">
        <v>45</v>
      </c>
      <c r="C171" s="320"/>
      <c r="D171" s="50"/>
      <c r="E171" s="510">
        <v>30</v>
      </c>
      <c r="F171" s="643"/>
      <c r="G171" s="157" t="s">
        <v>46</v>
      </c>
      <c r="H171" s="637"/>
      <c r="I171" s="623" t="s">
        <v>124</v>
      </c>
      <c r="J171" s="84"/>
      <c r="K171" s="139">
        <f t="shared" si="124"/>
        <v>30</v>
      </c>
      <c r="L171" s="140">
        <f t="shared" si="135"/>
        <v>0</v>
      </c>
      <c r="M171" s="141">
        <f t="shared" si="136"/>
        <v>0</v>
      </c>
      <c r="N171" s="141">
        <f t="shared" si="103"/>
        <v>0</v>
      </c>
      <c r="O171" s="70"/>
      <c r="P171" s="149" t="str">
        <f t="shared" si="118"/>
        <v>Autre</v>
      </c>
      <c r="Q171" s="144">
        <f t="shared" si="127"/>
        <v>0</v>
      </c>
      <c r="R171" s="144">
        <f t="shared" si="137"/>
        <v>0</v>
      </c>
      <c r="S171" s="144">
        <f t="shared" si="137"/>
        <v>0</v>
      </c>
      <c r="T171" s="144">
        <f t="shared" si="137"/>
        <v>0</v>
      </c>
      <c r="U171" s="144">
        <f t="shared" si="137"/>
        <v>0</v>
      </c>
      <c r="V171" s="144">
        <f t="shared" si="137"/>
        <v>0</v>
      </c>
      <c r="W171" s="144">
        <f t="shared" si="137"/>
        <v>0</v>
      </c>
      <c r="X171" s="144">
        <f t="shared" si="137"/>
        <v>0</v>
      </c>
      <c r="Y171" s="144">
        <f t="shared" si="137"/>
        <v>0</v>
      </c>
      <c r="Z171" s="144">
        <f t="shared" si="137"/>
        <v>0</v>
      </c>
      <c r="AA171" s="144">
        <f t="shared" si="137"/>
        <v>0</v>
      </c>
      <c r="AB171" s="144">
        <f t="shared" si="137"/>
        <v>0</v>
      </c>
      <c r="AC171" s="144">
        <f t="shared" si="137"/>
        <v>0</v>
      </c>
      <c r="AD171" s="144">
        <f t="shared" si="137"/>
        <v>0</v>
      </c>
      <c r="AE171" s="144">
        <f t="shared" si="137"/>
        <v>0</v>
      </c>
      <c r="AF171" s="144">
        <f t="shared" si="137"/>
        <v>0</v>
      </c>
      <c r="AG171" s="144">
        <f t="shared" si="137"/>
        <v>0</v>
      </c>
      <c r="AH171" s="144">
        <f t="shared" si="137"/>
        <v>0</v>
      </c>
      <c r="AI171" s="144">
        <f t="shared" si="137"/>
        <v>0</v>
      </c>
      <c r="AJ171" s="144">
        <f t="shared" si="137"/>
        <v>0</v>
      </c>
      <c r="AK171" s="144">
        <f t="shared" si="137"/>
        <v>0</v>
      </c>
      <c r="AL171" s="144">
        <f t="shared" si="137"/>
        <v>0</v>
      </c>
      <c r="AM171" s="144">
        <f t="shared" si="137"/>
        <v>0</v>
      </c>
      <c r="AN171" s="144">
        <f t="shared" si="137"/>
        <v>0</v>
      </c>
      <c r="AO171" s="144">
        <f t="shared" si="137"/>
        <v>0</v>
      </c>
      <c r="AP171" s="144">
        <f t="shared" si="137"/>
        <v>0</v>
      </c>
      <c r="AQ171" s="144">
        <f t="shared" si="137"/>
        <v>0</v>
      </c>
      <c r="AR171" s="144">
        <f t="shared" si="137"/>
        <v>0</v>
      </c>
      <c r="AS171" s="144">
        <f t="shared" si="137"/>
        <v>0</v>
      </c>
      <c r="AT171" s="144">
        <f t="shared" si="137"/>
        <v>0</v>
      </c>
      <c r="AU171" s="144">
        <f t="shared" si="137"/>
        <v>0</v>
      </c>
      <c r="AV171" s="144">
        <f>SUMIF($AX$26:$CB$26,Betrachtungszeit_Heizung,AX171:CB171)</f>
        <v>0</v>
      </c>
      <c r="AX171" s="144">
        <f t="shared" si="138"/>
        <v>0</v>
      </c>
      <c r="AY171" s="144">
        <f t="shared" si="131"/>
        <v>0</v>
      </c>
      <c r="AZ171" s="144">
        <f t="shared" si="131"/>
        <v>0</v>
      </c>
      <c r="BA171" s="144">
        <f t="shared" si="131"/>
        <v>0</v>
      </c>
      <c r="BB171" s="144">
        <f t="shared" si="131"/>
        <v>0</v>
      </c>
      <c r="BC171" s="144">
        <f t="shared" si="131"/>
        <v>0</v>
      </c>
      <c r="BD171" s="144">
        <f t="shared" si="131"/>
        <v>0</v>
      </c>
      <c r="BE171" s="144">
        <f t="shared" si="131"/>
        <v>0</v>
      </c>
      <c r="BF171" s="144">
        <f t="shared" si="131"/>
        <v>0</v>
      </c>
      <c r="BG171" s="144">
        <f t="shared" si="131"/>
        <v>0</v>
      </c>
      <c r="BH171" s="144">
        <f t="shared" si="131"/>
        <v>0</v>
      </c>
      <c r="BI171" s="144">
        <f t="shared" si="131"/>
        <v>0</v>
      </c>
      <c r="BJ171" s="144">
        <f t="shared" si="131"/>
        <v>0</v>
      </c>
      <c r="BK171" s="144">
        <f t="shared" si="131"/>
        <v>0</v>
      </c>
      <c r="BL171" s="144">
        <f t="shared" si="131"/>
        <v>0</v>
      </c>
      <c r="BM171" s="144">
        <f t="shared" si="131"/>
        <v>0</v>
      </c>
      <c r="BN171" s="144">
        <f t="shared" si="131"/>
        <v>0</v>
      </c>
      <c r="BO171" s="144">
        <f t="shared" si="132"/>
        <v>0</v>
      </c>
      <c r="BP171" s="144">
        <f t="shared" si="132"/>
        <v>0</v>
      </c>
      <c r="BQ171" s="144">
        <f t="shared" si="132"/>
        <v>0</v>
      </c>
      <c r="BR171" s="144">
        <f t="shared" si="132"/>
        <v>0</v>
      </c>
      <c r="BS171" s="144">
        <f t="shared" si="132"/>
        <v>0</v>
      </c>
      <c r="BT171" s="144">
        <f t="shared" si="132"/>
        <v>0</v>
      </c>
      <c r="BU171" s="144">
        <f t="shared" si="132"/>
        <v>0</v>
      </c>
      <c r="BV171" s="144">
        <f t="shared" si="132"/>
        <v>0</v>
      </c>
      <c r="BW171" s="144">
        <f t="shared" si="132"/>
        <v>0</v>
      </c>
      <c r="BX171" s="144">
        <f t="shared" si="132"/>
        <v>0</v>
      </c>
      <c r="BY171" s="144">
        <f t="shared" si="132"/>
        <v>0</v>
      </c>
      <c r="BZ171" s="144">
        <f t="shared" si="132"/>
        <v>0</v>
      </c>
      <c r="CA171" s="144">
        <f t="shared" si="132"/>
        <v>0</v>
      </c>
      <c r="CB171" s="144">
        <f t="shared" si="132"/>
        <v>0</v>
      </c>
      <c r="CC171" s="369"/>
      <c r="CE171" s="189" t="str">
        <f t="shared" si="120"/>
        <v>Autre</v>
      </c>
      <c r="CF171" s="145"/>
      <c r="CG171" s="145">
        <v>1</v>
      </c>
      <c r="CH171" s="145">
        <v>1</v>
      </c>
      <c r="CI171" s="145">
        <v>1</v>
      </c>
      <c r="CJ171" s="145">
        <v>1</v>
      </c>
      <c r="CK171" s="145">
        <v>1</v>
      </c>
      <c r="CL171" s="145">
        <v>1</v>
      </c>
      <c r="CM171" s="145">
        <v>1</v>
      </c>
      <c r="CN171" s="145">
        <v>1</v>
      </c>
      <c r="CO171" s="145">
        <v>1</v>
      </c>
      <c r="CP171" s="145">
        <v>1</v>
      </c>
      <c r="CQ171" s="145">
        <v>1</v>
      </c>
      <c r="CR171" s="145">
        <v>1</v>
      </c>
      <c r="CS171" s="145">
        <v>1</v>
      </c>
      <c r="CT171" s="145">
        <f t="shared" si="121"/>
        <v>0</v>
      </c>
      <c r="CU171" s="145">
        <f t="shared" si="122"/>
        <v>0</v>
      </c>
      <c r="CV171" s="145">
        <f t="shared" si="123"/>
        <v>0</v>
      </c>
    </row>
    <row r="172" spans="1:100" s="158" customFormat="1" ht="13.5" hidden="1" thickBot="1" x14ac:dyDescent="0.25">
      <c r="A172" s="137"/>
      <c r="B172" s="625" t="s">
        <v>172</v>
      </c>
      <c r="C172" s="322"/>
      <c r="D172" s="129"/>
      <c r="E172" s="155"/>
      <c r="F172" s="127"/>
      <c r="G172" s="130"/>
      <c r="H172" s="639"/>
      <c r="I172" s="130"/>
      <c r="J172" s="84"/>
      <c r="K172" s="139"/>
      <c r="L172" s="140"/>
      <c r="M172" s="141"/>
      <c r="N172" s="141"/>
      <c r="O172" s="70"/>
      <c r="P172" s="397" t="str">
        <f t="shared" si="118"/>
        <v>19. Imprévus</v>
      </c>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37"/>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E172" s="374" t="str">
        <f t="shared" si="120"/>
        <v>19. Imprévus</v>
      </c>
      <c r="CF172" s="145">
        <v>1</v>
      </c>
      <c r="CG172" s="145">
        <v>1</v>
      </c>
      <c r="CH172" s="145">
        <v>1</v>
      </c>
      <c r="CI172" s="145">
        <v>1</v>
      </c>
      <c r="CJ172" s="145">
        <v>1</v>
      </c>
      <c r="CK172" s="145">
        <v>1</v>
      </c>
      <c r="CL172" s="145">
        <v>1</v>
      </c>
      <c r="CM172" s="145">
        <v>1</v>
      </c>
      <c r="CN172" s="145">
        <v>1</v>
      </c>
      <c r="CO172" s="145">
        <v>1</v>
      </c>
      <c r="CP172" s="145">
        <v>1</v>
      </c>
      <c r="CQ172" s="145">
        <v>1</v>
      </c>
      <c r="CR172" s="145">
        <v>1</v>
      </c>
      <c r="CS172" s="145">
        <v>1</v>
      </c>
      <c r="CT172" s="145">
        <f t="shared" si="121"/>
        <v>1</v>
      </c>
      <c r="CU172" s="145">
        <f t="shared" si="122"/>
        <v>1</v>
      </c>
      <c r="CV172" s="145">
        <f t="shared" si="123"/>
        <v>1</v>
      </c>
    </row>
    <row r="173" spans="1:100" s="158" customFormat="1" ht="13.5" hidden="1" thickBot="1" x14ac:dyDescent="0.25">
      <c r="A173" s="137"/>
      <c r="B173" s="96" t="s">
        <v>418</v>
      </c>
      <c r="C173" s="319"/>
      <c r="D173" s="49"/>
      <c r="E173" s="152">
        <v>20</v>
      </c>
      <c r="F173" s="642"/>
      <c r="G173" s="157">
        <v>0.02</v>
      </c>
      <c r="H173" s="636"/>
      <c r="I173" s="622" t="s">
        <v>124</v>
      </c>
      <c r="J173" s="84"/>
      <c r="K173" s="139">
        <f t="shared" si="124"/>
        <v>20</v>
      </c>
      <c r="L173" s="140">
        <f t="shared" ref="L173:L174" si="139">IF(ISNUMBER(H173),IF(I173=$D$332,IFERROR(H173/D173,"-"),H173/100),IF(ISNUMBER(G173),G173,0))</f>
        <v>0.02</v>
      </c>
      <c r="M173" s="141">
        <f t="shared" ref="M173:M174" si="140">IF(AND(ISNUMBER(H173),I173=$D$332),H173,L173*D173)</f>
        <v>0</v>
      </c>
      <c r="N173" s="141">
        <f t="shared" si="103"/>
        <v>0</v>
      </c>
      <c r="O173" s="70"/>
      <c r="P173" s="149" t="str">
        <f t="shared" si="118"/>
        <v>Imprévus - installations techniques</v>
      </c>
      <c r="Q173" s="144">
        <f t="shared" si="127"/>
        <v>0</v>
      </c>
      <c r="R173" s="144">
        <f t="shared" ref="R173:AU174" si="141">IF(Betrachtungszeit_Heizung&lt;R$26,0,IF(AND(Q$26&lt;&gt;0,Q$26/($K173)=INT(Q$26/($K173))),$D173,0))</f>
        <v>0</v>
      </c>
      <c r="S173" s="144">
        <f t="shared" si="141"/>
        <v>0</v>
      </c>
      <c r="T173" s="144">
        <f t="shared" si="141"/>
        <v>0</v>
      </c>
      <c r="U173" s="144">
        <f t="shared" si="141"/>
        <v>0</v>
      </c>
      <c r="V173" s="144">
        <f t="shared" si="141"/>
        <v>0</v>
      </c>
      <c r="W173" s="144">
        <f t="shared" si="141"/>
        <v>0</v>
      </c>
      <c r="X173" s="144">
        <f t="shared" si="141"/>
        <v>0</v>
      </c>
      <c r="Y173" s="144">
        <f t="shared" si="141"/>
        <v>0</v>
      </c>
      <c r="Z173" s="144">
        <f t="shared" si="141"/>
        <v>0</v>
      </c>
      <c r="AA173" s="144">
        <f t="shared" si="141"/>
        <v>0</v>
      </c>
      <c r="AB173" s="144">
        <f t="shared" si="141"/>
        <v>0</v>
      </c>
      <c r="AC173" s="144">
        <f t="shared" si="141"/>
        <v>0</v>
      </c>
      <c r="AD173" s="144">
        <f t="shared" si="141"/>
        <v>0</v>
      </c>
      <c r="AE173" s="144">
        <f t="shared" si="141"/>
        <v>0</v>
      </c>
      <c r="AF173" s="144">
        <f t="shared" si="141"/>
        <v>0</v>
      </c>
      <c r="AG173" s="144">
        <f t="shared" si="141"/>
        <v>0</v>
      </c>
      <c r="AH173" s="144">
        <f t="shared" si="141"/>
        <v>0</v>
      </c>
      <c r="AI173" s="144">
        <f t="shared" si="141"/>
        <v>0</v>
      </c>
      <c r="AJ173" s="144">
        <f t="shared" si="141"/>
        <v>0</v>
      </c>
      <c r="AK173" s="144">
        <f t="shared" si="141"/>
        <v>0</v>
      </c>
      <c r="AL173" s="144">
        <f t="shared" si="141"/>
        <v>0</v>
      </c>
      <c r="AM173" s="144">
        <f t="shared" si="141"/>
        <v>0</v>
      </c>
      <c r="AN173" s="144">
        <f t="shared" si="141"/>
        <v>0</v>
      </c>
      <c r="AO173" s="144">
        <f t="shared" si="141"/>
        <v>0</v>
      </c>
      <c r="AP173" s="144">
        <f t="shared" si="141"/>
        <v>0</v>
      </c>
      <c r="AQ173" s="144">
        <f t="shared" si="141"/>
        <v>0</v>
      </c>
      <c r="AR173" s="144">
        <f t="shared" si="141"/>
        <v>0</v>
      </c>
      <c r="AS173" s="144">
        <f t="shared" si="141"/>
        <v>0</v>
      </c>
      <c r="AT173" s="144">
        <f t="shared" si="141"/>
        <v>0</v>
      </c>
      <c r="AU173" s="144">
        <f t="shared" si="141"/>
        <v>0</v>
      </c>
      <c r="AV173" s="144">
        <f>SUMIF($AX$26:$CB$26,Betrachtungszeit_Heizung,AX173:CB173)</f>
        <v>0</v>
      </c>
      <c r="AW173" s="137"/>
      <c r="AX173" s="144">
        <f t="shared" ref="AX173:AX174" si="142">$D173</f>
        <v>0</v>
      </c>
      <c r="AY173" s="144">
        <f t="shared" si="131"/>
        <v>0</v>
      </c>
      <c r="AZ173" s="144">
        <f t="shared" si="131"/>
        <v>0</v>
      </c>
      <c r="BA173" s="144">
        <f t="shared" si="131"/>
        <v>0</v>
      </c>
      <c r="BB173" s="144">
        <f t="shared" si="131"/>
        <v>0</v>
      </c>
      <c r="BC173" s="144">
        <f t="shared" si="131"/>
        <v>0</v>
      </c>
      <c r="BD173" s="144">
        <f t="shared" si="131"/>
        <v>0</v>
      </c>
      <c r="BE173" s="144">
        <f t="shared" si="131"/>
        <v>0</v>
      </c>
      <c r="BF173" s="144">
        <f t="shared" si="131"/>
        <v>0</v>
      </c>
      <c r="BG173" s="144">
        <f t="shared" si="131"/>
        <v>0</v>
      </c>
      <c r="BH173" s="144">
        <f t="shared" si="131"/>
        <v>0</v>
      </c>
      <c r="BI173" s="144">
        <f t="shared" si="131"/>
        <v>0</v>
      </c>
      <c r="BJ173" s="144">
        <f t="shared" si="131"/>
        <v>0</v>
      </c>
      <c r="BK173" s="144">
        <f t="shared" si="131"/>
        <v>0</v>
      </c>
      <c r="BL173" s="144">
        <f t="shared" si="131"/>
        <v>0</v>
      </c>
      <c r="BM173" s="144">
        <f t="shared" si="131"/>
        <v>0</v>
      </c>
      <c r="BN173" s="144">
        <f t="shared" ref="BN173:BQ185" si="143">BM173-$N173+AG173</f>
        <v>0</v>
      </c>
      <c r="BO173" s="144">
        <f t="shared" si="132"/>
        <v>0</v>
      </c>
      <c r="BP173" s="144">
        <f t="shared" si="132"/>
        <v>0</v>
      </c>
      <c r="BQ173" s="144">
        <f t="shared" si="132"/>
        <v>0</v>
      </c>
      <c r="BR173" s="144">
        <f t="shared" si="132"/>
        <v>0</v>
      </c>
      <c r="BS173" s="144">
        <f t="shared" si="132"/>
        <v>0</v>
      </c>
      <c r="BT173" s="144">
        <f t="shared" si="132"/>
        <v>0</v>
      </c>
      <c r="BU173" s="144">
        <f t="shared" si="132"/>
        <v>0</v>
      </c>
      <c r="BV173" s="144">
        <f t="shared" si="132"/>
        <v>0</v>
      </c>
      <c r="BW173" s="144">
        <f t="shared" si="132"/>
        <v>0</v>
      </c>
      <c r="BX173" s="144">
        <f t="shared" si="132"/>
        <v>0</v>
      </c>
      <c r="BY173" s="144">
        <f t="shared" si="132"/>
        <v>0</v>
      </c>
      <c r="BZ173" s="144">
        <f t="shared" si="132"/>
        <v>0</v>
      </c>
      <c r="CA173" s="144">
        <f t="shared" si="132"/>
        <v>0</v>
      </c>
      <c r="CB173" s="144">
        <f t="shared" si="132"/>
        <v>0</v>
      </c>
      <c r="CE173" s="189" t="str">
        <f t="shared" si="120"/>
        <v>Imprévus - installations techniques</v>
      </c>
      <c r="CF173" s="145"/>
      <c r="CG173" s="145">
        <v>1</v>
      </c>
      <c r="CH173" s="145">
        <v>1</v>
      </c>
      <c r="CI173" s="145">
        <v>1</v>
      </c>
      <c r="CJ173" s="145">
        <v>1</v>
      </c>
      <c r="CK173" s="145">
        <v>1</v>
      </c>
      <c r="CL173" s="145">
        <v>1</v>
      </c>
      <c r="CM173" s="145">
        <v>1</v>
      </c>
      <c r="CN173" s="145">
        <v>1</v>
      </c>
      <c r="CO173" s="145">
        <v>1</v>
      </c>
      <c r="CP173" s="145">
        <v>1</v>
      </c>
      <c r="CQ173" s="145">
        <v>1</v>
      </c>
      <c r="CR173" s="145">
        <v>1</v>
      </c>
      <c r="CS173" s="145">
        <v>1</v>
      </c>
      <c r="CT173" s="145">
        <f t="shared" si="121"/>
        <v>0</v>
      </c>
      <c r="CU173" s="145">
        <f t="shared" si="122"/>
        <v>0</v>
      </c>
      <c r="CV173" s="145">
        <f t="shared" si="123"/>
        <v>0</v>
      </c>
    </row>
    <row r="174" spans="1:100" s="158" customFormat="1" hidden="1" x14ac:dyDescent="0.2">
      <c r="A174" s="137"/>
      <c r="B174" s="96" t="s">
        <v>419</v>
      </c>
      <c r="C174" s="320"/>
      <c r="D174" s="50"/>
      <c r="E174" s="510">
        <v>20</v>
      </c>
      <c r="F174" s="643"/>
      <c r="G174" s="157">
        <v>0.01</v>
      </c>
      <c r="H174" s="637"/>
      <c r="I174" s="623" t="s">
        <v>124</v>
      </c>
      <c r="J174" s="84"/>
      <c r="K174" s="139">
        <f t="shared" si="124"/>
        <v>20</v>
      </c>
      <c r="L174" s="140">
        <f t="shared" si="139"/>
        <v>0.01</v>
      </c>
      <c r="M174" s="141">
        <f t="shared" si="140"/>
        <v>0</v>
      </c>
      <c r="N174" s="141">
        <f t="shared" si="103"/>
        <v>0</v>
      </c>
      <c r="O174" s="70"/>
      <c r="P174" s="149" t="str">
        <f t="shared" si="118"/>
        <v>Imprévus - travaux de construction</v>
      </c>
      <c r="Q174" s="144">
        <f t="shared" si="127"/>
        <v>0</v>
      </c>
      <c r="R174" s="144">
        <f t="shared" si="141"/>
        <v>0</v>
      </c>
      <c r="S174" s="144">
        <f t="shared" si="141"/>
        <v>0</v>
      </c>
      <c r="T174" s="144">
        <f t="shared" si="141"/>
        <v>0</v>
      </c>
      <c r="U174" s="144">
        <f t="shared" si="141"/>
        <v>0</v>
      </c>
      <c r="V174" s="144">
        <f t="shared" si="141"/>
        <v>0</v>
      </c>
      <c r="W174" s="144">
        <f t="shared" si="141"/>
        <v>0</v>
      </c>
      <c r="X174" s="144">
        <f t="shared" si="141"/>
        <v>0</v>
      </c>
      <c r="Y174" s="144">
        <f t="shared" si="141"/>
        <v>0</v>
      </c>
      <c r="Z174" s="144">
        <f t="shared" si="141"/>
        <v>0</v>
      </c>
      <c r="AA174" s="144">
        <f t="shared" si="141"/>
        <v>0</v>
      </c>
      <c r="AB174" s="144">
        <f t="shared" si="141"/>
        <v>0</v>
      </c>
      <c r="AC174" s="144">
        <f t="shared" si="141"/>
        <v>0</v>
      </c>
      <c r="AD174" s="144">
        <f t="shared" si="141"/>
        <v>0</v>
      </c>
      <c r="AE174" s="144">
        <f t="shared" si="141"/>
        <v>0</v>
      </c>
      <c r="AF174" s="144">
        <f t="shared" si="141"/>
        <v>0</v>
      </c>
      <c r="AG174" s="144">
        <f t="shared" si="141"/>
        <v>0</v>
      </c>
      <c r="AH174" s="144">
        <f t="shared" si="141"/>
        <v>0</v>
      </c>
      <c r="AI174" s="144">
        <f t="shared" si="141"/>
        <v>0</v>
      </c>
      <c r="AJ174" s="144">
        <f t="shared" si="141"/>
        <v>0</v>
      </c>
      <c r="AK174" s="144">
        <f t="shared" si="141"/>
        <v>0</v>
      </c>
      <c r="AL174" s="144">
        <f t="shared" si="141"/>
        <v>0</v>
      </c>
      <c r="AM174" s="144">
        <f t="shared" si="141"/>
        <v>0</v>
      </c>
      <c r="AN174" s="144">
        <f t="shared" si="141"/>
        <v>0</v>
      </c>
      <c r="AO174" s="144">
        <f t="shared" si="141"/>
        <v>0</v>
      </c>
      <c r="AP174" s="144">
        <f t="shared" si="141"/>
        <v>0</v>
      </c>
      <c r="AQ174" s="144">
        <f t="shared" si="141"/>
        <v>0</v>
      </c>
      <c r="AR174" s="144">
        <f t="shared" si="141"/>
        <v>0</v>
      </c>
      <c r="AS174" s="144">
        <f t="shared" si="141"/>
        <v>0</v>
      </c>
      <c r="AT174" s="144">
        <f t="shared" si="141"/>
        <v>0</v>
      </c>
      <c r="AU174" s="144">
        <f t="shared" si="141"/>
        <v>0</v>
      </c>
      <c r="AV174" s="144">
        <f>SUMIF($AX$26:$CB$26,Betrachtungszeit_Heizung,AX174:CB174)</f>
        <v>0</v>
      </c>
      <c r="AW174" s="137"/>
      <c r="AX174" s="144">
        <f t="shared" si="142"/>
        <v>0</v>
      </c>
      <c r="AY174" s="144">
        <f t="shared" ref="AY174:BM185" si="144">AX174-$N174+R174</f>
        <v>0</v>
      </c>
      <c r="AZ174" s="144">
        <f t="shared" si="144"/>
        <v>0</v>
      </c>
      <c r="BA174" s="144">
        <f t="shared" si="144"/>
        <v>0</v>
      </c>
      <c r="BB174" s="144">
        <f t="shared" si="144"/>
        <v>0</v>
      </c>
      <c r="BC174" s="144">
        <f t="shared" si="144"/>
        <v>0</v>
      </c>
      <c r="BD174" s="144">
        <f t="shared" si="144"/>
        <v>0</v>
      </c>
      <c r="BE174" s="144">
        <f t="shared" si="144"/>
        <v>0</v>
      </c>
      <c r="BF174" s="144">
        <f t="shared" si="144"/>
        <v>0</v>
      </c>
      <c r="BG174" s="144">
        <f t="shared" si="144"/>
        <v>0</v>
      </c>
      <c r="BH174" s="144">
        <f t="shared" si="144"/>
        <v>0</v>
      </c>
      <c r="BI174" s="144">
        <f t="shared" si="144"/>
        <v>0</v>
      </c>
      <c r="BJ174" s="144">
        <f t="shared" si="144"/>
        <v>0</v>
      </c>
      <c r="BK174" s="144">
        <f t="shared" si="144"/>
        <v>0</v>
      </c>
      <c r="BL174" s="144">
        <f t="shared" si="144"/>
        <v>0</v>
      </c>
      <c r="BM174" s="144">
        <f t="shared" si="144"/>
        <v>0</v>
      </c>
      <c r="BN174" s="144">
        <f t="shared" si="143"/>
        <v>0</v>
      </c>
      <c r="BO174" s="144">
        <f t="shared" si="132"/>
        <v>0</v>
      </c>
      <c r="BP174" s="144">
        <f t="shared" si="132"/>
        <v>0</v>
      </c>
      <c r="BQ174" s="144">
        <f t="shared" si="132"/>
        <v>0</v>
      </c>
      <c r="BR174" s="144">
        <f t="shared" si="132"/>
        <v>0</v>
      </c>
      <c r="BS174" s="144">
        <f t="shared" si="132"/>
        <v>0</v>
      </c>
      <c r="BT174" s="144">
        <f t="shared" si="132"/>
        <v>0</v>
      </c>
      <c r="BU174" s="144">
        <f t="shared" si="132"/>
        <v>0</v>
      </c>
      <c r="BV174" s="144">
        <f t="shared" si="132"/>
        <v>0</v>
      </c>
      <c r="BW174" s="144">
        <f t="shared" si="132"/>
        <v>0</v>
      </c>
      <c r="BX174" s="144">
        <f t="shared" si="132"/>
        <v>0</v>
      </c>
      <c r="BY174" s="144">
        <f t="shared" si="132"/>
        <v>0</v>
      </c>
      <c r="BZ174" s="144">
        <f t="shared" si="132"/>
        <v>0</v>
      </c>
      <c r="CA174" s="144">
        <f t="shared" si="132"/>
        <v>0</v>
      </c>
      <c r="CB174" s="144">
        <f t="shared" si="132"/>
        <v>0</v>
      </c>
      <c r="CE174" s="189" t="str">
        <f t="shared" si="120"/>
        <v>Imprévus - travaux de construction</v>
      </c>
      <c r="CF174" s="145"/>
      <c r="CG174" s="145">
        <v>1</v>
      </c>
      <c r="CH174" s="145">
        <v>1</v>
      </c>
      <c r="CI174" s="145">
        <v>1</v>
      </c>
      <c r="CJ174" s="145">
        <v>1</v>
      </c>
      <c r="CK174" s="145">
        <v>1</v>
      </c>
      <c r="CL174" s="145">
        <v>1</v>
      </c>
      <c r="CM174" s="145">
        <v>1</v>
      </c>
      <c r="CN174" s="145">
        <v>1</v>
      </c>
      <c r="CO174" s="145">
        <v>1</v>
      </c>
      <c r="CP174" s="145">
        <v>1</v>
      </c>
      <c r="CQ174" s="145">
        <v>1</v>
      </c>
      <c r="CR174" s="145">
        <v>1</v>
      </c>
      <c r="CS174" s="145">
        <v>1</v>
      </c>
      <c r="CT174" s="145">
        <f t="shared" si="121"/>
        <v>0</v>
      </c>
      <c r="CU174" s="145">
        <f t="shared" si="122"/>
        <v>0</v>
      </c>
      <c r="CV174" s="145">
        <f t="shared" si="123"/>
        <v>0</v>
      </c>
    </row>
    <row r="175" spans="1:100" s="137" customFormat="1" ht="13.5" hidden="1" thickBot="1" x14ac:dyDescent="0.25">
      <c r="B175" s="698" t="s">
        <v>173</v>
      </c>
      <c r="C175" s="323"/>
      <c r="D175" s="160"/>
      <c r="E175" s="155"/>
      <c r="F175" s="127"/>
      <c r="G175" s="161"/>
      <c r="H175" s="130"/>
      <c r="I175" s="130"/>
      <c r="J175" s="165"/>
      <c r="K175" s="139"/>
      <c r="L175" s="140"/>
      <c r="M175" s="141"/>
      <c r="N175" s="141"/>
      <c r="O175" s="70"/>
      <c r="P175" s="395" t="str">
        <f t="shared" si="118"/>
        <v>20. Honoraires/frais annexes</v>
      </c>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369"/>
      <c r="CE175" s="374" t="str">
        <f t="shared" si="120"/>
        <v>20. Honoraires/frais annexes</v>
      </c>
      <c r="CF175" s="145">
        <v>1</v>
      </c>
      <c r="CG175" s="145">
        <v>1</v>
      </c>
      <c r="CH175" s="145">
        <v>1</v>
      </c>
      <c r="CI175" s="145">
        <v>1</v>
      </c>
      <c r="CJ175" s="145">
        <v>1</v>
      </c>
      <c r="CK175" s="145">
        <v>1</v>
      </c>
      <c r="CL175" s="145">
        <v>1</v>
      </c>
      <c r="CM175" s="145">
        <v>1</v>
      </c>
      <c r="CN175" s="145">
        <v>1</v>
      </c>
      <c r="CO175" s="145">
        <v>1</v>
      </c>
      <c r="CP175" s="145">
        <v>1</v>
      </c>
      <c r="CQ175" s="145">
        <v>1</v>
      </c>
      <c r="CR175" s="145">
        <v>1</v>
      </c>
      <c r="CS175" s="145">
        <v>1</v>
      </c>
      <c r="CT175" s="145">
        <f t="shared" si="121"/>
        <v>1</v>
      </c>
      <c r="CU175" s="145">
        <f t="shared" si="122"/>
        <v>1</v>
      </c>
      <c r="CV175" s="145">
        <f t="shared" si="123"/>
        <v>1</v>
      </c>
    </row>
    <row r="176" spans="1:100" s="137" customFormat="1" ht="13.5" hidden="1" thickBot="1" x14ac:dyDescent="0.25">
      <c r="B176" s="98" t="s">
        <v>420</v>
      </c>
      <c r="C176" s="319"/>
      <c r="D176" s="49"/>
      <c r="E176" s="152">
        <v>25</v>
      </c>
      <c r="F176" s="642"/>
      <c r="G176" s="157"/>
      <c r="H176" s="168"/>
      <c r="I176" s="168"/>
      <c r="J176" s="165"/>
      <c r="K176" s="139">
        <f t="shared" si="124"/>
        <v>25</v>
      </c>
      <c r="L176" s="140">
        <f t="shared" ref="L176:L185" si="145">IF(ISNUMBER(H176),IF(I176=$D$332,IFERROR(H176/D176,"-"),H176/100),IF(ISNUMBER(G176),G176,0))</f>
        <v>0</v>
      </c>
      <c r="M176" s="141">
        <f t="shared" ref="M176:M185" si="146">IF(AND(ISNUMBER(H176),I176=$D$332),H176,L176*D176)</f>
        <v>0</v>
      </c>
      <c r="N176" s="141">
        <f t="shared" si="103"/>
        <v>0</v>
      </c>
      <c r="O176" s="70"/>
      <c r="P176" s="143" t="str">
        <f t="shared" si="118"/>
        <v>Ingénieur CVCSE</v>
      </c>
      <c r="Q176" s="144">
        <f t="shared" si="127"/>
        <v>0</v>
      </c>
      <c r="R176" s="144">
        <f t="shared" ref="R176:AU184" si="147">IF(Betrachtungszeit_Heizung&lt;R$26,0,IF(AND(Q$26&lt;&gt;0,Q$26/($K176)=INT(Q$26/($K176))),$D176,0))</f>
        <v>0</v>
      </c>
      <c r="S176" s="144">
        <f t="shared" si="147"/>
        <v>0</v>
      </c>
      <c r="T176" s="144">
        <f t="shared" si="147"/>
        <v>0</v>
      </c>
      <c r="U176" s="144">
        <f t="shared" si="147"/>
        <v>0</v>
      </c>
      <c r="V176" s="144">
        <f t="shared" si="147"/>
        <v>0</v>
      </c>
      <c r="W176" s="144">
        <f t="shared" si="147"/>
        <v>0</v>
      </c>
      <c r="X176" s="144">
        <f t="shared" si="147"/>
        <v>0</v>
      </c>
      <c r="Y176" s="144">
        <f t="shared" si="147"/>
        <v>0</v>
      </c>
      <c r="Z176" s="144">
        <f t="shared" si="147"/>
        <v>0</v>
      </c>
      <c r="AA176" s="144">
        <f t="shared" si="147"/>
        <v>0</v>
      </c>
      <c r="AB176" s="144">
        <f t="shared" si="147"/>
        <v>0</v>
      </c>
      <c r="AC176" s="144">
        <f t="shared" si="147"/>
        <v>0</v>
      </c>
      <c r="AD176" s="144">
        <f t="shared" si="147"/>
        <v>0</v>
      </c>
      <c r="AE176" s="144">
        <f t="shared" si="147"/>
        <v>0</v>
      </c>
      <c r="AF176" s="144">
        <f t="shared" si="147"/>
        <v>0</v>
      </c>
      <c r="AG176" s="144">
        <f t="shared" si="147"/>
        <v>0</v>
      </c>
      <c r="AH176" s="144">
        <f t="shared" si="147"/>
        <v>0</v>
      </c>
      <c r="AI176" s="144">
        <f t="shared" si="147"/>
        <v>0</v>
      </c>
      <c r="AJ176" s="144">
        <f t="shared" si="147"/>
        <v>0</v>
      </c>
      <c r="AK176" s="144">
        <f t="shared" si="147"/>
        <v>0</v>
      </c>
      <c r="AL176" s="144">
        <f t="shared" si="147"/>
        <v>0</v>
      </c>
      <c r="AM176" s="144">
        <f t="shared" si="147"/>
        <v>0</v>
      </c>
      <c r="AN176" s="144">
        <f t="shared" si="147"/>
        <v>0</v>
      </c>
      <c r="AO176" s="144">
        <f t="shared" si="147"/>
        <v>0</v>
      </c>
      <c r="AP176" s="144">
        <f t="shared" si="147"/>
        <v>0</v>
      </c>
      <c r="AQ176" s="144">
        <f t="shared" si="147"/>
        <v>0</v>
      </c>
      <c r="AR176" s="144">
        <f t="shared" si="147"/>
        <v>0</v>
      </c>
      <c r="AS176" s="144">
        <f t="shared" si="147"/>
        <v>0</v>
      </c>
      <c r="AT176" s="144">
        <f t="shared" si="147"/>
        <v>0</v>
      </c>
      <c r="AU176" s="144">
        <f t="shared" si="147"/>
        <v>0</v>
      </c>
      <c r="AV176" s="144">
        <f t="shared" ref="AV176:AV185" si="148">SUMIF($AX$26:$CB$26,Betrachtungszeit_Heizung,AX176:CB176)</f>
        <v>0</v>
      </c>
      <c r="AX176" s="144">
        <f t="shared" ref="AX176:AX185" si="149">$D176</f>
        <v>0</v>
      </c>
      <c r="AY176" s="144">
        <f t="shared" si="144"/>
        <v>0</v>
      </c>
      <c r="AZ176" s="144">
        <f t="shared" si="144"/>
        <v>0</v>
      </c>
      <c r="BA176" s="144">
        <f t="shared" si="144"/>
        <v>0</v>
      </c>
      <c r="BB176" s="144">
        <f t="shared" si="144"/>
        <v>0</v>
      </c>
      <c r="BC176" s="144">
        <f t="shared" si="144"/>
        <v>0</v>
      </c>
      <c r="BD176" s="144">
        <f t="shared" si="144"/>
        <v>0</v>
      </c>
      <c r="BE176" s="144">
        <f t="shared" si="144"/>
        <v>0</v>
      </c>
      <c r="BF176" s="144">
        <f t="shared" si="144"/>
        <v>0</v>
      </c>
      <c r="BG176" s="144">
        <f t="shared" si="144"/>
        <v>0</v>
      </c>
      <c r="BH176" s="144">
        <f t="shared" si="144"/>
        <v>0</v>
      </c>
      <c r="BI176" s="144">
        <f t="shared" si="144"/>
        <v>0</v>
      </c>
      <c r="BJ176" s="144">
        <f t="shared" si="144"/>
        <v>0</v>
      </c>
      <c r="BK176" s="144">
        <f t="shared" si="144"/>
        <v>0</v>
      </c>
      <c r="BL176" s="144">
        <f t="shared" si="144"/>
        <v>0</v>
      </c>
      <c r="BM176" s="144">
        <f t="shared" si="144"/>
        <v>0</v>
      </c>
      <c r="BN176" s="144">
        <f t="shared" si="143"/>
        <v>0</v>
      </c>
      <c r="BO176" s="144">
        <f t="shared" si="132"/>
        <v>0</v>
      </c>
      <c r="BP176" s="144">
        <f t="shared" si="132"/>
        <v>0</v>
      </c>
      <c r="BQ176" s="144">
        <f t="shared" si="132"/>
        <v>0</v>
      </c>
      <c r="BR176" s="144">
        <f t="shared" si="132"/>
        <v>0</v>
      </c>
      <c r="BS176" s="144">
        <f t="shared" si="132"/>
        <v>0</v>
      </c>
      <c r="BT176" s="144">
        <f t="shared" si="132"/>
        <v>0</v>
      </c>
      <c r="BU176" s="144">
        <f t="shared" si="132"/>
        <v>0</v>
      </c>
      <c r="BV176" s="144">
        <f t="shared" si="132"/>
        <v>0</v>
      </c>
      <c r="BW176" s="144">
        <f t="shared" si="132"/>
        <v>0</v>
      </c>
      <c r="BX176" s="144">
        <f t="shared" si="132"/>
        <v>0</v>
      </c>
      <c r="BY176" s="144">
        <f t="shared" si="132"/>
        <v>0</v>
      </c>
      <c r="BZ176" s="144">
        <f t="shared" si="132"/>
        <v>0</v>
      </c>
      <c r="CA176" s="144">
        <f t="shared" si="132"/>
        <v>0</v>
      </c>
      <c r="CB176" s="144">
        <f t="shared" si="132"/>
        <v>0</v>
      </c>
      <c r="CC176" s="369"/>
      <c r="CE176" s="189" t="str">
        <f t="shared" si="120"/>
        <v>Ingénieur CVCSE</v>
      </c>
      <c r="CF176" s="145"/>
      <c r="CG176" s="145">
        <v>1</v>
      </c>
      <c r="CH176" s="145">
        <v>1</v>
      </c>
      <c r="CI176" s="145">
        <v>1</v>
      </c>
      <c r="CJ176" s="145">
        <v>1</v>
      </c>
      <c r="CK176" s="145">
        <v>1</v>
      </c>
      <c r="CL176" s="145">
        <v>1</v>
      </c>
      <c r="CM176" s="145">
        <v>1</v>
      </c>
      <c r="CN176" s="145">
        <v>1</v>
      </c>
      <c r="CO176" s="145">
        <v>1</v>
      </c>
      <c r="CP176" s="145">
        <v>1</v>
      </c>
      <c r="CQ176" s="145">
        <v>1</v>
      </c>
      <c r="CR176" s="145">
        <v>1</v>
      </c>
      <c r="CS176" s="145">
        <v>1</v>
      </c>
      <c r="CT176" s="145">
        <f t="shared" si="121"/>
        <v>0</v>
      </c>
      <c r="CU176" s="145">
        <f t="shared" si="122"/>
        <v>0</v>
      </c>
      <c r="CV176" s="145">
        <f t="shared" si="123"/>
        <v>0</v>
      </c>
    </row>
    <row r="177" spans="2:100" s="137" customFormat="1" ht="13.5" hidden="1" thickBot="1" x14ac:dyDescent="0.25">
      <c r="B177" s="98" t="s">
        <v>174</v>
      </c>
      <c r="C177" s="320"/>
      <c r="D177" s="50"/>
      <c r="E177" s="152">
        <v>25</v>
      </c>
      <c r="F177" s="642"/>
      <c r="G177" s="157"/>
      <c r="H177" s="168"/>
      <c r="I177" s="168"/>
      <c r="J177" s="165"/>
      <c r="K177" s="139">
        <f t="shared" si="124"/>
        <v>25</v>
      </c>
      <c r="L177" s="140">
        <f t="shared" si="145"/>
        <v>0</v>
      </c>
      <c r="M177" s="141">
        <f t="shared" si="146"/>
        <v>0</v>
      </c>
      <c r="N177" s="141">
        <f t="shared" si="103"/>
        <v>0</v>
      </c>
      <c r="O177" s="70"/>
      <c r="P177" s="143" t="str">
        <f t="shared" si="118"/>
        <v>Ingénieur civil</v>
      </c>
      <c r="Q177" s="144">
        <f t="shared" si="127"/>
        <v>0</v>
      </c>
      <c r="R177" s="144">
        <f t="shared" si="147"/>
        <v>0</v>
      </c>
      <c r="S177" s="144">
        <f t="shared" si="147"/>
        <v>0</v>
      </c>
      <c r="T177" s="144">
        <f t="shared" si="147"/>
        <v>0</v>
      </c>
      <c r="U177" s="144">
        <f t="shared" si="147"/>
        <v>0</v>
      </c>
      <c r="V177" s="144">
        <f t="shared" si="147"/>
        <v>0</v>
      </c>
      <c r="W177" s="144">
        <f t="shared" si="147"/>
        <v>0</v>
      </c>
      <c r="X177" s="144">
        <f t="shared" si="147"/>
        <v>0</v>
      </c>
      <c r="Y177" s="144">
        <f t="shared" si="147"/>
        <v>0</v>
      </c>
      <c r="Z177" s="144">
        <f t="shared" si="147"/>
        <v>0</v>
      </c>
      <c r="AA177" s="144">
        <f t="shared" si="147"/>
        <v>0</v>
      </c>
      <c r="AB177" s="144">
        <f t="shared" si="147"/>
        <v>0</v>
      </c>
      <c r="AC177" s="144">
        <f t="shared" si="147"/>
        <v>0</v>
      </c>
      <c r="AD177" s="144">
        <f t="shared" si="147"/>
        <v>0</v>
      </c>
      <c r="AE177" s="144">
        <f t="shared" si="147"/>
        <v>0</v>
      </c>
      <c r="AF177" s="144">
        <f t="shared" si="147"/>
        <v>0</v>
      </c>
      <c r="AG177" s="144">
        <f t="shared" si="147"/>
        <v>0</v>
      </c>
      <c r="AH177" s="144">
        <f t="shared" si="147"/>
        <v>0</v>
      </c>
      <c r="AI177" s="144">
        <f t="shared" si="147"/>
        <v>0</v>
      </c>
      <c r="AJ177" s="144">
        <f t="shared" si="147"/>
        <v>0</v>
      </c>
      <c r="AK177" s="144">
        <f t="shared" si="147"/>
        <v>0</v>
      </c>
      <c r="AL177" s="144">
        <f t="shared" si="147"/>
        <v>0</v>
      </c>
      <c r="AM177" s="144">
        <f t="shared" si="147"/>
        <v>0</v>
      </c>
      <c r="AN177" s="144">
        <f t="shared" si="147"/>
        <v>0</v>
      </c>
      <c r="AO177" s="144">
        <f t="shared" si="147"/>
        <v>0</v>
      </c>
      <c r="AP177" s="144">
        <f t="shared" si="147"/>
        <v>0</v>
      </c>
      <c r="AQ177" s="144">
        <f t="shared" si="147"/>
        <v>0</v>
      </c>
      <c r="AR177" s="144">
        <f t="shared" si="147"/>
        <v>0</v>
      </c>
      <c r="AS177" s="144">
        <f t="shared" si="147"/>
        <v>0</v>
      </c>
      <c r="AT177" s="144">
        <f t="shared" si="147"/>
        <v>0</v>
      </c>
      <c r="AU177" s="144">
        <f t="shared" si="147"/>
        <v>0</v>
      </c>
      <c r="AV177" s="144">
        <f t="shared" si="148"/>
        <v>0</v>
      </c>
      <c r="AX177" s="144">
        <f t="shared" si="149"/>
        <v>0</v>
      </c>
      <c r="AY177" s="144">
        <f t="shared" si="144"/>
        <v>0</v>
      </c>
      <c r="AZ177" s="144">
        <f t="shared" si="144"/>
        <v>0</v>
      </c>
      <c r="BA177" s="144">
        <f t="shared" si="144"/>
        <v>0</v>
      </c>
      <c r="BB177" s="144">
        <f t="shared" si="144"/>
        <v>0</v>
      </c>
      <c r="BC177" s="144">
        <f t="shared" si="144"/>
        <v>0</v>
      </c>
      <c r="BD177" s="144">
        <f t="shared" si="144"/>
        <v>0</v>
      </c>
      <c r="BE177" s="144">
        <f t="shared" si="144"/>
        <v>0</v>
      </c>
      <c r="BF177" s="144">
        <f t="shared" si="144"/>
        <v>0</v>
      </c>
      <c r="BG177" s="144">
        <f t="shared" si="144"/>
        <v>0</v>
      </c>
      <c r="BH177" s="144">
        <f t="shared" si="144"/>
        <v>0</v>
      </c>
      <c r="BI177" s="144">
        <f t="shared" si="144"/>
        <v>0</v>
      </c>
      <c r="BJ177" s="144">
        <f t="shared" si="144"/>
        <v>0</v>
      </c>
      <c r="BK177" s="144">
        <f t="shared" si="144"/>
        <v>0</v>
      </c>
      <c r="BL177" s="144">
        <f t="shared" si="144"/>
        <v>0</v>
      </c>
      <c r="BM177" s="144">
        <f t="shared" si="144"/>
        <v>0</v>
      </c>
      <c r="BN177" s="144">
        <f t="shared" si="143"/>
        <v>0</v>
      </c>
      <c r="BO177" s="144">
        <f t="shared" si="132"/>
        <v>0</v>
      </c>
      <c r="BP177" s="144">
        <f t="shared" si="132"/>
        <v>0</v>
      </c>
      <c r="BQ177" s="144">
        <f t="shared" si="132"/>
        <v>0</v>
      </c>
      <c r="BR177" s="144">
        <f t="shared" ref="BR177:CB185" si="150">BQ177-$N177+AK177</f>
        <v>0</v>
      </c>
      <c r="BS177" s="144">
        <f t="shared" si="150"/>
        <v>0</v>
      </c>
      <c r="BT177" s="144">
        <f t="shared" si="150"/>
        <v>0</v>
      </c>
      <c r="BU177" s="144">
        <f t="shared" si="150"/>
        <v>0</v>
      </c>
      <c r="BV177" s="144">
        <f t="shared" si="150"/>
        <v>0</v>
      </c>
      <c r="BW177" s="144">
        <f t="shared" si="150"/>
        <v>0</v>
      </c>
      <c r="BX177" s="144">
        <f t="shared" si="150"/>
        <v>0</v>
      </c>
      <c r="BY177" s="144">
        <f t="shared" si="150"/>
        <v>0</v>
      </c>
      <c r="BZ177" s="144">
        <f t="shared" si="150"/>
        <v>0</v>
      </c>
      <c r="CA177" s="144">
        <f t="shared" si="150"/>
        <v>0</v>
      </c>
      <c r="CB177" s="144">
        <f t="shared" si="150"/>
        <v>0</v>
      </c>
      <c r="CC177" s="369"/>
      <c r="CE177" s="189" t="str">
        <f t="shared" si="120"/>
        <v>Ingénieur civil</v>
      </c>
      <c r="CF177" s="145"/>
      <c r="CG177" s="145">
        <v>1</v>
      </c>
      <c r="CH177" s="145">
        <v>1</v>
      </c>
      <c r="CI177" s="145">
        <v>1</v>
      </c>
      <c r="CJ177" s="145">
        <v>1</v>
      </c>
      <c r="CK177" s="145">
        <v>1</v>
      </c>
      <c r="CL177" s="145">
        <v>1</v>
      </c>
      <c r="CM177" s="145">
        <v>1</v>
      </c>
      <c r="CN177" s="145">
        <v>1</v>
      </c>
      <c r="CO177" s="145">
        <v>1</v>
      </c>
      <c r="CP177" s="145">
        <v>1</v>
      </c>
      <c r="CQ177" s="145">
        <v>1</v>
      </c>
      <c r="CR177" s="145">
        <v>1</v>
      </c>
      <c r="CS177" s="145">
        <v>1</v>
      </c>
      <c r="CT177" s="145">
        <f t="shared" si="121"/>
        <v>0</v>
      </c>
      <c r="CU177" s="145">
        <f t="shared" si="122"/>
        <v>0</v>
      </c>
      <c r="CV177" s="145">
        <f t="shared" si="123"/>
        <v>0</v>
      </c>
    </row>
    <row r="178" spans="2:100" s="137" customFormat="1" ht="13.5" hidden="1" thickBot="1" x14ac:dyDescent="0.25">
      <c r="B178" s="98" t="s">
        <v>175</v>
      </c>
      <c r="C178" s="320"/>
      <c r="D178" s="50"/>
      <c r="E178" s="152">
        <v>25</v>
      </c>
      <c r="F178" s="642"/>
      <c r="G178" s="157"/>
      <c r="H178" s="168"/>
      <c r="I178" s="168"/>
      <c r="J178" s="165"/>
      <c r="K178" s="139">
        <f t="shared" si="124"/>
        <v>25</v>
      </c>
      <c r="L178" s="140">
        <f t="shared" si="145"/>
        <v>0</v>
      </c>
      <c r="M178" s="141">
        <f t="shared" si="146"/>
        <v>0</v>
      </c>
      <c r="N178" s="141">
        <f t="shared" si="103"/>
        <v>0</v>
      </c>
      <c r="O178" s="70"/>
      <c r="P178" s="143" t="str">
        <f t="shared" si="118"/>
        <v>Propres prestations</v>
      </c>
      <c r="Q178" s="144">
        <f t="shared" si="127"/>
        <v>0</v>
      </c>
      <c r="R178" s="144">
        <f t="shared" si="147"/>
        <v>0</v>
      </c>
      <c r="S178" s="144">
        <f t="shared" si="147"/>
        <v>0</v>
      </c>
      <c r="T178" s="144">
        <f t="shared" si="147"/>
        <v>0</v>
      </c>
      <c r="U178" s="144">
        <f t="shared" si="147"/>
        <v>0</v>
      </c>
      <c r="V178" s="144">
        <f t="shared" si="147"/>
        <v>0</v>
      </c>
      <c r="W178" s="144">
        <f t="shared" si="147"/>
        <v>0</v>
      </c>
      <c r="X178" s="144">
        <f t="shared" si="147"/>
        <v>0</v>
      </c>
      <c r="Y178" s="144">
        <f t="shared" si="147"/>
        <v>0</v>
      </c>
      <c r="Z178" s="144">
        <f t="shared" si="147"/>
        <v>0</v>
      </c>
      <c r="AA178" s="144">
        <f t="shared" si="147"/>
        <v>0</v>
      </c>
      <c r="AB178" s="144">
        <f t="shared" si="147"/>
        <v>0</v>
      </c>
      <c r="AC178" s="144">
        <f t="shared" si="147"/>
        <v>0</v>
      </c>
      <c r="AD178" s="144">
        <f t="shared" si="147"/>
        <v>0</v>
      </c>
      <c r="AE178" s="144">
        <f t="shared" si="147"/>
        <v>0</v>
      </c>
      <c r="AF178" s="144">
        <f t="shared" si="147"/>
        <v>0</v>
      </c>
      <c r="AG178" s="144">
        <f t="shared" si="147"/>
        <v>0</v>
      </c>
      <c r="AH178" s="144">
        <f t="shared" si="147"/>
        <v>0</v>
      </c>
      <c r="AI178" s="144">
        <f t="shared" si="147"/>
        <v>0</v>
      </c>
      <c r="AJ178" s="144">
        <f t="shared" si="147"/>
        <v>0</v>
      </c>
      <c r="AK178" s="144">
        <f t="shared" si="147"/>
        <v>0</v>
      </c>
      <c r="AL178" s="144">
        <f t="shared" si="147"/>
        <v>0</v>
      </c>
      <c r="AM178" s="144">
        <f t="shared" si="147"/>
        <v>0</v>
      </c>
      <c r="AN178" s="144">
        <f t="shared" si="147"/>
        <v>0</v>
      </c>
      <c r="AO178" s="144">
        <f t="shared" si="147"/>
        <v>0</v>
      </c>
      <c r="AP178" s="144">
        <f t="shared" si="147"/>
        <v>0</v>
      </c>
      <c r="AQ178" s="144">
        <f t="shared" si="147"/>
        <v>0</v>
      </c>
      <c r="AR178" s="144">
        <f t="shared" si="147"/>
        <v>0</v>
      </c>
      <c r="AS178" s="144">
        <f t="shared" si="147"/>
        <v>0</v>
      </c>
      <c r="AT178" s="144">
        <f t="shared" si="147"/>
        <v>0</v>
      </c>
      <c r="AU178" s="144">
        <f t="shared" si="147"/>
        <v>0</v>
      </c>
      <c r="AV178" s="144">
        <f t="shared" si="148"/>
        <v>0</v>
      </c>
      <c r="AX178" s="144">
        <f t="shared" si="149"/>
        <v>0</v>
      </c>
      <c r="AY178" s="144">
        <f t="shared" si="144"/>
        <v>0</v>
      </c>
      <c r="AZ178" s="144">
        <f t="shared" si="144"/>
        <v>0</v>
      </c>
      <c r="BA178" s="144">
        <f t="shared" si="144"/>
        <v>0</v>
      </c>
      <c r="BB178" s="144">
        <f t="shared" si="144"/>
        <v>0</v>
      </c>
      <c r="BC178" s="144">
        <f t="shared" si="144"/>
        <v>0</v>
      </c>
      <c r="BD178" s="144">
        <f t="shared" si="144"/>
        <v>0</v>
      </c>
      <c r="BE178" s="144">
        <f t="shared" si="144"/>
        <v>0</v>
      </c>
      <c r="BF178" s="144">
        <f t="shared" si="144"/>
        <v>0</v>
      </c>
      <c r="BG178" s="144">
        <f t="shared" si="144"/>
        <v>0</v>
      </c>
      <c r="BH178" s="144">
        <f t="shared" si="144"/>
        <v>0</v>
      </c>
      <c r="BI178" s="144">
        <f t="shared" si="144"/>
        <v>0</v>
      </c>
      <c r="BJ178" s="144">
        <f t="shared" si="144"/>
        <v>0</v>
      </c>
      <c r="BK178" s="144">
        <f t="shared" si="144"/>
        <v>0</v>
      </c>
      <c r="BL178" s="144">
        <f t="shared" si="144"/>
        <v>0</v>
      </c>
      <c r="BM178" s="144">
        <f t="shared" si="144"/>
        <v>0</v>
      </c>
      <c r="BN178" s="144">
        <f t="shared" si="143"/>
        <v>0</v>
      </c>
      <c r="BO178" s="144">
        <f t="shared" si="143"/>
        <v>0</v>
      </c>
      <c r="BP178" s="144">
        <f t="shared" si="143"/>
        <v>0</v>
      </c>
      <c r="BQ178" s="144">
        <f t="shared" si="143"/>
        <v>0</v>
      </c>
      <c r="BR178" s="144">
        <f t="shared" si="150"/>
        <v>0</v>
      </c>
      <c r="BS178" s="144">
        <f t="shared" si="150"/>
        <v>0</v>
      </c>
      <c r="BT178" s="144">
        <f t="shared" si="150"/>
        <v>0</v>
      </c>
      <c r="BU178" s="144">
        <f t="shared" si="150"/>
        <v>0</v>
      </c>
      <c r="BV178" s="144">
        <f t="shared" si="150"/>
        <v>0</v>
      </c>
      <c r="BW178" s="144">
        <f t="shared" si="150"/>
        <v>0</v>
      </c>
      <c r="BX178" s="144">
        <f t="shared" si="150"/>
        <v>0</v>
      </c>
      <c r="BY178" s="144">
        <f t="shared" si="150"/>
        <v>0</v>
      </c>
      <c r="BZ178" s="144">
        <f t="shared" si="150"/>
        <v>0</v>
      </c>
      <c r="CA178" s="144">
        <f t="shared" si="150"/>
        <v>0</v>
      </c>
      <c r="CB178" s="144">
        <f t="shared" si="150"/>
        <v>0</v>
      </c>
      <c r="CC178" s="369"/>
      <c r="CE178" s="189" t="str">
        <f t="shared" si="120"/>
        <v>Propres prestations</v>
      </c>
      <c r="CF178" s="145"/>
      <c r="CG178" s="145">
        <v>1</v>
      </c>
      <c r="CH178" s="145">
        <v>1</v>
      </c>
      <c r="CI178" s="145">
        <v>1</v>
      </c>
      <c r="CJ178" s="145">
        <v>1</v>
      </c>
      <c r="CK178" s="145">
        <v>1</v>
      </c>
      <c r="CL178" s="145">
        <v>1</v>
      </c>
      <c r="CM178" s="145">
        <v>1</v>
      </c>
      <c r="CN178" s="145">
        <v>1</v>
      </c>
      <c r="CO178" s="145">
        <v>1</v>
      </c>
      <c r="CP178" s="145">
        <v>1</v>
      </c>
      <c r="CQ178" s="145">
        <v>1</v>
      </c>
      <c r="CR178" s="145">
        <v>1</v>
      </c>
      <c r="CS178" s="145">
        <v>1</v>
      </c>
      <c r="CT178" s="145">
        <f t="shared" si="121"/>
        <v>0</v>
      </c>
      <c r="CU178" s="145">
        <f t="shared" si="122"/>
        <v>0</v>
      </c>
      <c r="CV178" s="145">
        <f t="shared" si="123"/>
        <v>0</v>
      </c>
    </row>
    <row r="179" spans="2:100" s="137" customFormat="1" ht="13.5" hidden="1" thickBot="1" x14ac:dyDescent="0.25">
      <c r="B179" s="98" t="s">
        <v>176</v>
      </c>
      <c r="C179" s="320"/>
      <c r="D179" s="50"/>
      <c r="E179" s="152">
        <v>25</v>
      </c>
      <c r="F179" s="642"/>
      <c r="G179" s="157"/>
      <c r="H179" s="168"/>
      <c r="I179" s="168"/>
      <c r="J179" s="165"/>
      <c r="K179" s="139">
        <f t="shared" si="124"/>
        <v>25</v>
      </c>
      <c r="L179" s="140">
        <f t="shared" si="145"/>
        <v>0</v>
      </c>
      <c r="M179" s="141">
        <f t="shared" si="146"/>
        <v>0</v>
      </c>
      <c r="N179" s="141">
        <f t="shared" si="103"/>
        <v>0</v>
      </c>
      <c r="O179" s="70"/>
      <c r="P179" s="143" t="str">
        <f t="shared" si="118"/>
        <v>Géologue, acousticien, physicien du bâtiment</v>
      </c>
      <c r="Q179" s="144">
        <f t="shared" si="127"/>
        <v>0</v>
      </c>
      <c r="R179" s="144">
        <f t="shared" si="147"/>
        <v>0</v>
      </c>
      <c r="S179" s="144">
        <f t="shared" si="147"/>
        <v>0</v>
      </c>
      <c r="T179" s="144">
        <f t="shared" si="147"/>
        <v>0</v>
      </c>
      <c r="U179" s="144">
        <f t="shared" si="147"/>
        <v>0</v>
      </c>
      <c r="V179" s="144">
        <f t="shared" si="147"/>
        <v>0</v>
      </c>
      <c r="W179" s="144">
        <f t="shared" si="147"/>
        <v>0</v>
      </c>
      <c r="X179" s="144">
        <f t="shared" si="147"/>
        <v>0</v>
      </c>
      <c r="Y179" s="144">
        <f t="shared" si="147"/>
        <v>0</v>
      </c>
      <c r="Z179" s="144">
        <f t="shared" si="147"/>
        <v>0</v>
      </c>
      <c r="AA179" s="144">
        <f t="shared" si="147"/>
        <v>0</v>
      </c>
      <c r="AB179" s="144">
        <f t="shared" si="147"/>
        <v>0</v>
      </c>
      <c r="AC179" s="144">
        <f t="shared" si="147"/>
        <v>0</v>
      </c>
      <c r="AD179" s="144">
        <f t="shared" si="147"/>
        <v>0</v>
      </c>
      <c r="AE179" s="144">
        <f t="shared" si="147"/>
        <v>0</v>
      </c>
      <c r="AF179" s="144">
        <f t="shared" si="147"/>
        <v>0</v>
      </c>
      <c r="AG179" s="144">
        <f t="shared" si="147"/>
        <v>0</v>
      </c>
      <c r="AH179" s="144">
        <f t="shared" si="147"/>
        <v>0</v>
      </c>
      <c r="AI179" s="144">
        <f t="shared" si="147"/>
        <v>0</v>
      </c>
      <c r="AJ179" s="144">
        <f t="shared" si="147"/>
        <v>0</v>
      </c>
      <c r="AK179" s="144">
        <f t="shared" si="147"/>
        <v>0</v>
      </c>
      <c r="AL179" s="144">
        <f t="shared" si="147"/>
        <v>0</v>
      </c>
      <c r="AM179" s="144">
        <f t="shared" si="147"/>
        <v>0</v>
      </c>
      <c r="AN179" s="144">
        <f t="shared" si="147"/>
        <v>0</v>
      </c>
      <c r="AO179" s="144">
        <f t="shared" si="147"/>
        <v>0</v>
      </c>
      <c r="AP179" s="144">
        <f t="shared" si="147"/>
        <v>0</v>
      </c>
      <c r="AQ179" s="144">
        <f t="shared" si="147"/>
        <v>0</v>
      </c>
      <c r="AR179" s="144">
        <f t="shared" si="147"/>
        <v>0</v>
      </c>
      <c r="AS179" s="144">
        <f t="shared" si="147"/>
        <v>0</v>
      </c>
      <c r="AT179" s="144">
        <f t="shared" si="147"/>
        <v>0</v>
      </c>
      <c r="AU179" s="144">
        <f t="shared" si="147"/>
        <v>0</v>
      </c>
      <c r="AV179" s="144">
        <f t="shared" si="148"/>
        <v>0</v>
      </c>
      <c r="AX179" s="144">
        <f t="shared" si="149"/>
        <v>0</v>
      </c>
      <c r="AY179" s="144">
        <f t="shared" si="144"/>
        <v>0</v>
      </c>
      <c r="AZ179" s="144">
        <f t="shared" si="144"/>
        <v>0</v>
      </c>
      <c r="BA179" s="144">
        <f t="shared" si="144"/>
        <v>0</v>
      </c>
      <c r="BB179" s="144">
        <f t="shared" si="144"/>
        <v>0</v>
      </c>
      <c r="BC179" s="144">
        <f t="shared" si="144"/>
        <v>0</v>
      </c>
      <c r="BD179" s="144">
        <f t="shared" si="144"/>
        <v>0</v>
      </c>
      <c r="BE179" s="144">
        <f t="shared" si="144"/>
        <v>0</v>
      </c>
      <c r="BF179" s="144">
        <f t="shared" si="144"/>
        <v>0</v>
      </c>
      <c r="BG179" s="144">
        <f t="shared" si="144"/>
        <v>0</v>
      </c>
      <c r="BH179" s="144">
        <f t="shared" si="144"/>
        <v>0</v>
      </c>
      <c r="BI179" s="144">
        <f t="shared" si="144"/>
        <v>0</v>
      </c>
      <c r="BJ179" s="144">
        <f t="shared" si="144"/>
        <v>0</v>
      </c>
      <c r="BK179" s="144">
        <f t="shared" si="144"/>
        <v>0</v>
      </c>
      <c r="BL179" s="144">
        <f t="shared" si="144"/>
        <v>0</v>
      </c>
      <c r="BM179" s="144">
        <f t="shared" si="144"/>
        <v>0</v>
      </c>
      <c r="BN179" s="144">
        <f t="shared" si="143"/>
        <v>0</v>
      </c>
      <c r="BO179" s="144">
        <f t="shared" si="143"/>
        <v>0</v>
      </c>
      <c r="BP179" s="144">
        <f t="shared" si="143"/>
        <v>0</v>
      </c>
      <c r="BQ179" s="144">
        <f t="shared" si="143"/>
        <v>0</v>
      </c>
      <c r="BR179" s="144">
        <f t="shared" si="150"/>
        <v>0</v>
      </c>
      <c r="BS179" s="144">
        <f t="shared" si="150"/>
        <v>0</v>
      </c>
      <c r="BT179" s="144">
        <f t="shared" si="150"/>
        <v>0</v>
      </c>
      <c r="BU179" s="144">
        <f t="shared" si="150"/>
        <v>0</v>
      </c>
      <c r="BV179" s="144">
        <f t="shared" si="150"/>
        <v>0</v>
      </c>
      <c r="BW179" s="144">
        <f t="shared" si="150"/>
        <v>0</v>
      </c>
      <c r="BX179" s="144">
        <f t="shared" si="150"/>
        <v>0</v>
      </c>
      <c r="BY179" s="144">
        <f t="shared" si="150"/>
        <v>0</v>
      </c>
      <c r="BZ179" s="144">
        <f t="shared" si="150"/>
        <v>0</v>
      </c>
      <c r="CA179" s="144">
        <f t="shared" si="150"/>
        <v>0</v>
      </c>
      <c r="CB179" s="144">
        <f t="shared" si="150"/>
        <v>0</v>
      </c>
      <c r="CC179" s="369"/>
      <c r="CE179" s="189" t="str">
        <f t="shared" si="120"/>
        <v>Géologue, acousticien, physicien du bâtiment</v>
      </c>
      <c r="CF179" s="145"/>
      <c r="CG179" s="145">
        <v>1</v>
      </c>
      <c r="CH179" s="145">
        <v>1</v>
      </c>
      <c r="CI179" s="145">
        <v>1</v>
      </c>
      <c r="CJ179" s="145">
        <v>1</v>
      </c>
      <c r="CK179" s="145">
        <v>1</v>
      </c>
      <c r="CL179" s="145">
        <v>1</v>
      </c>
      <c r="CM179" s="145">
        <v>1</v>
      </c>
      <c r="CN179" s="145">
        <v>1</v>
      </c>
      <c r="CO179" s="145">
        <v>1</v>
      </c>
      <c r="CP179" s="145">
        <v>1</v>
      </c>
      <c r="CQ179" s="145">
        <v>1</v>
      </c>
      <c r="CR179" s="145">
        <v>1</v>
      </c>
      <c r="CS179" s="145">
        <v>1</v>
      </c>
      <c r="CT179" s="145">
        <f t="shared" si="121"/>
        <v>0</v>
      </c>
      <c r="CU179" s="145">
        <f t="shared" si="122"/>
        <v>0</v>
      </c>
      <c r="CV179" s="145">
        <f t="shared" si="123"/>
        <v>0</v>
      </c>
    </row>
    <row r="180" spans="2:100" s="137" customFormat="1" ht="13.5" hidden="1" thickBot="1" x14ac:dyDescent="0.25">
      <c r="B180" s="98" t="s">
        <v>421</v>
      </c>
      <c r="C180" s="320"/>
      <c r="D180" s="50"/>
      <c r="E180" s="152">
        <v>25</v>
      </c>
      <c r="F180" s="642"/>
      <c r="G180" s="157"/>
      <c r="H180" s="168"/>
      <c r="I180" s="168"/>
      <c r="J180" s="165"/>
      <c r="K180" s="139">
        <f t="shared" si="124"/>
        <v>25</v>
      </c>
      <c r="L180" s="140">
        <f t="shared" si="145"/>
        <v>0</v>
      </c>
      <c r="M180" s="141">
        <f t="shared" si="146"/>
        <v>0</v>
      </c>
      <c r="N180" s="141">
        <f t="shared" si="103"/>
        <v>0</v>
      </c>
      <c r="O180" s="70"/>
      <c r="P180" s="143" t="str">
        <f t="shared" si="118"/>
        <v>Permis de construire, demande d'autorisation</v>
      </c>
      <c r="Q180" s="144">
        <f t="shared" si="127"/>
        <v>0</v>
      </c>
      <c r="R180" s="144">
        <f t="shared" si="147"/>
        <v>0</v>
      </c>
      <c r="S180" s="144">
        <f t="shared" si="147"/>
        <v>0</v>
      </c>
      <c r="T180" s="144">
        <f t="shared" si="147"/>
        <v>0</v>
      </c>
      <c r="U180" s="144">
        <f t="shared" si="147"/>
        <v>0</v>
      </c>
      <c r="V180" s="144">
        <f t="shared" si="147"/>
        <v>0</v>
      </c>
      <c r="W180" s="144">
        <f t="shared" si="147"/>
        <v>0</v>
      </c>
      <c r="X180" s="144">
        <f t="shared" si="147"/>
        <v>0</v>
      </c>
      <c r="Y180" s="144">
        <f t="shared" si="147"/>
        <v>0</v>
      </c>
      <c r="Z180" s="144">
        <f t="shared" si="147"/>
        <v>0</v>
      </c>
      <c r="AA180" s="144">
        <f t="shared" si="147"/>
        <v>0</v>
      </c>
      <c r="AB180" s="144">
        <f t="shared" si="147"/>
        <v>0</v>
      </c>
      <c r="AC180" s="144">
        <f t="shared" si="147"/>
        <v>0</v>
      </c>
      <c r="AD180" s="144">
        <f t="shared" si="147"/>
        <v>0</v>
      </c>
      <c r="AE180" s="144">
        <f t="shared" si="147"/>
        <v>0</v>
      </c>
      <c r="AF180" s="144">
        <f t="shared" si="147"/>
        <v>0</v>
      </c>
      <c r="AG180" s="144">
        <f t="shared" si="147"/>
        <v>0</v>
      </c>
      <c r="AH180" s="144">
        <f t="shared" si="147"/>
        <v>0</v>
      </c>
      <c r="AI180" s="144">
        <f t="shared" si="147"/>
        <v>0</v>
      </c>
      <c r="AJ180" s="144">
        <f t="shared" si="147"/>
        <v>0</v>
      </c>
      <c r="AK180" s="144">
        <f t="shared" si="147"/>
        <v>0</v>
      </c>
      <c r="AL180" s="144">
        <f t="shared" si="147"/>
        <v>0</v>
      </c>
      <c r="AM180" s="144">
        <f t="shared" si="147"/>
        <v>0</v>
      </c>
      <c r="AN180" s="144">
        <f t="shared" si="147"/>
        <v>0</v>
      </c>
      <c r="AO180" s="144">
        <f t="shared" si="147"/>
        <v>0</v>
      </c>
      <c r="AP180" s="144">
        <f t="shared" si="147"/>
        <v>0</v>
      </c>
      <c r="AQ180" s="144">
        <f t="shared" si="147"/>
        <v>0</v>
      </c>
      <c r="AR180" s="144">
        <f t="shared" si="147"/>
        <v>0</v>
      </c>
      <c r="AS180" s="144">
        <f t="shared" si="147"/>
        <v>0</v>
      </c>
      <c r="AT180" s="144">
        <f t="shared" si="147"/>
        <v>0</v>
      </c>
      <c r="AU180" s="144">
        <f t="shared" si="147"/>
        <v>0</v>
      </c>
      <c r="AV180" s="144">
        <f t="shared" si="148"/>
        <v>0</v>
      </c>
      <c r="AX180" s="144">
        <f t="shared" si="149"/>
        <v>0</v>
      </c>
      <c r="AY180" s="144">
        <f t="shared" si="144"/>
        <v>0</v>
      </c>
      <c r="AZ180" s="144">
        <f t="shared" si="144"/>
        <v>0</v>
      </c>
      <c r="BA180" s="144">
        <f t="shared" si="144"/>
        <v>0</v>
      </c>
      <c r="BB180" s="144">
        <f t="shared" si="144"/>
        <v>0</v>
      </c>
      <c r="BC180" s="144">
        <f t="shared" si="144"/>
        <v>0</v>
      </c>
      <c r="BD180" s="144">
        <f t="shared" si="144"/>
        <v>0</v>
      </c>
      <c r="BE180" s="144">
        <f t="shared" si="144"/>
        <v>0</v>
      </c>
      <c r="BF180" s="144">
        <f t="shared" si="144"/>
        <v>0</v>
      </c>
      <c r="BG180" s="144">
        <f t="shared" si="144"/>
        <v>0</v>
      </c>
      <c r="BH180" s="144">
        <f t="shared" si="144"/>
        <v>0</v>
      </c>
      <c r="BI180" s="144">
        <f t="shared" si="144"/>
        <v>0</v>
      </c>
      <c r="BJ180" s="144">
        <f t="shared" si="144"/>
        <v>0</v>
      </c>
      <c r="BK180" s="144">
        <f t="shared" si="144"/>
        <v>0</v>
      </c>
      <c r="BL180" s="144">
        <f t="shared" si="144"/>
        <v>0</v>
      </c>
      <c r="BM180" s="144">
        <f t="shared" si="144"/>
        <v>0</v>
      </c>
      <c r="BN180" s="144">
        <f t="shared" si="143"/>
        <v>0</v>
      </c>
      <c r="BO180" s="144">
        <f t="shared" si="143"/>
        <v>0</v>
      </c>
      <c r="BP180" s="144">
        <f t="shared" si="143"/>
        <v>0</v>
      </c>
      <c r="BQ180" s="144">
        <f t="shared" si="143"/>
        <v>0</v>
      </c>
      <c r="BR180" s="144">
        <f t="shared" si="150"/>
        <v>0</v>
      </c>
      <c r="BS180" s="144">
        <f t="shared" si="150"/>
        <v>0</v>
      </c>
      <c r="BT180" s="144">
        <f t="shared" si="150"/>
        <v>0</v>
      </c>
      <c r="BU180" s="144">
        <f t="shared" si="150"/>
        <v>0</v>
      </c>
      <c r="BV180" s="144">
        <f t="shared" si="150"/>
        <v>0</v>
      </c>
      <c r="BW180" s="144">
        <f t="shared" si="150"/>
        <v>0</v>
      </c>
      <c r="BX180" s="144">
        <f t="shared" si="150"/>
        <v>0</v>
      </c>
      <c r="BY180" s="144">
        <f t="shared" si="150"/>
        <v>0</v>
      </c>
      <c r="BZ180" s="144">
        <f t="shared" si="150"/>
        <v>0</v>
      </c>
      <c r="CA180" s="144">
        <f t="shared" si="150"/>
        <v>0</v>
      </c>
      <c r="CB180" s="144">
        <f t="shared" si="150"/>
        <v>0</v>
      </c>
      <c r="CC180" s="369"/>
      <c r="CE180" s="189" t="str">
        <f t="shared" si="120"/>
        <v>Permis de construire, demande d'autorisation</v>
      </c>
      <c r="CF180" s="145"/>
      <c r="CG180" s="145">
        <v>1</v>
      </c>
      <c r="CH180" s="145">
        <v>1</v>
      </c>
      <c r="CI180" s="145">
        <v>1</v>
      </c>
      <c r="CJ180" s="145">
        <v>1</v>
      </c>
      <c r="CK180" s="145">
        <v>1</v>
      </c>
      <c r="CL180" s="145">
        <v>1</v>
      </c>
      <c r="CM180" s="145">
        <v>1</v>
      </c>
      <c r="CN180" s="145">
        <v>1</v>
      </c>
      <c r="CO180" s="145">
        <v>1</v>
      </c>
      <c r="CP180" s="145">
        <v>1</v>
      </c>
      <c r="CQ180" s="145">
        <v>1</v>
      </c>
      <c r="CR180" s="145">
        <v>1</v>
      </c>
      <c r="CS180" s="145">
        <v>1</v>
      </c>
      <c r="CT180" s="145">
        <f t="shared" si="121"/>
        <v>0</v>
      </c>
      <c r="CU180" s="145">
        <f t="shared" si="122"/>
        <v>0</v>
      </c>
      <c r="CV180" s="145">
        <f t="shared" si="123"/>
        <v>0</v>
      </c>
    </row>
    <row r="181" spans="2:100" s="137" customFormat="1" ht="13.5" hidden="1" thickBot="1" x14ac:dyDescent="0.25">
      <c r="B181" s="98" t="s">
        <v>177</v>
      </c>
      <c r="C181" s="320"/>
      <c r="D181" s="50"/>
      <c r="E181" s="152">
        <v>25</v>
      </c>
      <c r="F181" s="642"/>
      <c r="G181" s="157"/>
      <c r="H181" s="168"/>
      <c r="I181" s="168"/>
      <c r="J181" s="165"/>
      <c r="K181" s="139">
        <f t="shared" si="124"/>
        <v>25</v>
      </c>
      <c r="L181" s="140">
        <f t="shared" si="145"/>
        <v>0</v>
      </c>
      <c r="M181" s="141">
        <f t="shared" si="146"/>
        <v>0</v>
      </c>
      <c r="N181" s="141">
        <f t="shared" si="103"/>
        <v>0</v>
      </c>
      <c r="O181" s="70"/>
      <c r="P181" s="143" t="str">
        <f t="shared" si="118"/>
        <v>Reproduction, plan, copies, frais</v>
      </c>
      <c r="Q181" s="144">
        <f t="shared" si="127"/>
        <v>0</v>
      </c>
      <c r="R181" s="144">
        <f t="shared" si="147"/>
        <v>0</v>
      </c>
      <c r="S181" s="144">
        <f t="shared" si="147"/>
        <v>0</v>
      </c>
      <c r="T181" s="144">
        <f t="shared" si="147"/>
        <v>0</v>
      </c>
      <c r="U181" s="144">
        <f t="shared" si="147"/>
        <v>0</v>
      </c>
      <c r="V181" s="144">
        <f t="shared" si="147"/>
        <v>0</v>
      </c>
      <c r="W181" s="144">
        <f t="shared" si="147"/>
        <v>0</v>
      </c>
      <c r="X181" s="144">
        <f t="shared" si="147"/>
        <v>0</v>
      </c>
      <c r="Y181" s="144">
        <f t="shared" si="147"/>
        <v>0</v>
      </c>
      <c r="Z181" s="144">
        <f t="shared" si="147"/>
        <v>0</v>
      </c>
      <c r="AA181" s="144">
        <f t="shared" si="147"/>
        <v>0</v>
      </c>
      <c r="AB181" s="144">
        <f t="shared" si="147"/>
        <v>0</v>
      </c>
      <c r="AC181" s="144">
        <f t="shared" si="147"/>
        <v>0</v>
      </c>
      <c r="AD181" s="144">
        <f t="shared" si="147"/>
        <v>0</v>
      </c>
      <c r="AE181" s="144">
        <f t="shared" si="147"/>
        <v>0</v>
      </c>
      <c r="AF181" s="144">
        <f t="shared" si="147"/>
        <v>0</v>
      </c>
      <c r="AG181" s="144">
        <f t="shared" si="147"/>
        <v>0</v>
      </c>
      <c r="AH181" s="144">
        <f t="shared" si="147"/>
        <v>0</v>
      </c>
      <c r="AI181" s="144">
        <f t="shared" si="147"/>
        <v>0</v>
      </c>
      <c r="AJ181" s="144">
        <f t="shared" si="147"/>
        <v>0</v>
      </c>
      <c r="AK181" s="144">
        <f t="shared" si="147"/>
        <v>0</v>
      </c>
      <c r="AL181" s="144">
        <f t="shared" si="147"/>
        <v>0</v>
      </c>
      <c r="AM181" s="144">
        <f t="shared" si="147"/>
        <v>0</v>
      </c>
      <c r="AN181" s="144">
        <f t="shared" si="147"/>
        <v>0</v>
      </c>
      <c r="AO181" s="144">
        <f t="shared" si="147"/>
        <v>0</v>
      </c>
      <c r="AP181" s="144">
        <f t="shared" si="147"/>
        <v>0</v>
      </c>
      <c r="AQ181" s="144">
        <f t="shared" si="147"/>
        <v>0</v>
      </c>
      <c r="AR181" s="144">
        <f t="shared" si="147"/>
        <v>0</v>
      </c>
      <c r="AS181" s="144">
        <f t="shared" si="147"/>
        <v>0</v>
      </c>
      <c r="AT181" s="144">
        <f t="shared" si="147"/>
        <v>0</v>
      </c>
      <c r="AU181" s="144">
        <f t="shared" si="147"/>
        <v>0</v>
      </c>
      <c r="AV181" s="144">
        <f t="shared" si="148"/>
        <v>0</v>
      </c>
      <c r="AX181" s="144">
        <f t="shared" si="149"/>
        <v>0</v>
      </c>
      <c r="AY181" s="144">
        <f t="shared" si="144"/>
        <v>0</v>
      </c>
      <c r="AZ181" s="144">
        <f t="shared" si="144"/>
        <v>0</v>
      </c>
      <c r="BA181" s="144">
        <f t="shared" si="144"/>
        <v>0</v>
      </c>
      <c r="BB181" s="144">
        <f t="shared" si="144"/>
        <v>0</v>
      </c>
      <c r="BC181" s="144">
        <f t="shared" si="144"/>
        <v>0</v>
      </c>
      <c r="BD181" s="144">
        <f t="shared" si="144"/>
        <v>0</v>
      </c>
      <c r="BE181" s="144">
        <f t="shared" si="144"/>
        <v>0</v>
      </c>
      <c r="BF181" s="144">
        <f t="shared" si="144"/>
        <v>0</v>
      </c>
      <c r="BG181" s="144">
        <f t="shared" si="144"/>
        <v>0</v>
      </c>
      <c r="BH181" s="144">
        <f t="shared" si="144"/>
        <v>0</v>
      </c>
      <c r="BI181" s="144">
        <f t="shared" si="144"/>
        <v>0</v>
      </c>
      <c r="BJ181" s="144">
        <f t="shared" si="144"/>
        <v>0</v>
      </c>
      <c r="BK181" s="144">
        <f t="shared" si="144"/>
        <v>0</v>
      </c>
      <c r="BL181" s="144">
        <f t="shared" si="144"/>
        <v>0</v>
      </c>
      <c r="BM181" s="144">
        <f t="shared" si="144"/>
        <v>0</v>
      </c>
      <c r="BN181" s="144">
        <f t="shared" si="143"/>
        <v>0</v>
      </c>
      <c r="BO181" s="144">
        <f t="shared" si="143"/>
        <v>0</v>
      </c>
      <c r="BP181" s="144">
        <f t="shared" si="143"/>
        <v>0</v>
      </c>
      <c r="BQ181" s="144">
        <f t="shared" si="143"/>
        <v>0</v>
      </c>
      <c r="BR181" s="144">
        <f t="shared" si="150"/>
        <v>0</v>
      </c>
      <c r="BS181" s="144">
        <f t="shared" si="150"/>
        <v>0</v>
      </c>
      <c r="BT181" s="144">
        <f t="shared" si="150"/>
        <v>0</v>
      </c>
      <c r="BU181" s="144">
        <f t="shared" si="150"/>
        <v>0</v>
      </c>
      <c r="BV181" s="144">
        <f t="shared" si="150"/>
        <v>0</v>
      </c>
      <c r="BW181" s="144">
        <f t="shared" si="150"/>
        <v>0</v>
      </c>
      <c r="BX181" s="144">
        <f t="shared" si="150"/>
        <v>0</v>
      </c>
      <c r="BY181" s="144">
        <f t="shared" si="150"/>
        <v>0</v>
      </c>
      <c r="BZ181" s="144">
        <f t="shared" si="150"/>
        <v>0</v>
      </c>
      <c r="CA181" s="144">
        <f t="shared" si="150"/>
        <v>0</v>
      </c>
      <c r="CB181" s="144">
        <f t="shared" si="150"/>
        <v>0</v>
      </c>
      <c r="CC181" s="369"/>
      <c r="CE181" s="189" t="str">
        <f t="shared" si="120"/>
        <v>Reproduction, plan, copies, frais</v>
      </c>
      <c r="CF181" s="145"/>
      <c r="CG181" s="145">
        <v>1</v>
      </c>
      <c r="CH181" s="145">
        <v>1</v>
      </c>
      <c r="CI181" s="145">
        <v>1</v>
      </c>
      <c r="CJ181" s="145">
        <v>1</v>
      </c>
      <c r="CK181" s="145">
        <v>1</v>
      </c>
      <c r="CL181" s="145">
        <v>1</v>
      </c>
      <c r="CM181" s="145">
        <v>1</v>
      </c>
      <c r="CN181" s="145">
        <v>1</v>
      </c>
      <c r="CO181" s="145">
        <v>1</v>
      </c>
      <c r="CP181" s="145">
        <v>1</v>
      </c>
      <c r="CQ181" s="145">
        <v>1</v>
      </c>
      <c r="CR181" s="145">
        <v>1</v>
      </c>
      <c r="CS181" s="145">
        <v>1</v>
      </c>
      <c r="CT181" s="145">
        <f t="shared" si="121"/>
        <v>0</v>
      </c>
      <c r="CU181" s="145">
        <f t="shared" si="122"/>
        <v>0</v>
      </c>
      <c r="CV181" s="145">
        <f t="shared" si="123"/>
        <v>0</v>
      </c>
    </row>
    <row r="182" spans="2:100" s="137" customFormat="1" ht="13.5" hidden="1" thickBot="1" x14ac:dyDescent="0.25">
      <c r="B182" s="98" t="s">
        <v>178</v>
      </c>
      <c r="C182" s="320"/>
      <c r="D182" s="50"/>
      <c r="E182" s="152">
        <v>25</v>
      </c>
      <c r="F182" s="642"/>
      <c r="G182" s="157"/>
      <c r="H182" s="168"/>
      <c r="I182" s="168"/>
      <c r="J182" s="165"/>
      <c r="K182" s="139">
        <f t="shared" si="124"/>
        <v>25</v>
      </c>
      <c r="L182" s="140">
        <f t="shared" si="145"/>
        <v>0</v>
      </c>
      <c r="M182" s="141">
        <f t="shared" si="146"/>
        <v>0</v>
      </c>
      <c r="N182" s="141">
        <f t="shared" si="103"/>
        <v>0</v>
      </c>
      <c r="O182" s="70"/>
      <c r="P182" s="143" t="str">
        <f t="shared" si="118"/>
        <v>AQ (planification, exécution)</v>
      </c>
      <c r="Q182" s="144">
        <f t="shared" si="127"/>
        <v>0</v>
      </c>
      <c r="R182" s="144">
        <f t="shared" si="147"/>
        <v>0</v>
      </c>
      <c r="S182" s="144">
        <f t="shared" si="147"/>
        <v>0</v>
      </c>
      <c r="T182" s="144">
        <f t="shared" si="147"/>
        <v>0</v>
      </c>
      <c r="U182" s="144">
        <f t="shared" si="147"/>
        <v>0</v>
      </c>
      <c r="V182" s="144">
        <f t="shared" si="147"/>
        <v>0</v>
      </c>
      <c r="W182" s="144">
        <f t="shared" si="147"/>
        <v>0</v>
      </c>
      <c r="X182" s="144">
        <f t="shared" si="147"/>
        <v>0</v>
      </c>
      <c r="Y182" s="144">
        <f t="shared" si="147"/>
        <v>0</v>
      </c>
      <c r="Z182" s="144">
        <f t="shared" si="147"/>
        <v>0</v>
      </c>
      <c r="AA182" s="144">
        <f t="shared" si="147"/>
        <v>0</v>
      </c>
      <c r="AB182" s="144">
        <f t="shared" si="147"/>
        <v>0</v>
      </c>
      <c r="AC182" s="144">
        <f t="shared" si="147"/>
        <v>0</v>
      </c>
      <c r="AD182" s="144">
        <f t="shared" si="147"/>
        <v>0</v>
      </c>
      <c r="AE182" s="144">
        <f t="shared" si="147"/>
        <v>0</v>
      </c>
      <c r="AF182" s="144">
        <f t="shared" si="147"/>
        <v>0</v>
      </c>
      <c r="AG182" s="144">
        <f t="shared" si="147"/>
        <v>0</v>
      </c>
      <c r="AH182" s="144">
        <f t="shared" si="147"/>
        <v>0</v>
      </c>
      <c r="AI182" s="144">
        <f t="shared" si="147"/>
        <v>0</v>
      </c>
      <c r="AJ182" s="144">
        <f t="shared" si="147"/>
        <v>0</v>
      </c>
      <c r="AK182" s="144">
        <f t="shared" si="147"/>
        <v>0</v>
      </c>
      <c r="AL182" s="144">
        <f t="shared" si="147"/>
        <v>0</v>
      </c>
      <c r="AM182" s="144">
        <f t="shared" si="147"/>
        <v>0</v>
      </c>
      <c r="AN182" s="144">
        <f t="shared" si="147"/>
        <v>0</v>
      </c>
      <c r="AO182" s="144">
        <f t="shared" si="147"/>
        <v>0</v>
      </c>
      <c r="AP182" s="144">
        <f t="shared" si="147"/>
        <v>0</v>
      </c>
      <c r="AQ182" s="144">
        <f t="shared" si="147"/>
        <v>0</v>
      </c>
      <c r="AR182" s="144">
        <f t="shared" si="147"/>
        <v>0</v>
      </c>
      <c r="AS182" s="144">
        <f t="shared" si="147"/>
        <v>0</v>
      </c>
      <c r="AT182" s="144">
        <f t="shared" si="147"/>
        <v>0</v>
      </c>
      <c r="AU182" s="144">
        <f t="shared" si="147"/>
        <v>0</v>
      </c>
      <c r="AV182" s="144">
        <f t="shared" si="148"/>
        <v>0</v>
      </c>
      <c r="AX182" s="144">
        <f t="shared" si="149"/>
        <v>0</v>
      </c>
      <c r="AY182" s="144">
        <f t="shared" si="144"/>
        <v>0</v>
      </c>
      <c r="AZ182" s="144">
        <f t="shared" si="144"/>
        <v>0</v>
      </c>
      <c r="BA182" s="144">
        <f t="shared" si="144"/>
        <v>0</v>
      </c>
      <c r="BB182" s="144">
        <f t="shared" si="144"/>
        <v>0</v>
      </c>
      <c r="BC182" s="144">
        <f t="shared" si="144"/>
        <v>0</v>
      </c>
      <c r="BD182" s="144">
        <f t="shared" si="144"/>
        <v>0</v>
      </c>
      <c r="BE182" s="144">
        <f t="shared" si="144"/>
        <v>0</v>
      </c>
      <c r="BF182" s="144">
        <f t="shared" si="144"/>
        <v>0</v>
      </c>
      <c r="BG182" s="144">
        <f t="shared" si="144"/>
        <v>0</v>
      </c>
      <c r="BH182" s="144">
        <f t="shared" si="144"/>
        <v>0</v>
      </c>
      <c r="BI182" s="144">
        <f t="shared" si="144"/>
        <v>0</v>
      </c>
      <c r="BJ182" s="144">
        <f t="shared" si="144"/>
        <v>0</v>
      </c>
      <c r="BK182" s="144">
        <f t="shared" si="144"/>
        <v>0</v>
      </c>
      <c r="BL182" s="144">
        <f t="shared" si="144"/>
        <v>0</v>
      </c>
      <c r="BM182" s="144">
        <f t="shared" si="144"/>
        <v>0</v>
      </c>
      <c r="BN182" s="144">
        <f t="shared" si="143"/>
        <v>0</v>
      </c>
      <c r="BO182" s="144">
        <f t="shared" si="143"/>
        <v>0</v>
      </c>
      <c r="BP182" s="144">
        <f t="shared" si="143"/>
        <v>0</v>
      </c>
      <c r="BQ182" s="144">
        <f t="shared" si="143"/>
        <v>0</v>
      </c>
      <c r="BR182" s="144">
        <f t="shared" si="150"/>
        <v>0</v>
      </c>
      <c r="BS182" s="144">
        <f t="shared" si="150"/>
        <v>0</v>
      </c>
      <c r="BT182" s="144">
        <f t="shared" si="150"/>
        <v>0</v>
      </c>
      <c r="BU182" s="144">
        <f t="shared" si="150"/>
        <v>0</v>
      </c>
      <c r="BV182" s="144">
        <f t="shared" si="150"/>
        <v>0</v>
      </c>
      <c r="BW182" s="144">
        <f t="shared" si="150"/>
        <v>0</v>
      </c>
      <c r="BX182" s="144">
        <f t="shared" si="150"/>
        <v>0</v>
      </c>
      <c r="BY182" s="144">
        <f t="shared" si="150"/>
        <v>0</v>
      </c>
      <c r="BZ182" s="144">
        <f t="shared" si="150"/>
        <v>0</v>
      </c>
      <c r="CA182" s="144">
        <f t="shared" si="150"/>
        <v>0</v>
      </c>
      <c r="CB182" s="144">
        <f t="shared" si="150"/>
        <v>0</v>
      </c>
      <c r="CC182" s="369"/>
      <c r="CE182" s="189" t="str">
        <f t="shared" si="120"/>
        <v>AQ (planification, exécution)</v>
      </c>
      <c r="CF182" s="145"/>
      <c r="CG182" s="145">
        <v>1</v>
      </c>
      <c r="CH182" s="145">
        <v>1</v>
      </c>
      <c r="CI182" s="145">
        <v>1</v>
      </c>
      <c r="CJ182" s="145">
        <v>1</v>
      </c>
      <c r="CK182" s="145">
        <v>1</v>
      </c>
      <c r="CL182" s="145">
        <v>1</v>
      </c>
      <c r="CM182" s="145">
        <v>1</v>
      </c>
      <c r="CN182" s="145">
        <v>1</v>
      </c>
      <c r="CO182" s="145">
        <v>1</v>
      </c>
      <c r="CP182" s="145">
        <v>1</v>
      </c>
      <c r="CQ182" s="145">
        <v>1</v>
      </c>
      <c r="CR182" s="145">
        <v>1</v>
      </c>
      <c r="CS182" s="145">
        <v>1</v>
      </c>
      <c r="CT182" s="145">
        <f t="shared" si="121"/>
        <v>0</v>
      </c>
      <c r="CU182" s="145">
        <f t="shared" si="122"/>
        <v>0</v>
      </c>
      <c r="CV182" s="145">
        <f t="shared" si="123"/>
        <v>0</v>
      </c>
    </row>
    <row r="183" spans="2:100" s="137" customFormat="1" ht="13.5" hidden="1" thickBot="1" x14ac:dyDescent="0.25">
      <c r="B183" s="98" t="s">
        <v>179</v>
      </c>
      <c r="C183" s="320"/>
      <c r="D183" s="50"/>
      <c r="E183" s="152">
        <v>25</v>
      </c>
      <c r="F183" s="642"/>
      <c r="G183" s="157"/>
      <c r="H183" s="168"/>
      <c r="I183" s="168"/>
      <c r="J183" s="165"/>
      <c r="K183" s="139">
        <f t="shared" si="124"/>
        <v>25</v>
      </c>
      <c r="L183" s="140">
        <f t="shared" si="145"/>
        <v>0</v>
      </c>
      <c r="M183" s="141">
        <f t="shared" si="146"/>
        <v>0</v>
      </c>
      <c r="N183" s="141">
        <f t="shared" si="103"/>
        <v>0</v>
      </c>
      <c r="O183" s="70"/>
      <c r="P183" s="143" t="str">
        <f t="shared" si="118"/>
        <v>Optimisation de l'exploitation après la mise en service</v>
      </c>
      <c r="Q183" s="144">
        <f t="shared" si="127"/>
        <v>0</v>
      </c>
      <c r="R183" s="144">
        <f t="shared" si="147"/>
        <v>0</v>
      </c>
      <c r="S183" s="144">
        <f t="shared" si="147"/>
        <v>0</v>
      </c>
      <c r="T183" s="144">
        <f t="shared" si="147"/>
        <v>0</v>
      </c>
      <c r="U183" s="144">
        <f t="shared" si="147"/>
        <v>0</v>
      </c>
      <c r="V183" s="144">
        <f t="shared" si="147"/>
        <v>0</v>
      </c>
      <c r="W183" s="144">
        <f t="shared" si="147"/>
        <v>0</v>
      </c>
      <c r="X183" s="144">
        <f t="shared" si="147"/>
        <v>0</v>
      </c>
      <c r="Y183" s="144">
        <f t="shared" si="147"/>
        <v>0</v>
      </c>
      <c r="Z183" s="144">
        <f t="shared" si="147"/>
        <v>0</v>
      </c>
      <c r="AA183" s="144">
        <f t="shared" si="147"/>
        <v>0</v>
      </c>
      <c r="AB183" s="144">
        <f t="shared" si="147"/>
        <v>0</v>
      </c>
      <c r="AC183" s="144">
        <f t="shared" si="147"/>
        <v>0</v>
      </c>
      <c r="AD183" s="144">
        <f t="shared" si="147"/>
        <v>0</v>
      </c>
      <c r="AE183" s="144">
        <f t="shared" si="147"/>
        <v>0</v>
      </c>
      <c r="AF183" s="144">
        <f t="shared" si="147"/>
        <v>0</v>
      </c>
      <c r="AG183" s="144">
        <f t="shared" si="147"/>
        <v>0</v>
      </c>
      <c r="AH183" s="144">
        <f t="shared" si="147"/>
        <v>0</v>
      </c>
      <c r="AI183" s="144">
        <f t="shared" si="147"/>
        <v>0</v>
      </c>
      <c r="AJ183" s="144">
        <f t="shared" si="147"/>
        <v>0</v>
      </c>
      <c r="AK183" s="144">
        <f t="shared" si="147"/>
        <v>0</v>
      </c>
      <c r="AL183" s="144">
        <f t="shared" si="147"/>
        <v>0</v>
      </c>
      <c r="AM183" s="144">
        <f t="shared" si="147"/>
        <v>0</v>
      </c>
      <c r="AN183" s="144">
        <f t="shared" si="147"/>
        <v>0</v>
      </c>
      <c r="AO183" s="144">
        <f t="shared" si="147"/>
        <v>0</v>
      </c>
      <c r="AP183" s="144">
        <f t="shared" si="147"/>
        <v>0</v>
      </c>
      <c r="AQ183" s="144">
        <f t="shared" si="147"/>
        <v>0</v>
      </c>
      <c r="AR183" s="144">
        <f t="shared" si="147"/>
        <v>0</v>
      </c>
      <c r="AS183" s="144">
        <f t="shared" si="147"/>
        <v>0</v>
      </c>
      <c r="AT183" s="144">
        <f t="shared" si="147"/>
        <v>0</v>
      </c>
      <c r="AU183" s="144">
        <f t="shared" si="147"/>
        <v>0</v>
      </c>
      <c r="AV183" s="144">
        <f t="shared" si="148"/>
        <v>0</v>
      </c>
      <c r="AX183" s="144">
        <f t="shared" si="149"/>
        <v>0</v>
      </c>
      <c r="AY183" s="144">
        <f t="shared" si="144"/>
        <v>0</v>
      </c>
      <c r="AZ183" s="144">
        <f t="shared" si="144"/>
        <v>0</v>
      </c>
      <c r="BA183" s="144">
        <f t="shared" si="144"/>
        <v>0</v>
      </c>
      <c r="BB183" s="144">
        <f t="shared" si="144"/>
        <v>0</v>
      </c>
      <c r="BC183" s="144">
        <f t="shared" si="144"/>
        <v>0</v>
      </c>
      <c r="BD183" s="144">
        <f t="shared" si="144"/>
        <v>0</v>
      </c>
      <c r="BE183" s="144">
        <f t="shared" si="144"/>
        <v>0</v>
      </c>
      <c r="BF183" s="144">
        <f t="shared" si="144"/>
        <v>0</v>
      </c>
      <c r="BG183" s="144">
        <f t="shared" si="144"/>
        <v>0</v>
      </c>
      <c r="BH183" s="144">
        <f t="shared" si="144"/>
        <v>0</v>
      </c>
      <c r="BI183" s="144">
        <f t="shared" si="144"/>
        <v>0</v>
      </c>
      <c r="BJ183" s="144">
        <f t="shared" si="144"/>
        <v>0</v>
      </c>
      <c r="BK183" s="144">
        <f t="shared" si="144"/>
        <v>0</v>
      </c>
      <c r="BL183" s="144">
        <f t="shared" si="144"/>
        <v>0</v>
      </c>
      <c r="BM183" s="144">
        <f t="shared" si="144"/>
        <v>0</v>
      </c>
      <c r="BN183" s="144">
        <f t="shared" si="143"/>
        <v>0</v>
      </c>
      <c r="BO183" s="144">
        <f t="shared" si="143"/>
        <v>0</v>
      </c>
      <c r="BP183" s="144">
        <f t="shared" si="143"/>
        <v>0</v>
      </c>
      <c r="BQ183" s="144">
        <f t="shared" si="143"/>
        <v>0</v>
      </c>
      <c r="BR183" s="144">
        <f t="shared" si="150"/>
        <v>0</v>
      </c>
      <c r="BS183" s="144">
        <f t="shared" si="150"/>
        <v>0</v>
      </c>
      <c r="BT183" s="144">
        <f t="shared" si="150"/>
        <v>0</v>
      </c>
      <c r="BU183" s="144">
        <f t="shared" si="150"/>
        <v>0</v>
      </c>
      <c r="BV183" s="144">
        <f t="shared" si="150"/>
        <v>0</v>
      </c>
      <c r="BW183" s="144">
        <f t="shared" si="150"/>
        <v>0</v>
      </c>
      <c r="BX183" s="144">
        <f t="shared" si="150"/>
        <v>0</v>
      </c>
      <c r="BY183" s="144">
        <f t="shared" si="150"/>
        <v>0</v>
      </c>
      <c r="BZ183" s="144">
        <f t="shared" si="150"/>
        <v>0</v>
      </c>
      <c r="CA183" s="144">
        <f t="shared" si="150"/>
        <v>0</v>
      </c>
      <c r="CB183" s="144">
        <f t="shared" si="150"/>
        <v>0</v>
      </c>
      <c r="CC183" s="369"/>
      <c r="CE183" s="189" t="str">
        <f t="shared" si="120"/>
        <v>Optimisation de l'exploitation après la mise en service</v>
      </c>
      <c r="CF183" s="145"/>
      <c r="CG183" s="145">
        <v>1</v>
      </c>
      <c r="CH183" s="145">
        <v>1</v>
      </c>
      <c r="CI183" s="145">
        <v>1</v>
      </c>
      <c r="CJ183" s="145">
        <v>1</v>
      </c>
      <c r="CK183" s="145">
        <v>1</v>
      </c>
      <c r="CL183" s="145">
        <v>1</v>
      </c>
      <c r="CM183" s="145">
        <v>1</v>
      </c>
      <c r="CN183" s="145">
        <v>1</v>
      </c>
      <c r="CO183" s="145">
        <v>1</v>
      </c>
      <c r="CP183" s="145">
        <v>1</v>
      </c>
      <c r="CQ183" s="145">
        <v>1</v>
      </c>
      <c r="CR183" s="145">
        <v>1</v>
      </c>
      <c r="CS183" s="145">
        <v>1</v>
      </c>
      <c r="CT183" s="145">
        <f t="shared" si="121"/>
        <v>0</v>
      </c>
      <c r="CU183" s="145">
        <f t="shared" si="122"/>
        <v>0</v>
      </c>
      <c r="CV183" s="145">
        <f t="shared" si="123"/>
        <v>0</v>
      </c>
    </row>
    <row r="184" spans="2:100" s="137" customFormat="1" ht="13.5" hidden="1" thickBot="1" x14ac:dyDescent="0.25">
      <c r="B184" s="98" t="s">
        <v>180</v>
      </c>
      <c r="C184" s="320"/>
      <c r="D184" s="50"/>
      <c r="E184" s="152">
        <v>5</v>
      </c>
      <c r="F184" s="642"/>
      <c r="G184" s="157"/>
      <c r="H184" s="168"/>
      <c r="I184" s="168"/>
      <c r="J184" s="165"/>
      <c r="K184" s="139">
        <f t="shared" si="124"/>
        <v>5</v>
      </c>
      <c r="L184" s="140">
        <f t="shared" si="145"/>
        <v>0</v>
      </c>
      <c r="M184" s="141">
        <f t="shared" si="146"/>
        <v>0</v>
      </c>
      <c r="N184" s="141">
        <f t="shared" si="103"/>
        <v>0</v>
      </c>
      <c r="O184" s="70"/>
      <c r="P184" s="143" t="str">
        <f t="shared" si="118"/>
        <v>Optimisation de l'exploitation tous les 5 ans</v>
      </c>
      <c r="Q184" s="144">
        <f t="shared" si="127"/>
        <v>0</v>
      </c>
      <c r="R184" s="144">
        <f t="shared" si="147"/>
        <v>0</v>
      </c>
      <c r="S184" s="144">
        <f t="shared" si="147"/>
        <v>0</v>
      </c>
      <c r="T184" s="144">
        <f t="shared" si="147"/>
        <v>0</v>
      </c>
      <c r="U184" s="144">
        <f t="shared" si="147"/>
        <v>0</v>
      </c>
      <c r="V184" s="144">
        <f t="shared" si="147"/>
        <v>0</v>
      </c>
      <c r="W184" s="144">
        <f t="shared" si="147"/>
        <v>0</v>
      </c>
      <c r="X184" s="144">
        <f t="shared" si="147"/>
        <v>0</v>
      </c>
      <c r="Y184" s="144">
        <f t="shared" si="147"/>
        <v>0</v>
      </c>
      <c r="Z184" s="144">
        <f t="shared" si="147"/>
        <v>0</v>
      </c>
      <c r="AA184" s="144">
        <f t="shared" si="147"/>
        <v>0</v>
      </c>
      <c r="AB184" s="144">
        <f t="shared" si="147"/>
        <v>0</v>
      </c>
      <c r="AC184" s="144">
        <f t="shared" si="147"/>
        <v>0</v>
      </c>
      <c r="AD184" s="144">
        <f t="shared" si="147"/>
        <v>0</v>
      </c>
      <c r="AE184" s="144">
        <f t="shared" si="147"/>
        <v>0</v>
      </c>
      <c r="AF184" s="144">
        <f t="shared" si="147"/>
        <v>0</v>
      </c>
      <c r="AG184" s="144">
        <f t="shared" ref="AG184:AU184" si="151">IF(Betrachtungszeit_Heizung&lt;AG$26,0,IF(AND(AF$26&lt;&gt;0,AF$26/($K184)=INT(AF$26/($K184))),$D184,0))</f>
        <v>0</v>
      </c>
      <c r="AH184" s="144">
        <f t="shared" si="151"/>
        <v>0</v>
      </c>
      <c r="AI184" s="144">
        <f t="shared" si="151"/>
        <v>0</v>
      </c>
      <c r="AJ184" s="144">
        <f t="shared" si="151"/>
        <v>0</v>
      </c>
      <c r="AK184" s="144">
        <f t="shared" si="151"/>
        <v>0</v>
      </c>
      <c r="AL184" s="144">
        <f t="shared" si="151"/>
        <v>0</v>
      </c>
      <c r="AM184" s="144">
        <f t="shared" si="151"/>
        <v>0</v>
      </c>
      <c r="AN184" s="144">
        <f t="shared" si="151"/>
        <v>0</v>
      </c>
      <c r="AO184" s="144">
        <f t="shared" si="151"/>
        <v>0</v>
      </c>
      <c r="AP184" s="144">
        <f t="shared" si="151"/>
        <v>0</v>
      </c>
      <c r="AQ184" s="144">
        <f t="shared" si="151"/>
        <v>0</v>
      </c>
      <c r="AR184" s="144">
        <f t="shared" si="151"/>
        <v>0</v>
      </c>
      <c r="AS184" s="144">
        <f t="shared" si="151"/>
        <v>0</v>
      </c>
      <c r="AT184" s="144">
        <f t="shared" si="151"/>
        <v>0</v>
      </c>
      <c r="AU184" s="144">
        <f t="shared" si="151"/>
        <v>0</v>
      </c>
      <c r="AV184" s="144">
        <f t="shared" si="148"/>
        <v>0</v>
      </c>
      <c r="AX184" s="144">
        <f t="shared" si="149"/>
        <v>0</v>
      </c>
      <c r="AY184" s="144">
        <f t="shared" si="144"/>
        <v>0</v>
      </c>
      <c r="AZ184" s="144">
        <f t="shared" si="144"/>
        <v>0</v>
      </c>
      <c r="BA184" s="144">
        <f t="shared" si="144"/>
        <v>0</v>
      </c>
      <c r="BB184" s="144">
        <f t="shared" si="144"/>
        <v>0</v>
      </c>
      <c r="BC184" s="144">
        <f t="shared" si="144"/>
        <v>0</v>
      </c>
      <c r="BD184" s="144">
        <f t="shared" si="144"/>
        <v>0</v>
      </c>
      <c r="BE184" s="144">
        <f t="shared" si="144"/>
        <v>0</v>
      </c>
      <c r="BF184" s="144">
        <f t="shared" si="144"/>
        <v>0</v>
      </c>
      <c r="BG184" s="144">
        <f t="shared" si="144"/>
        <v>0</v>
      </c>
      <c r="BH184" s="144">
        <f t="shared" si="144"/>
        <v>0</v>
      </c>
      <c r="BI184" s="144">
        <f t="shared" si="144"/>
        <v>0</v>
      </c>
      <c r="BJ184" s="144">
        <f t="shared" si="144"/>
        <v>0</v>
      </c>
      <c r="BK184" s="144">
        <f t="shared" si="144"/>
        <v>0</v>
      </c>
      <c r="BL184" s="144">
        <f t="shared" si="144"/>
        <v>0</v>
      </c>
      <c r="BM184" s="144">
        <f t="shared" si="144"/>
        <v>0</v>
      </c>
      <c r="BN184" s="144">
        <f t="shared" si="143"/>
        <v>0</v>
      </c>
      <c r="BO184" s="144">
        <f t="shared" si="143"/>
        <v>0</v>
      </c>
      <c r="BP184" s="144">
        <f t="shared" si="143"/>
        <v>0</v>
      </c>
      <c r="BQ184" s="144">
        <f t="shared" si="143"/>
        <v>0</v>
      </c>
      <c r="BR184" s="144">
        <f t="shared" si="150"/>
        <v>0</v>
      </c>
      <c r="BS184" s="144">
        <f t="shared" si="150"/>
        <v>0</v>
      </c>
      <c r="BT184" s="144">
        <f t="shared" si="150"/>
        <v>0</v>
      </c>
      <c r="BU184" s="144">
        <f t="shared" si="150"/>
        <v>0</v>
      </c>
      <c r="BV184" s="144">
        <f t="shared" si="150"/>
        <v>0</v>
      </c>
      <c r="BW184" s="144">
        <f t="shared" si="150"/>
        <v>0</v>
      </c>
      <c r="BX184" s="144">
        <f t="shared" si="150"/>
        <v>0</v>
      </c>
      <c r="BY184" s="144">
        <f t="shared" si="150"/>
        <v>0</v>
      </c>
      <c r="BZ184" s="144">
        <f t="shared" si="150"/>
        <v>0</v>
      </c>
      <c r="CA184" s="144">
        <f t="shared" si="150"/>
        <v>0</v>
      </c>
      <c r="CB184" s="144">
        <f t="shared" si="150"/>
        <v>0</v>
      </c>
      <c r="CC184" s="369"/>
      <c r="CE184" s="189" t="str">
        <f t="shared" si="120"/>
        <v>Optimisation de l'exploitation tous les 5 ans</v>
      </c>
      <c r="CF184" s="145"/>
      <c r="CG184" s="145">
        <v>1</v>
      </c>
      <c r="CH184" s="145">
        <v>1</v>
      </c>
      <c r="CI184" s="145">
        <v>1</v>
      </c>
      <c r="CJ184" s="145">
        <v>1</v>
      </c>
      <c r="CK184" s="145">
        <v>1</v>
      </c>
      <c r="CL184" s="145">
        <v>1</v>
      </c>
      <c r="CM184" s="145">
        <v>1</v>
      </c>
      <c r="CN184" s="145">
        <v>1</v>
      </c>
      <c r="CO184" s="145">
        <v>1</v>
      </c>
      <c r="CP184" s="145">
        <v>1</v>
      </c>
      <c r="CQ184" s="145">
        <v>1</v>
      </c>
      <c r="CR184" s="145">
        <v>1</v>
      </c>
      <c r="CS184" s="145">
        <v>1</v>
      </c>
      <c r="CT184" s="145">
        <f t="shared" si="121"/>
        <v>0</v>
      </c>
      <c r="CU184" s="145">
        <f t="shared" si="122"/>
        <v>0</v>
      </c>
      <c r="CV184" s="145">
        <f t="shared" si="123"/>
        <v>0</v>
      </c>
    </row>
    <row r="185" spans="2:100" s="137" customFormat="1" hidden="1" x14ac:dyDescent="0.2">
      <c r="B185" s="95" t="s">
        <v>45</v>
      </c>
      <c r="C185" s="320"/>
      <c r="D185" s="50"/>
      <c r="E185" s="510">
        <v>30</v>
      </c>
      <c r="F185" s="643"/>
      <c r="G185" s="157"/>
      <c r="H185" s="626"/>
      <c r="I185" s="627"/>
      <c r="J185" s="84"/>
      <c r="K185" s="139">
        <f>IF(ISNUMBER(F185),F185,IF(ISNUMBER(E185),E185,0))</f>
        <v>30</v>
      </c>
      <c r="L185" s="140">
        <f t="shared" si="145"/>
        <v>0</v>
      </c>
      <c r="M185" s="141">
        <f t="shared" si="146"/>
        <v>0</v>
      </c>
      <c r="N185" s="141">
        <f t="shared" si="103"/>
        <v>0</v>
      </c>
      <c r="O185" s="70"/>
      <c r="P185" s="149" t="str">
        <f t="shared" si="118"/>
        <v>Autre</v>
      </c>
      <c r="Q185" s="144">
        <f t="shared" si="127"/>
        <v>0</v>
      </c>
      <c r="R185" s="144">
        <f t="shared" ref="R185:AU185" si="152">IF(Betrachtungszeit_Heizung&lt;R$26,0,IF(AND(Q$26&lt;&gt;0,Q$26/($K185)=INT(Q$26/($K185))),$D185,0))</f>
        <v>0</v>
      </c>
      <c r="S185" s="144">
        <f t="shared" si="152"/>
        <v>0</v>
      </c>
      <c r="T185" s="144">
        <f t="shared" si="152"/>
        <v>0</v>
      </c>
      <c r="U185" s="144">
        <f t="shared" si="152"/>
        <v>0</v>
      </c>
      <c r="V185" s="144">
        <f t="shared" si="152"/>
        <v>0</v>
      </c>
      <c r="W185" s="144">
        <f t="shared" si="152"/>
        <v>0</v>
      </c>
      <c r="X185" s="144">
        <f t="shared" si="152"/>
        <v>0</v>
      </c>
      <c r="Y185" s="144">
        <f t="shared" si="152"/>
        <v>0</v>
      </c>
      <c r="Z185" s="144">
        <f t="shared" si="152"/>
        <v>0</v>
      </c>
      <c r="AA185" s="144">
        <f t="shared" si="152"/>
        <v>0</v>
      </c>
      <c r="AB185" s="144">
        <f t="shared" si="152"/>
        <v>0</v>
      </c>
      <c r="AC185" s="144">
        <f t="shared" si="152"/>
        <v>0</v>
      </c>
      <c r="AD185" s="144">
        <f t="shared" si="152"/>
        <v>0</v>
      </c>
      <c r="AE185" s="144">
        <f t="shared" si="152"/>
        <v>0</v>
      </c>
      <c r="AF185" s="144">
        <f t="shared" si="152"/>
        <v>0</v>
      </c>
      <c r="AG185" s="144">
        <f t="shared" si="152"/>
        <v>0</v>
      </c>
      <c r="AH185" s="144">
        <f t="shared" si="152"/>
        <v>0</v>
      </c>
      <c r="AI185" s="144">
        <f t="shared" si="152"/>
        <v>0</v>
      </c>
      <c r="AJ185" s="144">
        <f t="shared" si="152"/>
        <v>0</v>
      </c>
      <c r="AK185" s="144">
        <f t="shared" si="152"/>
        <v>0</v>
      </c>
      <c r="AL185" s="144">
        <f t="shared" si="152"/>
        <v>0</v>
      </c>
      <c r="AM185" s="144">
        <f t="shared" si="152"/>
        <v>0</v>
      </c>
      <c r="AN185" s="144">
        <f t="shared" si="152"/>
        <v>0</v>
      </c>
      <c r="AO185" s="144">
        <f t="shared" si="152"/>
        <v>0</v>
      </c>
      <c r="AP185" s="144">
        <f t="shared" si="152"/>
        <v>0</v>
      </c>
      <c r="AQ185" s="144">
        <f t="shared" si="152"/>
        <v>0</v>
      </c>
      <c r="AR185" s="144">
        <f t="shared" si="152"/>
        <v>0</v>
      </c>
      <c r="AS185" s="144">
        <f t="shared" si="152"/>
        <v>0</v>
      </c>
      <c r="AT185" s="144">
        <f t="shared" si="152"/>
        <v>0</v>
      </c>
      <c r="AU185" s="144">
        <f t="shared" si="152"/>
        <v>0</v>
      </c>
      <c r="AV185" s="144">
        <f t="shared" si="148"/>
        <v>0</v>
      </c>
      <c r="AX185" s="144">
        <f t="shared" si="149"/>
        <v>0</v>
      </c>
      <c r="AY185" s="144">
        <f t="shared" si="144"/>
        <v>0</v>
      </c>
      <c r="AZ185" s="144">
        <f t="shared" si="144"/>
        <v>0</v>
      </c>
      <c r="BA185" s="144">
        <f t="shared" si="144"/>
        <v>0</v>
      </c>
      <c r="BB185" s="144">
        <f t="shared" si="144"/>
        <v>0</v>
      </c>
      <c r="BC185" s="144">
        <f t="shared" si="144"/>
        <v>0</v>
      </c>
      <c r="BD185" s="144">
        <f t="shared" si="144"/>
        <v>0</v>
      </c>
      <c r="BE185" s="144">
        <f t="shared" si="144"/>
        <v>0</v>
      </c>
      <c r="BF185" s="144">
        <f t="shared" si="144"/>
        <v>0</v>
      </c>
      <c r="BG185" s="144">
        <f t="shared" si="144"/>
        <v>0</v>
      </c>
      <c r="BH185" s="144">
        <f t="shared" si="144"/>
        <v>0</v>
      </c>
      <c r="BI185" s="144">
        <f t="shared" si="144"/>
        <v>0</v>
      </c>
      <c r="BJ185" s="144">
        <f t="shared" si="144"/>
        <v>0</v>
      </c>
      <c r="BK185" s="144">
        <f t="shared" si="144"/>
        <v>0</v>
      </c>
      <c r="BL185" s="144">
        <f t="shared" si="144"/>
        <v>0</v>
      </c>
      <c r="BM185" s="144">
        <f t="shared" si="144"/>
        <v>0</v>
      </c>
      <c r="BN185" s="144">
        <f t="shared" si="143"/>
        <v>0</v>
      </c>
      <c r="BO185" s="144">
        <f t="shared" si="143"/>
        <v>0</v>
      </c>
      <c r="BP185" s="144">
        <f t="shared" si="143"/>
        <v>0</v>
      </c>
      <c r="BQ185" s="144">
        <f t="shared" si="143"/>
        <v>0</v>
      </c>
      <c r="BR185" s="144">
        <f t="shared" si="150"/>
        <v>0</v>
      </c>
      <c r="BS185" s="144">
        <f t="shared" si="150"/>
        <v>0</v>
      </c>
      <c r="BT185" s="144">
        <f t="shared" si="150"/>
        <v>0</v>
      </c>
      <c r="BU185" s="144">
        <f t="shared" si="150"/>
        <v>0</v>
      </c>
      <c r="BV185" s="144">
        <f t="shared" si="150"/>
        <v>0</v>
      </c>
      <c r="BW185" s="144">
        <f t="shared" si="150"/>
        <v>0</v>
      </c>
      <c r="BX185" s="144">
        <f t="shared" si="150"/>
        <v>0</v>
      </c>
      <c r="BY185" s="144">
        <f t="shared" si="150"/>
        <v>0</v>
      </c>
      <c r="BZ185" s="144">
        <f t="shared" si="150"/>
        <v>0</v>
      </c>
      <c r="CA185" s="144">
        <f t="shared" si="150"/>
        <v>0</v>
      </c>
      <c r="CB185" s="144">
        <f t="shared" si="150"/>
        <v>0</v>
      </c>
      <c r="CC185" s="369"/>
      <c r="CE185" s="189" t="str">
        <f t="shared" si="120"/>
        <v>Autre</v>
      </c>
      <c r="CF185" s="145"/>
      <c r="CG185" s="145">
        <v>1</v>
      </c>
      <c r="CH185" s="145">
        <v>1</v>
      </c>
      <c r="CI185" s="145">
        <v>1</v>
      </c>
      <c r="CJ185" s="145">
        <v>1</v>
      </c>
      <c r="CK185" s="145">
        <v>1</v>
      </c>
      <c r="CL185" s="145">
        <v>1</v>
      </c>
      <c r="CM185" s="145">
        <v>1</v>
      </c>
      <c r="CN185" s="145">
        <v>1</v>
      </c>
      <c r="CO185" s="145">
        <v>1</v>
      </c>
      <c r="CP185" s="145">
        <v>1</v>
      </c>
      <c r="CQ185" s="145">
        <v>1</v>
      </c>
      <c r="CR185" s="145">
        <v>1</v>
      </c>
      <c r="CS185" s="145">
        <v>1</v>
      </c>
      <c r="CT185" s="145">
        <f t="shared" si="121"/>
        <v>0</v>
      </c>
      <c r="CU185" s="145">
        <f t="shared" si="122"/>
        <v>0</v>
      </c>
      <c r="CV185" s="145">
        <f t="shared" si="123"/>
        <v>0</v>
      </c>
    </row>
    <row r="186" spans="2:100" s="146" customFormat="1" hidden="1" x14ac:dyDescent="0.2">
      <c r="B186" s="539" t="s">
        <v>181</v>
      </c>
      <c r="C186" s="540"/>
      <c r="D186" s="172"/>
      <c r="E186" s="173"/>
      <c r="F186" s="174"/>
      <c r="G186" s="175"/>
      <c r="H186" s="176"/>
      <c r="I186" s="176"/>
      <c r="J186" s="84"/>
      <c r="K186" s="573"/>
      <c r="L186" s="574"/>
      <c r="M186" s="192"/>
      <c r="N186" s="575"/>
      <c r="O186" s="70"/>
      <c r="P186" s="551"/>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575"/>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2"/>
      <c r="BZ186" s="192"/>
      <c r="CA186" s="192"/>
      <c r="CB186" s="192"/>
      <c r="CC186" s="158"/>
      <c r="CE186" s="217"/>
      <c r="CF186" s="128"/>
      <c r="CG186" s="128"/>
      <c r="CH186" s="128"/>
      <c r="CI186" s="128"/>
      <c r="CJ186" s="128"/>
      <c r="CK186" s="128"/>
      <c r="CL186" s="128"/>
      <c r="CM186" s="128"/>
      <c r="CN186" s="128"/>
      <c r="CO186" s="128"/>
      <c r="CP186" s="128"/>
      <c r="CQ186" s="128"/>
      <c r="CR186" s="128"/>
      <c r="CS186" s="128"/>
      <c r="CT186" s="70"/>
      <c r="CU186" s="70"/>
      <c r="CV186" s="70"/>
    </row>
    <row r="187" spans="2:100" s="146" customFormat="1" hidden="1" x14ac:dyDescent="0.2">
      <c r="B187" s="541" t="str">
        <f>B26</f>
        <v>1. Source de chaleur - génie civil</v>
      </c>
      <c r="C187" s="540"/>
      <c r="D187" s="542">
        <f>SUM(D27:D35)</f>
        <v>0</v>
      </c>
      <c r="E187" s="173"/>
      <c r="F187" s="174"/>
      <c r="G187" s="175"/>
      <c r="H187" s="176"/>
      <c r="I187" s="176"/>
      <c r="J187" s="84"/>
      <c r="K187" s="511"/>
      <c r="L187" s="148"/>
      <c r="M187" s="71"/>
      <c r="N187" s="576"/>
      <c r="O187" s="70"/>
      <c r="P187" s="578"/>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576"/>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158"/>
      <c r="CF187" s="70"/>
      <c r="CG187" s="70"/>
      <c r="CH187" s="70"/>
      <c r="CI187" s="70"/>
      <c r="CJ187" s="70"/>
      <c r="CK187" s="70"/>
      <c r="CL187" s="70"/>
      <c r="CM187" s="70"/>
      <c r="CN187" s="70"/>
      <c r="CO187" s="70"/>
      <c r="CP187" s="70"/>
      <c r="CQ187" s="70"/>
      <c r="CR187" s="70"/>
      <c r="CS187" s="70"/>
      <c r="CT187" s="70"/>
      <c r="CU187" s="70"/>
      <c r="CV187" s="70"/>
    </row>
    <row r="188" spans="2:100" s="146" customFormat="1" hidden="1" x14ac:dyDescent="0.2">
      <c r="B188" s="541" t="str">
        <f>B36</f>
        <v>2. Source de chaleur - installations technique</v>
      </c>
      <c r="C188" s="540"/>
      <c r="D188" s="542">
        <f>SUM(D37:D48)</f>
        <v>0</v>
      </c>
      <c r="E188" s="173"/>
      <c r="F188" s="174"/>
      <c r="G188" s="175"/>
      <c r="H188" s="176"/>
      <c r="I188" s="176"/>
      <c r="J188" s="84"/>
      <c r="K188" s="511"/>
      <c r="L188" s="148"/>
      <c r="M188" s="71"/>
      <c r="N188" s="576"/>
      <c r="O188" s="70"/>
      <c r="P188" s="578"/>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576"/>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158"/>
      <c r="CF188" s="70"/>
      <c r="CG188" s="70"/>
      <c r="CH188" s="70"/>
      <c r="CI188" s="70"/>
      <c r="CJ188" s="70"/>
      <c r="CK188" s="70"/>
      <c r="CL188" s="70"/>
      <c r="CM188" s="70"/>
      <c r="CN188" s="70"/>
      <c r="CO188" s="70"/>
      <c r="CP188" s="70"/>
      <c r="CQ188" s="70"/>
      <c r="CR188" s="70"/>
      <c r="CS188" s="70"/>
      <c r="CT188" s="70"/>
      <c r="CU188" s="70"/>
      <c r="CV188" s="70"/>
    </row>
    <row r="189" spans="2:100" s="146" customFormat="1" hidden="1" x14ac:dyDescent="0.2">
      <c r="B189" s="541" t="str">
        <f>B49</f>
        <v>3. Approvisionnement en énergie</v>
      </c>
      <c r="C189" s="540"/>
      <c r="D189" s="542">
        <f>SUM(D50:D58)</f>
        <v>0</v>
      </c>
      <c r="E189" s="173"/>
      <c r="F189" s="174"/>
      <c r="G189" s="175"/>
      <c r="H189" s="176"/>
      <c r="I189" s="176"/>
      <c r="J189" s="84"/>
      <c r="K189" s="511"/>
      <c r="L189" s="148"/>
      <c r="M189" s="71"/>
      <c r="N189" s="576"/>
      <c r="O189" s="70"/>
      <c r="P189" s="578"/>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576"/>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158"/>
      <c r="CF189" s="70"/>
      <c r="CG189" s="70"/>
      <c r="CH189" s="70"/>
      <c r="CI189" s="70"/>
      <c r="CJ189" s="70"/>
      <c r="CK189" s="70"/>
      <c r="CL189" s="70"/>
      <c r="CM189" s="70"/>
      <c r="CN189" s="70"/>
      <c r="CO189" s="70"/>
      <c r="CP189" s="70"/>
      <c r="CQ189" s="70"/>
      <c r="CR189" s="70"/>
      <c r="CS189" s="70"/>
      <c r="CT189" s="70"/>
      <c r="CU189" s="70"/>
      <c r="CV189" s="70"/>
    </row>
    <row r="190" spans="2:100" s="146" customFormat="1" hidden="1" x14ac:dyDescent="0.2">
      <c r="B190" s="541" t="str">
        <f>B59</f>
        <v>4. Production de chaleur</v>
      </c>
      <c r="C190" s="540"/>
      <c r="D190" s="542">
        <f>SUM(D60:D67)</f>
        <v>0</v>
      </c>
      <c r="E190" s="173"/>
      <c r="F190" s="174"/>
      <c r="G190" s="175"/>
      <c r="H190" s="176"/>
      <c r="I190" s="176"/>
      <c r="J190" s="84"/>
      <c r="K190" s="511"/>
      <c r="L190" s="148"/>
      <c r="M190" s="71"/>
      <c r="N190" s="576"/>
      <c r="O190" s="70"/>
      <c r="P190" s="578"/>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576"/>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158"/>
      <c r="CF190" s="70"/>
      <c r="CG190" s="70"/>
      <c r="CH190" s="70"/>
      <c r="CI190" s="70"/>
      <c r="CJ190" s="70"/>
      <c r="CK190" s="70"/>
      <c r="CL190" s="70"/>
      <c r="CM190" s="70"/>
      <c r="CN190" s="70"/>
      <c r="CO190" s="70"/>
      <c r="CP190" s="70"/>
      <c r="CQ190" s="70"/>
      <c r="CR190" s="70"/>
      <c r="CS190" s="70"/>
      <c r="CT190" s="70"/>
      <c r="CU190" s="70"/>
      <c r="CV190" s="70"/>
    </row>
    <row r="191" spans="2:100" s="146" customFormat="1" hidden="1" x14ac:dyDescent="0.2">
      <c r="B191" s="541" t="str">
        <f>B68</f>
        <v>5. Conduit de cheminée</v>
      </c>
      <c r="C191" s="540"/>
      <c r="D191" s="542">
        <f>SUM(D69:D73)</f>
        <v>0</v>
      </c>
      <c r="E191" s="173"/>
      <c r="F191" s="174"/>
      <c r="G191" s="175"/>
      <c r="H191" s="176"/>
      <c r="I191" s="176"/>
      <c r="J191" s="84"/>
      <c r="K191" s="511"/>
      <c r="L191" s="148"/>
      <c r="M191" s="71"/>
      <c r="N191" s="576"/>
      <c r="O191" s="70"/>
      <c r="P191" s="578"/>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576"/>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158"/>
      <c r="CF191" s="70"/>
      <c r="CG191" s="70"/>
      <c r="CH191" s="70"/>
      <c r="CI191" s="70"/>
      <c r="CJ191" s="70"/>
      <c r="CK191" s="70"/>
      <c r="CL191" s="70"/>
      <c r="CM191" s="70"/>
      <c r="CN191" s="70"/>
      <c r="CO191" s="70"/>
      <c r="CP191" s="70"/>
      <c r="CQ191" s="70"/>
      <c r="CR191" s="70"/>
      <c r="CS191" s="70"/>
      <c r="CT191" s="70"/>
      <c r="CU191" s="70"/>
      <c r="CV191" s="70"/>
    </row>
    <row r="192" spans="2:100" s="146" customFormat="1" hidden="1" x14ac:dyDescent="0.2">
      <c r="B192" s="541" t="str">
        <f>B74</f>
        <v>6. Distribution de chaleur</v>
      </c>
      <c r="C192" s="540"/>
      <c r="D192" s="542">
        <f>SUM(D75:D81)</f>
        <v>0</v>
      </c>
      <c r="E192" s="173"/>
      <c r="F192" s="174"/>
      <c r="G192" s="175"/>
      <c r="H192" s="176"/>
      <c r="I192" s="176"/>
      <c r="J192" s="84"/>
      <c r="K192" s="511"/>
      <c r="L192" s="148"/>
      <c r="M192" s="71"/>
      <c r="N192" s="576"/>
      <c r="O192" s="70"/>
      <c r="P192" s="578"/>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576"/>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158"/>
      <c r="CF192" s="70"/>
      <c r="CG192" s="70"/>
      <c r="CH192" s="70"/>
      <c r="CI192" s="70"/>
      <c r="CJ192" s="70"/>
      <c r="CK192" s="70"/>
      <c r="CL192" s="70"/>
      <c r="CM192" s="70"/>
      <c r="CN192" s="70"/>
      <c r="CO192" s="70"/>
      <c r="CP192" s="70"/>
      <c r="CQ192" s="70"/>
      <c r="CR192" s="70"/>
      <c r="CS192" s="70"/>
      <c r="CT192" s="70"/>
      <c r="CU192" s="70"/>
      <c r="CV192" s="70"/>
    </row>
    <row r="193" spans="1:100" s="146" customFormat="1" hidden="1" x14ac:dyDescent="0.2">
      <c r="B193" s="541" t="str">
        <f>B82</f>
        <v>7. Émission de chaleur</v>
      </c>
      <c r="C193" s="540"/>
      <c r="D193" s="542">
        <f>SUM(D83:D91)</f>
        <v>0</v>
      </c>
      <c r="E193" s="173"/>
      <c r="F193" s="174"/>
      <c r="G193" s="175"/>
      <c r="H193" s="176"/>
      <c r="I193" s="176"/>
      <c r="J193" s="84"/>
      <c r="K193" s="511"/>
      <c r="L193" s="148"/>
      <c r="M193" s="71"/>
      <c r="N193" s="576"/>
      <c r="O193" s="70"/>
      <c r="P193" s="578"/>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576"/>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158"/>
      <c r="CF193" s="70"/>
      <c r="CG193" s="70"/>
      <c r="CH193" s="70"/>
      <c r="CI193" s="70"/>
      <c r="CJ193" s="70"/>
      <c r="CK193" s="70"/>
      <c r="CL193" s="70"/>
      <c r="CM193" s="70"/>
      <c r="CN193" s="70"/>
      <c r="CO193" s="70"/>
      <c r="CP193" s="70"/>
      <c r="CQ193" s="70"/>
      <c r="CR193" s="70"/>
      <c r="CS193" s="70"/>
      <c r="CT193" s="70"/>
      <c r="CU193" s="70"/>
      <c r="CV193" s="70"/>
    </row>
    <row r="194" spans="1:100" s="146" customFormat="1" hidden="1" x14ac:dyDescent="0.2">
      <c r="B194" s="541" t="str">
        <f>B92</f>
        <v>8. Sécurité</v>
      </c>
      <c r="C194" s="540"/>
      <c r="D194" s="542">
        <f>SUM(D93:D97)</f>
        <v>0</v>
      </c>
      <c r="E194" s="173"/>
      <c r="F194" s="174"/>
      <c r="G194" s="175"/>
      <c r="H194" s="176"/>
      <c r="I194" s="176"/>
      <c r="J194" s="84"/>
      <c r="K194" s="511"/>
      <c r="L194" s="148"/>
      <c r="M194" s="71"/>
      <c r="N194" s="576"/>
      <c r="O194" s="70"/>
      <c r="P194" s="578"/>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576"/>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158"/>
      <c r="CF194" s="70"/>
      <c r="CG194" s="70"/>
      <c r="CH194" s="70"/>
      <c r="CI194" s="70"/>
      <c r="CJ194" s="70"/>
      <c r="CK194" s="70"/>
      <c r="CL194" s="70"/>
      <c r="CM194" s="70"/>
      <c r="CN194" s="70"/>
      <c r="CO194" s="70"/>
      <c r="CP194" s="70"/>
      <c r="CQ194" s="70"/>
      <c r="CR194" s="70"/>
      <c r="CS194" s="70"/>
      <c r="CT194" s="70"/>
      <c r="CU194" s="70"/>
      <c r="CV194" s="70"/>
    </row>
    <row r="195" spans="1:100" s="146" customFormat="1" hidden="1" x14ac:dyDescent="0.2">
      <c r="B195" s="541" t="str">
        <f>B98</f>
        <v>9. Sanitaire</v>
      </c>
      <c r="C195" s="540"/>
      <c r="D195" s="542">
        <f>SUM(D99:D106)</f>
        <v>0</v>
      </c>
      <c r="E195" s="173"/>
      <c r="F195" s="174"/>
      <c r="G195" s="175"/>
      <c r="H195" s="176"/>
      <c r="I195" s="176"/>
      <c r="J195" s="84"/>
      <c r="K195" s="511"/>
      <c r="L195" s="148"/>
      <c r="M195" s="71"/>
      <c r="N195" s="576"/>
      <c r="O195" s="70"/>
      <c r="P195" s="578"/>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576"/>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158"/>
      <c r="CF195" s="70"/>
      <c r="CG195" s="70"/>
      <c r="CH195" s="70"/>
      <c r="CI195" s="70"/>
      <c r="CJ195" s="70"/>
      <c r="CK195" s="70"/>
      <c r="CL195" s="70"/>
      <c r="CM195" s="70"/>
      <c r="CN195" s="70"/>
      <c r="CO195" s="70"/>
      <c r="CP195" s="70"/>
      <c r="CQ195" s="70"/>
      <c r="CR195" s="70"/>
      <c r="CS195" s="70"/>
      <c r="CT195" s="70"/>
      <c r="CU195" s="70"/>
      <c r="CV195" s="70"/>
    </row>
    <row r="196" spans="1:100" s="146" customFormat="1" hidden="1" x14ac:dyDescent="0.2">
      <c r="B196" s="543" t="str">
        <f>B107</f>
        <v>10. Ventilation</v>
      </c>
      <c r="C196" s="540"/>
      <c r="D196" s="542">
        <f>SUM(D108:D112)</f>
        <v>0</v>
      </c>
      <c r="E196" s="173"/>
      <c r="F196" s="174"/>
      <c r="G196" s="175"/>
      <c r="H196" s="176"/>
      <c r="I196" s="176"/>
      <c r="J196" s="84"/>
      <c r="K196" s="511"/>
      <c r="L196" s="148"/>
      <c r="M196" s="71"/>
      <c r="N196" s="576"/>
      <c r="O196" s="70"/>
      <c r="P196" s="578"/>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576"/>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158"/>
      <c r="CF196" s="70"/>
      <c r="CG196" s="70"/>
      <c r="CH196" s="70"/>
      <c r="CI196" s="70"/>
      <c r="CJ196" s="70"/>
      <c r="CK196" s="70"/>
      <c r="CL196" s="70"/>
      <c r="CM196" s="70"/>
      <c r="CN196" s="70"/>
      <c r="CO196" s="70"/>
      <c r="CP196" s="70"/>
      <c r="CQ196" s="70"/>
      <c r="CR196" s="70"/>
      <c r="CS196" s="70"/>
      <c r="CT196" s="70"/>
      <c r="CU196" s="70"/>
      <c r="CV196" s="70"/>
    </row>
    <row r="197" spans="1:100" s="146" customFormat="1" hidden="1" x14ac:dyDescent="0.2">
      <c r="B197" s="541" t="str">
        <f>B113</f>
        <v>11. Construction métallique</v>
      </c>
      <c r="C197" s="540"/>
      <c r="D197" s="542">
        <f>SUM(D114:D118)</f>
        <v>0</v>
      </c>
      <c r="E197" s="173"/>
      <c r="F197" s="174"/>
      <c r="G197" s="175"/>
      <c r="H197" s="176"/>
      <c r="I197" s="176"/>
      <c r="J197" s="84"/>
      <c r="K197" s="511"/>
      <c r="L197" s="148"/>
      <c r="M197" s="71"/>
      <c r="N197" s="576"/>
      <c r="O197" s="70"/>
      <c r="P197" s="578"/>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576"/>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158"/>
      <c r="CF197" s="70"/>
      <c r="CG197" s="70"/>
      <c r="CH197" s="70"/>
      <c r="CI197" s="70"/>
      <c r="CJ197" s="70"/>
      <c r="CK197" s="70"/>
      <c r="CL197" s="70"/>
      <c r="CM197" s="70"/>
      <c r="CN197" s="70"/>
      <c r="CO197" s="70"/>
      <c r="CP197" s="70"/>
      <c r="CQ197" s="70"/>
      <c r="CR197" s="70"/>
      <c r="CS197" s="70"/>
      <c r="CT197" s="70"/>
      <c r="CU197" s="70"/>
      <c r="CV197" s="70"/>
    </row>
    <row r="198" spans="1:100" s="146" customFormat="1" hidden="1" x14ac:dyDescent="0.2">
      <c r="B198" s="681" t="str">
        <f>B119</f>
        <v>12. Chaufferie - génie civil</v>
      </c>
      <c r="C198" s="540"/>
      <c r="D198" s="542">
        <f>SUM(D120:D125)</f>
        <v>0</v>
      </c>
      <c r="E198" s="173"/>
      <c r="F198" s="174"/>
      <c r="G198" s="175"/>
      <c r="H198" s="176"/>
      <c r="I198" s="176"/>
      <c r="J198" s="84"/>
      <c r="K198" s="511"/>
      <c r="L198" s="148"/>
      <c r="M198" s="71"/>
      <c r="N198" s="576"/>
      <c r="O198" s="70"/>
      <c r="P198" s="578"/>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576"/>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158"/>
      <c r="CF198" s="70"/>
      <c r="CG198" s="70"/>
      <c r="CH198" s="70"/>
      <c r="CI198" s="70"/>
      <c r="CJ198" s="70"/>
      <c r="CK198" s="70"/>
      <c r="CL198" s="70"/>
      <c r="CM198" s="70"/>
      <c r="CN198" s="70"/>
      <c r="CO198" s="70"/>
      <c r="CP198" s="70"/>
      <c r="CQ198" s="70"/>
      <c r="CR198" s="70"/>
      <c r="CS198" s="70"/>
      <c r="CT198" s="70"/>
      <c r="CU198" s="70"/>
      <c r="CV198" s="70"/>
    </row>
    <row r="199" spans="1:100" s="146" customFormat="1" hidden="1" x14ac:dyDescent="0.2">
      <c r="B199" s="541" t="str">
        <f>B126</f>
        <v>13. Réseau de chaleur : génie civil</v>
      </c>
      <c r="C199" s="540"/>
      <c r="D199" s="542">
        <f>SUM(D127:D129)</f>
        <v>0</v>
      </c>
      <c r="E199" s="173"/>
      <c r="F199" s="174"/>
      <c r="G199" s="175"/>
      <c r="H199" s="176"/>
      <c r="I199" s="176"/>
      <c r="J199" s="84"/>
      <c r="K199" s="511"/>
      <c r="L199" s="148"/>
      <c r="M199" s="71"/>
      <c r="N199" s="576"/>
      <c r="O199" s="70"/>
      <c r="P199" s="578"/>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576"/>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158"/>
      <c r="CF199" s="70"/>
      <c r="CG199" s="70"/>
      <c r="CH199" s="70"/>
      <c r="CI199" s="70"/>
      <c r="CJ199" s="70"/>
      <c r="CK199" s="70"/>
      <c r="CL199" s="70"/>
      <c r="CM199" s="70"/>
      <c r="CN199" s="70"/>
      <c r="CO199" s="70"/>
      <c r="CP199" s="70"/>
      <c r="CQ199" s="70"/>
      <c r="CR199" s="70"/>
      <c r="CS199" s="70"/>
      <c r="CT199" s="70"/>
      <c r="CU199" s="70"/>
      <c r="CV199" s="70"/>
    </row>
    <row r="200" spans="1:100" s="146" customFormat="1" hidden="1" x14ac:dyDescent="0.2">
      <c r="B200" s="541" t="str">
        <f>B130</f>
        <v>14. Réseau de chaleur : conduites</v>
      </c>
      <c r="C200" s="540"/>
      <c r="D200" s="542">
        <f>SUM(D131:D138)</f>
        <v>0</v>
      </c>
      <c r="E200" s="173"/>
      <c r="F200" s="174"/>
      <c r="G200" s="175"/>
      <c r="H200" s="176"/>
      <c r="I200" s="176"/>
      <c r="J200" s="84"/>
      <c r="K200" s="511"/>
      <c r="L200" s="148"/>
      <c r="M200" s="71"/>
      <c r="N200" s="576"/>
      <c r="O200" s="70"/>
      <c r="P200" s="578"/>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576"/>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158"/>
      <c r="CF200" s="70"/>
      <c r="CG200" s="70"/>
      <c r="CH200" s="70"/>
      <c r="CI200" s="70"/>
      <c r="CJ200" s="70"/>
      <c r="CK200" s="70"/>
      <c r="CL200" s="70"/>
      <c r="CM200" s="70"/>
      <c r="CN200" s="70"/>
      <c r="CO200" s="70"/>
      <c r="CP200" s="70"/>
      <c r="CQ200" s="70"/>
      <c r="CR200" s="70"/>
      <c r="CS200" s="70"/>
      <c r="CT200" s="70"/>
      <c r="CU200" s="70"/>
      <c r="CV200" s="70"/>
    </row>
    <row r="201" spans="1:100" s="146" customFormat="1" hidden="1" x14ac:dyDescent="0.2">
      <c r="B201" s="681" t="str">
        <f>B139</f>
        <v>15. MCR/Automation du bâtiment</v>
      </c>
      <c r="C201" s="540"/>
      <c r="D201" s="542">
        <f>SUM(D140:D143)</f>
        <v>0</v>
      </c>
      <c r="E201" s="173"/>
      <c r="F201" s="174"/>
      <c r="G201" s="175"/>
      <c r="H201" s="176"/>
      <c r="I201" s="176"/>
      <c r="J201" s="84"/>
      <c r="K201" s="511"/>
      <c r="L201" s="148"/>
      <c r="M201" s="71"/>
      <c r="N201" s="576"/>
      <c r="O201" s="70"/>
      <c r="P201" s="578"/>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576"/>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158"/>
      <c r="CF201" s="70"/>
      <c r="CG201" s="70"/>
      <c r="CH201" s="70"/>
      <c r="CI201" s="70"/>
      <c r="CJ201" s="70"/>
      <c r="CK201" s="70"/>
      <c r="CL201" s="70"/>
      <c r="CM201" s="70"/>
      <c r="CN201" s="70"/>
      <c r="CO201" s="70"/>
      <c r="CP201" s="70"/>
      <c r="CQ201" s="70"/>
      <c r="CR201" s="70"/>
      <c r="CS201" s="70"/>
      <c r="CT201" s="70"/>
      <c r="CU201" s="70"/>
      <c r="CV201" s="70"/>
    </row>
    <row r="202" spans="1:100" s="146" customFormat="1" hidden="1" x14ac:dyDescent="0.2">
      <c r="B202" s="541" t="str">
        <f>B144</f>
        <v>16. Électricité</v>
      </c>
      <c r="C202" s="540"/>
      <c r="D202" s="542">
        <f>SUM(D145:D154)</f>
        <v>0</v>
      </c>
      <c r="E202" s="173"/>
      <c r="F202" s="174"/>
      <c r="G202" s="175"/>
      <c r="H202" s="176"/>
      <c r="I202" s="176"/>
      <c r="J202" s="84"/>
      <c r="K202" s="511"/>
      <c r="L202" s="148"/>
      <c r="M202" s="71"/>
      <c r="N202" s="576"/>
      <c r="O202" s="70"/>
      <c r="P202" s="578"/>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576"/>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158"/>
      <c r="CF202" s="70"/>
      <c r="CG202" s="70"/>
      <c r="CH202" s="70"/>
      <c r="CI202" s="70"/>
      <c r="CJ202" s="70"/>
      <c r="CK202" s="70"/>
      <c r="CL202" s="70"/>
      <c r="CM202" s="70"/>
      <c r="CN202" s="70"/>
      <c r="CO202" s="70"/>
      <c r="CP202" s="70"/>
      <c r="CQ202" s="70"/>
      <c r="CR202" s="70"/>
      <c r="CS202" s="70"/>
      <c r="CT202" s="70"/>
      <c r="CU202" s="70"/>
      <c r="CV202" s="70"/>
    </row>
    <row r="203" spans="1:100" s="146" customFormat="1" hidden="1" x14ac:dyDescent="0.2">
      <c r="B203" s="541" t="str">
        <f>B155</f>
        <v>17. Génie civil</v>
      </c>
      <c r="C203" s="540"/>
      <c r="D203" s="542">
        <f>SUM(D156:D165)</f>
        <v>0</v>
      </c>
      <c r="E203" s="173"/>
      <c r="F203" s="174"/>
      <c r="G203" s="175"/>
      <c r="H203" s="176"/>
      <c r="I203" s="176"/>
      <c r="J203" s="84"/>
      <c r="K203" s="511"/>
      <c r="L203" s="148"/>
      <c r="M203" s="71"/>
      <c r="N203" s="576"/>
      <c r="O203" s="70"/>
      <c r="P203" s="578"/>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576"/>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158"/>
      <c r="CF203" s="70"/>
      <c r="CG203" s="70"/>
      <c r="CH203" s="70"/>
      <c r="CI203" s="70"/>
      <c r="CJ203" s="70"/>
      <c r="CK203" s="70"/>
      <c r="CL203" s="70"/>
      <c r="CM203" s="70"/>
      <c r="CN203" s="70"/>
      <c r="CO203" s="70"/>
      <c r="CP203" s="70"/>
      <c r="CQ203" s="70"/>
      <c r="CR203" s="70"/>
      <c r="CS203" s="70"/>
      <c r="CT203" s="70"/>
      <c r="CU203" s="70"/>
      <c r="CV203" s="70"/>
    </row>
    <row r="204" spans="1:100" s="146" customFormat="1" hidden="1" x14ac:dyDescent="0.2">
      <c r="B204" s="541" t="str">
        <f>B166</f>
        <v>18. Frais annexes pour la construction</v>
      </c>
      <c r="C204" s="540"/>
      <c r="D204" s="542">
        <f>SUM(D167:D171)</f>
        <v>0</v>
      </c>
      <c r="E204" s="173"/>
      <c r="F204" s="174"/>
      <c r="G204" s="175"/>
      <c r="H204" s="176"/>
      <c r="I204" s="176"/>
      <c r="J204" s="84"/>
      <c r="K204" s="511"/>
      <c r="L204" s="148"/>
      <c r="M204" s="71"/>
      <c r="N204" s="576"/>
      <c r="O204" s="70"/>
      <c r="P204" s="578"/>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576"/>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158"/>
      <c r="CF204" s="70"/>
      <c r="CG204" s="70"/>
      <c r="CH204" s="70"/>
      <c r="CI204" s="70"/>
      <c r="CJ204" s="70"/>
      <c r="CK204" s="70"/>
      <c r="CL204" s="70"/>
      <c r="CM204" s="70"/>
      <c r="CN204" s="70"/>
      <c r="CO204" s="70"/>
      <c r="CP204" s="70"/>
      <c r="CQ204" s="70"/>
      <c r="CR204" s="70"/>
      <c r="CS204" s="70"/>
      <c r="CT204" s="70"/>
      <c r="CU204" s="70"/>
      <c r="CV204" s="70"/>
    </row>
    <row r="205" spans="1:100" s="146" customFormat="1" hidden="1" x14ac:dyDescent="0.2">
      <c r="B205" s="541" t="str">
        <f>B172</f>
        <v>19. Imprévus</v>
      </c>
      <c r="C205" s="540"/>
      <c r="D205" s="542">
        <f>SUM(D173:D174)</f>
        <v>0</v>
      </c>
      <c r="E205" s="173"/>
      <c r="F205" s="174"/>
      <c r="G205" s="175"/>
      <c r="H205" s="176"/>
      <c r="I205" s="176"/>
      <c r="J205" s="84"/>
      <c r="K205" s="511"/>
      <c r="L205" s="148"/>
      <c r="M205" s="71"/>
      <c r="N205" s="576"/>
      <c r="O205" s="70"/>
      <c r="P205" s="578"/>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576"/>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158"/>
      <c r="CF205" s="70"/>
      <c r="CG205" s="70"/>
      <c r="CH205" s="70"/>
      <c r="CI205" s="70"/>
      <c r="CJ205" s="70"/>
      <c r="CK205" s="70"/>
      <c r="CL205" s="70"/>
      <c r="CM205" s="70"/>
      <c r="CN205" s="70"/>
      <c r="CO205" s="70"/>
      <c r="CP205" s="70"/>
      <c r="CQ205" s="70"/>
      <c r="CR205" s="70"/>
      <c r="CS205" s="70"/>
      <c r="CT205" s="70"/>
      <c r="CU205" s="70"/>
      <c r="CV205" s="70"/>
    </row>
    <row r="206" spans="1:100" s="146" customFormat="1" hidden="1" x14ac:dyDescent="0.2">
      <c r="B206" s="543" t="str">
        <f>B175</f>
        <v>20. Honoraires/frais annexes</v>
      </c>
      <c r="C206" s="540"/>
      <c r="D206" s="542">
        <f>SUM(D176:D185)</f>
        <v>0</v>
      </c>
      <c r="E206" s="173"/>
      <c r="F206" s="174"/>
      <c r="G206" s="175"/>
      <c r="H206" s="176"/>
      <c r="I206" s="176"/>
      <c r="J206" s="84"/>
      <c r="K206" s="511"/>
      <c r="L206" s="148"/>
      <c r="M206" s="71"/>
      <c r="N206" s="576"/>
      <c r="O206" s="70"/>
      <c r="P206" s="552"/>
      <c r="Q206" s="509"/>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579"/>
      <c r="AX206" s="509"/>
      <c r="AY206" s="509"/>
      <c r="AZ206" s="509"/>
      <c r="BA206" s="509"/>
      <c r="BB206" s="509"/>
      <c r="BC206" s="509"/>
      <c r="BD206" s="509"/>
      <c r="BE206" s="509"/>
      <c r="BF206" s="509"/>
      <c r="BG206" s="509"/>
      <c r="BH206" s="509"/>
      <c r="BI206" s="509"/>
      <c r="BJ206" s="509"/>
      <c r="BK206" s="509"/>
      <c r="BL206" s="509"/>
      <c r="BM206" s="509"/>
      <c r="BN206" s="509"/>
      <c r="BO206" s="509"/>
      <c r="BP206" s="509"/>
      <c r="BQ206" s="509"/>
      <c r="BR206" s="509"/>
      <c r="BS206" s="509"/>
      <c r="BT206" s="509"/>
      <c r="BU206" s="509"/>
      <c r="BV206" s="509"/>
      <c r="BW206" s="509"/>
      <c r="BX206" s="509"/>
      <c r="BY206" s="509"/>
      <c r="BZ206" s="509"/>
      <c r="CA206" s="509"/>
      <c r="CB206" s="509"/>
      <c r="CC206" s="158"/>
      <c r="CF206" s="70"/>
      <c r="CG206" s="70"/>
      <c r="CH206" s="70"/>
      <c r="CI206" s="70"/>
      <c r="CJ206" s="70"/>
      <c r="CK206" s="70"/>
      <c r="CL206" s="70"/>
      <c r="CM206" s="70"/>
      <c r="CN206" s="70"/>
      <c r="CO206" s="70"/>
      <c r="CP206" s="70"/>
      <c r="CQ206" s="70"/>
      <c r="CR206" s="70"/>
      <c r="CS206" s="70"/>
      <c r="CT206" s="70"/>
      <c r="CU206" s="70"/>
      <c r="CV206" s="70"/>
    </row>
    <row r="207" spans="1:100" s="158" customFormat="1" ht="25.5" x14ac:dyDescent="0.2">
      <c r="A207" s="137"/>
      <c r="B207" s="170"/>
      <c r="C207" s="171"/>
      <c r="D207" s="172"/>
      <c r="E207" s="173"/>
      <c r="F207" s="174"/>
      <c r="G207" s="175"/>
      <c r="H207" s="176"/>
      <c r="I207" s="176"/>
      <c r="J207" s="84"/>
      <c r="K207" s="577"/>
      <c r="L207" s="631"/>
      <c r="M207" s="632"/>
      <c r="N207" s="633"/>
      <c r="O207" s="142"/>
      <c r="P207" s="177" t="s">
        <v>301</v>
      </c>
      <c r="Q207" s="135">
        <v>0</v>
      </c>
      <c r="R207" s="135">
        <v>1</v>
      </c>
      <c r="S207" s="135">
        <v>2</v>
      </c>
      <c r="T207" s="135">
        <v>3</v>
      </c>
      <c r="U207" s="135">
        <v>4</v>
      </c>
      <c r="V207" s="135">
        <v>5</v>
      </c>
      <c r="W207" s="135">
        <v>6</v>
      </c>
      <c r="X207" s="135">
        <v>7</v>
      </c>
      <c r="Y207" s="135">
        <v>8</v>
      </c>
      <c r="Z207" s="135">
        <v>9</v>
      </c>
      <c r="AA207" s="135">
        <v>10</v>
      </c>
      <c r="AB207" s="135">
        <v>11</v>
      </c>
      <c r="AC207" s="135">
        <v>12</v>
      </c>
      <c r="AD207" s="135">
        <v>13</v>
      </c>
      <c r="AE207" s="135">
        <v>14</v>
      </c>
      <c r="AF207" s="135">
        <v>15</v>
      </c>
      <c r="AG207" s="135">
        <v>16</v>
      </c>
      <c r="AH207" s="135">
        <v>17</v>
      </c>
      <c r="AI207" s="135">
        <v>18</v>
      </c>
      <c r="AJ207" s="135">
        <v>19</v>
      </c>
      <c r="AK207" s="135">
        <v>20</v>
      </c>
      <c r="AL207" s="135">
        <v>21</v>
      </c>
      <c r="AM207" s="135">
        <v>22</v>
      </c>
      <c r="AN207" s="135">
        <v>23</v>
      </c>
      <c r="AO207" s="135">
        <v>24</v>
      </c>
      <c r="AP207" s="135">
        <v>25</v>
      </c>
      <c r="AQ207" s="135">
        <v>26</v>
      </c>
      <c r="AR207" s="135">
        <v>27</v>
      </c>
      <c r="AS207" s="135">
        <v>28</v>
      </c>
      <c r="AT207" s="135">
        <v>29</v>
      </c>
      <c r="AU207" s="135">
        <v>30</v>
      </c>
      <c r="AV207" s="706" t="s">
        <v>346</v>
      </c>
      <c r="AW207" s="112"/>
      <c r="AX207" s="135">
        <v>0</v>
      </c>
      <c r="AY207" s="135">
        <v>1</v>
      </c>
      <c r="AZ207" s="135">
        <v>2</v>
      </c>
      <c r="BA207" s="135">
        <v>3</v>
      </c>
      <c r="BB207" s="135">
        <v>4</v>
      </c>
      <c r="BC207" s="135">
        <v>5</v>
      </c>
      <c r="BD207" s="135">
        <v>6</v>
      </c>
      <c r="BE207" s="135">
        <v>7</v>
      </c>
      <c r="BF207" s="135">
        <v>8</v>
      </c>
      <c r="BG207" s="135">
        <v>9</v>
      </c>
      <c r="BH207" s="135">
        <v>10</v>
      </c>
      <c r="BI207" s="135">
        <v>11</v>
      </c>
      <c r="BJ207" s="135">
        <v>12</v>
      </c>
      <c r="BK207" s="135">
        <v>13</v>
      </c>
      <c r="BL207" s="135">
        <v>14</v>
      </c>
      <c r="BM207" s="135">
        <v>15</v>
      </c>
      <c r="BN207" s="135">
        <v>16</v>
      </c>
      <c r="BO207" s="135">
        <v>17</v>
      </c>
      <c r="BP207" s="135">
        <v>18</v>
      </c>
      <c r="BQ207" s="135">
        <v>19</v>
      </c>
      <c r="BR207" s="135">
        <v>20</v>
      </c>
      <c r="BS207" s="135">
        <v>21</v>
      </c>
      <c r="BT207" s="135">
        <v>22</v>
      </c>
      <c r="BU207" s="135">
        <v>23</v>
      </c>
      <c r="BV207" s="135">
        <v>24</v>
      </c>
      <c r="BW207" s="135">
        <v>25</v>
      </c>
      <c r="BX207" s="135">
        <v>26</v>
      </c>
      <c r="BY207" s="135">
        <v>27</v>
      </c>
      <c r="BZ207" s="135">
        <v>28</v>
      </c>
      <c r="CA207" s="135">
        <v>29</v>
      </c>
      <c r="CB207" s="135">
        <v>30</v>
      </c>
      <c r="CE207" s="146"/>
      <c r="CF207" s="70"/>
      <c r="CG207" s="70"/>
      <c r="CH207" s="70"/>
      <c r="CI207" s="70"/>
      <c r="CJ207" s="70"/>
      <c r="CK207" s="70"/>
      <c r="CL207" s="70"/>
      <c r="CM207" s="70"/>
      <c r="CN207" s="70"/>
      <c r="CO207" s="70"/>
      <c r="CP207" s="70"/>
      <c r="CQ207" s="70"/>
      <c r="CR207" s="70"/>
      <c r="CS207" s="70"/>
      <c r="CT207" s="137"/>
      <c r="CU207" s="137"/>
      <c r="CV207" s="137"/>
    </row>
    <row r="208" spans="1:100" s="393" customFormat="1" ht="25.5" customHeight="1" x14ac:dyDescent="0.2">
      <c r="A208" s="607" t="s">
        <v>8</v>
      </c>
      <c r="B208" s="178" t="s">
        <v>302</v>
      </c>
      <c r="C208" s="658"/>
      <c r="D208" s="61"/>
      <c r="E208" s="426">
        <v>30</v>
      </c>
      <c r="F208" s="645"/>
      <c r="G208" s="427">
        <f>VLOOKUP(C12,$C$279:$G$293,5,0)*H297+VLOOKUP(C20,$C$279:$G$293,5,0)*H298</f>
        <v>0</v>
      </c>
      <c r="H208" s="634"/>
      <c r="I208" s="630" t="s">
        <v>124</v>
      </c>
      <c r="J208" s="647"/>
      <c r="K208" s="179">
        <f>IF(ISNUMBER(F208),F208,IF(ISNUMBER(E208),E208,0))</f>
        <v>30</v>
      </c>
      <c r="L208" s="429">
        <f t="shared" ref="L208" si="153">IF(ISNUMBER(H208),IF(I208=$D$332,IFERROR(H208/D208,"-"),H208/100),IF(ISNUMBER(G208),G208,0))</f>
        <v>0</v>
      </c>
      <c r="M208" s="180">
        <f t="shared" ref="M208" si="154">IF(AND(ISNUMBER(H208),I208=$D$332),H208,L208*D208)</f>
        <v>0</v>
      </c>
      <c r="N208" s="180">
        <f t="shared" ref="N208" si="155">1/K208*D208</f>
        <v>0</v>
      </c>
      <c r="O208" s="391"/>
      <c r="P208" s="398" t="s">
        <v>303</v>
      </c>
      <c r="Q208" s="392">
        <f>D208</f>
        <v>0</v>
      </c>
      <c r="R208" s="392">
        <f t="shared" ref="R208:AU208" si="156">IF(Betrachtungszeit_Heizung&lt;R$26,0,IF(AND(Q$26&lt;&gt;0,Q$26/($K208)=INT(Q$26/($K208))),$D208,0))</f>
        <v>0</v>
      </c>
      <c r="S208" s="392">
        <f t="shared" si="156"/>
        <v>0</v>
      </c>
      <c r="T208" s="392">
        <f t="shared" si="156"/>
        <v>0</v>
      </c>
      <c r="U208" s="392">
        <f t="shared" si="156"/>
        <v>0</v>
      </c>
      <c r="V208" s="392">
        <f t="shared" si="156"/>
        <v>0</v>
      </c>
      <c r="W208" s="392">
        <f t="shared" si="156"/>
        <v>0</v>
      </c>
      <c r="X208" s="392">
        <f t="shared" si="156"/>
        <v>0</v>
      </c>
      <c r="Y208" s="392">
        <f t="shared" si="156"/>
        <v>0</v>
      </c>
      <c r="Z208" s="392">
        <f t="shared" si="156"/>
        <v>0</v>
      </c>
      <c r="AA208" s="392">
        <f t="shared" si="156"/>
        <v>0</v>
      </c>
      <c r="AB208" s="392">
        <f t="shared" si="156"/>
        <v>0</v>
      </c>
      <c r="AC208" s="392">
        <f t="shared" si="156"/>
        <v>0</v>
      </c>
      <c r="AD208" s="392">
        <f t="shared" si="156"/>
        <v>0</v>
      </c>
      <c r="AE208" s="392">
        <f t="shared" si="156"/>
        <v>0</v>
      </c>
      <c r="AF208" s="392">
        <f t="shared" si="156"/>
        <v>0</v>
      </c>
      <c r="AG208" s="392">
        <f t="shared" si="156"/>
        <v>0</v>
      </c>
      <c r="AH208" s="392">
        <f t="shared" si="156"/>
        <v>0</v>
      </c>
      <c r="AI208" s="392">
        <f t="shared" si="156"/>
        <v>0</v>
      </c>
      <c r="AJ208" s="392">
        <f t="shared" si="156"/>
        <v>0</v>
      </c>
      <c r="AK208" s="392">
        <f t="shared" si="156"/>
        <v>0</v>
      </c>
      <c r="AL208" s="392">
        <f t="shared" si="156"/>
        <v>0</v>
      </c>
      <c r="AM208" s="392">
        <f t="shared" si="156"/>
        <v>0</v>
      </c>
      <c r="AN208" s="392">
        <f t="shared" si="156"/>
        <v>0</v>
      </c>
      <c r="AO208" s="392">
        <f t="shared" si="156"/>
        <v>0</v>
      </c>
      <c r="AP208" s="392">
        <f t="shared" si="156"/>
        <v>0</v>
      </c>
      <c r="AQ208" s="392">
        <f t="shared" si="156"/>
        <v>0</v>
      </c>
      <c r="AR208" s="392">
        <f t="shared" si="156"/>
        <v>0</v>
      </c>
      <c r="AS208" s="392">
        <f t="shared" si="156"/>
        <v>0</v>
      </c>
      <c r="AT208" s="392">
        <f t="shared" si="156"/>
        <v>0</v>
      </c>
      <c r="AU208" s="392">
        <f t="shared" si="156"/>
        <v>0</v>
      </c>
      <c r="AV208" s="392">
        <f>SUMIF($AX$207:$CB$207,Betrachtungszeit_Heizung,AX208:CB208)</f>
        <v>0</v>
      </c>
      <c r="AW208" s="580"/>
      <c r="AX208" s="392">
        <f t="shared" ref="AX208" si="157">$D208</f>
        <v>0</v>
      </c>
      <c r="AY208" s="392">
        <f>AX208-$N208+R208</f>
        <v>0</v>
      </c>
      <c r="AZ208" s="392">
        <f t="shared" ref="AZ208:CB208" si="158">AY208-$N208+S208</f>
        <v>0</v>
      </c>
      <c r="BA208" s="392">
        <f t="shared" si="158"/>
        <v>0</v>
      </c>
      <c r="BB208" s="392">
        <f t="shared" si="158"/>
        <v>0</v>
      </c>
      <c r="BC208" s="392">
        <f t="shared" si="158"/>
        <v>0</v>
      </c>
      <c r="BD208" s="392">
        <f t="shared" si="158"/>
        <v>0</v>
      </c>
      <c r="BE208" s="392">
        <f t="shared" si="158"/>
        <v>0</v>
      </c>
      <c r="BF208" s="392">
        <f t="shared" si="158"/>
        <v>0</v>
      </c>
      <c r="BG208" s="392">
        <f t="shared" si="158"/>
        <v>0</v>
      </c>
      <c r="BH208" s="392">
        <f t="shared" si="158"/>
        <v>0</v>
      </c>
      <c r="BI208" s="392">
        <f t="shared" si="158"/>
        <v>0</v>
      </c>
      <c r="BJ208" s="392">
        <f t="shared" si="158"/>
        <v>0</v>
      </c>
      <c r="BK208" s="392">
        <f t="shared" si="158"/>
        <v>0</v>
      </c>
      <c r="BL208" s="392">
        <f t="shared" si="158"/>
        <v>0</v>
      </c>
      <c r="BM208" s="392">
        <f t="shared" si="158"/>
        <v>0</v>
      </c>
      <c r="BN208" s="392">
        <f t="shared" si="158"/>
        <v>0</v>
      </c>
      <c r="BO208" s="392">
        <f t="shared" si="158"/>
        <v>0</v>
      </c>
      <c r="BP208" s="392">
        <f t="shared" si="158"/>
        <v>0</v>
      </c>
      <c r="BQ208" s="392">
        <f t="shared" si="158"/>
        <v>0</v>
      </c>
      <c r="BR208" s="392">
        <f t="shared" si="158"/>
        <v>0</v>
      </c>
      <c r="BS208" s="392">
        <f t="shared" si="158"/>
        <v>0</v>
      </c>
      <c r="BT208" s="392">
        <f t="shared" si="158"/>
        <v>0</v>
      </c>
      <c r="BU208" s="392">
        <f t="shared" si="158"/>
        <v>0</v>
      </c>
      <c r="BV208" s="392">
        <f t="shared" si="158"/>
        <v>0</v>
      </c>
      <c r="BW208" s="392">
        <f t="shared" si="158"/>
        <v>0</v>
      </c>
      <c r="BX208" s="392">
        <f t="shared" si="158"/>
        <v>0</v>
      </c>
      <c r="BY208" s="392">
        <f t="shared" si="158"/>
        <v>0</v>
      </c>
      <c r="BZ208" s="392">
        <f t="shared" si="158"/>
        <v>0</v>
      </c>
      <c r="CA208" s="392">
        <f t="shared" si="158"/>
        <v>0</v>
      </c>
      <c r="CB208" s="392">
        <f t="shared" si="158"/>
        <v>0</v>
      </c>
      <c r="CC208" s="158"/>
      <c r="CE208" s="221"/>
      <c r="CF208" s="70"/>
      <c r="CG208" s="394"/>
      <c r="CH208" s="394"/>
      <c r="CI208" s="394"/>
      <c r="CJ208" s="394"/>
      <c r="CK208" s="394"/>
      <c r="CL208" s="394"/>
      <c r="CM208" s="394"/>
      <c r="CN208" s="394"/>
      <c r="CO208" s="394"/>
      <c r="CP208" s="394"/>
      <c r="CQ208" s="394"/>
      <c r="CR208" s="394"/>
      <c r="CS208" s="394"/>
      <c r="CT208" s="390"/>
      <c r="CU208" s="390"/>
      <c r="CV208" s="390"/>
    </row>
    <row r="209" spans="1:100" s="158" customFormat="1" ht="25.5" customHeight="1" thickBot="1" x14ac:dyDescent="0.25">
      <c r="A209" s="137"/>
      <c r="B209" s="667" t="s">
        <v>182</v>
      </c>
      <c r="C209" s="181" t="s">
        <v>107</v>
      </c>
      <c r="D209" s="535">
        <f>IF(C24="oui",SUM(D27:D185)-C23,D208-C23)</f>
        <v>0</v>
      </c>
      <c r="E209" s="536"/>
      <c r="F209" s="351"/>
      <c r="G209" s="537"/>
      <c r="H209" s="538"/>
      <c r="I209" s="538"/>
      <c r="J209" s="83"/>
      <c r="K209" s="182"/>
      <c r="L209" s="182"/>
      <c r="M209" s="183"/>
      <c r="N209" s="433"/>
      <c r="O209" s="83"/>
      <c r="P209" s="184" t="s">
        <v>183</v>
      </c>
      <c r="Q209" s="185"/>
      <c r="R209" s="185"/>
      <c r="S209" s="77"/>
      <c r="T209" s="186"/>
      <c r="U209" s="186"/>
      <c r="V209" s="186"/>
      <c r="W209" s="186"/>
      <c r="X209" s="487"/>
      <c r="Y209" s="79"/>
      <c r="Z209" s="78"/>
      <c r="AA209" s="78"/>
      <c r="AB209" s="78"/>
      <c r="AC209" s="78"/>
      <c r="AD209" s="78"/>
      <c r="AE209" s="79"/>
      <c r="AF209" s="79"/>
      <c r="AG209" s="79"/>
      <c r="AH209" s="79"/>
      <c r="AI209" s="79"/>
      <c r="AJ209" s="79"/>
      <c r="AK209" s="79"/>
      <c r="AL209" s="79"/>
      <c r="AM209" s="79"/>
      <c r="AN209" s="79"/>
      <c r="AO209" s="79"/>
      <c r="AP209" s="79"/>
      <c r="AQ209" s="79"/>
      <c r="AR209" s="79"/>
      <c r="AS209" s="79"/>
      <c r="AT209" s="79"/>
      <c r="AU209" s="79"/>
      <c r="AV209" s="188" t="s">
        <v>184</v>
      </c>
      <c r="AW209" s="581"/>
      <c r="AX209" s="68"/>
      <c r="AY209" s="6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E209" s="146"/>
      <c r="CF209" s="70"/>
      <c r="CG209" s="70"/>
      <c r="CH209" s="70"/>
      <c r="CI209" s="70"/>
      <c r="CJ209" s="70"/>
      <c r="CK209" s="70"/>
      <c r="CL209" s="70"/>
      <c r="CM209" s="70"/>
      <c r="CN209" s="70"/>
      <c r="CO209" s="70"/>
      <c r="CP209" s="70"/>
      <c r="CQ209" s="70"/>
      <c r="CR209" s="70"/>
      <c r="CS209" s="70"/>
      <c r="CT209" s="137"/>
      <c r="CU209" s="137"/>
      <c r="CV209" s="137"/>
    </row>
    <row r="210" spans="1:100" s="158" customFormat="1" ht="25.5" customHeight="1" thickTop="1" x14ac:dyDescent="0.2">
      <c r="A210" s="137"/>
      <c r="B210" s="566" t="s">
        <v>456</v>
      </c>
      <c r="C210" s="567" t="s">
        <v>107</v>
      </c>
      <c r="D210" s="568">
        <f>IF(C24="oui",SUM(AV27:AV185),AV208)</f>
        <v>0</v>
      </c>
      <c r="E210" s="569"/>
      <c r="F210" s="570"/>
      <c r="G210" s="571"/>
      <c r="H210" s="572"/>
      <c r="I210" s="572"/>
      <c r="J210" s="165"/>
      <c r="K210" s="146"/>
      <c r="L210" s="146"/>
      <c r="O210" s="146"/>
      <c r="P210" s="189" t="s">
        <v>185</v>
      </c>
      <c r="Q210" s="144">
        <f>D209</f>
        <v>0</v>
      </c>
      <c r="R210" s="144">
        <f t="shared" ref="R210:AU210" si="159">IF($C24="oui",SUM(R27:R185),R208)</f>
        <v>0</v>
      </c>
      <c r="S210" s="144">
        <f t="shared" si="159"/>
        <v>0</v>
      </c>
      <c r="T210" s="144">
        <f t="shared" si="159"/>
        <v>0</v>
      </c>
      <c r="U210" s="144">
        <f t="shared" si="159"/>
        <v>0</v>
      </c>
      <c r="V210" s="144">
        <f t="shared" si="159"/>
        <v>0</v>
      </c>
      <c r="W210" s="144">
        <f t="shared" si="159"/>
        <v>0</v>
      </c>
      <c r="X210" s="144">
        <f t="shared" si="159"/>
        <v>0</v>
      </c>
      <c r="Y210" s="144">
        <f t="shared" si="159"/>
        <v>0</v>
      </c>
      <c r="Z210" s="144">
        <f t="shared" si="159"/>
        <v>0</v>
      </c>
      <c r="AA210" s="144">
        <f t="shared" si="159"/>
        <v>0</v>
      </c>
      <c r="AB210" s="144">
        <f t="shared" si="159"/>
        <v>0</v>
      </c>
      <c r="AC210" s="144">
        <f t="shared" si="159"/>
        <v>0</v>
      </c>
      <c r="AD210" s="144">
        <f t="shared" si="159"/>
        <v>0</v>
      </c>
      <c r="AE210" s="144">
        <f t="shared" si="159"/>
        <v>0</v>
      </c>
      <c r="AF210" s="144">
        <f t="shared" si="159"/>
        <v>0</v>
      </c>
      <c r="AG210" s="144">
        <f t="shared" si="159"/>
        <v>0</v>
      </c>
      <c r="AH210" s="144">
        <f t="shared" si="159"/>
        <v>0</v>
      </c>
      <c r="AI210" s="144">
        <f t="shared" si="159"/>
        <v>0</v>
      </c>
      <c r="AJ210" s="144">
        <f t="shared" si="159"/>
        <v>0</v>
      </c>
      <c r="AK210" s="144">
        <f t="shared" si="159"/>
        <v>0</v>
      </c>
      <c r="AL210" s="144">
        <f t="shared" si="159"/>
        <v>0</v>
      </c>
      <c r="AM210" s="144">
        <f t="shared" si="159"/>
        <v>0</v>
      </c>
      <c r="AN210" s="144">
        <f t="shared" si="159"/>
        <v>0</v>
      </c>
      <c r="AO210" s="144">
        <f t="shared" si="159"/>
        <v>0</v>
      </c>
      <c r="AP210" s="144">
        <f t="shared" si="159"/>
        <v>0</v>
      </c>
      <c r="AQ210" s="144">
        <f t="shared" si="159"/>
        <v>0</v>
      </c>
      <c r="AR210" s="144">
        <f t="shared" si="159"/>
        <v>0</v>
      </c>
      <c r="AS210" s="144">
        <f t="shared" si="159"/>
        <v>0</v>
      </c>
      <c r="AT210" s="144">
        <f t="shared" si="159"/>
        <v>0</v>
      </c>
      <c r="AU210" s="144">
        <f t="shared" si="159"/>
        <v>0</v>
      </c>
      <c r="AV210" s="68"/>
      <c r="AW210" s="112"/>
      <c r="AX210" s="68"/>
      <c r="AY210" s="6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E210" s="146"/>
      <c r="CF210" s="70"/>
      <c r="CG210" s="70"/>
      <c r="CH210" s="70"/>
      <c r="CI210" s="70"/>
      <c r="CJ210" s="70"/>
      <c r="CK210" s="70"/>
      <c r="CL210" s="70"/>
      <c r="CM210" s="70"/>
      <c r="CN210" s="70"/>
      <c r="CO210" s="70"/>
      <c r="CP210" s="70"/>
      <c r="CQ210" s="70"/>
      <c r="CR210" s="70"/>
      <c r="CS210" s="70"/>
      <c r="CT210" s="137"/>
      <c r="CU210" s="137"/>
      <c r="CV210" s="137"/>
    </row>
    <row r="211" spans="1:100" s="158" customFormat="1" x14ac:dyDescent="0.2">
      <c r="F211" s="153"/>
      <c r="G211" s="68"/>
      <c r="H211" s="68"/>
      <c r="I211" s="68"/>
      <c r="J211" s="165"/>
      <c r="K211" s="146"/>
      <c r="L211" s="146"/>
      <c r="M211" s="70"/>
      <c r="N211" s="70"/>
      <c r="O211" s="146"/>
      <c r="P211" s="189" t="s">
        <v>186</v>
      </c>
      <c r="Q211" s="144">
        <f t="shared" ref="Q211:AU211" si="160">IF(Betrachtungszeit_Heizung=Q26,-$D$210,0)</f>
        <v>0</v>
      </c>
      <c r="R211" s="144">
        <f t="shared" si="160"/>
        <v>0</v>
      </c>
      <c r="S211" s="144">
        <f t="shared" si="160"/>
        <v>0</v>
      </c>
      <c r="T211" s="144">
        <f t="shared" si="160"/>
        <v>0</v>
      </c>
      <c r="U211" s="144">
        <f t="shared" si="160"/>
        <v>0</v>
      </c>
      <c r="V211" s="144">
        <f t="shared" si="160"/>
        <v>0</v>
      </c>
      <c r="W211" s="144">
        <f t="shared" si="160"/>
        <v>0</v>
      </c>
      <c r="X211" s="144">
        <f t="shared" si="160"/>
        <v>0</v>
      </c>
      <c r="Y211" s="144">
        <f t="shared" si="160"/>
        <v>0</v>
      </c>
      <c r="Z211" s="144">
        <f t="shared" si="160"/>
        <v>0</v>
      </c>
      <c r="AA211" s="144">
        <f t="shared" si="160"/>
        <v>0</v>
      </c>
      <c r="AB211" s="144">
        <f t="shared" si="160"/>
        <v>0</v>
      </c>
      <c r="AC211" s="144">
        <f t="shared" si="160"/>
        <v>0</v>
      </c>
      <c r="AD211" s="144">
        <f t="shared" si="160"/>
        <v>0</v>
      </c>
      <c r="AE211" s="144">
        <f t="shared" si="160"/>
        <v>0</v>
      </c>
      <c r="AF211" s="144">
        <f t="shared" si="160"/>
        <v>0</v>
      </c>
      <c r="AG211" s="144">
        <f>IF(Betrachtungszeit_Heizung=AG26,-$D$210,0)</f>
        <v>0</v>
      </c>
      <c r="AH211" s="144">
        <f t="shared" si="160"/>
        <v>0</v>
      </c>
      <c r="AI211" s="144">
        <f t="shared" si="160"/>
        <v>0</v>
      </c>
      <c r="AJ211" s="144">
        <f t="shared" si="160"/>
        <v>0</v>
      </c>
      <c r="AK211" s="144">
        <f t="shared" si="160"/>
        <v>0</v>
      </c>
      <c r="AL211" s="144">
        <f t="shared" si="160"/>
        <v>0</v>
      </c>
      <c r="AM211" s="144">
        <f t="shared" si="160"/>
        <v>0</v>
      </c>
      <c r="AN211" s="144">
        <f t="shared" si="160"/>
        <v>0</v>
      </c>
      <c r="AO211" s="144">
        <f t="shared" si="160"/>
        <v>0</v>
      </c>
      <c r="AP211" s="144">
        <f t="shared" si="160"/>
        <v>0</v>
      </c>
      <c r="AQ211" s="144">
        <f t="shared" si="160"/>
        <v>0</v>
      </c>
      <c r="AR211" s="144">
        <f t="shared" si="160"/>
        <v>0</v>
      </c>
      <c r="AS211" s="144">
        <f t="shared" si="160"/>
        <v>0</v>
      </c>
      <c r="AT211" s="144">
        <f t="shared" si="160"/>
        <v>0</v>
      </c>
      <c r="AU211" s="144">
        <f t="shared" si="160"/>
        <v>0</v>
      </c>
      <c r="AX211" s="68"/>
      <c r="AY211" s="6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E211" s="146"/>
      <c r="CF211" s="70"/>
      <c r="CG211" s="70"/>
      <c r="CH211" s="70"/>
      <c r="CI211" s="70"/>
      <c r="CJ211" s="70"/>
      <c r="CK211" s="70"/>
      <c r="CL211" s="70"/>
      <c r="CM211" s="70"/>
      <c r="CN211" s="70"/>
      <c r="CO211" s="70"/>
      <c r="CP211" s="70"/>
      <c r="CQ211" s="70"/>
      <c r="CR211" s="70"/>
      <c r="CS211" s="70"/>
      <c r="CT211" s="137"/>
      <c r="CU211" s="137"/>
      <c r="CV211" s="137"/>
    </row>
    <row r="212" spans="1:100" s="158" customFormat="1" x14ac:dyDescent="0.2">
      <c r="F212" s="153"/>
      <c r="G212" s="68"/>
      <c r="H212" s="68"/>
      <c r="I212" s="68"/>
      <c r="J212" s="165"/>
      <c r="K212" s="146"/>
      <c r="L212" s="146"/>
      <c r="M212" s="70"/>
      <c r="N212" s="70"/>
      <c r="O212" s="146"/>
      <c r="P212" s="189" t="s">
        <v>187</v>
      </c>
      <c r="Q212" s="144">
        <f t="shared" ref="Q212:AU212" si="161">SUM(Q210:Q211)*(1+Inflationsindex)^Q$26</f>
        <v>0</v>
      </c>
      <c r="R212" s="144">
        <f t="shared" si="161"/>
        <v>0</v>
      </c>
      <c r="S212" s="144">
        <f t="shared" si="161"/>
        <v>0</v>
      </c>
      <c r="T212" s="144">
        <f t="shared" si="161"/>
        <v>0</v>
      </c>
      <c r="U212" s="144">
        <f t="shared" si="161"/>
        <v>0</v>
      </c>
      <c r="V212" s="144">
        <f t="shared" si="161"/>
        <v>0</v>
      </c>
      <c r="W212" s="144">
        <f t="shared" si="161"/>
        <v>0</v>
      </c>
      <c r="X212" s="144">
        <f t="shared" si="161"/>
        <v>0</v>
      </c>
      <c r="Y212" s="144">
        <f t="shared" si="161"/>
        <v>0</v>
      </c>
      <c r="Z212" s="144">
        <f t="shared" si="161"/>
        <v>0</v>
      </c>
      <c r="AA212" s="144">
        <f t="shared" si="161"/>
        <v>0</v>
      </c>
      <c r="AB212" s="144">
        <f t="shared" si="161"/>
        <v>0</v>
      </c>
      <c r="AC212" s="144">
        <f t="shared" si="161"/>
        <v>0</v>
      </c>
      <c r="AD212" s="144">
        <f t="shared" si="161"/>
        <v>0</v>
      </c>
      <c r="AE212" s="144">
        <f t="shared" si="161"/>
        <v>0</v>
      </c>
      <c r="AF212" s="144">
        <f t="shared" si="161"/>
        <v>0</v>
      </c>
      <c r="AG212" s="144">
        <f>SUM(AG210:AG211)*(1+Inflationsindex)^AG$26</f>
        <v>0</v>
      </c>
      <c r="AH212" s="144">
        <f t="shared" si="161"/>
        <v>0</v>
      </c>
      <c r="AI212" s="144">
        <f t="shared" si="161"/>
        <v>0</v>
      </c>
      <c r="AJ212" s="144">
        <f t="shared" si="161"/>
        <v>0</v>
      </c>
      <c r="AK212" s="144">
        <f t="shared" si="161"/>
        <v>0</v>
      </c>
      <c r="AL212" s="144">
        <f t="shared" si="161"/>
        <v>0</v>
      </c>
      <c r="AM212" s="144">
        <f t="shared" si="161"/>
        <v>0</v>
      </c>
      <c r="AN212" s="144">
        <f t="shared" si="161"/>
        <v>0</v>
      </c>
      <c r="AO212" s="144">
        <f t="shared" si="161"/>
        <v>0</v>
      </c>
      <c r="AP212" s="144">
        <f t="shared" si="161"/>
        <v>0</v>
      </c>
      <c r="AQ212" s="144">
        <f t="shared" si="161"/>
        <v>0</v>
      </c>
      <c r="AR212" s="144">
        <f t="shared" si="161"/>
        <v>0</v>
      </c>
      <c r="AS212" s="144">
        <f t="shared" si="161"/>
        <v>0</v>
      </c>
      <c r="AT212" s="144">
        <f t="shared" si="161"/>
        <v>0</v>
      </c>
      <c r="AU212" s="144">
        <f t="shared" si="161"/>
        <v>0</v>
      </c>
      <c r="AV212" s="68"/>
      <c r="AW212" s="112"/>
      <c r="AX212" s="68"/>
      <c r="AY212" s="6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E212" s="146"/>
      <c r="CF212" s="70"/>
      <c r="CG212" s="70"/>
      <c r="CH212" s="70"/>
      <c r="CI212" s="70"/>
      <c r="CJ212" s="70"/>
      <c r="CK212" s="70"/>
      <c r="CL212" s="70"/>
      <c r="CM212" s="70"/>
      <c r="CN212" s="70"/>
      <c r="CO212" s="70"/>
      <c r="CP212" s="70"/>
      <c r="CQ212" s="70"/>
      <c r="CR212" s="70"/>
      <c r="CS212" s="70"/>
      <c r="CT212" s="137"/>
      <c r="CU212" s="137"/>
      <c r="CV212" s="137"/>
    </row>
    <row r="213" spans="1:100" x14ac:dyDescent="0.2">
      <c r="G213" s="68"/>
      <c r="H213" s="68"/>
      <c r="I213" s="68"/>
      <c r="J213" s="191"/>
      <c r="K213" s="146"/>
      <c r="L213" s="146"/>
      <c r="O213" s="146"/>
      <c r="P213" s="189" t="s">
        <v>188</v>
      </c>
      <c r="Q213" s="144">
        <f t="shared" ref="Q213:AU213" si="162">Q212*(1+Kalkulationszinssatz)^-Q$26</f>
        <v>0</v>
      </c>
      <c r="R213" s="144">
        <f t="shared" si="162"/>
        <v>0</v>
      </c>
      <c r="S213" s="144">
        <f t="shared" si="162"/>
        <v>0</v>
      </c>
      <c r="T213" s="144">
        <f t="shared" si="162"/>
        <v>0</v>
      </c>
      <c r="U213" s="144">
        <f t="shared" si="162"/>
        <v>0</v>
      </c>
      <c r="V213" s="144">
        <f t="shared" si="162"/>
        <v>0</v>
      </c>
      <c r="W213" s="144">
        <f t="shared" si="162"/>
        <v>0</v>
      </c>
      <c r="X213" s="144">
        <f t="shared" si="162"/>
        <v>0</v>
      </c>
      <c r="Y213" s="144">
        <f t="shared" si="162"/>
        <v>0</v>
      </c>
      <c r="Z213" s="144">
        <f t="shared" si="162"/>
        <v>0</v>
      </c>
      <c r="AA213" s="144">
        <f t="shared" si="162"/>
        <v>0</v>
      </c>
      <c r="AB213" s="144">
        <f t="shared" si="162"/>
        <v>0</v>
      </c>
      <c r="AC213" s="144">
        <f t="shared" si="162"/>
        <v>0</v>
      </c>
      <c r="AD213" s="144">
        <f t="shared" si="162"/>
        <v>0</v>
      </c>
      <c r="AE213" s="144">
        <f t="shared" si="162"/>
        <v>0</v>
      </c>
      <c r="AF213" s="144">
        <f t="shared" si="162"/>
        <v>0</v>
      </c>
      <c r="AG213" s="144">
        <f t="shared" si="162"/>
        <v>0</v>
      </c>
      <c r="AH213" s="144">
        <f t="shared" si="162"/>
        <v>0</v>
      </c>
      <c r="AI213" s="144">
        <f t="shared" si="162"/>
        <v>0</v>
      </c>
      <c r="AJ213" s="144">
        <f t="shared" si="162"/>
        <v>0</v>
      </c>
      <c r="AK213" s="144">
        <f t="shared" si="162"/>
        <v>0</v>
      </c>
      <c r="AL213" s="144">
        <f t="shared" si="162"/>
        <v>0</v>
      </c>
      <c r="AM213" s="144">
        <f t="shared" si="162"/>
        <v>0</v>
      </c>
      <c r="AN213" s="144">
        <f t="shared" si="162"/>
        <v>0</v>
      </c>
      <c r="AO213" s="144">
        <f t="shared" si="162"/>
        <v>0</v>
      </c>
      <c r="AP213" s="144">
        <f t="shared" si="162"/>
        <v>0</v>
      </c>
      <c r="AQ213" s="144">
        <f t="shared" si="162"/>
        <v>0</v>
      </c>
      <c r="AR213" s="144">
        <f t="shared" si="162"/>
        <v>0</v>
      </c>
      <c r="AS213" s="144">
        <f t="shared" si="162"/>
        <v>0</v>
      </c>
      <c r="AT213" s="144">
        <f t="shared" si="162"/>
        <v>0</v>
      </c>
      <c r="AU213" s="144">
        <f t="shared" si="162"/>
        <v>0</v>
      </c>
      <c r="AV213" s="190">
        <f>SUM(Q213:AU213)</f>
        <v>0</v>
      </c>
      <c r="AW213" s="433"/>
      <c r="CE213" s="146"/>
      <c r="CF213" s="70"/>
      <c r="CG213" s="70"/>
      <c r="CH213" s="70"/>
      <c r="CI213" s="70"/>
      <c r="CJ213" s="70"/>
      <c r="CK213" s="70"/>
      <c r="CL213" s="70"/>
      <c r="CM213" s="70"/>
      <c r="CN213" s="70"/>
      <c r="CO213" s="70"/>
      <c r="CP213" s="70"/>
      <c r="CQ213" s="70"/>
      <c r="CR213" s="70"/>
      <c r="CS213" s="70"/>
      <c r="CT213" s="137"/>
      <c r="CU213" s="137"/>
      <c r="CV213" s="137"/>
    </row>
    <row r="214" spans="1:100" x14ac:dyDescent="0.2">
      <c r="B214" s="81" t="s">
        <v>189</v>
      </c>
      <c r="D214" s="193"/>
      <c r="E214" s="274"/>
      <c r="F214" s="274"/>
      <c r="G214" s="68"/>
      <c r="H214" s="68"/>
      <c r="I214" s="68"/>
      <c r="J214" s="191"/>
      <c r="K214" s="158"/>
      <c r="L214" s="146"/>
      <c r="O214" s="146"/>
      <c r="Q214" s="128"/>
      <c r="R214" s="128"/>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W214" s="112"/>
      <c r="CE214" s="146"/>
      <c r="CF214" s="70"/>
      <c r="CG214" s="70"/>
      <c r="CH214" s="70"/>
      <c r="CI214" s="70"/>
      <c r="CJ214" s="70"/>
      <c r="CK214" s="70"/>
      <c r="CL214" s="70"/>
      <c r="CM214" s="70"/>
      <c r="CN214" s="70"/>
      <c r="CO214" s="70"/>
      <c r="CP214" s="70"/>
      <c r="CQ214" s="70"/>
      <c r="CR214" s="70"/>
      <c r="CS214" s="70"/>
      <c r="CT214" s="137"/>
      <c r="CU214" s="137"/>
      <c r="CV214" s="137"/>
    </row>
    <row r="215" spans="1:100" ht="13.5" thickBot="1" x14ac:dyDescent="0.25">
      <c r="B215" s="194" t="s">
        <v>190</v>
      </c>
      <c r="C215" s="195"/>
      <c r="D215" s="195"/>
      <c r="E215" s="196">
        <f>IF(C24="oui",SUM(M27:M185),M208)</f>
        <v>0</v>
      </c>
      <c r="F215" s="384" t="s">
        <v>191</v>
      </c>
      <c r="G215" s="68"/>
      <c r="H215" s="68"/>
      <c r="I215" s="68"/>
      <c r="J215" s="191"/>
      <c r="K215" s="158"/>
      <c r="P215" s="184" t="s">
        <v>192</v>
      </c>
      <c r="Q215" s="488"/>
      <c r="R215" s="488"/>
      <c r="S215" s="489"/>
      <c r="T215" s="490"/>
      <c r="U215" s="490"/>
      <c r="V215" s="490"/>
      <c r="W215" s="490"/>
      <c r="X215" s="490"/>
      <c r="Y215" s="79"/>
      <c r="Z215" s="78"/>
      <c r="AA215" s="78"/>
      <c r="AB215" s="78"/>
      <c r="AC215" s="78"/>
      <c r="AD215" s="78"/>
      <c r="AE215" s="79"/>
      <c r="AF215" s="79"/>
      <c r="AG215" s="79"/>
      <c r="AH215" s="79"/>
      <c r="AI215" s="79"/>
      <c r="AJ215" s="79"/>
      <c r="AK215" s="79"/>
      <c r="AL215" s="79"/>
      <c r="AM215" s="79"/>
      <c r="AN215" s="79"/>
      <c r="AO215" s="79"/>
      <c r="AP215" s="79"/>
      <c r="AQ215" s="79"/>
      <c r="AR215" s="79"/>
      <c r="AS215" s="79"/>
      <c r="AT215" s="79"/>
      <c r="AU215" s="79"/>
      <c r="AV215" s="188" t="s">
        <v>184</v>
      </c>
      <c r="AW215" s="581"/>
      <c r="CE215" s="146"/>
      <c r="CF215" s="70"/>
      <c r="CG215" s="70"/>
      <c r="CH215" s="70"/>
      <c r="CI215" s="70"/>
      <c r="CJ215" s="70"/>
      <c r="CK215" s="70"/>
      <c r="CL215" s="70"/>
      <c r="CM215" s="70"/>
      <c r="CN215" s="70"/>
      <c r="CO215" s="70"/>
      <c r="CP215" s="70"/>
      <c r="CQ215" s="70"/>
      <c r="CR215" s="70"/>
      <c r="CS215" s="70"/>
      <c r="CT215" s="137"/>
      <c r="CU215" s="137"/>
      <c r="CV215" s="137"/>
    </row>
    <row r="216" spans="1:100" ht="12.75" customHeight="1" thickTop="1" x14ac:dyDescent="0.2">
      <c r="D216" s="68"/>
      <c r="F216" s="81"/>
      <c r="G216" s="68"/>
      <c r="H216" s="68"/>
      <c r="I216" s="68"/>
      <c r="J216" s="191"/>
      <c r="K216" s="158"/>
      <c r="P216" s="189" t="s">
        <v>187</v>
      </c>
      <c r="Q216" s="144">
        <v>0</v>
      </c>
      <c r="R216" s="144">
        <f>IF(R$26&lt;=Betrachtungszeit_Heizung,E215+E215*Inflationsindex,0)</f>
        <v>0</v>
      </c>
      <c r="S216" s="144">
        <f t="shared" ref="S216:AU216" si="163">IF(S$26&lt;=Betrachtungszeit_Heizung,R216+R216*Inflationsindex,0)</f>
        <v>0</v>
      </c>
      <c r="T216" s="144">
        <f t="shared" si="163"/>
        <v>0</v>
      </c>
      <c r="U216" s="144">
        <f t="shared" si="163"/>
        <v>0</v>
      </c>
      <c r="V216" s="144">
        <f t="shared" si="163"/>
        <v>0</v>
      </c>
      <c r="W216" s="144">
        <f t="shared" si="163"/>
        <v>0</v>
      </c>
      <c r="X216" s="144">
        <f t="shared" si="163"/>
        <v>0</v>
      </c>
      <c r="Y216" s="144">
        <f t="shared" si="163"/>
        <v>0</v>
      </c>
      <c r="Z216" s="144">
        <f t="shared" si="163"/>
        <v>0</v>
      </c>
      <c r="AA216" s="144">
        <f t="shared" si="163"/>
        <v>0</v>
      </c>
      <c r="AB216" s="144">
        <f t="shared" si="163"/>
        <v>0</v>
      </c>
      <c r="AC216" s="144">
        <f t="shared" si="163"/>
        <v>0</v>
      </c>
      <c r="AD216" s="144">
        <f t="shared" si="163"/>
        <v>0</v>
      </c>
      <c r="AE216" s="144">
        <f t="shared" si="163"/>
        <v>0</v>
      </c>
      <c r="AF216" s="144">
        <f t="shared" si="163"/>
        <v>0</v>
      </c>
      <c r="AG216" s="144">
        <f t="shared" si="163"/>
        <v>0</v>
      </c>
      <c r="AH216" s="144">
        <f t="shared" si="163"/>
        <v>0</v>
      </c>
      <c r="AI216" s="144">
        <f t="shared" si="163"/>
        <v>0</v>
      </c>
      <c r="AJ216" s="144">
        <f t="shared" si="163"/>
        <v>0</v>
      </c>
      <c r="AK216" s="144">
        <f t="shared" si="163"/>
        <v>0</v>
      </c>
      <c r="AL216" s="144">
        <f t="shared" si="163"/>
        <v>0</v>
      </c>
      <c r="AM216" s="144">
        <f t="shared" si="163"/>
        <v>0</v>
      </c>
      <c r="AN216" s="144">
        <f t="shared" si="163"/>
        <v>0</v>
      </c>
      <c r="AO216" s="144">
        <f t="shared" si="163"/>
        <v>0</v>
      </c>
      <c r="AP216" s="144">
        <f t="shared" si="163"/>
        <v>0</v>
      </c>
      <c r="AQ216" s="144">
        <f t="shared" si="163"/>
        <v>0</v>
      </c>
      <c r="AR216" s="144">
        <f t="shared" si="163"/>
        <v>0</v>
      </c>
      <c r="AS216" s="144">
        <f t="shared" si="163"/>
        <v>0</v>
      </c>
      <c r="AT216" s="144">
        <f t="shared" si="163"/>
        <v>0</v>
      </c>
      <c r="AU216" s="144">
        <f t="shared" si="163"/>
        <v>0</v>
      </c>
      <c r="AW216" s="112"/>
      <c r="AX216" s="108"/>
      <c r="AY216" s="108"/>
      <c r="CE216" s="146"/>
      <c r="CF216" s="70"/>
      <c r="CG216" s="70"/>
      <c r="CH216" s="70"/>
      <c r="CI216" s="70"/>
      <c r="CJ216" s="70"/>
      <c r="CK216" s="70"/>
      <c r="CL216" s="70"/>
      <c r="CM216" s="70"/>
      <c r="CN216" s="70"/>
      <c r="CO216" s="70"/>
      <c r="CP216" s="70"/>
      <c r="CQ216" s="70"/>
      <c r="CR216" s="70"/>
      <c r="CS216" s="70"/>
      <c r="CT216" s="137"/>
      <c r="CU216" s="137"/>
      <c r="CV216" s="137"/>
    </row>
    <row r="217" spans="1:100" ht="13.5" thickBot="1" x14ac:dyDescent="0.25">
      <c r="A217" s="158"/>
      <c r="B217" s="197" t="s">
        <v>193</v>
      </c>
      <c r="C217" s="197"/>
      <c r="D217" s="213"/>
      <c r="E217" s="201"/>
      <c r="F217" s="81"/>
      <c r="G217" s="112"/>
      <c r="H217" s="112"/>
      <c r="I217" s="112"/>
      <c r="J217" s="191"/>
      <c r="K217" s="158"/>
      <c r="P217" s="189" t="s">
        <v>188</v>
      </c>
      <c r="Q217" s="144">
        <v>0</v>
      </c>
      <c r="R217" s="144">
        <f t="shared" ref="R217:AU217" si="164">R216*(1+Kalkulationszinssatz)^-R$26</f>
        <v>0</v>
      </c>
      <c r="S217" s="144">
        <f t="shared" si="164"/>
        <v>0</v>
      </c>
      <c r="T217" s="144">
        <f t="shared" si="164"/>
        <v>0</v>
      </c>
      <c r="U217" s="144">
        <f t="shared" si="164"/>
        <v>0</v>
      </c>
      <c r="V217" s="144">
        <f t="shared" si="164"/>
        <v>0</v>
      </c>
      <c r="W217" s="144">
        <f t="shared" si="164"/>
        <v>0</v>
      </c>
      <c r="X217" s="144">
        <f t="shared" si="164"/>
        <v>0</v>
      </c>
      <c r="Y217" s="144">
        <f t="shared" si="164"/>
        <v>0</v>
      </c>
      <c r="Z217" s="144">
        <f t="shared" si="164"/>
        <v>0</v>
      </c>
      <c r="AA217" s="144">
        <f t="shared" si="164"/>
        <v>0</v>
      </c>
      <c r="AB217" s="144">
        <f t="shared" si="164"/>
        <v>0</v>
      </c>
      <c r="AC217" s="144">
        <f t="shared" si="164"/>
        <v>0</v>
      </c>
      <c r="AD217" s="144">
        <f t="shared" si="164"/>
        <v>0</v>
      </c>
      <c r="AE217" s="144">
        <f t="shared" si="164"/>
        <v>0</v>
      </c>
      <c r="AF217" s="144">
        <f t="shared" si="164"/>
        <v>0</v>
      </c>
      <c r="AG217" s="144">
        <f t="shared" si="164"/>
        <v>0</v>
      </c>
      <c r="AH217" s="144">
        <f t="shared" si="164"/>
        <v>0</v>
      </c>
      <c r="AI217" s="144">
        <f t="shared" si="164"/>
        <v>0</v>
      </c>
      <c r="AJ217" s="144">
        <f t="shared" si="164"/>
        <v>0</v>
      </c>
      <c r="AK217" s="144">
        <f t="shared" si="164"/>
        <v>0</v>
      </c>
      <c r="AL217" s="144">
        <f t="shared" si="164"/>
        <v>0</v>
      </c>
      <c r="AM217" s="144">
        <f t="shared" si="164"/>
        <v>0</v>
      </c>
      <c r="AN217" s="144">
        <f t="shared" si="164"/>
        <v>0</v>
      </c>
      <c r="AO217" s="144">
        <f t="shared" si="164"/>
        <v>0</v>
      </c>
      <c r="AP217" s="144">
        <f t="shared" si="164"/>
        <v>0</v>
      </c>
      <c r="AQ217" s="144">
        <f t="shared" si="164"/>
        <v>0</v>
      </c>
      <c r="AR217" s="144">
        <f t="shared" si="164"/>
        <v>0</v>
      </c>
      <c r="AS217" s="144">
        <f t="shared" si="164"/>
        <v>0</v>
      </c>
      <c r="AT217" s="144">
        <f t="shared" si="164"/>
        <v>0</v>
      </c>
      <c r="AU217" s="144">
        <f t="shared" si="164"/>
        <v>0</v>
      </c>
      <c r="AV217" s="190">
        <f>SUM(Q217:AU217)</f>
        <v>0</v>
      </c>
      <c r="AW217" s="433"/>
      <c r="AX217" s="70"/>
      <c r="AY217" s="70"/>
      <c r="CE217" s="146"/>
      <c r="CF217" s="70"/>
      <c r="CG217" s="70"/>
      <c r="CH217" s="70"/>
      <c r="CI217" s="70"/>
      <c r="CJ217" s="70"/>
      <c r="CK217" s="70"/>
      <c r="CL217" s="70"/>
      <c r="CM217" s="70"/>
      <c r="CN217" s="70"/>
      <c r="CO217" s="70"/>
      <c r="CP217" s="70"/>
      <c r="CQ217" s="70"/>
      <c r="CR217" s="70"/>
      <c r="CS217" s="70"/>
      <c r="CT217" s="137"/>
      <c r="CU217" s="137"/>
      <c r="CV217" s="137"/>
    </row>
    <row r="218" spans="1:100" ht="13.5" thickBot="1" x14ac:dyDescent="0.25">
      <c r="A218" s="608" t="s">
        <v>8</v>
      </c>
      <c r="B218" s="199" t="s">
        <v>194</v>
      </c>
      <c r="C218" s="169"/>
      <c r="D218" s="169"/>
      <c r="E218" s="492"/>
      <c r="F218" s="380" t="s">
        <v>191</v>
      </c>
      <c r="G218" s="112"/>
      <c r="H218" s="112"/>
      <c r="I218" s="112"/>
      <c r="J218" s="191"/>
      <c r="K218" s="158"/>
      <c r="L218" s="146"/>
      <c r="O218" s="146"/>
      <c r="AW218" s="112"/>
      <c r="AX218" s="108"/>
      <c r="AY218" s="108"/>
      <c r="CE218" s="146"/>
      <c r="CF218" s="70"/>
      <c r="CG218" s="70"/>
      <c r="CH218" s="70"/>
      <c r="CI218" s="70"/>
      <c r="CJ218" s="70"/>
      <c r="CK218" s="70"/>
      <c r="CL218" s="70"/>
      <c r="CM218" s="70"/>
      <c r="CN218" s="70"/>
      <c r="CO218" s="70"/>
      <c r="CP218" s="70"/>
      <c r="CQ218" s="70"/>
      <c r="CR218" s="70"/>
      <c r="CS218" s="70"/>
      <c r="CT218" s="137"/>
      <c r="CU218" s="137"/>
      <c r="CV218" s="137"/>
    </row>
    <row r="219" spans="1:100" ht="13.5" thickBot="1" x14ac:dyDescent="0.25">
      <c r="B219" s="102" t="s">
        <v>422</v>
      </c>
      <c r="C219" s="376"/>
      <c r="D219" s="376"/>
      <c r="E219" s="247"/>
      <c r="F219" s="381" t="s">
        <v>191</v>
      </c>
      <c r="G219" s="68"/>
      <c r="H219" s="68"/>
      <c r="I219" s="68"/>
      <c r="J219" s="191"/>
      <c r="L219" s="200"/>
      <c r="M219" s="201"/>
      <c r="N219" s="201"/>
      <c r="O219" s="146"/>
      <c r="P219" s="184" t="s">
        <v>195</v>
      </c>
      <c r="Q219" s="488"/>
      <c r="R219" s="488"/>
      <c r="S219" s="489"/>
      <c r="T219" s="490"/>
      <c r="U219" s="490"/>
      <c r="V219" s="490"/>
      <c r="W219" s="490"/>
      <c r="X219" s="490"/>
      <c r="Y219" s="79"/>
      <c r="Z219" s="78"/>
      <c r="AA219" s="78"/>
      <c r="AB219" s="78"/>
      <c r="AC219" s="78"/>
      <c r="AD219" s="78"/>
      <c r="AE219" s="79"/>
      <c r="AF219" s="79"/>
      <c r="AG219" s="79"/>
      <c r="AH219" s="79"/>
      <c r="AI219" s="79"/>
      <c r="AJ219" s="79"/>
      <c r="AK219" s="79"/>
      <c r="AL219" s="79"/>
      <c r="AM219" s="79"/>
      <c r="AN219" s="79"/>
      <c r="AO219" s="79"/>
      <c r="AP219" s="79"/>
      <c r="AQ219" s="79"/>
      <c r="AR219" s="79"/>
      <c r="AS219" s="79"/>
      <c r="AT219" s="79"/>
      <c r="AU219" s="79"/>
      <c r="AV219" s="188" t="s">
        <v>184</v>
      </c>
      <c r="AW219" s="581"/>
      <c r="AX219" s="108"/>
      <c r="AY219" s="108"/>
      <c r="CE219" s="146"/>
      <c r="CF219" s="70"/>
      <c r="CG219" s="70"/>
      <c r="CH219" s="70"/>
      <c r="CI219" s="70"/>
      <c r="CJ219" s="70"/>
      <c r="CK219" s="70"/>
      <c r="CL219" s="70"/>
      <c r="CM219" s="70"/>
      <c r="CN219" s="70"/>
      <c r="CO219" s="70"/>
      <c r="CP219" s="70"/>
      <c r="CQ219" s="70"/>
      <c r="CR219" s="70"/>
      <c r="CS219" s="70"/>
      <c r="CT219" s="137"/>
      <c r="CU219" s="137"/>
      <c r="CV219" s="137"/>
    </row>
    <row r="220" spans="1:100" s="107" customFormat="1" ht="13.5" thickBot="1" x14ac:dyDescent="0.25">
      <c r="A220" s="491"/>
      <c r="B220" s="69" t="s">
        <v>196</v>
      </c>
      <c r="C220" s="376"/>
      <c r="D220" s="376"/>
      <c r="E220" s="326"/>
      <c r="F220" s="382" t="s">
        <v>191</v>
      </c>
      <c r="G220" s="92"/>
      <c r="H220" s="92"/>
      <c r="I220" s="92"/>
      <c r="J220" s="191"/>
      <c r="K220" s="69"/>
      <c r="L220" s="146"/>
      <c r="M220" s="102"/>
      <c r="N220" s="102"/>
      <c r="O220" s="146"/>
      <c r="P220" s="189" t="s">
        <v>187</v>
      </c>
      <c r="Q220" s="144">
        <v>0</v>
      </c>
      <c r="R220" s="144">
        <f>IF(R$26&lt;=Betrachtungszeit_Heizung,E222+E222*Inflationsindex,0)</f>
        <v>0</v>
      </c>
      <c r="S220" s="144">
        <f t="shared" ref="S220:AU220" si="165">IF(S$26&lt;=Betrachtungszeit_Heizung,R220+R220*Inflationsindex,0)</f>
        <v>0</v>
      </c>
      <c r="T220" s="144">
        <f t="shared" si="165"/>
        <v>0</v>
      </c>
      <c r="U220" s="144">
        <f t="shared" si="165"/>
        <v>0</v>
      </c>
      <c r="V220" s="144">
        <f t="shared" si="165"/>
        <v>0</v>
      </c>
      <c r="W220" s="144">
        <f t="shared" si="165"/>
        <v>0</v>
      </c>
      <c r="X220" s="144">
        <f t="shared" si="165"/>
        <v>0</v>
      </c>
      <c r="Y220" s="144">
        <f t="shared" si="165"/>
        <v>0</v>
      </c>
      <c r="Z220" s="144">
        <f t="shared" si="165"/>
        <v>0</v>
      </c>
      <c r="AA220" s="144">
        <f t="shared" si="165"/>
        <v>0</v>
      </c>
      <c r="AB220" s="144">
        <f t="shared" si="165"/>
        <v>0</v>
      </c>
      <c r="AC220" s="144">
        <f t="shared" si="165"/>
        <v>0</v>
      </c>
      <c r="AD220" s="144">
        <f t="shared" si="165"/>
        <v>0</v>
      </c>
      <c r="AE220" s="144">
        <f t="shared" si="165"/>
        <v>0</v>
      </c>
      <c r="AF220" s="144">
        <f t="shared" si="165"/>
        <v>0</v>
      </c>
      <c r="AG220" s="144">
        <f t="shared" si="165"/>
        <v>0</v>
      </c>
      <c r="AH220" s="144">
        <f t="shared" si="165"/>
        <v>0</v>
      </c>
      <c r="AI220" s="144">
        <f t="shared" si="165"/>
        <v>0</v>
      </c>
      <c r="AJ220" s="144">
        <f t="shared" si="165"/>
        <v>0</v>
      </c>
      <c r="AK220" s="144">
        <f t="shared" si="165"/>
        <v>0</v>
      </c>
      <c r="AL220" s="144">
        <f t="shared" si="165"/>
        <v>0</v>
      </c>
      <c r="AM220" s="144">
        <f t="shared" si="165"/>
        <v>0</v>
      </c>
      <c r="AN220" s="144">
        <f t="shared" si="165"/>
        <v>0</v>
      </c>
      <c r="AO220" s="144">
        <f t="shared" si="165"/>
        <v>0</v>
      </c>
      <c r="AP220" s="144">
        <f t="shared" si="165"/>
        <v>0</v>
      </c>
      <c r="AQ220" s="144">
        <f t="shared" si="165"/>
        <v>0</v>
      </c>
      <c r="AR220" s="144">
        <f t="shared" si="165"/>
        <v>0</v>
      </c>
      <c r="AS220" s="144">
        <f t="shared" si="165"/>
        <v>0</v>
      </c>
      <c r="AT220" s="144">
        <f t="shared" si="165"/>
        <v>0</v>
      </c>
      <c r="AU220" s="144">
        <f t="shared" si="165"/>
        <v>0</v>
      </c>
      <c r="AV220" s="68"/>
      <c r="AW220" s="112"/>
      <c r="AX220" s="68"/>
      <c r="AY220" s="68"/>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E220" s="146"/>
      <c r="CF220" s="70"/>
      <c r="CG220" s="70"/>
      <c r="CH220" s="70"/>
      <c r="CI220" s="70"/>
      <c r="CJ220" s="70"/>
      <c r="CK220" s="70"/>
      <c r="CL220" s="70"/>
      <c r="CM220" s="70"/>
      <c r="CN220" s="70"/>
      <c r="CO220" s="70"/>
      <c r="CP220" s="70"/>
      <c r="CQ220" s="70"/>
      <c r="CR220" s="70"/>
      <c r="CS220" s="70"/>
      <c r="CT220" s="137"/>
      <c r="CU220" s="137"/>
      <c r="CV220" s="137"/>
    </row>
    <row r="221" spans="1:100" x14ac:dyDescent="0.2">
      <c r="B221" s="202" t="s">
        <v>45</v>
      </c>
      <c r="C221" s="325"/>
      <c r="D221" s="325"/>
      <c r="E221" s="326"/>
      <c r="F221" s="382" t="s">
        <v>191</v>
      </c>
      <c r="G221" s="163"/>
      <c r="H221" s="163"/>
      <c r="I221" s="163"/>
      <c r="J221" s="191"/>
      <c r="L221" s="146"/>
      <c r="O221" s="146"/>
      <c r="P221" s="189" t="s">
        <v>188</v>
      </c>
      <c r="Q221" s="144">
        <v>0</v>
      </c>
      <c r="R221" s="144">
        <f t="shared" ref="R221:AU221" si="166">R220*(1+Kalkulationszinssatz)^-R$26</f>
        <v>0</v>
      </c>
      <c r="S221" s="144">
        <f t="shared" si="166"/>
        <v>0</v>
      </c>
      <c r="T221" s="144">
        <f t="shared" si="166"/>
        <v>0</v>
      </c>
      <c r="U221" s="144">
        <f t="shared" si="166"/>
        <v>0</v>
      </c>
      <c r="V221" s="144">
        <f t="shared" si="166"/>
        <v>0</v>
      </c>
      <c r="W221" s="144">
        <f t="shared" si="166"/>
        <v>0</v>
      </c>
      <c r="X221" s="144">
        <f t="shared" si="166"/>
        <v>0</v>
      </c>
      <c r="Y221" s="144">
        <f t="shared" si="166"/>
        <v>0</v>
      </c>
      <c r="Z221" s="144">
        <f t="shared" si="166"/>
        <v>0</v>
      </c>
      <c r="AA221" s="144">
        <f t="shared" si="166"/>
        <v>0</v>
      </c>
      <c r="AB221" s="144">
        <f t="shared" si="166"/>
        <v>0</v>
      </c>
      <c r="AC221" s="144">
        <f t="shared" si="166"/>
        <v>0</v>
      </c>
      <c r="AD221" s="144">
        <f t="shared" si="166"/>
        <v>0</v>
      </c>
      <c r="AE221" s="144">
        <f t="shared" si="166"/>
        <v>0</v>
      </c>
      <c r="AF221" s="144">
        <f t="shared" si="166"/>
        <v>0</v>
      </c>
      <c r="AG221" s="144">
        <f t="shared" si="166"/>
        <v>0</v>
      </c>
      <c r="AH221" s="144">
        <f t="shared" si="166"/>
        <v>0</v>
      </c>
      <c r="AI221" s="144">
        <f t="shared" si="166"/>
        <v>0</v>
      </c>
      <c r="AJ221" s="144">
        <f t="shared" si="166"/>
        <v>0</v>
      </c>
      <c r="AK221" s="144">
        <f t="shared" si="166"/>
        <v>0</v>
      </c>
      <c r="AL221" s="144">
        <f t="shared" si="166"/>
        <v>0</v>
      </c>
      <c r="AM221" s="144">
        <f t="shared" si="166"/>
        <v>0</v>
      </c>
      <c r="AN221" s="144">
        <f t="shared" si="166"/>
        <v>0</v>
      </c>
      <c r="AO221" s="144">
        <f t="shared" si="166"/>
        <v>0</v>
      </c>
      <c r="AP221" s="144">
        <f t="shared" si="166"/>
        <v>0</v>
      </c>
      <c r="AQ221" s="144">
        <f t="shared" si="166"/>
        <v>0</v>
      </c>
      <c r="AR221" s="144">
        <f t="shared" si="166"/>
        <v>0</v>
      </c>
      <c r="AS221" s="144">
        <f t="shared" si="166"/>
        <v>0</v>
      </c>
      <c r="AT221" s="144">
        <f t="shared" si="166"/>
        <v>0</v>
      </c>
      <c r="AU221" s="144">
        <f t="shared" si="166"/>
        <v>0</v>
      </c>
      <c r="AV221" s="190">
        <f>SUM(Q221:AU221)</f>
        <v>0</v>
      </c>
      <c r="AW221" s="433"/>
      <c r="CE221" s="146"/>
      <c r="CF221" s="70"/>
      <c r="CG221" s="70"/>
      <c r="CH221" s="70"/>
      <c r="CI221" s="70"/>
      <c r="CJ221" s="70"/>
      <c r="CK221" s="70"/>
      <c r="CL221" s="70"/>
      <c r="CM221" s="70"/>
      <c r="CN221" s="70"/>
      <c r="CO221" s="70"/>
      <c r="CP221" s="70"/>
      <c r="CQ221" s="70"/>
      <c r="CR221" s="70"/>
      <c r="CS221" s="70"/>
      <c r="CT221" s="137"/>
      <c r="CU221" s="137"/>
      <c r="CV221" s="137"/>
    </row>
    <row r="222" spans="1:100" s="69" customFormat="1" ht="13.5" thickBot="1" x14ac:dyDescent="0.25">
      <c r="A222" s="203"/>
      <c r="B222" s="215" t="s">
        <v>190</v>
      </c>
      <c r="C222" s="204"/>
      <c r="D222" s="204"/>
      <c r="E222" s="216">
        <f>SUM(E218:E221)</f>
        <v>0</v>
      </c>
      <c r="F222" s="379" t="s">
        <v>191</v>
      </c>
      <c r="G222" s="205"/>
      <c r="H222" s="205"/>
      <c r="I222" s="205"/>
      <c r="J222" s="191"/>
      <c r="L222" s="146"/>
      <c r="M222" s="70"/>
      <c r="N222" s="70"/>
      <c r="O222" s="146"/>
      <c r="AW222" s="102"/>
      <c r="CC222" s="102"/>
      <c r="CE222" s="146"/>
      <c r="CF222" s="70"/>
      <c r="CG222" s="70"/>
      <c r="CH222" s="70"/>
      <c r="CI222" s="70"/>
      <c r="CJ222" s="70"/>
      <c r="CK222" s="70"/>
      <c r="CL222" s="70"/>
      <c r="CM222" s="70"/>
      <c r="CN222" s="70"/>
      <c r="CO222" s="70"/>
      <c r="CP222" s="70"/>
      <c r="CQ222" s="70"/>
      <c r="CR222" s="70"/>
      <c r="CS222" s="70"/>
      <c r="CT222" s="137"/>
      <c r="CU222" s="137"/>
      <c r="CV222" s="137"/>
    </row>
    <row r="223" spans="1:100" s="69" customFormat="1" ht="13.5" thickTop="1" x14ac:dyDescent="0.2">
      <c r="F223" s="205"/>
      <c r="G223" s="205"/>
      <c r="H223" s="205"/>
      <c r="I223" s="205"/>
      <c r="J223" s="191"/>
      <c r="AW223" s="102"/>
      <c r="CC223" s="102"/>
      <c r="CE223" s="146"/>
      <c r="CF223" s="70"/>
      <c r="CG223" s="70"/>
      <c r="CH223" s="70"/>
      <c r="CI223" s="70"/>
      <c r="CJ223" s="70"/>
      <c r="CK223" s="70"/>
      <c r="CL223" s="70"/>
      <c r="CM223" s="70"/>
      <c r="CN223" s="70"/>
      <c r="CO223" s="70"/>
      <c r="CP223" s="70"/>
      <c r="CQ223" s="70"/>
      <c r="CR223" s="70"/>
      <c r="CS223" s="70"/>
      <c r="CT223" s="137"/>
      <c r="CU223" s="137"/>
      <c r="CV223" s="137"/>
    </row>
    <row r="224" spans="1:100" ht="54" customHeight="1" thickBot="1" x14ac:dyDescent="0.25">
      <c r="A224" s="69"/>
      <c r="B224" s="297" t="s">
        <v>197</v>
      </c>
      <c r="C224" s="377" t="str">
        <f>"Producteur de chaleur 1
 ("&amp;$C$7&amp;")"</f>
        <v>Producteur de chaleur 1
 (VEUILLEZ SÉLECTIONNER)</v>
      </c>
      <c r="D224" s="377" t="str">
        <f>"Producteur de chaleur 2
("&amp;$C$15&amp;")"</f>
        <v>Producteur de chaleur 2
(VEUILLEZ SÉLECTIONNER)</v>
      </c>
      <c r="E224" s="704" t="s">
        <v>190</v>
      </c>
      <c r="F224" s="705"/>
      <c r="G224" s="69"/>
      <c r="H224" s="705"/>
      <c r="I224" s="705"/>
      <c r="J224" s="191"/>
      <c r="M224" s="69"/>
      <c r="N224" s="69"/>
      <c r="P224" s="184" t="s">
        <v>197</v>
      </c>
      <c r="Q224" s="185"/>
      <c r="R224" s="185"/>
      <c r="S224" s="77"/>
      <c r="T224" s="490"/>
      <c r="U224" s="490"/>
      <c r="V224" s="490"/>
      <c r="W224" s="490"/>
      <c r="X224" s="490"/>
      <c r="Y224" s="79"/>
      <c r="Z224" s="78"/>
      <c r="AA224" s="78"/>
      <c r="AB224" s="78"/>
      <c r="AC224" s="78"/>
      <c r="AD224" s="78"/>
      <c r="AE224" s="79"/>
      <c r="AF224" s="79"/>
      <c r="AG224" s="79"/>
      <c r="AH224" s="79"/>
      <c r="AI224" s="79"/>
      <c r="AJ224" s="79"/>
      <c r="AK224" s="79"/>
      <c r="AL224" s="79"/>
      <c r="AM224" s="79"/>
      <c r="AN224" s="79"/>
      <c r="AO224" s="79"/>
      <c r="AP224" s="79"/>
      <c r="AQ224" s="79"/>
      <c r="AR224" s="79"/>
      <c r="AS224" s="79"/>
      <c r="AT224" s="79"/>
      <c r="AU224" s="79"/>
      <c r="AV224" s="188" t="s">
        <v>184</v>
      </c>
      <c r="AW224" s="581"/>
      <c r="CE224" s="146"/>
      <c r="CF224" s="70"/>
      <c r="CG224" s="70"/>
      <c r="CH224" s="70"/>
      <c r="CI224" s="70"/>
      <c r="CJ224" s="70"/>
      <c r="CK224" s="70"/>
      <c r="CL224" s="70"/>
      <c r="CM224" s="70"/>
      <c r="CN224" s="70"/>
      <c r="CO224" s="70"/>
      <c r="CP224" s="70"/>
      <c r="CQ224" s="70"/>
      <c r="CR224" s="70"/>
      <c r="CS224" s="70"/>
      <c r="CT224" s="137"/>
      <c r="CU224" s="137"/>
      <c r="CV224" s="137"/>
    </row>
    <row r="225" spans="1:100" s="69" customFormat="1" ht="13.5" thickBot="1" x14ac:dyDescent="0.25">
      <c r="A225" s="608" t="s">
        <v>8</v>
      </c>
      <c r="B225" s="102" t="s">
        <v>198</v>
      </c>
      <c r="C225" s="110">
        <f>VLOOKUP(C13,Données_de_base!$W$9:$AB$21,2,0)*IF(C13=14,C8/C10*12,C8)</f>
        <v>0</v>
      </c>
      <c r="D225" s="110">
        <f>VLOOKUP(C21,Données_de_base!$W$9:$AB$21,2,0)*IF(C21=14,C16/C18*12,C16)</f>
        <v>0</v>
      </c>
      <c r="E225" s="383">
        <f>SUM(C225:D225)</f>
        <v>0</v>
      </c>
      <c r="F225" s="316" t="s">
        <v>191</v>
      </c>
      <c r="H225" s="210"/>
      <c r="I225" s="210"/>
      <c r="J225" s="191"/>
      <c r="K225" s="102"/>
      <c r="P225" s="189" t="s">
        <v>199</v>
      </c>
      <c r="Q225" s="144">
        <v>0</v>
      </c>
      <c r="R225" s="144">
        <f>IF(R$26&lt;=Betrachtungszeit_Heizung,$E$227*(1+Energiepreissteigerung),0)</f>
        <v>0</v>
      </c>
      <c r="S225" s="144">
        <f t="shared" ref="S225:AU225" si="167">IF(S$26&lt;=Betrachtungszeit_Heizung,R225*(1+Energiepreissteigerung),0)</f>
        <v>0</v>
      </c>
      <c r="T225" s="144">
        <f t="shared" si="167"/>
        <v>0</v>
      </c>
      <c r="U225" s="144">
        <f t="shared" si="167"/>
        <v>0</v>
      </c>
      <c r="V225" s="144">
        <f t="shared" si="167"/>
        <v>0</v>
      </c>
      <c r="W225" s="144">
        <f t="shared" si="167"/>
        <v>0</v>
      </c>
      <c r="X225" s="144">
        <f t="shared" si="167"/>
        <v>0</v>
      </c>
      <c r="Y225" s="144">
        <f t="shared" si="167"/>
        <v>0</v>
      </c>
      <c r="Z225" s="144">
        <f t="shared" si="167"/>
        <v>0</v>
      </c>
      <c r="AA225" s="144">
        <f t="shared" si="167"/>
        <v>0</v>
      </c>
      <c r="AB225" s="144">
        <f t="shared" si="167"/>
        <v>0</v>
      </c>
      <c r="AC225" s="144">
        <f t="shared" si="167"/>
        <v>0</v>
      </c>
      <c r="AD225" s="144">
        <f t="shared" si="167"/>
        <v>0</v>
      </c>
      <c r="AE225" s="144">
        <f t="shared" si="167"/>
        <v>0</v>
      </c>
      <c r="AF225" s="144">
        <f t="shared" si="167"/>
        <v>0</v>
      </c>
      <c r="AG225" s="144">
        <f t="shared" si="167"/>
        <v>0</v>
      </c>
      <c r="AH225" s="144">
        <f t="shared" si="167"/>
        <v>0</v>
      </c>
      <c r="AI225" s="144">
        <f t="shared" si="167"/>
        <v>0</v>
      </c>
      <c r="AJ225" s="144">
        <f t="shared" si="167"/>
        <v>0</v>
      </c>
      <c r="AK225" s="144">
        <f t="shared" si="167"/>
        <v>0</v>
      </c>
      <c r="AL225" s="144">
        <f t="shared" si="167"/>
        <v>0</v>
      </c>
      <c r="AM225" s="144">
        <f t="shared" si="167"/>
        <v>0</v>
      </c>
      <c r="AN225" s="144">
        <f t="shared" si="167"/>
        <v>0</v>
      </c>
      <c r="AO225" s="144">
        <f t="shared" si="167"/>
        <v>0</v>
      </c>
      <c r="AP225" s="144">
        <f t="shared" si="167"/>
        <v>0</v>
      </c>
      <c r="AQ225" s="144">
        <f t="shared" si="167"/>
        <v>0</v>
      </c>
      <c r="AR225" s="144">
        <f t="shared" si="167"/>
        <v>0</v>
      </c>
      <c r="AS225" s="144">
        <f t="shared" si="167"/>
        <v>0</v>
      </c>
      <c r="AT225" s="144">
        <f t="shared" si="167"/>
        <v>0</v>
      </c>
      <c r="AU225" s="144">
        <f t="shared" si="167"/>
        <v>0</v>
      </c>
      <c r="AV225" s="68"/>
      <c r="AW225" s="112"/>
      <c r="AX225" s="68"/>
      <c r="AY225" s="68"/>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108"/>
      <c r="CE225" s="146"/>
      <c r="CF225" s="70"/>
      <c r="CG225" s="70"/>
      <c r="CH225" s="70"/>
      <c r="CI225" s="70"/>
      <c r="CJ225" s="70"/>
      <c r="CK225" s="70"/>
      <c r="CL225" s="70"/>
      <c r="CM225" s="70"/>
      <c r="CN225" s="70"/>
      <c r="CO225" s="70"/>
      <c r="CP225" s="70"/>
      <c r="CQ225" s="70"/>
      <c r="CR225" s="70"/>
      <c r="CS225" s="70"/>
      <c r="CT225" s="137"/>
      <c r="CU225" s="137"/>
      <c r="CV225" s="137"/>
    </row>
    <row r="226" spans="1:100" x14ac:dyDescent="0.2">
      <c r="A226" s="198" t="s">
        <v>8</v>
      </c>
      <c r="B226" s="95" t="s">
        <v>197</v>
      </c>
      <c r="C226" s="110">
        <f>IF(C13=14,(StrompreisWPHT/100*70%+StrompreisWPNT/100*30%)*C11*1000,VLOOKUP(C13,Données_de_base!$W$9:$AB$21,3,0)/100*C11*1000)</f>
        <v>0</v>
      </c>
      <c r="D226" s="212">
        <f>IF(C21=14,(StrompreisWPHT/100*70%+StrompreisWPNT/100*30%)*C19*1000,VLOOKUP(C21,Données_de_base!$W$9:$AB$21,3,0)/100*C19*1000)</f>
        <v>0</v>
      </c>
      <c r="E226" s="230">
        <f>SUM(C226:D226)</f>
        <v>0</v>
      </c>
      <c r="F226" s="197" t="s">
        <v>191</v>
      </c>
      <c r="H226" s="164"/>
      <c r="I226" s="164"/>
      <c r="J226" s="191"/>
      <c r="P226" s="189" t="s">
        <v>188</v>
      </c>
      <c r="Q226" s="144">
        <v>0</v>
      </c>
      <c r="R226" s="144">
        <f>R225*(1+Kalkulationszinssatz)^-R$26</f>
        <v>0</v>
      </c>
      <c r="S226" s="144">
        <f t="shared" ref="S226:AU226" si="168">S225*(1+Kalkulationszinssatz)^-S$26</f>
        <v>0</v>
      </c>
      <c r="T226" s="144">
        <f t="shared" si="168"/>
        <v>0</v>
      </c>
      <c r="U226" s="144">
        <f t="shared" si="168"/>
        <v>0</v>
      </c>
      <c r="V226" s="144">
        <f t="shared" si="168"/>
        <v>0</v>
      </c>
      <c r="W226" s="144">
        <f t="shared" si="168"/>
        <v>0</v>
      </c>
      <c r="X226" s="144">
        <f t="shared" si="168"/>
        <v>0</v>
      </c>
      <c r="Y226" s="144">
        <f t="shared" si="168"/>
        <v>0</v>
      </c>
      <c r="Z226" s="144">
        <f t="shared" si="168"/>
        <v>0</v>
      </c>
      <c r="AA226" s="144">
        <f t="shared" si="168"/>
        <v>0</v>
      </c>
      <c r="AB226" s="144">
        <f t="shared" si="168"/>
        <v>0</v>
      </c>
      <c r="AC226" s="144">
        <f t="shared" si="168"/>
        <v>0</v>
      </c>
      <c r="AD226" s="144">
        <f t="shared" si="168"/>
        <v>0</v>
      </c>
      <c r="AE226" s="144">
        <f t="shared" si="168"/>
        <v>0</v>
      </c>
      <c r="AF226" s="144">
        <f t="shared" si="168"/>
        <v>0</v>
      </c>
      <c r="AG226" s="144">
        <f t="shared" si="168"/>
        <v>0</v>
      </c>
      <c r="AH226" s="144">
        <f t="shared" si="168"/>
        <v>0</v>
      </c>
      <c r="AI226" s="144">
        <f t="shared" si="168"/>
        <v>0</v>
      </c>
      <c r="AJ226" s="144">
        <f t="shared" si="168"/>
        <v>0</v>
      </c>
      <c r="AK226" s="144">
        <f t="shared" si="168"/>
        <v>0</v>
      </c>
      <c r="AL226" s="144">
        <f t="shared" si="168"/>
        <v>0</v>
      </c>
      <c r="AM226" s="144">
        <f t="shared" si="168"/>
        <v>0</v>
      </c>
      <c r="AN226" s="144">
        <f t="shared" si="168"/>
        <v>0</v>
      </c>
      <c r="AO226" s="144">
        <f t="shared" si="168"/>
        <v>0</v>
      </c>
      <c r="AP226" s="144">
        <f t="shared" si="168"/>
        <v>0</v>
      </c>
      <c r="AQ226" s="144">
        <f t="shared" si="168"/>
        <v>0</v>
      </c>
      <c r="AR226" s="144">
        <f t="shared" si="168"/>
        <v>0</v>
      </c>
      <c r="AS226" s="144">
        <f t="shared" si="168"/>
        <v>0</v>
      </c>
      <c r="AT226" s="144">
        <f t="shared" si="168"/>
        <v>0</v>
      </c>
      <c r="AU226" s="144">
        <f t="shared" si="168"/>
        <v>0</v>
      </c>
      <c r="AV226" s="190">
        <f>SUM(Q226:AU226)</f>
        <v>0</v>
      </c>
      <c r="AW226" s="433"/>
      <c r="CE226" s="146"/>
      <c r="CF226" s="70"/>
      <c r="CG226" s="70"/>
      <c r="CH226" s="70"/>
      <c r="CI226" s="70"/>
      <c r="CJ226" s="70"/>
      <c r="CK226" s="70"/>
      <c r="CL226" s="70"/>
      <c r="CM226" s="70"/>
      <c r="CN226" s="70"/>
      <c r="CO226" s="70"/>
      <c r="CP226" s="70"/>
      <c r="CQ226" s="70"/>
      <c r="CR226" s="70"/>
      <c r="CS226" s="70"/>
      <c r="CT226" s="137"/>
      <c r="CU226" s="137"/>
      <c r="CV226" s="137"/>
    </row>
    <row r="227" spans="1:100" ht="13.5" thickBot="1" x14ac:dyDescent="0.25">
      <c r="A227" s="203"/>
      <c r="B227" s="194" t="s">
        <v>190</v>
      </c>
      <c r="C227" s="196">
        <f t="shared" ref="C227" si="169">SUM(C225:C226)</f>
        <v>0</v>
      </c>
      <c r="D227" s="196">
        <f>SUM(D225:D226)</f>
        <v>0</v>
      </c>
      <c r="E227" s="196">
        <f>SUM(E225:E226)</f>
        <v>0</v>
      </c>
      <c r="F227" s="224" t="s">
        <v>191</v>
      </c>
      <c r="G227" s="164"/>
      <c r="H227" s="164"/>
      <c r="I227" s="164"/>
      <c r="J227" s="191"/>
      <c r="AW227" s="112"/>
      <c r="CE227" s="146"/>
      <c r="CF227" s="70"/>
      <c r="CG227" s="70"/>
      <c r="CH227" s="70"/>
      <c r="CI227" s="70"/>
      <c r="CJ227" s="70"/>
      <c r="CK227" s="70"/>
      <c r="CL227" s="70"/>
      <c r="CM227" s="70"/>
      <c r="CN227" s="70"/>
      <c r="CO227" s="70"/>
      <c r="CP227" s="70"/>
      <c r="CQ227" s="70"/>
      <c r="CR227" s="70"/>
      <c r="CS227" s="70"/>
      <c r="CT227" s="137"/>
      <c r="CU227" s="137"/>
      <c r="CV227" s="137"/>
    </row>
    <row r="228" spans="1:100" ht="13.5" thickTop="1" x14ac:dyDescent="0.2">
      <c r="A228" s="203"/>
      <c r="B228" s="102"/>
      <c r="C228" s="69"/>
      <c r="D228" s="229"/>
      <c r="F228" s="81"/>
      <c r="G228" s="164"/>
      <c r="H228" s="164"/>
      <c r="I228" s="164"/>
      <c r="J228" s="191"/>
      <c r="AW228" s="112"/>
      <c r="CE228" s="146"/>
      <c r="CF228" s="70"/>
      <c r="CG228" s="70"/>
      <c r="CH228" s="70"/>
      <c r="CI228" s="70"/>
      <c r="CJ228" s="70"/>
      <c r="CK228" s="70"/>
      <c r="CL228" s="70"/>
      <c r="CM228" s="70"/>
      <c r="CN228" s="70"/>
      <c r="CO228" s="70"/>
      <c r="CP228" s="70"/>
      <c r="CQ228" s="70"/>
      <c r="CR228" s="70"/>
      <c r="CS228" s="70"/>
      <c r="CT228" s="137"/>
      <c r="CU228" s="137"/>
      <c r="CV228" s="137"/>
    </row>
    <row r="229" spans="1:100" ht="48.75" customHeight="1" x14ac:dyDescent="0.2">
      <c r="A229" s="276"/>
      <c r="B229" s="109" t="s">
        <v>200</v>
      </c>
      <c r="C229" s="116" t="str">
        <f>"Producteur de chaleur 1
 ("&amp;$C$7&amp;")"</f>
        <v>Producteur de chaleur 1
 (VEUILLEZ SÉLECTIONNER)</v>
      </c>
      <c r="D229" s="116" t="str">
        <f>"Producteur de chaleur 2
("&amp;$C$15&amp;")"</f>
        <v>Producteur de chaleur 2
(VEUILLEZ SÉLECTIONNER)</v>
      </c>
      <c r="E229" s="704" t="s">
        <v>190</v>
      </c>
      <c r="F229" s="81"/>
      <c r="G229" s="164"/>
      <c r="H229" s="164"/>
      <c r="I229" s="164"/>
      <c r="J229" s="191"/>
      <c r="AW229" s="112"/>
      <c r="CE229" s="146"/>
      <c r="CF229" s="70"/>
      <c r="CG229" s="70"/>
      <c r="CH229" s="70"/>
      <c r="CI229" s="70"/>
      <c r="CJ229" s="70"/>
      <c r="CK229" s="70"/>
      <c r="CL229" s="70"/>
      <c r="CM229" s="70"/>
      <c r="CN229" s="70"/>
      <c r="CO229" s="70"/>
      <c r="CP229" s="70"/>
      <c r="CQ229" s="70"/>
      <c r="CR229" s="70"/>
      <c r="CS229" s="70"/>
      <c r="CT229" s="137"/>
      <c r="CU229" s="137"/>
      <c r="CV229" s="137"/>
    </row>
    <row r="230" spans="1:100" ht="14.25" x14ac:dyDescent="0.25">
      <c r="A230" s="102"/>
      <c r="B230" s="207" t="s">
        <v>201</v>
      </c>
      <c r="C230" s="129">
        <f>VLOOKUP(C13,Données_de_base!$W$9:$AB$21,5,0)/1000*C11</f>
        <v>0</v>
      </c>
      <c r="D230" s="129">
        <f>VLOOKUP(C21,Données_de_base!$W$9:$AB$21,5,0)/1000*C19</f>
        <v>0</v>
      </c>
      <c r="E230" s="434">
        <f>SUM(C230:D230)</f>
        <v>0</v>
      </c>
      <c r="F230" s="125" t="s">
        <v>202</v>
      </c>
      <c r="G230" s="165"/>
      <c r="H230" s="165"/>
      <c r="I230" s="165"/>
      <c r="J230" s="191"/>
      <c r="P230" s="184" t="s">
        <v>203</v>
      </c>
      <c r="Q230" s="185"/>
      <c r="R230" s="185"/>
      <c r="S230" s="77"/>
      <c r="T230" s="490"/>
      <c r="U230" s="490"/>
      <c r="V230" s="490"/>
      <c r="W230" s="490"/>
      <c r="X230" s="490"/>
      <c r="Y230" s="79"/>
      <c r="Z230" s="78"/>
      <c r="AA230" s="78"/>
      <c r="AB230" s="78"/>
      <c r="AC230" s="78"/>
      <c r="AD230" s="78"/>
      <c r="AE230" s="79"/>
      <c r="AF230" s="79"/>
      <c r="AG230" s="79"/>
      <c r="AH230" s="79"/>
      <c r="AI230" s="79"/>
      <c r="AJ230" s="79"/>
      <c r="AK230" s="79"/>
      <c r="AL230" s="79"/>
      <c r="AM230" s="79"/>
      <c r="AN230" s="79"/>
      <c r="AO230" s="79"/>
      <c r="AP230" s="79"/>
      <c r="AQ230" s="79"/>
      <c r="AR230" s="79"/>
      <c r="AS230" s="79"/>
      <c r="AT230" s="79"/>
      <c r="AU230" s="79"/>
      <c r="AV230" s="188" t="s">
        <v>184</v>
      </c>
      <c r="AW230" s="581"/>
      <c r="CE230" s="146"/>
      <c r="CF230" s="70"/>
      <c r="CG230" s="70"/>
      <c r="CH230" s="70"/>
      <c r="CI230" s="70"/>
      <c r="CJ230" s="70"/>
      <c r="CK230" s="70"/>
      <c r="CL230" s="70"/>
      <c r="CM230" s="70"/>
      <c r="CN230" s="70"/>
      <c r="CO230" s="70"/>
      <c r="CP230" s="70"/>
      <c r="CQ230" s="70"/>
      <c r="CR230" s="70"/>
      <c r="CS230" s="70"/>
      <c r="CT230" s="137"/>
      <c r="CU230" s="137"/>
      <c r="CV230" s="137"/>
    </row>
    <row r="231" spans="1:100" x14ac:dyDescent="0.2">
      <c r="B231" s="102" t="s">
        <v>204</v>
      </c>
      <c r="C231" s="110">
        <f>VLOOKUP(C13,Données_de_base!$W$9:$AB$21,6,0)*C11*1000</f>
        <v>0</v>
      </c>
      <c r="D231" s="110">
        <f>VLOOKUP(C21,Données_de_base!$W$9:$AB$21,6,0)*C19*1000</f>
        <v>0</v>
      </c>
      <c r="E231" s="433">
        <f t="shared" ref="E231" si="170">SUM(C231:D231)</f>
        <v>0</v>
      </c>
      <c r="F231" s="151" t="s">
        <v>205</v>
      </c>
      <c r="G231" s="209"/>
      <c r="H231" s="210"/>
      <c r="I231" s="210"/>
      <c r="J231" s="191"/>
      <c r="P231" s="189" t="s">
        <v>187</v>
      </c>
      <c r="Q231" s="144">
        <v>0</v>
      </c>
      <c r="R231" s="144">
        <f>IF(R$26&lt;=Betrachtungszeit_Heizung,E232+E232*Inflationsindex,0)</f>
        <v>0</v>
      </c>
      <c r="S231" s="144">
        <f t="shared" ref="S231:AU231" si="171">IF(S$26&lt;=Betrachtungszeit_Heizung,R231+R231*Inflationsindex,0)</f>
        <v>0</v>
      </c>
      <c r="T231" s="144">
        <f t="shared" si="171"/>
        <v>0</v>
      </c>
      <c r="U231" s="144">
        <f t="shared" si="171"/>
        <v>0</v>
      </c>
      <c r="V231" s="144">
        <f t="shared" si="171"/>
        <v>0</v>
      </c>
      <c r="W231" s="144">
        <f t="shared" si="171"/>
        <v>0</v>
      </c>
      <c r="X231" s="144">
        <f t="shared" si="171"/>
        <v>0</v>
      </c>
      <c r="Y231" s="144">
        <f t="shared" si="171"/>
        <v>0</v>
      </c>
      <c r="Z231" s="144">
        <f t="shared" si="171"/>
        <v>0</v>
      </c>
      <c r="AA231" s="144">
        <f t="shared" si="171"/>
        <v>0</v>
      </c>
      <c r="AB231" s="144">
        <f t="shared" si="171"/>
        <v>0</v>
      </c>
      <c r="AC231" s="144">
        <f t="shared" si="171"/>
        <v>0</v>
      </c>
      <c r="AD231" s="144">
        <f t="shared" si="171"/>
        <v>0</v>
      </c>
      <c r="AE231" s="144">
        <f t="shared" si="171"/>
        <v>0</v>
      </c>
      <c r="AF231" s="144">
        <f t="shared" si="171"/>
        <v>0</v>
      </c>
      <c r="AG231" s="144">
        <f t="shared" si="171"/>
        <v>0</v>
      </c>
      <c r="AH231" s="144">
        <f t="shared" si="171"/>
        <v>0</v>
      </c>
      <c r="AI231" s="144">
        <f t="shared" si="171"/>
        <v>0</v>
      </c>
      <c r="AJ231" s="144">
        <f t="shared" si="171"/>
        <v>0</v>
      </c>
      <c r="AK231" s="144">
        <f t="shared" si="171"/>
        <v>0</v>
      </c>
      <c r="AL231" s="144">
        <f t="shared" si="171"/>
        <v>0</v>
      </c>
      <c r="AM231" s="144">
        <f t="shared" si="171"/>
        <v>0</v>
      </c>
      <c r="AN231" s="144">
        <f t="shared" si="171"/>
        <v>0</v>
      </c>
      <c r="AO231" s="144">
        <f t="shared" si="171"/>
        <v>0</v>
      </c>
      <c r="AP231" s="144">
        <f t="shared" si="171"/>
        <v>0</v>
      </c>
      <c r="AQ231" s="144">
        <f t="shared" si="171"/>
        <v>0</v>
      </c>
      <c r="AR231" s="144">
        <f t="shared" si="171"/>
        <v>0</v>
      </c>
      <c r="AS231" s="144">
        <f t="shared" si="171"/>
        <v>0</v>
      </c>
      <c r="AT231" s="144">
        <f t="shared" si="171"/>
        <v>0</v>
      </c>
      <c r="AU231" s="144">
        <f t="shared" si="171"/>
        <v>0</v>
      </c>
      <c r="AW231" s="112"/>
      <c r="CE231" s="146"/>
      <c r="CF231" s="70"/>
      <c r="CG231" s="70"/>
      <c r="CH231" s="70"/>
      <c r="CI231" s="70"/>
      <c r="CJ231" s="70"/>
      <c r="CK231" s="70"/>
      <c r="CL231" s="70"/>
      <c r="CM231" s="70"/>
      <c r="CN231" s="70"/>
      <c r="CO231" s="70"/>
      <c r="CP231" s="70"/>
      <c r="CQ231" s="70"/>
      <c r="CR231" s="70"/>
      <c r="CS231" s="70"/>
      <c r="CT231" s="137"/>
      <c r="CU231" s="137"/>
      <c r="CV231" s="137"/>
    </row>
    <row r="232" spans="1:100" x14ac:dyDescent="0.2">
      <c r="B232" s="159" t="str">
        <f>VLOOKUP(Données_de_base!$B$23,Données_de_base!$B$47:$D$50,3,0)</f>
        <v>Coûts pour GES: pas sélectionné</v>
      </c>
      <c r="C232" s="400">
        <f>C230*Kosten_THG</f>
        <v>0</v>
      </c>
      <c r="D232" s="400">
        <f>D230*Kosten_THG</f>
        <v>0</v>
      </c>
      <c r="E232" s="399">
        <f>SUM(C232:D232)</f>
        <v>0</v>
      </c>
      <c r="F232" s="260" t="s">
        <v>191</v>
      </c>
      <c r="G232" s="209"/>
      <c r="H232" s="210"/>
      <c r="I232" s="210"/>
      <c r="J232" s="191"/>
      <c r="M232" s="112"/>
      <c r="N232" s="112"/>
      <c r="P232" s="189" t="s">
        <v>188</v>
      </c>
      <c r="Q232" s="144">
        <v>0</v>
      </c>
      <c r="R232" s="144">
        <f t="shared" ref="R232:AU232" si="172">R231*(1+Kalkulationszinssatz)^-R$26</f>
        <v>0</v>
      </c>
      <c r="S232" s="144">
        <f t="shared" si="172"/>
        <v>0</v>
      </c>
      <c r="T232" s="144">
        <f t="shared" si="172"/>
        <v>0</v>
      </c>
      <c r="U232" s="144">
        <f t="shared" si="172"/>
        <v>0</v>
      </c>
      <c r="V232" s="144">
        <f t="shared" si="172"/>
        <v>0</v>
      </c>
      <c r="W232" s="144">
        <f t="shared" si="172"/>
        <v>0</v>
      </c>
      <c r="X232" s="144">
        <f t="shared" si="172"/>
        <v>0</v>
      </c>
      <c r="Y232" s="144">
        <f t="shared" si="172"/>
        <v>0</v>
      </c>
      <c r="Z232" s="144">
        <f t="shared" si="172"/>
        <v>0</v>
      </c>
      <c r="AA232" s="144">
        <f t="shared" si="172"/>
        <v>0</v>
      </c>
      <c r="AB232" s="144">
        <f t="shared" si="172"/>
        <v>0</v>
      </c>
      <c r="AC232" s="144">
        <f t="shared" si="172"/>
        <v>0</v>
      </c>
      <c r="AD232" s="144">
        <f t="shared" si="172"/>
        <v>0</v>
      </c>
      <c r="AE232" s="144">
        <f t="shared" si="172"/>
        <v>0</v>
      </c>
      <c r="AF232" s="144">
        <f t="shared" si="172"/>
        <v>0</v>
      </c>
      <c r="AG232" s="144">
        <f t="shared" si="172"/>
        <v>0</v>
      </c>
      <c r="AH232" s="144">
        <f t="shared" si="172"/>
        <v>0</v>
      </c>
      <c r="AI232" s="144">
        <f t="shared" si="172"/>
        <v>0</v>
      </c>
      <c r="AJ232" s="144">
        <f t="shared" si="172"/>
        <v>0</v>
      </c>
      <c r="AK232" s="144">
        <f t="shared" si="172"/>
        <v>0</v>
      </c>
      <c r="AL232" s="144">
        <f t="shared" si="172"/>
        <v>0</v>
      </c>
      <c r="AM232" s="144">
        <f t="shared" si="172"/>
        <v>0</v>
      </c>
      <c r="AN232" s="144">
        <f t="shared" si="172"/>
        <v>0</v>
      </c>
      <c r="AO232" s="144">
        <f t="shared" si="172"/>
        <v>0</v>
      </c>
      <c r="AP232" s="144">
        <f t="shared" si="172"/>
        <v>0</v>
      </c>
      <c r="AQ232" s="144">
        <f t="shared" si="172"/>
        <v>0</v>
      </c>
      <c r="AR232" s="144">
        <f t="shared" si="172"/>
        <v>0</v>
      </c>
      <c r="AS232" s="144">
        <f t="shared" si="172"/>
        <v>0</v>
      </c>
      <c r="AT232" s="144">
        <f t="shared" si="172"/>
        <v>0</v>
      </c>
      <c r="AU232" s="144">
        <f t="shared" si="172"/>
        <v>0</v>
      </c>
      <c r="AV232" s="190">
        <f>SUM(Q232:AU232)</f>
        <v>0</v>
      </c>
      <c r="AW232" s="433"/>
      <c r="CE232" s="146"/>
      <c r="CF232" s="70"/>
      <c r="CG232" s="70"/>
      <c r="CH232" s="70"/>
      <c r="CI232" s="70"/>
      <c r="CJ232" s="70"/>
      <c r="CK232" s="70"/>
      <c r="CL232" s="70"/>
      <c r="CM232" s="70"/>
      <c r="CN232" s="70"/>
      <c r="CO232" s="70"/>
      <c r="CP232" s="70"/>
      <c r="CQ232" s="70"/>
      <c r="CR232" s="70"/>
      <c r="CS232" s="70"/>
      <c r="CT232" s="137"/>
      <c r="CU232" s="137"/>
      <c r="CV232" s="137"/>
    </row>
    <row r="233" spans="1:100" x14ac:dyDescent="0.2">
      <c r="B233" s="69"/>
      <c r="C233" s="69"/>
      <c r="D233" s="69"/>
      <c r="E233" s="69"/>
      <c r="F233" s="69"/>
      <c r="G233" s="209"/>
      <c r="H233" s="210"/>
      <c r="I233" s="210"/>
      <c r="J233" s="191"/>
      <c r="P233" s="158"/>
      <c r="Q233" s="428"/>
      <c r="R233" s="428"/>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70"/>
      <c r="AW233" s="108"/>
      <c r="CE233" s="146"/>
      <c r="CF233" s="70"/>
      <c r="CG233" s="70"/>
      <c r="CH233" s="70"/>
      <c r="CI233" s="70"/>
      <c r="CJ233" s="70"/>
      <c r="CK233" s="70"/>
      <c r="CL233" s="70"/>
      <c r="CM233" s="70"/>
      <c r="CN233" s="70"/>
      <c r="CO233" s="70"/>
      <c r="CP233" s="70"/>
      <c r="CQ233" s="70"/>
      <c r="CR233" s="70"/>
      <c r="CS233" s="70"/>
      <c r="CT233" s="137"/>
      <c r="CU233" s="137"/>
      <c r="CV233" s="137"/>
    </row>
    <row r="234" spans="1:100" ht="25.5" x14ac:dyDescent="0.2">
      <c r="A234" s="69"/>
      <c r="B234" s="109" t="s">
        <v>432</v>
      </c>
      <c r="C234" s="167"/>
      <c r="D234" s="385" t="s">
        <v>115</v>
      </c>
      <c r="E234" s="193"/>
      <c r="F234" s="69"/>
      <c r="G234" s="209"/>
      <c r="H234" s="210"/>
      <c r="I234" s="210"/>
      <c r="J234" s="191"/>
      <c r="M234" s="69"/>
      <c r="N234" s="69"/>
      <c r="P234" s="184" t="s">
        <v>460</v>
      </c>
      <c r="Q234" s="185"/>
      <c r="R234" s="185"/>
      <c r="S234" s="77"/>
      <c r="T234" s="490"/>
      <c r="U234" s="490"/>
      <c r="V234" s="490"/>
      <c r="W234" s="490"/>
      <c r="X234" s="490"/>
      <c r="Y234" s="79"/>
      <c r="Z234" s="78"/>
      <c r="AA234" s="78"/>
      <c r="AB234" s="78"/>
      <c r="AC234" s="78"/>
      <c r="AD234" s="78"/>
      <c r="AE234" s="79"/>
      <c r="AF234" s="79"/>
      <c r="AG234" s="79"/>
      <c r="AH234" s="79"/>
      <c r="AI234" s="79"/>
      <c r="AJ234" s="79"/>
      <c r="AK234" s="79"/>
      <c r="AL234" s="79"/>
      <c r="AM234" s="79"/>
      <c r="AN234" s="79"/>
      <c r="AO234" s="79"/>
      <c r="AP234" s="79"/>
      <c r="AQ234" s="79"/>
      <c r="AR234" s="79"/>
      <c r="AS234" s="79"/>
      <c r="AT234" s="79"/>
      <c r="AU234" s="79"/>
      <c r="AV234" s="188" t="s">
        <v>184</v>
      </c>
      <c r="AW234" s="581"/>
      <c r="CE234" s="146"/>
      <c r="CF234" s="70"/>
      <c r="CG234" s="70"/>
      <c r="CH234" s="70"/>
      <c r="CI234" s="70"/>
      <c r="CJ234" s="70"/>
      <c r="CK234" s="70"/>
      <c r="CL234" s="70"/>
      <c r="CM234" s="70"/>
      <c r="CN234" s="70"/>
      <c r="CO234" s="70"/>
      <c r="CP234" s="70"/>
      <c r="CQ234" s="70"/>
      <c r="CR234" s="70"/>
      <c r="CS234" s="70"/>
      <c r="CT234" s="137"/>
      <c r="CU234" s="137"/>
      <c r="CV234" s="137"/>
    </row>
    <row r="235" spans="1:100" ht="13.5" thickBot="1" x14ac:dyDescent="0.25">
      <c r="A235" s="609" t="s">
        <v>8</v>
      </c>
      <c r="B235" s="701" t="s">
        <v>423</v>
      </c>
      <c r="C235" s="507">
        <v>0.01</v>
      </c>
      <c r="D235" s="508"/>
      <c r="E235" s="196">
        <f>IF(ISNUMBER(D235),D235,C235)*IF(C24="oui",SUM(D27:D174),D208)</f>
        <v>0</v>
      </c>
      <c r="F235" s="384" t="s">
        <v>107</v>
      </c>
      <c r="G235" s="209"/>
      <c r="H235" s="210"/>
      <c r="I235" s="210"/>
      <c r="J235" s="191"/>
      <c r="M235" s="69"/>
      <c r="N235" s="69"/>
      <c r="P235" s="189" t="s">
        <v>187</v>
      </c>
      <c r="Q235" s="144">
        <v>0</v>
      </c>
      <c r="R235" s="144">
        <f t="shared" ref="R235:AU235" si="173">IF(R$26=Betrachtungszeit_Heizung,$E$235*(1+Inflationsindex)^R$26,0)</f>
        <v>0</v>
      </c>
      <c r="S235" s="144">
        <f t="shared" si="173"/>
        <v>0</v>
      </c>
      <c r="T235" s="144">
        <f t="shared" si="173"/>
        <v>0</v>
      </c>
      <c r="U235" s="144">
        <f t="shared" si="173"/>
        <v>0</v>
      </c>
      <c r="V235" s="144">
        <f t="shared" si="173"/>
        <v>0</v>
      </c>
      <c r="W235" s="144">
        <f t="shared" si="173"/>
        <v>0</v>
      </c>
      <c r="X235" s="144">
        <f t="shared" si="173"/>
        <v>0</v>
      </c>
      <c r="Y235" s="144">
        <f t="shared" si="173"/>
        <v>0</v>
      </c>
      <c r="Z235" s="144">
        <f t="shared" si="173"/>
        <v>0</v>
      </c>
      <c r="AA235" s="144">
        <f t="shared" si="173"/>
        <v>0</v>
      </c>
      <c r="AB235" s="144">
        <f t="shared" si="173"/>
        <v>0</v>
      </c>
      <c r="AC235" s="144">
        <f t="shared" si="173"/>
        <v>0</v>
      </c>
      <c r="AD235" s="144">
        <f t="shared" si="173"/>
        <v>0</v>
      </c>
      <c r="AE235" s="144">
        <f t="shared" si="173"/>
        <v>0</v>
      </c>
      <c r="AF235" s="144">
        <f t="shared" si="173"/>
        <v>0</v>
      </c>
      <c r="AG235" s="144">
        <f t="shared" si="173"/>
        <v>0</v>
      </c>
      <c r="AH235" s="144">
        <f t="shared" si="173"/>
        <v>0</v>
      </c>
      <c r="AI235" s="144">
        <f t="shared" si="173"/>
        <v>0</v>
      </c>
      <c r="AJ235" s="144">
        <f t="shared" si="173"/>
        <v>0</v>
      </c>
      <c r="AK235" s="144">
        <f t="shared" si="173"/>
        <v>0</v>
      </c>
      <c r="AL235" s="144">
        <f t="shared" si="173"/>
        <v>0</v>
      </c>
      <c r="AM235" s="144">
        <f t="shared" si="173"/>
        <v>0</v>
      </c>
      <c r="AN235" s="144">
        <f t="shared" si="173"/>
        <v>0</v>
      </c>
      <c r="AO235" s="144">
        <f t="shared" si="173"/>
        <v>0</v>
      </c>
      <c r="AP235" s="144">
        <f t="shared" si="173"/>
        <v>0</v>
      </c>
      <c r="AQ235" s="144">
        <f t="shared" si="173"/>
        <v>0</v>
      </c>
      <c r="AR235" s="144">
        <f t="shared" si="173"/>
        <v>0</v>
      </c>
      <c r="AS235" s="144">
        <f t="shared" si="173"/>
        <v>0</v>
      </c>
      <c r="AT235" s="144">
        <f t="shared" si="173"/>
        <v>0</v>
      </c>
      <c r="AU235" s="144">
        <f t="shared" si="173"/>
        <v>0</v>
      </c>
      <c r="AW235" s="112"/>
      <c r="CE235" s="146"/>
      <c r="CF235" s="70"/>
      <c r="CG235" s="70"/>
      <c r="CH235" s="70"/>
      <c r="CI235" s="70"/>
      <c r="CJ235" s="70"/>
      <c r="CK235" s="70"/>
      <c r="CL235" s="70"/>
      <c r="CM235" s="70"/>
      <c r="CN235" s="70"/>
      <c r="CO235" s="70"/>
      <c r="CP235" s="70"/>
      <c r="CQ235" s="70"/>
      <c r="CR235" s="70"/>
      <c r="CS235" s="70"/>
      <c r="CT235" s="137"/>
      <c r="CU235" s="137"/>
      <c r="CV235" s="137"/>
    </row>
    <row r="236" spans="1:100" ht="13.5" thickTop="1" x14ac:dyDescent="0.2">
      <c r="A236" s="69"/>
      <c r="B236" s="386"/>
      <c r="C236" s="387"/>
      <c r="D236" s="387"/>
      <c r="E236" s="388"/>
      <c r="F236" s="389"/>
      <c r="G236" s="209"/>
      <c r="H236" s="210"/>
      <c r="I236" s="210"/>
      <c r="J236" s="191"/>
      <c r="L236" s="197"/>
      <c r="M236" s="201"/>
      <c r="N236" s="201"/>
      <c r="P236" s="189" t="s">
        <v>188</v>
      </c>
      <c r="Q236" s="144">
        <v>0</v>
      </c>
      <c r="R236" s="144">
        <f t="shared" ref="R236:AU236" si="174">R235*(1+Kalkulationszinssatz)^-R$26</f>
        <v>0</v>
      </c>
      <c r="S236" s="144">
        <f t="shared" si="174"/>
        <v>0</v>
      </c>
      <c r="T236" s="144">
        <f t="shared" si="174"/>
        <v>0</v>
      </c>
      <c r="U236" s="144">
        <f t="shared" si="174"/>
        <v>0</v>
      </c>
      <c r="V236" s="144">
        <f t="shared" si="174"/>
        <v>0</v>
      </c>
      <c r="W236" s="144">
        <f t="shared" si="174"/>
        <v>0</v>
      </c>
      <c r="X236" s="144">
        <f t="shared" si="174"/>
        <v>0</v>
      </c>
      <c r="Y236" s="144">
        <f t="shared" si="174"/>
        <v>0</v>
      </c>
      <c r="Z236" s="144">
        <f t="shared" si="174"/>
        <v>0</v>
      </c>
      <c r="AA236" s="144">
        <f t="shared" si="174"/>
        <v>0</v>
      </c>
      <c r="AB236" s="144">
        <f t="shared" si="174"/>
        <v>0</v>
      </c>
      <c r="AC236" s="144">
        <f t="shared" si="174"/>
        <v>0</v>
      </c>
      <c r="AD236" s="144">
        <f t="shared" si="174"/>
        <v>0</v>
      </c>
      <c r="AE236" s="144">
        <f t="shared" si="174"/>
        <v>0</v>
      </c>
      <c r="AF236" s="144">
        <f t="shared" si="174"/>
        <v>0</v>
      </c>
      <c r="AG236" s="144">
        <f t="shared" si="174"/>
        <v>0</v>
      </c>
      <c r="AH236" s="144">
        <f t="shared" si="174"/>
        <v>0</v>
      </c>
      <c r="AI236" s="144">
        <f t="shared" si="174"/>
        <v>0</v>
      </c>
      <c r="AJ236" s="144">
        <f t="shared" si="174"/>
        <v>0</v>
      </c>
      <c r="AK236" s="144">
        <f t="shared" si="174"/>
        <v>0</v>
      </c>
      <c r="AL236" s="144">
        <f t="shared" si="174"/>
        <v>0</v>
      </c>
      <c r="AM236" s="144">
        <f t="shared" si="174"/>
        <v>0</v>
      </c>
      <c r="AN236" s="144">
        <f t="shared" si="174"/>
        <v>0</v>
      </c>
      <c r="AO236" s="144">
        <f t="shared" si="174"/>
        <v>0</v>
      </c>
      <c r="AP236" s="144">
        <f t="shared" si="174"/>
        <v>0</v>
      </c>
      <c r="AQ236" s="144">
        <f t="shared" si="174"/>
        <v>0</v>
      </c>
      <c r="AR236" s="144">
        <f t="shared" si="174"/>
        <v>0</v>
      </c>
      <c r="AS236" s="144">
        <f t="shared" si="174"/>
        <v>0</v>
      </c>
      <c r="AT236" s="144">
        <f t="shared" si="174"/>
        <v>0</v>
      </c>
      <c r="AU236" s="144">
        <f t="shared" si="174"/>
        <v>0</v>
      </c>
      <c r="AV236" s="190">
        <f>SUM(Q236:AU236)</f>
        <v>0</v>
      </c>
      <c r="AW236" s="433"/>
      <c r="CE236" s="146"/>
      <c r="CF236" s="70"/>
      <c r="CG236" s="70"/>
      <c r="CH236" s="70"/>
      <c r="CI236" s="70"/>
      <c r="CJ236" s="70"/>
      <c r="CK236" s="70"/>
      <c r="CL236" s="70"/>
      <c r="CM236" s="70"/>
      <c r="CN236" s="70"/>
      <c r="CO236" s="70"/>
      <c r="CP236" s="70"/>
      <c r="CQ236" s="70"/>
      <c r="CR236" s="70"/>
      <c r="CS236" s="70"/>
      <c r="CT236" s="137"/>
      <c r="CU236" s="137"/>
      <c r="CV236" s="137"/>
    </row>
    <row r="237" spans="1:100" x14ac:dyDescent="0.2">
      <c r="A237" s="69"/>
      <c r="B237" s="69"/>
      <c r="C237" s="69"/>
      <c r="D237" s="69"/>
      <c r="E237" s="69"/>
      <c r="F237" s="165"/>
      <c r="G237" s="209"/>
      <c r="H237" s="210"/>
      <c r="I237" s="210"/>
      <c r="J237" s="191"/>
      <c r="L237" s="102"/>
      <c r="M237" s="69"/>
      <c r="N237" s="69"/>
      <c r="P237" s="217"/>
      <c r="Q237" s="128"/>
      <c r="R237" s="128"/>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70"/>
      <c r="AW237" s="108"/>
      <c r="CE237" s="146"/>
      <c r="CF237" s="70"/>
      <c r="CG237" s="70"/>
      <c r="CH237" s="70"/>
      <c r="CI237" s="70"/>
      <c r="CJ237" s="70"/>
      <c r="CK237" s="70"/>
      <c r="CL237" s="70"/>
      <c r="CM237" s="70"/>
      <c r="CN237" s="70"/>
      <c r="CO237" s="70"/>
      <c r="CP237" s="70"/>
      <c r="CQ237" s="70"/>
      <c r="CR237" s="70"/>
      <c r="CS237" s="70"/>
      <c r="CT237" s="137"/>
      <c r="CU237" s="137"/>
      <c r="CV237" s="137"/>
    </row>
    <row r="238" spans="1:100" s="107" customFormat="1" x14ac:dyDescent="0.2">
      <c r="A238" s="69"/>
      <c r="B238" s="219" t="s">
        <v>206</v>
      </c>
      <c r="C238" s="220"/>
      <c r="D238" s="220"/>
      <c r="E238" s="220"/>
      <c r="F238" s="75"/>
      <c r="G238" s="75"/>
      <c r="H238" s="75"/>
      <c r="I238" s="75"/>
      <c r="J238" s="191"/>
      <c r="K238" s="102"/>
      <c r="L238" s="102"/>
      <c r="M238" s="108"/>
      <c r="N238" s="108"/>
      <c r="O238" s="102"/>
      <c r="P238" s="102"/>
      <c r="Q238" s="110"/>
      <c r="R238" s="110"/>
      <c r="S238" s="110"/>
      <c r="T238" s="110"/>
      <c r="U238" s="110"/>
      <c r="V238" s="110"/>
      <c r="W238" s="111"/>
      <c r="X238" s="110"/>
      <c r="Y238" s="110"/>
      <c r="Z238" s="110"/>
      <c r="AA238" s="110"/>
      <c r="AB238" s="110"/>
      <c r="AC238" s="111"/>
      <c r="AD238" s="111"/>
      <c r="AE238" s="111"/>
      <c r="AF238" s="111"/>
      <c r="AG238" s="111"/>
      <c r="AH238" s="111"/>
      <c r="AI238" s="111"/>
      <c r="AJ238" s="111"/>
      <c r="AK238" s="111"/>
      <c r="AL238" s="111"/>
      <c r="AM238" s="111"/>
      <c r="AN238" s="111"/>
      <c r="AO238" s="111"/>
      <c r="AP238" s="111"/>
      <c r="AQ238" s="111"/>
      <c r="AR238" s="111"/>
      <c r="AS238" s="111"/>
      <c r="AT238" s="111"/>
      <c r="AU238" s="111"/>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row>
    <row r="239" spans="1:100" s="107" customFormat="1" ht="78.75" customHeight="1" x14ac:dyDescent="0.2">
      <c r="A239" s="102"/>
      <c r="B239" s="754" t="s">
        <v>207</v>
      </c>
      <c r="C239" s="754"/>
      <c r="D239" s="754"/>
      <c r="E239" s="754"/>
      <c r="F239" s="754"/>
      <c r="G239" s="754"/>
      <c r="H239" s="754"/>
      <c r="I239" s="754"/>
      <c r="J239" s="191"/>
      <c r="K239" s="102"/>
      <c r="L239" s="102"/>
      <c r="M239" s="108"/>
      <c r="N239" s="108"/>
      <c r="O239" s="102"/>
      <c r="P239" s="109"/>
      <c r="Q239" s="110"/>
      <c r="R239" s="110"/>
      <c r="S239" s="110"/>
      <c r="T239" s="110"/>
      <c r="U239" s="110"/>
      <c r="V239" s="110"/>
      <c r="W239" s="111"/>
      <c r="X239" s="110"/>
      <c r="Y239" s="110"/>
      <c r="Z239" s="110"/>
      <c r="AA239" s="110"/>
      <c r="AB239" s="110"/>
      <c r="AC239" s="111"/>
      <c r="AD239" s="111"/>
      <c r="AE239" s="111"/>
      <c r="AF239" s="111"/>
      <c r="AG239" s="111"/>
      <c r="AH239" s="111"/>
      <c r="AI239" s="111"/>
      <c r="AJ239" s="111"/>
      <c r="AK239" s="111"/>
      <c r="AL239" s="111"/>
      <c r="AM239" s="111"/>
      <c r="AN239" s="111"/>
      <c r="AO239" s="111"/>
      <c r="AP239" s="111"/>
      <c r="AQ239" s="111"/>
      <c r="AR239" s="111"/>
      <c r="AS239" s="111"/>
      <c r="AT239" s="111"/>
      <c r="AU239" s="111"/>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E239" s="102"/>
      <c r="CF239" s="108"/>
      <c r="CG239" s="108"/>
      <c r="CH239" s="108"/>
      <c r="CI239" s="108"/>
      <c r="CJ239" s="108"/>
      <c r="CK239" s="108"/>
      <c r="CL239" s="108"/>
      <c r="CM239" s="108"/>
      <c r="CN239" s="108"/>
      <c r="CO239" s="108"/>
      <c r="CP239" s="108"/>
      <c r="CQ239" s="108"/>
      <c r="CR239" s="108"/>
      <c r="CS239" s="112"/>
    </row>
    <row r="240" spans="1:100" s="107" customFormat="1" x14ac:dyDescent="0.2">
      <c r="A240" s="102"/>
      <c r="B240" s="707"/>
      <c r="C240" s="707"/>
      <c r="D240" s="707"/>
      <c r="E240" s="707"/>
      <c r="F240" s="707"/>
      <c r="G240" s="707"/>
      <c r="H240" s="707"/>
      <c r="I240" s="707"/>
      <c r="J240" s="191"/>
      <c r="K240" s="102"/>
      <c r="L240" s="102"/>
      <c r="M240" s="108"/>
      <c r="N240" s="108"/>
      <c r="O240" s="102"/>
      <c r="P240" s="109"/>
      <c r="Q240" s="110"/>
      <c r="R240" s="110"/>
      <c r="S240" s="110"/>
      <c r="T240" s="110"/>
      <c r="U240" s="110"/>
      <c r="V240" s="110"/>
      <c r="W240" s="111"/>
      <c r="X240" s="110"/>
      <c r="Y240" s="110"/>
      <c r="Z240" s="110"/>
      <c r="AA240" s="110"/>
      <c r="AB240" s="110"/>
      <c r="AC240" s="111"/>
      <c r="AD240" s="111"/>
      <c r="AE240" s="111"/>
      <c r="AF240" s="111"/>
      <c r="AG240" s="111"/>
      <c r="AH240" s="111"/>
      <c r="AI240" s="111"/>
      <c r="AJ240" s="111"/>
      <c r="AK240" s="111"/>
      <c r="AL240" s="111"/>
      <c r="AM240" s="111"/>
      <c r="AN240" s="111"/>
      <c r="AO240" s="111"/>
      <c r="AP240" s="111"/>
      <c r="AQ240" s="111"/>
      <c r="AR240" s="111"/>
      <c r="AS240" s="111"/>
      <c r="AT240" s="111"/>
      <c r="AU240" s="111"/>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E240" s="102"/>
      <c r="CF240" s="108"/>
      <c r="CG240" s="108"/>
      <c r="CH240" s="108"/>
      <c r="CI240" s="108"/>
      <c r="CJ240" s="108"/>
      <c r="CK240" s="108"/>
      <c r="CL240" s="108"/>
      <c r="CM240" s="108"/>
      <c r="CN240" s="108"/>
      <c r="CO240" s="108"/>
      <c r="CP240" s="108"/>
      <c r="CQ240" s="108"/>
      <c r="CR240" s="108"/>
      <c r="CS240" s="112"/>
    </row>
    <row r="241" spans="1:100" ht="25.5" customHeight="1" x14ac:dyDescent="0.2">
      <c r="A241" s="419" t="s">
        <v>8</v>
      </c>
      <c r="B241" s="705" t="s">
        <v>208</v>
      </c>
      <c r="C241" s="116" t="str">
        <f>"Producteur de chaleur 1 
("&amp;$C$7&amp;")"</f>
        <v>Producteur de chaleur 1 
(VEUILLEZ SÉLECTIONNER)</v>
      </c>
      <c r="D241" s="628" t="s">
        <v>115</v>
      </c>
      <c r="E241" s="604" t="str">
        <f>"Producteur de chaleur 2
("&amp;$C$15&amp;")"</f>
        <v>Producteur de chaleur 2
(VEUILLEZ SÉLECTIONNER)</v>
      </c>
      <c r="F241" s="628" t="s">
        <v>115</v>
      </c>
      <c r="G241" s="704" t="s">
        <v>190</v>
      </c>
      <c r="H241" s="81"/>
      <c r="I241" s="81"/>
      <c r="J241" s="191"/>
      <c r="AV241" s="70"/>
      <c r="AW241" s="70"/>
      <c r="CE241" s="146"/>
      <c r="CF241" s="70"/>
      <c r="CG241" s="70"/>
      <c r="CH241" s="70"/>
      <c r="CI241" s="70"/>
      <c r="CJ241" s="70"/>
      <c r="CK241" s="70"/>
      <c r="CL241" s="70"/>
      <c r="CM241" s="70"/>
      <c r="CN241" s="70"/>
      <c r="CO241" s="70"/>
      <c r="CP241" s="70"/>
      <c r="CQ241" s="70"/>
      <c r="CR241" s="70"/>
      <c r="CS241" s="70"/>
      <c r="CT241" s="137"/>
      <c r="CU241" s="137"/>
      <c r="CV241" s="137"/>
    </row>
    <row r="242" spans="1:100" ht="15" thickBot="1" x14ac:dyDescent="0.3">
      <c r="A242" s="69"/>
      <c r="B242" s="207" t="s">
        <v>201</v>
      </c>
      <c r="C242" s="127">
        <f>IFERROR((VLOOKUP(C12,$B$313:$H$327,4,0)*C8^0.7+VLOOKUP(C12,$B$313:$H$327,5,0)*C8)/1000000,"Aucune valeur par défaut")</f>
        <v>0</v>
      </c>
      <c r="D242" s="411"/>
      <c r="E242" s="127">
        <f>IFERROR((VLOOKUP(C20,$B$313:$H$327,4,0)*C16^0.7+VLOOKUP(C20,$B$313:$H$327,5,0)*C16)/1000000,"Aucune valeur par défaut")</f>
        <v>0</v>
      </c>
      <c r="F242" s="411"/>
      <c r="G242" s="648">
        <f>IF(ISNUMBER(D242),D242,IF(ISNUMBER(C242),C242,0))+IF(ISNUMBER(F242),F242,IF(ISNUMBER(E242),E242,0))</f>
        <v>0</v>
      </c>
      <c r="H242" s="125" t="s">
        <v>209</v>
      </c>
      <c r="I242" s="151"/>
      <c r="J242" s="191"/>
      <c r="AV242" s="70"/>
      <c r="AW242" s="70"/>
      <c r="CE242" s="146"/>
      <c r="CF242" s="70"/>
      <c r="CG242" s="70"/>
      <c r="CH242" s="70"/>
      <c r="CI242" s="70"/>
      <c r="CJ242" s="70"/>
      <c r="CK242" s="70"/>
      <c r="CL242" s="70"/>
      <c r="CM242" s="70"/>
      <c r="CN242" s="70"/>
      <c r="CO242" s="70"/>
      <c r="CP242" s="70"/>
      <c r="CQ242" s="70"/>
      <c r="CR242" s="70"/>
      <c r="CS242" s="70"/>
      <c r="CT242" s="137"/>
      <c r="CU242" s="137"/>
      <c r="CV242" s="137"/>
    </row>
    <row r="243" spans="1:100" ht="13.5" thickBot="1" x14ac:dyDescent="0.25">
      <c r="A243" s="69"/>
      <c r="B243" s="102" t="s">
        <v>204</v>
      </c>
      <c r="C243" s="110">
        <f>IFERROR(VLOOKUP(C12,$B$313:$H$327,6,0)*C8^0.7+VLOOKUP(C12,$B$313:$H$327,7,0)*C8,"Aucune valeur par défaut")</f>
        <v>0</v>
      </c>
      <c r="D243" s="411"/>
      <c r="E243" s="110">
        <f>IFERROR(VLOOKUP(C20,$B$313:$H$327,6,0)*C16^0.7+VLOOKUP(C20,$B$313:$H$327,7,0)*C16,"Aucune valeur par défaut")</f>
        <v>0</v>
      </c>
      <c r="F243" s="411"/>
      <c r="G243" s="433">
        <f>IF(ISNUMBER(D243),D243,IF(ISNUMBER(C243),C243,0))+IF(ISNUMBER(F243),F243,IF(ISNUMBER(E243),E243,0))</f>
        <v>0</v>
      </c>
      <c r="H243" s="151" t="s">
        <v>210</v>
      </c>
      <c r="I243" s="151"/>
      <c r="J243" s="191"/>
      <c r="AV243" s="70"/>
      <c r="AW243" s="70"/>
      <c r="CE243" s="146"/>
      <c r="CF243" s="70"/>
      <c r="CG243" s="70"/>
      <c r="CH243" s="70"/>
      <c r="CI243" s="70"/>
      <c r="CJ243" s="70"/>
      <c r="CK243" s="70"/>
      <c r="CL243" s="70"/>
      <c r="CM243" s="70"/>
      <c r="CN243" s="70"/>
      <c r="CO243" s="70"/>
      <c r="CP243" s="70"/>
      <c r="CQ243" s="70"/>
      <c r="CR243" s="70"/>
      <c r="CS243" s="70"/>
      <c r="CT243" s="137"/>
      <c r="CU243" s="137"/>
      <c r="CV243" s="137"/>
    </row>
    <row r="244" spans="1:100" x14ac:dyDescent="0.2">
      <c r="A244" s="69"/>
      <c r="B244" s="159" t="str">
        <f>VLOOKUP(Données_de_base!$B$23,Données_de_base!$B$47:$D$50,3,0)</f>
        <v>Coûts pour GES: pas sélectionné</v>
      </c>
      <c r="C244" s="400">
        <f>IFERROR(IF(ISNUMBER(D242),D242,C242)*Kosten_THG,"Saisir valeur s.v.p.")</f>
        <v>0</v>
      </c>
      <c r="D244" s="603"/>
      <c r="E244" s="400">
        <f>IFERROR(IF(ISNUMBER(F242),F242,E242)*Kosten_THG,"Saisir valeur s.v.p.")</f>
        <v>0</v>
      </c>
      <c r="F244" s="603"/>
      <c r="G244" s="649">
        <f>IF(ISNUMBER(C244),C244,0)+IF(ISNUMBER(E244),E244,0)</f>
        <v>0</v>
      </c>
      <c r="H244" s="260" t="s">
        <v>107</v>
      </c>
      <c r="I244" s="151"/>
      <c r="J244" s="191"/>
      <c r="AV244" s="70"/>
      <c r="AW244" s="70"/>
      <c r="CE244" s="146"/>
      <c r="CF244" s="70"/>
      <c r="CG244" s="70"/>
      <c r="CH244" s="70"/>
      <c r="CI244" s="70"/>
      <c r="CJ244" s="70"/>
      <c r="CK244" s="70"/>
      <c r="CL244" s="70"/>
      <c r="CM244" s="70"/>
      <c r="CN244" s="70"/>
      <c r="CO244" s="70"/>
      <c r="CP244" s="70"/>
      <c r="CQ244" s="70"/>
      <c r="CR244" s="70"/>
      <c r="CS244" s="70"/>
      <c r="CT244" s="137"/>
      <c r="CU244" s="137"/>
      <c r="CV244" s="137"/>
    </row>
    <row r="245" spans="1:100" ht="18.75" customHeight="1" x14ac:dyDescent="0.2">
      <c r="A245" s="69"/>
      <c r="B245" s="99"/>
      <c r="C245" s="106"/>
      <c r="D245" s="106"/>
      <c r="E245" s="435"/>
      <c r="F245" s="151"/>
      <c r="G245" s="209"/>
      <c r="H245" s="210"/>
      <c r="I245" s="210"/>
      <c r="J245" s="191"/>
      <c r="AV245" s="70"/>
      <c r="AW245" s="70"/>
      <c r="CE245" s="146"/>
      <c r="CF245" s="70"/>
      <c r="CG245" s="70"/>
      <c r="CH245" s="70"/>
      <c r="CI245" s="70"/>
      <c r="CJ245" s="70"/>
      <c r="CK245" s="70"/>
      <c r="CL245" s="70"/>
      <c r="CM245" s="70"/>
      <c r="CN245" s="70"/>
      <c r="CO245" s="70"/>
      <c r="CP245" s="70"/>
      <c r="CQ245" s="70"/>
      <c r="CR245" s="70"/>
      <c r="CS245" s="70"/>
      <c r="CT245" s="137"/>
      <c r="CU245" s="137"/>
      <c r="CV245" s="137"/>
    </row>
    <row r="246" spans="1:100" ht="39.75" x14ac:dyDescent="0.2">
      <c r="A246" s="596" t="s">
        <v>8</v>
      </c>
      <c r="B246" s="650" t="s">
        <v>211</v>
      </c>
      <c r="C246" s="165" t="s">
        <v>212</v>
      </c>
      <c r="D246" s="336" t="s">
        <v>213</v>
      </c>
      <c r="E246" s="338" t="s">
        <v>214</v>
      </c>
      <c r="F246" s="336" t="s">
        <v>215</v>
      </c>
      <c r="G246" s="336" t="s">
        <v>216</v>
      </c>
      <c r="H246" s="337" t="s">
        <v>217</v>
      </c>
      <c r="I246" s="337"/>
      <c r="J246" s="191"/>
      <c r="CE246" s="69"/>
      <c r="CF246" s="70"/>
      <c r="CG246" s="70"/>
      <c r="CH246" s="70"/>
      <c r="CI246" s="70"/>
      <c r="CJ246" s="70"/>
      <c r="CK246" s="70"/>
      <c r="CL246" s="70"/>
      <c r="CM246" s="70"/>
      <c r="CN246" s="70"/>
      <c r="CO246" s="70"/>
      <c r="CP246" s="70"/>
      <c r="CQ246" s="70"/>
      <c r="CR246" s="70"/>
    </row>
    <row r="247" spans="1:100" s="328" customFormat="1" ht="13.5" thickBot="1" x14ac:dyDescent="0.25">
      <c r="A247" s="694"/>
      <c r="B247" s="416" t="s">
        <v>7</v>
      </c>
      <c r="C247" s="407"/>
      <c r="D247" s="408"/>
      <c r="E247" s="409"/>
      <c r="F247" s="355">
        <f>2*(C247*D247+C247*E247+D247*E247)</f>
        <v>0</v>
      </c>
      <c r="G247" s="356">
        <f>F247*0.2</f>
        <v>0</v>
      </c>
      <c r="H247" s="357">
        <f>VLOOKUP(B247,$B$296:$C$302,2,0)*(C247*D247*(E247+1)+(E247+1)^2/2*(C247+D247)*2)</f>
        <v>0</v>
      </c>
      <c r="I247" s="345"/>
      <c r="J247" s="331"/>
      <c r="K247" s="94"/>
      <c r="L247" s="94"/>
      <c r="M247" s="332"/>
      <c r="N247" s="332"/>
      <c r="O247" s="94"/>
      <c r="AX247" s="335"/>
      <c r="AY247" s="335"/>
      <c r="AZ247" s="335"/>
      <c r="BA247" s="335"/>
      <c r="BB247" s="335"/>
      <c r="BC247" s="335"/>
      <c r="BD247" s="335"/>
      <c r="BE247" s="335"/>
      <c r="BF247" s="335"/>
      <c r="BG247" s="335"/>
      <c r="BH247" s="335"/>
      <c r="BI247" s="335"/>
      <c r="BJ247" s="335"/>
      <c r="BK247" s="335"/>
      <c r="BL247" s="335"/>
      <c r="BM247" s="335"/>
      <c r="BN247" s="335"/>
      <c r="BO247" s="335"/>
      <c r="BP247" s="335"/>
      <c r="BQ247" s="335"/>
      <c r="BR247" s="335"/>
      <c r="BS247" s="335"/>
      <c r="BT247" s="335"/>
      <c r="BU247" s="335"/>
      <c r="BV247" s="335"/>
      <c r="BW247" s="335"/>
      <c r="BX247" s="335"/>
      <c r="BY247" s="335"/>
      <c r="BZ247" s="335"/>
      <c r="CA247" s="335"/>
      <c r="CB247" s="335"/>
      <c r="CC247" s="565"/>
      <c r="CF247" s="335"/>
      <c r="CG247" s="335"/>
      <c r="CH247" s="335"/>
      <c r="CI247" s="335"/>
      <c r="CJ247" s="335"/>
      <c r="CK247" s="335"/>
      <c r="CL247" s="335"/>
      <c r="CM247" s="335"/>
      <c r="CN247" s="335"/>
      <c r="CO247" s="335"/>
      <c r="CP247" s="335"/>
      <c r="CQ247" s="335"/>
      <c r="CR247" s="335"/>
      <c r="CS247" s="335"/>
    </row>
    <row r="248" spans="1:100" s="328" customFormat="1" ht="13.5" thickBot="1" x14ac:dyDescent="0.25">
      <c r="A248" s="694"/>
      <c r="B248" s="417" t="s">
        <v>7</v>
      </c>
      <c r="C248" s="410"/>
      <c r="D248" s="411"/>
      <c r="E248" s="412"/>
      <c r="F248" s="348">
        <f>2*(C248*D248+C248*E248+D248*E248)</f>
        <v>0</v>
      </c>
      <c r="G248" s="335">
        <f>F248*0.2</f>
        <v>0</v>
      </c>
      <c r="H248" s="345">
        <f t="shared" ref="H248:H249" si="175">VLOOKUP(B248,$B$296:$C$302,2,0)*(C248*D248*(E248+1)+(E248+1)^2/2*(C248+D248)*2)</f>
        <v>0</v>
      </c>
      <c r="I248" s="345"/>
      <c r="J248" s="331"/>
      <c r="K248" s="94"/>
      <c r="L248" s="94"/>
      <c r="M248" s="332"/>
      <c r="N248" s="332"/>
      <c r="O248" s="94"/>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c r="BW248" s="335"/>
      <c r="BX248" s="335"/>
      <c r="BY248" s="335"/>
      <c r="BZ248" s="335"/>
      <c r="CA248" s="335"/>
      <c r="CB248" s="335"/>
      <c r="CC248" s="565"/>
      <c r="CF248" s="335"/>
      <c r="CG248" s="335"/>
      <c r="CH248" s="335"/>
      <c r="CI248" s="335"/>
      <c r="CJ248" s="335"/>
      <c r="CK248" s="335"/>
      <c r="CL248" s="335"/>
      <c r="CM248" s="335"/>
      <c r="CN248" s="335"/>
      <c r="CO248" s="335"/>
      <c r="CP248" s="335"/>
      <c r="CQ248" s="335"/>
      <c r="CR248" s="335"/>
      <c r="CS248" s="335"/>
    </row>
    <row r="249" spans="1:100" s="328" customFormat="1" x14ac:dyDescent="0.2">
      <c r="A249" s="694"/>
      <c r="B249" s="418" t="s">
        <v>7</v>
      </c>
      <c r="C249" s="413"/>
      <c r="D249" s="414"/>
      <c r="E249" s="415"/>
      <c r="F249" s="352">
        <f>2*(C249*D249+C249*E249+D249*E249)</f>
        <v>0</v>
      </c>
      <c r="G249" s="335">
        <f>F249*0.2</f>
        <v>0</v>
      </c>
      <c r="H249" s="345">
        <f t="shared" si="175"/>
        <v>0</v>
      </c>
      <c r="I249" s="345"/>
      <c r="J249" s="331"/>
      <c r="K249" s="94"/>
      <c r="L249" s="94"/>
      <c r="M249" s="332"/>
      <c r="N249" s="332"/>
      <c r="O249" s="94"/>
      <c r="P249" s="94"/>
      <c r="Q249" s="333"/>
      <c r="R249" s="333"/>
      <c r="S249" s="333"/>
      <c r="T249" s="333"/>
      <c r="U249" s="333"/>
      <c r="V249" s="333"/>
      <c r="W249" s="334"/>
      <c r="X249" s="333"/>
      <c r="Y249" s="333"/>
      <c r="Z249" s="333"/>
      <c r="AA249" s="333"/>
      <c r="AB249" s="333"/>
      <c r="AC249" s="334"/>
      <c r="AD249" s="334"/>
      <c r="AE249" s="334"/>
      <c r="AF249" s="334"/>
      <c r="AG249" s="334"/>
      <c r="AH249" s="334"/>
      <c r="AI249" s="334"/>
      <c r="AJ249" s="334"/>
      <c r="AK249" s="334"/>
      <c r="AL249" s="334"/>
      <c r="AM249" s="334"/>
      <c r="AN249" s="334"/>
      <c r="AO249" s="334"/>
      <c r="AP249" s="334"/>
      <c r="AQ249" s="334"/>
      <c r="AR249" s="334"/>
      <c r="AS249" s="334"/>
      <c r="AT249" s="334"/>
      <c r="AU249" s="334"/>
      <c r="AV249" s="335"/>
      <c r="AW249" s="335"/>
      <c r="AX249" s="335"/>
      <c r="AY249" s="335"/>
      <c r="AZ249" s="335"/>
      <c r="BA249" s="335"/>
      <c r="BB249" s="335"/>
      <c r="BC249" s="335"/>
      <c r="BD249" s="335"/>
      <c r="BE249" s="335"/>
      <c r="BF249" s="335"/>
      <c r="BG249" s="335"/>
      <c r="BH249" s="335"/>
      <c r="BI249" s="335"/>
      <c r="BJ249" s="335"/>
      <c r="BK249" s="335"/>
      <c r="BL249" s="335"/>
      <c r="BM249" s="335"/>
      <c r="BN249" s="335"/>
      <c r="BO249" s="335"/>
      <c r="BP249" s="335"/>
      <c r="BQ249" s="335"/>
      <c r="BR249" s="335"/>
      <c r="BS249" s="335"/>
      <c r="BT249" s="335"/>
      <c r="BU249" s="335"/>
      <c r="BV249" s="335"/>
      <c r="BW249" s="335"/>
      <c r="BX249" s="335"/>
      <c r="BY249" s="335"/>
      <c r="BZ249" s="335"/>
      <c r="CA249" s="335"/>
      <c r="CB249" s="335"/>
      <c r="CC249" s="565"/>
      <c r="CF249" s="335"/>
      <c r="CG249" s="335"/>
      <c r="CH249" s="335"/>
      <c r="CI249" s="335"/>
      <c r="CJ249" s="335"/>
      <c r="CK249" s="335"/>
      <c r="CL249" s="335"/>
      <c r="CM249" s="335"/>
      <c r="CN249" s="335"/>
      <c r="CO249" s="335"/>
      <c r="CP249" s="335"/>
      <c r="CQ249" s="335"/>
      <c r="CR249" s="335"/>
      <c r="CS249" s="335"/>
    </row>
    <row r="250" spans="1:100" s="328" customFormat="1" ht="13.5" thickBot="1" x14ac:dyDescent="0.25">
      <c r="A250" s="94"/>
      <c r="B250" s="350" t="s">
        <v>190</v>
      </c>
      <c r="C250" s="349"/>
      <c r="D250" s="349"/>
      <c r="E250" s="349"/>
      <c r="F250" s="351">
        <f>SUM(F247:F249)</f>
        <v>0</v>
      </c>
      <c r="G250" s="351">
        <f>SUM(G247:G249)</f>
        <v>0</v>
      </c>
      <c r="H250" s="351">
        <f>SUM(H247:H249)</f>
        <v>0</v>
      </c>
      <c r="I250" s="615"/>
      <c r="J250" s="331"/>
      <c r="K250" s="94"/>
      <c r="L250" s="94"/>
      <c r="M250" s="332"/>
      <c r="N250" s="332"/>
      <c r="O250" s="94"/>
      <c r="P250" s="94"/>
      <c r="Q250" s="333"/>
      <c r="R250" s="333"/>
      <c r="S250" s="333"/>
      <c r="T250" s="333"/>
      <c r="U250" s="333"/>
      <c r="V250" s="333"/>
      <c r="W250" s="334"/>
      <c r="X250" s="333"/>
      <c r="Y250" s="333"/>
      <c r="Z250" s="333"/>
      <c r="AA250" s="333"/>
      <c r="AB250" s="333"/>
      <c r="AC250" s="334"/>
      <c r="AD250" s="334"/>
      <c r="AE250" s="334"/>
      <c r="AF250" s="334"/>
      <c r="AG250" s="334"/>
      <c r="AH250" s="334"/>
      <c r="AI250" s="334"/>
      <c r="AJ250" s="334"/>
      <c r="AK250" s="334"/>
      <c r="AL250" s="334"/>
      <c r="AM250" s="334"/>
      <c r="AN250" s="334"/>
      <c r="AO250" s="334"/>
      <c r="AP250" s="334"/>
      <c r="AQ250" s="334"/>
      <c r="AR250" s="334"/>
      <c r="AS250" s="334"/>
      <c r="AT250" s="334"/>
      <c r="AU250" s="334"/>
      <c r="AV250" s="335"/>
      <c r="AW250" s="335"/>
      <c r="AX250" s="335"/>
      <c r="AY250" s="335"/>
      <c r="AZ250" s="335"/>
      <c r="BA250" s="335"/>
      <c r="BB250" s="335"/>
      <c r="BC250" s="335"/>
      <c r="BD250" s="335"/>
      <c r="BE250" s="335"/>
      <c r="BF250" s="335"/>
      <c r="BG250" s="335"/>
      <c r="BH250" s="335"/>
      <c r="BI250" s="335"/>
      <c r="BJ250" s="335"/>
      <c r="BK250" s="335"/>
      <c r="BL250" s="335"/>
      <c r="BM250" s="335"/>
      <c r="BN250" s="335"/>
      <c r="BO250" s="335"/>
      <c r="BP250" s="335"/>
      <c r="BQ250" s="335"/>
      <c r="BR250" s="335"/>
      <c r="BS250" s="335"/>
      <c r="BT250" s="335"/>
      <c r="BU250" s="335"/>
      <c r="BV250" s="335"/>
      <c r="BW250" s="335"/>
      <c r="BX250" s="335"/>
      <c r="BY250" s="335"/>
      <c r="BZ250" s="335"/>
      <c r="CA250" s="335"/>
      <c r="CB250" s="335"/>
      <c r="CC250" s="565"/>
      <c r="CF250" s="335"/>
      <c r="CG250" s="335"/>
      <c r="CH250" s="335"/>
      <c r="CI250" s="335"/>
      <c r="CJ250" s="335"/>
      <c r="CK250" s="335"/>
      <c r="CL250" s="335"/>
      <c r="CM250" s="335"/>
      <c r="CN250" s="335"/>
      <c r="CO250" s="335"/>
      <c r="CP250" s="335"/>
      <c r="CQ250" s="335"/>
      <c r="CR250" s="335"/>
      <c r="CS250" s="335"/>
    </row>
    <row r="251" spans="1:100" s="328" customFormat="1" ht="42.75" customHeight="1" thickTop="1" x14ac:dyDescent="0.2">
      <c r="A251" s="94"/>
      <c r="B251" s="705" t="s">
        <v>218</v>
      </c>
      <c r="C251" s="116" t="s">
        <v>219</v>
      </c>
      <c r="D251" s="116" t="s">
        <v>157</v>
      </c>
      <c r="E251" s="704" t="s">
        <v>190</v>
      </c>
      <c r="F251" s="81"/>
      <c r="G251" s="329"/>
      <c r="H251" s="330"/>
      <c r="I251" s="330"/>
      <c r="J251" s="331"/>
      <c r="K251" s="94"/>
      <c r="L251" s="94"/>
      <c r="M251" s="332"/>
      <c r="N251" s="332"/>
      <c r="O251" s="94"/>
      <c r="P251" s="94"/>
      <c r="Q251" s="333"/>
      <c r="R251" s="333"/>
      <c r="S251" s="333"/>
      <c r="T251" s="333"/>
      <c r="U251" s="333"/>
      <c r="V251" s="333"/>
      <c r="W251" s="334"/>
      <c r="X251" s="333"/>
      <c r="Y251" s="333"/>
      <c r="Z251" s="333"/>
      <c r="AA251" s="333"/>
      <c r="AB251" s="333"/>
      <c r="AC251" s="334"/>
      <c r="AD251" s="334"/>
      <c r="AE251" s="334"/>
      <c r="AF251" s="334"/>
      <c r="AG251" s="334"/>
      <c r="AH251" s="334"/>
      <c r="AI251" s="334"/>
      <c r="AJ251" s="334"/>
      <c r="AK251" s="334"/>
      <c r="AL251" s="334"/>
      <c r="AM251" s="334"/>
      <c r="AN251" s="334"/>
      <c r="AO251" s="334"/>
      <c r="AP251" s="334"/>
      <c r="AQ251" s="334"/>
      <c r="AR251" s="334"/>
      <c r="AS251" s="334"/>
      <c r="AT251" s="334"/>
      <c r="AU251" s="334"/>
      <c r="AV251" s="335"/>
      <c r="AW251" s="335"/>
      <c r="AX251" s="335"/>
      <c r="AY251" s="335"/>
      <c r="AZ251" s="335"/>
      <c r="BA251" s="335"/>
      <c r="BB251" s="335"/>
      <c r="BC251" s="335"/>
      <c r="BD251" s="335"/>
      <c r="BE251" s="335"/>
      <c r="BF251" s="335"/>
      <c r="BG251" s="335"/>
      <c r="BH251" s="335"/>
      <c r="BI251" s="335"/>
      <c r="BJ251" s="335"/>
      <c r="BK251" s="335"/>
      <c r="BL251" s="335"/>
      <c r="BM251" s="335"/>
      <c r="BN251" s="335"/>
      <c r="BO251" s="335"/>
      <c r="BP251" s="335"/>
      <c r="BQ251" s="335"/>
      <c r="BR251" s="335"/>
      <c r="BS251" s="335"/>
      <c r="BT251" s="335"/>
      <c r="BU251" s="335"/>
      <c r="BV251" s="335"/>
      <c r="BW251" s="335"/>
      <c r="BX251" s="335"/>
      <c r="BY251" s="335"/>
      <c r="BZ251" s="335"/>
      <c r="CA251" s="335"/>
      <c r="CB251" s="335"/>
      <c r="CC251" s="565"/>
      <c r="CF251" s="335"/>
      <c r="CG251" s="335"/>
      <c r="CH251" s="335"/>
      <c r="CI251" s="335"/>
      <c r="CJ251" s="335"/>
      <c r="CK251" s="335"/>
      <c r="CL251" s="335"/>
      <c r="CM251" s="335"/>
      <c r="CN251" s="335"/>
      <c r="CO251" s="335"/>
      <c r="CP251" s="335"/>
      <c r="CQ251" s="335"/>
      <c r="CR251" s="335"/>
      <c r="CS251" s="335"/>
    </row>
    <row r="252" spans="1:100" s="328" customFormat="1" ht="14.25" x14ac:dyDescent="0.25">
      <c r="A252" s="94"/>
      <c r="B252" s="207" t="s">
        <v>201</v>
      </c>
      <c r="C252" s="129">
        <f>E307*$G250/1000000</f>
        <v>0</v>
      </c>
      <c r="D252" s="129">
        <f>E308*$H250/1000000</f>
        <v>0</v>
      </c>
      <c r="E252" s="434">
        <f t="shared" ref="E252" si="176">SUM(C252:D252)</f>
        <v>0</v>
      </c>
      <c r="F252" s="125" t="s">
        <v>209</v>
      </c>
      <c r="G252" s="329"/>
      <c r="H252" s="330"/>
      <c r="I252" s="330"/>
      <c r="J252" s="331"/>
      <c r="K252" s="94"/>
      <c r="L252" s="94"/>
      <c r="M252" s="332"/>
      <c r="N252" s="332"/>
      <c r="O252" s="94"/>
      <c r="P252" s="94"/>
      <c r="Q252" s="333"/>
      <c r="R252" s="333"/>
      <c r="S252" s="333"/>
      <c r="T252" s="333"/>
      <c r="U252" s="333"/>
      <c r="V252" s="333"/>
      <c r="W252" s="334"/>
      <c r="X252" s="333"/>
      <c r="Y252" s="333"/>
      <c r="Z252" s="333"/>
      <c r="AA252" s="333"/>
      <c r="AB252" s="333"/>
      <c r="AC252" s="334"/>
      <c r="AD252" s="334"/>
      <c r="AE252" s="334"/>
      <c r="AF252" s="334"/>
      <c r="AG252" s="334"/>
      <c r="AH252" s="334"/>
      <c r="AI252" s="334"/>
      <c r="AJ252" s="334"/>
      <c r="AK252" s="334"/>
      <c r="AL252" s="334"/>
      <c r="AM252" s="334"/>
      <c r="AN252" s="334"/>
      <c r="AO252" s="334"/>
      <c r="AP252" s="334"/>
      <c r="AQ252" s="334"/>
      <c r="AR252" s="334"/>
      <c r="AS252" s="334"/>
      <c r="AT252" s="334"/>
      <c r="AU252" s="334"/>
      <c r="AV252" s="335"/>
      <c r="AW252" s="335"/>
      <c r="AX252" s="335"/>
      <c r="AY252" s="335"/>
      <c r="AZ252" s="335"/>
      <c r="BA252" s="335"/>
      <c r="BB252" s="335"/>
      <c r="BC252" s="335"/>
      <c r="BD252" s="335"/>
      <c r="BE252" s="335"/>
      <c r="BF252" s="335"/>
      <c r="BG252" s="335"/>
      <c r="BH252" s="335"/>
      <c r="BI252" s="335"/>
      <c r="BJ252" s="335"/>
      <c r="BK252" s="335"/>
      <c r="BL252" s="335"/>
      <c r="BM252" s="335"/>
      <c r="BN252" s="335"/>
      <c r="BO252" s="335"/>
      <c r="BP252" s="335"/>
      <c r="BQ252" s="335"/>
      <c r="BR252" s="335"/>
      <c r="BS252" s="335"/>
      <c r="BT252" s="335"/>
      <c r="BU252" s="335"/>
      <c r="BV252" s="335"/>
      <c r="BW252" s="335"/>
      <c r="BX252" s="335"/>
      <c r="BY252" s="335"/>
      <c r="BZ252" s="335"/>
      <c r="CA252" s="335"/>
      <c r="CB252" s="335"/>
      <c r="CC252" s="565"/>
      <c r="CF252" s="335"/>
      <c r="CG252" s="335"/>
      <c r="CH252" s="335"/>
      <c r="CI252" s="335"/>
      <c r="CJ252" s="335"/>
      <c r="CK252" s="335"/>
      <c r="CL252" s="335"/>
      <c r="CM252" s="335"/>
      <c r="CN252" s="335"/>
      <c r="CO252" s="335"/>
      <c r="CP252" s="335"/>
      <c r="CQ252" s="335"/>
      <c r="CR252" s="335"/>
      <c r="CS252" s="335"/>
    </row>
    <row r="253" spans="1:100" s="328" customFormat="1" x14ac:dyDescent="0.2">
      <c r="A253" s="94"/>
      <c r="B253" s="102" t="s">
        <v>204</v>
      </c>
      <c r="C253" s="110">
        <f>F307*$G250</f>
        <v>0</v>
      </c>
      <c r="D253" s="110">
        <f>F308*$H250</f>
        <v>0</v>
      </c>
      <c r="E253" s="433">
        <f>SUM(C253:D253)</f>
        <v>0</v>
      </c>
      <c r="F253" s="151" t="s">
        <v>210</v>
      </c>
      <c r="G253" s="329"/>
      <c r="H253" s="330"/>
      <c r="I253" s="330"/>
      <c r="J253" s="331"/>
      <c r="K253" s="94"/>
      <c r="L253" s="94"/>
      <c r="M253" s="332"/>
      <c r="N253" s="332"/>
      <c r="O253" s="94"/>
      <c r="P253" s="184" t="s">
        <v>220</v>
      </c>
      <c r="Q253" s="185"/>
      <c r="R253" s="185"/>
      <c r="S253" s="77"/>
      <c r="T253" s="186"/>
      <c r="U253" s="186"/>
      <c r="V253" s="186"/>
      <c r="W253" s="186"/>
      <c r="X253" s="187"/>
      <c r="Y253" s="79"/>
      <c r="Z253" s="78"/>
      <c r="AA253" s="78"/>
      <c r="AB253" s="78"/>
      <c r="AC253" s="78"/>
      <c r="AD253" s="78"/>
      <c r="AE253" s="79"/>
      <c r="AF253" s="79"/>
      <c r="AG253" s="79"/>
      <c r="AH253" s="79"/>
      <c r="AI253" s="79"/>
      <c r="AJ253" s="79"/>
      <c r="AK253" s="79"/>
      <c r="AL253" s="79"/>
      <c r="AM253" s="79"/>
      <c r="AN253" s="79"/>
      <c r="AO253" s="79"/>
      <c r="AP253" s="79"/>
      <c r="AQ253" s="79"/>
      <c r="AR253" s="79"/>
      <c r="AS253" s="79"/>
      <c r="AT253" s="79"/>
      <c r="AU253" s="79"/>
      <c r="AV253" s="188" t="s">
        <v>184</v>
      </c>
      <c r="AW253" s="188"/>
      <c r="AX253" s="335"/>
      <c r="AY253" s="335"/>
      <c r="AZ253" s="335"/>
      <c r="BA253" s="335"/>
      <c r="BB253" s="335"/>
      <c r="BC253" s="335"/>
      <c r="BD253" s="335"/>
      <c r="BE253" s="335"/>
      <c r="BF253" s="335"/>
      <c r="BG253" s="335"/>
      <c r="BH253" s="335"/>
      <c r="BI253" s="335"/>
      <c r="BJ253" s="335"/>
      <c r="BK253" s="335"/>
      <c r="BL253" s="335"/>
      <c r="BM253" s="335"/>
      <c r="BN253" s="335"/>
      <c r="BO253" s="335"/>
      <c r="BP253" s="335"/>
      <c r="BQ253" s="335"/>
      <c r="BR253" s="335"/>
      <c r="BS253" s="335"/>
      <c r="BT253" s="335"/>
      <c r="BU253" s="335"/>
      <c r="BV253" s="335"/>
      <c r="BW253" s="335"/>
      <c r="BX253" s="335"/>
      <c r="BY253" s="335"/>
      <c r="BZ253" s="335"/>
      <c r="CA253" s="335"/>
      <c r="CB253" s="335"/>
      <c r="CC253" s="565"/>
      <c r="CF253" s="335"/>
      <c r="CG253" s="335"/>
      <c r="CH253" s="335"/>
      <c r="CI253" s="335"/>
      <c r="CJ253" s="335"/>
      <c r="CK253" s="335"/>
      <c r="CL253" s="335"/>
      <c r="CM253" s="335"/>
      <c r="CN253" s="335"/>
      <c r="CO253" s="335"/>
      <c r="CP253" s="335"/>
      <c r="CQ253" s="335"/>
      <c r="CR253" s="335"/>
      <c r="CS253" s="335"/>
    </row>
    <row r="254" spans="1:100" s="328" customFormat="1" x14ac:dyDescent="0.2">
      <c r="A254" s="94"/>
      <c r="B254" s="159" t="str">
        <f>VLOOKUP(Données_de_base!$B$23,Données_de_base!$B$47:$D$50,3,0)</f>
        <v>Coûts pour GES: pas sélectionné</v>
      </c>
      <c r="C254" s="400">
        <f>C252*Kosten_THG</f>
        <v>0</v>
      </c>
      <c r="D254" s="400">
        <f>D252*Kosten_THG</f>
        <v>0</v>
      </c>
      <c r="E254" s="399">
        <f>SUM(C254:D254)</f>
        <v>0</v>
      </c>
      <c r="F254" s="260" t="s">
        <v>107</v>
      </c>
      <c r="G254" s="329"/>
      <c r="H254" s="330"/>
      <c r="I254" s="330"/>
      <c r="J254" s="331"/>
      <c r="K254" s="94"/>
      <c r="L254" s="94"/>
      <c r="M254" s="332"/>
      <c r="N254" s="332"/>
      <c r="O254" s="94"/>
      <c r="P254" s="189" t="s">
        <v>188</v>
      </c>
      <c r="Q254" s="144">
        <f>G244+E254</f>
        <v>0</v>
      </c>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90">
        <f>SUM(Q254:AU254)</f>
        <v>0</v>
      </c>
      <c r="AW254" s="230"/>
      <c r="AX254" s="335"/>
      <c r="AY254" s="335"/>
      <c r="AZ254" s="335"/>
      <c r="BA254" s="335"/>
      <c r="BB254" s="335"/>
      <c r="BC254" s="335"/>
      <c r="BD254" s="335"/>
      <c r="BE254" s="335"/>
      <c r="BF254" s="335"/>
      <c r="BG254" s="335"/>
      <c r="BH254" s="335"/>
      <c r="BI254" s="335"/>
      <c r="BJ254" s="335"/>
      <c r="BK254" s="335"/>
      <c r="BL254" s="335"/>
      <c r="BM254" s="335"/>
      <c r="BN254" s="335"/>
      <c r="BO254" s="335"/>
      <c r="BP254" s="335"/>
      <c r="BQ254" s="335"/>
      <c r="BR254" s="335"/>
      <c r="BS254" s="335"/>
      <c r="BT254" s="335"/>
      <c r="BU254" s="335"/>
      <c r="BV254" s="335"/>
      <c r="BW254" s="335"/>
      <c r="BX254" s="335"/>
      <c r="BY254" s="335"/>
      <c r="BZ254" s="335"/>
      <c r="CA254" s="335"/>
      <c r="CB254" s="335"/>
      <c r="CC254" s="565"/>
      <c r="CF254" s="335"/>
      <c r="CG254" s="335"/>
      <c r="CH254" s="335"/>
      <c r="CI254" s="335"/>
      <c r="CJ254" s="335"/>
      <c r="CK254" s="335"/>
      <c r="CL254" s="335"/>
      <c r="CM254" s="335"/>
      <c r="CN254" s="335"/>
      <c r="CO254" s="335"/>
      <c r="CP254" s="335"/>
      <c r="CQ254" s="335"/>
      <c r="CR254" s="335"/>
      <c r="CS254" s="335"/>
    </row>
    <row r="255" spans="1:100" ht="32.25" customHeight="1" x14ac:dyDescent="0.2">
      <c r="A255" s="69"/>
      <c r="B255" s="102"/>
      <c r="C255" s="110"/>
      <c r="D255" s="110"/>
      <c r="E255" s="433"/>
      <c r="F255" s="151"/>
      <c r="G255" s="209"/>
      <c r="H255" s="210"/>
      <c r="I255" s="210"/>
      <c r="J255" s="191"/>
      <c r="AV255" s="70"/>
      <c r="AW255" s="70"/>
      <c r="CE255" s="146"/>
      <c r="CF255" s="70"/>
      <c r="CG255" s="70"/>
      <c r="CH255" s="70"/>
      <c r="CI255" s="70"/>
      <c r="CJ255" s="70"/>
      <c r="CK255" s="70"/>
      <c r="CL255" s="70"/>
      <c r="CM255" s="70"/>
      <c r="CN255" s="70"/>
      <c r="CO255" s="70"/>
      <c r="CP255" s="70"/>
      <c r="CQ255" s="70"/>
      <c r="CR255" s="70"/>
      <c r="CS255" s="70"/>
      <c r="CT255" s="137"/>
      <c r="CU255" s="137"/>
      <c r="CV255" s="137"/>
    </row>
    <row r="256" spans="1:100" s="107" customFormat="1" x14ac:dyDescent="0.2">
      <c r="A256" s="69"/>
      <c r="B256" s="75" t="s">
        <v>221</v>
      </c>
      <c r="C256" s="346"/>
      <c r="D256" s="346"/>
      <c r="E256" s="346"/>
      <c r="F256" s="75"/>
      <c r="G256" s="75"/>
      <c r="H256" s="75"/>
      <c r="I256" s="75"/>
      <c r="J256" s="191"/>
      <c r="K256" s="102"/>
      <c r="L256" s="102"/>
      <c r="M256" s="108"/>
      <c r="N256" s="108"/>
      <c r="O256" s="102"/>
      <c r="P256" s="102"/>
      <c r="Q256" s="110"/>
      <c r="R256" s="110"/>
      <c r="S256" s="110"/>
      <c r="T256" s="110"/>
      <c r="U256" s="110"/>
      <c r="V256" s="110"/>
      <c r="W256" s="111"/>
      <c r="X256" s="110"/>
      <c r="Y256" s="110"/>
      <c r="Z256" s="110"/>
      <c r="AA256" s="110"/>
      <c r="AB256" s="110"/>
      <c r="AC256" s="111"/>
      <c r="AD256" s="111"/>
      <c r="AE256" s="111"/>
      <c r="AF256" s="111"/>
      <c r="AG256" s="111"/>
      <c r="AH256" s="111"/>
      <c r="AI256" s="111"/>
      <c r="AJ256" s="111"/>
      <c r="AK256" s="111"/>
      <c r="AL256" s="111"/>
      <c r="AM256" s="111"/>
      <c r="AN256" s="111"/>
      <c r="AO256" s="111"/>
      <c r="AP256" s="111"/>
      <c r="AQ256" s="111"/>
      <c r="AR256" s="111"/>
      <c r="AS256" s="111"/>
      <c r="AT256" s="111"/>
      <c r="AU256" s="111"/>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c r="CI256" s="112"/>
      <c r="CJ256" s="112"/>
      <c r="CK256" s="112"/>
      <c r="CL256" s="112"/>
      <c r="CM256" s="112"/>
      <c r="CN256" s="112"/>
      <c r="CO256" s="112"/>
      <c r="CP256" s="112"/>
      <c r="CQ256" s="112"/>
      <c r="CR256" s="112"/>
      <c r="CS256" s="112"/>
      <c r="CT256" s="112"/>
      <c r="CU256" s="112"/>
      <c r="CV256" s="112"/>
    </row>
    <row r="257" spans="1:97" s="107" customFormat="1" ht="20.25" customHeight="1" x14ac:dyDescent="0.2">
      <c r="A257" s="102"/>
      <c r="B257" s="221" t="s">
        <v>453</v>
      </c>
      <c r="C257" s="222"/>
      <c r="D257" s="222"/>
      <c r="E257" s="222"/>
      <c r="F257" s="222"/>
      <c r="G257" s="222"/>
      <c r="H257" s="222"/>
      <c r="I257" s="222"/>
      <c r="J257" s="191"/>
      <c r="K257" s="102"/>
      <c r="L257" s="102"/>
      <c r="M257" s="108"/>
      <c r="N257" s="108"/>
      <c r="O257" s="102"/>
      <c r="P257" s="102"/>
      <c r="Q257" s="110"/>
      <c r="R257" s="110"/>
      <c r="S257" s="110"/>
      <c r="T257" s="110"/>
      <c r="U257" s="110"/>
      <c r="V257" s="110"/>
      <c r="W257" s="111"/>
      <c r="X257" s="110"/>
      <c r="Y257" s="110"/>
      <c r="Z257" s="110"/>
      <c r="AA257" s="110"/>
      <c r="AB257" s="110"/>
      <c r="AC257" s="111"/>
      <c r="AD257" s="111"/>
      <c r="AE257" s="111"/>
      <c r="AF257" s="111"/>
      <c r="AG257" s="111"/>
      <c r="AH257" s="111"/>
      <c r="AI257" s="111"/>
      <c r="AJ257" s="111"/>
      <c r="AK257" s="111"/>
      <c r="AL257" s="111"/>
      <c r="AM257" s="111"/>
      <c r="AN257" s="111"/>
      <c r="AO257" s="111"/>
      <c r="AP257" s="111"/>
      <c r="AQ257" s="111"/>
      <c r="AR257" s="111"/>
      <c r="AS257" s="111"/>
      <c r="AT257" s="111"/>
      <c r="AU257" s="111"/>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F257" s="112"/>
      <c r="CG257" s="112"/>
      <c r="CH257" s="112"/>
      <c r="CI257" s="112"/>
      <c r="CJ257" s="112"/>
      <c r="CK257" s="112"/>
      <c r="CL257" s="112"/>
      <c r="CM257" s="112"/>
      <c r="CN257" s="112"/>
      <c r="CO257" s="112"/>
      <c r="CP257" s="112"/>
      <c r="CQ257" s="112"/>
      <c r="CR257" s="112"/>
      <c r="CS257" s="112"/>
    </row>
    <row r="258" spans="1:97" x14ac:dyDescent="0.2">
      <c r="A258" s="102"/>
      <c r="C258" s="202"/>
      <c r="D258" s="202"/>
      <c r="E258" s="223"/>
      <c r="F258" s="102"/>
      <c r="G258" s="102"/>
      <c r="H258" s="102"/>
      <c r="I258" s="102"/>
      <c r="J258" s="191"/>
      <c r="P258" s="184" t="s">
        <v>222</v>
      </c>
      <c r="Q258" s="185"/>
      <c r="R258" s="185"/>
      <c r="S258" s="77"/>
      <c r="T258" s="186"/>
      <c r="U258" s="186"/>
      <c r="V258" s="186"/>
      <c r="W258" s="186"/>
      <c r="X258" s="187"/>
      <c r="Y258" s="79"/>
      <c r="Z258" s="78"/>
      <c r="AA258" s="78"/>
      <c r="AB258" s="78"/>
      <c r="AC258" s="78"/>
      <c r="AD258" s="78"/>
      <c r="AE258" s="79"/>
      <c r="AF258" s="79"/>
      <c r="AG258" s="79"/>
      <c r="AH258" s="79"/>
      <c r="AI258" s="79"/>
      <c r="AJ258" s="79"/>
      <c r="AK258" s="79"/>
      <c r="AL258" s="79"/>
      <c r="AM258" s="79"/>
      <c r="AN258" s="79"/>
      <c r="AO258" s="79"/>
      <c r="AP258" s="79"/>
      <c r="AQ258" s="79"/>
      <c r="AR258" s="79"/>
      <c r="AS258" s="79"/>
      <c r="AT258" s="79"/>
      <c r="AU258" s="79"/>
      <c r="AV258" s="188" t="s">
        <v>184</v>
      </c>
      <c r="AW258" s="188"/>
    </row>
    <row r="259" spans="1:97" x14ac:dyDescent="0.2">
      <c r="A259" s="596" t="s">
        <v>8</v>
      </c>
      <c r="B259" s="217" t="s">
        <v>223</v>
      </c>
      <c r="C259" s="217"/>
      <c r="D259" s="208"/>
      <c r="E259" s="192">
        <f>AV259</f>
        <v>0</v>
      </c>
      <c r="F259" s="523" t="s">
        <v>107</v>
      </c>
      <c r="G259" s="158"/>
      <c r="H259" s="158"/>
      <c r="I259" s="158"/>
      <c r="J259" s="191"/>
      <c r="P259" s="131" t="str">
        <f t="shared" ref="P259:P265" si="177">B259</f>
        <v>Coûts d'acquisition (déduction faite des subventions et de la valeur résiduelle)</v>
      </c>
      <c r="Q259" s="144">
        <f t="shared" ref="Q259:AV259" si="178">Q213</f>
        <v>0</v>
      </c>
      <c r="R259" s="144">
        <f t="shared" si="178"/>
        <v>0</v>
      </c>
      <c r="S259" s="144">
        <f t="shared" si="178"/>
        <v>0</v>
      </c>
      <c r="T259" s="144">
        <f t="shared" si="178"/>
        <v>0</v>
      </c>
      <c r="U259" s="144">
        <f t="shared" si="178"/>
        <v>0</v>
      </c>
      <c r="V259" s="144">
        <f t="shared" si="178"/>
        <v>0</v>
      </c>
      <c r="W259" s="144">
        <f t="shared" si="178"/>
        <v>0</v>
      </c>
      <c r="X259" s="144">
        <f t="shared" si="178"/>
        <v>0</v>
      </c>
      <c r="Y259" s="144">
        <f t="shared" si="178"/>
        <v>0</v>
      </c>
      <c r="Z259" s="144">
        <f t="shared" si="178"/>
        <v>0</v>
      </c>
      <c r="AA259" s="144">
        <f t="shared" si="178"/>
        <v>0</v>
      </c>
      <c r="AB259" s="144">
        <f t="shared" si="178"/>
        <v>0</v>
      </c>
      <c r="AC259" s="144">
        <f t="shared" si="178"/>
        <v>0</v>
      </c>
      <c r="AD259" s="144">
        <f t="shared" si="178"/>
        <v>0</v>
      </c>
      <c r="AE259" s="144">
        <f t="shared" si="178"/>
        <v>0</v>
      </c>
      <c r="AF259" s="144">
        <f t="shared" si="178"/>
        <v>0</v>
      </c>
      <c r="AG259" s="144">
        <f t="shared" si="178"/>
        <v>0</v>
      </c>
      <c r="AH259" s="144">
        <f t="shared" si="178"/>
        <v>0</v>
      </c>
      <c r="AI259" s="144">
        <f t="shared" si="178"/>
        <v>0</v>
      </c>
      <c r="AJ259" s="144">
        <f t="shared" si="178"/>
        <v>0</v>
      </c>
      <c r="AK259" s="144">
        <f t="shared" si="178"/>
        <v>0</v>
      </c>
      <c r="AL259" s="144">
        <f t="shared" si="178"/>
        <v>0</v>
      </c>
      <c r="AM259" s="144">
        <f t="shared" si="178"/>
        <v>0</v>
      </c>
      <c r="AN259" s="144">
        <f t="shared" si="178"/>
        <v>0</v>
      </c>
      <c r="AO259" s="144">
        <f t="shared" si="178"/>
        <v>0</v>
      </c>
      <c r="AP259" s="144">
        <f t="shared" si="178"/>
        <v>0</v>
      </c>
      <c r="AQ259" s="144">
        <f t="shared" si="178"/>
        <v>0</v>
      </c>
      <c r="AR259" s="144">
        <f t="shared" si="178"/>
        <v>0</v>
      </c>
      <c r="AS259" s="144">
        <f t="shared" si="178"/>
        <v>0</v>
      </c>
      <c r="AT259" s="144">
        <f t="shared" si="178"/>
        <v>0</v>
      </c>
      <c r="AU259" s="144">
        <f t="shared" si="178"/>
        <v>0</v>
      </c>
      <c r="AV259" s="144">
        <f t="shared" si="178"/>
        <v>0</v>
      </c>
      <c r="AW259" s="71"/>
    </row>
    <row r="260" spans="1:97" x14ac:dyDescent="0.2">
      <c r="A260" s="102"/>
      <c r="B260" s="146" t="s">
        <v>192</v>
      </c>
      <c r="C260" s="146"/>
      <c r="D260" s="229"/>
      <c r="E260" s="71">
        <f t="shared" ref="E260:E264" si="179">AV260</f>
        <v>0</v>
      </c>
      <c r="F260" s="95" t="s">
        <v>107</v>
      </c>
      <c r="G260" s="158"/>
      <c r="H260" s="158"/>
      <c r="I260" s="158"/>
      <c r="J260" s="191"/>
      <c r="P260" s="189" t="str">
        <f t="shared" si="177"/>
        <v>Coûts de maintenance</v>
      </c>
      <c r="Q260" s="144">
        <f t="shared" ref="Q260:AV260" si="180">Q217</f>
        <v>0</v>
      </c>
      <c r="R260" s="144">
        <f t="shared" si="180"/>
        <v>0</v>
      </c>
      <c r="S260" s="144">
        <f t="shared" si="180"/>
        <v>0</v>
      </c>
      <c r="T260" s="144">
        <f t="shared" si="180"/>
        <v>0</v>
      </c>
      <c r="U260" s="144">
        <f t="shared" si="180"/>
        <v>0</v>
      </c>
      <c r="V260" s="144">
        <f t="shared" si="180"/>
        <v>0</v>
      </c>
      <c r="W260" s="144">
        <f t="shared" si="180"/>
        <v>0</v>
      </c>
      <c r="X260" s="144">
        <f t="shared" si="180"/>
        <v>0</v>
      </c>
      <c r="Y260" s="144">
        <f t="shared" si="180"/>
        <v>0</v>
      </c>
      <c r="Z260" s="144">
        <f t="shared" si="180"/>
        <v>0</v>
      </c>
      <c r="AA260" s="144">
        <f t="shared" si="180"/>
        <v>0</v>
      </c>
      <c r="AB260" s="144">
        <f t="shared" si="180"/>
        <v>0</v>
      </c>
      <c r="AC260" s="144">
        <f t="shared" si="180"/>
        <v>0</v>
      </c>
      <c r="AD260" s="144">
        <f t="shared" si="180"/>
        <v>0</v>
      </c>
      <c r="AE260" s="144">
        <f t="shared" si="180"/>
        <v>0</v>
      </c>
      <c r="AF260" s="144">
        <f t="shared" si="180"/>
        <v>0</v>
      </c>
      <c r="AG260" s="144">
        <f t="shared" si="180"/>
        <v>0</v>
      </c>
      <c r="AH260" s="144">
        <f t="shared" si="180"/>
        <v>0</v>
      </c>
      <c r="AI260" s="144">
        <f t="shared" si="180"/>
        <v>0</v>
      </c>
      <c r="AJ260" s="144">
        <f t="shared" si="180"/>
        <v>0</v>
      </c>
      <c r="AK260" s="144">
        <f t="shared" si="180"/>
        <v>0</v>
      </c>
      <c r="AL260" s="144">
        <f t="shared" si="180"/>
        <v>0</v>
      </c>
      <c r="AM260" s="144">
        <f t="shared" si="180"/>
        <v>0</v>
      </c>
      <c r="AN260" s="144">
        <f t="shared" si="180"/>
        <v>0</v>
      </c>
      <c r="AO260" s="144">
        <f t="shared" si="180"/>
        <v>0</v>
      </c>
      <c r="AP260" s="144">
        <f t="shared" si="180"/>
        <v>0</v>
      </c>
      <c r="AQ260" s="144">
        <f t="shared" si="180"/>
        <v>0</v>
      </c>
      <c r="AR260" s="144">
        <f t="shared" si="180"/>
        <v>0</v>
      </c>
      <c r="AS260" s="144">
        <f t="shared" si="180"/>
        <v>0</v>
      </c>
      <c r="AT260" s="144">
        <f t="shared" si="180"/>
        <v>0</v>
      </c>
      <c r="AU260" s="144">
        <f t="shared" si="180"/>
        <v>0</v>
      </c>
      <c r="AV260" s="144">
        <f t="shared" si="180"/>
        <v>0</v>
      </c>
      <c r="AW260" s="71"/>
    </row>
    <row r="261" spans="1:97" x14ac:dyDescent="0.2">
      <c r="B261" s="146" t="s">
        <v>195</v>
      </c>
      <c r="C261" s="146"/>
      <c r="D261" s="229"/>
      <c r="E261" s="71">
        <f t="shared" si="179"/>
        <v>0</v>
      </c>
      <c r="F261" s="95" t="s">
        <v>107</v>
      </c>
      <c r="G261" s="158"/>
      <c r="H261" s="158"/>
      <c r="I261" s="158"/>
      <c r="J261" s="164"/>
      <c r="P261" s="189" t="str">
        <f t="shared" si="177"/>
        <v>Coûts d'exploitation</v>
      </c>
      <c r="Q261" s="144">
        <f t="shared" ref="Q261:AV261" si="181">Q221</f>
        <v>0</v>
      </c>
      <c r="R261" s="144">
        <f t="shared" si="181"/>
        <v>0</v>
      </c>
      <c r="S261" s="144">
        <f t="shared" si="181"/>
        <v>0</v>
      </c>
      <c r="T261" s="144">
        <f t="shared" si="181"/>
        <v>0</v>
      </c>
      <c r="U261" s="144">
        <f t="shared" si="181"/>
        <v>0</v>
      </c>
      <c r="V261" s="144">
        <f t="shared" si="181"/>
        <v>0</v>
      </c>
      <c r="W261" s="144">
        <f t="shared" si="181"/>
        <v>0</v>
      </c>
      <c r="X261" s="144">
        <f t="shared" si="181"/>
        <v>0</v>
      </c>
      <c r="Y261" s="144">
        <f t="shared" si="181"/>
        <v>0</v>
      </c>
      <c r="Z261" s="144">
        <f t="shared" si="181"/>
        <v>0</v>
      </c>
      <c r="AA261" s="144">
        <f t="shared" si="181"/>
        <v>0</v>
      </c>
      <c r="AB261" s="144">
        <f t="shared" si="181"/>
        <v>0</v>
      </c>
      <c r="AC261" s="144">
        <f t="shared" si="181"/>
        <v>0</v>
      </c>
      <c r="AD261" s="144">
        <f t="shared" si="181"/>
        <v>0</v>
      </c>
      <c r="AE261" s="144">
        <f t="shared" si="181"/>
        <v>0</v>
      </c>
      <c r="AF261" s="144">
        <f t="shared" si="181"/>
        <v>0</v>
      </c>
      <c r="AG261" s="144">
        <f t="shared" si="181"/>
        <v>0</v>
      </c>
      <c r="AH261" s="144">
        <f t="shared" si="181"/>
        <v>0</v>
      </c>
      <c r="AI261" s="144">
        <f t="shared" si="181"/>
        <v>0</v>
      </c>
      <c r="AJ261" s="144">
        <f t="shared" si="181"/>
        <v>0</v>
      </c>
      <c r="AK261" s="144">
        <f t="shared" si="181"/>
        <v>0</v>
      </c>
      <c r="AL261" s="144">
        <f t="shared" si="181"/>
        <v>0</v>
      </c>
      <c r="AM261" s="144">
        <f t="shared" si="181"/>
        <v>0</v>
      </c>
      <c r="AN261" s="144">
        <f t="shared" si="181"/>
        <v>0</v>
      </c>
      <c r="AO261" s="144">
        <f t="shared" si="181"/>
        <v>0</v>
      </c>
      <c r="AP261" s="144">
        <f t="shared" si="181"/>
        <v>0</v>
      </c>
      <c r="AQ261" s="144">
        <f t="shared" si="181"/>
        <v>0</v>
      </c>
      <c r="AR261" s="144">
        <f t="shared" si="181"/>
        <v>0</v>
      </c>
      <c r="AS261" s="144">
        <f t="shared" si="181"/>
        <v>0</v>
      </c>
      <c r="AT261" s="144">
        <f t="shared" si="181"/>
        <v>0</v>
      </c>
      <c r="AU261" s="144">
        <f t="shared" si="181"/>
        <v>0</v>
      </c>
      <c r="AV261" s="144">
        <f t="shared" si="181"/>
        <v>0</v>
      </c>
      <c r="AW261" s="71"/>
    </row>
    <row r="262" spans="1:97" ht="12" customHeight="1" x14ac:dyDescent="0.2">
      <c r="B262" s="146" t="s">
        <v>197</v>
      </c>
      <c r="C262" s="146"/>
      <c r="D262" s="229"/>
      <c r="E262" s="71">
        <f t="shared" si="179"/>
        <v>0</v>
      </c>
      <c r="F262" s="95" t="s">
        <v>107</v>
      </c>
      <c r="G262" s="158"/>
      <c r="H262" s="158"/>
      <c r="I262" s="158"/>
      <c r="J262" s="164"/>
      <c r="P262" s="189" t="str">
        <f t="shared" si="177"/>
        <v>Coûts énergétiques</v>
      </c>
      <c r="Q262" s="144">
        <f t="shared" ref="Q262:AV262" si="182">Q226</f>
        <v>0</v>
      </c>
      <c r="R262" s="144">
        <f t="shared" si="182"/>
        <v>0</v>
      </c>
      <c r="S262" s="144">
        <f t="shared" si="182"/>
        <v>0</v>
      </c>
      <c r="T262" s="144">
        <f t="shared" si="182"/>
        <v>0</v>
      </c>
      <c r="U262" s="144">
        <f t="shared" si="182"/>
        <v>0</v>
      </c>
      <c r="V262" s="144">
        <f t="shared" si="182"/>
        <v>0</v>
      </c>
      <c r="W262" s="144">
        <f t="shared" si="182"/>
        <v>0</v>
      </c>
      <c r="X262" s="144">
        <f t="shared" si="182"/>
        <v>0</v>
      </c>
      <c r="Y262" s="144">
        <f t="shared" si="182"/>
        <v>0</v>
      </c>
      <c r="Z262" s="144">
        <f t="shared" si="182"/>
        <v>0</v>
      </c>
      <c r="AA262" s="144">
        <f t="shared" si="182"/>
        <v>0</v>
      </c>
      <c r="AB262" s="144">
        <f t="shared" si="182"/>
        <v>0</v>
      </c>
      <c r="AC262" s="144">
        <f t="shared" si="182"/>
        <v>0</v>
      </c>
      <c r="AD262" s="144">
        <f t="shared" si="182"/>
        <v>0</v>
      </c>
      <c r="AE262" s="144">
        <f t="shared" si="182"/>
        <v>0</v>
      </c>
      <c r="AF262" s="144">
        <f t="shared" si="182"/>
        <v>0</v>
      </c>
      <c r="AG262" s="144">
        <f t="shared" si="182"/>
        <v>0</v>
      </c>
      <c r="AH262" s="144">
        <f t="shared" si="182"/>
        <v>0</v>
      </c>
      <c r="AI262" s="144">
        <f t="shared" si="182"/>
        <v>0</v>
      </c>
      <c r="AJ262" s="144">
        <f t="shared" si="182"/>
        <v>0</v>
      </c>
      <c r="AK262" s="144">
        <f t="shared" si="182"/>
        <v>0</v>
      </c>
      <c r="AL262" s="144">
        <f t="shared" si="182"/>
        <v>0</v>
      </c>
      <c r="AM262" s="144">
        <f t="shared" si="182"/>
        <v>0</v>
      </c>
      <c r="AN262" s="144">
        <f t="shared" si="182"/>
        <v>0</v>
      </c>
      <c r="AO262" s="144">
        <f t="shared" si="182"/>
        <v>0</v>
      </c>
      <c r="AP262" s="144">
        <f t="shared" si="182"/>
        <v>0</v>
      </c>
      <c r="AQ262" s="144">
        <f t="shared" si="182"/>
        <v>0</v>
      </c>
      <c r="AR262" s="144">
        <f t="shared" si="182"/>
        <v>0</v>
      </c>
      <c r="AS262" s="144">
        <f t="shared" si="182"/>
        <v>0</v>
      </c>
      <c r="AT262" s="144">
        <f t="shared" si="182"/>
        <v>0</v>
      </c>
      <c r="AU262" s="144">
        <f t="shared" si="182"/>
        <v>0</v>
      </c>
      <c r="AV262" s="144">
        <f t="shared" si="182"/>
        <v>0</v>
      </c>
      <c r="AW262" s="71"/>
    </row>
    <row r="263" spans="1:97" x14ac:dyDescent="0.2">
      <c r="A263" s="596" t="s">
        <v>8</v>
      </c>
      <c r="B263" s="146" t="str">
        <f>VLOOKUP(Données_de_base!$B$23,Données_de_base!$B$47:$D$50,3,0)&amp;" (Exploitation et Fabrication/élimination)"</f>
        <v>Coûts pour GES: pas sélectionné (Exploitation et Fabrication/élimination)</v>
      </c>
      <c r="C263" s="146"/>
      <c r="D263" s="229"/>
      <c r="E263" s="71">
        <f t="shared" si="179"/>
        <v>0</v>
      </c>
      <c r="F263" s="95" t="s">
        <v>107</v>
      </c>
      <c r="G263" s="158"/>
      <c r="H263" s="158"/>
      <c r="I263" s="158"/>
      <c r="J263" s="164"/>
      <c r="P263" s="189" t="str">
        <f t="shared" si="177"/>
        <v>Coûts pour GES: pas sélectionné (Exploitation et Fabrication/élimination)</v>
      </c>
      <c r="Q263" s="144">
        <f t="shared" ref="Q263:AV263" si="183">Q232+Q254</f>
        <v>0</v>
      </c>
      <c r="R263" s="144">
        <f t="shared" si="183"/>
        <v>0</v>
      </c>
      <c r="S263" s="144">
        <f t="shared" si="183"/>
        <v>0</v>
      </c>
      <c r="T263" s="144">
        <f t="shared" si="183"/>
        <v>0</v>
      </c>
      <c r="U263" s="144">
        <f t="shared" si="183"/>
        <v>0</v>
      </c>
      <c r="V263" s="144">
        <f t="shared" si="183"/>
        <v>0</v>
      </c>
      <c r="W263" s="144">
        <f t="shared" si="183"/>
        <v>0</v>
      </c>
      <c r="X263" s="144">
        <f t="shared" si="183"/>
        <v>0</v>
      </c>
      <c r="Y263" s="144">
        <f t="shared" si="183"/>
        <v>0</v>
      </c>
      <c r="Z263" s="144">
        <f t="shared" si="183"/>
        <v>0</v>
      </c>
      <c r="AA263" s="144">
        <f t="shared" si="183"/>
        <v>0</v>
      </c>
      <c r="AB263" s="144">
        <f t="shared" si="183"/>
        <v>0</v>
      </c>
      <c r="AC263" s="144">
        <f t="shared" si="183"/>
        <v>0</v>
      </c>
      <c r="AD263" s="144">
        <f t="shared" si="183"/>
        <v>0</v>
      </c>
      <c r="AE263" s="144">
        <f t="shared" si="183"/>
        <v>0</v>
      </c>
      <c r="AF263" s="144">
        <f t="shared" si="183"/>
        <v>0</v>
      </c>
      <c r="AG263" s="144">
        <f t="shared" si="183"/>
        <v>0</v>
      </c>
      <c r="AH263" s="144">
        <f t="shared" si="183"/>
        <v>0</v>
      </c>
      <c r="AI263" s="144">
        <f t="shared" si="183"/>
        <v>0</v>
      </c>
      <c r="AJ263" s="144">
        <f t="shared" si="183"/>
        <v>0</v>
      </c>
      <c r="AK263" s="144">
        <f t="shared" si="183"/>
        <v>0</v>
      </c>
      <c r="AL263" s="144">
        <f t="shared" si="183"/>
        <v>0</v>
      </c>
      <c r="AM263" s="144">
        <f t="shared" si="183"/>
        <v>0</v>
      </c>
      <c r="AN263" s="144">
        <f t="shared" si="183"/>
        <v>0</v>
      </c>
      <c r="AO263" s="144">
        <f t="shared" si="183"/>
        <v>0</v>
      </c>
      <c r="AP263" s="144">
        <f t="shared" si="183"/>
        <v>0</v>
      </c>
      <c r="AQ263" s="144">
        <f t="shared" si="183"/>
        <v>0</v>
      </c>
      <c r="AR263" s="144">
        <f t="shared" si="183"/>
        <v>0</v>
      </c>
      <c r="AS263" s="144">
        <f t="shared" si="183"/>
        <v>0</v>
      </c>
      <c r="AT263" s="144">
        <f t="shared" si="183"/>
        <v>0</v>
      </c>
      <c r="AU263" s="144">
        <f t="shared" si="183"/>
        <v>0</v>
      </c>
      <c r="AV263" s="144">
        <f t="shared" si="183"/>
        <v>0</v>
      </c>
      <c r="AW263" s="71"/>
    </row>
    <row r="264" spans="1:97" x14ac:dyDescent="0.2">
      <c r="B264" s="702" t="s">
        <v>424</v>
      </c>
      <c r="C264" s="533"/>
      <c r="D264" s="211"/>
      <c r="E264" s="509">
        <f t="shared" si="179"/>
        <v>0</v>
      </c>
      <c r="F264" s="150" t="s">
        <v>107</v>
      </c>
      <c r="G264" s="158"/>
      <c r="H264" s="158"/>
      <c r="I264" s="158"/>
      <c r="J264" s="164"/>
      <c r="P264" s="189" t="str">
        <f t="shared" si="177"/>
        <v>Coûts pour le démantèlement</v>
      </c>
      <c r="Q264" s="144">
        <f t="shared" ref="Q264:AV264" si="184">Q236</f>
        <v>0</v>
      </c>
      <c r="R264" s="144">
        <f t="shared" si="184"/>
        <v>0</v>
      </c>
      <c r="S264" s="144">
        <f t="shared" si="184"/>
        <v>0</v>
      </c>
      <c r="T264" s="144">
        <f t="shared" si="184"/>
        <v>0</v>
      </c>
      <c r="U264" s="144">
        <f t="shared" si="184"/>
        <v>0</v>
      </c>
      <c r="V264" s="144">
        <f t="shared" si="184"/>
        <v>0</v>
      </c>
      <c r="W264" s="144">
        <f t="shared" si="184"/>
        <v>0</v>
      </c>
      <c r="X264" s="144">
        <f t="shared" si="184"/>
        <v>0</v>
      </c>
      <c r="Y264" s="144">
        <f t="shared" si="184"/>
        <v>0</v>
      </c>
      <c r="Z264" s="144">
        <f t="shared" si="184"/>
        <v>0</v>
      </c>
      <c r="AA264" s="144">
        <f t="shared" si="184"/>
        <v>0</v>
      </c>
      <c r="AB264" s="144">
        <f t="shared" si="184"/>
        <v>0</v>
      </c>
      <c r="AC264" s="144">
        <f t="shared" si="184"/>
        <v>0</v>
      </c>
      <c r="AD264" s="144">
        <f t="shared" si="184"/>
        <v>0</v>
      </c>
      <c r="AE264" s="144">
        <f t="shared" si="184"/>
        <v>0</v>
      </c>
      <c r="AF264" s="144">
        <f t="shared" si="184"/>
        <v>0</v>
      </c>
      <c r="AG264" s="144">
        <f t="shared" si="184"/>
        <v>0</v>
      </c>
      <c r="AH264" s="144">
        <f t="shared" si="184"/>
        <v>0</v>
      </c>
      <c r="AI264" s="144">
        <f t="shared" si="184"/>
        <v>0</v>
      </c>
      <c r="AJ264" s="144">
        <f t="shared" si="184"/>
        <v>0</v>
      </c>
      <c r="AK264" s="144">
        <f t="shared" si="184"/>
        <v>0</v>
      </c>
      <c r="AL264" s="144">
        <f t="shared" si="184"/>
        <v>0</v>
      </c>
      <c r="AM264" s="144">
        <f t="shared" si="184"/>
        <v>0</v>
      </c>
      <c r="AN264" s="144">
        <f t="shared" si="184"/>
        <v>0</v>
      </c>
      <c r="AO264" s="144">
        <f t="shared" si="184"/>
        <v>0</v>
      </c>
      <c r="AP264" s="144">
        <f t="shared" si="184"/>
        <v>0</v>
      </c>
      <c r="AQ264" s="144">
        <f t="shared" si="184"/>
        <v>0</v>
      </c>
      <c r="AR264" s="144">
        <f t="shared" si="184"/>
        <v>0</v>
      </c>
      <c r="AS264" s="144">
        <f t="shared" si="184"/>
        <v>0</v>
      </c>
      <c r="AT264" s="144">
        <f t="shared" si="184"/>
        <v>0</v>
      </c>
      <c r="AU264" s="144">
        <f t="shared" si="184"/>
        <v>0</v>
      </c>
      <c r="AV264" s="144">
        <f t="shared" si="184"/>
        <v>0</v>
      </c>
      <c r="AW264" s="71"/>
    </row>
    <row r="265" spans="1:97" ht="13.5" thickBot="1" x14ac:dyDescent="0.25">
      <c r="B265" s="224" t="s">
        <v>190</v>
      </c>
      <c r="C265" s="224"/>
      <c r="D265" s="225"/>
      <c r="E265" s="226">
        <f>AV265</f>
        <v>0</v>
      </c>
      <c r="F265" s="378" t="s">
        <v>107</v>
      </c>
      <c r="G265" s="109"/>
      <c r="H265" s="109"/>
      <c r="I265" s="109"/>
      <c r="J265" s="164"/>
      <c r="P265" s="227" t="str">
        <f t="shared" si="177"/>
        <v>Total</v>
      </c>
      <c r="Q265" s="228">
        <f t="shared" ref="Q265" si="185">SUM(Q259:Q264)</f>
        <v>0</v>
      </c>
      <c r="R265" s="228">
        <f t="shared" ref="R265:AT265" si="186">SUM(R259:R264)</f>
        <v>0</v>
      </c>
      <c r="S265" s="228">
        <f t="shared" si="186"/>
        <v>0</v>
      </c>
      <c r="T265" s="228">
        <f t="shared" si="186"/>
        <v>0</v>
      </c>
      <c r="U265" s="228">
        <f t="shared" si="186"/>
        <v>0</v>
      </c>
      <c r="V265" s="228">
        <f t="shared" si="186"/>
        <v>0</v>
      </c>
      <c r="W265" s="228">
        <f t="shared" si="186"/>
        <v>0</v>
      </c>
      <c r="X265" s="228">
        <f t="shared" si="186"/>
        <v>0</v>
      </c>
      <c r="Y265" s="228">
        <f t="shared" si="186"/>
        <v>0</v>
      </c>
      <c r="Z265" s="228">
        <f t="shared" si="186"/>
        <v>0</v>
      </c>
      <c r="AA265" s="228">
        <f t="shared" si="186"/>
        <v>0</v>
      </c>
      <c r="AB265" s="228">
        <f t="shared" si="186"/>
        <v>0</v>
      </c>
      <c r="AC265" s="228">
        <f t="shared" si="186"/>
        <v>0</v>
      </c>
      <c r="AD265" s="228">
        <f t="shared" si="186"/>
        <v>0</v>
      </c>
      <c r="AE265" s="228">
        <f t="shared" si="186"/>
        <v>0</v>
      </c>
      <c r="AF265" s="228">
        <f t="shared" si="186"/>
        <v>0</v>
      </c>
      <c r="AG265" s="228">
        <f t="shared" si="186"/>
        <v>0</v>
      </c>
      <c r="AH265" s="228">
        <f t="shared" si="186"/>
        <v>0</v>
      </c>
      <c r="AI265" s="228">
        <f t="shared" si="186"/>
        <v>0</v>
      </c>
      <c r="AJ265" s="228">
        <f t="shared" si="186"/>
        <v>0</v>
      </c>
      <c r="AK265" s="228">
        <f t="shared" si="186"/>
        <v>0</v>
      </c>
      <c r="AL265" s="228">
        <f t="shared" si="186"/>
        <v>0</v>
      </c>
      <c r="AM265" s="228">
        <f t="shared" si="186"/>
        <v>0</v>
      </c>
      <c r="AN265" s="228">
        <f t="shared" si="186"/>
        <v>0</v>
      </c>
      <c r="AO265" s="228">
        <f t="shared" si="186"/>
        <v>0</v>
      </c>
      <c r="AP265" s="228">
        <f t="shared" si="186"/>
        <v>0</v>
      </c>
      <c r="AQ265" s="228">
        <f t="shared" si="186"/>
        <v>0</v>
      </c>
      <c r="AR265" s="228">
        <f t="shared" si="186"/>
        <v>0</v>
      </c>
      <c r="AS265" s="228">
        <f t="shared" si="186"/>
        <v>0</v>
      </c>
      <c r="AT265" s="228">
        <f t="shared" si="186"/>
        <v>0</v>
      </c>
      <c r="AU265" s="228">
        <f>SUM(AU259:AU264)</f>
        <v>0</v>
      </c>
      <c r="AV265" s="228">
        <f>SUM(AV259:AV264)</f>
        <v>0</v>
      </c>
      <c r="AW265" s="230"/>
    </row>
    <row r="266" spans="1:97" ht="14.25" thickTop="1" thickBot="1" x14ac:dyDescent="0.25">
      <c r="B266" s="69"/>
      <c r="C266" s="69"/>
      <c r="D266" s="229"/>
      <c r="E266" s="71"/>
      <c r="F266" s="102"/>
      <c r="G266" s="102"/>
      <c r="H266" s="102"/>
      <c r="I266" s="102"/>
      <c r="J266" s="164"/>
      <c r="P266" s="227" t="s">
        <v>225</v>
      </c>
      <c r="Q266" s="228">
        <f>Q265</f>
        <v>0</v>
      </c>
      <c r="R266" s="228">
        <f>Q266+R265</f>
        <v>0</v>
      </c>
      <c r="S266" s="228">
        <f>R266+S265</f>
        <v>0</v>
      </c>
      <c r="T266" s="228">
        <f t="shared" ref="T266:AT266" si="187">S266+T265</f>
        <v>0</v>
      </c>
      <c r="U266" s="228">
        <f t="shared" si="187"/>
        <v>0</v>
      </c>
      <c r="V266" s="228">
        <f t="shared" si="187"/>
        <v>0</v>
      </c>
      <c r="W266" s="228">
        <f t="shared" si="187"/>
        <v>0</v>
      </c>
      <c r="X266" s="228">
        <f t="shared" si="187"/>
        <v>0</v>
      </c>
      <c r="Y266" s="228">
        <f t="shared" si="187"/>
        <v>0</v>
      </c>
      <c r="Z266" s="228">
        <f t="shared" si="187"/>
        <v>0</v>
      </c>
      <c r="AA266" s="228">
        <f t="shared" si="187"/>
        <v>0</v>
      </c>
      <c r="AB266" s="228">
        <f t="shared" si="187"/>
        <v>0</v>
      </c>
      <c r="AC266" s="228">
        <f t="shared" si="187"/>
        <v>0</v>
      </c>
      <c r="AD266" s="228">
        <f t="shared" si="187"/>
        <v>0</v>
      </c>
      <c r="AE266" s="228">
        <f t="shared" si="187"/>
        <v>0</v>
      </c>
      <c r="AF266" s="228">
        <f t="shared" si="187"/>
        <v>0</v>
      </c>
      <c r="AG266" s="228">
        <f t="shared" si="187"/>
        <v>0</v>
      </c>
      <c r="AH266" s="228">
        <f t="shared" si="187"/>
        <v>0</v>
      </c>
      <c r="AI266" s="228">
        <f t="shared" si="187"/>
        <v>0</v>
      </c>
      <c r="AJ266" s="228">
        <f t="shared" si="187"/>
        <v>0</v>
      </c>
      <c r="AK266" s="228">
        <f t="shared" si="187"/>
        <v>0</v>
      </c>
      <c r="AL266" s="228">
        <f t="shared" si="187"/>
        <v>0</v>
      </c>
      <c r="AM266" s="228">
        <f t="shared" si="187"/>
        <v>0</v>
      </c>
      <c r="AN266" s="228">
        <f t="shared" si="187"/>
        <v>0</v>
      </c>
      <c r="AO266" s="228">
        <f t="shared" si="187"/>
        <v>0</v>
      </c>
      <c r="AP266" s="228">
        <f t="shared" si="187"/>
        <v>0</v>
      </c>
      <c r="AQ266" s="228">
        <f t="shared" si="187"/>
        <v>0</v>
      </c>
      <c r="AR266" s="228">
        <f t="shared" si="187"/>
        <v>0</v>
      </c>
      <c r="AS266" s="228">
        <f t="shared" si="187"/>
        <v>0</v>
      </c>
      <c r="AT266" s="228">
        <f t="shared" si="187"/>
        <v>0</v>
      </c>
      <c r="AU266" s="228">
        <f>AT266+AU265</f>
        <v>0</v>
      </c>
      <c r="AV266" s="228"/>
    </row>
    <row r="267" spans="1:97" ht="27.75" customHeight="1" thickTop="1" x14ac:dyDescent="0.2">
      <c r="B267" s="755" t="s">
        <v>226</v>
      </c>
      <c r="C267" s="755"/>
      <c r="D267" s="755"/>
      <c r="E267" s="671">
        <f>G242+E252</f>
        <v>0</v>
      </c>
      <c r="F267" s="672" t="s">
        <v>227</v>
      </c>
      <c r="G267" s="109"/>
      <c r="H267" s="109"/>
      <c r="I267" s="109"/>
      <c r="J267" s="164"/>
      <c r="P267" s="69" t="s">
        <v>457</v>
      </c>
      <c r="Q267" s="71">
        <f>IF(Q207=Betrachtungszeit_Heizung,MAX(Resultats_Chauffages!$D$13:$H$13),0)</f>
        <v>0</v>
      </c>
      <c r="R267" s="71">
        <f>IF(R207=Betrachtungszeit_Heizung,MAX(Resultats_Chauffages!$D$13:$H$13),0)</f>
        <v>0</v>
      </c>
      <c r="S267" s="71">
        <f>IF(S207=Betrachtungszeit_Heizung,MAX(Resultats_Chauffages!$D$13:$H$13),0)</f>
        <v>0</v>
      </c>
      <c r="T267" s="71">
        <f>IF(T207=Betrachtungszeit_Heizung,MAX(Resultats_Chauffages!$D$13:$H$13),0)</f>
        <v>0</v>
      </c>
      <c r="U267" s="71">
        <f>IF(U207=Betrachtungszeit_Heizung,MAX(Resultats_Chauffages!$D$13:$H$13),0)</f>
        <v>0</v>
      </c>
      <c r="V267" s="71">
        <f>IF(V207=Betrachtungszeit_Heizung,MAX(Resultats_Chauffages!$D$13:$H$13),0)</f>
        <v>0</v>
      </c>
      <c r="W267" s="71">
        <f>IF(W207=Betrachtungszeit_Heizung,MAX(Resultats_Chauffages!$D$13:$H$13),0)</f>
        <v>0</v>
      </c>
      <c r="X267" s="71">
        <f>IF(X207=Betrachtungszeit_Heizung,MAX(Resultats_Chauffages!$D$13:$H$13),0)</f>
        <v>0</v>
      </c>
      <c r="Y267" s="71">
        <f>IF(Y207=Betrachtungszeit_Heizung,MAX(Resultats_Chauffages!$D$13:$H$13),0)</f>
        <v>0</v>
      </c>
      <c r="Z267" s="71">
        <f>IF(Z207=Betrachtungszeit_Heizung,MAX(Resultats_Chauffages!$D$13:$H$13),0)</f>
        <v>0</v>
      </c>
      <c r="AA267" s="71">
        <f>IF(AA207=Betrachtungszeit_Heizung,MAX(Resultats_Chauffages!$D$13:$H$13),0)</f>
        <v>0</v>
      </c>
      <c r="AB267" s="71">
        <f>IF(AB207=Betrachtungszeit_Heizung,MAX(Resultats_Chauffages!$D$13:$H$13),0)</f>
        <v>0</v>
      </c>
      <c r="AC267" s="71">
        <f>IF(AC207=Betrachtungszeit_Heizung,MAX(Resultats_Chauffages!$D$13:$H$13),0)</f>
        <v>0</v>
      </c>
      <c r="AD267" s="71">
        <f>IF(AD207=Betrachtungszeit_Heizung,MAX(Resultats_Chauffages!$D$13:$H$13),0)</f>
        <v>0</v>
      </c>
      <c r="AE267" s="71">
        <f>IF(AE207=Betrachtungszeit_Heizung,MAX(Resultats_Chauffages!$D$13:$H$13),0)</f>
        <v>0</v>
      </c>
      <c r="AF267" s="71">
        <f>IF(AF207=Betrachtungszeit_Heizung,MAX(Resultats_Chauffages!$D$13:$H$13),0)</f>
        <v>0</v>
      </c>
      <c r="AG267" s="71">
        <f>IF(AG207=Betrachtungszeit_Heizung,MAX(Resultats_Chauffages!$D$13:$H$13),0)</f>
        <v>0</v>
      </c>
      <c r="AH267" s="71">
        <f>IF(AH207=Betrachtungszeit_Heizung,MAX(Resultats_Chauffages!$D$13:$H$13),0)</f>
        <v>0</v>
      </c>
      <c r="AI267" s="71">
        <f>IF(AI207=Betrachtungszeit_Heizung,MAX(Resultats_Chauffages!$D$13:$H$13),0)</f>
        <v>0</v>
      </c>
      <c r="AJ267" s="71">
        <f>IF(AJ207=Betrachtungszeit_Heizung,MAX(Resultats_Chauffages!$D$13:$H$13),0)</f>
        <v>0</v>
      </c>
      <c r="AK267" s="71">
        <f>IF(AK207=Betrachtungszeit_Heizung,MAX(Resultats_Chauffages!$D$13:$H$13),0)</f>
        <v>0</v>
      </c>
      <c r="AL267" s="71">
        <f>IF(AL207=Betrachtungszeit_Heizung,MAX(Resultats_Chauffages!$D$13:$H$13),0)</f>
        <v>0</v>
      </c>
      <c r="AM267" s="71">
        <f>IF(AM207=Betrachtungszeit_Heizung,MAX(Resultats_Chauffages!$D$13:$H$13),0)</f>
        <v>0</v>
      </c>
      <c r="AN267" s="71">
        <f>IF(AN207=Betrachtungszeit_Heizung,MAX(Resultats_Chauffages!$D$13:$H$13),0)</f>
        <v>0</v>
      </c>
      <c r="AO267" s="71">
        <f>IF(AO207=Betrachtungszeit_Heizung,MAX(Resultats_Chauffages!$D$13:$H$13),0)</f>
        <v>0</v>
      </c>
      <c r="AP267" s="71">
        <f>IF(AP207=Betrachtungszeit_Heizung,MAX(Resultats_Chauffages!$D$13:$H$13),0)</f>
        <v>0</v>
      </c>
      <c r="AQ267" s="71">
        <f>IF(AQ207=Betrachtungszeit_Heizung,MAX(Resultats_Chauffages!$D$13:$H$13),0)</f>
        <v>0</v>
      </c>
      <c r="AR267" s="71">
        <f>IF(AR207=Betrachtungszeit_Heizung,MAX(Resultats_Chauffages!$D$13:$H$13),0)</f>
        <v>0</v>
      </c>
      <c r="AS267" s="71">
        <f>IF(AS207=Betrachtungszeit_Heizung,MAX(Resultats_Chauffages!$D$13:$H$13),0)</f>
        <v>0</v>
      </c>
      <c r="AT267" s="71">
        <f>IF(AT207=Betrachtungszeit_Heizung,MAX(Resultats_Chauffages!$D$13:$H$13),0)</f>
        <v>0</v>
      </c>
      <c r="AU267" s="71">
        <f>IF(AU207=Betrachtungszeit_Heizung,MAX(Resultats_Chauffages!$D$13:$H$13),0)</f>
        <v>0</v>
      </c>
    </row>
    <row r="268" spans="1:97" ht="15.75" x14ac:dyDescent="0.2">
      <c r="B268" s="86" t="s">
        <v>228</v>
      </c>
      <c r="C268" s="673"/>
      <c r="D268" s="673"/>
      <c r="E268" s="674">
        <f>Betrachtungszeit_Heizung*E230</f>
        <v>0</v>
      </c>
      <c r="F268" s="675" t="s">
        <v>227</v>
      </c>
      <c r="G268" s="109"/>
      <c r="H268" s="109"/>
      <c r="I268" s="109"/>
      <c r="J268" s="164"/>
      <c r="S268" s="230"/>
      <c r="X268" s="71"/>
      <c r="Y268" s="71"/>
      <c r="Z268" s="71"/>
      <c r="AA268" s="71"/>
      <c r="AB268" s="71"/>
    </row>
    <row r="269" spans="1:97" ht="27.75" customHeight="1" x14ac:dyDescent="0.2">
      <c r="B269" s="756" t="s">
        <v>355</v>
      </c>
      <c r="C269" s="756"/>
      <c r="D269" s="756"/>
      <c r="E269" s="674">
        <f>G243+E253</f>
        <v>0</v>
      </c>
      <c r="F269" s="675" t="s">
        <v>210</v>
      </c>
      <c r="G269" s="109"/>
      <c r="H269" s="109"/>
      <c r="I269" s="109"/>
      <c r="J269" s="164"/>
      <c r="S269" s="230"/>
      <c r="X269" s="71"/>
      <c r="Y269" s="71"/>
      <c r="Z269" s="71"/>
      <c r="AA269" s="71"/>
      <c r="AB269" s="71"/>
    </row>
    <row r="270" spans="1:97" x14ac:dyDescent="0.2">
      <c r="B270" s="86" t="s">
        <v>229</v>
      </c>
      <c r="C270" s="673"/>
      <c r="D270" s="673"/>
      <c r="E270" s="674">
        <f>Betrachtungszeit_Heizung*E231</f>
        <v>0</v>
      </c>
      <c r="F270" s="675" t="s">
        <v>210</v>
      </c>
      <c r="G270" s="109"/>
      <c r="H270" s="109"/>
      <c r="I270" s="109"/>
      <c r="J270" s="164"/>
      <c r="S270" s="230"/>
      <c r="X270" s="71"/>
      <c r="Y270" s="71"/>
      <c r="Z270" s="71"/>
      <c r="AA270" s="71"/>
      <c r="AB270" s="71"/>
    </row>
    <row r="271" spans="1:97" x14ac:dyDescent="0.2">
      <c r="A271" s="596" t="s">
        <v>8</v>
      </c>
      <c r="B271" s="673" t="s">
        <v>230</v>
      </c>
      <c r="C271" s="673"/>
      <c r="D271" s="673"/>
      <c r="E271" s="676">
        <f>IF(C9+C17=0,0,E265*100/((C9+C17)*1000*Betrachtungszeit_Heizung))</f>
        <v>0</v>
      </c>
      <c r="F271" s="675" t="s">
        <v>231</v>
      </c>
      <c r="G271" s="109"/>
      <c r="H271" s="109"/>
      <c r="I271" s="109"/>
      <c r="J271" s="164"/>
      <c r="P271" s="197"/>
      <c r="S271" s="231"/>
      <c r="X271" s="71"/>
      <c r="Y271" s="71"/>
      <c r="Z271" s="71"/>
      <c r="AA271" s="71"/>
      <c r="AB271" s="71"/>
    </row>
    <row r="272" spans="1:97" x14ac:dyDescent="0.2">
      <c r="A272" s="596" t="s">
        <v>8</v>
      </c>
      <c r="B272" s="677" t="s">
        <v>232</v>
      </c>
      <c r="C272" s="678"/>
      <c r="D272" s="678"/>
      <c r="E272" s="679">
        <f>IF(C9+C17=0,0,((1+Kalkulationszinssatz)^Betrachtungszeit_Heizung*Kalkulationszinssatz)/((1+Kalkulationszinssatz)^Betrachtungszeit_Heizung-1)*E265*100/((C9+C17)*1000))</f>
        <v>0</v>
      </c>
      <c r="F272" s="680" t="s">
        <v>231</v>
      </c>
      <c r="G272" s="109"/>
      <c r="H272" s="109"/>
      <c r="I272" s="109"/>
      <c r="J272" s="164"/>
      <c r="P272" s="197"/>
      <c r="S272" s="231"/>
      <c r="X272" s="71"/>
      <c r="Y272" s="71"/>
      <c r="Z272" s="71"/>
      <c r="AA272" s="71"/>
      <c r="AB272" s="71"/>
    </row>
    <row r="273" spans="1:100" x14ac:dyDescent="0.2">
      <c r="A273" s="203"/>
      <c r="B273" s="197"/>
      <c r="C273" s="197"/>
      <c r="D273" s="69"/>
      <c r="E273" s="232"/>
      <c r="F273" s="151"/>
      <c r="G273" s="109"/>
      <c r="H273" s="109"/>
      <c r="I273" s="109"/>
      <c r="J273" s="164"/>
      <c r="P273" s="197"/>
      <c r="S273" s="231"/>
      <c r="X273" s="71"/>
      <c r="Y273" s="71"/>
      <c r="Z273" s="71"/>
      <c r="AA273" s="71"/>
      <c r="AB273" s="71"/>
    </row>
    <row r="274" spans="1:100" s="107" customFormat="1" x14ac:dyDescent="0.2">
      <c r="A274" s="69"/>
      <c r="B274" s="75"/>
      <c r="C274" s="346"/>
      <c r="D274" s="346"/>
      <c r="E274" s="346"/>
      <c r="F274" s="75"/>
      <c r="G274" s="75"/>
      <c r="H274" s="75"/>
      <c r="I274" s="75"/>
      <c r="J274" s="191"/>
      <c r="K274" s="102"/>
      <c r="L274" s="102"/>
      <c r="M274" s="108"/>
      <c r="N274" s="108"/>
      <c r="O274" s="102"/>
      <c r="P274" s="102"/>
      <c r="Q274" s="110"/>
      <c r="R274" s="110"/>
      <c r="S274" s="110"/>
      <c r="T274" s="110"/>
      <c r="U274" s="110"/>
      <c r="V274" s="110"/>
      <c r="W274" s="111"/>
      <c r="X274" s="110"/>
      <c r="Y274" s="110"/>
      <c r="Z274" s="110"/>
      <c r="AA274" s="110"/>
      <c r="AB274" s="110"/>
      <c r="AC274" s="111"/>
      <c r="AD274" s="111"/>
      <c r="AE274" s="111"/>
      <c r="AF274" s="111"/>
      <c r="AG274" s="111"/>
      <c r="AH274" s="111"/>
      <c r="AI274" s="111"/>
      <c r="AJ274" s="111"/>
      <c r="AK274" s="111"/>
      <c r="AL274" s="111"/>
      <c r="AM274" s="111"/>
      <c r="AN274" s="111"/>
      <c r="AO274" s="111"/>
      <c r="AP274" s="111"/>
      <c r="AQ274" s="111"/>
      <c r="AR274" s="111"/>
      <c r="AS274" s="111"/>
      <c r="AT274" s="111"/>
      <c r="AU274" s="111"/>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c r="CU274" s="112"/>
      <c r="CV274" s="112"/>
    </row>
    <row r="275" spans="1:100" x14ac:dyDescent="0.2">
      <c r="A275" s="107"/>
      <c r="H275" s="69"/>
      <c r="I275" s="69"/>
      <c r="J275" s="164"/>
      <c r="P275" s="197"/>
      <c r="Q275" s="232"/>
      <c r="R275" s="232"/>
      <c r="S275" s="231"/>
      <c r="X275" s="71"/>
      <c r="Y275" s="71"/>
      <c r="Z275" s="71"/>
      <c r="AA275" s="71"/>
      <c r="AB275" s="71"/>
      <c r="CD275" s="107"/>
    </row>
    <row r="276" spans="1:100" hidden="1" outlineLevel="1" x14ac:dyDescent="0.2">
      <c r="A276" s="107"/>
      <c r="B276" s="75" t="s">
        <v>233</v>
      </c>
      <c r="C276" s="252"/>
      <c r="D276" s="252"/>
      <c r="E276" s="80"/>
      <c r="F276" s="252"/>
      <c r="G276" s="252"/>
      <c r="H276" s="76"/>
      <c r="I276" s="76"/>
      <c r="J276" s="164"/>
      <c r="K276" s="76"/>
      <c r="L276" s="76"/>
      <c r="M276" s="77"/>
      <c r="N276" s="77"/>
      <c r="O276" s="76"/>
      <c r="P276" s="481"/>
      <c r="Q276" s="482"/>
      <c r="R276" s="482"/>
      <c r="S276" s="483"/>
      <c r="T276" s="78"/>
      <c r="U276" s="78"/>
      <c r="V276" s="78"/>
      <c r="W276" s="79"/>
      <c r="X276" s="78"/>
      <c r="Y276" s="78"/>
      <c r="Z276" s="78"/>
      <c r="AA276" s="78"/>
      <c r="AB276" s="78"/>
      <c r="AC276" s="79"/>
      <c r="AD276" s="79"/>
      <c r="AE276" s="79"/>
      <c r="AF276" s="79"/>
      <c r="AG276" s="79"/>
      <c r="AH276" s="79"/>
      <c r="AI276" s="79"/>
      <c r="AJ276" s="79"/>
      <c r="AK276" s="79"/>
      <c r="AL276" s="79"/>
      <c r="AM276" s="79"/>
      <c r="AN276" s="79"/>
      <c r="AO276" s="79"/>
      <c r="AP276" s="79"/>
      <c r="AQ276" s="79"/>
      <c r="AR276" s="79"/>
      <c r="AS276" s="79"/>
      <c r="AT276" s="79"/>
      <c r="AU276" s="79"/>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D276" s="107"/>
      <c r="CE276" s="252"/>
      <c r="CF276" s="80"/>
      <c r="CG276" s="80"/>
      <c r="CH276" s="80"/>
      <c r="CI276" s="80"/>
      <c r="CJ276" s="80"/>
      <c r="CK276" s="80"/>
      <c r="CL276" s="80"/>
      <c r="CM276" s="80"/>
      <c r="CN276" s="80"/>
      <c r="CO276" s="80"/>
      <c r="CP276" s="80"/>
      <c r="CQ276" s="80"/>
      <c r="CR276" s="80"/>
      <c r="CS276" s="80"/>
      <c r="CT276" s="252"/>
      <c r="CU276" s="252"/>
      <c r="CV276" s="252"/>
    </row>
    <row r="277" spans="1:100" hidden="1" outlineLevel="1" x14ac:dyDescent="0.2">
      <c r="A277" s="107"/>
      <c r="H277" s="497"/>
      <c r="I277" s="497"/>
      <c r="J277" s="512"/>
      <c r="P277" s="197"/>
      <c r="Q277" s="232"/>
      <c r="R277" s="232"/>
      <c r="S277" s="231"/>
      <c r="X277" s="71"/>
      <c r="Y277" s="71"/>
      <c r="Z277" s="71"/>
      <c r="AA277" s="71"/>
      <c r="AB277" s="71"/>
    </row>
    <row r="278" spans="1:100" ht="51" hidden="1" outlineLevel="1" x14ac:dyDescent="0.2">
      <c r="A278" s="596" t="s">
        <v>8</v>
      </c>
      <c r="B278" s="233" t="s">
        <v>234</v>
      </c>
      <c r="C278" s="375" t="s">
        <v>235</v>
      </c>
      <c r="D278" s="375" t="s">
        <v>236</v>
      </c>
      <c r="E278" s="235" t="s">
        <v>17</v>
      </c>
      <c r="F278" s="236" t="s">
        <v>237</v>
      </c>
      <c r="G278" s="375" t="s">
        <v>238</v>
      </c>
      <c r="H278" s="498"/>
      <c r="I278" s="498"/>
      <c r="J278" s="513"/>
      <c r="X278" s="71"/>
      <c r="Y278" s="71"/>
      <c r="Z278" s="71"/>
      <c r="AA278" s="71"/>
      <c r="AB278" s="71"/>
    </row>
    <row r="279" spans="1:100" hidden="1" outlineLevel="1" x14ac:dyDescent="0.2">
      <c r="B279" s="143" t="s">
        <v>7</v>
      </c>
      <c r="C279" s="145">
        <v>0</v>
      </c>
      <c r="D279" s="145">
        <v>0</v>
      </c>
      <c r="E279" s="237" t="s">
        <v>17</v>
      </c>
      <c r="F279" s="238" t="s">
        <v>239</v>
      </c>
      <c r="G279" s="495">
        <v>0</v>
      </c>
      <c r="H279" s="499"/>
      <c r="I279" s="499"/>
      <c r="J279" s="499"/>
      <c r="X279" s="71"/>
      <c r="Y279" s="71"/>
      <c r="Z279" s="71"/>
      <c r="AA279" s="71"/>
      <c r="AB279" s="71"/>
    </row>
    <row r="280" spans="1:100" hidden="1" outlineLevel="1" x14ac:dyDescent="0.2">
      <c r="B280" s="149" t="s">
        <v>240</v>
      </c>
      <c r="C280" s="145">
        <v>1</v>
      </c>
      <c r="D280" s="145">
        <v>14</v>
      </c>
      <c r="E280" s="239" t="s">
        <v>53</v>
      </c>
      <c r="F280" s="238" t="s">
        <v>241</v>
      </c>
      <c r="G280" s="496">
        <v>0.01</v>
      </c>
      <c r="H280" s="499"/>
      <c r="I280" s="499"/>
      <c r="J280" s="499"/>
      <c r="X280" s="71"/>
      <c r="Y280" s="71"/>
      <c r="Z280" s="71"/>
      <c r="AA280" s="71"/>
      <c r="AB280" s="71"/>
    </row>
    <row r="281" spans="1:100" hidden="1" outlineLevel="1" x14ac:dyDescent="0.2">
      <c r="B281" s="149" t="s">
        <v>242</v>
      </c>
      <c r="C281" s="145">
        <v>2</v>
      </c>
      <c r="D281" s="145">
        <v>14</v>
      </c>
      <c r="E281" s="239" t="s">
        <v>53</v>
      </c>
      <c r="F281" s="238" t="s">
        <v>241</v>
      </c>
      <c r="G281" s="496">
        <v>0.01</v>
      </c>
      <c r="H281" s="499"/>
      <c r="I281" s="499"/>
      <c r="J281" s="499"/>
      <c r="X281" s="71"/>
      <c r="Y281" s="71"/>
      <c r="Z281" s="71"/>
      <c r="AA281" s="71"/>
      <c r="AB281" s="71"/>
    </row>
    <row r="282" spans="1:100" hidden="1" outlineLevel="1" x14ac:dyDescent="0.2">
      <c r="B282" s="149" t="s">
        <v>243</v>
      </c>
      <c r="C282" s="145">
        <v>3</v>
      </c>
      <c r="D282" s="145">
        <v>14</v>
      </c>
      <c r="E282" s="239" t="s">
        <v>53</v>
      </c>
      <c r="F282" s="238" t="s">
        <v>241</v>
      </c>
      <c r="G282" s="496">
        <v>0.01</v>
      </c>
      <c r="H282" s="499"/>
      <c r="I282" s="499"/>
      <c r="J282" s="499"/>
      <c r="X282" s="71"/>
      <c r="Y282" s="71"/>
      <c r="Z282" s="71"/>
      <c r="AA282" s="71"/>
      <c r="AB282" s="71"/>
    </row>
    <row r="283" spans="1:100" hidden="1" outlineLevel="1" x14ac:dyDescent="0.2">
      <c r="B283" s="149" t="s">
        <v>244</v>
      </c>
      <c r="C283" s="145">
        <v>4</v>
      </c>
      <c r="D283" s="145">
        <v>14</v>
      </c>
      <c r="E283" s="239" t="s">
        <v>53</v>
      </c>
      <c r="F283" s="238" t="s">
        <v>241</v>
      </c>
      <c r="G283" s="496">
        <v>1.4999999999999999E-2</v>
      </c>
      <c r="H283" s="499"/>
      <c r="I283" s="499"/>
      <c r="J283" s="499"/>
      <c r="X283" s="71"/>
      <c r="Y283" s="71"/>
      <c r="Z283" s="71"/>
      <c r="AA283" s="71"/>
      <c r="AB283" s="71"/>
    </row>
    <row r="284" spans="1:100" hidden="1" outlineLevel="1" x14ac:dyDescent="0.2">
      <c r="B284" s="149" t="s">
        <v>105</v>
      </c>
      <c r="C284" s="145">
        <v>5</v>
      </c>
      <c r="D284" s="145">
        <v>14</v>
      </c>
      <c r="E284" s="239" t="s">
        <v>53</v>
      </c>
      <c r="F284" s="238" t="s">
        <v>241</v>
      </c>
      <c r="G284" s="496">
        <v>0.01</v>
      </c>
      <c r="H284" s="499"/>
      <c r="I284" s="499"/>
      <c r="J284" s="499"/>
      <c r="X284" s="71"/>
      <c r="Y284" s="71"/>
      <c r="Z284" s="71"/>
      <c r="AA284" s="71"/>
      <c r="AB284" s="71"/>
    </row>
    <row r="285" spans="1:100" hidden="1" outlineLevel="1" x14ac:dyDescent="0.2">
      <c r="B285" s="149" t="s">
        <v>42</v>
      </c>
      <c r="C285" s="145">
        <v>6</v>
      </c>
      <c r="D285" s="145">
        <v>6</v>
      </c>
      <c r="E285" s="239" t="s">
        <v>42</v>
      </c>
      <c r="F285" s="238" t="s">
        <v>245</v>
      </c>
      <c r="G285" s="496">
        <v>0.01</v>
      </c>
      <c r="H285" s="499"/>
      <c r="I285" s="499"/>
      <c r="J285" s="499"/>
      <c r="X285" s="71"/>
      <c r="Y285" s="71"/>
      <c r="Z285" s="71"/>
      <c r="AA285" s="71"/>
      <c r="AB285" s="71"/>
    </row>
    <row r="286" spans="1:100" hidden="1" outlineLevel="1" x14ac:dyDescent="0.2">
      <c r="B286" s="149" t="s">
        <v>246</v>
      </c>
      <c r="C286" s="145">
        <v>7</v>
      </c>
      <c r="D286" s="145">
        <v>4</v>
      </c>
      <c r="E286" s="239" t="s">
        <v>38</v>
      </c>
      <c r="F286" s="238" t="s">
        <v>245</v>
      </c>
      <c r="G286" s="496">
        <v>2.5000000000000001E-2</v>
      </c>
      <c r="H286" s="499"/>
      <c r="I286" s="499"/>
      <c r="J286" s="499"/>
      <c r="X286" s="71"/>
      <c r="Y286" s="71"/>
      <c r="Z286" s="71"/>
      <c r="AA286" s="71"/>
      <c r="AB286" s="71"/>
    </row>
    <row r="287" spans="1:100" hidden="1" outlineLevel="1" x14ac:dyDescent="0.2">
      <c r="B287" s="149" t="s">
        <v>247</v>
      </c>
      <c r="C287" s="145">
        <v>8</v>
      </c>
      <c r="D287" s="145">
        <v>5</v>
      </c>
      <c r="E287" s="239" t="s">
        <v>41</v>
      </c>
      <c r="F287" s="238" t="s">
        <v>245</v>
      </c>
      <c r="G287" s="496">
        <v>2.5000000000000001E-2</v>
      </c>
      <c r="H287" s="499"/>
      <c r="I287" s="499"/>
      <c r="J287" s="499"/>
      <c r="X287" s="71"/>
      <c r="Y287" s="71"/>
      <c r="Z287" s="71"/>
      <c r="AA287" s="71"/>
      <c r="AB287" s="71"/>
    </row>
    <row r="288" spans="1:100" hidden="1" outlineLevel="1" x14ac:dyDescent="0.2">
      <c r="B288" s="149" t="s">
        <v>248</v>
      </c>
      <c r="C288" s="145">
        <v>9</v>
      </c>
      <c r="D288" s="240">
        <v>0</v>
      </c>
      <c r="E288" s="239" t="s">
        <v>249</v>
      </c>
      <c r="F288" s="238" t="s">
        <v>245</v>
      </c>
      <c r="G288" s="495">
        <v>0.01</v>
      </c>
      <c r="H288" s="499"/>
      <c r="I288" s="499"/>
      <c r="J288" s="499"/>
      <c r="X288" s="71"/>
      <c r="Y288" s="71"/>
      <c r="Z288" s="71"/>
      <c r="AA288" s="71"/>
      <c r="AB288" s="71"/>
    </row>
    <row r="289" spans="2:28" hidden="1" outlineLevel="1" x14ac:dyDescent="0.2">
      <c r="B289" s="149" t="s">
        <v>250</v>
      </c>
      <c r="C289" s="145">
        <v>10</v>
      </c>
      <c r="D289" s="240">
        <v>0</v>
      </c>
      <c r="E289" s="239" t="s">
        <v>251</v>
      </c>
      <c r="F289" s="238" t="s">
        <v>245</v>
      </c>
      <c r="G289" s="495">
        <v>0.01</v>
      </c>
      <c r="H289" s="499"/>
      <c r="I289" s="499"/>
      <c r="J289" s="499"/>
      <c r="X289" s="71"/>
      <c r="Y289" s="71"/>
      <c r="Z289" s="71"/>
      <c r="AA289" s="71"/>
      <c r="AB289" s="71"/>
    </row>
    <row r="290" spans="2:28" hidden="1" outlineLevel="1" x14ac:dyDescent="0.2">
      <c r="B290" s="149" t="s">
        <v>252</v>
      </c>
      <c r="C290" s="145">
        <v>11</v>
      </c>
      <c r="D290" s="145">
        <v>2</v>
      </c>
      <c r="E290" s="239" t="s">
        <v>34</v>
      </c>
      <c r="F290" s="238" t="s">
        <v>245</v>
      </c>
      <c r="G290" s="496">
        <v>1.4999999999999999E-2</v>
      </c>
      <c r="H290" s="499"/>
      <c r="I290" s="499"/>
      <c r="J290" s="499"/>
      <c r="X290" s="71"/>
      <c r="Y290" s="71"/>
      <c r="Z290" s="71"/>
      <c r="AA290" s="71"/>
      <c r="AB290" s="71"/>
    </row>
    <row r="291" spans="2:28" hidden="1" outlineLevel="1" x14ac:dyDescent="0.2">
      <c r="B291" s="149" t="s">
        <v>253</v>
      </c>
      <c r="C291" s="145">
        <v>12</v>
      </c>
      <c r="D291" s="145">
        <v>1</v>
      </c>
      <c r="E291" s="239" t="s">
        <v>31</v>
      </c>
      <c r="F291" s="238" t="s">
        <v>245</v>
      </c>
      <c r="G291" s="496">
        <v>1.4999999999999999E-2</v>
      </c>
      <c r="H291" s="499"/>
      <c r="I291" s="499"/>
      <c r="J291" s="499"/>
      <c r="X291" s="71"/>
      <c r="Y291" s="71"/>
      <c r="Z291" s="71"/>
      <c r="AA291" s="71"/>
      <c r="AB291" s="71"/>
    </row>
    <row r="292" spans="2:28" hidden="1" outlineLevel="1" x14ac:dyDescent="0.2">
      <c r="B292" s="149" t="s">
        <v>103</v>
      </c>
      <c r="C292" s="145">
        <v>13</v>
      </c>
      <c r="D292" s="145">
        <v>3</v>
      </c>
      <c r="E292" s="239" t="s">
        <v>254</v>
      </c>
      <c r="F292" s="238" t="s">
        <v>245</v>
      </c>
      <c r="G292" s="496">
        <v>2.5000000000000001E-2</v>
      </c>
      <c r="H292" s="499"/>
      <c r="I292" s="499"/>
      <c r="J292" s="499"/>
      <c r="X292" s="71"/>
      <c r="Y292" s="71"/>
      <c r="Z292" s="71"/>
      <c r="AA292" s="71"/>
      <c r="AB292" s="71"/>
    </row>
    <row r="293" spans="2:28" hidden="1" outlineLevel="1" x14ac:dyDescent="0.2">
      <c r="B293" s="149" t="s">
        <v>255</v>
      </c>
      <c r="C293" s="145">
        <v>14</v>
      </c>
      <c r="D293" s="145">
        <v>11</v>
      </c>
      <c r="E293" s="162" t="str">
        <f>Données_de_base!B16</f>
        <v>Autre</v>
      </c>
      <c r="F293" s="238" t="s">
        <v>245</v>
      </c>
      <c r="G293" s="496">
        <v>1.4999999999999999E-2</v>
      </c>
      <c r="H293" s="499"/>
      <c r="I293" s="499"/>
      <c r="J293" s="499"/>
      <c r="X293" s="71"/>
      <c r="Y293" s="71"/>
      <c r="Z293" s="71"/>
      <c r="AA293" s="71"/>
      <c r="AB293" s="71"/>
    </row>
    <row r="294" spans="2:28" hidden="1" outlineLevel="1" x14ac:dyDescent="0.2">
      <c r="B294" s="95"/>
      <c r="C294" s="95"/>
      <c r="D294" s="95"/>
      <c r="E294" s="241"/>
      <c r="G294" s="209"/>
      <c r="H294" s="210"/>
      <c r="I294" s="210"/>
      <c r="J294" s="164"/>
      <c r="X294" s="71"/>
      <c r="Y294" s="71"/>
      <c r="Z294" s="71"/>
      <c r="AA294" s="71"/>
      <c r="AB294" s="71"/>
    </row>
    <row r="295" spans="2:28" ht="45" hidden="1" customHeight="1" outlineLevel="1" x14ac:dyDescent="0.2">
      <c r="B295" s="164" t="s">
        <v>256</v>
      </c>
      <c r="C295" s="164" t="s">
        <v>257</v>
      </c>
      <c r="D295" s="164"/>
      <c r="E295" s="749" t="s">
        <v>357</v>
      </c>
      <c r="F295" s="749"/>
      <c r="G295" s="749"/>
      <c r="H295" s="749"/>
      <c r="I295" s="616"/>
      <c r="X295" s="71"/>
      <c r="Y295" s="71"/>
      <c r="Z295" s="71"/>
      <c r="AA295" s="71"/>
      <c r="AB295" s="71"/>
    </row>
    <row r="296" spans="2:28" ht="63.75" hidden="1" outlineLevel="1" x14ac:dyDescent="0.2">
      <c r="B296" s="341" t="s">
        <v>7</v>
      </c>
      <c r="C296" s="342">
        <v>0</v>
      </c>
      <c r="D296" s="164"/>
      <c r="E296" s="233"/>
      <c r="F296" s="375" t="s">
        <v>258</v>
      </c>
      <c r="G296" s="375" t="s">
        <v>259</v>
      </c>
      <c r="H296" s="375" t="s">
        <v>260</v>
      </c>
      <c r="I296" s="704"/>
      <c r="X296" s="71"/>
      <c r="Y296" s="71"/>
      <c r="Z296" s="71"/>
      <c r="AA296" s="71"/>
      <c r="AB296" s="71"/>
    </row>
    <row r="297" spans="2:28" hidden="1" outlineLevel="1" x14ac:dyDescent="0.2">
      <c r="B297" s="339" t="s">
        <v>261</v>
      </c>
      <c r="C297" s="343">
        <v>1</v>
      </c>
      <c r="D297" s="164"/>
      <c r="E297" s="143" t="s">
        <v>262</v>
      </c>
      <c r="F297" s="145">
        <f>IF(C12=0,0,1)</f>
        <v>0</v>
      </c>
      <c r="G297" s="145">
        <f>C9*F297</f>
        <v>0</v>
      </c>
      <c r="H297" s="500">
        <f>IF(G299=0,0,G297/$G$299)</f>
        <v>0</v>
      </c>
      <c r="I297" s="617"/>
      <c r="X297" s="71"/>
      <c r="Y297" s="71"/>
      <c r="Z297" s="71"/>
      <c r="AA297" s="71"/>
      <c r="AB297" s="71"/>
    </row>
    <row r="298" spans="2:28" hidden="1" outlineLevel="1" x14ac:dyDescent="0.2">
      <c r="B298" s="339" t="s">
        <v>263</v>
      </c>
      <c r="C298" s="343">
        <v>0</v>
      </c>
      <c r="D298" s="164"/>
      <c r="E298" s="149" t="s">
        <v>264</v>
      </c>
      <c r="F298" s="145">
        <f>IF(C20=0,0,1)</f>
        <v>0</v>
      </c>
      <c r="G298" s="145">
        <f>C17*F298</f>
        <v>0</v>
      </c>
      <c r="H298" s="500">
        <f>IF(G299=0,0,G298/$G$299)</f>
        <v>0</v>
      </c>
      <c r="I298" s="617"/>
      <c r="X298" s="71"/>
      <c r="Y298" s="71"/>
      <c r="Z298" s="71"/>
      <c r="AA298" s="71"/>
      <c r="AB298" s="71"/>
    </row>
    <row r="299" spans="2:28" hidden="1" outlineLevel="1" x14ac:dyDescent="0.2">
      <c r="B299" s="339" t="s">
        <v>265</v>
      </c>
      <c r="C299" s="343">
        <v>1</v>
      </c>
      <c r="D299" s="164"/>
      <c r="E299" s="134" t="s">
        <v>190</v>
      </c>
      <c r="F299" s="373">
        <f>SUM(F297:F298)</f>
        <v>0</v>
      </c>
      <c r="G299" s="373">
        <f>SUM(G297:G298)</f>
        <v>0</v>
      </c>
      <c r="H299" s="501">
        <f>SUM(H297:H298)</f>
        <v>0</v>
      </c>
      <c r="I299" s="618"/>
      <c r="J299" s="164"/>
      <c r="X299" s="71"/>
      <c r="Y299" s="71"/>
      <c r="Z299" s="71"/>
      <c r="AA299" s="71"/>
      <c r="AB299" s="71"/>
    </row>
    <row r="300" spans="2:28" hidden="1" outlineLevel="1" x14ac:dyDescent="0.2">
      <c r="B300" s="339" t="s">
        <v>266</v>
      </c>
      <c r="C300" s="343">
        <v>0</v>
      </c>
      <c r="D300" s="164"/>
      <c r="E300" s="218"/>
      <c r="F300" s="164"/>
      <c r="G300" s="164"/>
      <c r="H300" s="164"/>
      <c r="I300" s="164"/>
      <c r="J300" s="164"/>
      <c r="X300" s="71"/>
      <c r="Y300" s="71"/>
      <c r="Z300" s="71"/>
      <c r="AA300" s="71"/>
      <c r="AB300" s="71"/>
    </row>
    <row r="301" spans="2:28" hidden="1" outlineLevel="1" x14ac:dyDescent="0.2">
      <c r="B301" s="339" t="s">
        <v>267</v>
      </c>
      <c r="C301" s="343">
        <v>1</v>
      </c>
      <c r="D301" s="164"/>
      <c r="E301" s="218"/>
      <c r="F301" s="164"/>
      <c r="G301" s="164"/>
      <c r="H301" s="164"/>
      <c r="I301" s="164"/>
      <c r="J301" s="164"/>
      <c r="X301" s="71"/>
      <c r="Y301" s="71"/>
      <c r="Z301" s="71"/>
      <c r="AA301" s="71"/>
      <c r="AB301" s="71"/>
    </row>
    <row r="302" spans="2:28" hidden="1" outlineLevel="1" x14ac:dyDescent="0.2">
      <c r="B302" s="340" t="s">
        <v>268</v>
      </c>
      <c r="C302" s="344">
        <v>0</v>
      </c>
      <c r="D302" s="164"/>
      <c r="E302" s="218"/>
      <c r="F302" s="164"/>
      <c r="G302" s="164"/>
      <c r="H302" s="164"/>
      <c r="I302" s="164"/>
      <c r="X302" s="71"/>
      <c r="Y302" s="71"/>
      <c r="Z302" s="71"/>
      <c r="AA302" s="71"/>
      <c r="AB302" s="71"/>
    </row>
    <row r="303" spans="2:28" hidden="1" outlineLevel="1" x14ac:dyDescent="0.2">
      <c r="B303" s="164"/>
      <c r="C303" s="164"/>
      <c r="D303" s="164"/>
      <c r="E303" s="218"/>
      <c r="F303" s="164"/>
      <c r="G303" s="164"/>
      <c r="H303" s="164"/>
      <c r="I303" s="164"/>
      <c r="X303" s="71"/>
      <c r="Y303" s="71"/>
      <c r="Z303" s="71"/>
      <c r="AA303" s="71"/>
      <c r="AB303" s="71"/>
    </row>
    <row r="304" spans="2:28" hidden="1" outlineLevel="1" x14ac:dyDescent="0.2">
      <c r="B304" s="164"/>
      <c r="C304" s="164"/>
      <c r="D304" s="164"/>
      <c r="E304" s="218"/>
      <c r="F304" s="164"/>
      <c r="G304" s="164"/>
      <c r="H304" s="164"/>
      <c r="I304" s="164"/>
      <c r="X304" s="71"/>
      <c r="Y304" s="71"/>
      <c r="Z304" s="71"/>
      <c r="AA304" s="71"/>
      <c r="AB304" s="71"/>
    </row>
    <row r="305" spans="1:97" hidden="1" outlineLevel="1" x14ac:dyDescent="0.2">
      <c r="A305" s="596" t="s">
        <v>8</v>
      </c>
      <c r="B305" s="164" t="s">
        <v>269</v>
      </c>
      <c r="C305" s="164"/>
      <c r="D305" s="164"/>
      <c r="E305" s="218"/>
      <c r="F305" s="164"/>
      <c r="G305" s="164"/>
      <c r="H305" s="164"/>
      <c r="I305" s="164"/>
      <c r="X305" s="71"/>
      <c r="Y305" s="71"/>
      <c r="Z305" s="71"/>
      <c r="AA305" s="71"/>
      <c r="AB305" s="71"/>
    </row>
    <row r="306" spans="1:97" ht="51.75" hidden="1" outlineLevel="1" x14ac:dyDescent="0.25">
      <c r="B306" s="234" t="s">
        <v>270</v>
      </c>
      <c r="C306" s="353" t="s">
        <v>271</v>
      </c>
      <c r="D306" s="375" t="s">
        <v>22</v>
      </c>
      <c r="E306" s="354" t="s">
        <v>272</v>
      </c>
      <c r="F306" s="354" t="s">
        <v>273</v>
      </c>
      <c r="G306" s="71"/>
      <c r="O306" s="491"/>
      <c r="P306" s="491"/>
      <c r="Q306" s="491"/>
      <c r="R306" s="491"/>
      <c r="S306" s="491"/>
      <c r="T306" s="491"/>
      <c r="U306" s="491"/>
      <c r="V306" s="491"/>
      <c r="W306" s="491"/>
      <c r="X306" s="71"/>
      <c r="Y306" s="71"/>
      <c r="Z306" s="71"/>
      <c r="AA306" s="71"/>
      <c r="AB306" s="71"/>
    </row>
    <row r="307" spans="1:97" ht="14.25" hidden="1" outlineLevel="1" x14ac:dyDescent="0.2">
      <c r="B307" s="149" t="s">
        <v>274</v>
      </c>
      <c r="C307" s="493" t="s">
        <v>275</v>
      </c>
      <c r="D307" s="145" t="s">
        <v>276</v>
      </c>
      <c r="E307" s="144">
        <f>0.107*1000*2350</f>
        <v>251450</v>
      </c>
      <c r="F307" s="144">
        <f>99.9*2350</f>
        <v>234765</v>
      </c>
      <c r="G307" s="347"/>
      <c r="K307" s="491"/>
      <c r="L307" s="491"/>
      <c r="M307" s="491"/>
      <c r="N307" s="491"/>
      <c r="O307" s="491"/>
      <c r="P307" s="491"/>
      <c r="Q307" s="491"/>
      <c r="R307" s="491"/>
      <c r="S307" s="491"/>
      <c r="T307" s="491"/>
      <c r="U307" s="491"/>
      <c r="V307" s="491"/>
      <c r="W307" s="491"/>
      <c r="X307" s="71"/>
      <c r="Y307" s="71"/>
      <c r="Z307" s="71"/>
      <c r="AA307" s="71"/>
      <c r="AB307" s="71"/>
    </row>
    <row r="308" spans="1:97" ht="14.25" hidden="1" outlineLevel="1" x14ac:dyDescent="0.2">
      <c r="B308" s="149" t="s">
        <v>274</v>
      </c>
      <c r="C308" s="493" t="s">
        <v>277</v>
      </c>
      <c r="D308" s="145" t="s">
        <v>278</v>
      </c>
      <c r="E308" s="144">
        <v>412</v>
      </c>
      <c r="F308" s="144">
        <v>489</v>
      </c>
      <c r="G308" s="347"/>
      <c r="K308" s="491"/>
      <c r="L308" s="491"/>
      <c r="M308" s="491"/>
      <c r="N308" s="491"/>
      <c r="O308" s="491"/>
      <c r="P308" s="491"/>
      <c r="Q308" s="491"/>
      <c r="R308" s="491"/>
      <c r="S308" s="491"/>
      <c r="T308" s="491"/>
      <c r="U308" s="491"/>
      <c r="V308" s="491"/>
      <c r="W308" s="491"/>
      <c r="X308" s="71"/>
      <c r="Y308" s="71"/>
      <c r="Z308" s="71"/>
      <c r="AA308" s="71"/>
      <c r="AB308" s="71"/>
    </row>
    <row r="309" spans="1:97" s="69" customFormat="1" hidden="1" outlineLevel="1" x14ac:dyDescent="0.2">
      <c r="B309" s="523"/>
      <c r="C309" s="605"/>
      <c r="D309" s="128"/>
      <c r="E309" s="192"/>
      <c r="F309" s="192"/>
      <c r="G309" s="347"/>
      <c r="J309" s="102"/>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108"/>
      <c r="CF309" s="70"/>
      <c r="CG309" s="70"/>
      <c r="CH309" s="70"/>
      <c r="CI309" s="70"/>
      <c r="CJ309" s="70"/>
      <c r="CK309" s="70"/>
      <c r="CL309" s="70"/>
      <c r="CM309" s="70"/>
      <c r="CN309" s="70"/>
      <c r="CO309" s="70"/>
      <c r="CP309" s="70"/>
      <c r="CQ309" s="70"/>
      <c r="CR309" s="70"/>
      <c r="CS309" s="70"/>
    </row>
    <row r="310" spans="1:97" s="69" customFormat="1" hidden="1" outlineLevel="1" x14ac:dyDescent="0.2">
      <c r="B310" s="95"/>
      <c r="C310" s="606"/>
      <c r="D310" s="70"/>
      <c r="E310" s="71"/>
      <c r="F310" s="71"/>
      <c r="G310" s="347"/>
      <c r="J310" s="102"/>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108"/>
      <c r="CF310" s="70"/>
      <c r="CG310" s="70"/>
      <c r="CH310" s="70"/>
      <c r="CI310" s="70"/>
      <c r="CJ310" s="70"/>
      <c r="CK310" s="70"/>
      <c r="CL310" s="70"/>
      <c r="CM310" s="70"/>
      <c r="CN310" s="70"/>
      <c r="CO310" s="70"/>
      <c r="CP310" s="70"/>
      <c r="CQ310" s="70"/>
      <c r="CR310" s="70"/>
      <c r="CS310" s="70"/>
    </row>
    <row r="311" spans="1:97" s="69" customFormat="1" ht="27" hidden="1" customHeight="1" outlineLevel="1" x14ac:dyDescent="0.2">
      <c r="A311" s="419" t="s">
        <v>8</v>
      </c>
      <c r="B311" s="151" t="s">
        <v>279</v>
      </c>
      <c r="C311" s="606"/>
      <c r="D311" s="70"/>
      <c r="E311" s="748" t="s">
        <v>272</v>
      </c>
      <c r="F311" s="748"/>
      <c r="G311" s="748" t="s">
        <v>273</v>
      </c>
      <c r="H311" s="748"/>
      <c r="I311" s="619"/>
      <c r="J311" s="102"/>
      <c r="K311" s="102"/>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108"/>
      <c r="CF311" s="70"/>
      <c r="CG311" s="70"/>
      <c r="CH311" s="70"/>
      <c r="CI311" s="70"/>
      <c r="CJ311" s="70"/>
      <c r="CK311" s="70"/>
      <c r="CL311" s="70"/>
      <c r="CM311" s="70"/>
      <c r="CN311" s="70"/>
      <c r="CO311" s="70"/>
      <c r="CP311" s="70"/>
      <c r="CQ311" s="70"/>
      <c r="CR311" s="70"/>
      <c r="CS311" s="70"/>
    </row>
    <row r="312" spans="1:97" s="69" customFormat="1" ht="38.25" hidden="1" outlineLevel="1" x14ac:dyDescent="0.2">
      <c r="B312" s="234" t="s">
        <v>280</v>
      </c>
      <c r="C312" s="375" t="s">
        <v>281</v>
      </c>
      <c r="D312" s="375" t="s">
        <v>282</v>
      </c>
      <c r="E312" s="354" t="s">
        <v>283</v>
      </c>
      <c r="F312" s="354" t="s">
        <v>284</v>
      </c>
      <c r="G312" s="354" t="s">
        <v>285</v>
      </c>
      <c r="H312" s="354" t="s">
        <v>286</v>
      </c>
      <c r="I312" s="620"/>
      <c r="J312" s="102"/>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108"/>
      <c r="CF312" s="70"/>
      <c r="CG312" s="70"/>
      <c r="CH312" s="70"/>
      <c r="CI312" s="70"/>
      <c r="CJ312" s="70"/>
      <c r="CK312" s="70"/>
      <c r="CL312" s="70"/>
      <c r="CM312" s="70"/>
      <c r="CN312" s="70"/>
      <c r="CO312" s="70"/>
      <c r="CP312" s="70"/>
      <c r="CQ312" s="70"/>
      <c r="CR312" s="70"/>
      <c r="CS312" s="70"/>
    </row>
    <row r="313" spans="1:97" hidden="1" outlineLevel="1" x14ac:dyDescent="0.2">
      <c r="B313" s="149">
        <v>0</v>
      </c>
      <c r="C313" s="493" t="s">
        <v>287</v>
      </c>
      <c r="D313" s="691" t="s">
        <v>288</v>
      </c>
      <c r="E313" s="144">
        <v>0</v>
      </c>
      <c r="F313" s="144">
        <v>0</v>
      </c>
      <c r="G313" s="144">
        <v>0</v>
      </c>
      <c r="H313" s="144">
        <v>0</v>
      </c>
      <c r="I313" s="71"/>
      <c r="J313" s="491"/>
      <c r="K313" s="347"/>
      <c r="L313" s="107"/>
      <c r="M313" s="491"/>
      <c r="N313" s="491"/>
      <c r="O313" s="491"/>
      <c r="P313" s="491"/>
      <c r="Q313" s="491"/>
      <c r="R313" s="491"/>
      <c r="S313" s="491"/>
      <c r="T313" s="491"/>
      <c r="U313" s="491"/>
      <c r="V313" s="491"/>
      <c r="W313" s="491"/>
      <c r="X313" s="71"/>
      <c r="Y313" s="71"/>
      <c r="Z313" s="71"/>
      <c r="AA313" s="71"/>
      <c r="AB313" s="71"/>
    </row>
    <row r="314" spans="1:97" hidden="1" outlineLevel="1" x14ac:dyDescent="0.2">
      <c r="B314" s="437">
        <v>1</v>
      </c>
      <c r="C314" s="651" t="s">
        <v>289</v>
      </c>
      <c r="D314" s="652" t="s">
        <v>358</v>
      </c>
      <c r="E314" s="494">
        <f>14280*1000/140^0.7</f>
        <v>449198.79488910298</v>
      </c>
      <c r="F314" s="494">
        <v>0</v>
      </c>
      <c r="G314" s="494">
        <f>31080000/140^0.7</f>
        <v>977667.96534687118</v>
      </c>
      <c r="H314" s="494">
        <v>0</v>
      </c>
      <c r="I314" s="621"/>
      <c r="J314" s="491"/>
      <c r="K314" s="610"/>
      <c r="L314" s="107"/>
      <c r="M314" s="491"/>
      <c r="N314" s="491"/>
      <c r="O314" s="491"/>
      <c r="P314" s="491"/>
      <c r="Q314" s="491"/>
      <c r="R314" s="491"/>
      <c r="S314" s="491"/>
      <c r="T314" s="491"/>
      <c r="U314" s="491"/>
      <c r="V314" s="491"/>
      <c r="W314" s="491"/>
      <c r="X314" s="71"/>
      <c r="Y314" s="71"/>
      <c r="Z314" s="71"/>
      <c r="AA314" s="71"/>
      <c r="AB314" s="71"/>
    </row>
    <row r="315" spans="1:97" hidden="1" outlineLevel="1" x14ac:dyDescent="0.2">
      <c r="B315" s="437">
        <v>2</v>
      </c>
      <c r="C315" s="651" t="s">
        <v>290</v>
      </c>
      <c r="D315" s="652" t="s">
        <v>358</v>
      </c>
      <c r="E315" s="494">
        <f>2721*1000/10^0.7</f>
        <v>542910.87590303214</v>
      </c>
      <c r="F315" s="494">
        <v>0</v>
      </c>
      <c r="G315" s="494">
        <f>5230000/10^0.7</f>
        <v>1043522.190728724</v>
      </c>
      <c r="H315" s="494">
        <v>0</v>
      </c>
      <c r="I315" s="621"/>
      <c r="J315" s="491"/>
      <c r="K315" s="610"/>
      <c r="L315" s="107"/>
      <c r="M315" s="69"/>
      <c r="N315" s="69"/>
      <c r="P315" s="71"/>
      <c r="V315" s="72"/>
      <c r="W315" s="71"/>
      <c r="X315" s="71"/>
      <c r="Y315" s="71"/>
      <c r="Z315" s="71"/>
      <c r="AA315" s="71"/>
      <c r="AU315" s="68"/>
      <c r="CC315" s="107"/>
      <c r="CE315" s="68"/>
      <c r="CS315" s="491"/>
    </row>
    <row r="316" spans="1:97" ht="25.5" hidden="1" outlineLevel="1" x14ac:dyDescent="0.2">
      <c r="B316" s="437">
        <v>3</v>
      </c>
      <c r="C316" s="651" t="s">
        <v>291</v>
      </c>
      <c r="D316" s="652" t="s">
        <v>358</v>
      </c>
      <c r="E316" s="494">
        <f>2721*1000/10^0.7</f>
        <v>542910.87590303214</v>
      </c>
      <c r="F316" s="494">
        <f>4209*1000/10</f>
        <v>420900</v>
      </c>
      <c r="G316" s="494">
        <f>5230000/10^0.7</f>
        <v>1043522.190728724</v>
      </c>
      <c r="H316" s="494">
        <f>5190000/10</f>
        <v>519000</v>
      </c>
      <c r="I316" s="621"/>
      <c r="J316" s="491"/>
      <c r="K316" s="610"/>
      <c r="L316" s="107"/>
      <c r="M316" s="69"/>
      <c r="N316" s="69"/>
      <c r="P316" s="71"/>
      <c r="V316" s="72"/>
      <c r="W316" s="71"/>
      <c r="X316" s="71"/>
      <c r="Y316" s="71"/>
      <c r="Z316" s="71"/>
      <c r="AA316" s="71"/>
      <c r="AU316" s="68"/>
      <c r="CC316" s="107"/>
      <c r="CE316" s="68"/>
      <c r="CS316" s="491"/>
    </row>
    <row r="317" spans="1:97" hidden="1" outlineLevel="1" x14ac:dyDescent="0.2">
      <c r="B317" s="437">
        <v>4</v>
      </c>
      <c r="C317" s="651" t="s">
        <v>292</v>
      </c>
      <c r="D317" s="652" t="s">
        <v>358</v>
      </c>
      <c r="E317" s="494">
        <f>2909.6*1000/8^0.7</f>
        <v>678688.19804387388</v>
      </c>
      <c r="F317" s="494">
        <v>0</v>
      </c>
      <c r="G317" s="494">
        <f>5424000/8^0.7</f>
        <v>1265192.7365239111</v>
      </c>
      <c r="H317" s="494">
        <v>0</v>
      </c>
      <c r="I317" s="621"/>
      <c r="J317" s="491"/>
      <c r="K317" s="610"/>
      <c r="L317" s="107"/>
      <c r="M317" s="69"/>
      <c r="N317" s="69"/>
      <c r="P317" s="71"/>
      <c r="V317" s="72"/>
      <c r="W317" s="71"/>
      <c r="X317" s="71"/>
      <c r="Y317" s="71"/>
      <c r="Z317" s="71"/>
      <c r="AA317" s="71"/>
      <c r="AU317" s="68"/>
      <c r="CC317" s="107"/>
      <c r="CE317" s="68"/>
      <c r="CS317" s="491"/>
    </row>
    <row r="318" spans="1:97" hidden="1" outlineLevel="1" x14ac:dyDescent="0.2">
      <c r="B318" s="437">
        <v>5</v>
      </c>
      <c r="C318" s="588" t="s">
        <v>289</v>
      </c>
      <c r="D318" s="652" t="s">
        <v>358</v>
      </c>
      <c r="E318" s="494">
        <f>14280*1000/140^0.7</f>
        <v>449198.79488910298</v>
      </c>
      <c r="F318" s="494">
        <v>0</v>
      </c>
      <c r="G318" s="494">
        <f>31080000/140^0.7</f>
        <v>977667.96534687118</v>
      </c>
      <c r="H318" s="494">
        <v>0</v>
      </c>
      <c r="I318" s="621"/>
      <c r="J318" s="491"/>
      <c r="K318" s="610"/>
      <c r="L318" s="107"/>
      <c r="M318" s="69"/>
      <c r="N318" s="69"/>
      <c r="P318" s="71"/>
      <c r="V318" s="72"/>
      <c r="W318" s="71"/>
      <c r="X318" s="71"/>
      <c r="Y318" s="71"/>
      <c r="Z318" s="71"/>
      <c r="AA318" s="71"/>
      <c r="AU318" s="68"/>
      <c r="CC318" s="107"/>
      <c r="CE318" s="68"/>
      <c r="CS318" s="491"/>
    </row>
    <row r="319" spans="1:97" hidden="1" outlineLevel="1" x14ac:dyDescent="0.2">
      <c r="B319" s="437">
        <v>6</v>
      </c>
      <c r="C319" s="588" t="s">
        <v>287</v>
      </c>
      <c r="D319" s="692" t="s">
        <v>288</v>
      </c>
      <c r="E319" s="494">
        <v>0</v>
      </c>
      <c r="F319" s="494">
        <v>0</v>
      </c>
      <c r="G319" s="494">
        <v>0</v>
      </c>
      <c r="H319" s="494">
        <v>0</v>
      </c>
      <c r="I319" s="621"/>
      <c r="J319" s="491"/>
      <c r="K319" s="610"/>
      <c r="L319" s="107"/>
      <c r="M319" s="69"/>
      <c r="N319" s="69"/>
      <c r="P319" s="71"/>
      <c r="V319" s="72"/>
      <c r="W319" s="71"/>
      <c r="X319" s="71"/>
      <c r="Y319" s="71"/>
      <c r="Z319" s="71"/>
      <c r="AA319" s="71"/>
      <c r="AU319" s="68"/>
      <c r="CC319" s="107"/>
      <c r="CE319" s="68"/>
      <c r="CS319" s="491"/>
    </row>
    <row r="320" spans="1:97" hidden="1" outlineLevel="1" x14ac:dyDescent="0.2">
      <c r="B320" s="437">
        <v>7</v>
      </c>
      <c r="C320" s="651" t="s">
        <v>293</v>
      </c>
      <c r="D320" s="652" t="s">
        <v>358</v>
      </c>
      <c r="E320" s="494">
        <f>5535*1000/50^0.7</f>
        <v>357963.39814056735</v>
      </c>
      <c r="F320" s="494">
        <v>0</v>
      </c>
      <c r="G320" s="494">
        <f>7850000/50^0.7</f>
        <v>507680.70016322564</v>
      </c>
      <c r="H320" s="494">
        <v>0</v>
      </c>
      <c r="I320" s="621"/>
      <c r="J320" s="491"/>
      <c r="K320" s="610"/>
      <c r="L320" s="107"/>
      <c r="M320" s="69"/>
      <c r="N320" s="69"/>
      <c r="P320" s="71"/>
      <c r="V320" s="72"/>
      <c r="W320" s="71"/>
      <c r="X320" s="71"/>
      <c r="Y320" s="71"/>
      <c r="Z320" s="71"/>
      <c r="AA320" s="71"/>
      <c r="AU320" s="68"/>
      <c r="CC320" s="107"/>
      <c r="CE320" s="68"/>
      <c r="CS320" s="491"/>
    </row>
    <row r="321" spans="1:97" hidden="1" outlineLevel="1" x14ac:dyDescent="0.2">
      <c r="B321" s="437">
        <v>8</v>
      </c>
      <c r="C321" s="651" t="s">
        <v>293</v>
      </c>
      <c r="D321" s="652" t="s">
        <v>358</v>
      </c>
      <c r="E321" s="494">
        <f>13140*1000/50^0.7</f>
        <v>849799.2866426477</v>
      </c>
      <c r="F321" s="494">
        <v>0</v>
      </c>
      <c r="G321" s="494">
        <f>16200000/50^0.7</f>
        <v>1047697.7506553192</v>
      </c>
      <c r="H321" s="494">
        <v>0</v>
      </c>
      <c r="I321" s="621"/>
      <c r="J321" s="491"/>
      <c r="K321" s="610"/>
      <c r="L321" s="107"/>
      <c r="M321" s="69"/>
      <c r="N321" s="69"/>
      <c r="P321" s="71"/>
      <c r="V321" s="72"/>
      <c r="W321" s="71"/>
      <c r="X321" s="71"/>
      <c r="Y321" s="71"/>
      <c r="Z321" s="71"/>
      <c r="AA321" s="71"/>
      <c r="AU321" s="68"/>
      <c r="CC321" s="107"/>
      <c r="CE321" s="68"/>
      <c r="CS321" s="491"/>
    </row>
    <row r="322" spans="1:97" ht="27" hidden="1" outlineLevel="1" x14ac:dyDescent="0.2">
      <c r="B322" s="437">
        <v>9</v>
      </c>
      <c r="C322" s="651" t="s">
        <v>294</v>
      </c>
      <c r="D322" s="690" t="s">
        <v>295</v>
      </c>
      <c r="E322" s="494">
        <v>0</v>
      </c>
      <c r="F322" s="494">
        <v>155000</v>
      </c>
      <c r="G322" s="494">
        <v>0</v>
      </c>
      <c r="H322" s="494">
        <v>394000</v>
      </c>
      <c r="I322" s="621"/>
      <c r="J322" s="491"/>
      <c r="K322" s="610"/>
      <c r="L322" s="107"/>
      <c r="M322" s="69"/>
      <c r="N322" s="69"/>
      <c r="P322" s="71"/>
      <c r="V322" s="72"/>
      <c r="W322" s="71"/>
      <c r="X322" s="71"/>
      <c r="Y322" s="71"/>
      <c r="Z322" s="71"/>
      <c r="AA322" s="71"/>
      <c r="AU322" s="68"/>
      <c r="CC322" s="107"/>
      <c r="CE322" s="68"/>
      <c r="CS322" s="491"/>
    </row>
    <row r="323" spans="1:97" hidden="1" outlineLevel="1" x14ac:dyDescent="0.2">
      <c r="B323" s="437">
        <v>10</v>
      </c>
      <c r="C323" s="588" t="s">
        <v>287</v>
      </c>
      <c r="D323" s="692" t="s">
        <v>288</v>
      </c>
      <c r="E323" s="494">
        <v>0</v>
      </c>
      <c r="F323" s="494">
        <v>0</v>
      </c>
      <c r="G323" s="494">
        <v>0</v>
      </c>
      <c r="H323" s="494">
        <v>0</v>
      </c>
      <c r="I323" s="621"/>
      <c r="J323" s="491"/>
      <c r="K323" s="610"/>
      <c r="L323" s="107"/>
      <c r="M323" s="69"/>
      <c r="N323" s="69"/>
      <c r="P323" s="71"/>
      <c r="V323" s="72"/>
      <c r="W323" s="71"/>
      <c r="X323" s="71"/>
      <c r="Y323" s="71"/>
      <c r="Z323" s="71"/>
      <c r="AA323" s="71"/>
      <c r="AU323" s="68"/>
      <c r="CC323" s="107"/>
      <c r="CE323" s="68"/>
      <c r="CS323" s="491"/>
    </row>
    <row r="324" spans="1:97" hidden="1" outlineLevel="1" x14ac:dyDescent="0.2">
      <c r="B324" s="437">
        <v>11</v>
      </c>
      <c r="C324" s="651" t="s">
        <v>296</v>
      </c>
      <c r="D324" s="652" t="s">
        <v>358</v>
      </c>
      <c r="E324" s="494">
        <f>400*1000/10^0.7</f>
        <v>79810.492598755183</v>
      </c>
      <c r="F324" s="494">
        <v>0</v>
      </c>
      <c r="G324" s="494">
        <f>1009953/10^0.7</f>
        <v>201512.11607897648</v>
      </c>
      <c r="H324" s="494">
        <v>0</v>
      </c>
      <c r="I324" s="621"/>
      <c r="J324" s="491"/>
      <c r="K324" s="610"/>
      <c r="L324" s="107"/>
      <c r="M324" s="69"/>
      <c r="N324" s="69"/>
      <c r="P324" s="71"/>
      <c r="V324" s="72"/>
      <c r="W324" s="71"/>
      <c r="X324" s="71"/>
      <c r="Y324" s="71"/>
      <c r="Z324" s="71"/>
      <c r="AA324" s="71"/>
      <c r="AU324" s="68"/>
      <c r="CC324" s="107"/>
      <c r="CE324" s="68"/>
      <c r="CS324" s="491"/>
    </row>
    <row r="325" spans="1:97" hidden="1" outlineLevel="1" x14ac:dyDescent="0.2">
      <c r="B325" s="437">
        <v>12</v>
      </c>
      <c r="C325" s="651" t="s">
        <v>296</v>
      </c>
      <c r="D325" s="652" t="s">
        <v>358</v>
      </c>
      <c r="E325" s="494">
        <f>400*1000/10^0.7</f>
        <v>79810.492598755183</v>
      </c>
      <c r="F325" s="494">
        <v>0</v>
      </c>
      <c r="G325" s="494">
        <f>1009953/10^0.7</f>
        <v>201512.11607897648</v>
      </c>
      <c r="H325" s="494">
        <v>0</v>
      </c>
      <c r="I325" s="621"/>
      <c r="J325" s="491"/>
      <c r="K325" s="610"/>
      <c r="L325" s="107"/>
      <c r="M325" s="69"/>
      <c r="N325" s="69"/>
      <c r="P325" s="71"/>
      <c r="V325" s="72"/>
      <c r="W325" s="71"/>
      <c r="X325" s="71"/>
      <c r="Y325" s="71"/>
      <c r="Z325" s="71"/>
      <c r="AA325" s="71"/>
      <c r="AU325" s="68"/>
      <c r="CC325" s="107"/>
      <c r="CE325" s="68"/>
      <c r="CS325" s="491"/>
    </row>
    <row r="326" spans="1:97" hidden="1" outlineLevel="1" x14ac:dyDescent="0.2">
      <c r="B326" s="437">
        <v>13</v>
      </c>
      <c r="C326" s="651" t="s">
        <v>297</v>
      </c>
      <c r="D326" s="652" t="s">
        <v>358</v>
      </c>
      <c r="E326" s="494">
        <f>4180*1000/100^0.7</f>
        <v>166408.79729136187</v>
      </c>
      <c r="F326" s="494">
        <v>0</v>
      </c>
      <c r="G326" s="494">
        <f>12100000/100^0.7</f>
        <v>481709.67636973172</v>
      </c>
      <c r="H326" s="494">
        <v>0</v>
      </c>
      <c r="I326" s="621"/>
      <c r="J326" s="491"/>
      <c r="K326" s="610"/>
      <c r="L326" s="107"/>
      <c r="M326" s="69"/>
      <c r="N326" s="69"/>
      <c r="P326" s="71"/>
      <c r="V326" s="72"/>
      <c r="W326" s="71"/>
      <c r="X326" s="71"/>
      <c r="Y326" s="71"/>
      <c r="Z326" s="71"/>
      <c r="AA326" s="71"/>
      <c r="AU326" s="68"/>
      <c r="CC326" s="107"/>
      <c r="CE326" s="68"/>
      <c r="CS326" s="491"/>
    </row>
    <row r="327" spans="1:97" ht="38.25" hidden="1" customHeight="1" outlineLevel="1" x14ac:dyDescent="0.2">
      <c r="A327" s="69"/>
      <c r="B327" s="437">
        <v>14</v>
      </c>
      <c r="C327" s="493" t="s">
        <v>287</v>
      </c>
      <c r="D327" s="693" t="s">
        <v>288</v>
      </c>
      <c r="E327" s="686" t="s">
        <v>46</v>
      </c>
      <c r="F327" s="686" t="s">
        <v>46</v>
      </c>
      <c r="G327" s="686" t="s">
        <v>46</v>
      </c>
      <c r="H327" s="686" t="s">
        <v>46</v>
      </c>
      <c r="I327" s="110"/>
      <c r="J327" s="491"/>
      <c r="K327" s="611"/>
      <c r="L327" s="107"/>
      <c r="X327" s="71"/>
      <c r="Y327" s="71"/>
      <c r="Z327" s="71"/>
      <c r="AA327" s="71"/>
      <c r="AB327" s="71"/>
    </row>
    <row r="328" spans="1:97" hidden="1" outlineLevel="1" x14ac:dyDescent="0.2">
      <c r="A328" s="69"/>
      <c r="B328" s="436"/>
      <c r="C328" s="69"/>
      <c r="X328" s="71"/>
      <c r="Y328" s="71"/>
      <c r="Z328" s="71"/>
      <c r="AA328" s="71"/>
      <c r="AB328" s="71"/>
    </row>
    <row r="329" spans="1:97" hidden="1" outlineLevel="1" x14ac:dyDescent="0.2">
      <c r="A329" s="69"/>
      <c r="B329" s="233" t="s">
        <v>234</v>
      </c>
      <c r="C329" s="69"/>
      <c r="X329" s="71"/>
      <c r="Y329" s="71"/>
      <c r="Z329" s="71"/>
      <c r="AA329" s="71"/>
      <c r="AB329" s="71"/>
    </row>
    <row r="330" spans="1:97" hidden="1" outlineLevel="1" x14ac:dyDescent="0.2">
      <c r="A330" s="69"/>
      <c r="B330" s="143" t="s">
        <v>7</v>
      </c>
      <c r="C330" s="69"/>
      <c r="D330" s="233" t="s">
        <v>234</v>
      </c>
      <c r="X330" s="71"/>
      <c r="Y330" s="71"/>
      <c r="Z330" s="71"/>
      <c r="AA330" s="71"/>
      <c r="AB330" s="71"/>
    </row>
    <row r="331" spans="1:97" hidden="1" outlineLevel="1" x14ac:dyDescent="0.2">
      <c r="A331" s="69"/>
      <c r="B331" s="149" t="s">
        <v>109</v>
      </c>
      <c r="C331" s="69"/>
      <c r="D331" s="143" t="s">
        <v>124</v>
      </c>
      <c r="X331" s="71"/>
      <c r="Y331" s="71"/>
      <c r="Z331" s="71"/>
      <c r="AA331" s="71"/>
      <c r="AB331" s="71"/>
    </row>
    <row r="332" spans="1:97" hidden="1" outlineLevel="1" x14ac:dyDescent="0.2">
      <c r="A332" s="69"/>
      <c r="B332" s="149" t="s">
        <v>298</v>
      </c>
      <c r="C332" s="69"/>
      <c r="D332" s="149" t="s">
        <v>299</v>
      </c>
      <c r="X332" s="71"/>
      <c r="Y332" s="71"/>
      <c r="Z332" s="71"/>
      <c r="AA332" s="71"/>
      <c r="AB332" s="71"/>
    </row>
    <row r="333" spans="1:97" hidden="1" outlineLevel="1" x14ac:dyDescent="0.2">
      <c r="A333" s="69"/>
      <c r="B333" s="436"/>
      <c r="C333" s="69"/>
      <c r="D333" s="491" t="s">
        <v>300</v>
      </c>
      <c r="X333" s="71"/>
      <c r="Y333" s="71"/>
      <c r="Z333" s="71"/>
      <c r="AA333" s="71"/>
      <c r="AB333" s="71"/>
    </row>
    <row r="334" spans="1:97" hidden="1" outlineLevel="1" x14ac:dyDescent="0.2">
      <c r="X334" s="71"/>
      <c r="Y334" s="71"/>
      <c r="Z334" s="71"/>
      <c r="AA334" s="71"/>
      <c r="AB334" s="71"/>
    </row>
    <row r="335" spans="1:97" collapsed="1" x14ac:dyDescent="0.2">
      <c r="C335" s="107"/>
      <c r="D335" s="438"/>
      <c r="E335" s="111"/>
      <c r="F335" s="107"/>
      <c r="X335" s="71"/>
      <c r="Y335" s="71"/>
      <c r="Z335" s="71"/>
      <c r="AA335" s="71"/>
      <c r="AB335" s="71"/>
    </row>
    <row r="336" spans="1:97" x14ac:dyDescent="0.2">
      <c r="X336" s="71"/>
      <c r="Y336" s="71"/>
      <c r="Z336" s="71"/>
      <c r="AA336" s="71"/>
      <c r="AB336" s="71"/>
    </row>
    <row r="337" spans="2:28" x14ac:dyDescent="0.2">
      <c r="X337" s="71"/>
      <c r="Y337" s="71"/>
      <c r="Z337" s="71"/>
      <c r="AA337" s="71"/>
      <c r="AB337" s="71"/>
    </row>
    <row r="338" spans="2:28" x14ac:dyDescent="0.2">
      <c r="X338" s="71"/>
      <c r="Y338" s="71"/>
      <c r="Z338" s="71"/>
      <c r="AA338" s="71"/>
      <c r="AB338" s="71"/>
    </row>
    <row r="339" spans="2:28" x14ac:dyDescent="0.2">
      <c r="X339" s="71"/>
      <c r="Y339" s="71"/>
      <c r="Z339" s="71"/>
      <c r="AA339" s="71"/>
      <c r="AB339" s="71"/>
    </row>
    <row r="340" spans="2:28" x14ac:dyDescent="0.2">
      <c r="X340" s="71"/>
      <c r="Y340" s="71"/>
      <c r="Z340" s="71"/>
      <c r="AA340" s="71"/>
      <c r="AB340" s="71"/>
    </row>
    <row r="341" spans="2:28" x14ac:dyDescent="0.2">
      <c r="X341" s="71"/>
      <c r="Y341" s="71"/>
      <c r="Z341" s="71"/>
      <c r="AA341" s="71"/>
      <c r="AB341" s="71"/>
    </row>
    <row r="342" spans="2:28" x14ac:dyDescent="0.2">
      <c r="G342" s="164"/>
      <c r="H342" s="164"/>
      <c r="I342" s="164"/>
      <c r="X342" s="71"/>
      <c r="Y342" s="71"/>
      <c r="Z342" s="71"/>
      <c r="AA342" s="71"/>
      <c r="AB342" s="71"/>
    </row>
    <row r="343" spans="2:28" x14ac:dyDescent="0.2">
      <c r="B343" s="164"/>
      <c r="C343" s="164"/>
      <c r="D343" s="164"/>
      <c r="E343" s="191"/>
      <c r="F343" s="164"/>
      <c r="G343" s="164"/>
      <c r="H343" s="164"/>
      <c r="I343" s="164"/>
      <c r="X343" s="71"/>
      <c r="Y343" s="71"/>
      <c r="Z343" s="71"/>
      <c r="AA343" s="71"/>
      <c r="AB343" s="71"/>
    </row>
    <row r="344" spans="2:28" x14ac:dyDescent="0.2">
      <c r="B344" s="164"/>
      <c r="C344" s="164"/>
      <c r="D344" s="164"/>
      <c r="E344" s="191"/>
      <c r="F344" s="164"/>
      <c r="G344" s="164"/>
      <c r="H344" s="164"/>
      <c r="I344" s="164"/>
      <c r="X344" s="71"/>
      <c r="Y344" s="71"/>
      <c r="Z344" s="71"/>
      <c r="AA344" s="71"/>
      <c r="AB344" s="71"/>
    </row>
    <row r="345" spans="2:28" x14ac:dyDescent="0.2">
      <c r="B345" s="164"/>
      <c r="C345" s="164"/>
      <c r="D345" s="164"/>
      <c r="E345" s="191"/>
      <c r="F345" s="164"/>
      <c r="X345" s="71"/>
      <c r="Y345" s="71"/>
      <c r="Z345" s="71"/>
      <c r="AA345" s="71"/>
      <c r="AB345" s="71"/>
    </row>
    <row r="346" spans="2:28" x14ac:dyDescent="0.2">
      <c r="X346" s="71"/>
      <c r="Y346" s="71"/>
      <c r="Z346" s="71"/>
      <c r="AA346" s="71"/>
      <c r="AB346" s="71"/>
    </row>
    <row r="347" spans="2:28" x14ac:dyDescent="0.2">
      <c r="X347" s="71"/>
      <c r="Y347" s="71"/>
      <c r="Z347" s="71"/>
      <c r="AA347" s="71"/>
      <c r="AB347" s="71"/>
    </row>
    <row r="348" spans="2:28" x14ac:dyDescent="0.2">
      <c r="X348" s="71"/>
      <c r="Y348" s="71"/>
      <c r="Z348" s="71"/>
      <c r="AA348" s="71"/>
      <c r="AB348" s="71"/>
    </row>
    <row r="349" spans="2:28" x14ac:dyDescent="0.2">
      <c r="X349" s="71"/>
      <c r="Y349" s="71"/>
      <c r="Z349" s="71"/>
      <c r="AA349" s="71"/>
      <c r="AB349" s="71"/>
    </row>
    <row r="350" spans="2:28" x14ac:dyDescent="0.2">
      <c r="X350" s="71"/>
      <c r="Y350" s="71"/>
      <c r="Z350" s="71"/>
      <c r="AA350" s="71"/>
      <c r="AB350" s="71"/>
    </row>
    <row r="351" spans="2:28" x14ac:dyDescent="0.2">
      <c r="X351" s="71"/>
      <c r="Y351" s="71"/>
      <c r="Z351" s="71"/>
      <c r="AA351" s="71"/>
      <c r="AB351" s="71"/>
    </row>
    <row r="352" spans="2:28" x14ac:dyDescent="0.2">
      <c r="X352" s="71"/>
      <c r="Y352" s="71"/>
      <c r="Z352" s="71"/>
      <c r="AA352" s="71"/>
      <c r="AB352" s="71"/>
    </row>
    <row r="353" spans="2:28" x14ac:dyDescent="0.2">
      <c r="X353" s="71"/>
      <c r="Y353" s="71"/>
      <c r="Z353" s="71"/>
      <c r="AA353" s="71"/>
      <c r="AB353" s="71"/>
    </row>
    <row r="354" spans="2:28" x14ac:dyDescent="0.2">
      <c r="X354" s="71"/>
      <c r="Y354" s="71"/>
      <c r="Z354" s="71"/>
      <c r="AA354" s="71"/>
      <c r="AB354" s="71"/>
    </row>
    <row r="355" spans="2:28" x14ac:dyDescent="0.2">
      <c r="X355" s="71"/>
      <c r="Y355" s="71"/>
      <c r="Z355" s="71"/>
      <c r="AA355" s="71"/>
      <c r="AB355" s="71"/>
    </row>
    <row r="356" spans="2:28" x14ac:dyDescent="0.2">
      <c r="X356" s="71"/>
      <c r="Y356" s="71"/>
      <c r="Z356" s="71"/>
      <c r="AA356" s="71"/>
      <c r="AB356" s="71"/>
    </row>
    <row r="357" spans="2:28" x14ac:dyDescent="0.2">
      <c r="G357" s="164"/>
      <c r="H357" s="164"/>
      <c r="I357" s="164"/>
      <c r="X357" s="71"/>
      <c r="Y357" s="71"/>
      <c r="Z357" s="71"/>
      <c r="AA357" s="71"/>
      <c r="AB357" s="71"/>
    </row>
    <row r="358" spans="2:28" x14ac:dyDescent="0.2">
      <c r="B358" s="164"/>
      <c r="C358" s="164"/>
      <c r="D358" s="164"/>
      <c r="E358" s="191"/>
      <c r="F358" s="164"/>
      <c r="G358" s="164"/>
      <c r="H358" s="164"/>
      <c r="I358" s="164"/>
      <c r="X358" s="71"/>
      <c r="Y358" s="71"/>
      <c r="Z358" s="71"/>
      <c r="AA358" s="71"/>
      <c r="AB358" s="71"/>
    </row>
    <row r="359" spans="2:28" x14ac:dyDescent="0.2">
      <c r="B359" s="164"/>
      <c r="C359" s="164"/>
      <c r="D359" s="164"/>
      <c r="E359" s="191"/>
      <c r="F359" s="164"/>
      <c r="G359" s="164"/>
      <c r="H359" s="164"/>
      <c r="I359" s="164"/>
      <c r="X359" s="71"/>
      <c r="Y359" s="71"/>
      <c r="Z359" s="71"/>
      <c r="AA359" s="71"/>
      <c r="AB359" s="71"/>
    </row>
    <row r="360" spans="2:28" x14ac:dyDescent="0.2">
      <c r="B360" s="164"/>
      <c r="C360" s="164"/>
      <c r="D360" s="164"/>
      <c r="E360" s="191"/>
      <c r="F360" s="164"/>
      <c r="X360" s="71"/>
      <c r="Y360" s="71"/>
      <c r="Z360" s="71"/>
      <c r="AA360" s="71"/>
      <c r="AB360" s="71"/>
    </row>
    <row r="361" spans="2:28" x14ac:dyDescent="0.2">
      <c r="X361" s="71"/>
      <c r="Y361" s="71"/>
      <c r="Z361" s="71"/>
      <c r="AA361" s="71"/>
      <c r="AB361" s="71"/>
    </row>
    <row r="362" spans="2:28" x14ac:dyDescent="0.2">
      <c r="X362" s="71"/>
      <c r="Y362" s="71"/>
      <c r="Z362" s="71"/>
      <c r="AA362" s="71"/>
      <c r="AB362" s="71"/>
    </row>
    <row r="363" spans="2:28" x14ac:dyDescent="0.2">
      <c r="X363" s="71"/>
      <c r="Y363" s="71"/>
      <c r="Z363" s="71"/>
      <c r="AA363" s="71"/>
      <c r="AB363" s="71"/>
    </row>
  </sheetData>
  <sheetProtection sheet="1" objects="1" scenarios="1" formatColumns="0" formatRows="0"/>
  <mergeCells count="8">
    <mergeCell ref="E311:F311"/>
    <mergeCell ref="G311:H311"/>
    <mergeCell ref="C6:I6"/>
    <mergeCell ref="H25:I25"/>
    <mergeCell ref="B239:I239"/>
    <mergeCell ref="B267:D267"/>
    <mergeCell ref="B269:D269"/>
    <mergeCell ref="E295:H295"/>
  </mergeCells>
  <conditionalFormatting sqref="AY27:CB208 R27:AU266">
    <cfRule type="expression" dxfId="8" priority="2">
      <formula>IF(R$26&gt;Betrachtungszeit_Heizung,1,0)</formula>
    </cfRule>
  </conditionalFormatting>
  <conditionalFormatting sqref="B207:I207 B27:I185">
    <cfRule type="expression" dxfId="7" priority="1">
      <formula>IF($CV27=0,1,0)</formula>
    </cfRule>
  </conditionalFormatting>
  <dataValidations count="5">
    <dataValidation type="whole" operator="greaterThan" allowBlank="1" showInputMessage="1" showErrorMessage="1" error="Seuls des chiffres entiers peuvent être saisis." sqref="F27:F185 F208" xr:uid="{3BAA7A10-B6DB-44CE-A2F2-8395334C3B99}">
      <formula1>0</formula1>
    </dataValidation>
    <dataValidation type="list" showInputMessage="1" showErrorMessage="1" sqref="I27:I35 I173:I174 I167:I171 I156:I165 I145:I154 I140:I143 I131:I138 I127:I129 I120:I125 I114:I118 I108:I112 I99:I106 I93:I97 I83:I91 I75:I81 I69:I73 I60:I67 I50:I58 I37:I48 I208" xr:uid="{8C29D0AA-EAD5-4384-933B-41F2C7E68F96}">
      <formula1>$D$331:$D$332</formula1>
    </dataValidation>
    <dataValidation type="list" allowBlank="1" showInputMessage="1" showErrorMessage="1" sqref="C24" xr:uid="{84DA6037-E811-4E89-AE3D-A032CFB3C2B0}">
      <formula1>vba_ddJaNein</formula1>
    </dataValidation>
    <dataValidation type="list" showInputMessage="1" showErrorMessage="1" error="Veuillez sélectionner la production de chaleur. Si aucune entrée n'est effectuée, réinitialisez à &quot;VEUILLEZ SÉECTIONNER&quot;" sqref="C15 C7" xr:uid="{E8B22B1C-3B7C-42DD-ABCF-759752B58BEA}">
      <formula1>$B$279:$B$293</formula1>
    </dataValidation>
    <dataValidation type="list" allowBlank="1" showInputMessage="1" showErrorMessage="1" sqref="B247:B249" xr:uid="{FC92B8C5-DEDF-4207-B32D-0AA328E5E0DA}">
      <formula1>$B$296:$B$302</formula1>
    </dataValidation>
  </dataValidations>
  <pageMargins left="0.70866141732283472" right="0.70866141732283472" top="1.3779527559055118" bottom="1.1811023622047245" header="0.43307086614173229" footer="0.31496062992125984"/>
  <pageSetup paperSize="9" fitToHeight="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rowBreaks count="4" manualBreakCount="4">
    <brk id="24" min="1" max="8" man="1"/>
    <brk id="223" min="1" max="8" man="1"/>
    <brk id="237" min="1" max="8" man="1"/>
    <brk id="255" min="1" max="8"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964F0-2E6C-43D3-B543-3AA4FAE8F6AB}">
  <sheetPr codeName="THeizungV3">
    <tabColor rgb="FFFFC000"/>
    <pageSetUpPr autoPageBreaks="0" fitToPage="1"/>
  </sheetPr>
  <dimension ref="A1:CW363"/>
  <sheetViews>
    <sheetView showGridLines="0" zoomScaleNormal="100" zoomScaleSheetLayoutView="70" zoomScalePageLayoutView="115" workbookViewId="0"/>
  </sheetViews>
  <sheetFormatPr baseColWidth="10" defaultRowHeight="12.75" outlineLevelRow="1" outlineLevelCol="1" x14ac:dyDescent="0.2"/>
  <cols>
    <col min="1" max="1" width="4.28515625" style="491" customWidth="1"/>
    <col min="2" max="2" width="48.7109375" style="491" customWidth="1"/>
    <col min="3" max="3" width="46" style="491" customWidth="1"/>
    <col min="4" max="4" width="18.28515625" style="491" customWidth="1"/>
    <col min="5" max="5" width="22.7109375" style="68" customWidth="1"/>
    <col min="6" max="6" width="12.28515625" style="491" customWidth="1"/>
    <col min="7" max="7" width="21.5703125" style="491" customWidth="1"/>
    <col min="8" max="8" width="8.85546875" style="491" customWidth="1"/>
    <col min="9" max="9" width="8" style="491" customWidth="1"/>
    <col min="10" max="10" width="5.5703125" style="107" customWidth="1"/>
    <col min="11" max="12" width="13.28515625" style="69" hidden="1" customWidth="1" outlineLevel="1"/>
    <col min="13" max="14" width="13.28515625" style="70" hidden="1" customWidth="1" outlineLevel="1"/>
    <col min="15" max="15" width="4.5703125" style="69" hidden="1" customWidth="1" outlineLevel="1"/>
    <col min="16" max="16" width="65.5703125" style="69" hidden="1" customWidth="1" outlineLevel="1"/>
    <col min="17" max="22" width="9" style="71" hidden="1" customWidth="1" outlineLevel="1"/>
    <col min="23" max="47" width="9" style="72" hidden="1" customWidth="1" outlineLevel="1"/>
    <col min="48" max="48" width="23.140625" style="68" hidden="1" customWidth="1" outlineLevel="1"/>
    <col min="49" max="49" width="12.7109375" style="68" hidden="1" customWidth="1" outlineLevel="1"/>
    <col min="50" max="51" width="11.42578125" style="68" hidden="1" customWidth="1" outlineLevel="1"/>
    <col min="52" max="52" width="10.140625" style="68" hidden="1" customWidth="1" outlineLevel="1"/>
    <col min="53" max="80" width="8.5703125" style="68" hidden="1" customWidth="1" outlineLevel="1"/>
    <col min="81" max="81" width="20.140625" style="112" hidden="1" customWidth="1" outlineLevel="1"/>
    <col min="82" max="82" width="8.5703125" style="491" customWidth="1" collapsed="1"/>
    <col min="83" max="83" width="50.7109375" style="491" hidden="1" customWidth="1" outlineLevel="1"/>
    <col min="84" max="97" width="8" style="68" hidden="1" customWidth="1" outlineLevel="1"/>
    <col min="98" max="98" width="19.5703125" style="491" hidden="1" customWidth="1" outlineLevel="1"/>
    <col min="99" max="99" width="16.140625" style="491" hidden="1" customWidth="1" outlineLevel="1"/>
    <col min="100" max="100" width="16" style="491" hidden="1" customWidth="1" outlineLevel="1"/>
    <col min="101" max="101" width="11.42578125" style="491" collapsed="1"/>
    <col min="102" max="16384" width="11.42578125" style="491"/>
  </cols>
  <sheetData>
    <row r="1" spans="1:100" ht="15.75" x14ac:dyDescent="0.25">
      <c r="B1" s="67" t="s">
        <v>87</v>
      </c>
      <c r="W1" s="71"/>
      <c r="X1" s="71"/>
      <c r="Y1" s="71"/>
      <c r="Z1" s="71"/>
      <c r="AA1" s="71"/>
      <c r="AB1" s="71"/>
      <c r="AC1" s="71"/>
      <c r="AD1" s="71"/>
      <c r="AE1" s="71"/>
      <c r="AF1" s="71"/>
      <c r="AG1" s="71"/>
    </row>
    <row r="2" spans="1:100" x14ac:dyDescent="0.2">
      <c r="J2" s="102"/>
      <c r="W2" s="71"/>
      <c r="X2" s="71"/>
      <c r="Y2" s="71"/>
      <c r="Z2" s="71"/>
      <c r="AA2" s="71"/>
      <c r="AB2" s="71"/>
      <c r="AC2" s="71"/>
      <c r="AD2" s="71"/>
      <c r="AE2" s="71"/>
      <c r="AF2" s="71"/>
      <c r="AG2" s="71"/>
    </row>
    <row r="3" spans="1:100" x14ac:dyDescent="0.2">
      <c r="B3" s="73" t="s">
        <v>98</v>
      </c>
      <c r="C3" s="73"/>
      <c r="D3" s="73"/>
      <c r="E3" s="74"/>
      <c r="F3" s="73"/>
      <c r="G3" s="73"/>
      <c r="H3" s="73"/>
      <c r="I3" s="73"/>
      <c r="J3" s="222"/>
      <c r="K3" s="76"/>
      <c r="L3" s="76"/>
      <c r="M3" s="77"/>
      <c r="N3" s="77"/>
      <c r="O3" s="76"/>
      <c r="P3" s="76"/>
      <c r="Q3" s="78"/>
      <c r="R3" s="78"/>
      <c r="S3" s="78"/>
      <c r="T3" s="78"/>
      <c r="U3" s="78"/>
      <c r="V3" s="78"/>
      <c r="W3" s="78"/>
      <c r="X3" s="78"/>
      <c r="Y3" s="78"/>
      <c r="Z3" s="78"/>
      <c r="AA3" s="78"/>
      <c r="AB3" s="78"/>
      <c r="AC3" s="78"/>
      <c r="AD3" s="78"/>
      <c r="AE3" s="78"/>
      <c r="AF3" s="78"/>
      <c r="AG3" s="78"/>
      <c r="AH3" s="79"/>
      <c r="AI3" s="79"/>
      <c r="AJ3" s="79"/>
      <c r="AK3" s="79"/>
      <c r="AL3" s="79"/>
      <c r="AM3" s="79"/>
      <c r="AN3" s="79"/>
      <c r="AO3" s="79"/>
      <c r="AP3" s="79"/>
      <c r="AQ3" s="79"/>
      <c r="AR3" s="79"/>
      <c r="AS3" s="79"/>
      <c r="AT3" s="79"/>
      <c r="AU3" s="79"/>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D3" s="112"/>
      <c r="CE3" s="80"/>
      <c r="CF3" s="80"/>
      <c r="CG3" s="80"/>
      <c r="CH3" s="80"/>
      <c r="CI3" s="80"/>
      <c r="CJ3" s="80"/>
      <c r="CK3" s="80"/>
      <c r="CL3" s="80"/>
      <c r="CM3" s="80"/>
      <c r="CN3" s="80"/>
      <c r="CO3" s="80"/>
      <c r="CP3" s="80"/>
      <c r="CQ3" s="80"/>
      <c r="CR3" s="80"/>
      <c r="CS3" s="80"/>
      <c r="CT3" s="80"/>
      <c r="CU3" s="80"/>
      <c r="CV3" s="80"/>
    </row>
    <row r="4" spans="1:100" ht="6" customHeight="1" x14ac:dyDescent="0.2">
      <c r="J4" s="102"/>
      <c r="W4" s="71"/>
      <c r="X4" s="71"/>
      <c r="Y4" s="71"/>
      <c r="Z4" s="71"/>
      <c r="AA4" s="71"/>
      <c r="AB4" s="71"/>
      <c r="AC4" s="71"/>
      <c r="AD4" s="71"/>
      <c r="AE4" s="71"/>
      <c r="AF4" s="71"/>
      <c r="AG4" s="71"/>
    </row>
    <row r="5" spans="1:100" ht="13.5" thickBot="1" x14ac:dyDescent="0.25">
      <c r="B5" s="81" t="s">
        <v>99</v>
      </c>
      <c r="C5" s="82" t="s">
        <v>306</v>
      </c>
      <c r="D5" s="83"/>
      <c r="E5" s="84"/>
      <c r="F5" s="83"/>
      <c r="G5" s="83"/>
      <c r="J5" s="102"/>
      <c r="W5" s="71"/>
      <c r="X5" s="71"/>
      <c r="Y5" s="71"/>
      <c r="Z5" s="71"/>
      <c r="AA5" s="71"/>
      <c r="AB5" s="71"/>
      <c r="AC5" s="71"/>
      <c r="AD5" s="71"/>
      <c r="AE5" s="71"/>
      <c r="AF5" s="71"/>
      <c r="AG5" s="71"/>
    </row>
    <row r="6" spans="1:100" s="85" customFormat="1" ht="41.25" customHeight="1" thickBot="1" x14ac:dyDescent="0.25">
      <c r="B6" s="86" t="s">
        <v>101</v>
      </c>
      <c r="C6" s="751"/>
      <c r="D6" s="752"/>
      <c r="E6" s="752"/>
      <c r="F6" s="752"/>
      <c r="G6" s="752"/>
      <c r="H6" s="752"/>
      <c r="I6" s="753"/>
      <c r="J6" s="91"/>
      <c r="K6" s="86"/>
      <c r="L6" s="86"/>
      <c r="M6" s="87"/>
      <c r="N6" s="87"/>
      <c r="O6" s="86"/>
      <c r="P6" s="86"/>
      <c r="Q6" s="88"/>
      <c r="R6" s="88"/>
      <c r="S6" s="88"/>
      <c r="T6" s="88"/>
      <c r="U6" s="88"/>
      <c r="V6" s="88"/>
      <c r="W6" s="88"/>
      <c r="X6" s="88"/>
      <c r="Y6" s="88"/>
      <c r="Z6" s="88"/>
      <c r="AA6" s="88"/>
      <c r="AB6" s="88"/>
      <c r="AC6" s="88"/>
      <c r="AD6" s="88"/>
      <c r="AE6" s="88"/>
      <c r="AF6" s="88"/>
      <c r="AG6" s="88"/>
      <c r="AH6" s="89"/>
      <c r="AI6" s="89"/>
      <c r="AJ6" s="89"/>
      <c r="AK6" s="89"/>
      <c r="AL6" s="89"/>
      <c r="AM6" s="89"/>
      <c r="AN6" s="89"/>
      <c r="AO6" s="89"/>
      <c r="AP6" s="89"/>
      <c r="AQ6" s="89"/>
      <c r="AR6" s="89"/>
      <c r="AS6" s="89"/>
      <c r="AT6" s="89"/>
      <c r="AU6" s="89"/>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563"/>
      <c r="CF6" s="90"/>
      <c r="CG6" s="90"/>
      <c r="CH6" s="90"/>
      <c r="CI6" s="90"/>
      <c r="CJ6" s="90"/>
      <c r="CK6" s="90"/>
      <c r="CL6" s="90"/>
      <c r="CM6" s="90"/>
      <c r="CN6" s="90"/>
      <c r="CO6" s="90"/>
      <c r="CP6" s="90"/>
      <c r="CQ6" s="90"/>
      <c r="CR6" s="90"/>
      <c r="CS6" s="90"/>
    </row>
    <row r="7" spans="1:100" ht="13.5" thickBot="1" x14ac:dyDescent="0.25">
      <c r="A7" s="372" t="s">
        <v>8</v>
      </c>
      <c r="B7" s="197" t="s">
        <v>102</v>
      </c>
      <c r="C7" s="248" t="s">
        <v>7</v>
      </c>
      <c r="D7" s="695" t="str">
        <f>IF(OR(C13=3,C13=1),"VBE n'autorise aucun système de production de chaleur fossile (voir également commentaire)","")</f>
        <v/>
      </c>
      <c r="E7" s="685"/>
      <c r="F7" s="685"/>
      <c r="G7" s="685"/>
      <c r="H7" s="685"/>
      <c r="I7" s="685"/>
      <c r="J7" s="102"/>
      <c r="W7" s="71"/>
      <c r="X7" s="71"/>
      <c r="Y7" s="71"/>
      <c r="Z7" s="71"/>
      <c r="AA7" s="71"/>
      <c r="AB7" s="71"/>
      <c r="AC7" s="71"/>
      <c r="AD7" s="71"/>
      <c r="AE7" s="71"/>
      <c r="AF7" s="71"/>
      <c r="AG7" s="71"/>
    </row>
    <row r="8" spans="1:100" ht="13.5" thickBot="1" x14ac:dyDescent="0.25">
      <c r="A8" s="69"/>
      <c r="B8" s="694" t="str">
        <f>IF(C12=9,"Surface de capteurs","Puissance de chauffe")</f>
        <v>Puissance de chauffe</v>
      </c>
      <c r="C8" s="245"/>
      <c r="D8" s="95" t="str">
        <f>IF(C12=9,"m2","kW")</f>
        <v>kW</v>
      </c>
      <c r="E8" s="70"/>
      <c r="F8" s="95"/>
      <c r="G8" s="95"/>
      <c r="H8" s="95"/>
      <c r="I8" s="95"/>
      <c r="W8" s="71"/>
      <c r="X8" s="71"/>
      <c r="Y8" s="71"/>
      <c r="Z8" s="71"/>
      <c r="AA8" s="71"/>
      <c r="AB8" s="71"/>
      <c r="AC8" s="71"/>
      <c r="AD8" s="71"/>
      <c r="AE8" s="71"/>
      <c r="AF8" s="71"/>
      <c r="AG8" s="71"/>
    </row>
    <row r="9" spans="1:100" ht="13.5" thickBot="1" x14ac:dyDescent="0.25">
      <c r="A9" s="372" t="s">
        <v>8</v>
      </c>
      <c r="B9" s="96" t="s">
        <v>360</v>
      </c>
      <c r="C9" s="246"/>
      <c r="D9" s="95" t="s">
        <v>95</v>
      </c>
      <c r="E9" s="70"/>
      <c r="F9" s="95"/>
      <c r="G9" s="95"/>
      <c r="H9" s="95"/>
      <c r="I9" s="95"/>
      <c r="J9" s="102"/>
      <c r="W9" s="71"/>
      <c r="X9" s="71"/>
      <c r="Y9" s="71"/>
      <c r="Z9" s="71"/>
      <c r="AA9" s="71"/>
      <c r="AB9" s="71"/>
      <c r="AC9" s="71"/>
      <c r="AD9" s="71"/>
      <c r="AE9" s="71"/>
      <c r="AF9" s="71"/>
      <c r="AG9" s="71"/>
    </row>
    <row r="10" spans="1:100" ht="13.5" thickBot="1" x14ac:dyDescent="0.25">
      <c r="A10" s="372" t="s">
        <v>8</v>
      </c>
      <c r="B10" s="96" t="str">
        <f>VLOOKUP(C12,$C$279:$F$293,4,0)</f>
        <v>Degré d'efficacité/coefficient de performance annuel COP</v>
      </c>
      <c r="C10" s="246"/>
      <c r="D10" s="505" t="str">
        <f>IF(C13=0,"% / -",IF(C13=14,"","%"))</f>
        <v>% / -</v>
      </c>
      <c r="E10" s="646" t="str">
        <f>IF(AND(C13=14,C10&gt;7),"COP &gt; 7, veuillez vérifier",IF(AND(B10="Rendement",C10&lt;&gt;"",OR(C10&gt;100,C10&lt;80)),"Rendement &lt; 80% ou &gt; 100%, veuillez vérifier",""))</f>
        <v/>
      </c>
      <c r="F10" s="95"/>
      <c r="G10" s="95"/>
      <c r="H10" s="95"/>
      <c r="I10" s="95"/>
      <c r="J10" s="102"/>
      <c r="W10" s="71"/>
      <c r="X10" s="71"/>
      <c r="Y10" s="71"/>
      <c r="Z10" s="71"/>
      <c r="AA10" s="71"/>
      <c r="AB10" s="71"/>
      <c r="AC10" s="71"/>
      <c r="AD10" s="71"/>
      <c r="AE10" s="71"/>
      <c r="AF10" s="71"/>
      <c r="AG10" s="71"/>
    </row>
    <row r="11" spans="1:100" ht="13.5" thickBot="1" x14ac:dyDescent="0.25">
      <c r="A11" s="69"/>
      <c r="B11" s="96" t="str">
        <f>"Consomation d'énergie finale ("&amp;VLOOKUP(C12,$C$279:$E$293,3,0)&amp;")"</f>
        <v>Consomation d'énergie finale (Agent énergétique)</v>
      </c>
      <c r="C11" s="519">
        <f>IFERROR(IF(C13=14,C9/C10,C9/C10%),0)</f>
        <v>0</v>
      </c>
      <c r="D11" s="95" t="s">
        <v>95</v>
      </c>
      <c r="E11" s="70"/>
      <c r="F11" s="95"/>
      <c r="G11" s="95"/>
      <c r="H11" s="95"/>
      <c r="I11" s="95"/>
      <c r="W11" s="71"/>
      <c r="X11" s="71"/>
      <c r="Y11" s="71"/>
      <c r="Z11" s="71"/>
      <c r="AA11" s="71"/>
      <c r="AB11" s="71"/>
      <c r="AC11" s="71"/>
      <c r="AD11" s="71"/>
      <c r="AE11" s="71"/>
      <c r="AF11" s="71"/>
      <c r="AG11" s="71"/>
    </row>
    <row r="12" spans="1:100" s="100" customFormat="1" ht="13.5" hidden="1" thickBot="1" x14ac:dyDescent="0.25">
      <c r="B12" s="96" t="s">
        <v>235</v>
      </c>
      <c r="C12" s="101">
        <f>IF(ISBLANK(C7),0,VLOOKUP(C7,$B$279:$G$293,2,0))</f>
        <v>0</v>
      </c>
      <c r="D12" s="102"/>
      <c r="E12" s="103"/>
      <c r="F12" s="103"/>
      <c r="G12" s="103"/>
      <c r="H12" s="104"/>
      <c r="I12" s="104"/>
      <c r="J12" s="105"/>
      <c r="M12" s="105"/>
      <c r="N12" s="105"/>
      <c r="Q12" s="106"/>
      <c r="R12" s="106"/>
      <c r="S12" s="106"/>
      <c r="T12" s="106"/>
      <c r="U12" s="106"/>
      <c r="V12" s="106"/>
      <c r="W12" s="71"/>
      <c r="X12" s="106"/>
      <c r="Y12" s="106"/>
      <c r="Z12" s="106"/>
      <c r="AA12" s="106"/>
      <c r="AB12" s="106"/>
      <c r="AC12" s="71"/>
      <c r="AD12" s="106"/>
      <c r="AE12" s="106"/>
      <c r="AF12" s="106"/>
      <c r="AG12" s="106"/>
      <c r="AH12" s="106"/>
      <c r="AI12" s="106"/>
      <c r="AJ12" s="106"/>
      <c r="AK12" s="106"/>
      <c r="AL12" s="106"/>
      <c r="AM12" s="106"/>
      <c r="AN12" s="106"/>
      <c r="AO12" s="106"/>
      <c r="AP12" s="106"/>
      <c r="AQ12" s="106"/>
      <c r="AR12" s="106"/>
      <c r="AS12" s="106"/>
      <c r="AT12" s="106"/>
      <c r="AU12" s="106"/>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F12" s="105"/>
      <c r="CG12" s="105"/>
      <c r="CH12" s="105"/>
      <c r="CI12" s="105"/>
      <c r="CJ12" s="105"/>
      <c r="CK12" s="105"/>
      <c r="CL12" s="105"/>
      <c r="CM12" s="105"/>
      <c r="CN12" s="105"/>
      <c r="CO12" s="105"/>
      <c r="CP12" s="105"/>
      <c r="CQ12" s="105"/>
      <c r="CR12" s="105"/>
      <c r="CS12" s="105"/>
    </row>
    <row r="13" spans="1:100" s="100" customFormat="1" hidden="1" x14ac:dyDescent="0.2">
      <c r="B13" s="96" t="s">
        <v>236</v>
      </c>
      <c r="C13" s="96">
        <f>IF(ISBLANK(C7),0,VLOOKUP(C7,$B$279:$F$293,3,0))</f>
        <v>0</v>
      </c>
      <c r="D13" s="102"/>
      <c r="E13" s="103"/>
      <c r="F13" s="103"/>
      <c r="G13" s="103"/>
      <c r="H13" s="104"/>
      <c r="I13" s="104"/>
      <c r="J13" s="105"/>
      <c r="M13" s="105"/>
      <c r="N13" s="105"/>
      <c r="Q13" s="106"/>
      <c r="R13" s="106"/>
      <c r="S13" s="106"/>
      <c r="T13" s="106"/>
      <c r="U13" s="106"/>
      <c r="V13" s="106"/>
      <c r="W13" s="71"/>
      <c r="X13" s="106"/>
      <c r="Y13" s="106"/>
      <c r="Z13" s="106"/>
      <c r="AA13" s="106"/>
      <c r="AB13" s="106"/>
      <c r="AC13" s="71"/>
      <c r="AD13" s="106"/>
      <c r="AE13" s="106"/>
      <c r="AF13" s="106"/>
      <c r="AG13" s="106"/>
      <c r="AH13" s="106"/>
      <c r="AI13" s="106"/>
      <c r="AJ13" s="106"/>
      <c r="AK13" s="106"/>
      <c r="AL13" s="106"/>
      <c r="AM13" s="106"/>
      <c r="AN13" s="106"/>
      <c r="AO13" s="106"/>
      <c r="AP13" s="106"/>
      <c r="AQ13" s="106"/>
      <c r="AR13" s="106"/>
      <c r="AS13" s="106"/>
      <c r="AT13" s="106"/>
      <c r="AU13" s="106"/>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F13" s="105"/>
      <c r="CG13" s="105"/>
      <c r="CH13" s="105"/>
      <c r="CI13" s="105"/>
      <c r="CJ13" s="105"/>
      <c r="CK13" s="105"/>
      <c r="CL13" s="105"/>
      <c r="CM13" s="105"/>
      <c r="CN13" s="105"/>
      <c r="CO13" s="105"/>
      <c r="CP13" s="105"/>
      <c r="CQ13" s="105"/>
      <c r="CR13" s="105"/>
      <c r="CS13" s="105"/>
    </row>
    <row r="14" spans="1:100" s="107" customFormat="1" ht="12.75" customHeight="1" x14ac:dyDescent="0.2">
      <c r="A14" s="102"/>
      <c r="E14" s="646"/>
      <c r="F14" s="102"/>
      <c r="G14" s="102"/>
      <c r="H14" s="102"/>
      <c r="I14" s="102"/>
      <c r="J14" s="102"/>
      <c r="K14" s="109"/>
      <c r="L14" s="102"/>
      <c r="M14" s="108"/>
      <c r="N14" s="108"/>
      <c r="O14" s="102"/>
      <c r="P14" s="109"/>
      <c r="Q14" s="110"/>
      <c r="R14" s="110"/>
      <c r="S14" s="110"/>
      <c r="T14" s="110"/>
      <c r="U14" s="110"/>
      <c r="V14" s="110"/>
      <c r="W14" s="71"/>
      <c r="X14" s="110"/>
      <c r="Y14" s="110"/>
      <c r="Z14" s="110"/>
      <c r="AA14" s="110"/>
      <c r="AB14" s="110"/>
      <c r="AC14" s="71"/>
      <c r="AD14" s="110"/>
      <c r="AE14" s="110"/>
      <c r="AF14" s="110"/>
      <c r="AG14" s="110"/>
      <c r="AH14" s="111"/>
      <c r="AI14" s="111"/>
      <c r="AJ14" s="111"/>
      <c r="AK14" s="111"/>
      <c r="AL14" s="111"/>
      <c r="AM14" s="111"/>
      <c r="AN14" s="111"/>
      <c r="AO14" s="111"/>
      <c r="AP14" s="111"/>
      <c r="AQ14" s="111"/>
      <c r="AR14" s="111"/>
      <c r="AS14" s="111"/>
      <c r="AT14" s="111"/>
      <c r="AU14" s="111"/>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F14" s="112"/>
      <c r="CG14" s="112"/>
      <c r="CH14" s="112"/>
      <c r="CI14" s="112"/>
      <c r="CJ14" s="112"/>
      <c r="CK14" s="112"/>
      <c r="CL14" s="112"/>
      <c r="CM14" s="112"/>
      <c r="CN14" s="112"/>
      <c r="CO14" s="112"/>
      <c r="CP14" s="112"/>
      <c r="CQ14" s="112"/>
      <c r="CR14" s="112"/>
      <c r="CS14" s="112"/>
    </row>
    <row r="15" spans="1:100" ht="13.5" thickBot="1" x14ac:dyDescent="0.25">
      <c r="A15" s="372" t="s">
        <v>8</v>
      </c>
      <c r="B15" s="197" t="s">
        <v>104</v>
      </c>
      <c r="C15" s="248" t="s">
        <v>7</v>
      </c>
      <c r="D15" s="696" t="str">
        <f>IF(OR(C21=3,C21=1),"VBE n'autorise aucun système de production de chaleur fossile (voir commentaire producteur 1)","")</f>
        <v/>
      </c>
      <c r="F15" s="431"/>
      <c r="G15" s="431"/>
      <c r="H15" s="431"/>
      <c r="I15" s="431"/>
      <c r="J15" s="102"/>
      <c r="W15" s="71"/>
      <c r="X15" s="71"/>
      <c r="Y15" s="71"/>
      <c r="Z15" s="71"/>
      <c r="AA15" s="71"/>
      <c r="AB15" s="71"/>
      <c r="AC15" s="71"/>
      <c r="AD15" s="71"/>
      <c r="AE15" s="71"/>
      <c r="AF15" s="71"/>
      <c r="AG15" s="71"/>
    </row>
    <row r="16" spans="1:100" ht="13.5" thickBot="1" x14ac:dyDescent="0.25">
      <c r="A16" s="69"/>
      <c r="B16" s="694" t="str">
        <f>IF(C20=9,"Surface de capteurs","Puissance de chauffe")</f>
        <v>Puissance de chauffe</v>
      </c>
      <c r="C16" s="245"/>
      <c r="D16" s="95" t="str">
        <f>IF(C20=9,"m2","kW")</f>
        <v>kW</v>
      </c>
      <c r="E16" s="70"/>
      <c r="F16" s="95"/>
      <c r="G16" s="95"/>
      <c r="H16" s="95"/>
      <c r="I16" s="95"/>
      <c r="W16" s="71"/>
      <c r="X16" s="71"/>
      <c r="Y16" s="71"/>
      <c r="Z16" s="71"/>
      <c r="AA16" s="71"/>
      <c r="AB16" s="71"/>
      <c r="AC16" s="71"/>
      <c r="AD16" s="71"/>
      <c r="AE16" s="71"/>
      <c r="AF16" s="71"/>
      <c r="AG16" s="71"/>
    </row>
    <row r="17" spans="1:100" ht="13.5" thickBot="1" x14ac:dyDescent="0.25">
      <c r="A17" s="372" t="s">
        <v>8</v>
      </c>
      <c r="B17" s="96" t="s">
        <v>360</v>
      </c>
      <c r="C17" s="246"/>
      <c r="D17" s="95" t="s">
        <v>95</v>
      </c>
      <c r="E17" s="70"/>
      <c r="F17" s="95"/>
      <c r="G17" s="95"/>
      <c r="H17" s="95"/>
      <c r="I17" s="95"/>
      <c r="J17" s="102"/>
      <c r="W17" s="71"/>
      <c r="X17" s="71"/>
      <c r="Y17" s="71"/>
      <c r="Z17" s="71"/>
      <c r="AA17" s="71"/>
      <c r="AB17" s="71"/>
      <c r="AC17" s="71"/>
      <c r="AD17" s="71"/>
      <c r="AE17" s="71"/>
      <c r="AF17" s="71"/>
      <c r="AG17" s="71"/>
    </row>
    <row r="18" spans="1:100" ht="13.5" thickBot="1" x14ac:dyDescent="0.25">
      <c r="A18" s="372" t="s">
        <v>8</v>
      </c>
      <c r="B18" s="96" t="str">
        <f>VLOOKUP(C20,$C$279:$F$293,4,0)</f>
        <v>Degré d'efficacité/coefficient de performance annuel COP</v>
      </c>
      <c r="C18" s="246"/>
      <c r="D18" s="505" t="str">
        <f>IF(C21=0,"% / -",IF(C21=14,"","%"))</f>
        <v>% / -</v>
      </c>
      <c r="E18" s="646" t="str">
        <f>IF(AND(C21=14,C18&gt;7),"COP &gt; 7, veuillez vérifier",IF(AND(B18="Rendement",C18&lt;&gt;"",OR(C18&gt;100,C18&lt;80)),"Rendement &lt; 80% ou &gt; 100%, veuillez vérifier",""))</f>
        <v/>
      </c>
      <c r="F18" s="95"/>
      <c r="G18" s="95"/>
      <c r="H18" s="95"/>
      <c r="I18" s="95"/>
      <c r="J18" s="102"/>
      <c r="W18" s="71"/>
      <c r="X18" s="71"/>
      <c r="Y18" s="71"/>
      <c r="Z18" s="71"/>
      <c r="AA18" s="71"/>
      <c r="AB18" s="71"/>
      <c r="AC18" s="71"/>
      <c r="AD18" s="71"/>
      <c r="AE18" s="71"/>
      <c r="AF18" s="71"/>
      <c r="AG18" s="71"/>
    </row>
    <row r="19" spans="1:100" ht="13.5" thickBot="1" x14ac:dyDescent="0.25">
      <c r="A19" s="69"/>
      <c r="B19" s="96" t="str">
        <f>"Consomation d'énergie finale ("&amp;VLOOKUP(C20,$C$279:$E$293,3,0)&amp;")"</f>
        <v>Consomation d'énergie finale (Agent énergétique)</v>
      </c>
      <c r="C19" s="519">
        <f>IFERROR(IF(C21=14,C17/C18,C17/C18%),0)</f>
        <v>0</v>
      </c>
      <c r="D19" s="95" t="s">
        <v>95</v>
      </c>
      <c r="E19" s="70"/>
      <c r="F19" s="95"/>
      <c r="G19" s="95"/>
      <c r="H19" s="95"/>
      <c r="I19" s="95"/>
      <c r="W19" s="71"/>
      <c r="X19" s="71"/>
      <c r="Y19" s="71"/>
      <c r="Z19" s="71"/>
      <c r="AA19" s="71"/>
      <c r="AB19" s="71"/>
      <c r="AC19" s="71"/>
      <c r="AD19" s="71"/>
      <c r="AE19" s="71"/>
      <c r="AF19" s="71"/>
      <c r="AG19" s="71"/>
    </row>
    <row r="20" spans="1:100" s="100" customFormat="1" ht="13.5" hidden="1" thickBot="1" x14ac:dyDescent="0.25">
      <c r="B20" s="96" t="s">
        <v>235</v>
      </c>
      <c r="C20" s="101">
        <f>IF(ISBLANK(C15),0,VLOOKUP(C15,$B$279:$F$293,2,0))</f>
        <v>0</v>
      </c>
      <c r="D20" s="102"/>
      <c r="E20" s="103"/>
      <c r="F20" s="103"/>
      <c r="G20" s="103"/>
      <c r="H20" s="104"/>
      <c r="I20" s="104"/>
      <c r="J20" s="105"/>
      <c r="M20" s="105"/>
      <c r="N20" s="105"/>
      <c r="Q20" s="106"/>
      <c r="R20" s="106"/>
      <c r="S20" s="106"/>
      <c r="T20" s="106"/>
      <c r="U20" s="106"/>
      <c r="V20" s="106"/>
      <c r="W20" s="71"/>
      <c r="X20" s="106"/>
      <c r="Y20" s="106"/>
      <c r="Z20" s="106"/>
      <c r="AA20" s="106"/>
      <c r="AB20" s="106"/>
      <c r="AC20" s="71"/>
      <c r="AD20" s="106"/>
      <c r="AE20" s="106"/>
      <c r="AF20" s="106"/>
      <c r="AG20" s="106"/>
      <c r="AH20" s="106"/>
      <c r="AI20" s="106"/>
      <c r="AJ20" s="106"/>
      <c r="AK20" s="106"/>
      <c r="AL20" s="106"/>
      <c r="AM20" s="106"/>
      <c r="AN20" s="106"/>
      <c r="AO20" s="106"/>
      <c r="AP20" s="106"/>
      <c r="AQ20" s="106"/>
      <c r="AR20" s="106"/>
      <c r="AS20" s="106"/>
      <c r="AT20" s="106"/>
      <c r="AU20" s="106"/>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E20" s="83" t="s">
        <v>332</v>
      </c>
      <c r="CF20" s="105"/>
      <c r="CG20" s="105"/>
      <c r="CH20" s="105"/>
      <c r="CI20" s="105"/>
      <c r="CJ20" s="105"/>
      <c r="CK20" s="105"/>
      <c r="CL20" s="105"/>
      <c r="CM20" s="105"/>
      <c r="CN20" s="105"/>
      <c r="CO20" s="105"/>
      <c r="CP20" s="105"/>
      <c r="CQ20" s="105"/>
      <c r="CR20" s="105"/>
      <c r="CS20" s="105"/>
    </row>
    <row r="21" spans="1:100" s="100" customFormat="1" ht="13.5" hidden="1" thickBot="1" x14ac:dyDescent="0.25">
      <c r="B21" s="96" t="s">
        <v>236</v>
      </c>
      <c r="C21" s="96">
        <f>IF(ISBLANK(C15),0,VLOOKUP(C15,$B$279:$F$293,3,0))</f>
        <v>0</v>
      </c>
      <c r="D21" s="102"/>
      <c r="E21" s="103"/>
      <c r="F21" s="103"/>
      <c r="G21" s="103"/>
      <c r="H21" s="104"/>
      <c r="I21" s="104"/>
      <c r="J21" s="105"/>
      <c r="M21" s="105"/>
      <c r="N21" s="105"/>
      <c r="Q21" s="106"/>
      <c r="R21" s="106"/>
      <c r="S21" s="106"/>
      <c r="T21" s="106"/>
      <c r="U21" s="106"/>
      <c r="V21" s="106"/>
      <c r="W21" s="71"/>
      <c r="X21" s="106"/>
      <c r="Y21" s="106"/>
      <c r="Z21" s="106"/>
      <c r="AA21" s="106"/>
      <c r="AB21" s="106"/>
      <c r="AC21" s="71"/>
      <c r="AD21" s="106"/>
      <c r="AE21" s="106"/>
      <c r="AF21" s="106"/>
      <c r="AG21" s="106"/>
      <c r="AH21" s="106"/>
      <c r="AI21" s="106"/>
      <c r="AJ21" s="106"/>
      <c r="AK21" s="106"/>
      <c r="AL21" s="106"/>
      <c r="AM21" s="106"/>
      <c r="AN21" s="106"/>
      <c r="AO21" s="106"/>
      <c r="AP21" s="106"/>
      <c r="AQ21" s="106"/>
      <c r="AR21" s="106"/>
      <c r="AS21" s="106"/>
      <c r="AT21" s="106"/>
      <c r="AU21" s="106"/>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F21" s="143" t="s">
        <v>331</v>
      </c>
      <c r="CG21" s="149" t="s">
        <v>333</v>
      </c>
      <c r="CH21" s="149" t="s">
        <v>334</v>
      </c>
      <c r="CI21" s="149" t="s">
        <v>335</v>
      </c>
      <c r="CJ21" s="149" t="s">
        <v>336</v>
      </c>
      <c r="CK21" s="149" t="s">
        <v>337</v>
      </c>
      <c r="CL21" s="149" t="s">
        <v>338</v>
      </c>
      <c r="CM21" s="149" t="s">
        <v>339</v>
      </c>
      <c r="CN21" s="149" t="s">
        <v>340</v>
      </c>
      <c r="CO21" s="149" t="s">
        <v>341</v>
      </c>
      <c r="CP21" s="149" t="s">
        <v>342</v>
      </c>
      <c r="CQ21" s="149" t="s">
        <v>343</v>
      </c>
      <c r="CR21" s="149" t="s">
        <v>344</v>
      </c>
      <c r="CS21" s="149" t="s">
        <v>345</v>
      </c>
    </row>
    <row r="22" spans="1:100" ht="13.5" thickBot="1" x14ac:dyDescent="0.25">
      <c r="A22" s="69"/>
      <c r="B22" s="95"/>
      <c r="C22" s="97"/>
      <c r="D22" s="95"/>
      <c r="E22" s="70"/>
      <c r="F22" s="95"/>
      <c r="G22" s="95"/>
      <c r="H22" s="95"/>
      <c r="I22" s="95"/>
      <c r="W22" s="71"/>
      <c r="X22" s="71"/>
      <c r="Y22" s="71"/>
      <c r="Z22" s="71"/>
      <c r="AA22" s="71"/>
      <c r="AB22" s="71"/>
      <c r="AC22" s="71"/>
      <c r="AD22" s="71"/>
      <c r="AE22" s="71"/>
      <c r="AF22" s="71"/>
      <c r="AG22" s="71"/>
    </row>
    <row r="23" spans="1:100" ht="13.5" thickBot="1" x14ac:dyDescent="0.25">
      <c r="A23" s="69"/>
      <c r="B23" s="98" t="s">
        <v>106</v>
      </c>
      <c r="C23" s="245"/>
      <c r="D23" s="99" t="s">
        <v>107</v>
      </c>
      <c r="E23" s="70"/>
      <c r="F23" s="95"/>
      <c r="G23" s="95"/>
      <c r="H23" s="95"/>
      <c r="I23" s="95"/>
      <c r="J23" s="102"/>
      <c r="W23" s="71"/>
      <c r="X23" s="71"/>
      <c r="Y23" s="71"/>
      <c r="Z23" s="71"/>
      <c r="AA23" s="71"/>
      <c r="AB23" s="71"/>
      <c r="AC23" s="71"/>
      <c r="AD23" s="71"/>
      <c r="AE23" s="71"/>
      <c r="AF23" s="71"/>
      <c r="AG23" s="71"/>
    </row>
    <row r="24" spans="1:100" ht="13.5" thickBot="1" x14ac:dyDescent="0.25">
      <c r="A24" s="69"/>
      <c r="B24" s="96" t="s">
        <v>108</v>
      </c>
      <c r="C24" s="249" t="s">
        <v>298</v>
      </c>
      <c r="D24" s="99"/>
      <c r="E24" s="70"/>
      <c r="F24" s="95"/>
      <c r="G24" s="95"/>
      <c r="H24" s="95"/>
      <c r="I24" s="95"/>
      <c r="J24" s="102"/>
      <c r="K24" s="75" t="s">
        <v>16</v>
      </c>
      <c r="L24" s="422"/>
      <c r="M24" s="423"/>
      <c r="N24" s="423"/>
      <c r="P24" s="75" t="s">
        <v>110</v>
      </c>
      <c r="Q24" s="422"/>
      <c r="R24" s="422"/>
      <c r="S24" s="423"/>
      <c r="T24" s="422"/>
      <c r="U24" s="75"/>
      <c r="V24" s="422"/>
      <c r="W24" s="423"/>
      <c r="X24" s="422"/>
      <c r="Y24" s="75"/>
      <c r="Z24" s="422"/>
      <c r="AA24" s="423"/>
      <c r="AB24" s="422"/>
      <c r="AC24" s="75"/>
      <c r="AD24" s="422"/>
      <c r="AE24" s="423"/>
      <c r="AF24" s="422"/>
      <c r="AG24" s="75"/>
      <c r="AH24" s="422"/>
      <c r="AI24" s="423"/>
      <c r="AJ24" s="422"/>
      <c r="AK24" s="75"/>
      <c r="AL24" s="422"/>
      <c r="AM24" s="423"/>
      <c r="AN24" s="422"/>
      <c r="AO24" s="75"/>
      <c r="AP24" s="422"/>
      <c r="AQ24" s="423"/>
      <c r="AR24" s="422"/>
      <c r="AS24" s="75"/>
      <c r="AT24" s="422"/>
      <c r="AU24" s="423"/>
      <c r="AV24" s="80"/>
      <c r="AX24" s="75" t="s">
        <v>110</v>
      </c>
      <c r="AY24" s="75"/>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E24" s="73" t="s">
        <v>73</v>
      </c>
      <c r="CF24" s="425"/>
      <c r="CG24" s="425"/>
      <c r="CH24" s="425"/>
      <c r="CI24" s="425"/>
      <c r="CJ24" s="425"/>
      <c r="CK24" s="425"/>
      <c r="CL24" s="425"/>
      <c r="CM24" s="425"/>
      <c r="CN24" s="425"/>
      <c r="CO24" s="425"/>
      <c r="CP24" s="425"/>
      <c r="CQ24" s="425"/>
      <c r="CR24" s="425"/>
      <c r="CS24" s="425"/>
      <c r="CT24" s="424"/>
      <c r="CU24" s="424"/>
      <c r="CV24" s="424"/>
    </row>
    <row r="25" spans="1:100" s="358" customFormat="1" ht="38.25" x14ac:dyDescent="0.2">
      <c r="A25" s="372" t="s">
        <v>8</v>
      </c>
      <c r="B25" s="113" t="s">
        <v>111</v>
      </c>
      <c r="C25" s="114" t="s">
        <v>112</v>
      </c>
      <c r="D25" s="115" t="s">
        <v>113</v>
      </c>
      <c r="E25" s="116" t="s">
        <v>114</v>
      </c>
      <c r="F25" s="117" t="s">
        <v>115</v>
      </c>
      <c r="G25" s="116" t="s">
        <v>116</v>
      </c>
      <c r="H25" s="750" t="s">
        <v>117</v>
      </c>
      <c r="I25" s="750"/>
      <c r="J25" s="116"/>
      <c r="K25" s="118" t="s">
        <v>114</v>
      </c>
      <c r="L25" s="118" t="s">
        <v>116</v>
      </c>
      <c r="M25" s="118" t="s">
        <v>118</v>
      </c>
      <c r="N25" s="118" t="s">
        <v>119</v>
      </c>
      <c r="O25" s="116"/>
      <c r="Q25" s="640" t="s">
        <v>120</v>
      </c>
      <c r="R25" s="477"/>
      <c r="S25" s="641"/>
      <c r="T25" s="641"/>
      <c r="U25" s="120"/>
      <c r="V25" s="121"/>
      <c r="W25" s="120"/>
      <c r="X25" s="120"/>
      <c r="Y25" s="120"/>
      <c r="Z25" s="120"/>
      <c r="AA25" s="120"/>
      <c r="AB25" s="121"/>
      <c r="AC25" s="120"/>
      <c r="AD25" s="120"/>
      <c r="AE25" s="120"/>
      <c r="AF25" s="120"/>
      <c r="AG25" s="120"/>
      <c r="AH25" s="120"/>
      <c r="AI25" s="120"/>
      <c r="AJ25" s="120"/>
      <c r="AK25" s="120"/>
      <c r="AL25" s="120"/>
      <c r="AM25" s="120"/>
      <c r="AN25" s="120"/>
      <c r="AO25" s="120"/>
      <c r="AP25" s="120"/>
      <c r="AQ25" s="120"/>
      <c r="AR25" s="120"/>
      <c r="AS25" s="120"/>
      <c r="AT25" s="120"/>
      <c r="AU25" s="122"/>
      <c r="AV25" s="706" t="s">
        <v>456</v>
      </c>
      <c r="AX25" s="293" t="s">
        <v>459</v>
      </c>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477"/>
      <c r="CE25" s="374"/>
      <c r="CF25" s="373">
        <v>0</v>
      </c>
      <c r="CG25" s="373">
        <v>1</v>
      </c>
      <c r="CH25" s="373">
        <v>2</v>
      </c>
      <c r="CI25" s="373">
        <v>3</v>
      </c>
      <c r="CJ25" s="373">
        <v>4</v>
      </c>
      <c r="CK25" s="373">
        <v>5</v>
      </c>
      <c r="CL25" s="373">
        <v>6</v>
      </c>
      <c r="CM25" s="373">
        <v>7</v>
      </c>
      <c r="CN25" s="373">
        <v>8</v>
      </c>
      <c r="CO25" s="373">
        <v>9</v>
      </c>
      <c r="CP25" s="373">
        <v>10</v>
      </c>
      <c r="CQ25" s="373">
        <v>11</v>
      </c>
      <c r="CR25" s="373">
        <v>12</v>
      </c>
      <c r="CS25" s="373">
        <v>13</v>
      </c>
      <c r="CT25" s="375" t="s">
        <v>121</v>
      </c>
      <c r="CU25" s="375" t="s">
        <v>122</v>
      </c>
      <c r="CV25" s="375" t="s">
        <v>123</v>
      </c>
    </row>
    <row r="26" spans="1:100" s="137" customFormat="1" ht="13.5" hidden="1" thickBot="1" x14ac:dyDescent="0.25">
      <c r="A26" s="372" t="s">
        <v>8</v>
      </c>
      <c r="B26" s="625" t="s">
        <v>361</v>
      </c>
      <c r="C26" s="126"/>
      <c r="D26" s="127"/>
      <c r="E26" s="128"/>
      <c r="F26" s="129"/>
      <c r="G26" s="130"/>
      <c r="H26" s="129"/>
      <c r="I26" s="129"/>
      <c r="J26" s="116"/>
      <c r="K26" s="131"/>
      <c r="L26" s="654"/>
      <c r="M26" s="655"/>
      <c r="N26" s="133"/>
      <c r="O26" s="70"/>
      <c r="P26" s="134" t="str">
        <f t="shared" ref="P26:P89" si="0">B26</f>
        <v>1. Source de chaleur - génie civil</v>
      </c>
      <c r="Q26" s="135">
        <v>0</v>
      </c>
      <c r="R26" s="135">
        <v>1</v>
      </c>
      <c r="S26" s="135">
        <v>2</v>
      </c>
      <c r="T26" s="135">
        <v>3</v>
      </c>
      <c r="U26" s="135">
        <v>4</v>
      </c>
      <c r="V26" s="135">
        <v>5</v>
      </c>
      <c r="W26" s="135">
        <v>6</v>
      </c>
      <c r="X26" s="135">
        <v>7</v>
      </c>
      <c r="Y26" s="135">
        <v>8</v>
      </c>
      <c r="Z26" s="135">
        <v>9</v>
      </c>
      <c r="AA26" s="135">
        <v>10</v>
      </c>
      <c r="AB26" s="135">
        <v>11</v>
      </c>
      <c r="AC26" s="135">
        <v>12</v>
      </c>
      <c r="AD26" s="135">
        <v>13</v>
      </c>
      <c r="AE26" s="135">
        <v>14</v>
      </c>
      <c r="AF26" s="135">
        <v>15</v>
      </c>
      <c r="AG26" s="135">
        <v>16</v>
      </c>
      <c r="AH26" s="135">
        <v>17</v>
      </c>
      <c r="AI26" s="135">
        <v>18</v>
      </c>
      <c r="AJ26" s="135">
        <v>19</v>
      </c>
      <c r="AK26" s="135">
        <v>20</v>
      </c>
      <c r="AL26" s="135">
        <v>21</v>
      </c>
      <c r="AM26" s="135">
        <v>22</v>
      </c>
      <c r="AN26" s="135">
        <v>23</v>
      </c>
      <c r="AO26" s="135">
        <v>24</v>
      </c>
      <c r="AP26" s="135">
        <v>25</v>
      </c>
      <c r="AQ26" s="135">
        <v>26</v>
      </c>
      <c r="AR26" s="135">
        <v>27</v>
      </c>
      <c r="AS26" s="135">
        <v>28</v>
      </c>
      <c r="AT26" s="135">
        <v>29</v>
      </c>
      <c r="AU26" s="135">
        <v>30</v>
      </c>
      <c r="AV26" s="136"/>
      <c r="AX26" s="135">
        <v>0</v>
      </c>
      <c r="AY26" s="135">
        <v>1</v>
      </c>
      <c r="AZ26" s="135">
        <v>2</v>
      </c>
      <c r="BA26" s="135">
        <v>3</v>
      </c>
      <c r="BB26" s="135">
        <v>4</v>
      </c>
      <c r="BC26" s="135">
        <v>5</v>
      </c>
      <c r="BD26" s="135">
        <v>6</v>
      </c>
      <c r="BE26" s="135">
        <v>7</v>
      </c>
      <c r="BF26" s="135">
        <v>8</v>
      </c>
      <c r="BG26" s="135">
        <v>9</v>
      </c>
      <c r="BH26" s="135">
        <v>10</v>
      </c>
      <c r="BI26" s="135">
        <v>11</v>
      </c>
      <c r="BJ26" s="135">
        <v>12</v>
      </c>
      <c r="BK26" s="135">
        <v>13</v>
      </c>
      <c r="BL26" s="135">
        <v>14</v>
      </c>
      <c r="BM26" s="135">
        <v>15</v>
      </c>
      <c r="BN26" s="135">
        <v>16</v>
      </c>
      <c r="BO26" s="135">
        <v>17</v>
      </c>
      <c r="BP26" s="135">
        <v>18</v>
      </c>
      <c r="BQ26" s="135">
        <v>19</v>
      </c>
      <c r="BR26" s="135">
        <v>20</v>
      </c>
      <c r="BS26" s="135">
        <v>21</v>
      </c>
      <c r="BT26" s="135">
        <v>22</v>
      </c>
      <c r="BU26" s="135">
        <v>23</v>
      </c>
      <c r="BV26" s="135">
        <v>24</v>
      </c>
      <c r="BW26" s="135">
        <v>25</v>
      </c>
      <c r="BX26" s="135">
        <v>26</v>
      </c>
      <c r="BY26" s="135">
        <v>27</v>
      </c>
      <c r="BZ26" s="135">
        <v>28</v>
      </c>
      <c r="CA26" s="135">
        <v>29</v>
      </c>
      <c r="CB26" s="135">
        <v>30</v>
      </c>
      <c r="CC26" s="369"/>
      <c r="CE26" s="374" t="str">
        <f t="shared" ref="CE26:CE89" si="1">B26</f>
        <v>1. Source de chaleur - génie civil</v>
      </c>
      <c r="CF26" s="145">
        <v>1</v>
      </c>
      <c r="CG26" s="145">
        <v>1</v>
      </c>
      <c r="CH26" s="145">
        <v>1</v>
      </c>
      <c r="CI26" s="145">
        <v>1</v>
      </c>
      <c r="CJ26" s="145">
        <v>1</v>
      </c>
      <c r="CK26" s="145">
        <v>1</v>
      </c>
      <c r="CL26" s="145">
        <v>1</v>
      </c>
      <c r="CM26" s="145">
        <v>1</v>
      </c>
      <c r="CN26" s="145">
        <v>1</v>
      </c>
      <c r="CO26" s="145">
        <v>1</v>
      </c>
      <c r="CP26" s="145">
        <v>1</v>
      </c>
      <c r="CQ26" s="145">
        <v>1</v>
      </c>
      <c r="CR26" s="145">
        <v>1</v>
      </c>
      <c r="CS26" s="145">
        <v>1</v>
      </c>
      <c r="CT26" s="145">
        <f t="shared" ref="CT26:CT89" si="2">SUMIF($CF$25:$CS$25,$C$12,CF26:CS26)</f>
        <v>1</v>
      </c>
      <c r="CU26" s="145">
        <f t="shared" ref="CU26:CU89" si="3">SUMIF($CF$25:$CS$25,$C$20,CF26:CS26)</f>
        <v>1</v>
      </c>
      <c r="CV26" s="145">
        <f>IF(CT26+CU26&gt;0,1,0)</f>
        <v>1</v>
      </c>
    </row>
    <row r="27" spans="1:100" s="137" customFormat="1" ht="13.5" hidden="1" thickBot="1" x14ac:dyDescent="0.25">
      <c r="A27" s="102"/>
      <c r="B27" s="98" t="s">
        <v>433</v>
      </c>
      <c r="C27" s="319"/>
      <c r="D27" s="49"/>
      <c r="E27" s="138">
        <v>30</v>
      </c>
      <c r="F27" s="642"/>
      <c r="G27" s="34">
        <v>1.4999999999999999E-2</v>
      </c>
      <c r="H27" s="635"/>
      <c r="I27" s="622" t="s">
        <v>124</v>
      </c>
      <c r="J27" s="116"/>
      <c r="K27" s="139">
        <f>IF(ISNUMBER(F27),F27,IF(ISNUMBER(E27),E27,0))</f>
        <v>30</v>
      </c>
      <c r="L27" s="140">
        <f>IF(ISNUMBER(H27),IF(I27=$D$332,IFERROR(H27/D27,"-"),H27/100),IF(ISNUMBER(G27),G27,0))</f>
        <v>1.4999999999999999E-2</v>
      </c>
      <c r="M27" s="141">
        <f>IF(AND(ISNUMBER(H27),I27=$D$332),H27,L27*D27)</f>
        <v>0</v>
      </c>
      <c r="N27" s="141">
        <f>1/K27*D27</f>
        <v>0</v>
      </c>
      <c r="O27" s="70"/>
      <c r="P27" s="143" t="str">
        <f t="shared" si="0"/>
        <v>Forages pour les eaux souterraines</v>
      </c>
      <c r="Q27" s="144">
        <f>D27</f>
        <v>0</v>
      </c>
      <c r="R27" s="653">
        <f t="shared" ref="R27:AU35" si="4">IF(Betrachtungszeit_Heizung&lt;R$26,0,IF(AND(Q$26&lt;&gt;0,Q$26/($K27)=INT(Q$26/($K27))),$D27,0))</f>
        <v>0</v>
      </c>
      <c r="S27" s="653">
        <f t="shared" si="4"/>
        <v>0</v>
      </c>
      <c r="T27" s="653">
        <f t="shared" si="4"/>
        <v>0</v>
      </c>
      <c r="U27" s="653">
        <f t="shared" si="4"/>
        <v>0</v>
      </c>
      <c r="V27" s="653">
        <f t="shared" si="4"/>
        <v>0</v>
      </c>
      <c r="W27" s="653">
        <f t="shared" si="4"/>
        <v>0</v>
      </c>
      <c r="X27" s="653">
        <f t="shared" si="4"/>
        <v>0</v>
      </c>
      <c r="Y27" s="653">
        <f t="shared" si="4"/>
        <v>0</v>
      </c>
      <c r="Z27" s="653">
        <f t="shared" si="4"/>
        <v>0</v>
      </c>
      <c r="AA27" s="653">
        <f t="shared" si="4"/>
        <v>0</v>
      </c>
      <c r="AB27" s="653">
        <f t="shared" si="4"/>
        <v>0</v>
      </c>
      <c r="AC27" s="653">
        <f t="shared" si="4"/>
        <v>0</v>
      </c>
      <c r="AD27" s="653">
        <f t="shared" si="4"/>
        <v>0</v>
      </c>
      <c r="AE27" s="653">
        <f t="shared" si="4"/>
        <v>0</v>
      </c>
      <c r="AF27" s="653">
        <f t="shared" si="4"/>
        <v>0</v>
      </c>
      <c r="AG27" s="653">
        <f t="shared" si="4"/>
        <v>0</v>
      </c>
      <c r="AH27" s="653">
        <f t="shared" si="4"/>
        <v>0</v>
      </c>
      <c r="AI27" s="653">
        <f t="shared" si="4"/>
        <v>0</v>
      </c>
      <c r="AJ27" s="653">
        <f t="shared" si="4"/>
        <v>0</v>
      </c>
      <c r="AK27" s="653">
        <f t="shared" si="4"/>
        <v>0</v>
      </c>
      <c r="AL27" s="653">
        <f t="shared" si="4"/>
        <v>0</v>
      </c>
      <c r="AM27" s="653">
        <f t="shared" si="4"/>
        <v>0</v>
      </c>
      <c r="AN27" s="653">
        <f t="shared" si="4"/>
        <v>0</v>
      </c>
      <c r="AO27" s="653">
        <f t="shared" si="4"/>
        <v>0</v>
      </c>
      <c r="AP27" s="653">
        <f t="shared" si="4"/>
        <v>0</v>
      </c>
      <c r="AQ27" s="653">
        <f t="shared" si="4"/>
        <v>0</v>
      </c>
      <c r="AR27" s="653">
        <f t="shared" si="4"/>
        <v>0</v>
      </c>
      <c r="AS27" s="653">
        <f t="shared" si="4"/>
        <v>0</v>
      </c>
      <c r="AT27" s="653">
        <f t="shared" si="4"/>
        <v>0</v>
      </c>
      <c r="AU27" s="653">
        <f t="shared" si="4"/>
        <v>0</v>
      </c>
      <c r="AV27" s="144">
        <f t="shared" ref="AV27:AV35" si="5">SUMIF($AX$26:$CB$26,Betrachtungszeit_Heizung,AX27:CB27)</f>
        <v>0</v>
      </c>
      <c r="AX27" s="144">
        <f>$D27</f>
        <v>0</v>
      </c>
      <c r="AY27" s="144">
        <f>AX27-$N27+R27</f>
        <v>0</v>
      </c>
      <c r="AZ27" s="144">
        <f t="shared" ref="AZ27:CB35" si="6">AY27-$N27+S27</f>
        <v>0</v>
      </c>
      <c r="BA27" s="144">
        <f t="shared" si="6"/>
        <v>0</v>
      </c>
      <c r="BB27" s="144">
        <f t="shared" si="6"/>
        <v>0</v>
      </c>
      <c r="BC27" s="144">
        <f t="shared" si="6"/>
        <v>0</v>
      </c>
      <c r="BD27" s="144">
        <f t="shared" si="6"/>
        <v>0</v>
      </c>
      <c r="BE27" s="144">
        <f t="shared" si="6"/>
        <v>0</v>
      </c>
      <c r="BF27" s="144">
        <f t="shared" si="6"/>
        <v>0</v>
      </c>
      <c r="BG27" s="144">
        <f t="shared" si="6"/>
        <v>0</v>
      </c>
      <c r="BH27" s="144">
        <f t="shared" si="6"/>
        <v>0</v>
      </c>
      <c r="BI27" s="144">
        <f t="shared" si="6"/>
        <v>0</v>
      </c>
      <c r="BJ27" s="144">
        <f t="shared" si="6"/>
        <v>0</v>
      </c>
      <c r="BK27" s="144">
        <f t="shared" si="6"/>
        <v>0</v>
      </c>
      <c r="BL27" s="144">
        <f t="shared" si="6"/>
        <v>0</v>
      </c>
      <c r="BM27" s="144">
        <f t="shared" si="6"/>
        <v>0</v>
      </c>
      <c r="BN27" s="144">
        <f t="shared" si="6"/>
        <v>0</v>
      </c>
      <c r="BO27" s="144">
        <f t="shared" si="6"/>
        <v>0</v>
      </c>
      <c r="BP27" s="144">
        <f t="shared" si="6"/>
        <v>0</v>
      </c>
      <c r="BQ27" s="144">
        <f t="shared" si="6"/>
        <v>0</v>
      </c>
      <c r="BR27" s="144">
        <f t="shared" si="6"/>
        <v>0</v>
      </c>
      <c r="BS27" s="144">
        <f t="shared" si="6"/>
        <v>0</v>
      </c>
      <c r="BT27" s="144">
        <f t="shared" si="6"/>
        <v>0</v>
      </c>
      <c r="BU27" s="144">
        <f t="shared" si="6"/>
        <v>0</v>
      </c>
      <c r="BV27" s="144">
        <f t="shared" si="6"/>
        <v>0</v>
      </c>
      <c r="BW27" s="144">
        <f t="shared" si="6"/>
        <v>0</v>
      </c>
      <c r="BX27" s="144">
        <f t="shared" si="6"/>
        <v>0</v>
      </c>
      <c r="BY27" s="144">
        <f t="shared" si="6"/>
        <v>0</v>
      </c>
      <c r="BZ27" s="144">
        <f t="shared" si="6"/>
        <v>0</v>
      </c>
      <c r="CA27" s="144">
        <f t="shared" si="6"/>
        <v>0</v>
      </c>
      <c r="CB27" s="144">
        <f t="shared" si="6"/>
        <v>0</v>
      </c>
      <c r="CC27" s="369"/>
      <c r="CE27" s="189" t="str">
        <f t="shared" si="1"/>
        <v>Forages pour les eaux souterraines</v>
      </c>
      <c r="CF27" s="145"/>
      <c r="CG27" s="145"/>
      <c r="CH27" s="145">
        <v>1</v>
      </c>
      <c r="CI27" s="145"/>
      <c r="CJ27" s="145"/>
      <c r="CK27" s="145"/>
      <c r="CL27" s="145"/>
      <c r="CM27" s="145"/>
      <c r="CN27" s="145"/>
      <c r="CO27" s="145"/>
      <c r="CP27" s="145"/>
      <c r="CQ27" s="145"/>
      <c r="CR27" s="145"/>
      <c r="CS27" s="145"/>
      <c r="CT27" s="145">
        <f t="shared" si="2"/>
        <v>0</v>
      </c>
      <c r="CU27" s="145">
        <f t="shared" si="3"/>
        <v>0</v>
      </c>
      <c r="CV27" s="145">
        <f t="shared" ref="CV27:CV90" si="7">IF(CT27+CU27&gt;0,1,0)</f>
        <v>0</v>
      </c>
    </row>
    <row r="28" spans="1:100" s="137" customFormat="1" ht="13.5" hidden="1" thickBot="1" x14ac:dyDescent="0.25">
      <c r="A28" s="102"/>
      <c r="B28" s="99" t="s">
        <v>125</v>
      </c>
      <c r="C28" s="319"/>
      <c r="D28" s="49"/>
      <c r="E28" s="138">
        <v>30</v>
      </c>
      <c r="F28" s="642"/>
      <c r="G28" s="34">
        <v>0.02</v>
      </c>
      <c r="H28" s="636"/>
      <c r="I28" s="622" t="s">
        <v>124</v>
      </c>
      <c r="J28" s="116"/>
      <c r="K28" s="139">
        <f t="shared" ref="K28:K91" si="8">IF(ISNUMBER(F28),F28,IF(ISNUMBER(E28),E28,0))</f>
        <v>30</v>
      </c>
      <c r="L28" s="140">
        <f t="shared" ref="L28:L35" si="9">IF(ISNUMBER(H28),IF(I28=$D$332,IFERROR(H28/D28,"-"),H28/100),IF(ISNUMBER(G28),G28,0))</f>
        <v>0.02</v>
      </c>
      <c r="M28" s="141">
        <f t="shared" ref="M28:M35" si="10">IF(AND(ISNUMBER(H28),I28=$D$332),H28,L28*D28)</f>
        <v>0</v>
      </c>
      <c r="N28" s="141">
        <f t="shared" ref="N28:N35" si="11">1/K28*D28</f>
        <v>0</v>
      </c>
      <c r="O28" s="70"/>
      <c r="P28" s="143" t="str">
        <f t="shared" si="0"/>
        <v>Construction de prise d'eau (y c. restitution)</v>
      </c>
      <c r="Q28" s="144">
        <f t="shared" ref="Q28:Q91" si="12">D28</f>
        <v>0</v>
      </c>
      <c r="R28" s="144">
        <f t="shared" si="4"/>
        <v>0</v>
      </c>
      <c r="S28" s="144">
        <f t="shared" si="4"/>
        <v>0</v>
      </c>
      <c r="T28" s="144">
        <f t="shared" si="4"/>
        <v>0</v>
      </c>
      <c r="U28" s="144">
        <f t="shared" si="4"/>
        <v>0</v>
      </c>
      <c r="V28" s="144">
        <f t="shared" si="4"/>
        <v>0</v>
      </c>
      <c r="W28" s="144">
        <f t="shared" si="4"/>
        <v>0</v>
      </c>
      <c r="X28" s="144">
        <f t="shared" si="4"/>
        <v>0</v>
      </c>
      <c r="Y28" s="144">
        <f t="shared" si="4"/>
        <v>0</v>
      </c>
      <c r="Z28" s="144">
        <f t="shared" si="4"/>
        <v>0</v>
      </c>
      <c r="AA28" s="144">
        <f t="shared" si="4"/>
        <v>0</v>
      </c>
      <c r="AB28" s="144">
        <f t="shared" si="4"/>
        <v>0</v>
      </c>
      <c r="AC28" s="144">
        <f t="shared" si="4"/>
        <v>0</v>
      </c>
      <c r="AD28" s="144">
        <f t="shared" si="4"/>
        <v>0</v>
      </c>
      <c r="AE28" s="144">
        <f t="shared" si="4"/>
        <v>0</v>
      </c>
      <c r="AF28" s="144">
        <f t="shared" si="4"/>
        <v>0</v>
      </c>
      <c r="AG28" s="144">
        <f t="shared" si="4"/>
        <v>0</v>
      </c>
      <c r="AH28" s="144">
        <f t="shared" si="4"/>
        <v>0</v>
      </c>
      <c r="AI28" s="144">
        <f t="shared" si="4"/>
        <v>0</v>
      </c>
      <c r="AJ28" s="144">
        <f t="shared" si="4"/>
        <v>0</v>
      </c>
      <c r="AK28" s="144">
        <f t="shared" si="4"/>
        <v>0</v>
      </c>
      <c r="AL28" s="144">
        <f t="shared" si="4"/>
        <v>0</v>
      </c>
      <c r="AM28" s="144">
        <f t="shared" si="4"/>
        <v>0</v>
      </c>
      <c r="AN28" s="144">
        <f t="shared" si="4"/>
        <v>0</v>
      </c>
      <c r="AO28" s="144">
        <f t="shared" si="4"/>
        <v>0</v>
      </c>
      <c r="AP28" s="144">
        <f t="shared" si="4"/>
        <v>0</v>
      </c>
      <c r="AQ28" s="144">
        <f t="shared" si="4"/>
        <v>0</v>
      </c>
      <c r="AR28" s="144">
        <f t="shared" si="4"/>
        <v>0</v>
      </c>
      <c r="AS28" s="144">
        <f t="shared" si="4"/>
        <v>0</v>
      </c>
      <c r="AT28" s="144">
        <f t="shared" si="4"/>
        <v>0</v>
      </c>
      <c r="AU28" s="144">
        <f t="shared" si="4"/>
        <v>0</v>
      </c>
      <c r="AV28" s="144">
        <f t="shared" si="5"/>
        <v>0</v>
      </c>
      <c r="AX28" s="144">
        <f t="shared" ref="AX28:AX35" si="13">$D28</f>
        <v>0</v>
      </c>
      <c r="AY28" s="144">
        <f t="shared" ref="AY28:BN53" si="14">AX28-$N28+R28</f>
        <v>0</v>
      </c>
      <c r="AZ28" s="144">
        <f t="shared" si="6"/>
        <v>0</v>
      </c>
      <c r="BA28" s="144">
        <f t="shared" si="6"/>
        <v>0</v>
      </c>
      <c r="BB28" s="144">
        <f t="shared" si="6"/>
        <v>0</v>
      </c>
      <c r="BC28" s="144">
        <f t="shared" si="6"/>
        <v>0</v>
      </c>
      <c r="BD28" s="144">
        <f t="shared" si="6"/>
        <v>0</v>
      </c>
      <c r="BE28" s="144">
        <f t="shared" si="6"/>
        <v>0</v>
      </c>
      <c r="BF28" s="144">
        <f t="shared" si="6"/>
        <v>0</v>
      </c>
      <c r="BG28" s="144">
        <f t="shared" si="6"/>
        <v>0</v>
      </c>
      <c r="BH28" s="144">
        <f t="shared" si="6"/>
        <v>0</v>
      </c>
      <c r="BI28" s="144">
        <f t="shared" si="6"/>
        <v>0</v>
      </c>
      <c r="BJ28" s="144">
        <f t="shared" si="6"/>
        <v>0</v>
      </c>
      <c r="BK28" s="144">
        <f t="shared" si="6"/>
        <v>0</v>
      </c>
      <c r="BL28" s="144">
        <f t="shared" si="6"/>
        <v>0</v>
      </c>
      <c r="BM28" s="144">
        <f t="shared" si="6"/>
        <v>0</v>
      </c>
      <c r="BN28" s="144">
        <f t="shared" si="6"/>
        <v>0</v>
      </c>
      <c r="BO28" s="144">
        <f t="shared" si="6"/>
        <v>0</v>
      </c>
      <c r="BP28" s="144">
        <f t="shared" si="6"/>
        <v>0</v>
      </c>
      <c r="BQ28" s="144">
        <f t="shared" si="6"/>
        <v>0</v>
      </c>
      <c r="BR28" s="144">
        <f t="shared" si="6"/>
        <v>0</v>
      </c>
      <c r="BS28" s="144">
        <f t="shared" si="6"/>
        <v>0</v>
      </c>
      <c r="BT28" s="144">
        <f t="shared" si="6"/>
        <v>0</v>
      </c>
      <c r="BU28" s="144">
        <f t="shared" si="6"/>
        <v>0</v>
      </c>
      <c r="BV28" s="144">
        <f t="shared" si="6"/>
        <v>0</v>
      </c>
      <c r="BW28" s="144">
        <f t="shared" si="6"/>
        <v>0</v>
      </c>
      <c r="BX28" s="144">
        <f t="shared" si="6"/>
        <v>0</v>
      </c>
      <c r="BY28" s="144">
        <f t="shared" si="6"/>
        <v>0</v>
      </c>
      <c r="BZ28" s="144">
        <f t="shared" si="6"/>
        <v>0</v>
      </c>
      <c r="CA28" s="144">
        <f t="shared" si="6"/>
        <v>0</v>
      </c>
      <c r="CB28" s="144">
        <f t="shared" si="6"/>
        <v>0</v>
      </c>
      <c r="CC28" s="369"/>
      <c r="CE28" s="189" t="str">
        <f t="shared" si="1"/>
        <v>Construction de prise d'eau (y c. restitution)</v>
      </c>
      <c r="CF28" s="145"/>
      <c r="CG28" s="145">
        <v>1</v>
      </c>
      <c r="CH28" s="145"/>
      <c r="CI28" s="145"/>
      <c r="CJ28" s="145"/>
      <c r="CK28" s="145"/>
      <c r="CL28" s="145"/>
      <c r="CM28" s="145"/>
      <c r="CN28" s="145"/>
      <c r="CO28" s="145"/>
      <c r="CP28" s="145"/>
      <c r="CQ28" s="145"/>
      <c r="CR28" s="145"/>
      <c r="CS28" s="145"/>
      <c r="CT28" s="145">
        <f t="shared" si="2"/>
        <v>0</v>
      </c>
      <c r="CU28" s="145">
        <f t="shared" si="3"/>
        <v>0</v>
      </c>
      <c r="CV28" s="145">
        <f t="shared" si="7"/>
        <v>0</v>
      </c>
    </row>
    <row r="29" spans="1:100" s="137" customFormat="1" ht="13.5" hidden="1" thickBot="1" x14ac:dyDescent="0.25">
      <c r="A29" s="102"/>
      <c r="B29" s="99" t="s">
        <v>126</v>
      </c>
      <c r="C29" s="319"/>
      <c r="D29" s="49"/>
      <c r="E29" s="138">
        <v>30</v>
      </c>
      <c r="F29" s="642"/>
      <c r="G29" s="34">
        <v>5.0000000000000001E-3</v>
      </c>
      <c r="H29" s="636"/>
      <c r="I29" s="622" t="s">
        <v>124</v>
      </c>
      <c r="J29" s="116"/>
      <c r="K29" s="139">
        <f t="shared" si="8"/>
        <v>30</v>
      </c>
      <c r="L29" s="140">
        <f t="shared" si="9"/>
        <v>5.0000000000000001E-3</v>
      </c>
      <c r="M29" s="141">
        <f t="shared" si="10"/>
        <v>0</v>
      </c>
      <c r="N29" s="141">
        <f t="shared" si="11"/>
        <v>0</v>
      </c>
      <c r="O29" s="70"/>
      <c r="P29" s="143" t="str">
        <f t="shared" si="0"/>
        <v>Galerie/puits d'infiltration</v>
      </c>
      <c r="Q29" s="144">
        <f t="shared" si="12"/>
        <v>0</v>
      </c>
      <c r="R29" s="144">
        <f t="shared" si="4"/>
        <v>0</v>
      </c>
      <c r="S29" s="144">
        <f t="shared" si="4"/>
        <v>0</v>
      </c>
      <c r="T29" s="144">
        <f t="shared" si="4"/>
        <v>0</v>
      </c>
      <c r="U29" s="144">
        <f t="shared" si="4"/>
        <v>0</v>
      </c>
      <c r="V29" s="144">
        <f t="shared" si="4"/>
        <v>0</v>
      </c>
      <c r="W29" s="144">
        <f t="shared" si="4"/>
        <v>0</v>
      </c>
      <c r="X29" s="144">
        <f t="shared" si="4"/>
        <v>0</v>
      </c>
      <c r="Y29" s="144">
        <f t="shared" si="4"/>
        <v>0</v>
      </c>
      <c r="Z29" s="144">
        <f t="shared" si="4"/>
        <v>0</v>
      </c>
      <c r="AA29" s="144">
        <f t="shared" si="4"/>
        <v>0</v>
      </c>
      <c r="AB29" s="144">
        <f t="shared" si="4"/>
        <v>0</v>
      </c>
      <c r="AC29" s="144">
        <f t="shared" si="4"/>
        <v>0</v>
      </c>
      <c r="AD29" s="144">
        <f t="shared" si="4"/>
        <v>0</v>
      </c>
      <c r="AE29" s="144">
        <f t="shared" si="4"/>
        <v>0</v>
      </c>
      <c r="AF29" s="144">
        <f t="shared" si="4"/>
        <v>0</v>
      </c>
      <c r="AG29" s="144">
        <f t="shared" si="4"/>
        <v>0</v>
      </c>
      <c r="AH29" s="144">
        <f t="shared" si="4"/>
        <v>0</v>
      </c>
      <c r="AI29" s="144">
        <f t="shared" si="4"/>
        <v>0</v>
      </c>
      <c r="AJ29" s="144">
        <f t="shared" si="4"/>
        <v>0</v>
      </c>
      <c r="AK29" s="144">
        <f t="shared" si="4"/>
        <v>0</v>
      </c>
      <c r="AL29" s="144">
        <f t="shared" si="4"/>
        <v>0</v>
      </c>
      <c r="AM29" s="144">
        <f t="shared" si="4"/>
        <v>0</v>
      </c>
      <c r="AN29" s="144">
        <f t="shared" si="4"/>
        <v>0</v>
      </c>
      <c r="AO29" s="144">
        <f t="shared" si="4"/>
        <v>0</v>
      </c>
      <c r="AP29" s="144">
        <f t="shared" si="4"/>
        <v>0</v>
      </c>
      <c r="AQ29" s="144">
        <f t="shared" si="4"/>
        <v>0</v>
      </c>
      <c r="AR29" s="144">
        <f t="shared" si="4"/>
        <v>0</v>
      </c>
      <c r="AS29" s="144">
        <f t="shared" si="4"/>
        <v>0</v>
      </c>
      <c r="AT29" s="144">
        <f t="shared" si="4"/>
        <v>0</v>
      </c>
      <c r="AU29" s="144">
        <f t="shared" si="4"/>
        <v>0</v>
      </c>
      <c r="AV29" s="144">
        <f t="shared" si="5"/>
        <v>0</v>
      </c>
      <c r="AX29" s="144">
        <f t="shared" si="13"/>
        <v>0</v>
      </c>
      <c r="AY29" s="144">
        <f t="shared" si="14"/>
        <v>0</v>
      </c>
      <c r="AZ29" s="144">
        <f t="shared" si="6"/>
        <v>0</v>
      </c>
      <c r="BA29" s="144">
        <f t="shared" si="6"/>
        <v>0</v>
      </c>
      <c r="BB29" s="144">
        <f t="shared" si="6"/>
        <v>0</v>
      </c>
      <c r="BC29" s="144">
        <f t="shared" si="6"/>
        <v>0</v>
      </c>
      <c r="BD29" s="144">
        <f t="shared" si="6"/>
        <v>0</v>
      </c>
      <c r="BE29" s="144">
        <f t="shared" si="6"/>
        <v>0</v>
      </c>
      <c r="BF29" s="144">
        <f t="shared" si="6"/>
        <v>0</v>
      </c>
      <c r="BG29" s="144">
        <f t="shared" si="6"/>
        <v>0</v>
      </c>
      <c r="BH29" s="144">
        <f t="shared" si="6"/>
        <v>0</v>
      </c>
      <c r="BI29" s="144">
        <f t="shared" si="6"/>
        <v>0</v>
      </c>
      <c r="BJ29" s="144">
        <f t="shared" si="6"/>
        <v>0</v>
      </c>
      <c r="BK29" s="144">
        <f t="shared" si="6"/>
        <v>0</v>
      </c>
      <c r="BL29" s="144">
        <f t="shared" si="6"/>
        <v>0</v>
      </c>
      <c r="BM29" s="144">
        <f t="shared" si="6"/>
        <v>0</v>
      </c>
      <c r="BN29" s="144">
        <f t="shared" si="6"/>
        <v>0</v>
      </c>
      <c r="BO29" s="144">
        <f t="shared" si="6"/>
        <v>0</v>
      </c>
      <c r="BP29" s="144">
        <f t="shared" si="6"/>
        <v>0</v>
      </c>
      <c r="BQ29" s="144">
        <f t="shared" si="6"/>
        <v>0</v>
      </c>
      <c r="BR29" s="144">
        <f t="shared" si="6"/>
        <v>0</v>
      </c>
      <c r="BS29" s="144">
        <f t="shared" si="6"/>
        <v>0</v>
      </c>
      <c r="BT29" s="144">
        <f t="shared" si="6"/>
        <v>0</v>
      </c>
      <c r="BU29" s="144">
        <f t="shared" si="6"/>
        <v>0</v>
      </c>
      <c r="BV29" s="144">
        <f t="shared" si="6"/>
        <v>0</v>
      </c>
      <c r="BW29" s="144">
        <f t="shared" si="6"/>
        <v>0</v>
      </c>
      <c r="BX29" s="144">
        <f t="shared" si="6"/>
        <v>0</v>
      </c>
      <c r="BY29" s="144">
        <f t="shared" si="6"/>
        <v>0</v>
      </c>
      <c r="BZ29" s="144">
        <f t="shared" si="6"/>
        <v>0</v>
      </c>
      <c r="CA29" s="144">
        <f t="shared" si="6"/>
        <v>0</v>
      </c>
      <c r="CB29" s="144">
        <f t="shared" si="6"/>
        <v>0</v>
      </c>
      <c r="CC29" s="369"/>
      <c r="CE29" s="189" t="str">
        <f t="shared" si="1"/>
        <v>Galerie/puits d'infiltration</v>
      </c>
      <c r="CF29" s="145"/>
      <c r="CG29" s="145"/>
      <c r="CH29" s="145">
        <v>1</v>
      </c>
      <c r="CI29" s="145"/>
      <c r="CJ29" s="145"/>
      <c r="CK29" s="145"/>
      <c r="CL29" s="145"/>
      <c r="CM29" s="145"/>
      <c r="CN29" s="145"/>
      <c r="CO29" s="145"/>
      <c r="CP29" s="145"/>
      <c r="CQ29" s="145"/>
      <c r="CR29" s="145"/>
      <c r="CS29" s="145"/>
      <c r="CT29" s="145">
        <f t="shared" si="2"/>
        <v>0</v>
      </c>
      <c r="CU29" s="145">
        <f t="shared" si="3"/>
        <v>0</v>
      </c>
      <c r="CV29" s="145">
        <f t="shared" si="7"/>
        <v>0</v>
      </c>
    </row>
    <row r="30" spans="1:100" s="137" customFormat="1" ht="13.5" hidden="1" thickBot="1" x14ac:dyDescent="0.25">
      <c r="A30" s="102"/>
      <c r="B30" s="98" t="s">
        <v>364</v>
      </c>
      <c r="C30" s="319"/>
      <c r="D30" s="49"/>
      <c r="E30" s="138">
        <v>30</v>
      </c>
      <c r="F30" s="642"/>
      <c r="G30" s="34">
        <v>5.0000000000000001E-3</v>
      </c>
      <c r="H30" s="636"/>
      <c r="I30" s="622" t="s">
        <v>124</v>
      </c>
      <c r="J30" s="116"/>
      <c r="K30" s="139">
        <f t="shared" si="8"/>
        <v>30</v>
      </c>
      <c r="L30" s="140">
        <f t="shared" si="9"/>
        <v>5.0000000000000001E-3</v>
      </c>
      <c r="M30" s="141">
        <f t="shared" si="10"/>
        <v>0</v>
      </c>
      <c r="N30" s="141">
        <f t="shared" si="11"/>
        <v>0</v>
      </c>
      <c r="O30" s="70"/>
      <c r="P30" s="143" t="str">
        <f t="shared" si="0"/>
        <v>Fouille pour prise d'eau</v>
      </c>
      <c r="Q30" s="144">
        <f t="shared" si="12"/>
        <v>0</v>
      </c>
      <c r="R30" s="144">
        <f t="shared" si="4"/>
        <v>0</v>
      </c>
      <c r="S30" s="144">
        <f t="shared" si="4"/>
        <v>0</v>
      </c>
      <c r="T30" s="144">
        <f t="shared" si="4"/>
        <v>0</v>
      </c>
      <c r="U30" s="144">
        <f t="shared" si="4"/>
        <v>0</v>
      </c>
      <c r="V30" s="144">
        <f t="shared" si="4"/>
        <v>0</v>
      </c>
      <c r="W30" s="144">
        <f t="shared" si="4"/>
        <v>0</v>
      </c>
      <c r="X30" s="144">
        <f t="shared" si="4"/>
        <v>0</v>
      </c>
      <c r="Y30" s="144">
        <f t="shared" si="4"/>
        <v>0</v>
      </c>
      <c r="Z30" s="144">
        <f t="shared" si="4"/>
        <v>0</v>
      </c>
      <c r="AA30" s="144">
        <f t="shared" si="4"/>
        <v>0</v>
      </c>
      <c r="AB30" s="144">
        <f t="shared" si="4"/>
        <v>0</v>
      </c>
      <c r="AC30" s="144">
        <f t="shared" si="4"/>
        <v>0</v>
      </c>
      <c r="AD30" s="144">
        <f t="shared" si="4"/>
        <v>0</v>
      </c>
      <c r="AE30" s="144">
        <f t="shared" si="4"/>
        <v>0</v>
      </c>
      <c r="AF30" s="144">
        <f t="shared" si="4"/>
        <v>0</v>
      </c>
      <c r="AG30" s="144">
        <f t="shared" si="4"/>
        <v>0</v>
      </c>
      <c r="AH30" s="144">
        <f t="shared" si="4"/>
        <v>0</v>
      </c>
      <c r="AI30" s="144">
        <f t="shared" si="4"/>
        <v>0</v>
      </c>
      <c r="AJ30" s="144">
        <f t="shared" si="4"/>
        <v>0</v>
      </c>
      <c r="AK30" s="144">
        <f t="shared" si="4"/>
        <v>0</v>
      </c>
      <c r="AL30" s="144">
        <f t="shared" si="4"/>
        <v>0</v>
      </c>
      <c r="AM30" s="144">
        <f t="shared" si="4"/>
        <v>0</v>
      </c>
      <c r="AN30" s="144">
        <f t="shared" si="4"/>
        <v>0</v>
      </c>
      <c r="AO30" s="144">
        <f t="shared" si="4"/>
        <v>0</v>
      </c>
      <c r="AP30" s="144">
        <f t="shared" si="4"/>
        <v>0</v>
      </c>
      <c r="AQ30" s="144">
        <f t="shared" si="4"/>
        <v>0</v>
      </c>
      <c r="AR30" s="144">
        <f t="shared" si="4"/>
        <v>0</v>
      </c>
      <c r="AS30" s="144">
        <f t="shared" si="4"/>
        <v>0</v>
      </c>
      <c r="AT30" s="144">
        <f t="shared" si="4"/>
        <v>0</v>
      </c>
      <c r="AU30" s="144">
        <f t="shared" si="4"/>
        <v>0</v>
      </c>
      <c r="AV30" s="144">
        <f t="shared" si="5"/>
        <v>0</v>
      </c>
      <c r="AX30" s="144">
        <f t="shared" si="13"/>
        <v>0</v>
      </c>
      <c r="AY30" s="144">
        <f t="shared" si="14"/>
        <v>0</v>
      </c>
      <c r="AZ30" s="144">
        <f t="shared" si="6"/>
        <v>0</v>
      </c>
      <c r="BA30" s="144">
        <f t="shared" si="6"/>
        <v>0</v>
      </c>
      <c r="BB30" s="144">
        <f t="shared" si="6"/>
        <v>0</v>
      </c>
      <c r="BC30" s="144">
        <f t="shared" si="6"/>
        <v>0</v>
      </c>
      <c r="BD30" s="144">
        <f t="shared" si="6"/>
        <v>0</v>
      </c>
      <c r="BE30" s="144">
        <f t="shared" si="6"/>
        <v>0</v>
      </c>
      <c r="BF30" s="144">
        <f t="shared" si="6"/>
        <v>0</v>
      </c>
      <c r="BG30" s="144">
        <f t="shared" si="6"/>
        <v>0</v>
      </c>
      <c r="BH30" s="144">
        <f t="shared" si="6"/>
        <v>0</v>
      </c>
      <c r="BI30" s="144">
        <f t="shared" si="6"/>
        <v>0</v>
      </c>
      <c r="BJ30" s="144">
        <f t="shared" si="6"/>
        <v>0</v>
      </c>
      <c r="BK30" s="144">
        <f t="shared" si="6"/>
        <v>0</v>
      </c>
      <c r="BL30" s="144">
        <f t="shared" si="6"/>
        <v>0</v>
      </c>
      <c r="BM30" s="144">
        <f t="shared" si="6"/>
        <v>0</v>
      </c>
      <c r="BN30" s="144">
        <f t="shared" si="6"/>
        <v>0</v>
      </c>
      <c r="BO30" s="144">
        <f t="shared" si="6"/>
        <v>0</v>
      </c>
      <c r="BP30" s="144">
        <f t="shared" si="6"/>
        <v>0</v>
      </c>
      <c r="BQ30" s="144">
        <f t="shared" si="6"/>
        <v>0</v>
      </c>
      <c r="BR30" s="144">
        <f t="shared" si="6"/>
        <v>0</v>
      </c>
      <c r="BS30" s="144">
        <f t="shared" si="6"/>
        <v>0</v>
      </c>
      <c r="BT30" s="144">
        <f t="shared" si="6"/>
        <v>0</v>
      </c>
      <c r="BU30" s="144">
        <f t="shared" si="6"/>
        <v>0</v>
      </c>
      <c r="BV30" s="144">
        <f t="shared" si="6"/>
        <v>0</v>
      </c>
      <c r="BW30" s="144">
        <f t="shared" si="6"/>
        <v>0</v>
      </c>
      <c r="BX30" s="144">
        <f t="shared" si="6"/>
        <v>0</v>
      </c>
      <c r="BY30" s="144">
        <f t="shared" si="6"/>
        <v>0</v>
      </c>
      <c r="BZ30" s="144">
        <f t="shared" si="6"/>
        <v>0</v>
      </c>
      <c r="CA30" s="144">
        <f t="shared" si="6"/>
        <v>0</v>
      </c>
      <c r="CB30" s="144">
        <f t="shared" si="6"/>
        <v>0</v>
      </c>
      <c r="CC30" s="369"/>
      <c r="CE30" s="189" t="str">
        <f t="shared" si="1"/>
        <v>Fouille pour prise d'eau</v>
      </c>
      <c r="CF30" s="145"/>
      <c r="CG30" s="145">
        <v>1</v>
      </c>
      <c r="CH30" s="421">
        <v>1</v>
      </c>
      <c r="CI30" s="145"/>
      <c r="CJ30" s="145"/>
      <c r="CK30" s="145"/>
      <c r="CL30" s="145"/>
      <c r="CM30" s="145"/>
      <c r="CN30" s="145"/>
      <c r="CO30" s="145"/>
      <c r="CP30" s="145"/>
      <c r="CQ30" s="145"/>
      <c r="CR30" s="145"/>
      <c r="CS30" s="145"/>
      <c r="CT30" s="145">
        <f t="shared" si="2"/>
        <v>0</v>
      </c>
      <c r="CU30" s="145">
        <f t="shared" si="3"/>
        <v>0</v>
      </c>
      <c r="CV30" s="145">
        <f t="shared" si="7"/>
        <v>0</v>
      </c>
    </row>
    <row r="31" spans="1:100" s="137" customFormat="1" ht="13.5" hidden="1" thickBot="1" x14ac:dyDescent="0.25">
      <c r="A31" s="102"/>
      <c r="B31" s="98" t="s">
        <v>362</v>
      </c>
      <c r="C31" s="319"/>
      <c r="D31" s="49"/>
      <c r="E31" s="138">
        <v>30</v>
      </c>
      <c r="F31" s="642"/>
      <c r="G31" s="34">
        <v>5.0000000000000001E-3</v>
      </c>
      <c r="H31" s="636"/>
      <c r="I31" s="622" t="s">
        <v>124</v>
      </c>
      <c r="J31" s="116"/>
      <c r="K31" s="139">
        <f t="shared" si="8"/>
        <v>30</v>
      </c>
      <c r="L31" s="140">
        <f t="shared" si="9"/>
        <v>5.0000000000000001E-3</v>
      </c>
      <c r="M31" s="141">
        <f t="shared" si="10"/>
        <v>0</v>
      </c>
      <c r="N31" s="141">
        <f t="shared" si="11"/>
        <v>0</v>
      </c>
      <c r="O31" s="70"/>
      <c r="P31" s="143" t="str">
        <f t="shared" si="0"/>
        <v>Terrassement pour raccordement sondes géothermiques</v>
      </c>
      <c r="Q31" s="144">
        <f t="shared" si="12"/>
        <v>0</v>
      </c>
      <c r="R31" s="144">
        <f t="shared" si="4"/>
        <v>0</v>
      </c>
      <c r="S31" s="144">
        <f t="shared" si="4"/>
        <v>0</v>
      </c>
      <c r="T31" s="144">
        <f t="shared" si="4"/>
        <v>0</v>
      </c>
      <c r="U31" s="144">
        <f t="shared" si="4"/>
        <v>0</v>
      </c>
      <c r="V31" s="144">
        <f t="shared" si="4"/>
        <v>0</v>
      </c>
      <c r="W31" s="144">
        <f t="shared" si="4"/>
        <v>0</v>
      </c>
      <c r="X31" s="144">
        <f t="shared" si="4"/>
        <v>0</v>
      </c>
      <c r="Y31" s="144">
        <f t="shared" si="4"/>
        <v>0</v>
      </c>
      <c r="Z31" s="144">
        <f t="shared" si="4"/>
        <v>0</v>
      </c>
      <c r="AA31" s="144">
        <f t="shared" si="4"/>
        <v>0</v>
      </c>
      <c r="AB31" s="144">
        <f t="shared" si="4"/>
        <v>0</v>
      </c>
      <c r="AC31" s="144">
        <f t="shared" si="4"/>
        <v>0</v>
      </c>
      <c r="AD31" s="144">
        <f t="shared" si="4"/>
        <v>0</v>
      </c>
      <c r="AE31" s="144">
        <f t="shared" si="4"/>
        <v>0</v>
      </c>
      <c r="AF31" s="144">
        <f t="shared" si="4"/>
        <v>0</v>
      </c>
      <c r="AG31" s="144">
        <f t="shared" si="4"/>
        <v>0</v>
      </c>
      <c r="AH31" s="144">
        <f t="shared" si="4"/>
        <v>0</v>
      </c>
      <c r="AI31" s="144">
        <f t="shared" si="4"/>
        <v>0</v>
      </c>
      <c r="AJ31" s="144">
        <f t="shared" si="4"/>
        <v>0</v>
      </c>
      <c r="AK31" s="144">
        <f t="shared" si="4"/>
        <v>0</v>
      </c>
      <c r="AL31" s="144">
        <f t="shared" si="4"/>
        <v>0</v>
      </c>
      <c r="AM31" s="144">
        <f t="shared" si="4"/>
        <v>0</v>
      </c>
      <c r="AN31" s="144">
        <f t="shared" si="4"/>
        <v>0</v>
      </c>
      <c r="AO31" s="144">
        <f t="shared" si="4"/>
        <v>0</v>
      </c>
      <c r="AP31" s="144">
        <f t="shared" si="4"/>
        <v>0</v>
      </c>
      <c r="AQ31" s="144">
        <f t="shared" si="4"/>
        <v>0</v>
      </c>
      <c r="AR31" s="144">
        <f t="shared" si="4"/>
        <v>0</v>
      </c>
      <c r="AS31" s="144">
        <f t="shared" si="4"/>
        <v>0</v>
      </c>
      <c r="AT31" s="144">
        <f t="shared" si="4"/>
        <v>0</v>
      </c>
      <c r="AU31" s="144">
        <f t="shared" si="4"/>
        <v>0</v>
      </c>
      <c r="AV31" s="144">
        <f t="shared" si="5"/>
        <v>0</v>
      </c>
      <c r="AX31" s="144">
        <f t="shared" si="13"/>
        <v>0</v>
      </c>
      <c r="AY31" s="144">
        <f t="shared" si="14"/>
        <v>0</v>
      </c>
      <c r="AZ31" s="144">
        <f t="shared" si="6"/>
        <v>0</v>
      </c>
      <c r="BA31" s="144">
        <f t="shared" si="6"/>
        <v>0</v>
      </c>
      <c r="BB31" s="144">
        <f t="shared" si="6"/>
        <v>0</v>
      </c>
      <c r="BC31" s="144">
        <f t="shared" si="6"/>
        <v>0</v>
      </c>
      <c r="BD31" s="144">
        <f t="shared" si="6"/>
        <v>0</v>
      </c>
      <c r="BE31" s="144">
        <f t="shared" si="6"/>
        <v>0</v>
      </c>
      <c r="BF31" s="144">
        <f t="shared" si="6"/>
        <v>0</v>
      </c>
      <c r="BG31" s="144">
        <f t="shared" si="6"/>
        <v>0</v>
      </c>
      <c r="BH31" s="144">
        <f t="shared" si="6"/>
        <v>0</v>
      </c>
      <c r="BI31" s="144">
        <f t="shared" si="6"/>
        <v>0</v>
      </c>
      <c r="BJ31" s="144">
        <f t="shared" si="6"/>
        <v>0</v>
      </c>
      <c r="BK31" s="144">
        <f t="shared" si="6"/>
        <v>0</v>
      </c>
      <c r="BL31" s="144">
        <f t="shared" si="6"/>
        <v>0</v>
      </c>
      <c r="BM31" s="144">
        <f t="shared" si="6"/>
        <v>0</v>
      </c>
      <c r="BN31" s="144">
        <f t="shared" si="6"/>
        <v>0</v>
      </c>
      <c r="BO31" s="144">
        <f t="shared" si="6"/>
        <v>0</v>
      </c>
      <c r="BP31" s="144">
        <f t="shared" si="6"/>
        <v>0</v>
      </c>
      <c r="BQ31" s="144">
        <f t="shared" si="6"/>
        <v>0</v>
      </c>
      <c r="BR31" s="144">
        <f t="shared" si="6"/>
        <v>0</v>
      </c>
      <c r="BS31" s="144">
        <f t="shared" si="6"/>
        <v>0</v>
      </c>
      <c r="BT31" s="144">
        <f t="shared" si="6"/>
        <v>0</v>
      </c>
      <c r="BU31" s="144">
        <f t="shared" si="6"/>
        <v>0</v>
      </c>
      <c r="BV31" s="144">
        <f t="shared" si="6"/>
        <v>0</v>
      </c>
      <c r="BW31" s="144">
        <f t="shared" si="6"/>
        <v>0</v>
      </c>
      <c r="BX31" s="144">
        <f t="shared" si="6"/>
        <v>0</v>
      </c>
      <c r="BY31" s="144">
        <f t="shared" si="6"/>
        <v>0</v>
      </c>
      <c r="BZ31" s="144">
        <f t="shared" si="6"/>
        <v>0</v>
      </c>
      <c r="CA31" s="144">
        <f t="shared" si="6"/>
        <v>0</v>
      </c>
      <c r="CB31" s="144">
        <f t="shared" si="6"/>
        <v>0</v>
      </c>
      <c r="CC31" s="369"/>
      <c r="CE31" s="189" t="str">
        <f t="shared" si="1"/>
        <v>Terrassement pour raccordement sondes géothermiques</v>
      </c>
      <c r="CF31" s="145"/>
      <c r="CG31" s="145"/>
      <c r="CH31" s="145"/>
      <c r="CI31" s="145">
        <v>1</v>
      </c>
      <c r="CJ31" s="145"/>
      <c r="CK31" s="145"/>
      <c r="CL31" s="145"/>
      <c r="CM31" s="145"/>
      <c r="CN31" s="145"/>
      <c r="CO31" s="145"/>
      <c r="CP31" s="145"/>
      <c r="CQ31" s="145"/>
      <c r="CR31" s="145"/>
      <c r="CS31" s="145"/>
      <c r="CT31" s="145">
        <f t="shared" si="2"/>
        <v>0</v>
      </c>
      <c r="CU31" s="145">
        <f t="shared" si="3"/>
        <v>0</v>
      </c>
      <c r="CV31" s="145">
        <f t="shared" si="7"/>
        <v>0</v>
      </c>
    </row>
    <row r="32" spans="1:100" s="137" customFormat="1" ht="13.5" hidden="1" thickBot="1" x14ac:dyDescent="0.25">
      <c r="A32" s="102"/>
      <c r="B32" s="98" t="s">
        <v>414</v>
      </c>
      <c r="C32" s="319"/>
      <c r="D32" s="49"/>
      <c r="E32" s="138">
        <v>30</v>
      </c>
      <c r="F32" s="642"/>
      <c r="G32" s="34">
        <v>1E-3</v>
      </c>
      <c r="H32" s="636"/>
      <c r="I32" s="622" t="s">
        <v>124</v>
      </c>
      <c r="J32" s="116"/>
      <c r="K32" s="139">
        <f t="shared" si="8"/>
        <v>30</v>
      </c>
      <c r="L32" s="140">
        <f t="shared" si="9"/>
        <v>1E-3</v>
      </c>
      <c r="M32" s="141">
        <f t="shared" si="10"/>
        <v>0</v>
      </c>
      <c r="N32" s="141">
        <f t="shared" si="11"/>
        <v>0</v>
      </c>
      <c r="O32" s="70"/>
      <c r="P32" s="143" t="str">
        <f t="shared" si="0"/>
        <v>Fondations</v>
      </c>
      <c r="Q32" s="144">
        <f t="shared" si="12"/>
        <v>0</v>
      </c>
      <c r="R32" s="144">
        <f t="shared" si="4"/>
        <v>0</v>
      </c>
      <c r="S32" s="144">
        <f t="shared" si="4"/>
        <v>0</v>
      </c>
      <c r="T32" s="144">
        <f t="shared" si="4"/>
        <v>0</v>
      </c>
      <c r="U32" s="144">
        <f t="shared" si="4"/>
        <v>0</v>
      </c>
      <c r="V32" s="144">
        <f t="shared" si="4"/>
        <v>0</v>
      </c>
      <c r="W32" s="144">
        <f t="shared" si="4"/>
        <v>0</v>
      </c>
      <c r="X32" s="144">
        <f t="shared" si="4"/>
        <v>0</v>
      </c>
      <c r="Y32" s="144">
        <f t="shared" si="4"/>
        <v>0</v>
      </c>
      <c r="Z32" s="144">
        <f t="shared" si="4"/>
        <v>0</v>
      </c>
      <c r="AA32" s="144">
        <f t="shared" si="4"/>
        <v>0</v>
      </c>
      <c r="AB32" s="144">
        <f t="shared" si="4"/>
        <v>0</v>
      </c>
      <c r="AC32" s="144">
        <f t="shared" si="4"/>
        <v>0</v>
      </c>
      <c r="AD32" s="144">
        <f t="shared" si="4"/>
        <v>0</v>
      </c>
      <c r="AE32" s="144">
        <f t="shared" si="4"/>
        <v>0</v>
      </c>
      <c r="AF32" s="144">
        <f t="shared" si="4"/>
        <v>0</v>
      </c>
      <c r="AG32" s="144">
        <f t="shared" si="4"/>
        <v>0</v>
      </c>
      <c r="AH32" s="144">
        <f t="shared" si="4"/>
        <v>0</v>
      </c>
      <c r="AI32" s="144">
        <f t="shared" si="4"/>
        <v>0</v>
      </c>
      <c r="AJ32" s="144">
        <f t="shared" si="4"/>
        <v>0</v>
      </c>
      <c r="AK32" s="144">
        <f t="shared" si="4"/>
        <v>0</v>
      </c>
      <c r="AL32" s="144">
        <f t="shared" si="4"/>
        <v>0</v>
      </c>
      <c r="AM32" s="144">
        <f t="shared" si="4"/>
        <v>0</v>
      </c>
      <c r="AN32" s="144">
        <f t="shared" si="4"/>
        <v>0</v>
      </c>
      <c r="AO32" s="144">
        <f t="shared" si="4"/>
        <v>0</v>
      </c>
      <c r="AP32" s="144">
        <f t="shared" si="4"/>
        <v>0</v>
      </c>
      <c r="AQ32" s="144">
        <f t="shared" si="4"/>
        <v>0</v>
      </c>
      <c r="AR32" s="144">
        <f t="shared" si="4"/>
        <v>0</v>
      </c>
      <c r="AS32" s="144">
        <f t="shared" si="4"/>
        <v>0</v>
      </c>
      <c r="AT32" s="144">
        <f t="shared" si="4"/>
        <v>0</v>
      </c>
      <c r="AU32" s="144">
        <f t="shared" si="4"/>
        <v>0</v>
      </c>
      <c r="AV32" s="144">
        <f t="shared" si="5"/>
        <v>0</v>
      </c>
      <c r="AX32" s="144">
        <f t="shared" si="13"/>
        <v>0</v>
      </c>
      <c r="AY32" s="144">
        <f t="shared" si="14"/>
        <v>0</v>
      </c>
      <c r="AZ32" s="144">
        <f t="shared" si="6"/>
        <v>0</v>
      </c>
      <c r="BA32" s="144">
        <f t="shared" si="6"/>
        <v>0</v>
      </c>
      <c r="BB32" s="144">
        <f t="shared" si="6"/>
        <v>0</v>
      </c>
      <c r="BC32" s="144">
        <f t="shared" si="6"/>
        <v>0</v>
      </c>
      <c r="BD32" s="144">
        <f t="shared" si="6"/>
        <v>0</v>
      </c>
      <c r="BE32" s="144">
        <f t="shared" si="6"/>
        <v>0</v>
      </c>
      <c r="BF32" s="144">
        <f t="shared" si="6"/>
        <v>0</v>
      </c>
      <c r="BG32" s="144">
        <f t="shared" si="6"/>
        <v>0</v>
      </c>
      <c r="BH32" s="144">
        <f t="shared" si="6"/>
        <v>0</v>
      </c>
      <c r="BI32" s="144">
        <f t="shared" si="6"/>
        <v>0</v>
      </c>
      <c r="BJ32" s="144">
        <f t="shared" si="6"/>
        <v>0</v>
      </c>
      <c r="BK32" s="144">
        <f t="shared" si="6"/>
        <v>0</v>
      </c>
      <c r="BL32" s="144">
        <f t="shared" si="6"/>
        <v>0</v>
      </c>
      <c r="BM32" s="144">
        <f t="shared" si="6"/>
        <v>0</v>
      </c>
      <c r="BN32" s="144">
        <f t="shared" si="6"/>
        <v>0</v>
      </c>
      <c r="BO32" s="144">
        <f t="shared" si="6"/>
        <v>0</v>
      </c>
      <c r="BP32" s="144">
        <f t="shared" si="6"/>
        <v>0</v>
      </c>
      <c r="BQ32" s="144">
        <f t="shared" si="6"/>
        <v>0</v>
      </c>
      <c r="BR32" s="144">
        <f t="shared" si="6"/>
        <v>0</v>
      </c>
      <c r="BS32" s="144">
        <f t="shared" si="6"/>
        <v>0</v>
      </c>
      <c r="BT32" s="144">
        <f t="shared" si="6"/>
        <v>0</v>
      </c>
      <c r="BU32" s="144">
        <f t="shared" si="6"/>
        <v>0</v>
      </c>
      <c r="BV32" s="144">
        <f t="shared" si="6"/>
        <v>0</v>
      </c>
      <c r="BW32" s="144">
        <f t="shared" si="6"/>
        <v>0</v>
      </c>
      <c r="BX32" s="144">
        <f t="shared" si="6"/>
        <v>0</v>
      </c>
      <c r="BY32" s="144">
        <f t="shared" si="6"/>
        <v>0</v>
      </c>
      <c r="BZ32" s="144">
        <f t="shared" si="6"/>
        <v>0</v>
      </c>
      <c r="CA32" s="144">
        <f t="shared" si="6"/>
        <v>0</v>
      </c>
      <c r="CB32" s="144">
        <f t="shared" si="6"/>
        <v>0</v>
      </c>
      <c r="CC32" s="369"/>
      <c r="CE32" s="189" t="str">
        <f t="shared" si="1"/>
        <v>Fondations</v>
      </c>
      <c r="CF32" s="145"/>
      <c r="CG32" s="145"/>
      <c r="CH32" s="145"/>
      <c r="CI32" s="145">
        <v>1</v>
      </c>
      <c r="CJ32" s="145"/>
      <c r="CK32" s="145"/>
      <c r="CL32" s="145"/>
      <c r="CM32" s="145"/>
      <c r="CN32" s="145"/>
      <c r="CO32" s="145"/>
      <c r="CP32" s="145"/>
      <c r="CQ32" s="145"/>
      <c r="CR32" s="145"/>
      <c r="CS32" s="145"/>
      <c r="CT32" s="145">
        <f t="shared" si="2"/>
        <v>0</v>
      </c>
      <c r="CU32" s="145">
        <f t="shared" si="3"/>
        <v>0</v>
      </c>
      <c r="CV32" s="145">
        <f t="shared" si="7"/>
        <v>0</v>
      </c>
    </row>
    <row r="33" spans="1:100" s="137" customFormat="1" ht="13.5" hidden="1" thickBot="1" x14ac:dyDescent="0.25">
      <c r="A33" s="102"/>
      <c r="B33" s="98" t="s">
        <v>363</v>
      </c>
      <c r="C33" s="319"/>
      <c r="D33" s="49"/>
      <c r="E33" s="138">
        <v>30</v>
      </c>
      <c r="F33" s="642"/>
      <c r="G33" s="34">
        <v>1.4999999999999999E-2</v>
      </c>
      <c r="H33" s="636"/>
      <c r="I33" s="622" t="s">
        <v>124</v>
      </c>
      <c r="J33" s="116"/>
      <c r="K33" s="139">
        <f t="shared" si="8"/>
        <v>30</v>
      </c>
      <c r="L33" s="140">
        <f t="shared" si="9"/>
        <v>1.4999999999999999E-2</v>
      </c>
      <c r="M33" s="141">
        <f t="shared" si="10"/>
        <v>0</v>
      </c>
      <c r="N33" s="141">
        <f t="shared" si="11"/>
        <v>0</v>
      </c>
      <c r="O33" s="70"/>
      <c r="P33" s="143" t="str">
        <f t="shared" si="0"/>
        <v>Local citerne</v>
      </c>
      <c r="Q33" s="144">
        <f t="shared" si="12"/>
        <v>0</v>
      </c>
      <c r="R33" s="144">
        <f t="shared" si="4"/>
        <v>0</v>
      </c>
      <c r="S33" s="144">
        <f t="shared" si="4"/>
        <v>0</v>
      </c>
      <c r="T33" s="144">
        <f t="shared" si="4"/>
        <v>0</v>
      </c>
      <c r="U33" s="144">
        <f t="shared" si="4"/>
        <v>0</v>
      </c>
      <c r="V33" s="144">
        <f t="shared" si="4"/>
        <v>0</v>
      </c>
      <c r="W33" s="144">
        <f t="shared" si="4"/>
        <v>0</v>
      </c>
      <c r="X33" s="144">
        <f t="shared" si="4"/>
        <v>0</v>
      </c>
      <c r="Y33" s="144">
        <f t="shared" si="4"/>
        <v>0</v>
      </c>
      <c r="Z33" s="144">
        <f t="shared" si="4"/>
        <v>0</v>
      </c>
      <c r="AA33" s="144">
        <f t="shared" si="4"/>
        <v>0</v>
      </c>
      <c r="AB33" s="144">
        <f t="shared" si="4"/>
        <v>0</v>
      </c>
      <c r="AC33" s="144">
        <f t="shared" si="4"/>
        <v>0</v>
      </c>
      <c r="AD33" s="144">
        <f t="shared" si="4"/>
        <v>0</v>
      </c>
      <c r="AE33" s="144">
        <f t="shared" si="4"/>
        <v>0</v>
      </c>
      <c r="AF33" s="144">
        <f t="shared" si="4"/>
        <v>0</v>
      </c>
      <c r="AG33" s="144">
        <f t="shared" si="4"/>
        <v>0</v>
      </c>
      <c r="AH33" s="144">
        <f t="shared" si="4"/>
        <v>0</v>
      </c>
      <c r="AI33" s="144">
        <f t="shared" si="4"/>
        <v>0</v>
      </c>
      <c r="AJ33" s="144">
        <f t="shared" si="4"/>
        <v>0</v>
      </c>
      <c r="AK33" s="144">
        <f t="shared" si="4"/>
        <v>0</v>
      </c>
      <c r="AL33" s="144">
        <f t="shared" si="4"/>
        <v>0</v>
      </c>
      <c r="AM33" s="144">
        <f t="shared" si="4"/>
        <v>0</v>
      </c>
      <c r="AN33" s="144">
        <f t="shared" si="4"/>
        <v>0</v>
      </c>
      <c r="AO33" s="144">
        <f t="shared" si="4"/>
        <v>0</v>
      </c>
      <c r="AP33" s="144">
        <f t="shared" si="4"/>
        <v>0</v>
      </c>
      <c r="AQ33" s="144">
        <f t="shared" si="4"/>
        <v>0</v>
      </c>
      <c r="AR33" s="144">
        <f t="shared" si="4"/>
        <v>0</v>
      </c>
      <c r="AS33" s="144">
        <f t="shared" si="4"/>
        <v>0</v>
      </c>
      <c r="AT33" s="144">
        <f t="shared" si="4"/>
        <v>0</v>
      </c>
      <c r="AU33" s="144">
        <f t="shared" si="4"/>
        <v>0</v>
      </c>
      <c r="AV33" s="144">
        <f t="shared" si="5"/>
        <v>0</v>
      </c>
      <c r="AX33" s="144">
        <f t="shared" si="13"/>
        <v>0</v>
      </c>
      <c r="AY33" s="144">
        <f t="shared" si="14"/>
        <v>0</v>
      </c>
      <c r="AZ33" s="144">
        <f t="shared" si="6"/>
        <v>0</v>
      </c>
      <c r="BA33" s="144">
        <f t="shared" si="6"/>
        <v>0</v>
      </c>
      <c r="BB33" s="144">
        <f t="shared" si="6"/>
        <v>0</v>
      </c>
      <c r="BC33" s="144">
        <f t="shared" si="6"/>
        <v>0</v>
      </c>
      <c r="BD33" s="144">
        <f t="shared" si="6"/>
        <v>0</v>
      </c>
      <c r="BE33" s="144">
        <f t="shared" si="6"/>
        <v>0</v>
      </c>
      <c r="BF33" s="144">
        <f t="shared" si="6"/>
        <v>0</v>
      </c>
      <c r="BG33" s="144">
        <f t="shared" si="6"/>
        <v>0</v>
      </c>
      <c r="BH33" s="144">
        <f t="shared" si="6"/>
        <v>0</v>
      </c>
      <c r="BI33" s="144">
        <f t="shared" si="6"/>
        <v>0</v>
      </c>
      <c r="BJ33" s="144">
        <f t="shared" si="6"/>
        <v>0</v>
      </c>
      <c r="BK33" s="144">
        <f t="shared" si="6"/>
        <v>0</v>
      </c>
      <c r="BL33" s="144">
        <f t="shared" si="6"/>
        <v>0</v>
      </c>
      <c r="BM33" s="144">
        <f t="shared" si="6"/>
        <v>0</v>
      </c>
      <c r="BN33" s="144">
        <f t="shared" si="6"/>
        <v>0</v>
      </c>
      <c r="BO33" s="144">
        <f t="shared" si="6"/>
        <v>0</v>
      </c>
      <c r="BP33" s="144">
        <f t="shared" si="6"/>
        <v>0</v>
      </c>
      <c r="BQ33" s="144">
        <f t="shared" si="6"/>
        <v>0</v>
      </c>
      <c r="BR33" s="144">
        <f t="shared" si="6"/>
        <v>0</v>
      </c>
      <c r="BS33" s="144">
        <f t="shared" si="6"/>
        <v>0</v>
      </c>
      <c r="BT33" s="144">
        <f t="shared" si="6"/>
        <v>0</v>
      </c>
      <c r="BU33" s="144">
        <f t="shared" si="6"/>
        <v>0</v>
      </c>
      <c r="BV33" s="144">
        <f t="shared" si="6"/>
        <v>0</v>
      </c>
      <c r="BW33" s="144">
        <f t="shared" si="6"/>
        <v>0</v>
      </c>
      <c r="BX33" s="144">
        <f t="shared" si="6"/>
        <v>0</v>
      </c>
      <c r="BY33" s="144">
        <f t="shared" si="6"/>
        <v>0</v>
      </c>
      <c r="BZ33" s="144">
        <f t="shared" si="6"/>
        <v>0</v>
      </c>
      <c r="CA33" s="144">
        <f t="shared" si="6"/>
        <v>0</v>
      </c>
      <c r="CB33" s="144">
        <f t="shared" si="6"/>
        <v>0</v>
      </c>
      <c r="CC33" s="369"/>
      <c r="CE33" s="189" t="str">
        <f t="shared" si="1"/>
        <v>Local citerne</v>
      </c>
      <c r="CF33" s="145"/>
      <c r="CG33" s="145"/>
      <c r="CH33" s="145"/>
      <c r="CI33" s="145"/>
      <c r="CJ33" s="145"/>
      <c r="CK33" s="145"/>
      <c r="CL33" s="145"/>
      <c r="CM33" s="145"/>
      <c r="CN33" s="145"/>
      <c r="CO33" s="145"/>
      <c r="CP33" s="145"/>
      <c r="CQ33" s="145"/>
      <c r="CR33" s="145"/>
      <c r="CS33" s="145">
        <v>1</v>
      </c>
      <c r="CT33" s="145">
        <f t="shared" si="2"/>
        <v>0</v>
      </c>
      <c r="CU33" s="145">
        <f t="shared" si="3"/>
        <v>0</v>
      </c>
      <c r="CV33" s="145">
        <f t="shared" si="7"/>
        <v>0</v>
      </c>
    </row>
    <row r="34" spans="1:100" s="137" customFormat="1" ht="13.5" hidden="1" thickBot="1" x14ac:dyDescent="0.25">
      <c r="A34" s="102"/>
      <c r="B34" s="99" t="s">
        <v>127</v>
      </c>
      <c r="C34" s="319"/>
      <c r="D34" s="49"/>
      <c r="E34" s="138">
        <v>30</v>
      </c>
      <c r="F34" s="642"/>
      <c r="G34" s="34">
        <v>2.5000000000000001E-2</v>
      </c>
      <c r="H34" s="636"/>
      <c r="I34" s="622" t="s">
        <v>124</v>
      </c>
      <c r="J34" s="116"/>
      <c r="K34" s="139">
        <f t="shared" si="8"/>
        <v>30</v>
      </c>
      <c r="L34" s="140">
        <f t="shared" si="9"/>
        <v>2.5000000000000001E-2</v>
      </c>
      <c r="M34" s="141">
        <f t="shared" si="10"/>
        <v>0</v>
      </c>
      <c r="N34" s="141">
        <f t="shared" si="11"/>
        <v>0</v>
      </c>
      <c r="O34" s="70"/>
      <c r="P34" s="143" t="str">
        <f t="shared" si="0"/>
        <v>Silo à pellets/à copeaux</v>
      </c>
      <c r="Q34" s="144">
        <f t="shared" si="12"/>
        <v>0</v>
      </c>
      <c r="R34" s="144">
        <f t="shared" si="4"/>
        <v>0</v>
      </c>
      <c r="S34" s="144">
        <f t="shared" si="4"/>
        <v>0</v>
      </c>
      <c r="T34" s="144">
        <f t="shared" si="4"/>
        <v>0</v>
      </c>
      <c r="U34" s="144">
        <f t="shared" si="4"/>
        <v>0</v>
      </c>
      <c r="V34" s="144">
        <f t="shared" si="4"/>
        <v>0</v>
      </c>
      <c r="W34" s="144">
        <f t="shared" si="4"/>
        <v>0</v>
      </c>
      <c r="X34" s="144">
        <f t="shared" si="4"/>
        <v>0</v>
      </c>
      <c r="Y34" s="144">
        <f t="shared" si="4"/>
        <v>0</v>
      </c>
      <c r="Z34" s="144">
        <f t="shared" si="4"/>
        <v>0</v>
      </c>
      <c r="AA34" s="144">
        <f t="shared" si="4"/>
        <v>0</v>
      </c>
      <c r="AB34" s="144">
        <f t="shared" si="4"/>
        <v>0</v>
      </c>
      <c r="AC34" s="144">
        <f t="shared" si="4"/>
        <v>0</v>
      </c>
      <c r="AD34" s="144">
        <f t="shared" si="4"/>
        <v>0</v>
      </c>
      <c r="AE34" s="144">
        <f t="shared" si="4"/>
        <v>0</v>
      </c>
      <c r="AF34" s="144">
        <f t="shared" si="4"/>
        <v>0</v>
      </c>
      <c r="AG34" s="144">
        <f t="shared" si="4"/>
        <v>0</v>
      </c>
      <c r="AH34" s="144">
        <f t="shared" si="4"/>
        <v>0</v>
      </c>
      <c r="AI34" s="144">
        <f t="shared" si="4"/>
        <v>0</v>
      </c>
      <c r="AJ34" s="144">
        <f t="shared" si="4"/>
        <v>0</v>
      </c>
      <c r="AK34" s="144">
        <f t="shared" si="4"/>
        <v>0</v>
      </c>
      <c r="AL34" s="144">
        <f t="shared" si="4"/>
        <v>0</v>
      </c>
      <c r="AM34" s="144">
        <f t="shared" si="4"/>
        <v>0</v>
      </c>
      <c r="AN34" s="144">
        <f t="shared" si="4"/>
        <v>0</v>
      </c>
      <c r="AO34" s="144">
        <f t="shared" si="4"/>
        <v>0</v>
      </c>
      <c r="AP34" s="144">
        <f t="shared" si="4"/>
        <v>0</v>
      </c>
      <c r="AQ34" s="144">
        <f t="shared" si="4"/>
        <v>0</v>
      </c>
      <c r="AR34" s="144">
        <f t="shared" si="4"/>
        <v>0</v>
      </c>
      <c r="AS34" s="144">
        <f t="shared" si="4"/>
        <v>0</v>
      </c>
      <c r="AT34" s="144">
        <f t="shared" si="4"/>
        <v>0</v>
      </c>
      <c r="AU34" s="144">
        <f t="shared" si="4"/>
        <v>0</v>
      </c>
      <c r="AV34" s="144">
        <f t="shared" si="5"/>
        <v>0</v>
      </c>
      <c r="AX34" s="144">
        <f t="shared" si="13"/>
        <v>0</v>
      </c>
      <c r="AY34" s="144">
        <f t="shared" si="14"/>
        <v>0</v>
      </c>
      <c r="AZ34" s="144">
        <f t="shared" si="6"/>
        <v>0</v>
      </c>
      <c r="BA34" s="144">
        <f t="shared" si="6"/>
        <v>0</v>
      </c>
      <c r="BB34" s="144">
        <f t="shared" si="6"/>
        <v>0</v>
      </c>
      <c r="BC34" s="144">
        <f t="shared" si="6"/>
        <v>0</v>
      </c>
      <c r="BD34" s="144">
        <f t="shared" si="6"/>
        <v>0</v>
      </c>
      <c r="BE34" s="144">
        <f t="shared" si="6"/>
        <v>0</v>
      </c>
      <c r="BF34" s="144">
        <f t="shared" si="6"/>
        <v>0</v>
      </c>
      <c r="BG34" s="144">
        <f t="shared" si="6"/>
        <v>0</v>
      </c>
      <c r="BH34" s="144">
        <f t="shared" si="6"/>
        <v>0</v>
      </c>
      <c r="BI34" s="144">
        <f t="shared" si="6"/>
        <v>0</v>
      </c>
      <c r="BJ34" s="144">
        <f t="shared" si="6"/>
        <v>0</v>
      </c>
      <c r="BK34" s="144">
        <f t="shared" si="6"/>
        <v>0</v>
      </c>
      <c r="BL34" s="144">
        <f t="shared" si="6"/>
        <v>0</v>
      </c>
      <c r="BM34" s="144">
        <f t="shared" si="6"/>
        <v>0</v>
      </c>
      <c r="BN34" s="144">
        <f t="shared" si="6"/>
        <v>0</v>
      </c>
      <c r="BO34" s="144">
        <f t="shared" si="6"/>
        <v>0</v>
      </c>
      <c r="BP34" s="144">
        <f t="shared" si="6"/>
        <v>0</v>
      </c>
      <c r="BQ34" s="144">
        <f t="shared" si="6"/>
        <v>0</v>
      </c>
      <c r="BR34" s="144">
        <f t="shared" si="6"/>
        <v>0</v>
      </c>
      <c r="BS34" s="144">
        <f t="shared" si="6"/>
        <v>0</v>
      </c>
      <c r="BT34" s="144">
        <f t="shared" si="6"/>
        <v>0</v>
      </c>
      <c r="BU34" s="144">
        <f t="shared" si="6"/>
        <v>0</v>
      </c>
      <c r="BV34" s="144">
        <f t="shared" si="6"/>
        <v>0</v>
      </c>
      <c r="BW34" s="144">
        <f t="shared" si="6"/>
        <v>0</v>
      </c>
      <c r="BX34" s="144">
        <f t="shared" si="6"/>
        <v>0</v>
      </c>
      <c r="BY34" s="144">
        <f t="shared" si="6"/>
        <v>0</v>
      </c>
      <c r="BZ34" s="144">
        <f t="shared" si="6"/>
        <v>0</v>
      </c>
      <c r="CA34" s="144">
        <f t="shared" si="6"/>
        <v>0</v>
      </c>
      <c r="CB34" s="144">
        <f t="shared" si="6"/>
        <v>0</v>
      </c>
      <c r="CC34" s="369"/>
      <c r="CE34" s="189" t="str">
        <f t="shared" si="1"/>
        <v>Silo à pellets/à copeaux</v>
      </c>
      <c r="CF34" s="145"/>
      <c r="CG34" s="145"/>
      <c r="CH34" s="145"/>
      <c r="CI34" s="145"/>
      <c r="CJ34" s="145"/>
      <c r="CK34" s="145"/>
      <c r="CL34" s="145"/>
      <c r="CM34" s="145">
        <v>1</v>
      </c>
      <c r="CN34" s="145">
        <v>1</v>
      </c>
      <c r="CO34" s="145"/>
      <c r="CP34" s="145"/>
      <c r="CQ34" s="145"/>
      <c r="CR34" s="145"/>
      <c r="CS34" s="145"/>
      <c r="CT34" s="145">
        <f t="shared" si="2"/>
        <v>0</v>
      </c>
      <c r="CU34" s="145">
        <f t="shared" si="3"/>
        <v>0</v>
      </c>
      <c r="CV34" s="145">
        <f t="shared" si="7"/>
        <v>0</v>
      </c>
    </row>
    <row r="35" spans="1:100" s="137" customFormat="1" hidden="1" x14ac:dyDescent="0.2">
      <c r="A35" s="158"/>
      <c r="B35" s="95" t="s">
        <v>45</v>
      </c>
      <c r="C35" s="320"/>
      <c r="D35" s="50"/>
      <c r="E35" s="510">
        <v>30</v>
      </c>
      <c r="F35" s="643"/>
      <c r="G35" s="157" t="s">
        <v>46</v>
      </c>
      <c r="H35" s="637"/>
      <c r="I35" s="623" t="s">
        <v>124</v>
      </c>
      <c r="J35" s="84"/>
      <c r="K35" s="139">
        <f t="shared" si="8"/>
        <v>30</v>
      </c>
      <c r="L35" s="140">
        <f t="shared" si="9"/>
        <v>0</v>
      </c>
      <c r="M35" s="141">
        <f t="shared" si="10"/>
        <v>0</v>
      </c>
      <c r="N35" s="141">
        <f t="shared" si="11"/>
        <v>0</v>
      </c>
      <c r="O35" s="70"/>
      <c r="P35" s="149" t="str">
        <f t="shared" si="0"/>
        <v>Autre</v>
      </c>
      <c r="Q35" s="144">
        <f t="shared" si="12"/>
        <v>0</v>
      </c>
      <c r="R35" s="144">
        <f t="shared" si="4"/>
        <v>0</v>
      </c>
      <c r="S35" s="144">
        <f t="shared" si="4"/>
        <v>0</v>
      </c>
      <c r="T35" s="144">
        <f t="shared" si="4"/>
        <v>0</v>
      </c>
      <c r="U35" s="144">
        <f t="shared" si="4"/>
        <v>0</v>
      </c>
      <c r="V35" s="144">
        <f t="shared" si="4"/>
        <v>0</v>
      </c>
      <c r="W35" s="144">
        <f t="shared" si="4"/>
        <v>0</v>
      </c>
      <c r="X35" s="144">
        <f t="shared" si="4"/>
        <v>0</v>
      </c>
      <c r="Y35" s="144">
        <f t="shared" si="4"/>
        <v>0</v>
      </c>
      <c r="Z35" s="144">
        <f t="shared" si="4"/>
        <v>0</v>
      </c>
      <c r="AA35" s="144">
        <f t="shared" si="4"/>
        <v>0</v>
      </c>
      <c r="AB35" s="144">
        <f t="shared" si="4"/>
        <v>0</v>
      </c>
      <c r="AC35" s="144">
        <f t="shared" si="4"/>
        <v>0</v>
      </c>
      <c r="AD35" s="144">
        <f t="shared" si="4"/>
        <v>0</v>
      </c>
      <c r="AE35" s="144">
        <f t="shared" si="4"/>
        <v>0</v>
      </c>
      <c r="AF35" s="144">
        <f t="shared" si="4"/>
        <v>0</v>
      </c>
      <c r="AG35" s="144">
        <f t="shared" ref="AG35:AU35" si="15">IF(Betrachtungszeit_Heizung&lt;AG$26,0,IF(AND(AF$26&lt;&gt;0,AF$26/($K35)=INT(AF$26/($K35))),$D35,0))</f>
        <v>0</v>
      </c>
      <c r="AH35" s="144">
        <f t="shared" si="15"/>
        <v>0</v>
      </c>
      <c r="AI35" s="144">
        <f t="shared" si="15"/>
        <v>0</v>
      </c>
      <c r="AJ35" s="144">
        <f t="shared" si="15"/>
        <v>0</v>
      </c>
      <c r="AK35" s="144">
        <f t="shared" si="15"/>
        <v>0</v>
      </c>
      <c r="AL35" s="144">
        <f t="shared" si="15"/>
        <v>0</v>
      </c>
      <c r="AM35" s="144">
        <f t="shared" si="15"/>
        <v>0</v>
      </c>
      <c r="AN35" s="144">
        <f t="shared" si="15"/>
        <v>0</v>
      </c>
      <c r="AO35" s="144">
        <f t="shared" si="15"/>
        <v>0</v>
      </c>
      <c r="AP35" s="144">
        <f t="shared" si="15"/>
        <v>0</v>
      </c>
      <c r="AQ35" s="144">
        <f t="shared" si="15"/>
        <v>0</v>
      </c>
      <c r="AR35" s="144">
        <f t="shared" si="15"/>
        <v>0</v>
      </c>
      <c r="AS35" s="144">
        <f t="shared" si="15"/>
        <v>0</v>
      </c>
      <c r="AT35" s="144">
        <f t="shared" si="15"/>
        <v>0</v>
      </c>
      <c r="AU35" s="144">
        <f t="shared" si="15"/>
        <v>0</v>
      </c>
      <c r="AV35" s="144">
        <f t="shared" si="5"/>
        <v>0</v>
      </c>
      <c r="AX35" s="144">
        <f t="shared" si="13"/>
        <v>0</v>
      </c>
      <c r="AY35" s="144">
        <f t="shared" si="14"/>
        <v>0</v>
      </c>
      <c r="AZ35" s="144">
        <f t="shared" si="6"/>
        <v>0</v>
      </c>
      <c r="BA35" s="144">
        <f t="shared" si="6"/>
        <v>0</v>
      </c>
      <c r="BB35" s="144">
        <f t="shared" si="6"/>
        <v>0</v>
      </c>
      <c r="BC35" s="144">
        <f t="shared" si="6"/>
        <v>0</v>
      </c>
      <c r="BD35" s="144">
        <f t="shared" si="6"/>
        <v>0</v>
      </c>
      <c r="BE35" s="144">
        <f t="shared" si="6"/>
        <v>0</v>
      </c>
      <c r="BF35" s="144">
        <f t="shared" si="6"/>
        <v>0</v>
      </c>
      <c r="BG35" s="144">
        <f t="shared" si="6"/>
        <v>0</v>
      </c>
      <c r="BH35" s="144">
        <f t="shared" si="6"/>
        <v>0</v>
      </c>
      <c r="BI35" s="144">
        <f t="shared" si="6"/>
        <v>0</v>
      </c>
      <c r="BJ35" s="144">
        <f t="shared" si="6"/>
        <v>0</v>
      </c>
      <c r="BK35" s="144">
        <f t="shared" si="6"/>
        <v>0</v>
      </c>
      <c r="BL35" s="144">
        <f t="shared" si="6"/>
        <v>0</v>
      </c>
      <c r="BM35" s="144">
        <f t="shared" si="6"/>
        <v>0</v>
      </c>
      <c r="BN35" s="144">
        <f t="shared" si="6"/>
        <v>0</v>
      </c>
      <c r="BO35" s="144">
        <f t="shared" si="6"/>
        <v>0</v>
      </c>
      <c r="BP35" s="144">
        <f t="shared" si="6"/>
        <v>0</v>
      </c>
      <c r="BQ35" s="144">
        <f t="shared" si="6"/>
        <v>0</v>
      </c>
      <c r="BR35" s="144">
        <f t="shared" si="6"/>
        <v>0</v>
      </c>
      <c r="BS35" s="144">
        <f t="shared" si="6"/>
        <v>0</v>
      </c>
      <c r="BT35" s="144">
        <f t="shared" si="6"/>
        <v>0</v>
      </c>
      <c r="BU35" s="144">
        <f t="shared" si="6"/>
        <v>0</v>
      </c>
      <c r="BV35" s="144">
        <f t="shared" si="6"/>
        <v>0</v>
      </c>
      <c r="BW35" s="144">
        <f t="shared" ref="BW35:CB83" si="16">BV35-$N35+AP35</f>
        <v>0</v>
      </c>
      <c r="BX35" s="144">
        <f t="shared" si="16"/>
        <v>0</v>
      </c>
      <c r="BY35" s="144">
        <f t="shared" si="16"/>
        <v>0</v>
      </c>
      <c r="BZ35" s="144">
        <f t="shared" si="16"/>
        <v>0</v>
      </c>
      <c r="CA35" s="144">
        <f t="shared" si="16"/>
        <v>0</v>
      </c>
      <c r="CB35" s="144">
        <f t="shared" si="16"/>
        <v>0</v>
      </c>
      <c r="CC35" s="369"/>
      <c r="CE35" s="189" t="str">
        <f t="shared" si="1"/>
        <v>Autre</v>
      </c>
      <c r="CF35" s="145"/>
      <c r="CG35" s="145">
        <v>1</v>
      </c>
      <c r="CH35" s="145">
        <v>1</v>
      </c>
      <c r="CI35" s="145">
        <v>1</v>
      </c>
      <c r="CJ35" s="145">
        <v>1</v>
      </c>
      <c r="CK35" s="145">
        <v>1</v>
      </c>
      <c r="CL35" s="145">
        <v>1</v>
      </c>
      <c r="CM35" s="145">
        <v>1</v>
      </c>
      <c r="CN35" s="145">
        <v>1</v>
      </c>
      <c r="CO35" s="145">
        <v>1</v>
      </c>
      <c r="CP35" s="145">
        <v>1</v>
      </c>
      <c r="CQ35" s="145">
        <v>1</v>
      </c>
      <c r="CR35" s="145">
        <v>1</v>
      </c>
      <c r="CS35" s="145">
        <v>1</v>
      </c>
      <c r="CT35" s="145">
        <f t="shared" si="2"/>
        <v>0</v>
      </c>
      <c r="CU35" s="145">
        <f t="shared" si="3"/>
        <v>0</v>
      </c>
      <c r="CV35" s="145">
        <f t="shared" si="7"/>
        <v>0</v>
      </c>
    </row>
    <row r="36" spans="1:100" s="137" customFormat="1" ht="13.5" hidden="1" thickBot="1" x14ac:dyDescent="0.25">
      <c r="A36" s="102"/>
      <c r="B36" s="625" t="s">
        <v>365</v>
      </c>
      <c r="C36" s="321"/>
      <c r="D36" s="154"/>
      <c r="E36" s="155"/>
      <c r="F36" s="644"/>
      <c r="G36" s="130"/>
      <c r="H36" s="638"/>
      <c r="I36" s="156"/>
      <c r="J36" s="116"/>
      <c r="K36" s="139"/>
      <c r="L36" s="140"/>
      <c r="M36" s="141"/>
      <c r="N36" s="141"/>
      <c r="O36" s="70"/>
      <c r="P36" s="134" t="str">
        <f t="shared" si="0"/>
        <v>2. Source de chaleur - installations technique</v>
      </c>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369"/>
      <c r="CE36" s="374" t="str">
        <f>B36</f>
        <v>2. Source de chaleur - installations technique</v>
      </c>
      <c r="CF36" s="145">
        <v>1</v>
      </c>
      <c r="CG36" s="145">
        <v>1</v>
      </c>
      <c r="CH36" s="145">
        <v>1</v>
      </c>
      <c r="CI36" s="145">
        <v>1</v>
      </c>
      <c r="CJ36" s="145">
        <v>1</v>
      </c>
      <c r="CK36" s="145">
        <v>1</v>
      </c>
      <c r="CL36" s="145">
        <v>1</v>
      </c>
      <c r="CM36" s="145">
        <v>1</v>
      </c>
      <c r="CN36" s="145">
        <v>1</v>
      </c>
      <c r="CO36" s="145">
        <v>1</v>
      </c>
      <c r="CP36" s="145">
        <v>1</v>
      </c>
      <c r="CQ36" s="145">
        <v>1</v>
      </c>
      <c r="CR36" s="145">
        <v>1</v>
      </c>
      <c r="CS36" s="145">
        <v>1</v>
      </c>
      <c r="CT36" s="145">
        <f t="shared" si="2"/>
        <v>1</v>
      </c>
      <c r="CU36" s="145">
        <f t="shared" si="3"/>
        <v>1</v>
      </c>
      <c r="CV36" s="145">
        <f t="shared" si="7"/>
        <v>1</v>
      </c>
    </row>
    <row r="37" spans="1:100" s="137" customFormat="1" ht="13.5" hidden="1" thickBot="1" x14ac:dyDescent="0.25">
      <c r="A37" s="102"/>
      <c r="B37" s="99" t="s">
        <v>128</v>
      </c>
      <c r="C37" s="319"/>
      <c r="D37" s="49"/>
      <c r="E37" s="138">
        <v>50</v>
      </c>
      <c r="F37" s="642"/>
      <c r="G37" s="34">
        <v>0.01</v>
      </c>
      <c r="H37" s="636"/>
      <c r="I37" s="622" t="s">
        <v>124</v>
      </c>
      <c r="J37" s="116"/>
      <c r="K37" s="139">
        <f t="shared" si="8"/>
        <v>50</v>
      </c>
      <c r="L37" s="140">
        <f t="shared" ref="L37:L48" si="17">IF(ISNUMBER(H37),IF(I37=$D$332,IFERROR(H37/D37,"-"),H37/100),IF(ISNUMBER(G37),G37,0))</f>
        <v>0.01</v>
      </c>
      <c r="M37" s="141">
        <f t="shared" ref="M37:M48" si="18">IF(AND(ISNUMBER(H37),I37=$D$332),H37,L37*D37)</f>
        <v>0</v>
      </c>
      <c r="N37" s="141">
        <f t="shared" ref="N37:N48" si="19">1/K37*D37</f>
        <v>0</v>
      </c>
      <c r="O37" s="70"/>
      <c r="P37" s="143" t="str">
        <f t="shared" si="0"/>
        <v>Sondes géothermiques y c. forage</v>
      </c>
      <c r="Q37" s="144">
        <f t="shared" si="12"/>
        <v>0</v>
      </c>
      <c r="R37" s="144">
        <f t="shared" ref="R37:AU45" si="20">IF(Betrachtungszeit_Heizung&lt;R$26,0,IF(AND(Q$26&lt;&gt;0,Q$26/($K37)=INT(Q$26/($K37))),$D37,0))</f>
        <v>0</v>
      </c>
      <c r="S37" s="144">
        <f t="shared" si="20"/>
        <v>0</v>
      </c>
      <c r="T37" s="144">
        <f t="shared" si="20"/>
        <v>0</v>
      </c>
      <c r="U37" s="144">
        <f t="shared" si="20"/>
        <v>0</v>
      </c>
      <c r="V37" s="144">
        <f t="shared" si="20"/>
        <v>0</v>
      </c>
      <c r="W37" s="144">
        <f t="shared" si="20"/>
        <v>0</v>
      </c>
      <c r="X37" s="144">
        <f t="shared" si="20"/>
        <v>0</v>
      </c>
      <c r="Y37" s="144">
        <f t="shared" si="20"/>
        <v>0</v>
      </c>
      <c r="Z37" s="144">
        <f t="shared" si="20"/>
        <v>0</v>
      </c>
      <c r="AA37" s="144">
        <f t="shared" si="20"/>
        <v>0</v>
      </c>
      <c r="AB37" s="144">
        <f t="shared" si="20"/>
        <v>0</v>
      </c>
      <c r="AC37" s="144">
        <f t="shared" si="20"/>
        <v>0</v>
      </c>
      <c r="AD37" s="144">
        <f t="shared" si="20"/>
        <v>0</v>
      </c>
      <c r="AE37" s="144">
        <f t="shared" si="20"/>
        <v>0</v>
      </c>
      <c r="AF37" s="144">
        <f t="shared" si="20"/>
        <v>0</v>
      </c>
      <c r="AG37" s="144">
        <f t="shared" si="20"/>
        <v>0</v>
      </c>
      <c r="AH37" s="144">
        <f t="shared" si="20"/>
        <v>0</v>
      </c>
      <c r="AI37" s="144">
        <f t="shared" si="20"/>
        <v>0</v>
      </c>
      <c r="AJ37" s="144">
        <f t="shared" si="20"/>
        <v>0</v>
      </c>
      <c r="AK37" s="144">
        <f t="shared" si="20"/>
        <v>0</v>
      </c>
      <c r="AL37" s="144">
        <f t="shared" si="20"/>
        <v>0</v>
      </c>
      <c r="AM37" s="144">
        <f t="shared" si="20"/>
        <v>0</v>
      </c>
      <c r="AN37" s="144">
        <f t="shared" si="20"/>
        <v>0</v>
      </c>
      <c r="AO37" s="144">
        <f t="shared" si="20"/>
        <v>0</v>
      </c>
      <c r="AP37" s="144">
        <f t="shared" si="20"/>
        <v>0</v>
      </c>
      <c r="AQ37" s="144">
        <f t="shared" si="20"/>
        <v>0</v>
      </c>
      <c r="AR37" s="144">
        <f t="shared" si="20"/>
        <v>0</v>
      </c>
      <c r="AS37" s="144">
        <f t="shared" si="20"/>
        <v>0</v>
      </c>
      <c r="AT37" s="144">
        <f t="shared" si="20"/>
        <v>0</v>
      </c>
      <c r="AU37" s="144">
        <f t="shared" si="20"/>
        <v>0</v>
      </c>
      <c r="AV37" s="144">
        <f t="shared" ref="AV37:AV48" si="21">SUMIF($AX$26:$CB$26,Betrachtungszeit_Heizung,AX37:CB37)</f>
        <v>0</v>
      </c>
      <c r="AX37" s="144">
        <f>$D37</f>
        <v>0</v>
      </c>
      <c r="AY37" s="144">
        <f t="shared" si="14"/>
        <v>0</v>
      </c>
      <c r="AZ37" s="144">
        <f t="shared" si="14"/>
        <v>0</v>
      </c>
      <c r="BA37" s="144">
        <f t="shared" si="14"/>
        <v>0</v>
      </c>
      <c r="BB37" s="144">
        <f t="shared" si="14"/>
        <v>0</v>
      </c>
      <c r="BC37" s="144">
        <f t="shared" si="14"/>
        <v>0</v>
      </c>
      <c r="BD37" s="144">
        <f t="shared" si="14"/>
        <v>0</v>
      </c>
      <c r="BE37" s="144">
        <f t="shared" si="14"/>
        <v>0</v>
      </c>
      <c r="BF37" s="144">
        <f t="shared" si="14"/>
        <v>0</v>
      </c>
      <c r="BG37" s="144">
        <f t="shared" si="14"/>
        <v>0</v>
      </c>
      <c r="BH37" s="144">
        <f t="shared" si="14"/>
        <v>0</v>
      </c>
      <c r="BI37" s="144">
        <f t="shared" si="14"/>
        <v>0</v>
      </c>
      <c r="BJ37" s="144">
        <f t="shared" si="14"/>
        <v>0</v>
      </c>
      <c r="BK37" s="144">
        <f t="shared" si="14"/>
        <v>0</v>
      </c>
      <c r="BL37" s="144">
        <f t="shared" si="14"/>
        <v>0</v>
      </c>
      <c r="BM37" s="144">
        <f t="shared" si="14"/>
        <v>0</v>
      </c>
      <c r="BN37" s="144">
        <f t="shared" si="14"/>
        <v>0</v>
      </c>
      <c r="BO37" s="144">
        <f t="shared" ref="BO37:BV71" si="22">BN37-$N37+AH37</f>
        <v>0</v>
      </c>
      <c r="BP37" s="144">
        <f t="shared" si="22"/>
        <v>0</v>
      </c>
      <c r="BQ37" s="144">
        <f t="shared" si="22"/>
        <v>0</v>
      </c>
      <c r="BR37" s="144">
        <f t="shared" si="22"/>
        <v>0</v>
      </c>
      <c r="BS37" s="144">
        <f t="shared" si="22"/>
        <v>0</v>
      </c>
      <c r="BT37" s="144">
        <f t="shared" si="22"/>
        <v>0</v>
      </c>
      <c r="BU37" s="144">
        <f t="shared" si="22"/>
        <v>0</v>
      </c>
      <c r="BV37" s="144">
        <f t="shared" si="22"/>
        <v>0</v>
      </c>
      <c r="BW37" s="144">
        <f t="shared" si="16"/>
        <v>0</v>
      </c>
      <c r="BX37" s="144">
        <f t="shared" si="16"/>
        <v>0</v>
      </c>
      <c r="BY37" s="144">
        <f t="shared" si="16"/>
        <v>0</v>
      </c>
      <c r="BZ37" s="144">
        <f t="shared" si="16"/>
        <v>0</v>
      </c>
      <c r="CA37" s="144">
        <f t="shared" si="16"/>
        <v>0</v>
      </c>
      <c r="CB37" s="144">
        <f t="shared" si="16"/>
        <v>0</v>
      </c>
      <c r="CC37" s="369"/>
      <c r="CE37" s="189" t="str">
        <f t="shared" si="1"/>
        <v>Sondes géothermiques y c. forage</v>
      </c>
      <c r="CF37" s="145"/>
      <c r="CG37" s="145"/>
      <c r="CH37" s="145"/>
      <c r="CI37" s="145">
        <v>1</v>
      </c>
      <c r="CJ37" s="145"/>
      <c r="CK37" s="145"/>
      <c r="CL37" s="145"/>
      <c r="CM37" s="145"/>
      <c r="CN37" s="145"/>
      <c r="CO37" s="145"/>
      <c r="CP37" s="145"/>
      <c r="CQ37" s="145"/>
      <c r="CR37" s="145"/>
      <c r="CS37" s="145"/>
      <c r="CT37" s="145">
        <f t="shared" si="2"/>
        <v>0</v>
      </c>
      <c r="CU37" s="145">
        <f t="shared" si="3"/>
        <v>0</v>
      </c>
      <c r="CV37" s="145">
        <f t="shared" si="7"/>
        <v>0</v>
      </c>
    </row>
    <row r="38" spans="1:100" s="137" customFormat="1" ht="13.5" hidden="1" thickBot="1" x14ac:dyDescent="0.25">
      <c r="A38" s="102"/>
      <c r="B38" s="99" t="s">
        <v>129</v>
      </c>
      <c r="C38" s="319"/>
      <c r="D38" s="49"/>
      <c r="E38" s="138">
        <v>30</v>
      </c>
      <c r="F38" s="642"/>
      <c r="G38" s="34">
        <v>0.01</v>
      </c>
      <c r="H38" s="636"/>
      <c r="I38" s="622" t="s">
        <v>124</v>
      </c>
      <c r="J38" s="116"/>
      <c r="K38" s="139">
        <f t="shared" si="8"/>
        <v>30</v>
      </c>
      <c r="L38" s="140">
        <f t="shared" si="17"/>
        <v>0.01</v>
      </c>
      <c r="M38" s="141">
        <f t="shared" si="18"/>
        <v>0</v>
      </c>
      <c r="N38" s="141">
        <f t="shared" si="19"/>
        <v>0</v>
      </c>
      <c r="O38" s="70"/>
      <c r="P38" s="143" t="str">
        <f t="shared" si="0"/>
        <v>Registre terrestre</v>
      </c>
      <c r="Q38" s="144">
        <f t="shared" si="12"/>
        <v>0</v>
      </c>
      <c r="R38" s="144">
        <f t="shared" si="20"/>
        <v>0</v>
      </c>
      <c r="S38" s="144">
        <f t="shared" si="20"/>
        <v>0</v>
      </c>
      <c r="T38" s="144">
        <f t="shared" si="20"/>
        <v>0</v>
      </c>
      <c r="U38" s="144">
        <f t="shared" si="20"/>
        <v>0</v>
      </c>
      <c r="V38" s="144">
        <f t="shared" si="20"/>
        <v>0</v>
      </c>
      <c r="W38" s="144">
        <f t="shared" si="20"/>
        <v>0</v>
      </c>
      <c r="X38" s="144">
        <f t="shared" si="20"/>
        <v>0</v>
      </c>
      <c r="Y38" s="144">
        <f t="shared" si="20"/>
        <v>0</v>
      </c>
      <c r="Z38" s="144">
        <f t="shared" si="20"/>
        <v>0</v>
      </c>
      <c r="AA38" s="144">
        <f t="shared" si="20"/>
        <v>0</v>
      </c>
      <c r="AB38" s="144">
        <f t="shared" si="20"/>
        <v>0</v>
      </c>
      <c r="AC38" s="144">
        <f t="shared" si="20"/>
        <v>0</v>
      </c>
      <c r="AD38" s="144">
        <f t="shared" si="20"/>
        <v>0</v>
      </c>
      <c r="AE38" s="144">
        <f t="shared" si="20"/>
        <v>0</v>
      </c>
      <c r="AF38" s="144">
        <f t="shared" si="20"/>
        <v>0</v>
      </c>
      <c r="AG38" s="144">
        <f t="shared" si="20"/>
        <v>0</v>
      </c>
      <c r="AH38" s="144">
        <f t="shared" si="20"/>
        <v>0</v>
      </c>
      <c r="AI38" s="144">
        <f t="shared" si="20"/>
        <v>0</v>
      </c>
      <c r="AJ38" s="144">
        <f t="shared" si="20"/>
        <v>0</v>
      </c>
      <c r="AK38" s="144">
        <f t="shared" si="20"/>
        <v>0</v>
      </c>
      <c r="AL38" s="144">
        <f t="shared" si="20"/>
        <v>0</v>
      </c>
      <c r="AM38" s="144">
        <f t="shared" si="20"/>
        <v>0</v>
      </c>
      <c r="AN38" s="144">
        <f t="shared" si="20"/>
        <v>0</v>
      </c>
      <c r="AO38" s="144">
        <f t="shared" si="20"/>
        <v>0</v>
      </c>
      <c r="AP38" s="144">
        <f t="shared" si="20"/>
        <v>0</v>
      </c>
      <c r="AQ38" s="144">
        <f t="shared" si="20"/>
        <v>0</v>
      </c>
      <c r="AR38" s="144">
        <f t="shared" si="20"/>
        <v>0</v>
      </c>
      <c r="AS38" s="144">
        <f t="shared" si="20"/>
        <v>0</v>
      </c>
      <c r="AT38" s="144">
        <f t="shared" si="20"/>
        <v>0</v>
      </c>
      <c r="AU38" s="144">
        <f t="shared" si="20"/>
        <v>0</v>
      </c>
      <c r="AV38" s="144">
        <f t="shared" si="21"/>
        <v>0</v>
      </c>
      <c r="AX38" s="144">
        <f t="shared" ref="AX38:AX48" si="23">$D38</f>
        <v>0</v>
      </c>
      <c r="AY38" s="144">
        <f t="shared" si="14"/>
        <v>0</v>
      </c>
      <c r="AZ38" s="144">
        <f t="shared" si="14"/>
        <v>0</v>
      </c>
      <c r="BA38" s="144">
        <f t="shared" si="14"/>
        <v>0</v>
      </c>
      <c r="BB38" s="144">
        <f t="shared" si="14"/>
        <v>0</v>
      </c>
      <c r="BC38" s="144">
        <f t="shared" si="14"/>
        <v>0</v>
      </c>
      <c r="BD38" s="144">
        <f t="shared" si="14"/>
        <v>0</v>
      </c>
      <c r="BE38" s="144">
        <f t="shared" si="14"/>
        <v>0</v>
      </c>
      <c r="BF38" s="144">
        <f t="shared" si="14"/>
        <v>0</v>
      </c>
      <c r="BG38" s="144">
        <f t="shared" si="14"/>
        <v>0</v>
      </c>
      <c r="BH38" s="144">
        <f t="shared" si="14"/>
        <v>0</v>
      </c>
      <c r="BI38" s="144">
        <f t="shared" si="14"/>
        <v>0</v>
      </c>
      <c r="BJ38" s="144">
        <f t="shared" si="14"/>
        <v>0</v>
      </c>
      <c r="BK38" s="144">
        <f t="shared" si="14"/>
        <v>0</v>
      </c>
      <c r="BL38" s="144">
        <f t="shared" si="14"/>
        <v>0</v>
      </c>
      <c r="BM38" s="144">
        <f t="shared" si="14"/>
        <v>0</v>
      </c>
      <c r="BN38" s="144">
        <f t="shared" si="14"/>
        <v>0</v>
      </c>
      <c r="BO38" s="144">
        <f t="shared" si="22"/>
        <v>0</v>
      </c>
      <c r="BP38" s="144">
        <f t="shared" si="22"/>
        <v>0</v>
      </c>
      <c r="BQ38" s="144">
        <f t="shared" si="22"/>
        <v>0</v>
      </c>
      <c r="BR38" s="144">
        <f t="shared" si="22"/>
        <v>0</v>
      </c>
      <c r="BS38" s="144">
        <f t="shared" si="22"/>
        <v>0</v>
      </c>
      <c r="BT38" s="144">
        <f t="shared" si="22"/>
        <v>0</v>
      </c>
      <c r="BU38" s="144">
        <f t="shared" si="22"/>
        <v>0</v>
      </c>
      <c r="BV38" s="144">
        <f t="shared" si="22"/>
        <v>0</v>
      </c>
      <c r="BW38" s="144">
        <f t="shared" si="16"/>
        <v>0</v>
      </c>
      <c r="BX38" s="144">
        <f t="shared" si="16"/>
        <v>0</v>
      </c>
      <c r="BY38" s="144">
        <f t="shared" si="16"/>
        <v>0</v>
      </c>
      <c r="BZ38" s="144">
        <f t="shared" si="16"/>
        <v>0</v>
      </c>
      <c r="CA38" s="144">
        <f t="shared" si="16"/>
        <v>0</v>
      </c>
      <c r="CB38" s="144">
        <f t="shared" si="16"/>
        <v>0</v>
      </c>
      <c r="CC38" s="369"/>
      <c r="CE38" s="189" t="str">
        <f t="shared" si="1"/>
        <v>Registre terrestre</v>
      </c>
      <c r="CF38" s="145"/>
      <c r="CG38" s="145"/>
      <c r="CH38" s="145"/>
      <c r="CI38" s="145">
        <v>1</v>
      </c>
      <c r="CJ38" s="145"/>
      <c r="CK38" s="145"/>
      <c r="CL38" s="145"/>
      <c r="CM38" s="145"/>
      <c r="CN38" s="145"/>
      <c r="CO38" s="145"/>
      <c r="CP38" s="145"/>
      <c r="CQ38" s="145"/>
      <c r="CR38" s="145"/>
      <c r="CS38" s="145"/>
      <c r="CT38" s="145">
        <f t="shared" si="2"/>
        <v>0</v>
      </c>
      <c r="CU38" s="145">
        <f t="shared" si="3"/>
        <v>0</v>
      </c>
      <c r="CV38" s="145">
        <f t="shared" si="7"/>
        <v>0</v>
      </c>
    </row>
    <row r="39" spans="1:100" s="137" customFormat="1" ht="13.5" hidden="1" thickBot="1" x14ac:dyDescent="0.25">
      <c r="A39" s="102"/>
      <c r="B39" s="99" t="s">
        <v>130</v>
      </c>
      <c r="C39" s="319"/>
      <c r="D39" s="49"/>
      <c r="E39" s="138">
        <v>20</v>
      </c>
      <c r="F39" s="642"/>
      <c r="G39" s="34">
        <v>3.5000000000000003E-2</v>
      </c>
      <c r="H39" s="636"/>
      <c r="I39" s="622" t="s">
        <v>124</v>
      </c>
      <c r="J39" s="116"/>
      <c r="K39" s="139">
        <f t="shared" si="8"/>
        <v>20</v>
      </c>
      <c r="L39" s="140">
        <f t="shared" si="17"/>
        <v>3.5000000000000003E-2</v>
      </c>
      <c r="M39" s="141">
        <f t="shared" si="18"/>
        <v>0</v>
      </c>
      <c r="N39" s="141">
        <f t="shared" si="19"/>
        <v>0</v>
      </c>
      <c r="O39" s="70"/>
      <c r="P39" s="143" t="str">
        <f t="shared" si="0"/>
        <v>Capteurs solaires</v>
      </c>
      <c r="Q39" s="144">
        <f t="shared" si="12"/>
        <v>0</v>
      </c>
      <c r="R39" s="144">
        <f t="shared" si="20"/>
        <v>0</v>
      </c>
      <c r="S39" s="144">
        <f t="shared" si="20"/>
        <v>0</v>
      </c>
      <c r="T39" s="144">
        <f t="shared" si="20"/>
        <v>0</v>
      </c>
      <c r="U39" s="144">
        <f t="shared" si="20"/>
        <v>0</v>
      </c>
      <c r="V39" s="144">
        <f t="shared" si="20"/>
        <v>0</v>
      </c>
      <c r="W39" s="144">
        <f t="shared" si="20"/>
        <v>0</v>
      </c>
      <c r="X39" s="144">
        <f t="shared" si="20"/>
        <v>0</v>
      </c>
      <c r="Y39" s="144">
        <f t="shared" si="20"/>
        <v>0</v>
      </c>
      <c r="Z39" s="144">
        <f t="shared" si="20"/>
        <v>0</v>
      </c>
      <c r="AA39" s="144">
        <f t="shared" si="20"/>
        <v>0</v>
      </c>
      <c r="AB39" s="144">
        <f t="shared" si="20"/>
        <v>0</v>
      </c>
      <c r="AC39" s="144">
        <f t="shared" si="20"/>
        <v>0</v>
      </c>
      <c r="AD39" s="144">
        <f t="shared" si="20"/>
        <v>0</v>
      </c>
      <c r="AE39" s="144">
        <f t="shared" si="20"/>
        <v>0</v>
      </c>
      <c r="AF39" s="144">
        <f t="shared" si="20"/>
        <v>0</v>
      </c>
      <c r="AG39" s="144">
        <f t="shared" si="20"/>
        <v>0</v>
      </c>
      <c r="AH39" s="144">
        <f t="shared" si="20"/>
        <v>0</v>
      </c>
      <c r="AI39" s="144">
        <f t="shared" si="20"/>
        <v>0</v>
      </c>
      <c r="AJ39" s="144">
        <f t="shared" si="20"/>
        <v>0</v>
      </c>
      <c r="AK39" s="144">
        <f t="shared" si="20"/>
        <v>0</v>
      </c>
      <c r="AL39" s="144">
        <f t="shared" si="20"/>
        <v>0</v>
      </c>
      <c r="AM39" s="144">
        <f t="shared" si="20"/>
        <v>0</v>
      </c>
      <c r="AN39" s="144">
        <f t="shared" si="20"/>
        <v>0</v>
      </c>
      <c r="AO39" s="144">
        <f t="shared" si="20"/>
        <v>0</v>
      </c>
      <c r="AP39" s="144">
        <f t="shared" si="20"/>
        <v>0</v>
      </c>
      <c r="AQ39" s="144">
        <f t="shared" si="20"/>
        <v>0</v>
      </c>
      <c r="AR39" s="144">
        <f t="shared" si="20"/>
        <v>0</v>
      </c>
      <c r="AS39" s="144">
        <f t="shared" si="20"/>
        <v>0</v>
      </c>
      <c r="AT39" s="144">
        <f t="shared" si="20"/>
        <v>0</v>
      </c>
      <c r="AU39" s="144">
        <f t="shared" si="20"/>
        <v>0</v>
      </c>
      <c r="AV39" s="144">
        <f t="shared" si="21"/>
        <v>0</v>
      </c>
      <c r="AX39" s="144">
        <f t="shared" si="23"/>
        <v>0</v>
      </c>
      <c r="AY39" s="144">
        <f t="shared" si="14"/>
        <v>0</v>
      </c>
      <c r="AZ39" s="144">
        <f t="shared" si="14"/>
        <v>0</v>
      </c>
      <c r="BA39" s="144">
        <f t="shared" si="14"/>
        <v>0</v>
      </c>
      <c r="BB39" s="144">
        <f t="shared" si="14"/>
        <v>0</v>
      </c>
      <c r="BC39" s="144">
        <f t="shared" si="14"/>
        <v>0</v>
      </c>
      <c r="BD39" s="144">
        <f t="shared" si="14"/>
        <v>0</v>
      </c>
      <c r="BE39" s="144">
        <f t="shared" si="14"/>
        <v>0</v>
      </c>
      <c r="BF39" s="144">
        <f t="shared" si="14"/>
        <v>0</v>
      </c>
      <c r="BG39" s="144">
        <f t="shared" si="14"/>
        <v>0</v>
      </c>
      <c r="BH39" s="144">
        <f t="shared" si="14"/>
        <v>0</v>
      </c>
      <c r="BI39" s="144">
        <f t="shared" si="14"/>
        <v>0</v>
      </c>
      <c r="BJ39" s="144">
        <f t="shared" si="14"/>
        <v>0</v>
      </c>
      <c r="BK39" s="144">
        <f t="shared" si="14"/>
        <v>0</v>
      </c>
      <c r="BL39" s="144">
        <f t="shared" si="14"/>
        <v>0</v>
      </c>
      <c r="BM39" s="144">
        <f t="shared" si="14"/>
        <v>0</v>
      </c>
      <c r="BN39" s="144">
        <f t="shared" si="14"/>
        <v>0</v>
      </c>
      <c r="BO39" s="144">
        <f t="shared" si="22"/>
        <v>0</v>
      </c>
      <c r="BP39" s="144">
        <f t="shared" si="22"/>
        <v>0</v>
      </c>
      <c r="BQ39" s="144">
        <f t="shared" si="22"/>
        <v>0</v>
      </c>
      <c r="BR39" s="144">
        <f t="shared" si="22"/>
        <v>0</v>
      </c>
      <c r="BS39" s="144">
        <f t="shared" si="22"/>
        <v>0</v>
      </c>
      <c r="BT39" s="144">
        <f t="shared" si="22"/>
        <v>0</v>
      </c>
      <c r="BU39" s="144">
        <f t="shared" si="22"/>
        <v>0</v>
      </c>
      <c r="BV39" s="144">
        <f t="shared" si="22"/>
        <v>0</v>
      </c>
      <c r="BW39" s="144">
        <f t="shared" si="16"/>
        <v>0</v>
      </c>
      <c r="BX39" s="144">
        <f t="shared" si="16"/>
        <v>0</v>
      </c>
      <c r="BY39" s="144">
        <f t="shared" si="16"/>
        <v>0</v>
      </c>
      <c r="BZ39" s="144">
        <f t="shared" si="16"/>
        <v>0</v>
      </c>
      <c r="CA39" s="144">
        <f t="shared" si="16"/>
        <v>0</v>
      </c>
      <c r="CB39" s="144">
        <f t="shared" si="16"/>
        <v>0</v>
      </c>
      <c r="CC39" s="369"/>
      <c r="CE39" s="189" t="str">
        <f t="shared" si="1"/>
        <v>Capteurs solaires</v>
      </c>
      <c r="CF39" s="145"/>
      <c r="CG39" s="145"/>
      <c r="CH39" s="145"/>
      <c r="CI39" s="145"/>
      <c r="CJ39" s="145"/>
      <c r="CK39" s="145"/>
      <c r="CL39" s="145"/>
      <c r="CM39" s="145"/>
      <c r="CN39" s="145"/>
      <c r="CO39" s="145">
        <v>1</v>
      </c>
      <c r="CP39" s="145"/>
      <c r="CQ39" s="145"/>
      <c r="CR39" s="145"/>
      <c r="CS39" s="145"/>
      <c r="CT39" s="145">
        <f t="shared" si="2"/>
        <v>0</v>
      </c>
      <c r="CU39" s="145">
        <f t="shared" si="3"/>
        <v>0</v>
      </c>
      <c r="CV39" s="145">
        <f t="shared" si="7"/>
        <v>0</v>
      </c>
    </row>
    <row r="40" spans="1:100" s="137" customFormat="1" ht="13.5" hidden="1" thickBot="1" x14ac:dyDescent="0.25">
      <c r="A40" s="102"/>
      <c r="B40" s="98" t="s">
        <v>378</v>
      </c>
      <c r="C40" s="319"/>
      <c r="D40" s="49"/>
      <c r="E40" s="138">
        <v>20</v>
      </c>
      <c r="F40" s="642"/>
      <c r="G40" s="34">
        <v>3.5000000000000003E-2</v>
      </c>
      <c r="H40" s="636"/>
      <c r="I40" s="622" t="s">
        <v>124</v>
      </c>
      <c r="J40" s="116"/>
      <c r="K40" s="139">
        <f t="shared" si="8"/>
        <v>20</v>
      </c>
      <c r="L40" s="140">
        <f t="shared" si="17"/>
        <v>3.5000000000000003E-2</v>
      </c>
      <c r="M40" s="141">
        <f t="shared" si="18"/>
        <v>0</v>
      </c>
      <c r="N40" s="141">
        <f t="shared" si="19"/>
        <v>0</v>
      </c>
      <c r="O40" s="70"/>
      <c r="P40" s="143" t="str">
        <f t="shared" si="0"/>
        <v>Vase d'expansion</v>
      </c>
      <c r="Q40" s="144">
        <f t="shared" si="12"/>
        <v>0</v>
      </c>
      <c r="R40" s="144">
        <f t="shared" si="20"/>
        <v>0</v>
      </c>
      <c r="S40" s="144">
        <f t="shared" si="20"/>
        <v>0</v>
      </c>
      <c r="T40" s="144">
        <f t="shared" si="20"/>
        <v>0</v>
      </c>
      <c r="U40" s="144">
        <f t="shared" si="20"/>
        <v>0</v>
      </c>
      <c r="V40" s="144">
        <f t="shared" si="20"/>
        <v>0</v>
      </c>
      <c r="W40" s="144">
        <f t="shared" si="20"/>
        <v>0</v>
      </c>
      <c r="X40" s="144">
        <f t="shared" si="20"/>
        <v>0</v>
      </c>
      <c r="Y40" s="144">
        <f t="shared" si="20"/>
        <v>0</v>
      </c>
      <c r="Z40" s="144">
        <f t="shared" si="20"/>
        <v>0</v>
      </c>
      <c r="AA40" s="144">
        <f t="shared" si="20"/>
        <v>0</v>
      </c>
      <c r="AB40" s="144">
        <f t="shared" si="20"/>
        <v>0</v>
      </c>
      <c r="AC40" s="144">
        <f t="shared" si="20"/>
        <v>0</v>
      </c>
      <c r="AD40" s="144">
        <f t="shared" si="20"/>
        <v>0</v>
      </c>
      <c r="AE40" s="144">
        <f t="shared" si="20"/>
        <v>0</v>
      </c>
      <c r="AF40" s="144">
        <f t="shared" si="20"/>
        <v>0</v>
      </c>
      <c r="AG40" s="144">
        <f t="shared" si="20"/>
        <v>0</v>
      </c>
      <c r="AH40" s="144">
        <f t="shared" si="20"/>
        <v>0</v>
      </c>
      <c r="AI40" s="144">
        <f t="shared" si="20"/>
        <v>0</v>
      </c>
      <c r="AJ40" s="144">
        <f t="shared" si="20"/>
        <v>0</v>
      </c>
      <c r="AK40" s="144">
        <f t="shared" si="20"/>
        <v>0</v>
      </c>
      <c r="AL40" s="144">
        <f t="shared" si="20"/>
        <v>0</v>
      </c>
      <c r="AM40" s="144">
        <f t="shared" si="20"/>
        <v>0</v>
      </c>
      <c r="AN40" s="144">
        <f t="shared" si="20"/>
        <v>0</v>
      </c>
      <c r="AO40" s="144">
        <f t="shared" si="20"/>
        <v>0</v>
      </c>
      <c r="AP40" s="144">
        <f t="shared" si="20"/>
        <v>0</v>
      </c>
      <c r="AQ40" s="144">
        <f t="shared" si="20"/>
        <v>0</v>
      </c>
      <c r="AR40" s="144">
        <f t="shared" si="20"/>
        <v>0</v>
      </c>
      <c r="AS40" s="144">
        <f t="shared" si="20"/>
        <v>0</v>
      </c>
      <c r="AT40" s="144">
        <f t="shared" si="20"/>
        <v>0</v>
      </c>
      <c r="AU40" s="144">
        <f t="shared" si="20"/>
        <v>0</v>
      </c>
      <c r="AV40" s="144">
        <f t="shared" si="21"/>
        <v>0</v>
      </c>
      <c r="AX40" s="144">
        <f t="shared" si="23"/>
        <v>0</v>
      </c>
      <c r="AY40" s="144">
        <f t="shared" si="14"/>
        <v>0</v>
      </c>
      <c r="AZ40" s="144">
        <f t="shared" si="14"/>
        <v>0</v>
      </c>
      <c r="BA40" s="144">
        <f t="shared" si="14"/>
        <v>0</v>
      </c>
      <c r="BB40" s="144">
        <f t="shared" si="14"/>
        <v>0</v>
      </c>
      <c r="BC40" s="144">
        <f t="shared" si="14"/>
        <v>0</v>
      </c>
      <c r="BD40" s="144">
        <f t="shared" si="14"/>
        <v>0</v>
      </c>
      <c r="BE40" s="144">
        <f t="shared" si="14"/>
        <v>0</v>
      </c>
      <c r="BF40" s="144">
        <f t="shared" si="14"/>
        <v>0</v>
      </c>
      <c r="BG40" s="144">
        <f t="shared" si="14"/>
        <v>0</v>
      </c>
      <c r="BH40" s="144">
        <f t="shared" si="14"/>
        <v>0</v>
      </c>
      <c r="BI40" s="144">
        <f t="shared" si="14"/>
        <v>0</v>
      </c>
      <c r="BJ40" s="144">
        <f t="shared" si="14"/>
        <v>0</v>
      </c>
      <c r="BK40" s="144">
        <f t="shared" si="14"/>
        <v>0</v>
      </c>
      <c r="BL40" s="144">
        <f t="shared" si="14"/>
        <v>0</v>
      </c>
      <c r="BM40" s="144">
        <f t="shared" si="14"/>
        <v>0</v>
      </c>
      <c r="BN40" s="144">
        <f t="shared" si="14"/>
        <v>0</v>
      </c>
      <c r="BO40" s="144">
        <f t="shared" si="22"/>
        <v>0</v>
      </c>
      <c r="BP40" s="144">
        <f t="shared" si="22"/>
        <v>0</v>
      </c>
      <c r="BQ40" s="144">
        <f t="shared" si="22"/>
        <v>0</v>
      </c>
      <c r="BR40" s="144">
        <f t="shared" si="22"/>
        <v>0</v>
      </c>
      <c r="BS40" s="144">
        <f t="shared" si="22"/>
        <v>0</v>
      </c>
      <c r="BT40" s="144">
        <f t="shared" si="22"/>
        <v>0</v>
      </c>
      <c r="BU40" s="144">
        <f t="shared" si="22"/>
        <v>0</v>
      </c>
      <c r="BV40" s="144">
        <f t="shared" si="22"/>
        <v>0</v>
      </c>
      <c r="BW40" s="144">
        <f t="shared" si="16"/>
        <v>0</v>
      </c>
      <c r="BX40" s="144">
        <f t="shared" si="16"/>
        <v>0</v>
      </c>
      <c r="BY40" s="144">
        <f t="shared" si="16"/>
        <v>0</v>
      </c>
      <c r="BZ40" s="144">
        <f t="shared" si="16"/>
        <v>0</v>
      </c>
      <c r="CA40" s="144">
        <f t="shared" si="16"/>
        <v>0</v>
      </c>
      <c r="CB40" s="144">
        <f t="shared" si="16"/>
        <v>0</v>
      </c>
      <c r="CC40" s="369"/>
      <c r="CE40" s="189" t="str">
        <f t="shared" si="1"/>
        <v>Vase d'expansion</v>
      </c>
      <c r="CF40" s="145"/>
      <c r="CG40" s="145">
        <v>1</v>
      </c>
      <c r="CH40" s="145">
        <v>1</v>
      </c>
      <c r="CI40" s="145">
        <v>1</v>
      </c>
      <c r="CJ40" s="145">
        <v>1</v>
      </c>
      <c r="CK40" s="145">
        <v>1</v>
      </c>
      <c r="CL40" s="145">
        <v>1</v>
      </c>
      <c r="CM40" s="145">
        <v>1</v>
      </c>
      <c r="CN40" s="145">
        <v>1</v>
      </c>
      <c r="CO40" s="145">
        <v>1</v>
      </c>
      <c r="CP40" s="145">
        <v>1</v>
      </c>
      <c r="CQ40" s="145">
        <v>1</v>
      </c>
      <c r="CR40" s="145">
        <v>1</v>
      </c>
      <c r="CS40" s="145">
        <v>1</v>
      </c>
      <c r="CT40" s="145">
        <f t="shared" si="2"/>
        <v>0</v>
      </c>
      <c r="CU40" s="145">
        <f t="shared" si="3"/>
        <v>0</v>
      </c>
      <c r="CV40" s="145">
        <f t="shared" si="7"/>
        <v>0</v>
      </c>
    </row>
    <row r="41" spans="1:100" s="137" customFormat="1" ht="13.5" hidden="1" thickBot="1" x14ac:dyDescent="0.25">
      <c r="A41" s="102"/>
      <c r="B41" s="99" t="s">
        <v>131</v>
      </c>
      <c r="C41" s="319"/>
      <c r="D41" s="49"/>
      <c r="E41" s="138">
        <v>20</v>
      </c>
      <c r="F41" s="642"/>
      <c r="G41" s="34">
        <v>0.03</v>
      </c>
      <c r="H41" s="636"/>
      <c r="I41" s="622" t="s">
        <v>124</v>
      </c>
      <c r="J41" s="116"/>
      <c r="K41" s="139">
        <f t="shared" si="8"/>
        <v>20</v>
      </c>
      <c r="L41" s="140">
        <f t="shared" si="17"/>
        <v>0.03</v>
      </c>
      <c r="M41" s="141">
        <f t="shared" si="18"/>
        <v>0</v>
      </c>
      <c r="N41" s="141">
        <f t="shared" si="19"/>
        <v>0</v>
      </c>
      <c r="O41" s="70"/>
      <c r="P41" s="143" t="str">
        <f t="shared" si="0"/>
        <v>Système de filtration</v>
      </c>
      <c r="Q41" s="144">
        <f t="shared" si="12"/>
        <v>0</v>
      </c>
      <c r="R41" s="144">
        <f t="shared" si="20"/>
        <v>0</v>
      </c>
      <c r="S41" s="144">
        <f t="shared" si="20"/>
        <v>0</v>
      </c>
      <c r="T41" s="144">
        <f t="shared" si="20"/>
        <v>0</v>
      </c>
      <c r="U41" s="144">
        <f t="shared" si="20"/>
        <v>0</v>
      </c>
      <c r="V41" s="144">
        <f t="shared" si="20"/>
        <v>0</v>
      </c>
      <c r="W41" s="144">
        <f t="shared" si="20"/>
        <v>0</v>
      </c>
      <c r="X41" s="144">
        <f t="shared" si="20"/>
        <v>0</v>
      </c>
      <c r="Y41" s="144">
        <f t="shared" si="20"/>
        <v>0</v>
      </c>
      <c r="Z41" s="144">
        <f t="shared" si="20"/>
        <v>0</v>
      </c>
      <c r="AA41" s="144">
        <f t="shared" si="20"/>
        <v>0</v>
      </c>
      <c r="AB41" s="144">
        <f t="shared" si="20"/>
        <v>0</v>
      </c>
      <c r="AC41" s="144">
        <f t="shared" si="20"/>
        <v>0</v>
      </c>
      <c r="AD41" s="144">
        <f t="shared" si="20"/>
        <v>0</v>
      </c>
      <c r="AE41" s="144">
        <f t="shared" si="20"/>
        <v>0</v>
      </c>
      <c r="AF41" s="144">
        <f t="shared" si="20"/>
        <v>0</v>
      </c>
      <c r="AG41" s="144">
        <f t="shared" si="20"/>
        <v>0</v>
      </c>
      <c r="AH41" s="144">
        <f t="shared" si="20"/>
        <v>0</v>
      </c>
      <c r="AI41" s="144">
        <f t="shared" si="20"/>
        <v>0</v>
      </c>
      <c r="AJ41" s="144">
        <f t="shared" si="20"/>
        <v>0</v>
      </c>
      <c r="AK41" s="144">
        <f t="shared" si="20"/>
        <v>0</v>
      </c>
      <c r="AL41" s="144">
        <f t="shared" si="20"/>
        <v>0</v>
      </c>
      <c r="AM41" s="144">
        <f t="shared" si="20"/>
        <v>0</v>
      </c>
      <c r="AN41" s="144">
        <f t="shared" si="20"/>
        <v>0</v>
      </c>
      <c r="AO41" s="144">
        <f t="shared" si="20"/>
        <v>0</v>
      </c>
      <c r="AP41" s="144">
        <f t="shared" si="20"/>
        <v>0</v>
      </c>
      <c r="AQ41" s="144">
        <f t="shared" si="20"/>
        <v>0</v>
      </c>
      <c r="AR41" s="144">
        <f t="shared" si="20"/>
        <v>0</v>
      </c>
      <c r="AS41" s="144">
        <f t="shared" si="20"/>
        <v>0</v>
      </c>
      <c r="AT41" s="144">
        <f t="shared" si="20"/>
        <v>0</v>
      </c>
      <c r="AU41" s="144">
        <f t="shared" si="20"/>
        <v>0</v>
      </c>
      <c r="AV41" s="144">
        <f t="shared" si="21"/>
        <v>0</v>
      </c>
      <c r="AX41" s="144">
        <f t="shared" si="23"/>
        <v>0</v>
      </c>
      <c r="AY41" s="144">
        <f t="shared" si="14"/>
        <v>0</v>
      </c>
      <c r="AZ41" s="144">
        <f t="shared" si="14"/>
        <v>0</v>
      </c>
      <c r="BA41" s="144">
        <f t="shared" si="14"/>
        <v>0</v>
      </c>
      <c r="BB41" s="144">
        <f t="shared" si="14"/>
        <v>0</v>
      </c>
      <c r="BC41" s="144">
        <f t="shared" si="14"/>
        <v>0</v>
      </c>
      <c r="BD41" s="144">
        <f t="shared" si="14"/>
        <v>0</v>
      </c>
      <c r="BE41" s="144">
        <f t="shared" si="14"/>
        <v>0</v>
      </c>
      <c r="BF41" s="144">
        <f t="shared" si="14"/>
        <v>0</v>
      </c>
      <c r="BG41" s="144">
        <f t="shared" si="14"/>
        <v>0</v>
      </c>
      <c r="BH41" s="144">
        <f t="shared" si="14"/>
        <v>0</v>
      </c>
      <c r="BI41" s="144">
        <f t="shared" si="14"/>
        <v>0</v>
      </c>
      <c r="BJ41" s="144">
        <f t="shared" si="14"/>
        <v>0</v>
      </c>
      <c r="BK41" s="144">
        <f t="shared" si="14"/>
        <v>0</v>
      </c>
      <c r="BL41" s="144">
        <f t="shared" si="14"/>
        <v>0</v>
      </c>
      <c r="BM41" s="144">
        <f t="shared" si="14"/>
        <v>0</v>
      </c>
      <c r="BN41" s="144">
        <f t="shared" si="14"/>
        <v>0</v>
      </c>
      <c r="BO41" s="144">
        <f t="shared" si="22"/>
        <v>0</v>
      </c>
      <c r="BP41" s="144">
        <f t="shared" si="22"/>
        <v>0</v>
      </c>
      <c r="BQ41" s="144">
        <f t="shared" si="22"/>
        <v>0</v>
      </c>
      <c r="BR41" s="144">
        <f t="shared" si="22"/>
        <v>0</v>
      </c>
      <c r="BS41" s="144">
        <f t="shared" si="22"/>
        <v>0</v>
      </c>
      <c r="BT41" s="144">
        <f t="shared" si="22"/>
        <v>0</v>
      </c>
      <c r="BU41" s="144">
        <f t="shared" si="22"/>
        <v>0</v>
      </c>
      <c r="BV41" s="144">
        <f t="shared" si="22"/>
        <v>0</v>
      </c>
      <c r="BW41" s="144">
        <f t="shared" si="16"/>
        <v>0</v>
      </c>
      <c r="BX41" s="144">
        <f t="shared" si="16"/>
        <v>0</v>
      </c>
      <c r="BY41" s="144">
        <f t="shared" si="16"/>
        <v>0</v>
      </c>
      <c r="BZ41" s="144">
        <f t="shared" si="16"/>
        <v>0</v>
      </c>
      <c r="CA41" s="144">
        <f t="shared" si="16"/>
        <v>0</v>
      </c>
      <c r="CB41" s="144">
        <f t="shared" si="16"/>
        <v>0</v>
      </c>
      <c r="CC41" s="369"/>
      <c r="CE41" s="189" t="str">
        <f t="shared" si="1"/>
        <v>Système de filtration</v>
      </c>
      <c r="CF41" s="145"/>
      <c r="CG41" s="145">
        <v>1</v>
      </c>
      <c r="CH41" s="145"/>
      <c r="CI41" s="145"/>
      <c r="CJ41" s="145"/>
      <c r="CK41" s="145"/>
      <c r="CL41" s="145"/>
      <c r="CM41" s="145"/>
      <c r="CN41" s="145"/>
      <c r="CO41" s="145"/>
      <c r="CP41" s="145"/>
      <c r="CQ41" s="145"/>
      <c r="CR41" s="145"/>
      <c r="CS41" s="145"/>
      <c r="CT41" s="145">
        <f t="shared" si="2"/>
        <v>0</v>
      </c>
      <c r="CU41" s="145">
        <f t="shared" si="3"/>
        <v>0</v>
      </c>
      <c r="CV41" s="145">
        <f t="shared" si="7"/>
        <v>0</v>
      </c>
    </row>
    <row r="42" spans="1:100" s="137" customFormat="1" ht="13.5" hidden="1" thickBot="1" x14ac:dyDescent="0.25">
      <c r="A42" s="158"/>
      <c r="B42" s="99" t="s">
        <v>132</v>
      </c>
      <c r="C42" s="319"/>
      <c r="D42" s="49"/>
      <c r="E42" s="138">
        <v>20</v>
      </c>
      <c r="F42" s="642"/>
      <c r="G42" s="34">
        <v>0.02</v>
      </c>
      <c r="H42" s="636"/>
      <c r="I42" s="622" t="s">
        <v>124</v>
      </c>
      <c r="J42" s="116"/>
      <c r="K42" s="139">
        <f t="shared" si="8"/>
        <v>20</v>
      </c>
      <c r="L42" s="140">
        <f t="shared" si="17"/>
        <v>0.02</v>
      </c>
      <c r="M42" s="141">
        <f t="shared" si="18"/>
        <v>0</v>
      </c>
      <c r="N42" s="141">
        <f t="shared" si="19"/>
        <v>0</v>
      </c>
      <c r="O42" s="70"/>
      <c r="P42" s="143" t="str">
        <f t="shared" si="0"/>
        <v>Station de pompage</v>
      </c>
      <c r="Q42" s="144">
        <f t="shared" si="12"/>
        <v>0</v>
      </c>
      <c r="R42" s="144">
        <f t="shared" si="20"/>
        <v>0</v>
      </c>
      <c r="S42" s="144">
        <f t="shared" si="20"/>
        <v>0</v>
      </c>
      <c r="T42" s="144">
        <f t="shared" si="20"/>
        <v>0</v>
      </c>
      <c r="U42" s="144">
        <f t="shared" si="20"/>
        <v>0</v>
      </c>
      <c r="V42" s="144">
        <f t="shared" si="20"/>
        <v>0</v>
      </c>
      <c r="W42" s="144">
        <f t="shared" si="20"/>
        <v>0</v>
      </c>
      <c r="X42" s="144">
        <f t="shared" si="20"/>
        <v>0</v>
      </c>
      <c r="Y42" s="144">
        <f t="shared" si="20"/>
        <v>0</v>
      </c>
      <c r="Z42" s="144">
        <f t="shared" si="20"/>
        <v>0</v>
      </c>
      <c r="AA42" s="144">
        <f t="shared" si="20"/>
        <v>0</v>
      </c>
      <c r="AB42" s="144">
        <f t="shared" si="20"/>
        <v>0</v>
      </c>
      <c r="AC42" s="144">
        <f t="shared" si="20"/>
        <v>0</v>
      </c>
      <c r="AD42" s="144">
        <f t="shared" si="20"/>
        <v>0</v>
      </c>
      <c r="AE42" s="144">
        <f t="shared" si="20"/>
        <v>0</v>
      </c>
      <c r="AF42" s="144">
        <f t="shared" si="20"/>
        <v>0</v>
      </c>
      <c r="AG42" s="144">
        <f t="shared" si="20"/>
        <v>0</v>
      </c>
      <c r="AH42" s="144">
        <f t="shared" si="20"/>
        <v>0</v>
      </c>
      <c r="AI42" s="144">
        <f t="shared" si="20"/>
        <v>0</v>
      </c>
      <c r="AJ42" s="144">
        <f t="shared" si="20"/>
        <v>0</v>
      </c>
      <c r="AK42" s="144">
        <f t="shared" si="20"/>
        <v>0</v>
      </c>
      <c r="AL42" s="144">
        <f t="shared" si="20"/>
        <v>0</v>
      </c>
      <c r="AM42" s="144">
        <f t="shared" si="20"/>
        <v>0</v>
      </c>
      <c r="AN42" s="144">
        <f t="shared" si="20"/>
        <v>0</v>
      </c>
      <c r="AO42" s="144">
        <f t="shared" si="20"/>
        <v>0</v>
      </c>
      <c r="AP42" s="144">
        <f t="shared" si="20"/>
        <v>0</v>
      </c>
      <c r="AQ42" s="144">
        <f t="shared" si="20"/>
        <v>0</v>
      </c>
      <c r="AR42" s="144">
        <f t="shared" si="20"/>
        <v>0</v>
      </c>
      <c r="AS42" s="144">
        <f t="shared" si="20"/>
        <v>0</v>
      </c>
      <c r="AT42" s="144">
        <f t="shared" si="20"/>
        <v>0</v>
      </c>
      <c r="AU42" s="144">
        <f t="shared" si="20"/>
        <v>0</v>
      </c>
      <c r="AV42" s="144">
        <f t="shared" si="21"/>
        <v>0</v>
      </c>
      <c r="AX42" s="144">
        <f t="shared" si="23"/>
        <v>0</v>
      </c>
      <c r="AY42" s="144">
        <f t="shared" si="14"/>
        <v>0</v>
      </c>
      <c r="AZ42" s="144">
        <f t="shared" si="14"/>
        <v>0</v>
      </c>
      <c r="BA42" s="144">
        <f t="shared" si="14"/>
        <v>0</v>
      </c>
      <c r="BB42" s="144">
        <f t="shared" si="14"/>
        <v>0</v>
      </c>
      <c r="BC42" s="144">
        <f t="shared" si="14"/>
        <v>0</v>
      </c>
      <c r="BD42" s="144">
        <f t="shared" si="14"/>
        <v>0</v>
      </c>
      <c r="BE42" s="144">
        <f t="shared" si="14"/>
        <v>0</v>
      </c>
      <c r="BF42" s="144">
        <f t="shared" si="14"/>
        <v>0</v>
      </c>
      <c r="BG42" s="144">
        <f t="shared" si="14"/>
        <v>0</v>
      </c>
      <c r="BH42" s="144">
        <f t="shared" si="14"/>
        <v>0</v>
      </c>
      <c r="BI42" s="144">
        <f t="shared" si="14"/>
        <v>0</v>
      </c>
      <c r="BJ42" s="144">
        <f t="shared" si="14"/>
        <v>0</v>
      </c>
      <c r="BK42" s="144">
        <f t="shared" si="14"/>
        <v>0</v>
      </c>
      <c r="BL42" s="144">
        <f t="shared" si="14"/>
        <v>0</v>
      </c>
      <c r="BM42" s="144">
        <f t="shared" si="14"/>
        <v>0</v>
      </c>
      <c r="BN42" s="144">
        <f t="shared" si="14"/>
        <v>0</v>
      </c>
      <c r="BO42" s="144">
        <f t="shared" si="22"/>
        <v>0</v>
      </c>
      <c r="BP42" s="144">
        <f t="shared" si="22"/>
        <v>0</v>
      </c>
      <c r="BQ42" s="144">
        <f t="shared" si="22"/>
        <v>0</v>
      </c>
      <c r="BR42" s="144">
        <f t="shared" si="22"/>
        <v>0</v>
      </c>
      <c r="BS42" s="144">
        <f t="shared" si="22"/>
        <v>0</v>
      </c>
      <c r="BT42" s="144">
        <f t="shared" si="22"/>
        <v>0</v>
      </c>
      <c r="BU42" s="144">
        <f t="shared" si="22"/>
        <v>0</v>
      </c>
      <c r="BV42" s="144">
        <f t="shared" si="22"/>
        <v>0</v>
      </c>
      <c r="BW42" s="144">
        <f t="shared" si="16"/>
        <v>0</v>
      </c>
      <c r="BX42" s="144">
        <f t="shared" si="16"/>
        <v>0</v>
      </c>
      <c r="BY42" s="144">
        <f t="shared" si="16"/>
        <v>0</v>
      </c>
      <c r="BZ42" s="144">
        <f t="shared" si="16"/>
        <v>0</v>
      </c>
      <c r="CA42" s="144">
        <f t="shared" si="16"/>
        <v>0</v>
      </c>
      <c r="CB42" s="144">
        <f t="shared" si="16"/>
        <v>0</v>
      </c>
      <c r="CC42" s="369"/>
      <c r="CE42" s="189" t="str">
        <f t="shared" si="1"/>
        <v>Station de pompage</v>
      </c>
      <c r="CF42" s="145"/>
      <c r="CG42" s="145">
        <v>1</v>
      </c>
      <c r="CH42" s="145">
        <v>1</v>
      </c>
      <c r="CI42" s="145">
        <v>1</v>
      </c>
      <c r="CJ42" s="145">
        <v>1</v>
      </c>
      <c r="CK42" s="145">
        <v>1</v>
      </c>
      <c r="CL42" s="145">
        <v>1</v>
      </c>
      <c r="CM42" s="145">
        <v>1</v>
      </c>
      <c r="CN42" s="145">
        <v>1</v>
      </c>
      <c r="CO42" s="145">
        <v>1</v>
      </c>
      <c r="CP42" s="145">
        <v>1</v>
      </c>
      <c r="CQ42" s="145">
        <v>1</v>
      </c>
      <c r="CR42" s="145">
        <v>1</v>
      </c>
      <c r="CS42" s="145">
        <v>1</v>
      </c>
      <c r="CT42" s="145">
        <f t="shared" si="2"/>
        <v>0</v>
      </c>
      <c r="CU42" s="145">
        <f t="shared" si="3"/>
        <v>0</v>
      </c>
      <c r="CV42" s="145">
        <f t="shared" si="7"/>
        <v>0</v>
      </c>
    </row>
    <row r="43" spans="1:100" s="137" customFormat="1" ht="13.5" hidden="1" thickBot="1" x14ac:dyDescent="0.25">
      <c r="A43" s="158"/>
      <c r="B43" s="98" t="s">
        <v>366</v>
      </c>
      <c r="C43" s="319"/>
      <c r="D43" s="49"/>
      <c r="E43" s="138">
        <v>20</v>
      </c>
      <c r="F43" s="642"/>
      <c r="G43" s="34">
        <v>0.03</v>
      </c>
      <c r="H43" s="636"/>
      <c r="I43" s="622" t="s">
        <v>124</v>
      </c>
      <c r="J43" s="116"/>
      <c r="K43" s="139">
        <f t="shared" si="8"/>
        <v>20</v>
      </c>
      <c r="L43" s="140">
        <f t="shared" si="17"/>
        <v>0.03</v>
      </c>
      <c r="M43" s="141">
        <f t="shared" si="18"/>
        <v>0</v>
      </c>
      <c r="N43" s="141">
        <f t="shared" si="19"/>
        <v>0</v>
      </c>
      <c r="O43" s="70"/>
      <c r="P43" s="143" t="str">
        <f t="shared" si="0"/>
        <v>Séparation des circuits (échangeur)</v>
      </c>
      <c r="Q43" s="144">
        <f t="shared" si="12"/>
        <v>0</v>
      </c>
      <c r="R43" s="144">
        <f t="shared" si="20"/>
        <v>0</v>
      </c>
      <c r="S43" s="144">
        <f t="shared" si="20"/>
        <v>0</v>
      </c>
      <c r="T43" s="144">
        <f t="shared" si="20"/>
        <v>0</v>
      </c>
      <c r="U43" s="144">
        <f t="shared" si="20"/>
        <v>0</v>
      </c>
      <c r="V43" s="144">
        <f t="shared" si="20"/>
        <v>0</v>
      </c>
      <c r="W43" s="144">
        <f t="shared" si="20"/>
        <v>0</v>
      </c>
      <c r="X43" s="144">
        <f t="shared" si="20"/>
        <v>0</v>
      </c>
      <c r="Y43" s="144">
        <f t="shared" si="20"/>
        <v>0</v>
      </c>
      <c r="Z43" s="144">
        <f t="shared" si="20"/>
        <v>0</v>
      </c>
      <c r="AA43" s="144">
        <f t="shared" si="20"/>
        <v>0</v>
      </c>
      <c r="AB43" s="144">
        <f t="shared" si="20"/>
        <v>0</v>
      </c>
      <c r="AC43" s="144">
        <f t="shared" si="20"/>
        <v>0</v>
      </c>
      <c r="AD43" s="144">
        <f t="shared" si="20"/>
        <v>0</v>
      </c>
      <c r="AE43" s="144">
        <f t="shared" si="20"/>
        <v>0</v>
      </c>
      <c r="AF43" s="144">
        <f t="shared" si="20"/>
        <v>0</v>
      </c>
      <c r="AG43" s="144">
        <f t="shared" si="20"/>
        <v>0</v>
      </c>
      <c r="AH43" s="144">
        <f t="shared" si="20"/>
        <v>0</v>
      </c>
      <c r="AI43" s="144">
        <f t="shared" si="20"/>
        <v>0</v>
      </c>
      <c r="AJ43" s="144">
        <f t="shared" si="20"/>
        <v>0</v>
      </c>
      <c r="AK43" s="144">
        <f t="shared" si="20"/>
        <v>0</v>
      </c>
      <c r="AL43" s="144">
        <f t="shared" si="20"/>
        <v>0</v>
      </c>
      <c r="AM43" s="144">
        <f t="shared" si="20"/>
        <v>0</v>
      </c>
      <c r="AN43" s="144">
        <f t="shared" si="20"/>
        <v>0</v>
      </c>
      <c r="AO43" s="144">
        <f t="shared" si="20"/>
        <v>0</v>
      </c>
      <c r="AP43" s="144">
        <f t="shared" si="20"/>
        <v>0</v>
      </c>
      <c r="AQ43" s="144">
        <f t="shared" si="20"/>
        <v>0</v>
      </c>
      <c r="AR43" s="144">
        <f t="shared" si="20"/>
        <v>0</v>
      </c>
      <c r="AS43" s="144">
        <f t="shared" si="20"/>
        <v>0</v>
      </c>
      <c r="AT43" s="144">
        <f t="shared" si="20"/>
        <v>0</v>
      </c>
      <c r="AU43" s="144">
        <f t="shared" si="20"/>
        <v>0</v>
      </c>
      <c r="AV43" s="144">
        <f t="shared" si="21"/>
        <v>0</v>
      </c>
      <c r="AX43" s="144">
        <f t="shared" si="23"/>
        <v>0</v>
      </c>
      <c r="AY43" s="144">
        <f t="shared" si="14"/>
        <v>0</v>
      </c>
      <c r="AZ43" s="144">
        <f t="shared" si="14"/>
        <v>0</v>
      </c>
      <c r="BA43" s="144">
        <f t="shared" si="14"/>
        <v>0</v>
      </c>
      <c r="BB43" s="144">
        <f t="shared" si="14"/>
        <v>0</v>
      </c>
      <c r="BC43" s="144">
        <f t="shared" si="14"/>
        <v>0</v>
      </c>
      <c r="BD43" s="144">
        <f t="shared" si="14"/>
        <v>0</v>
      </c>
      <c r="BE43" s="144">
        <f t="shared" si="14"/>
        <v>0</v>
      </c>
      <c r="BF43" s="144">
        <f t="shared" si="14"/>
        <v>0</v>
      </c>
      <c r="BG43" s="144">
        <f t="shared" si="14"/>
        <v>0</v>
      </c>
      <c r="BH43" s="144">
        <f t="shared" si="14"/>
        <v>0</v>
      </c>
      <c r="BI43" s="144">
        <f t="shared" si="14"/>
        <v>0</v>
      </c>
      <c r="BJ43" s="144">
        <f t="shared" si="14"/>
        <v>0</v>
      </c>
      <c r="BK43" s="144">
        <f t="shared" si="14"/>
        <v>0</v>
      </c>
      <c r="BL43" s="144">
        <f t="shared" si="14"/>
        <v>0</v>
      </c>
      <c r="BM43" s="144">
        <f t="shared" si="14"/>
        <v>0</v>
      </c>
      <c r="BN43" s="144">
        <f t="shared" si="14"/>
        <v>0</v>
      </c>
      <c r="BO43" s="144">
        <f t="shared" si="22"/>
        <v>0</v>
      </c>
      <c r="BP43" s="144">
        <f t="shared" si="22"/>
        <v>0</v>
      </c>
      <c r="BQ43" s="144">
        <f t="shared" si="22"/>
        <v>0</v>
      </c>
      <c r="BR43" s="144">
        <f t="shared" si="22"/>
        <v>0</v>
      </c>
      <c r="BS43" s="144">
        <f t="shared" si="22"/>
        <v>0</v>
      </c>
      <c r="BT43" s="144">
        <f t="shared" si="22"/>
        <v>0</v>
      </c>
      <c r="BU43" s="144">
        <f t="shared" si="22"/>
        <v>0</v>
      </c>
      <c r="BV43" s="144">
        <f t="shared" si="22"/>
        <v>0</v>
      </c>
      <c r="BW43" s="144">
        <f t="shared" si="16"/>
        <v>0</v>
      </c>
      <c r="BX43" s="144">
        <f t="shared" si="16"/>
        <v>0</v>
      </c>
      <c r="BY43" s="144">
        <f t="shared" si="16"/>
        <v>0</v>
      </c>
      <c r="BZ43" s="144">
        <f t="shared" si="16"/>
        <v>0</v>
      </c>
      <c r="CA43" s="144">
        <f t="shared" si="16"/>
        <v>0</v>
      </c>
      <c r="CB43" s="144">
        <f t="shared" si="16"/>
        <v>0</v>
      </c>
      <c r="CC43" s="369"/>
      <c r="CE43" s="189" t="str">
        <f t="shared" si="1"/>
        <v>Séparation des circuits (échangeur)</v>
      </c>
      <c r="CF43" s="145"/>
      <c r="CG43" s="145">
        <v>1</v>
      </c>
      <c r="CH43" s="145">
        <v>1</v>
      </c>
      <c r="CI43" s="145">
        <v>1</v>
      </c>
      <c r="CJ43" s="145">
        <v>1</v>
      </c>
      <c r="CK43" s="145">
        <v>1</v>
      </c>
      <c r="CL43" s="145">
        <v>1</v>
      </c>
      <c r="CM43" s="145">
        <v>1</v>
      </c>
      <c r="CN43" s="145">
        <v>1</v>
      </c>
      <c r="CO43" s="145">
        <v>1</v>
      </c>
      <c r="CP43" s="145">
        <v>1</v>
      </c>
      <c r="CQ43" s="145">
        <v>1</v>
      </c>
      <c r="CR43" s="145">
        <v>1</v>
      </c>
      <c r="CS43" s="145">
        <v>1</v>
      </c>
      <c r="CT43" s="145">
        <f t="shared" si="2"/>
        <v>0</v>
      </c>
      <c r="CU43" s="145">
        <f t="shared" si="3"/>
        <v>0</v>
      </c>
      <c r="CV43" s="145">
        <f t="shared" si="7"/>
        <v>0</v>
      </c>
    </row>
    <row r="44" spans="1:100" s="137" customFormat="1" ht="13.5" hidden="1" thickBot="1" x14ac:dyDescent="0.25">
      <c r="A44" s="158"/>
      <c r="B44" s="697" t="s">
        <v>434</v>
      </c>
      <c r="C44" s="319"/>
      <c r="D44" s="49"/>
      <c r="E44" s="138">
        <v>20</v>
      </c>
      <c r="F44" s="642"/>
      <c r="G44" s="34">
        <v>0.03</v>
      </c>
      <c r="H44" s="636"/>
      <c r="I44" s="622" t="s">
        <v>124</v>
      </c>
      <c r="J44" s="116"/>
      <c r="K44" s="139">
        <f t="shared" si="8"/>
        <v>20</v>
      </c>
      <c r="L44" s="140">
        <f t="shared" si="17"/>
        <v>0.03</v>
      </c>
      <c r="M44" s="141">
        <f t="shared" si="18"/>
        <v>0</v>
      </c>
      <c r="N44" s="141">
        <f t="shared" si="19"/>
        <v>0</v>
      </c>
      <c r="O44" s="70"/>
      <c r="P44" s="143" t="str">
        <f t="shared" si="0"/>
        <v>Échangeur</v>
      </c>
      <c r="Q44" s="144">
        <f t="shared" si="12"/>
        <v>0</v>
      </c>
      <c r="R44" s="144">
        <f t="shared" si="20"/>
        <v>0</v>
      </c>
      <c r="S44" s="144">
        <f t="shared" si="20"/>
        <v>0</v>
      </c>
      <c r="T44" s="144">
        <f t="shared" si="20"/>
        <v>0</v>
      </c>
      <c r="U44" s="144">
        <f t="shared" si="20"/>
        <v>0</v>
      </c>
      <c r="V44" s="144">
        <f t="shared" si="20"/>
        <v>0</v>
      </c>
      <c r="W44" s="144">
        <f t="shared" si="20"/>
        <v>0</v>
      </c>
      <c r="X44" s="144">
        <f t="shared" si="20"/>
        <v>0</v>
      </c>
      <c r="Y44" s="144">
        <f t="shared" si="20"/>
        <v>0</v>
      </c>
      <c r="Z44" s="144">
        <f t="shared" si="20"/>
        <v>0</v>
      </c>
      <c r="AA44" s="144">
        <f t="shared" si="20"/>
        <v>0</v>
      </c>
      <c r="AB44" s="144">
        <f t="shared" si="20"/>
        <v>0</v>
      </c>
      <c r="AC44" s="144">
        <f t="shared" si="20"/>
        <v>0</v>
      </c>
      <c r="AD44" s="144">
        <f t="shared" si="20"/>
        <v>0</v>
      </c>
      <c r="AE44" s="144">
        <f t="shared" si="20"/>
        <v>0</v>
      </c>
      <c r="AF44" s="144">
        <f t="shared" si="20"/>
        <v>0</v>
      </c>
      <c r="AG44" s="144">
        <f t="shared" si="20"/>
        <v>0</v>
      </c>
      <c r="AH44" s="144">
        <f t="shared" si="20"/>
        <v>0</v>
      </c>
      <c r="AI44" s="144">
        <f t="shared" si="20"/>
        <v>0</v>
      </c>
      <c r="AJ44" s="144">
        <f t="shared" si="20"/>
        <v>0</v>
      </c>
      <c r="AK44" s="144">
        <f t="shared" si="20"/>
        <v>0</v>
      </c>
      <c r="AL44" s="144">
        <f t="shared" si="20"/>
        <v>0</v>
      </c>
      <c r="AM44" s="144">
        <f t="shared" si="20"/>
        <v>0</v>
      </c>
      <c r="AN44" s="144">
        <f t="shared" si="20"/>
        <v>0</v>
      </c>
      <c r="AO44" s="144">
        <f t="shared" si="20"/>
        <v>0</v>
      </c>
      <c r="AP44" s="144">
        <f t="shared" si="20"/>
        <v>0</v>
      </c>
      <c r="AQ44" s="144">
        <f t="shared" si="20"/>
        <v>0</v>
      </c>
      <c r="AR44" s="144">
        <f t="shared" si="20"/>
        <v>0</v>
      </c>
      <c r="AS44" s="144">
        <f t="shared" si="20"/>
        <v>0</v>
      </c>
      <c r="AT44" s="144">
        <f t="shared" si="20"/>
        <v>0</v>
      </c>
      <c r="AU44" s="144">
        <f t="shared" si="20"/>
        <v>0</v>
      </c>
      <c r="AV44" s="144">
        <f t="shared" si="21"/>
        <v>0</v>
      </c>
      <c r="AX44" s="144">
        <f t="shared" si="23"/>
        <v>0</v>
      </c>
      <c r="AY44" s="144">
        <f t="shared" si="14"/>
        <v>0</v>
      </c>
      <c r="AZ44" s="144">
        <f t="shared" si="14"/>
        <v>0</v>
      </c>
      <c r="BA44" s="144">
        <f t="shared" si="14"/>
        <v>0</v>
      </c>
      <c r="BB44" s="144">
        <f t="shared" si="14"/>
        <v>0</v>
      </c>
      <c r="BC44" s="144">
        <f t="shared" si="14"/>
        <v>0</v>
      </c>
      <c r="BD44" s="144">
        <f t="shared" si="14"/>
        <v>0</v>
      </c>
      <c r="BE44" s="144">
        <f t="shared" si="14"/>
        <v>0</v>
      </c>
      <c r="BF44" s="144">
        <f t="shared" si="14"/>
        <v>0</v>
      </c>
      <c r="BG44" s="144">
        <f t="shared" si="14"/>
        <v>0</v>
      </c>
      <c r="BH44" s="144">
        <f t="shared" si="14"/>
        <v>0</v>
      </c>
      <c r="BI44" s="144">
        <f t="shared" si="14"/>
        <v>0</v>
      </c>
      <c r="BJ44" s="144">
        <f t="shared" si="14"/>
        <v>0</v>
      </c>
      <c r="BK44" s="144">
        <f t="shared" si="14"/>
        <v>0</v>
      </c>
      <c r="BL44" s="144">
        <f t="shared" si="14"/>
        <v>0</v>
      </c>
      <c r="BM44" s="144">
        <f t="shared" si="14"/>
        <v>0</v>
      </c>
      <c r="BN44" s="144">
        <f t="shared" si="14"/>
        <v>0</v>
      </c>
      <c r="BO44" s="144">
        <f t="shared" si="22"/>
        <v>0</v>
      </c>
      <c r="BP44" s="144">
        <f t="shared" si="22"/>
        <v>0</v>
      </c>
      <c r="BQ44" s="144">
        <f t="shared" si="22"/>
        <v>0</v>
      </c>
      <c r="BR44" s="144">
        <f t="shared" si="22"/>
        <v>0</v>
      </c>
      <c r="BS44" s="144">
        <f t="shared" si="22"/>
        <v>0</v>
      </c>
      <c r="BT44" s="144">
        <f t="shared" si="22"/>
        <v>0</v>
      </c>
      <c r="BU44" s="144">
        <f t="shared" si="22"/>
        <v>0</v>
      </c>
      <c r="BV44" s="144">
        <f t="shared" si="22"/>
        <v>0</v>
      </c>
      <c r="BW44" s="144">
        <f t="shared" si="16"/>
        <v>0</v>
      </c>
      <c r="BX44" s="144">
        <f t="shared" si="16"/>
        <v>0</v>
      </c>
      <c r="BY44" s="144">
        <f t="shared" si="16"/>
        <v>0</v>
      </c>
      <c r="BZ44" s="144">
        <f t="shared" si="16"/>
        <v>0</v>
      </c>
      <c r="CA44" s="144">
        <f t="shared" si="16"/>
        <v>0</v>
      </c>
      <c r="CB44" s="144">
        <f t="shared" si="16"/>
        <v>0</v>
      </c>
      <c r="CC44" s="369"/>
      <c r="CE44" s="189" t="str">
        <f t="shared" si="1"/>
        <v>Échangeur</v>
      </c>
      <c r="CF44" s="145"/>
      <c r="CG44" s="145"/>
      <c r="CH44" s="145"/>
      <c r="CI44" s="145">
        <v>1</v>
      </c>
      <c r="CJ44" s="145"/>
      <c r="CK44" s="145"/>
      <c r="CL44" s="145"/>
      <c r="CM44" s="145"/>
      <c r="CN44" s="145"/>
      <c r="CO44" s="145"/>
      <c r="CP44" s="145"/>
      <c r="CQ44" s="145"/>
      <c r="CR44" s="145"/>
      <c r="CS44" s="145"/>
      <c r="CT44" s="145">
        <f t="shared" si="2"/>
        <v>0</v>
      </c>
      <c r="CU44" s="145">
        <f t="shared" si="3"/>
        <v>0</v>
      </c>
      <c r="CV44" s="145">
        <f t="shared" si="7"/>
        <v>0</v>
      </c>
    </row>
    <row r="45" spans="1:100" s="137" customFormat="1" ht="13.5" hidden="1" thickBot="1" x14ac:dyDescent="0.25">
      <c r="A45" s="158"/>
      <c r="B45" s="98" t="s">
        <v>133</v>
      </c>
      <c r="C45" s="319"/>
      <c r="D45" s="49"/>
      <c r="E45" s="138">
        <v>40</v>
      </c>
      <c r="F45" s="642"/>
      <c r="G45" s="34">
        <v>1.4999999999999999E-2</v>
      </c>
      <c r="H45" s="636"/>
      <c r="I45" s="622" t="s">
        <v>124</v>
      </c>
      <c r="J45" s="116"/>
      <c r="K45" s="139">
        <f t="shared" si="8"/>
        <v>40</v>
      </c>
      <c r="L45" s="140">
        <f t="shared" si="17"/>
        <v>1.4999999999999999E-2</v>
      </c>
      <c r="M45" s="141">
        <f t="shared" si="18"/>
        <v>0</v>
      </c>
      <c r="N45" s="141">
        <f t="shared" si="19"/>
        <v>0</v>
      </c>
      <c r="O45" s="70"/>
      <c r="P45" s="147" t="str">
        <f t="shared" si="0"/>
        <v>Conduites de raccordement</v>
      </c>
      <c r="Q45" s="144">
        <f t="shared" si="12"/>
        <v>0</v>
      </c>
      <c r="R45" s="144">
        <f t="shared" si="20"/>
        <v>0</v>
      </c>
      <c r="S45" s="144">
        <f t="shared" si="20"/>
        <v>0</v>
      </c>
      <c r="T45" s="144">
        <f t="shared" si="20"/>
        <v>0</v>
      </c>
      <c r="U45" s="144">
        <f t="shared" si="20"/>
        <v>0</v>
      </c>
      <c r="V45" s="144">
        <f t="shared" si="20"/>
        <v>0</v>
      </c>
      <c r="W45" s="144">
        <f t="shared" si="20"/>
        <v>0</v>
      </c>
      <c r="X45" s="144">
        <f t="shared" si="20"/>
        <v>0</v>
      </c>
      <c r="Y45" s="144">
        <f t="shared" si="20"/>
        <v>0</v>
      </c>
      <c r="Z45" s="144">
        <f t="shared" si="20"/>
        <v>0</v>
      </c>
      <c r="AA45" s="144">
        <f t="shared" si="20"/>
        <v>0</v>
      </c>
      <c r="AB45" s="144">
        <f t="shared" si="20"/>
        <v>0</v>
      </c>
      <c r="AC45" s="144">
        <f t="shared" si="20"/>
        <v>0</v>
      </c>
      <c r="AD45" s="144">
        <f t="shared" si="20"/>
        <v>0</v>
      </c>
      <c r="AE45" s="144">
        <f t="shared" si="20"/>
        <v>0</v>
      </c>
      <c r="AF45" s="144">
        <f t="shared" si="20"/>
        <v>0</v>
      </c>
      <c r="AG45" s="144">
        <f t="shared" ref="AG45:AU45" si="24">IF(Betrachtungszeit_Heizung&lt;AG$26,0,IF(AND(AF$26&lt;&gt;0,AF$26/($K45)=INT(AF$26/($K45))),$D45,0))</f>
        <v>0</v>
      </c>
      <c r="AH45" s="144">
        <f t="shared" si="24"/>
        <v>0</v>
      </c>
      <c r="AI45" s="144">
        <f t="shared" si="24"/>
        <v>0</v>
      </c>
      <c r="AJ45" s="144">
        <f t="shared" si="24"/>
        <v>0</v>
      </c>
      <c r="AK45" s="144">
        <f t="shared" si="24"/>
        <v>0</v>
      </c>
      <c r="AL45" s="144">
        <f t="shared" si="24"/>
        <v>0</v>
      </c>
      <c r="AM45" s="144">
        <f t="shared" si="24"/>
        <v>0</v>
      </c>
      <c r="AN45" s="144">
        <f t="shared" si="24"/>
        <v>0</v>
      </c>
      <c r="AO45" s="144">
        <f t="shared" si="24"/>
        <v>0</v>
      </c>
      <c r="AP45" s="144">
        <f t="shared" si="24"/>
        <v>0</v>
      </c>
      <c r="AQ45" s="144">
        <f t="shared" si="24"/>
        <v>0</v>
      </c>
      <c r="AR45" s="144">
        <f t="shared" si="24"/>
        <v>0</v>
      </c>
      <c r="AS45" s="144">
        <f t="shared" si="24"/>
        <v>0</v>
      </c>
      <c r="AT45" s="144">
        <f t="shared" si="24"/>
        <v>0</v>
      </c>
      <c r="AU45" s="144">
        <f t="shared" si="24"/>
        <v>0</v>
      </c>
      <c r="AV45" s="144">
        <f t="shared" si="21"/>
        <v>0</v>
      </c>
      <c r="AX45" s="144">
        <f t="shared" si="23"/>
        <v>0</v>
      </c>
      <c r="AY45" s="144">
        <f t="shared" si="14"/>
        <v>0</v>
      </c>
      <c r="AZ45" s="144">
        <f t="shared" si="14"/>
        <v>0</v>
      </c>
      <c r="BA45" s="144">
        <f t="shared" si="14"/>
        <v>0</v>
      </c>
      <c r="BB45" s="144">
        <f t="shared" si="14"/>
        <v>0</v>
      </c>
      <c r="BC45" s="144">
        <f t="shared" si="14"/>
        <v>0</v>
      </c>
      <c r="BD45" s="144">
        <f t="shared" si="14"/>
        <v>0</v>
      </c>
      <c r="BE45" s="144">
        <f t="shared" si="14"/>
        <v>0</v>
      </c>
      <c r="BF45" s="144">
        <f t="shared" si="14"/>
        <v>0</v>
      </c>
      <c r="BG45" s="144">
        <f t="shared" si="14"/>
        <v>0</v>
      </c>
      <c r="BH45" s="144">
        <f t="shared" si="14"/>
        <v>0</v>
      </c>
      <c r="BI45" s="144">
        <f t="shared" si="14"/>
        <v>0</v>
      </c>
      <c r="BJ45" s="144">
        <f t="shared" si="14"/>
        <v>0</v>
      </c>
      <c r="BK45" s="144">
        <f t="shared" si="14"/>
        <v>0</v>
      </c>
      <c r="BL45" s="144">
        <f t="shared" si="14"/>
        <v>0</v>
      </c>
      <c r="BM45" s="144">
        <f t="shared" si="14"/>
        <v>0</v>
      </c>
      <c r="BN45" s="144">
        <f t="shared" si="14"/>
        <v>0</v>
      </c>
      <c r="BO45" s="144">
        <f t="shared" si="22"/>
        <v>0</v>
      </c>
      <c r="BP45" s="144">
        <f t="shared" si="22"/>
        <v>0</v>
      </c>
      <c r="BQ45" s="144">
        <f t="shared" si="22"/>
        <v>0</v>
      </c>
      <c r="BR45" s="144">
        <f t="shared" si="22"/>
        <v>0</v>
      </c>
      <c r="BS45" s="144">
        <f t="shared" si="22"/>
        <v>0</v>
      </c>
      <c r="BT45" s="144">
        <f t="shared" si="22"/>
        <v>0</v>
      </c>
      <c r="BU45" s="144">
        <f t="shared" si="22"/>
        <v>0</v>
      </c>
      <c r="BV45" s="144">
        <f t="shared" si="22"/>
        <v>0</v>
      </c>
      <c r="BW45" s="144">
        <f t="shared" si="16"/>
        <v>0</v>
      </c>
      <c r="BX45" s="144">
        <f t="shared" si="16"/>
        <v>0</v>
      </c>
      <c r="BY45" s="144">
        <f t="shared" si="16"/>
        <v>0</v>
      </c>
      <c r="BZ45" s="144">
        <f t="shared" si="16"/>
        <v>0</v>
      </c>
      <c r="CA45" s="144">
        <f t="shared" si="16"/>
        <v>0</v>
      </c>
      <c r="CB45" s="144">
        <f t="shared" si="16"/>
        <v>0</v>
      </c>
      <c r="CC45" s="369"/>
      <c r="CE45" s="189" t="str">
        <f t="shared" si="1"/>
        <v>Conduites de raccordement</v>
      </c>
      <c r="CF45" s="145"/>
      <c r="CG45" s="145">
        <v>1</v>
      </c>
      <c r="CH45" s="145">
        <v>1</v>
      </c>
      <c r="CI45" s="145">
        <v>1</v>
      </c>
      <c r="CJ45" s="145">
        <v>1</v>
      </c>
      <c r="CK45" s="145">
        <v>1</v>
      </c>
      <c r="CL45" s="145">
        <v>1</v>
      </c>
      <c r="CM45" s="145">
        <v>1</v>
      </c>
      <c r="CN45" s="145">
        <v>1</v>
      </c>
      <c r="CO45" s="145">
        <v>1</v>
      </c>
      <c r="CP45" s="145">
        <v>1</v>
      </c>
      <c r="CQ45" s="145">
        <v>1</v>
      </c>
      <c r="CR45" s="145">
        <v>1</v>
      </c>
      <c r="CS45" s="145"/>
      <c r="CT45" s="145">
        <f t="shared" si="2"/>
        <v>0</v>
      </c>
      <c r="CU45" s="145">
        <f t="shared" si="3"/>
        <v>0</v>
      </c>
      <c r="CV45" s="145">
        <f t="shared" si="7"/>
        <v>0</v>
      </c>
    </row>
    <row r="46" spans="1:100" s="137" customFormat="1" ht="13.5" hidden="1" thickBot="1" x14ac:dyDescent="0.25">
      <c r="A46" s="158"/>
      <c r="B46" s="98" t="s">
        <v>425</v>
      </c>
      <c r="C46" s="319"/>
      <c r="D46" s="49"/>
      <c r="E46" s="138">
        <v>20</v>
      </c>
      <c r="F46" s="642"/>
      <c r="G46" s="34">
        <v>0.08</v>
      </c>
      <c r="H46" s="636"/>
      <c r="I46" s="622" t="s">
        <v>124</v>
      </c>
      <c r="J46" s="116"/>
      <c r="K46" s="139">
        <f t="shared" si="8"/>
        <v>20</v>
      </c>
      <c r="L46" s="140">
        <f t="shared" si="17"/>
        <v>0.08</v>
      </c>
      <c r="M46" s="141">
        <f t="shared" si="18"/>
        <v>0</v>
      </c>
      <c r="N46" s="141">
        <f t="shared" si="19"/>
        <v>0</v>
      </c>
      <c r="O46" s="70"/>
      <c r="P46" s="143" t="str">
        <f t="shared" si="0"/>
        <v>Compteur d'énergie</v>
      </c>
      <c r="Q46" s="144">
        <f t="shared" si="12"/>
        <v>0</v>
      </c>
      <c r="R46" s="144">
        <f t="shared" ref="R46:AU48" si="25">IF(Betrachtungszeit_Heizung&lt;R$26,0,IF(AND(Q$26&lt;&gt;0,Q$26/($K46)=INT(Q$26/($K46))),$D46,0))</f>
        <v>0</v>
      </c>
      <c r="S46" s="144">
        <f t="shared" si="25"/>
        <v>0</v>
      </c>
      <c r="T46" s="144">
        <f t="shared" si="25"/>
        <v>0</v>
      </c>
      <c r="U46" s="144">
        <f t="shared" si="25"/>
        <v>0</v>
      </c>
      <c r="V46" s="144">
        <f t="shared" si="25"/>
        <v>0</v>
      </c>
      <c r="W46" s="144">
        <f t="shared" si="25"/>
        <v>0</v>
      </c>
      <c r="X46" s="144">
        <f t="shared" si="25"/>
        <v>0</v>
      </c>
      <c r="Y46" s="144">
        <f t="shared" si="25"/>
        <v>0</v>
      </c>
      <c r="Z46" s="144">
        <f t="shared" si="25"/>
        <v>0</v>
      </c>
      <c r="AA46" s="144">
        <f t="shared" si="25"/>
        <v>0</v>
      </c>
      <c r="AB46" s="144">
        <f t="shared" si="25"/>
        <v>0</v>
      </c>
      <c r="AC46" s="144">
        <f t="shared" si="25"/>
        <v>0</v>
      </c>
      <c r="AD46" s="144">
        <f t="shared" si="25"/>
        <v>0</v>
      </c>
      <c r="AE46" s="144">
        <f t="shared" si="25"/>
        <v>0</v>
      </c>
      <c r="AF46" s="144">
        <f t="shared" si="25"/>
        <v>0</v>
      </c>
      <c r="AG46" s="144">
        <f t="shared" si="25"/>
        <v>0</v>
      </c>
      <c r="AH46" s="144">
        <f t="shared" si="25"/>
        <v>0</v>
      </c>
      <c r="AI46" s="144">
        <f t="shared" si="25"/>
        <v>0</v>
      </c>
      <c r="AJ46" s="144">
        <f t="shared" si="25"/>
        <v>0</v>
      </c>
      <c r="AK46" s="144">
        <f t="shared" si="25"/>
        <v>0</v>
      </c>
      <c r="AL46" s="144">
        <f t="shared" si="25"/>
        <v>0</v>
      </c>
      <c r="AM46" s="144">
        <f t="shared" si="25"/>
        <v>0</v>
      </c>
      <c r="AN46" s="144">
        <f t="shared" si="25"/>
        <v>0</v>
      </c>
      <c r="AO46" s="144">
        <f t="shared" si="25"/>
        <v>0</v>
      </c>
      <c r="AP46" s="144">
        <f t="shared" si="25"/>
        <v>0</v>
      </c>
      <c r="AQ46" s="144">
        <f t="shared" si="25"/>
        <v>0</v>
      </c>
      <c r="AR46" s="144">
        <f t="shared" si="25"/>
        <v>0</v>
      </c>
      <c r="AS46" s="144">
        <f t="shared" si="25"/>
        <v>0</v>
      </c>
      <c r="AT46" s="144">
        <f t="shared" si="25"/>
        <v>0</v>
      </c>
      <c r="AU46" s="144">
        <f t="shared" si="25"/>
        <v>0</v>
      </c>
      <c r="AV46" s="144">
        <f t="shared" si="21"/>
        <v>0</v>
      </c>
      <c r="AX46" s="144">
        <f t="shared" si="23"/>
        <v>0</v>
      </c>
      <c r="AY46" s="144">
        <f t="shared" si="14"/>
        <v>0</v>
      </c>
      <c r="AZ46" s="144">
        <f t="shared" si="14"/>
        <v>0</v>
      </c>
      <c r="BA46" s="144">
        <f t="shared" si="14"/>
        <v>0</v>
      </c>
      <c r="BB46" s="144">
        <f t="shared" si="14"/>
        <v>0</v>
      </c>
      <c r="BC46" s="144">
        <f t="shared" si="14"/>
        <v>0</v>
      </c>
      <c r="BD46" s="144">
        <f t="shared" si="14"/>
        <v>0</v>
      </c>
      <c r="BE46" s="144">
        <f t="shared" si="14"/>
        <v>0</v>
      </c>
      <c r="BF46" s="144">
        <f t="shared" si="14"/>
        <v>0</v>
      </c>
      <c r="BG46" s="144">
        <f t="shared" si="14"/>
        <v>0</v>
      </c>
      <c r="BH46" s="144">
        <f t="shared" si="14"/>
        <v>0</v>
      </c>
      <c r="BI46" s="144">
        <f t="shared" si="14"/>
        <v>0</v>
      </c>
      <c r="BJ46" s="144">
        <f t="shared" si="14"/>
        <v>0</v>
      </c>
      <c r="BK46" s="144">
        <f t="shared" si="14"/>
        <v>0</v>
      </c>
      <c r="BL46" s="144">
        <f t="shared" si="14"/>
        <v>0</v>
      </c>
      <c r="BM46" s="144">
        <f t="shared" si="14"/>
        <v>0</v>
      </c>
      <c r="BN46" s="144">
        <f t="shared" si="14"/>
        <v>0</v>
      </c>
      <c r="BO46" s="144">
        <f t="shared" si="22"/>
        <v>0</v>
      </c>
      <c r="BP46" s="144">
        <f t="shared" si="22"/>
        <v>0</v>
      </c>
      <c r="BQ46" s="144">
        <f t="shared" si="22"/>
        <v>0</v>
      </c>
      <c r="BR46" s="144">
        <f t="shared" si="22"/>
        <v>0</v>
      </c>
      <c r="BS46" s="144">
        <f t="shared" si="22"/>
        <v>0</v>
      </c>
      <c r="BT46" s="144">
        <f t="shared" si="22"/>
        <v>0</v>
      </c>
      <c r="BU46" s="144">
        <f t="shared" si="22"/>
        <v>0</v>
      </c>
      <c r="BV46" s="144">
        <f t="shared" si="22"/>
        <v>0</v>
      </c>
      <c r="BW46" s="144">
        <f t="shared" si="16"/>
        <v>0</v>
      </c>
      <c r="BX46" s="144">
        <f t="shared" si="16"/>
        <v>0</v>
      </c>
      <c r="BY46" s="144">
        <f t="shared" si="16"/>
        <v>0</v>
      </c>
      <c r="BZ46" s="144">
        <f t="shared" si="16"/>
        <v>0</v>
      </c>
      <c r="CA46" s="144">
        <f t="shared" si="16"/>
        <v>0</v>
      </c>
      <c r="CB46" s="144">
        <f t="shared" si="16"/>
        <v>0</v>
      </c>
      <c r="CC46" s="369"/>
      <c r="CE46" s="189" t="str">
        <f t="shared" si="1"/>
        <v>Compteur d'énergie</v>
      </c>
      <c r="CF46" s="145"/>
      <c r="CG46" s="145">
        <v>1</v>
      </c>
      <c r="CH46" s="145">
        <v>1</v>
      </c>
      <c r="CI46" s="145">
        <v>1</v>
      </c>
      <c r="CJ46" s="145">
        <v>1</v>
      </c>
      <c r="CK46" s="145">
        <v>1</v>
      </c>
      <c r="CL46" s="145">
        <v>1</v>
      </c>
      <c r="CM46" s="145">
        <v>1</v>
      </c>
      <c r="CN46" s="145">
        <v>1</v>
      </c>
      <c r="CO46" s="145">
        <v>1</v>
      </c>
      <c r="CP46" s="145">
        <v>1</v>
      </c>
      <c r="CQ46" s="145">
        <v>1</v>
      </c>
      <c r="CR46" s="145">
        <v>1</v>
      </c>
      <c r="CS46" s="145">
        <v>1</v>
      </c>
      <c r="CT46" s="145">
        <f t="shared" si="2"/>
        <v>0</v>
      </c>
      <c r="CU46" s="145">
        <f t="shared" si="3"/>
        <v>0</v>
      </c>
      <c r="CV46" s="145">
        <f t="shared" si="7"/>
        <v>0</v>
      </c>
    </row>
    <row r="47" spans="1:100" s="137" customFormat="1" ht="13.5" hidden="1" thickBot="1" x14ac:dyDescent="0.25">
      <c r="A47" s="158"/>
      <c r="B47" s="98" t="s">
        <v>367</v>
      </c>
      <c r="C47" s="319"/>
      <c r="D47" s="49"/>
      <c r="E47" s="138">
        <v>20</v>
      </c>
      <c r="F47" s="642"/>
      <c r="G47" s="34">
        <v>1E-3</v>
      </c>
      <c r="H47" s="636"/>
      <c r="I47" s="622" t="s">
        <v>124</v>
      </c>
      <c r="J47" s="116"/>
      <c r="K47" s="139">
        <f t="shared" si="8"/>
        <v>20</v>
      </c>
      <c r="L47" s="140">
        <f t="shared" si="17"/>
        <v>1E-3</v>
      </c>
      <c r="M47" s="141">
        <f t="shared" si="18"/>
        <v>0</v>
      </c>
      <c r="N47" s="141">
        <f t="shared" si="19"/>
        <v>0</v>
      </c>
      <c r="O47" s="70"/>
      <c r="P47" s="143" t="str">
        <f t="shared" si="0"/>
        <v>Calorifugeage</v>
      </c>
      <c r="Q47" s="144">
        <f t="shared" si="12"/>
        <v>0</v>
      </c>
      <c r="R47" s="144">
        <f t="shared" si="25"/>
        <v>0</v>
      </c>
      <c r="S47" s="144">
        <f t="shared" si="25"/>
        <v>0</v>
      </c>
      <c r="T47" s="144">
        <f t="shared" si="25"/>
        <v>0</v>
      </c>
      <c r="U47" s="144">
        <f t="shared" si="25"/>
        <v>0</v>
      </c>
      <c r="V47" s="144">
        <f t="shared" si="25"/>
        <v>0</v>
      </c>
      <c r="W47" s="144">
        <f t="shared" si="25"/>
        <v>0</v>
      </c>
      <c r="X47" s="144">
        <f t="shared" si="25"/>
        <v>0</v>
      </c>
      <c r="Y47" s="144">
        <f t="shared" si="25"/>
        <v>0</v>
      </c>
      <c r="Z47" s="144">
        <f t="shared" si="25"/>
        <v>0</v>
      </c>
      <c r="AA47" s="144">
        <f t="shared" si="25"/>
        <v>0</v>
      </c>
      <c r="AB47" s="144">
        <f t="shared" si="25"/>
        <v>0</v>
      </c>
      <c r="AC47" s="144">
        <f t="shared" si="25"/>
        <v>0</v>
      </c>
      <c r="AD47" s="144">
        <f t="shared" si="25"/>
        <v>0</v>
      </c>
      <c r="AE47" s="144">
        <f t="shared" si="25"/>
        <v>0</v>
      </c>
      <c r="AF47" s="144">
        <f t="shared" si="25"/>
        <v>0</v>
      </c>
      <c r="AG47" s="144">
        <f t="shared" si="25"/>
        <v>0</v>
      </c>
      <c r="AH47" s="144">
        <f t="shared" si="25"/>
        <v>0</v>
      </c>
      <c r="AI47" s="144">
        <f t="shared" si="25"/>
        <v>0</v>
      </c>
      <c r="AJ47" s="144">
        <f t="shared" si="25"/>
        <v>0</v>
      </c>
      <c r="AK47" s="144">
        <f t="shared" si="25"/>
        <v>0</v>
      </c>
      <c r="AL47" s="144">
        <f t="shared" si="25"/>
        <v>0</v>
      </c>
      <c r="AM47" s="144">
        <f t="shared" si="25"/>
        <v>0</v>
      </c>
      <c r="AN47" s="144">
        <f t="shared" si="25"/>
        <v>0</v>
      </c>
      <c r="AO47" s="144">
        <f t="shared" si="25"/>
        <v>0</v>
      </c>
      <c r="AP47" s="144">
        <f t="shared" si="25"/>
        <v>0</v>
      </c>
      <c r="AQ47" s="144">
        <f t="shared" si="25"/>
        <v>0</v>
      </c>
      <c r="AR47" s="144">
        <f t="shared" si="25"/>
        <v>0</v>
      </c>
      <c r="AS47" s="144">
        <f t="shared" si="25"/>
        <v>0</v>
      </c>
      <c r="AT47" s="144">
        <f t="shared" si="25"/>
        <v>0</v>
      </c>
      <c r="AU47" s="144">
        <f t="shared" si="25"/>
        <v>0</v>
      </c>
      <c r="AV47" s="144">
        <f t="shared" si="21"/>
        <v>0</v>
      </c>
      <c r="AX47" s="144">
        <f t="shared" si="23"/>
        <v>0</v>
      </c>
      <c r="AY47" s="144">
        <f t="shared" si="14"/>
        <v>0</v>
      </c>
      <c r="AZ47" s="144">
        <f t="shared" si="14"/>
        <v>0</v>
      </c>
      <c r="BA47" s="144">
        <f t="shared" si="14"/>
        <v>0</v>
      </c>
      <c r="BB47" s="144">
        <f t="shared" si="14"/>
        <v>0</v>
      </c>
      <c r="BC47" s="144">
        <f t="shared" si="14"/>
        <v>0</v>
      </c>
      <c r="BD47" s="144">
        <f t="shared" si="14"/>
        <v>0</v>
      </c>
      <c r="BE47" s="144">
        <f t="shared" si="14"/>
        <v>0</v>
      </c>
      <c r="BF47" s="144">
        <f t="shared" si="14"/>
        <v>0</v>
      </c>
      <c r="BG47" s="144">
        <f t="shared" si="14"/>
        <v>0</v>
      </c>
      <c r="BH47" s="144">
        <f t="shared" si="14"/>
        <v>0</v>
      </c>
      <c r="BI47" s="144">
        <f t="shared" si="14"/>
        <v>0</v>
      </c>
      <c r="BJ47" s="144">
        <f t="shared" si="14"/>
        <v>0</v>
      </c>
      <c r="BK47" s="144">
        <f t="shared" si="14"/>
        <v>0</v>
      </c>
      <c r="BL47" s="144">
        <f t="shared" si="14"/>
        <v>0</v>
      </c>
      <c r="BM47" s="144">
        <f t="shared" si="14"/>
        <v>0</v>
      </c>
      <c r="BN47" s="144">
        <f t="shared" si="14"/>
        <v>0</v>
      </c>
      <c r="BO47" s="144">
        <f t="shared" si="22"/>
        <v>0</v>
      </c>
      <c r="BP47" s="144">
        <f t="shared" si="22"/>
        <v>0</v>
      </c>
      <c r="BQ47" s="144">
        <f t="shared" si="22"/>
        <v>0</v>
      </c>
      <c r="BR47" s="144">
        <f t="shared" si="22"/>
        <v>0</v>
      </c>
      <c r="BS47" s="144">
        <f t="shared" si="22"/>
        <v>0</v>
      </c>
      <c r="BT47" s="144">
        <f t="shared" si="22"/>
        <v>0</v>
      </c>
      <c r="BU47" s="144">
        <f t="shared" si="22"/>
        <v>0</v>
      </c>
      <c r="BV47" s="144">
        <f t="shared" si="22"/>
        <v>0</v>
      </c>
      <c r="BW47" s="144">
        <f t="shared" si="16"/>
        <v>0</v>
      </c>
      <c r="BX47" s="144">
        <f t="shared" si="16"/>
        <v>0</v>
      </c>
      <c r="BY47" s="144">
        <f t="shared" si="16"/>
        <v>0</v>
      </c>
      <c r="BZ47" s="144">
        <f t="shared" si="16"/>
        <v>0</v>
      </c>
      <c r="CA47" s="144">
        <f t="shared" si="16"/>
        <v>0</v>
      </c>
      <c r="CB47" s="144">
        <f t="shared" si="16"/>
        <v>0</v>
      </c>
      <c r="CC47" s="369"/>
      <c r="CE47" s="189" t="str">
        <f t="shared" si="1"/>
        <v>Calorifugeage</v>
      </c>
      <c r="CF47" s="145"/>
      <c r="CG47" s="145">
        <v>1</v>
      </c>
      <c r="CH47" s="145">
        <v>1</v>
      </c>
      <c r="CI47" s="145">
        <v>1</v>
      </c>
      <c r="CJ47" s="145">
        <v>1</v>
      </c>
      <c r="CK47" s="145">
        <v>1</v>
      </c>
      <c r="CL47" s="145">
        <v>1</v>
      </c>
      <c r="CM47" s="145">
        <v>1</v>
      </c>
      <c r="CN47" s="145">
        <v>1</v>
      </c>
      <c r="CO47" s="145">
        <v>1</v>
      </c>
      <c r="CP47" s="145">
        <v>1</v>
      </c>
      <c r="CQ47" s="145">
        <v>1</v>
      </c>
      <c r="CR47" s="145">
        <v>1</v>
      </c>
      <c r="CS47" s="145">
        <v>1</v>
      </c>
      <c r="CT47" s="145">
        <f t="shared" si="2"/>
        <v>0</v>
      </c>
      <c r="CU47" s="145">
        <f t="shared" si="3"/>
        <v>0</v>
      </c>
      <c r="CV47" s="145">
        <f t="shared" si="7"/>
        <v>0</v>
      </c>
    </row>
    <row r="48" spans="1:100" s="137" customFormat="1" hidden="1" x14ac:dyDescent="0.2">
      <c r="A48" s="158"/>
      <c r="B48" s="95" t="s">
        <v>45</v>
      </c>
      <c r="C48" s="320"/>
      <c r="D48" s="50"/>
      <c r="E48" s="510">
        <v>30</v>
      </c>
      <c r="F48" s="643"/>
      <c r="G48" s="157" t="s">
        <v>46</v>
      </c>
      <c r="H48" s="637"/>
      <c r="I48" s="623" t="s">
        <v>124</v>
      </c>
      <c r="J48" s="84"/>
      <c r="K48" s="139">
        <f t="shared" si="8"/>
        <v>30</v>
      </c>
      <c r="L48" s="140">
        <f t="shared" si="17"/>
        <v>0</v>
      </c>
      <c r="M48" s="141">
        <f t="shared" si="18"/>
        <v>0</v>
      </c>
      <c r="N48" s="141">
        <f t="shared" si="19"/>
        <v>0</v>
      </c>
      <c r="O48" s="70"/>
      <c r="P48" s="149" t="str">
        <f t="shared" si="0"/>
        <v>Autre</v>
      </c>
      <c r="Q48" s="144">
        <f t="shared" si="12"/>
        <v>0</v>
      </c>
      <c r="R48" s="144">
        <f t="shared" si="25"/>
        <v>0</v>
      </c>
      <c r="S48" s="144">
        <f t="shared" si="25"/>
        <v>0</v>
      </c>
      <c r="T48" s="144">
        <f t="shared" si="25"/>
        <v>0</v>
      </c>
      <c r="U48" s="144">
        <f t="shared" si="25"/>
        <v>0</v>
      </c>
      <c r="V48" s="144">
        <f t="shared" si="25"/>
        <v>0</v>
      </c>
      <c r="W48" s="144">
        <f t="shared" si="25"/>
        <v>0</v>
      </c>
      <c r="X48" s="144">
        <f t="shared" si="25"/>
        <v>0</v>
      </c>
      <c r="Y48" s="144">
        <f t="shared" si="25"/>
        <v>0</v>
      </c>
      <c r="Z48" s="144">
        <f t="shared" si="25"/>
        <v>0</v>
      </c>
      <c r="AA48" s="144">
        <f t="shared" si="25"/>
        <v>0</v>
      </c>
      <c r="AB48" s="144">
        <f t="shared" si="25"/>
        <v>0</v>
      </c>
      <c r="AC48" s="144">
        <f t="shared" si="25"/>
        <v>0</v>
      </c>
      <c r="AD48" s="144">
        <f t="shared" si="25"/>
        <v>0</v>
      </c>
      <c r="AE48" s="144">
        <f t="shared" si="25"/>
        <v>0</v>
      </c>
      <c r="AF48" s="144">
        <f t="shared" si="25"/>
        <v>0</v>
      </c>
      <c r="AG48" s="144">
        <f t="shared" si="25"/>
        <v>0</v>
      </c>
      <c r="AH48" s="144">
        <f t="shared" si="25"/>
        <v>0</v>
      </c>
      <c r="AI48" s="144">
        <f t="shared" si="25"/>
        <v>0</v>
      </c>
      <c r="AJ48" s="144">
        <f t="shared" si="25"/>
        <v>0</v>
      </c>
      <c r="AK48" s="144">
        <f t="shared" si="25"/>
        <v>0</v>
      </c>
      <c r="AL48" s="144">
        <f t="shared" si="25"/>
        <v>0</v>
      </c>
      <c r="AM48" s="144">
        <f t="shared" si="25"/>
        <v>0</v>
      </c>
      <c r="AN48" s="144">
        <f t="shared" si="25"/>
        <v>0</v>
      </c>
      <c r="AO48" s="144">
        <f t="shared" si="25"/>
        <v>0</v>
      </c>
      <c r="AP48" s="144">
        <f t="shared" si="25"/>
        <v>0</v>
      </c>
      <c r="AQ48" s="144">
        <f t="shared" si="25"/>
        <v>0</v>
      </c>
      <c r="AR48" s="144">
        <f t="shared" si="25"/>
        <v>0</v>
      </c>
      <c r="AS48" s="144">
        <f t="shared" si="25"/>
        <v>0</v>
      </c>
      <c r="AT48" s="144">
        <f t="shared" si="25"/>
        <v>0</v>
      </c>
      <c r="AU48" s="144">
        <f t="shared" si="25"/>
        <v>0</v>
      </c>
      <c r="AV48" s="144">
        <f t="shared" si="21"/>
        <v>0</v>
      </c>
      <c r="AX48" s="144">
        <f t="shared" si="23"/>
        <v>0</v>
      </c>
      <c r="AY48" s="144">
        <f t="shared" si="14"/>
        <v>0</v>
      </c>
      <c r="AZ48" s="144">
        <f t="shared" si="14"/>
        <v>0</v>
      </c>
      <c r="BA48" s="144">
        <f t="shared" si="14"/>
        <v>0</v>
      </c>
      <c r="BB48" s="144">
        <f t="shared" si="14"/>
        <v>0</v>
      </c>
      <c r="BC48" s="144">
        <f t="shared" si="14"/>
        <v>0</v>
      </c>
      <c r="BD48" s="144">
        <f t="shared" si="14"/>
        <v>0</v>
      </c>
      <c r="BE48" s="144">
        <f t="shared" si="14"/>
        <v>0</v>
      </c>
      <c r="BF48" s="144">
        <f t="shared" si="14"/>
        <v>0</v>
      </c>
      <c r="BG48" s="144">
        <f t="shared" si="14"/>
        <v>0</v>
      </c>
      <c r="BH48" s="144">
        <f t="shared" si="14"/>
        <v>0</v>
      </c>
      <c r="BI48" s="144">
        <f t="shared" si="14"/>
        <v>0</v>
      </c>
      <c r="BJ48" s="144">
        <f t="shared" si="14"/>
        <v>0</v>
      </c>
      <c r="BK48" s="144">
        <f t="shared" si="14"/>
        <v>0</v>
      </c>
      <c r="BL48" s="144">
        <f t="shared" si="14"/>
        <v>0</v>
      </c>
      <c r="BM48" s="144">
        <f t="shared" si="14"/>
        <v>0</v>
      </c>
      <c r="BN48" s="144">
        <f t="shared" si="14"/>
        <v>0</v>
      </c>
      <c r="BO48" s="144">
        <f t="shared" si="22"/>
        <v>0</v>
      </c>
      <c r="BP48" s="144">
        <f t="shared" si="22"/>
        <v>0</v>
      </c>
      <c r="BQ48" s="144">
        <f t="shared" si="22"/>
        <v>0</v>
      </c>
      <c r="BR48" s="144">
        <f t="shared" si="22"/>
        <v>0</v>
      </c>
      <c r="BS48" s="144">
        <f t="shared" si="22"/>
        <v>0</v>
      </c>
      <c r="BT48" s="144">
        <f t="shared" si="22"/>
        <v>0</v>
      </c>
      <c r="BU48" s="144">
        <f t="shared" si="22"/>
        <v>0</v>
      </c>
      <c r="BV48" s="144">
        <f t="shared" si="22"/>
        <v>0</v>
      </c>
      <c r="BW48" s="144">
        <f t="shared" si="16"/>
        <v>0</v>
      </c>
      <c r="BX48" s="144">
        <f t="shared" si="16"/>
        <v>0</v>
      </c>
      <c r="BY48" s="144">
        <f t="shared" si="16"/>
        <v>0</v>
      </c>
      <c r="BZ48" s="144">
        <f t="shared" si="16"/>
        <v>0</v>
      </c>
      <c r="CA48" s="144">
        <f t="shared" si="16"/>
        <v>0</v>
      </c>
      <c r="CB48" s="144">
        <f t="shared" si="16"/>
        <v>0</v>
      </c>
      <c r="CC48" s="369"/>
      <c r="CE48" s="189" t="str">
        <f t="shared" si="1"/>
        <v>Autre</v>
      </c>
      <c r="CF48" s="145"/>
      <c r="CG48" s="145">
        <v>1</v>
      </c>
      <c r="CH48" s="145">
        <v>1</v>
      </c>
      <c r="CI48" s="145">
        <v>1</v>
      </c>
      <c r="CJ48" s="145">
        <v>1</v>
      </c>
      <c r="CK48" s="145">
        <v>1</v>
      </c>
      <c r="CL48" s="145">
        <v>1</v>
      </c>
      <c r="CM48" s="145">
        <v>1</v>
      </c>
      <c r="CN48" s="145">
        <v>1</v>
      </c>
      <c r="CO48" s="145">
        <v>1</v>
      </c>
      <c r="CP48" s="145">
        <v>1</v>
      </c>
      <c r="CQ48" s="145">
        <v>1</v>
      </c>
      <c r="CR48" s="145">
        <v>1</v>
      </c>
      <c r="CS48" s="145">
        <v>1</v>
      </c>
      <c r="CT48" s="145">
        <f t="shared" si="2"/>
        <v>0</v>
      </c>
      <c r="CU48" s="145">
        <f t="shared" si="3"/>
        <v>0</v>
      </c>
      <c r="CV48" s="145">
        <f t="shared" si="7"/>
        <v>0</v>
      </c>
    </row>
    <row r="49" spans="1:100" s="137" customFormat="1" ht="13.5" hidden="1" thickBot="1" x14ac:dyDescent="0.25">
      <c r="A49" s="158"/>
      <c r="B49" s="125" t="s">
        <v>134</v>
      </c>
      <c r="C49" s="322"/>
      <c r="D49" s="127"/>
      <c r="E49" s="155"/>
      <c r="F49" s="127"/>
      <c r="G49" s="130"/>
      <c r="H49" s="639"/>
      <c r="I49" s="130"/>
      <c r="J49" s="84"/>
      <c r="K49" s="139"/>
      <c r="L49" s="140"/>
      <c r="M49" s="141"/>
      <c r="N49" s="141"/>
      <c r="O49" s="70"/>
      <c r="P49" s="134" t="str">
        <f t="shared" si="0"/>
        <v>3. Approvisionnement en énergie</v>
      </c>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369"/>
      <c r="CE49" s="374" t="str">
        <f t="shared" si="1"/>
        <v>3. Approvisionnement en énergie</v>
      </c>
      <c r="CF49" s="145">
        <v>1</v>
      </c>
      <c r="CG49" s="145">
        <v>1</v>
      </c>
      <c r="CH49" s="145">
        <v>1</v>
      </c>
      <c r="CI49" s="145">
        <v>1</v>
      </c>
      <c r="CJ49" s="145">
        <v>1</v>
      </c>
      <c r="CK49" s="145">
        <v>1</v>
      </c>
      <c r="CL49" s="145">
        <v>1</v>
      </c>
      <c r="CM49" s="145">
        <v>1</v>
      </c>
      <c r="CN49" s="145">
        <v>1</v>
      </c>
      <c r="CO49" s="145">
        <v>1</v>
      </c>
      <c r="CP49" s="145">
        <v>1</v>
      </c>
      <c r="CQ49" s="145">
        <v>1</v>
      </c>
      <c r="CR49" s="145">
        <v>1</v>
      </c>
      <c r="CS49" s="145">
        <v>1</v>
      </c>
      <c r="CT49" s="145">
        <f t="shared" si="2"/>
        <v>1</v>
      </c>
      <c r="CU49" s="145">
        <f t="shared" si="3"/>
        <v>1</v>
      </c>
      <c r="CV49" s="145">
        <f t="shared" si="7"/>
        <v>1</v>
      </c>
    </row>
    <row r="50" spans="1:100" s="137" customFormat="1" ht="13.5" hidden="1" thickBot="1" x14ac:dyDescent="0.25">
      <c r="A50" s="158"/>
      <c r="B50" s="98" t="s">
        <v>370</v>
      </c>
      <c r="C50" s="319"/>
      <c r="D50" s="49"/>
      <c r="E50" s="152">
        <v>40</v>
      </c>
      <c r="F50" s="642"/>
      <c r="G50" s="148">
        <v>1.4999999999999999E-2</v>
      </c>
      <c r="H50" s="636"/>
      <c r="I50" s="622" t="s">
        <v>124</v>
      </c>
      <c r="J50" s="84"/>
      <c r="K50" s="139">
        <f t="shared" si="8"/>
        <v>40</v>
      </c>
      <c r="L50" s="140">
        <f t="shared" ref="L50:L58" si="26">IF(ISNUMBER(H50),IF(I50=$D$332,IFERROR(H50/D50,"-"),H50/100),IF(ISNUMBER(G50),G50,0))</f>
        <v>1.4999999999999999E-2</v>
      </c>
      <c r="M50" s="141">
        <f t="shared" ref="M50:M58" si="27">IF(AND(ISNUMBER(H50),I50=$D$332),H50,L50*D50)</f>
        <v>0</v>
      </c>
      <c r="N50" s="141">
        <f t="shared" ref="N50:N58" si="28">1/K50*D50</f>
        <v>0</v>
      </c>
      <c r="O50" s="70"/>
      <c r="P50" s="143" t="str">
        <f t="shared" si="0"/>
        <v>Conduite principale d'introduction (gaz)</v>
      </c>
      <c r="Q50" s="144">
        <f t="shared" si="12"/>
        <v>0</v>
      </c>
      <c r="R50" s="144">
        <f t="shared" ref="R50:AU58" si="29">IF(Betrachtungszeit_Heizung&lt;R$26,0,IF(AND(Q$26&lt;&gt;0,Q$26/($K50)=INT(Q$26/($K50))),$D50,0))</f>
        <v>0</v>
      </c>
      <c r="S50" s="144">
        <f t="shared" si="29"/>
        <v>0</v>
      </c>
      <c r="T50" s="144">
        <f t="shared" si="29"/>
        <v>0</v>
      </c>
      <c r="U50" s="144">
        <f t="shared" si="29"/>
        <v>0</v>
      </c>
      <c r="V50" s="144">
        <f t="shared" si="29"/>
        <v>0</v>
      </c>
      <c r="W50" s="144">
        <f t="shared" si="29"/>
        <v>0</v>
      </c>
      <c r="X50" s="144">
        <f t="shared" si="29"/>
        <v>0</v>
      </c>
      <c r="Y50" s="144">
        <f t="shared" si="29"/>
        <v>0</v>
      </c>
      <c r="Z50" s="144">
        <f t="shared" si="29"/>
        <v>0</v>
      </c>
      <c r="AA50" s="144">
        <f t="shared" si="29"/>
        <v>0</v>
      </c>
      <c r="AB50" s="144">
        <f t="shared" si="29"/>
        <v>0</v>
      </c>
      <c r="AC50" s="144">
        <f t="shared" si="29"/>
        <v>0</v>
      </c>
      <c r="AD50" s="144">
        <f t="shared" si="29"/>
        <v>0</v>
      </c>
      <c r="AE50" s="144">
        <f t="shared" si="29"/>
        <v>0</v>
      </c>
      <c r="AF50" s="144">
        <f t="shared" si="29"/>
        <v>0</v>
      </c>
      <c r="AG50" s="144">
        <f t="shared" si="29"/>
        <v>0</v>
      </c>
      <c r="AH50" s="144">
        <f t="shared" si="29"/>
        <v>0</v>
      </c>
      <c r="AI50" s="144">
        <f t="shared" si="29"/>
        <v>0</v>
      </c>
      <c r="AJ50" s="144">
        <f t="shared" si="29"/>
        <v>0</v>
      </c>
      <c r="AK50" s="144">
        <f t="shared" si="29"/>
        <v>0</v>
      </c>
      <c r="AL50" s="144">
        <f t="shared" si="29"/>
        <v>0</v>
      </c>
      <c r="AM50" s="144">
        <f t="shared" si="29"/>
        <v>0</v>
      </c>
      <c r="AN50" s="144">
        <f t="shared" si="29"/>
        <v>0</v>
      </c>
      <c r="AO50" s="144">
        <f t="shared" si="29"/>
        <v>0</v>
      </c>
      <c r="AP50" s="144">
        <f t="shared" si="29"/>
        <v>0</v>
      </c>
      <c r="AQ50" s="144">
        <f t="shared" si="29"/>
        <v>0</v>
      </c>
      <c r="AR50" s="144">
        <f t="shared" si="29"/>
        <v>0</v>
      </c>
      <c r="AS50" s="144">
        <f t="shared" si="29"/>
        <v>0</v>
      </c>
      <c r="AT50" s="144">
        <f t="shared" si="29"/>
        <v>0</v>
      </c>
      <c r="AU50" s="144">
        <f t="shared" si="29"/>
        <v>0</v>
      </c>
      <c r="AV50" s="144">
        <f t="shared" ref="AV50:AV58" si="30">SUMIF($AX$26:$CB$26,Betrachtungszeit_Heizung,AX50:CB50)</f>
        <v>0</v>
      </c>
      <c r="AX50" s="144">
        <f t="shared" ref="AX50:AX58" si="31">$D50</f>
        <v>0</v>
      </c>
      <c r="AY50" s="144">
        <f t="shared" si="14"/>
        <v>0</v>
      </c>
      <c r="AZ50" s="144">
        <f t="shared" si="14"/>
        <v>0</v>
      </c>
      <c r="BA50" s="144">
        <f t="shared" si="14"/>
        <v>0</v>
      </c>
      <c r="BB50" s="144">
        <f t="shared" si="14"/>
        <v>0</v>
      </c>
      <c r="BC50" s="144">
        <f t="shared" si="14"/>
        <v>0</v>
      </c>
      <c r="BD50" s="144">
        <f t="shared" si="14"/>
        <v>0</v>
      </c>
      <c r="BE50" s="144">
        <f t="shared" si="14"/>
        <v>0</v>
      </c>
      <c r="BF50" s="144">
        <f t="shared" si="14"/>
        <v>0</v>
      </c>
      <c r="BG50" s="144">
        <f t="shared" si="14"/>
        <v>0</v>
      </c>
      <c r="BH50" s="144">
        <f t="shared" si="14"/>
        <v>0</v>
      </c>
      <c r="BI50" s="144">
        <f t="shared" si="14"/>
        <v>0</v>
      </c>
      <c r="BJ50" s="144">
        <f t="shared" si="14"/>
        <v>0</v>
      </c>
      <c r="BK50" s="144">
        <f t="shared" si="14"/>
        <v>0</v>
      </c>
      <c r="BL50" s="144">
        <f t="shared" si="14"/>
        <v>0</v>
      </c>
      <c r="BM50" s="144">
        <f t="shared" si="14"/>
        <v>0</v>
      </c>
      <c r="BN50" s="144">
        <f t="shared" si="14"/>
        <v>0</v>
      </c>
      <c r="BO50" s="144">
        <f t="shared" si="22"/>
        <v>0</v>
      </c>
      <c r="BP50" s="144">
        <f t="shared" si="22"/>
        <v>0</v>
      </c>
      <c r="BQ50" s="144">
        <f t="shared" si="22"/>
        <v>0</v>
      </c>
      <c r="BR50" s="144">
        <f t="shared" si="22"/>
        <v>0</v>
      </c>
      <c r="BS50" s="144">
        <f t="shared" si="22"/>
        <v>0</v>
      </c>
      <c r="BT50" s="144">
        <f t="shared" si="22"/>
        <v>0</v>
      </c>
      <c r="BU50" s="144">
        <f t="shared" si="22"/>
        <v>0</v>
      </c>
      <c r="BV50" s="144">
        <f t="shared" si="22"/>
        <v>0</v>
      </c>
      <c r="BW50" s="144">
        <f t="shared" si="16"/>
        <v>0</v>
      </c>
      <c r="BX50" s="144">
        <f t="shared" si="16"/>
        <v>0</v>
      </c>
      <c r="BY50" s="144">
        <f t="shared" si="16"/>
        <v>0</v>
      </c>
      <c r="BZ50" s="144">
        <f t="shared" si="16"/>
        <v>0</v>
      </c>
      <c r="CA50" s="144">
        <f t="shared" si="16"/>
        <v>0</v>
      </c>
      <c r="CB50" s="144">
        <f t="shared" si="16"/>
        <v>0</v>
      </c>
      <c r="CC50" s="369"/>
      <c r="CE50" s="189" t="str">
        <f t="shared" si="1"/>
        <v>Conduite principale d'introduction (gaz)</v>
      </c>
      <c r="CF50" s="145"/>
      <c r="CG50" s="145"/>
      <c r="CH50" s="145"/>
      <c r="CI50" s="145"/>
      <c r="CJ50" s="145"/>
      <c r="CK50" s="145"/>
      <c r="CL50" s="145"/>
      <c r="CM50" s="145"/>
      <c r="CN50" s="145"/>
      <c r="CO50" s="145"/>
      <c r="CP50" s="145"/>
      <c r="CQ50" s="145"/>
      <c r="CR50" s="145">
        <v>1</v>
      </c>
      <c r="CS50" s="145"/>
      <c r="CT50" s="145">
        <f t="shared" si="2"/>
        <v>0</v>
      </c>
      <c r="CU50" s="145">
        <f t="shared" si="3"/>
        <v>0</v>
      </c>
      <c r="CV50" s="145">
        <f t="shared" si="7"/>
        <v>0</v>
      </c>
    </row>
    <row r="51" spans="1:100" s="137" customFormat="1" ht="13.5" hidden="1" thickBot="1" x14ac:dyDescent="0.25">
      <c r="A51" s="158"/>
      <c r="B51" s="98" t="s">
        <v>369</v>
      </c>
      <c r="C51" s="319"/>
      <c r="D51" s="49"/>
      <c r="E51" s="152">
        <v>40</v>
      </c>
      <c r="F51" s="642"/>
      <c r="G51" s="148">
        <v>5.0000000000000001E-3</v>
      </c>
      <c r="H51" s="636"/>
      <c r="I51" s="622" t="s">
        <v>124</v>
      </c>
      <c r="J51" s="84"/>
      <c r="K51" s="139">
        <f t="shared" si="8"/>
        <v>40</v>
      </c>
      <c r="L51" s="140">
        <f t="shared" si="26"/>
        <v>5.0000000000000001E-3</v>
      </c>
      <c r="M51" s="141">
        <f t="shared" si="27"/>
        <v>0</v>
      </c>
      <c r="N51" s="141">
        <f t="shared" si="28"/>
        <v>0</v>
      </c>
      <c r="O51" s="70"/>
      <c r="P51" s="687" t="str">
        <f t="shared" si="0"/>
        <v>Conduite de distribution (gaz)</v>
      </c>
      <c r="Q51" s="144">
        <f t="shared" si="12"/>
        <v>0</v>
      </c>
      <c r="R51" s="144">
        <f t="shared" si="29"/>
        <v>0</v>
      </c>
      <c r="S51" s="144">
        <f t="shared" si="29"/>
        <v>0</v>
      </c>
      <c r="T51" s="144">
        <f t="shared" si="29"/>
        <v>0</v>
      </c>
      <c r="U51" s="144">
        <f t="shared" si="29"/>
        <v>0</v>
      </c>
      <c r="V51" s="144">
        <f t="shared" si="29"/>
        <v>0</v>
      </c>
      <c r="W51" s="144">
        <f t="shared" si="29"/>
        <v>0</v>
      </c>
      <c r="X51" s="144">
        <f t="shared" si="29"/>
        <v>0</v>
      </c>
      <c r="Y51" s="144">
        <f t="shared" si="29"/>
        <v>0</v>
      </c>
      <c r="Z51" s="144">
        <f t="shared" si="29"/>
        <v>0</v>
      </c>
      <c r="AA51" s="144">
        <f t="shared" si="29"/>
        <v>0</v>
      </c>
      <c r="AB51" s="144">
        <f t="shared" si="29"/>
        <v>0</v>
      </c>
      <c r="AC51" s="144">
        <f t="shared" si="29"/>
        <v>0</v>
      </c>
      <c r="AD51" s="144">
        <f t="shared" si="29"/>
        <v>0</v>
      </c>
      <c r="AE51" s="144">
        <f t="shared" si="29"/>
        <v>0</v>
      </c>
      <c r="AF51" s="144">
        <f t="shared" si="29"/>
        <v>0</v>
      </c>
      <c r="AG51" s="144">
        <f t="shared" si="29"/>
        <v>0</v>
      </c>
      <c r="AH51" s="144">
        <f t="shared" si="29"/>
        <v>0</v>
      </c>
      <c r="AI51" s="144">
        <f t="shared" si="29"/>
        <v>0</v>
      </c>
      <c r="AJ51" s="144">
        <f t="shared" si="29"/>
        <v>0</v>
      </c>
      <c r="AK51" s="144">
        <f t="shared" si="29"/>
        <v>0</v>
      </c>
      <c r="AL51" s="144">
        <f t="shared" si="29"/>
        <v>0</v>
      </c>
      <c r="AM51" s="144">
        <f t="shared" si="29"/>
        <v>0</v>
      </c>
      <c r="AN51" s="144">
        <f t="shared" si="29"/>
        <v>0</v>
      </c>
      <c r="AO51" s="144">
        <f t="shared" si="29"/>
        <v>0</v>
      </c>
      <c r="AP51" s="144">
        <f t="shared" si="29"/>
        <v>0</v>
      </c>
      <c r="AQ51" s="144">
        <f t="shared" si="29"/>
        <v>0</v>
      </c>
      <c r="AR51" s="144">
        <f t="shared" si="29"/>
        <v>0</v>
      </c>
      <c r="AS51" s="144">
        <f t="shared" si="29"/>
        <v>0</v>
      </c>
      <c r="AT51" s="144">
        <f t="shared" si="29"/>
        <v>0</v>
      </c>
      <c r="AU51" s="144">
        <f t="shared" si="29"/>
        <v>0</v>
      </c>
      <c r="AV51" s="144">
        <f t="shared" si="30"/>
        <v>0</v>
      </c>
      <c r="AX51" s="144">
        <f t="shared" si="31"/>
        <v>0</v>
      </c>
      <c r="AY51" s="144">
        <f t="shared" si="14"/>
        <v>0</v>
      </c>
      <c r="AZ51" s="144">
        <f t="shared" si="14"/>
        <v>0</v>
      </c>
      <c r="BA51" s="144">
        <f t="shared" si="14"/>
        <v>0</v>
      </c>
      <c r="BB51" s="144">
        <f t="shared" si="14"/>
        <v>0</v>
      </c>
      <c r="BC51" s="144">
        <f t="shared" si="14"/>
        <v>0</v>
      </c>
      <c r="BD51" s="144">
        <f t="shared" si="14"/>
        <v>0</v>
      </c>
      <c r="BE51" s="144">
        <f t="shared" si="14"/>
        <v>0</v>
      </c>
      <c r="BF51" s="144">
        <f t="shared" si="14"/>
        <v>0</v>
      </c>
      <c r="BG51" s="144">
        <f t="shared" si="14"/>
        <v>0</v>
      </c>
      <c r="BH51" s="144">
        <f t="shared" si="14"/>
        <v>0</v>
      </c>
      <c r="BI51" s="144">
        <f t="shared" si="14"/>
        <v>0</v>
      </c>
      <c r="BJ51" s="144">
        <f t="shared" si="14"/>
        <v>0</v>
      </c>
      <c r="BK51" s="144">
        <f t="shared" si="14"/>
        <v>0</v>
      </c>
      <c r="BL51" s="144">
        <f t="shared" si="14"/>
        <v>0</v>
      </c>
      <c r="BM51" s="144">
        <f t="shared" si="14"/>
        <v>0</v>
      </c>
      <c r="BN51" s="144">
        <f t="shared" si="14"/>
        <v>0</v>
      </c>
      <c r="BO51" s="144">
        <f t="shared" si="22"/>
        <v>0</v>
      </c>
      <c r="BP51" s="144">
        <f t="shared" si="22"/>
        <v>0</v>
      </c>
      <c r="BQ51" s="144">
        <f t="shared" si="22"/>
        <v>0</v>
      </c>
      <c r="BR51" s="144">
        <f t="shared" si="22"/>
        <v>0</v>
      </c>
      <c r="BS51" s="144">
        <f t="shared" si="22"/>
        <v>0</v>
      </c>
      <c r="BT51" s="144">
        <f t="shared" si="22"/>
        <v>0</v>
      </c>
      <c r="BU51" s="144">
        <f t="shared" si="22"/>
        <v>0</v>
      </c>
      <c r="BV51" s="144">
        <f t="shared" si="22"/>
        <v>0</v>
      </c>
      <c r="BW51" s="144">
        <f t="shared" si="16"/>
        <v>0</v>
      </c>
      <c r="BX51" s="144">
        <f t="shared" si="16"/>
        <v>0</v>
      </c>
      <c r="BY51" s="144">
        <f t="shared" si="16"/>
        <v>0</v>
      </c>
      <c r="BZ51" s="144">
        <f t="shared" si="16"/>
        <v>0</v>
      </c>
      <c r="CA51" s="144">
        <f t="shared" si="16"/>
        <v>0</v>
      </c>
      <c r="CB51" s="144">
        <f t="shared" si="16"/>
        <v>0</v>
      </c>
      <c r="CC51" s="369"/>
      <c r="CE51" s="189" t="str">
        <f t="shared" si="1"/>
        <v>Conduite de distribution (gaz)</v>
      </c>
      <c r="CF51" s="145"/>
      <c r="CG51" s="145"/>
      <c r="CH51" s="145"/>
      <c r="CI51" s="145"/>
      <c r="CJ51" s="145"/>
      <c r="CK51" s="145"/>
      <c r="CL51" s="145"/>
      <c r="CM51" s="145"/>
      <c r="CN51" s="145"/>
      <c r="CO51" s="145"/>
      <c r="CP51" s="145"/>
      <c r="CQ51" s="145"/>
      <c r="CR51" s="145">
        <v>1</v>
      </c>
      <c r="CS51" s="145"/>
      <c r="CT51" s="145">
        <f t="shared" si="2"/>
        <v>0</v>
      </c>
      <c r="CU51" s="145">
        <f t="shared" si="3"/>
        <v>0</v>
      </c>
      <c r="CV51" s="145">
        <f t="shared" si="7"/>
        <v>0</v>
      </c>
    </row>
    <row r="52" spans="1:100" s="137" customFormat="1" ht="13.5" hidden="1" thickBot="1" x14ac:dyDescent="0.25">
      <c r="A52" s="158"/>
      <c r="B52" s="697" t="s">
        <v>371</v>
      </c>
      <c r="C52" s="319"/>
      <c r="D52" s="49"/>
      <c r="E52" s="152">
        <v>20</v>
      </c>
      <c r="F52" s="642"/>
      <c r="G52" s="148">
        <v>0.01</v>
      </c>
      <c r="H52" s="636"/>
      <c r="I52" s="622" t="s">
        <v>124</v>
      </c>
      <c r="J52" s="84"/>
      <c r="K52" s="139">
        <f t="shared" si="8"/>
        <v>20</v>
      </c>
      <c r="L52" s="140">
        <f t="shared" si="26"/>
        <v>0.01</v>
      </c>
      <c r="M52" s="141">
        <f t="shared" si="27"/>
        <v>0</v>
      </c>
      <c r="N52" s="141">
        <f t="shared" si="28"/>
        <v>0</v>
      </c>
      <c r="O52" s="70"/>
      <c r="P52" s="687" t="str">
        <f>B52</f>
        <v>Conduite de raccordement chaudière (gaz)</v>
      </c>
      <c r="Q52" s="144">
        <f t="shared" si="12"/>
        <v>0</v>
      </c>
      <c r="R52" s="144">
        <f t="shared" si="29"/>
        <v>0</v>
      </c>
      <c r="S52" s="144">
        <f t="shared" si="29"/>
        <v>0</v>
      </c>
      <c r="T52" s="144">
        <f t="shared" si="29"/>
        <v>0</v>
      </c>
      <c r="U52" s="144">
        <f t="shared" si="29"/>
        <v>0</v>
      </c>
      <c r="V52" s="144">
        <f t="shared" si="29"/>
        <v>0</v>
      </c>
      <c r="W52" s="144">
        <f t="shared" si="29"/>
        <v>0</v>
      </c>
      <c r="X52" s="144">
        <f t="shared" si="29"/>
        <v>0</v>
      </c>
      <c r="Y52" s="144">
        <f t="shared" si="29"/>
        <v>0</v>
      </c>
      <c r="Z52" s="144">
        <f t="shared" si="29"/>
        <v>0</v>
      </c>
      <c r="AA52" s="144">
        <f t="shared" si="29"/>
        <v>0</v>
      </c>
      <c r="AB52" s="144">
        <f t="shared" si="29"/>
        <v>0</v>
      </c>
      <c r="AC52" s="144">
        <f t="shared" si="29"/>
        <v>0</v>
      </c>
      <c r="AD52" s="144">
        <f t="shared" si="29"/>
        <v>0</v>
      </c>
      <c r="AE52" s="144">
        <f t="shared" si="29"/>
        <v>0</v>
      </c>
      <c r="AF52" s="144">
        <f t="shared" si="29"/>
        <v>0</v>
      </c>
      <c r="AG52" s="144">
        <f t="shared" si="29"/>
        <v>0</v>
      </c>
      <c r="AH52" s="144">
        <f t="shared" si="29"/>
        <v>0</v>
      </c>
      <c r="AI52" s="144">
        <f t="shared" si="29"/>
        <v>0</v>
      </c>
      <c r="AJ52" s="144">
        <f t="shared" si="29"/>
        <v>0</v>
      </c>
      <c r="AK52" s="144">
        <f t="shared" si="29"/>
        <v>0</v>
      </c>
      <c r="AL52" s="144">
        <f t="shared" si="29"/>
        <v>0</v>
      </c>
      <c r="AM52" s="144">
        <f t="shared" si="29"/>
        <v>0</v>
      </c>
      <c r="AN52" s="144">
        <f t="shared" si="29"/>
        <v>0</v>
      </c>
      <c r="AO52" s="144">
        <f t="shared" si="29"/>
        <v>0</v>
      </c>
      <c r="AP52" s="144">
        <f t="shared" si="29"/>
        <v>0</v>
      </c>
      <c r="AQ52" s="144">
        <f t="shared" si="29"/>
        <v>0</v>
      </c>
      <c r="AR52" s="144">
        <f t="shared" si="29"/>
        <v>0</v>
      </c>
      <c r="AS52" s="144">
        <f t="shared" si="29"/>
        <v>0</v>
      </c>
      <c r="AT52" s="144">
        <f t="shared" si="29"/>
        <v>0</v>
      </c>
      <c r="AU52" s="144">
        <f t="shared" si="29"/>
        <v>0</v>
      </c>
      <c r="AV52" s="144">
        <f t="shared" si="30"/>
        <v>0</v>
      </c>
      <c r="AX52" s="144">
        <f t="shared" si="31"/>
        <v>0</v>
      </c>
      <c r="AY52" s="144">
        <f t="shared" si="14"/>
        <v>0</v>
      </c>
      <c r="AZ52" s="144">
        <f t="shared" si="14"/>
        <v>0</v>
      </c>
      <c r="BA52" s="144">
        <f t="shared" si="14"/>
        <v>0</v>
      </c>
      <c r="BB52" s="144">
        <f t="shared" si="14"/>
        <v>0</v>
      </c>
      <c r="BC52" s="144">
        <f t="shared" si="14"/>
        <v>0</v>
      </c>
      <c r="BD52" s="144">
        <f t="shared" si="14"/>
        <v>0</v>
      </c>
      <c r="BE52" s="144">
        <f t="shared" si="14"/>
        <v>0</v>
      </c>
      <c r="BF52" s="144">
        <f t="shared" si="14"/>
        <v>0</v>
      </c>
      <c r="BG52" s="144">
        <f t="shared" si="14"/>
        <v>0</v>
      </c>
      <c r="BH52" s="144">
        <f t="shared" si="14"/>
        <v>0</v>
      </c>
      <c r="BI52" s="144">
        <f t="shared" si="14"/>
        <v>0</v>
      </c>
      <c r="BJ52" s="144">
        <f t="shared" si="14"/>
        <v>0</v>
      </c>
      <c r="BK52" s="144">
        <f t="shared" si="14"/>
        <v>0</v>
      </c>
      <c r="BL52" s="144">
        <f t="shared" si="14"/>
        <v>0</v>
      </c>
      <c r="BM52" s="144">
        <f t="shared" si="14"/>
        <v>0</v>
      </c>
      <c r="BN52" s="144">
        <f t="shared" si="14"/>
        <v>0</v>
      </c>
      <c r="BO52" s="144">
        <f t="shared" si="22"/>
        <v>0</v>
      </c>
      <c r="BP52" s="144">
        <f t="shared" si="22"/>
        <v>0</v>
      </c>
      <c r="BQ52" s="144">
        <f t="shared" si="22"/>
        <v>0</v>
      </c>
      <c r="BR52" s="144">
        <f t="shared" si="22"/>
        <v>0</v>
      </c>
      <c r="BS52" s="144">
        <f t="shared" si="22"/>
        <v>0</v>
      </c>
      <c r="BT52" s="144">
        <f t="shared" si="22"/>
        <v>0</v>
      </c>
      <c r="BU52" s="144">
        <f t="shared" si="22"/>
        <v>0</v>
      </c>
      <c r="BV52" s="144">
        <f t="shared" si="22"/>
        <v>0</v>
      </c>
      <c r="BW52" s="144">
        <f t="shared" si="16"/>
        <v>0</v>
      </c>
      <c r="BX52" s="144">
        <f t="shared" si="16"/>
        <v>0</v>
      </c>
      <c r="BY52" s="144">
        <f t="shared" si="16"/>
        <v>0</v>
      </c>
      <c r="BZ52" s="144">
        <f t="shared" si="16"/>
        <v>0</v>
      </c>
      <c r="CA52" s="144">
        <f t="shared" si="16"/>
        <v>0</v>
      </c>
      <c r="CB52" s="144">
        <f t="shared" si="16"/>
        <v>0</v>
      </c>
      <c r="CC52" s="369"/>
      <c r="CE52" s="189" t="str">
        <f t="shared" si="1"/>
        <v>Conduite de raccordement chaudière (gaz)</v>
      </c>
      <c r="CF52" s="145"/>
      <c r="CG52" s="145"/>
      <c r="CH52" s="145"/>
      <c r="CI52" s="145"/>
      <c r="CJ52" s="145"/>
      <c r="CK52" s="145"/>
      <c r="CL52" s="145"/>
      <c r="CM52" s="145"/>
      <c r="CN52" s="145"/>
      <c r="CO52" s="145"/>
      <c r="CP52" s="145"/>
      <c r="CQ52" s="145"/>
      <c r="CR52" s="145">
        <v>1</v>
      </c>
      <c r="CS52" s="145"/>
      <c r="CT52" s="145">
        <f t="shared" si="2"/>
        <v>0</v>
      </c>
      <c r="CU52" s="145">
        <f t="shared" si="3"/>
        <v>0</v>
      </c>
      <c r="CV52" s="145">
        <f t="shared" si="7"/>
        <v>0</v>
      </c>
    </row>
    <row r="53" spans="1:100" s="137" customFormat="1" ht="13.5" hidden="1" thickBot="1" x14ac:dyDescent="0.25">
      <c r="A53" s="158"/>
      <c r="B53" s="98" t="s">
        <v>135</v>
      </c>
      <c r="C53" s="319"/>
      <c r="D53" s="49"/>
      <c r="E53" s="152">
        <v>40</v>
      </c>
      <c r="F53" s="642"/>
      <c r="G53" s="148">
        <v>0</v>
      </c>
      <c r="H53" s="636"/>
      <c r="I53" s="622" t="s">
        <v>124</v>
      </c>
      <c r="J53" s="84"/>
      <c r="K53" s="139">
        <f t="shared" si="8"/>
        <v>40</v>
      </c>
      <c r="L53" s="140">
        <f t="shared" si="26"/>
        <v>0</v>
      </c>
      <c r="M53" s="141">
        <f t="shared" si="27"/>
        <v>0</v>
      </c>
      <c r="N53" s="141">
        <f t="shared" si="28"/>
        <v>0</v>
      </c>
      <c r="O53" s="70"/>
      <c r="P53" s="687" t="str">
        <f t="shared" si="0"/>
        <v>Taxe unique de raccordement</v>
      </c>
      <c r="Q53" s="144">
        <f t="shared" si="12"/>
        <v>0</v>
      </c>
      <c r="R53" s="144">
        <f t="shared" si="29"/>
        <v>0</v>
      </c>
      <c r="S53" s="144">
        <f t="shared" si="29"/>
        <v>0</v>
      </c>
      <c r="T53" s="144">
        <f t="shared" si="29"/>
        <v>0</v>
      </c>
      <c r="U53" s="144">
        <f t="shared" si="29"/>
        <v>0</v>
      </c>
      <c r="V53" s="144">
        <f t="shared" si="29"/>
        <v>0</v>
      </c>
      <c r="W53" s="144">
        <f t="shared" si="29"/>
        <v>0</v>
      </c>
      <c r="X53" s="144">
        <f t="shared" si="29"/>
        <v>0</v>
      </c>
      <c r="Y53" s="144">
        <f t="shared" si="29"/>
        <v>0</v>
      </c>
      <c r="Z53" s="144">
        <f t="shared" si="29"/>
        <v>0</v>
      </c>
      <c r="AA53" s="144">
        <f t="shared" si="29"/>
        <v>0</v>
      </c>
      <c r="AB53" s="144">
        <f t="shared" si="29"/>
        <v>0</v>
      </c>
      <c r="AC53" s="144">
        <f t="shared" si="29"/>
        <v>0</v>
      </c>
      <c r="AD53" s="144">
        <f t="shared" si="29"/>
        <v>0</v>
      </c>
      <c r="AE53" s="144">
        <f t="shared" si="29"/>
        <v>0</v>
      </c>
      <c r="AF53" s="144">
        <f t="shared" si="29"/>
        <v>0</v>
      </c>
      <c r="AG53" s="144">
        <f t="shared" si="29"/>
        <v>0</v>
      </c>
      <c r="AH53" s="144">
        <f t="shared" si="29"/>
        <v>0</v>
      </c>
      <c r="AI53" s="144">
        <f t="shared" si="29"/>
        <v>0</v>
      </c>
      <c r="AJ53" s="144">
        <f t="shared" si="29"/>
        <v>0</v>
      </c>
      <c r="AK53" s="144">
        <f t="shared" si="29"/>
        <v>0</v>
      </c>
      <c r="AL53" s="144">
        <f t="shared" si="29"/>
        <v>0</v>
      </c>
      <c r="AM53" s="144">
        <f t="shared" si="29"/>
        <v>0</v>
      </c>
      <c r="AN53" s="144">
        <f t="shared" si="29"/>
        <v>0</v>
      </c>
      <c r="AO53" s="144">
        <f t="shared" si="29"/>
        <v>0</v>
      </c>
      <c r="AP53" s="144">
        <f t="shared" si="29"/>
        <v>0</v>
      </c>
      <c r="AQ53" s="144">
        <f t="shared" si="29"/>
        <v>0</v>
      </c>
      <c r="AR53" s="144">
        <f t="shared" si="29"/>
        <v>0</v>
      </c>
      <c r="AS53" s="144">
        <f t="shared" si="29"/>
        <v>0</v>
      </c>
      <c r="AT53" s="144">
        <f t="shared" si="29"/>
        <v>0</v>
      </c>
      <c r="AU53" s="144">
        <f t="shared" si="29"/>
        <v>0</v>
      </c>
      <c r="AV53" s="144">
        <f t="shared" si="30"/>
        <v>0</v>
      </c>
      <c r="AX53" s="144">
        <f t="shared" si="31"/>
        <v>0</v>
      </c>
      <c r="AY53" s="144">
        <f t="shared" si="14"/>
        <v>0</v>
      </c>
      <c r="AZ53" s="144">
        <f t="shared" si="14"/>
        <v>0</v>
      </c>
      <c r="BA53" s="144">
        <f t="shared" si="14"/>
        <v>0</v>
      </c>
      <c r="BB53" s="144">
        <f t="shared" si="14"/>
        <v>0</v>
      </c>
      <c r="BC53" s="144">
        <f t="shared" si="14"/>
        <v>0</v>
      </c>
      <c r="BD53" s="144">
        <f t="shared" si="14"/>
        <v>0</v>
      </c>
      <c r="BE53" s="144">
        <f t="shared" si="14"/>
        <v>0</v>
      </c>
      <c r="BF53" s="144">
        <f t="shared" ref="BF53:BU79" si="32">BE53-$N53+Y53</f>
        <v>0</v>
      </c>
      <c r="BG53" s="144">
        <f t="shared" si="32"/>
        <v>0</v>
      </c>
      <c r="BH53" s="144">
        <f t="shared" si="32"/>
        <v>0</v>
      </c>
      <c r="BI53" s="144">
        <f t="shared" si="32"/>
        <v>0</v>
      </c>
      <c r="BJ53" s="144">
        <f t="shared" si="32"/>
        <v>0</v>
      </c>
      <c r="BK53" s="144">
        <f t="shared" si="32"/>
        <v>0</v>
      </c>
      <c r="BL53" s="144">
        <f t="shared" si="32"/>
        <v>0</v>
      </c>
      <c r="BM53" s="144">
        <f t="shared" si="32"/>
        <v>0</v>
      </c>
      <c r="BN53" s="144">
        <f t="shared" si="32"/>
        <v>0</v>
      </c>
      <c r="BO53" s="144">
        <f t="shared" si="22"/>
        <v>0</v>
      </c>
      <c r="BP53" s="144">
        <f t="shared" si="22"/>
        <v>0</v>
      </c>
      <c r="BQ53" s="144">
        <f t="shared" si="22"/>
        <v>0</v>
      </c>
      <c r="BR53" s="144">
        <f t="shared" si="22"/>
        <v>0</v>
      </c>
      <c r="BS53" s="144">
        <f t="shared" si="22"/>
        <v>0</v>
      </c>
      <c r="BT53" s="144">
        <f t="shared" si="22"/>
        <v>0</v>
      </c>
      <c r="BU53" s="144">
        <f t="shared" si="22"/>
        <v>0</v>
      </c>
      <c r="BV53" s="144">
        <f t="shared" si="22"/>
        <v>0</v>
      </c>
      <c r="BW53" s="144">
        <f t="shared" si="16"/>
        <v>0</v>
      </c>
      <c r="BX53" s="144">
        <f t="shared" si="16"/>
        <v>0</v>
      </c>
      <c r="BY53" s="144">
        <f t="shared" si="16"/>
        <v>0</v>
      </c>
      <c r="BZ53" s="144">
        <f t="shared" si="16"/>
        <v>0</v>
      </c>
      <c r="CA53" s="144">
        <f t="shared" si="16"/>
        <v>0</v>
      </c>
      <c r="CB53" s="144">
        <f t="shared" si="16"/>
        <v>0</v>
      </c>
      <c r="CC53" s="369"/>
      <c r="CE53" s="189" t="str">
        <f t="shared" si="1"/>
        <v>Taxe unique de raccordement</v>
      </c>
      <c r="CF53" s="145"/>
      <c r="CG53" s="145"/>
      <c r="CH53" s="145"/>
      <c r="CI53" s="145"/>
      <c r="CJ53" s="145"/>
      <c r="CK53" s="145"/>
      <c r="CL53" s="145">
        <v>1</v>
      </c>
      <c r="CM53" s="145"/>
      <c r="CN53" s="145"/>
      <c r="CO53" s="145"/>
      <c r="CP53" s="145"/>
      <c r="CQ53" s="145"/>
      <c r="CR53" s="145">
        <v>1</v>
      </c>
      <c r="CS53" s="145"/>
      <c r="CT53" s="145">
        <f t="shared" si="2"/>
        <v>0</v>
      </c>
      <c r="CU53" s="145">
        <f t="shared" si="3"/>
        <v>0</v>
      </c>
      <c r="CV53" s="145">
        <f t="shared" si="7"/>
        <v>0</v>
      </c>
    </row>
    <row r="54" spans="1:100" s="137" customFormat="1" ht="13.5" hidden="1" thickBot="1" x14ac:dyDescent="0.25">
      <c r="A54" s="158"/>
      <c r="B54" s="95" t="s">
        <v>136</v>
      </c>
      <c r="C54" s="319"/>
      <c r="D54" s="49"/>
      <c r="E54" s="152">
        <v>30</v>
      </c>
      <c r="F54" s="642"/>
      <c r="G54" s="148">
        <v>0.02</v>
      </c>
      <c r="H54" s="636"/>
      <c r="I54" s="622" t="s">
        <v>124</v>
      </c>
      <c r="J54" s="84"/>
      <c r="K54" s="139">
        <f t="shared" si="8"/>
        <v>30</v>
      </c>
      <c r="L54" s="140">
        <f t="shared" si="26"/>
        <v>0.02</v>
      </c>
      <c r="M54" s="141">
        <f t="shared" si="27"/>
        <v>0</v>
      </c>
      <c r="N54" s="141">
        <f t="shared" si="28"/>
        <v>0</v>
      </c>
      <c r="O54" s="70"/>
      <c r="P54" s="687" t="str">
        <f t="shared" si="0"/>
        <v>Citerne à mazout</v>
      </c>
      <c r="Q54" s="144">
        <f t="shared" si="12"/>
        <v>0</v>
      </c>
      <c r="R54" s="144">
        <f t="shared" si="29"/>
        <v>0</v>
      </c>
      <c r="S54" s="144">
        <f t="shared" si="29"/>
        <v>0</v>
      </c>
      <c r="T54" s="144">
        <f t="shared" si="29"/>
        <v>0</v>
      </c>
      <c r="U54" s="144">
        <f t="shared" si="29"/>
        <v>0</v>
      </c>
      <c r="V54" s="144">
        <f t="shared" si="29"/>
        <v>0</v>
      </c>
      <c r="W54" s="144">
        <f t="shared" si="29"/>
        <v>0</v>
      </c>
      <c r="X54" s="144">
        <f t="shared" si="29"/>
        <v>0</v>
      </c>
      <c r="Y54" s="144">
        <f t="shared" si="29"/>
        <v>0</v>
      </c>
      <c r="Z54" s="144">
        <f t="shared" si="29"/>
        <v>0</v>
      </c>
      <c r="AA54" s="144">
        <f t="shared" si="29"/>
        <v>0</v>
      </c>
      <c r="AB54" s="144">
        <f t="shared" si="29"/>
        <v>0</v>
      </c>
      <c r="AC54" s="144">
        <f t="shared" si="29"/>
        <v>0</v>
      </c>
      <c r="AD54" s="144">
        <f t="shared" si="29"/>
        <v>0</v>
      </c>
      <c r="AE54" s="144">
        <f t="shared" si="29"/>
        <v>0</v>
      </c>
      <c r="AF54" s="144">
        <f t="shared" si="29"/>
        <v>0</v>
      </c>
      <c r="AG54" s="144">
        <f t="shared" si="29"/>
        <v>0</v>
      </c>
      <c r="AH54" s="144">
        <f t="shared" si="29"/>
        <v>0</v>
      </c>
      <c r="AI54" s="144">
        <f t="shared" si="29"/>
        <v>0</v>
      </c>
      <c r="AJ54" s="144">
        <f t="shared" si="29"/>
        <v>0</v>
      </c>
      <c r="AK54" s="144">
        <f t="shared" si="29"/>
        <v>0</v>
      </c>
      <c r="AL54" s="144">
        <f t="shared" si="29"/>
        <v>0</v>
      </c>
      <c r="AM54" s="144">
        <f t="shared" si="29"/>
        <v>0</v>
      </c>
      <c r="AN54" s="144">
        <f t="shared" si="29"/>
        <v>0</v>
      </c>
      <c r="AO54" s="144">
        <f t="shared" si="29"/>
        <v>0</v>
      </c>
      <c r="AP54" s="144">
        <f t="shared" si="29"/>
        <v>0</v>
      </c>
      <c r="AQ54" s="144">
        <f t="shared" si="29"/>
        <v>0</v>
      </c>
      <c r="AR54" s="144">
        <f t="shared" si="29"/>
        <v>0</v>
      </c>
      <c r="AS54" s="144">
        <f t="shared" si="29"/>
        <v>0</v>
      </c>
      <c r="AT54" s="144">
        <f t="shared" si="29"/>
        <v>0</v>
      </c>
      <c r="AU54" s="144">
        <f t="shared" si="29"/>
        <v>0</v>
      </c>
      <c r="AV54" s="144">
        <f t="shared" si="30"/>
        <v>0</v>
      </c>
      <c r="AX54" s="144">
        <f t="shared" si="31"/>
        <v>0</v>
      </c>
      <c r="AY54" s="144">
        <f t="shared" ref="AY54:BK88" si="33">AX54-$N54+R54</f>
        <v>0</v>
      </c>
      <c r="AZ54" s="144">
        <f t="shared" si="33"/>
        <v>0</v>
      </c>
      <c r="BA54" s="144">
        <f t="shared" si="33"/>
        <v>0</v>
      </c>
      <c r="BB54" s="144">
        <f t="shared" si="33"/>
        <v>0</v>
      </c>
      <c r="BC54" s="144">
        <f t="shared" si="33"/>
        <v>0</v>
      </c>
      <c r="BD54" s="144">
        <f t="shared" si="33"/>
        <v>0</v>
      </c>
      <c r="BE54" s="144">
        <f t="shared" si="33"/>
        <v>0</v>
      </c>
      <c r="BF54" s="144">
        <f t="shared" si="32"/>
        <v>0</v>
      </c>
      <c r="BG54" s="144">
        <f t="shared" si="32"/>
        <v>0</v>
      </c>
      <c r="BH54" s="144">
        <f t="shared" si="32"/>
        <v>0</v>
      </c>
      <c r="BI54" s="144">
        <f t="shared" si="32"/>
        <v>0</v>
      </c>
      <c r="BJ54" s="144">
        <f t="shared" si="32"/>
        <v>0</v>
      </c>
      <c r="BK54" s="144">
        <f t="shared" si="32"/>
        <v>0</v>
      </c>
      <c r="BL54" s="144">
        <f t="shared" si="32"/>
        <v>0</v>
      </c>
      <c r="BM54" s="144">
        <f t="shared" si="32"/>
        <v>0</v>
      </c>
      <c r="BN54" s="144">
        <f t="shared" si="32"/>
        <v>0</v>
      </c>
      <c r="BO54" s="144">
        <f t="shared" si="22"/>
        <v>0</v>
      </c>
      <c r="BP54" s="144">
        <f t="shared" si="22"/>
        <v>0</v>
      </c>
      <c r="BQ54" s="144">
        <f t="shared" si="22"/>
        <v>0</v>
      </c>
      <c r="BR54" s="144">
        <f t="shared" si="22"/>
        <v>0</v>
      </c>
      <c r="BS54" s="144">
        <f t="shared" si="22"/>
        <v>0</v>
      </c>
      <c r="BT54" s="144">
        <f t="shared" si="22"/>
        <v>0</v>
      </c>
      <c r="BU54" s="144">
        <f t="shared" si="22"/>
        <v>0</v>
      </c>
      <c r="BV54" s="144">
        <f t="shared" si="22"/>
        <v>0</v>
      </c>
      <c r="BW54" s="144">
        <f t="shared" si="16"/>
        <v>0</v>
      </c>
      <c r="BX54" s="144">
        <f t="shared" si="16"/>
        <v>0</v>
      </c>
      <c r="BY54" s="144">
        <f t="shared" si="16"/>
        <v>0</v>
      </c>
      <c r="BZ54" s="144">
        <f t="shared" si="16"/>
        <v>0</v>
      </c>
      <c r="CA54" s="144">
        <f t="shared" si="16"/>
        <v>0</v>
      </c>
      <c r="CB54" s="144">
        <f t="shared" si="16"/>
        <v>0</v>
      </c>
      <c r="CC54" s="369"/>
      <c r="CE54" s="189" t="str">
        <f t="shared" si="1"/>
        <v>Citerne à mazout</v>
      </c>
      <c r="CF54" s="145"/>
      <c r="CG54" s="145"/>
      <c r="CH54" s="145"/>
      <c r="CI54" s="145"/>
      <c r="CJ54" s="145"/>
      <c r="CK54" s="145"/>
      <c r="CL54" s="145"/>
      <c r="CM54" s="145"/>
      <c r="CN54" s="145"/>
      <c r="CO54" s="145"/>
      <c r="CP54" s="145"/>
      <c r="CQ54" s="145"/>
      <c r="CR54" s="145"/>
      <c r="CS54" s="145">
        <v>1</v>
      </c>
      <c r="CT54" s="145">
        <f t="shared" si="2"/>
        <v>0</v>
      </c>
      <c r="CU54" s="145">
        <f t="shared" si="3"/>
        <v>0</v>
      </c>
      <c r="CV54" s="145">
        <f t="shared" si="7"/>
        <v>0</v>
      </c>
    </row>
    <row r="55" spans="1:100" s="137" customFormat="1" ht="13.5" hidden="1" thickBot="1" x14ac:dyDescent="0.25">
      <c r="A55" s="158"/>
      <c r="B55" s="689" t="s">
        <v>356</v>
      </c>
      <c r="C55" s="320"/>
      <c r="D55" s="50"/>
      <c r="E55" s="152">
        <v>30</v>
      </c>
      <c r="F55" s="643"/>
      <c r="G55" s="148">
        <v>1.4999999999999999E-2</v>
      </c>
      <c r="H55" s="637"/>
      <c r="I55" s="622" t="s">
        <v>124</v>
      </c>
      <c r="J55" s="84"/>
      <c r="K55" s="139">
        <f t="shared" si="8"/>
        <v>30</v>
      </c>
      <c r="L55" s="140">
        <f t="shared" si="26"/>
        <v>1.4999999999999999E-2</v>
      </c>
      <c r="M55" s="141">
        <f t="shared" si="27"/>
        <v>0</v>
      </c>
      <c r="N55" s="141">
        <f t="shared" si="28"/>
        <v>0</v>
      </c>
      <c r="O55" s="70"/>
      <c r="P55" s="687" t="str">
        <f t="shared" si="0"/>
        <v>Conduite de mazout</v>
      </c>
      <c r="Q55" s="144">
        <f t="shared" si="12"/>
        <v>0</v>
      </c>
      <c r="R55" s="144">
        <f t="shared" si="29"/>
        <v>0</v>
      </c>
      <c r="S55" s="144">
        <f t="shared" si="29"/>
        <v>0</v>
      </c>
      <c r="T55" s="144">
        <f t="shared" si="29"/>
        <v>0</v>
      </c>
      <c r="U55" s="144">
        <f t="shared" si="29"/>
        <v>0</v>
      </c>
      <c r="V55" s="144">
        <f t="shared" si="29"/>
        <v>0</v>
      </c>
      <c r="W55" s="144">
        <f t="shared" si="29"/>
        <v>0</v>
      </c>
      <c r="X55" s="144">
        <f t="shared" si="29"/>
        <v>0</v>
      </c>
      <c r="Y55" s="144">
        <f t="shared" si="29"/>
        <v>0</v>
      </c>
      <c r="Z55" s="144">
        <f t="shared" si="29"/>
        <v>0</v>
      </c>
      <c r="AA55" s="144">
        <f t="shared" si="29"/>
        <v>0</v>
      </c>
      <c r="AB55" s="144">
        <f t="shared" si="29"/>
        <v>0</v>
      </c>
      <c r="AC55" s="144">
        <f t="shared" si="29"/>
        <v>0</v>
      </c>
      <c r="AD55" s="144">
        <f t="shared" si="29"/>
        <v>0</v>
      </c>
      <c r="AE55" s="144">
        <f t="shared" si="29"/>
        <v>0</v>
      </c>
      <c r="AF55" s="144">
        <f t="shared" si="29"/>
        <v>0</v>
      </c>
      <c r="AG55" s="144">
        <f t="shared" si="29"/>
        <v>0</v>
      </c>
      <c r="AH55" s="144">
        <f t="shared" si="29"/>
        <v>0</v>
      </c>
      <c r="AI55" s="144">
        <f t="shared" si="29"/>
        <v>0</v>
      </c>
      <c r="AJ55" s="144">
        <f t="shared" si="29"/>
        <v>0</v>
      </c>
      <c r="AK55" s="144">
        <f t="shared" si="29"/>
        <v>0</v>
      </c>
      <c r="AL55" s="144">
        <f t="shared" si="29"/>
        <v>0</v>
      </c>
      <c r="AM55" s="144">
        <f t="shared" si="29"/>
        <v>0</v>
      </c>
      <c r="AN55" s="144">
        <f t="shared" si="29"/>
        <v>0</v>
      </c>
      <c r="AO55" s="144">
        <f t="shared" si="29"/>
        <v>0</v>
      </c>
      <c r="AP55" s="144">
        <f t="shared" si="29"/>
        <v>0</v>
      </c>
      <c r="AQ55" s="144">
        <f t="shared" si="29"/>
        <v>0</v>
      </c>
      <c r="AR55" s="144">
        <f t="shared" si="29"/>
        <v>0</v>
      </c>
      <c r="AS55" s="144">
        <f t="shared" si="29"/>
        <v>0</v>
      </c>
      <c r="AT55" s="144">
        <f t="shared" si="29"/>
        <v>0</v>
      </c>
      <c r="AU55" s="144">
        <f t="shared" si="29"/>
        <v>0</v>
      </c>
      <c r="AV55" s="144">
        <f t="shared" si="30"/>
        <v>0</v>
      </c>
      <c r="AX55" s="144">
        <f t="shared" si="31"/>
        <v>0</v>
      </c>
      <c r="AY55" s="144">
        <f t="shared" si="33"/>
        <v>0</v>
      </c>
      <c r="AZ55" s="144">
        <f t="shared" si="33"/>
        <v>0</v>
      </c>
      <c r="BA55" s="144">
        <f t="shared" si="33"/>
        <v>0</v>
      </c>
      <c r="BB55" s="144">
        <f t="shared" si="33"/>
        <v>0</v>
      </c>
      <c r="BC55" s="144">
        <f t="shared" si="33"/>
        <v>0</v>
      </c>
      <c r="BD55" s="144">
        <f t="shared" si="33"/>
        <v>0</v>
      </c>
      <c r="BE55" s="144">
        <f t="shared" si="33"/>
        <v>0</v>
      </c>
      <c r="BF55" s="144">
        <f t="shared" si="32"/>
        <v>0</v>
      </c>
      <c r="BG55" s="144">
        <f t="shared" si="32"/>
        <v>0</v>
      </c>
      <c r="BH55" s="144">
        <f t="shared" si="32"/>
        <v>0</v>
      </c>
      <c r="BI55" s="144">
        <f t="shared" si="32"/>
        <v>0</v>
      </c>
      <c r="BJ55" s="144">
        <f t="shared" si="32"/>
        <v>0</v>
      </c>
      <c r="BK55" s="144">
        <f t="shared" si="32"/>
        <v>0</v>
      </c>
      <c r="BL55" s="144">
        <f t="shared" si="32"/>
        <v>0</v>
      </c>
      <c r="BM55" s="144">
        <f t="shared" si="32"/>
        <v>0</v>
      </c>
      <c r="BN55" s="144">
        <f t="shared" si="32"/>
        <v>0</v>
      </c>
      <c r="BO55" s="144">
        <f t="shared" si="22"/>
        <v>0</v>
      </c>
      <c r="BP55" s="144">
        <f t="shared" si="22"/>
        <v>0</v>
      </c>
      <c r="BQ55" s="144">
        <f t="shared" si="22"/>
        <v>0</v>
      </c>
      <c r="BR55" s="144">
        <f t="shared" si="22"/>
        <v>0</v>
      </c>
      <c r="BS55" s="144">
        <f t="shared" si="22"/>
        <v>0</v>
      </c>
      <c r="BT55" s="144">
        <f t="shared" si="22"/>
        <v>0</v>
      </c>
      <c r="BU55" s="144">
        <f t="shared" si="22"/>
        <v>0</v>
      </c>
      <c r="BV55" s="144">
        <f t="shared" si="22"/>
        <v>0</v>
      </c>
      <c r="BW55" s="144">
        <f t="shared" si="16"/>
        <v>0</v>
      </c>
      <c r="BX55" s="144">
        <f t="shared" si="16"/>
        <v>0</v>
      </c>
      <c r="BY55" s="144">
        <f t="shared" si="16"/>
        <v>0</v>
      </c>
      <c r="BZ55" s="144">
        <f t="shared" si="16"/>
        <v>0</v>
      </c>
      <c r="CA55" s="144">
        <f t="shared" si="16"/>
        <v>0</v>
      </c>
      <c r="CB55" s="144">
        <f t="shared" si="16"/>
        <v>0</v>
      </c>
      <c r="CC55" s="369"/>
      <c r="CE55" s="189" t="str">
        <f t="shared" si="1"/>
        <v>Conduite de mazout</v>
      </c>
      <c r="CF55" s="145"/>
      <c r="CG55" s="145"/>
      <c r="CH55" s="145"/>
      <c r="CI55" s="145"/>
      <c r="CJ55" s="145"/>
      <c r="CK55" s="145"/>
      <c r="CL55" s="145"/>
      <c r="CM55" s="145"/>
      <c r="CN55" s="145"/>
      <c r="CO55" s="145"/>
      <c r="CP55" s="145"/>
      <c r="CQ55" s="145"/>
      <c r="CR55" s="145"/>
      <c r="CS55" s="145">
        <v>1</v>
      </c>
      <c r="CT55" s="145">
        <f t="shared" si="2"/>
        <v>0</v>
      </c>
      <c r="CU55" s="145">
        <f t="shared" si="3"/>
        <v>0</v>
      </c>
      <c r="CV55" s="145">
        <f t="shared" si="7"/>
        <v>0</v>
      </c>
    </row>
    <row r="56" spans="1:100" s="137" customFormat="1" ht="13.5" hidden="1" thickBot="1" x14ac:dyDescent="0.25">
      <c r="A56" s="158"/>
      <c r="B56" s="697" t="s">
        <v>372</v>
      </c>
      <c r="C56" s="320"/>
      <c r="D56" s="50"/>
      <c r="E56" s="152">
        <v>20</v>
      </c>
      <c r="F56" s="643"/>
      <c r="G56" s="148">
        <v>0.01</v>
      </c>
      <c r="H56" s="637"/>
      <c r="I56" s="622" t="s">
        <v>124</v>
      </c>
      <c r="J56" s="84"/>
      <c r="K56" s="139">
        <f t="shared" si="8"/>
        <v>20</v>
      </c>
      <c r="L56" s="140">
        <f t="shared" si="26"/>
        <v>0.01</v>
      </c>
      <c r="M56" s="141">
        <f t="shared" si="27"/>
        <v>0</v>
      </c>
      <c r="N56" s="141">
        <f t="shared" si="28"/>
        <v>0</v>
      </c>
      <c r="O56" s="70"/>
      <c r="P56" s="687" t="str">
        <f t="shared" si="0"/>
        <v>Conduite de raccordement chaudière (mazout)</v>
      </c>
      <c r="Q56" s="144">
        <f t="shared" si="12"/>
        <v>0</v>
      </c>
      <c r="R56" s="144">
        <f t="shared" si="29"/>
        <v>0</v>
      </c>
      <c r="S56" s="144">
        <f t="shared" si="29"/>
        <v>0</v>
      </c>
      <c r="T56" s="144">
        <f t="shared" si="29"/>
        <v>0</v>
      </c>
      <c r="U56" s="144">
        <f t="shared" si="29"/>
        <v>0</v>
      </c>
      <c r="V56" s="144">
        <f t="shared" si="29"/>
        <v>0</v>
      </c>
      <c r="W56" s="144">
        <f t="shared" si="29"/>
        <v>0</v>
      </c>
      <c r="X56" s="144">
        <f t="shared" si="29"/>
        <v>0</v>
      </c>
      <c r="Y56" s="144">
        <f t="shared" si="29"/>
        <v>0</v>
      </c>
      <c r="Z56" s="144">
        <f t="shared" si="29"/>
        <v>0</v>
      </c>
      <c r="AA56" s="144">
        <f t="shared" si="29"/>
        <v>0</v>
      </c>
      <c r="AB56" s="144">
        <f t="shared" si="29"/>
        <v>0</v>
      </c>
      <c r="AC56" s="144">
        <f t="shared" si="29"/>
        <v>0</v>
      </c>
      <c r="AD56" s="144">
        <f t="shared" si="29"/>
        <v>0</v>
      </c>
      <c r="AE56" s="144">
        <f t="shared" si="29"/>
        <v>0</v>
      </c>
      <c r="AF56" s="144">
        <f t="shared" si="29"/>
        <v>0</v>
      </c>
      <c r="AG56" s="144">
        <f t="shared" si="29"/>
        <v>0</v>
      </c>
      <c r="AH56" s="144">
        <f t="shared" si="29"/>
        <v>0</v>
      </c>
      <c r="AI56" s="144">
        <f t="shared" si="29"/>
        <v>0</v>
      </c>
      <c r="AJ56" s="144">
        <f t="shared" si="29"/>
        <v>0</v>
      </c>
      <c r="AK56" s="144">
        <f t="shared" si="29"/>
        <v>0</v>
      </c>
      <c r="AL56" s="144">
        <f t="shared" si="29"/>
        <v>0</v>
      </c>
      <c r="AM56" s="144">
        <f t="shared" si="29"/>
        <v>0</v>
      </c>
      <c r="AN56" s="144">
        <f t="shared" si="29"/>
        <v>0</v>
      </c>
      <c r="AO56" s="144">
        <f t="shared" si="29"/>
        <v>0</v>
      </c>
      <c r="AP56" s="144">
        <f t="shared" si="29"/>
        <v>0</v>
      </c>
      <c r="AQ56" s="144">
        <f t="shared" si="29"/>
        <v>0</v>
      </c>
      <c r="AR56" s="144">
        <f t="shared" si="29"/>
        <v>0</v>
      </c>
      <c r="AS56" s="144">
        <f t="shared" si="29"/>
        <v>0</v>
      </c>
      <c r="AT56" s="144">
        <f t="shared" si="29"/>
        <v>0</v>
      </c>
      <c r="AU56" s="144">
        <f t="shared" si="29"/>
        <v>0</v>
      </c>
      <c r="AV56" s="144">
        <f t="shared" si="30"/>
        <v>0</v>
      </c>
      <c r="AX56" s="144">
        <f t="shared" si="31"/>
        <v>0</v>
      </c>
      <c r="AY56" s="144">
        <f t="shared" si="33"/>
        <v>0</v>
      </c>
      <c r="AZ56" s="144">
        <f t="shared" si="33"/>
        <v>0</v>
      </c>
      <c r="BA56" s="144">
        <f t="shared" si="33"/>
        <v>0</v>
      </c>
      <c r="BB56" s="144">
        <f t="shared" si="33"/>
        <v>0</v>
      </c>
      <c r="BC56" s="144">
        <f t="shared" si="33"/>
        <v>0</v>
      </c>
      <c r="BD56" s="144">
        <f t="shared" si="33"/>
        <v>0</v>
      </c>
      <c r="BE56" s="144">
        <f t="shared" si="33"/>
        <v>0</v>
      </c>
      <c r="BF56" s="144">
        <f t="shared" si="32"/>
        <v>0</v>
      </c>
      <c r="BG56" s="144">
        <f t="shared" si="32"/>
        <v>0</v>
      </c>
      <c r="BH56" s="144">
        <f t="shared" si="32"/>
        <v>0</v>
      </c>
      <c r="BI56" s="144">
        <f t="shared" si="32"/>
        <v>0</v>
      </c>
      <c r="BJ56" s="144">
        <f t="shared" si="32"/>
        <v>0</v>
      </c>
      <c r="BK56" s="144">
        <f t="shared" si="32"/>
        <v>0</v>
      </c>
      <c r="BL56" s="144">
        <f t="shared" si="32"/>
        <v>0</v>
      </c>
      <c r="BM56" s="144">
        <f t="shared" si="32"/>
        <v>0</v>
      </c>
      <c r="BN56" s="144">
        <f t="shared" si="32"/>
        <v>0</v>
      </c>
      <c r="BO56" s="144">
        <f t="shared" si="22"/>
        <v>0</v>
      </c>
      <c r="BP56" s="144">
        <f t="shared" si="22"/>
        <v>0</v>
      </c>
      <c r="BQ56" s="144">
        <f t="shared" si="22"/>
        <v>0</v>
      </c>
      <c r="BR56" s="144">
        <f t="shared" si="22"/>
        <v>0</v>
      </c>
      <c r="BS56" s="144">
        <f t="shared" si="22"/>
        <v>0</v>
      </c>
      <c r="BT56" s="144">
        <f t="shared" si="22"/>
        <v>0</v>
      </c>
      <c r="BU56" s="144">
        <f t="shared" si="22"/>
        <v>0</v>
      </c>
      <c r="BV56" s="144">
        <f t="shared" si="22"/>
        <v>0</v>
      </c>
      <c r="BW56" s="144">
        <f t="shared" si="16"/>
        <v>0</v>
      </c>
      <c r="BX56" s="144">
        <f t="shared" si="16"/>
        <v>0</v>
      </c>
      <c r="BY56" s="144">
        <f t="shared" si="16"/>
        <v>0</v>
      </c>
      <c r="BZ56" s="144">
        <f t="shared" si="16"/>
        <v>0</v>
      </c>
      <c r="CA56" s="144">
        <f t="shared" si="16"/>
        <v>0</v>
      </c>
      <c r="CB56" s="144">
        <f t="shared" si="16"/>
        <v>0</v>
      </c>
      <c r="CC56" s="369"/>
      <c r="CE56" s="189" t="str">
        <f t="shared" si="1"/>
        <v>Conduite de raccordement chaudière (mazout)</v>
      </c>
      <c r="CF56" s="145"/>
      <c r="CG56" s="145"/>
      <c r="CH56" s="145"/>
      <c r="CI56" s="145"/>
      <c r="CJ56" s="145"/>
      <c r="CK56" s="145"/>
      <c r="CL56" s="145"/>
      <c r="CM56" s="145"/>
      <c r="CN56" s="145"/>
      <c r="CO56" s="145"/>
      <c r="CP56" s="145"/>
      <c r="CQ56" s="145"/>
      <c r="CR56" s="145"/>
      <c r="CS56" s="145">
        <v>1</v>
      </c>
      <c r="CT56" s="145">
        <f t="shared" si="2"/>
        <v>0</v>
      </c>
      <c r="CU56" s="145">
        <f t="shared" si="3"/>
        <v>0</v>
      </c>
      <c r="CV56" s="145">
        <f t="shared" si="7"/>
        <v>0</v>
      </c>
    </row>
    <row r="57" spans="1:100" s="137" customFormat="1" ht="13.5" hidden="1" thickBot="1" x14ac:dyDescent="0.25">
      <c r="A57" s="158"/>
      <c r="B57" s="96" t="s">
        <v>426</v>
      </c>
      <c r="C57" s="320"/>
      <c r="D57" s="50"/>
      <c r="E57" s="152">
        <v>15</v>
      </c>
      <c r="F57" s="643"/>
      <c r="G57" s="148">
        <v>0.04</v>
      </c>
      <c r="H57" s="637"/>
      <c r="I57" s="622" t="s">
        <v>124</v>
      </c>
      <c r="J57" s="84"/>
      <c r="K57" s="139">
        <f t="shared" si="8"/>
        <v>15</v>
      </c>
      <c r="L57" s="140">
        <f t="shared" si="26"/>
        <v>0.04</v>
      </c>
      <c r="M57" s="141">
        <f t="shared" si="27"/>
        <v>0</v>
      </c>
      <c r="N57" s="141">
        <f t="shared" si="28"/>
        <v>0</v>
      </c>
      <c r="O57" s="70"/>
      <c r="P57" s="149" t="str">
        <f t="shared" si="0"/>
        <v>Convoyage des pellets/copeaux</v>
      </c>
      <c r="Q57" s="144">
        <f t="shared" si="12"/>
        <v>0</v>
      </c>
      <c r="R57" s="144">
        <f t="shared" si="29"/>
        <v>0</v>
      </c>
      <c r="S57" s="144">
        <f t="shared" si="29"/>
        <v>0</v>
      </c>
      <c r="T57" s="144">
        <f t="shared" si="29"/>
        <v>0</v>
      </c>
      <c r="U57" s="144">
        <f t="shared" si="29"/>
        <v>0</v>
      </c>
      <c r="V57" s="144">
        <f t="shared" si="29"/>
        <v>0</v>
      </c>
      <c r="W57" s="144">
        <f t="shared" si="29"/>
        <v>0</v>
      </c>
      <c r="X57" s="144">
        <f t="shared" si="29"/>
        <v>0</v>
      </c>
      <c r="Y57" s="144">
        <f t="shared" si="29"/>
        <v>0</v>
      </c>
      <c r="Z57" s="144">
        <f t="shared" si="29"/>
        <v>0</v>
      </c>
      <c r="AA57" s="144">
        <f t="shared" si="29"/>
        <v>0</v>
      </c>
      <c r="AB57" s="144">
        <f t="shared" si="29"/>
        <v>0</v>
      </c>
      <c r="AC57" s="144">
        <f t="shared" si="29"/>
        <v>0</v>
      </c>
      <c r="AD57" s="144">
        <f t="shared" si="29"/>
        <v>0</v>
      </c>
      <c r="AE57" s="144">
        <f t="shared" si="29"/>
        <v>0</v>
      </c>
      <c r="AF57" s="144">
        <f t="shared" si="29"/>
        <v>0</v>
      </c>
      <c r="AG57" s="144">
        <f t="shared" si="29"/>
        <v>0</v>
      </c>
      <c r="AH57" s="144">
        <f t="shared" si="29"/>
        <v>0</v>
      </c>
      <c r="AI57" s="144">
        <f t="shared" si="29"/>
        <v>0</v>
      </c>
      <c r="AJ57" s="144">
        <f t="shared" si="29"/>
        <v>0</v>
      </c>
      <c r="AK57" s="144">
        <f t="shared" si="29"/>
        <v>0</v>
      </c>
      <c r="AL57" s="144">
        <f t="shared" si="29"/>
        <v>0</v>
      </c>
      <c r="AM57" s="144">
        <f t="shared" si="29"/>
        <v>0</v>
      </c>
      <c r="AN57" s="144">
        <f t="shared" si="29"/>
        <v>0</v>
      </c>
      <c r="AO57" s="144">
        <f t="shared" si="29"/>
        <v>0</v>
      </c>
      <c r="AP57" s="144">
        <f t="shared" si="29"/>
        <v>0</v>
      </c>
      <c r="AQ57" s="144">
        <f t="shared" si="29"/>
        <v>0</v>
      </c>
      <c r="AR57" s="144">
        <f t="shared" si="29"/>
        <v>0</v>
      </c>
      <c r="AS57" s="144">
        <f t="shared" si="29"/>
        <v>0</v>
      </c>
      <c r="AT57" s="144">
        <f t="shared" si="29"/>
        <v>0</v>
      </c>
      <c r="AU57" s="144">
        <f t="shared" si="29"/>
        <v>0</v>
      </c>
      <c r="AV57" s="144">
        <f t="shared" si="30"/>
        <v>0</v>
      </c>
      <c r="AX57" s="144">
        <f t="shared" si="31"/>
        <v>0</v>
      </c>
      <c r="AY57" s="144">
        <f t="shared" si="33"/>
        <v>0</v>
      </c>
      <c r="AZ57" s="144">
        <f t="shared" si="33"/>
        <v>0</v>
      </c>
      <c r="BA57" s="144">
        <f t="shared" si="33"/>
        <v>0</v>
      </c>
      <c r="BB57" s="144">
        <f t="shared" si="33"/>
        <v>0</v>
      </c>
      <c r="BC57" s="144">
        <f t="shared" si="33"/>
        <v>0</v>
      </c>
      <c r="BD57" s="144">
        <f t="shared" si="33"/>
        <v>0</v>
      </c>
      <c r="BE57" s="144">
        <f t="shared" si="33"/>
        <v>0</v>
      </c>
      <c r="BF57" s="144">
        <f t="shared" si="32"/>
        <v>0</v>
      </c>
      <c r="BG57" s="144">
        <f t="shared" si="32"/>
        <v>0</v>
      </c>
      <c r="BH57" s="144">
        <f t="shared" si="32"/>
        <v>0</v>
      </c>
      <c r="BI57" s="144">
        <f t="shared" si="32"/>
        <v>0</v>
      </c>
      <c r="BJ57" s="144">
        <f t="shared" si="32"/>
        <v>0</v>
      </c>
      <c r="BK57" s="144">
        <f t="shared" si="32"/>
        <v>0</v>
      </c>
      <c r="BL57" s="144">
        <f t="shared" si="32"/>
        <v>0</v>
      </c>
      <c r="BM57" s="144">
        <f t="shared" si="32"/>
        <v>0</v>
      </c>
      <c r="BN57" s="144">
        <f t="shared" si="32"/>
        <v>0</v>
      </c>
      <c r="BO57" s="144">
        <f t="shared" si="22"/>
        <v>0</v>
      </c>
      <c r="BP57" s="144">
        <f t="shared" si="22"/>
        <v>0</v>
      </c>
      <c r="BQ57" s="144">
        <f t="shared" si="22"/>
        <v>0</v>
      </c>
      <c r="BR57" s="144">
        <f t="shared" si="22"/>
        <v>0</v>
      </c>
      <c r="BS57" s="144">
        <f t="shared" si="22"/>
        <v>0</v>
      </c>
      <c r="BT57" s="144">
        <f t="shared" si="22"/>
        <v>0</v>
      </c>
      <c r="BU57" s="144">
        <f t="shared" si="22"/>
        <v>0</v>
      </c>
      <c r="BV57" s="144">
        <f t="shared" si="22"/>
        <v>0</v>
      </c>
      <c r="BW57" s="144">
        <f t="shared" si="16"/>
        <v>0</v>
      </c>
      <c r="BX57" s="144">
        <f t="shared" si="16"/>
        <v>0</v>
      </c>
      <c r="BY57" s="144">
        <f t="shared" si="16"/>
        <v>0</v>
      </c>
      <c r="BZ57" s="144">
        <f t="shared" si="16"/>
        <v>0</v>
      </c>
      <c r="CA57" s="144">
        <f t="shared" si="16"/>
        <v>0</v>
      </c>
      <c r="CB57" s="144">
        <f t="shared" si="16"/>
        <v>0</v>
      </c>
      <c r="CC57" s="369"/>
      <c r="CE57" s="189" t="str">
        <f t="shared" si="1"/>
        <v>Convoyage des pellets/copeaux</v>
      </c>
      <c r="CF57" s="145"/>
      <c r="CG57" s="145"/>
      <c r="CH57" s="145"/>
      <c r="CI57" s="145"/>
      <c r="CJ57" s="145"/>
      <c r="CK57" s="145"/>
      <c r="CL57" s="145"/>
      <c r="CM57" s="145">
        <v>1</v>
      </c>
      <c r="CN57" s="145">
        <v>1</v>
      </c>
      <c r="CO57" s="145"/>
      <c r="CP57" s="145"/>
      <c r="CQ57" s="145"/>
      <c r="CR57" s="145"/>
      <c r="CS57" s="145"/>
      <c r="CT57" s="145">
        <f t="shared" si="2"/>
        <v>0</v>
      </c>
      <c r="CU57" s="145">
        <f t="shared" si="3"/>
        <v>0</v>
      </c>
      <c r="CV57" s="145">
        <f t="shared" si="7"/>
        <v>0</v>
      </c>
    </row>
    <row r="58" spans="1:100" s="137" customFormat="1" hidden="1" x14ac:dyDescent="0.2">
      <c r="A58" s="158"/>
      <c r="B58" s="95" t="s">
        <v>45</v>
      </c>
      <c r="C58" s="320"/>
      <c r="D58" s="50"/>
      <c r="E58" s="510">
        <v>30</v>
      </c>
      <c r="F58" s="643"/>
      <c r="G58" s="157" t="s">
        <v>46</v>
      </c>
      <c r="H58" s="637"/>
      <c r="I58" s="623" t="s">
        <v>124</v>
      </c>
      <c r="J58" s="84"/>
      <c r="K58" s="139">
        <f t="shared" si="8"/>
        <v>30</v>
      </c>
      <c r="L58" s="140">
        <f t="shared" si="26"/>
        <v>0</v>
      </c>
      <c r="M58" s="141">
        <f t="shared" si="27"/>
        <v>0</v>
      </c>
      <c r="N58" s="141">
        <f t="shared" si="28"/>
        <v>0</v>
      </c>
      <c r="O58" s="70"/>
      <c r="P58" s="149" t="str">
        <f t="shared" si="0"/>
        <v>Autre</v>
      </c>
      <c r="Q58" s="144">
        <f t="shared" si="12"/>
        <v>0</v>
      </c>
      <c r="R58" s="144">
        <f t="shared" si="29"/>
        <v>0</v>
      </c>
      <c r="S58" s="144">
        <f t="shared" si="29"/>
        <v>0</v>
      </c>
      <c r="T58" s="144">
        <f t="shared" si="29"/>
        <v>0</v>
      </c>
      <c r="U58" s="144">
        <f t="shared" si="29"/>
        <v>0</v>
      </c>
      <c r="V58" s="144">
        <f t="shared" si="29"/>
        <v>0</v>
      </c>
      <c r="W58" s="144">
        <f t="shared" si="29"/>
        <v>0</v>
      </c>
      <c r="X58" s="144">
        <f t="shared" si="29"/>
        <v>0</v>
      </c>
      <c r="Y58" s="144">
        <f t="shared" si="29"/>
        <v>0</v>
      </c>
      <c r="Z58" s="144">
        <f t="shared" si="29"/>
        <v>0</v>
      </c>
      <c r="AA58" s="144">
        <f t="shared" si="29"/>
        <v>0</v>
      </c>
      <c r="AB58" s="144">
        <f t="shared" si="29"/>
        <v>0</v>
      </c>
      <c r="AC58" s="144">
        <f t="shared" si="29"/>
        <v>0</v>
      </c>
      <c r="AD58" s="144">
        <f t="shared" si="29"/>
        <v>0</v>
      </c>
      <c r="AE58" s="144">
        <f t="shared" si="29"/>
        <v>0</v>
      </c>
      <c r="AF58" s="144">
        <f t="shared" si="29"/>
        <v>0</v>
      </c>
      <c r="AG58" s="144">
        <f t="shared" ref="AG58:AU58" si="34">IF(Betrachtungszeit_Heizung&lt;AG$26,0,IF(AND(AF$26&lt;&gt;0,AF$26/($K58)=INT(AF$26/($K58))),$D58,0))</f>
        <v>0</v>
      </c>
      <c r="AH58" s="144">
        <f t="shared" si="34"/>
        <v>0</v>
      </c>
      <c r="AI58" s="144">
        <f t="shared" si="34"/>
        <v>0</v>
      </c>
      <c r="AJ58" s="144">
        <f t="shared" si="34"/>
        <v>0</v>
      </c>
      <c r="AK58" s="144">
        <f t="shared" si="34"/>
        <v>0</v>
      </c>
      <c r="AL58" s="144">
        <f t="shared" si="34"/>
        <v>0</v>
      </c>
      <c r="AM58" s="144">
        <f t="shared" si="34"/>
        <v>0</v>
      </c>
      <c r="AN58" s="144">
        <f t="shared" si="34"/>
        <v>0</v>
      </c>
      <c r="AO58" s="144">
        <f t="shared" si="34"/>
        <v>0</v>
      </c>
      <c r="AP58" s="144">
        <f t="shared" si="34"/>
        <v>0</v>
      </c>
      <c r="AQ58" s="144">
        <f t="shared" si="34"/>
        <v>0</v>
      </c>
      <c r="AR58" s="144">
        <f t="shared" si="34"/>
        <v>0</v>
      </c>
      <c r="AS58" s="144">
        <f t="shared" si="34"/>
        <v>0</v>
      </c>
      <c r="AT58" s="144">
        <f t="shared" si="34"/>
        <v>0</v>
      </c>
      <c r="AU58" s="144">
        <f t="shared" si="34"/>
        <v>0</v>
      </c>
      <c r="AV58" s="144">
        <f t="shared" si="30"/>
        <v>0</v>
      </c>
      <c r="AX58" s="144">
        <f t="shared" si="31"/>
        <v>0</v>
      </c>
      <c r="AY58" s="144">
        <f t="shared" si="33"/>
        <v>0</v>
      </c>
      <c r="AZ58" s="144">
        <f t="shared" si="33"/>
        <v>0</v>
      </c>
      <c r="BA58" s="144">
        <f t="shared" si="33"/>
        <v>0</v>
      </c>
      <c r="BB58" s="144">
        <f t="shared" si="33"/>
        <v>0</v>
      </c>
      <c r="BC58" s="144">
        <f t="shared" si="33"/>
        <v>0</v>
      </c>
      <c r="BD58" s="144">
        <f t="shared" si="33"/>
        <v>0</v>
      </c>
      <c r="BE58" s="144">
        <f t="shared" si="33"/>
        <v>0</v>
      </c>
      <c r="BF58" s="144">
        <f t="shared" si="32"/>
        <v>0</v>
      </c>
      <c r="BG58" s="144">
        <f t="shared" si="32"/>
        <v>0</v>
      </c>
      <c r="BH58" s="144">
        <f t="shared" si="32"/>
        <v>0</v>
      </c>
      <c r="BI58" s="144">
        <f t="shared" si="32"/>
        <v>0</v>
      </c>
      <c r="BJ58" s="144">
        <f t="shared" si="32"/>
        <v>0</v>
      </c>
      <c r="BK58" s="144">
        <f t="shared" si="32"/>
        <v>0</v>
      </c>
      <c r="BL58" s="144">
        <f t="shared" si="32"/>
        <v>0</v>
      </c>
      <c r="BM58" s="144">
        <f t="shared" si="32"/>
        <v>0</v>
      </c>
      <c r="BN58" s="144">
        <f t="shared" si="32"/>
        <v>0</v>
      </c>
      <c r="BO58" s="144">
        <f t="shared" si="22"/>
        <v>0</v>
      </c>
      <c r="BP58" s="144">
        <f t="shared" si="22"/>
        <v>0</v>
      </c>
      <c r="BQ58" s="144">
        <f t="shared" si="22"/>
        <v>0</v>
      </c>
      <c r="BR58" s="144">
        <f t="shared" si="22"/>
        <v>0</v>
      </c>
      <c r="BS58" s="144">
        <f t="shared" si="22"/>
        <v>0</v>
      </c>
      <c r="BT58" s="144">
        <f t="shared" si="22"/>
        <v>0</v>
      </c>
      <c r="BU58" s="144">
        <f t="shared" si="22"/>
        <v>0</v>
      </c>
      <c r="BV58" s="144">
        <f t="shared" si="22"/>
        <v>0</v>
      </c>
      <c r="BW58" s="144">
        <f t="shared" si="16"/>
        <v>0</v>
      </c>
      <c r="BX58" s="144">
        <f t="shared" si="16"/>
        <v>0</v>
      </c>
      <c r="BY58" s="144">
        <f t="shared" si="16"/>
        <v>0</v>
      </c>
      <c r="BZ58" s="144">
        <f t="shared" si="16"/>
        <v>0</v>
      </c>
      <c r="CA58" s="144">
        <f t="shared" si="16"/>
        <v>0</v>
      </c>
      <c r="CB58" s="144">
        <f t="shared" si="16"/>
        <v>0</v>
      </c>
      <c r="CC58" s="369"/>
      <c r="CE58" s="189" t="str">
        <f t="shared" si="1"/>
        <v>Autre</v>
      </c>
      <c r="CF58" s="145"/>
      <c r="CG58" s="145">
        <v>1</v>
      </c>
      <c r="CH58" s="145">
        <v>1</v>
      </c>
      <c r="CI58" s="145">
        <v>1</v>
      </c>
      <c r="CJ58" s="145">
        <v>1</v>
      </c>
      <c r="CK58" s="145">
        <v>1</v>
      </c>
      <c r="CL58" s="145">
        <v>1</v>
      </c>
      <c r="CM58" s="145">
        <v>1</v>
      </c>
      <c r="CN58" s="145">
        <v>1</v>
      </c>
      <c r="CO58" s="145">
        <v>1</v>
      </c>
      <c r="CP58" s="145">
        <v>1</v>
      </c>
      <c r="CQ58" s="145">
        <v>1</v>
      </c>
      <c r="CR58" s="145">
        <v>1</v>
      </c>
      <c r="CS58" s="145">
        <v>1</v>
      </c>
      <c r="CT58" s="145">
        <f t="shared" si="2"/>
        <v>0</v>
      </c>
      <c r="CU58" s="145">
        <f t="shared" si="3"/>
        <v>0</v>
      </c>
      <c r="CV58" s="145">
        <f t="shared" si="7"/>
        <v>0</v>
      </c>
    </row>
    <row r="59" spans="1:100" s="137" customFormat="1" ht="13.5" hidden="1" thickBot="1" x14ac:dyDescent="0.25">
      <c r="A59" s="158"/>
      <c r="B59" s="125" t="s">
        <v>137</v>
      </c>
      <c r="C59" s="321"/>
      <c r="D59" s="154"/>
      <c r="E59" s="155"/>
      <c r="F59" s="644"/>
      <c r="G59" s="130"/>
      <c r="H59" s="638"/>
      <c r="I59" s="156"/>
      <c r="J59" s="84"/>
      <c r="K59" s="139"/>
      <c r="L59" s="140"/>
      <c r="M59" s="141"/>
      <c r="N59" s="141"/>
      <c r="O59" s="70"/>
      <c r="P59" s="134" t="str">
        <f t="shared" si="0"/>
        <v>4. Production de chaleur</v>
      </c>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369"/>
      <c r="CE59" s="374" t="str">
        <f t="shared" si="1"/>
        <v>4. Production de chaleur</v>
      </c>
      <c r="CF59" s="145">
        <v>1</v>
      </c>
      <c r="CG59" s="145">
        <v>1</v>
      </c>
      <c r="CH59" s="145">
        <v>1</v>
      </c>
      <c r="CI59" s="145">
        <v>1</v>
      </c>
      <c r="CJ59" s="145">
        <v>1</v>
      </c>
      <c r="CK59" s="145">
        <v>1</v>
      </c>
      <c r="CL59" s="145">
        <v>1</v>
      </c>
      <c r="CM59" s="145">
        <v>1</v>
      </c>
      <c r="CN59" s="145">
        <v>1</v>
      </c>
      <c r="CO59" s="145">
        <v>1</v>
      </c>
      <c r="CP59" s="145">
        <v>1</v>
      </c>
      <c r="CQ59" s="145">
        <v>1</v>
      </c>
      <c r="CR59" s="145">
        <v>1</v>
      </c>
      <c r="CS59" s="145">
        <v>1</v>
      </c>
      <c r="CT59" s="145">
        <f t="shared" si="2"/>
        <v>1</v>
      </c>
      <c r="CU59" s="145">
        <f t="shared" si="3"/>
        <v>1</v>
      </c>
      <c r="CV59" s="145">
        <f t="shared" si="7"/>
        <v>1</v>
      </c>
    </row>
    <row r="60" spans="1:100" s="137" customFormat="1" ht="13.5" hidden="1" thickBot="1" x14ac:dyDescent="0.25">
      <c r="A60" s="158"/>
      <c r="B60" s="99" t="s">
        <v>138</v>
      </c>
      <c r="C60" s="319"/>
      <c r="D60" s="49"/>
      <c r="E60" s="152">
        <v>20</v>
      </c>
      <c r="F60" s="642"/>
      <c r="G60" s="34">
        <v>2.5000000000000001E-2</v>
      </c>
      <c r="H60" s="636"/>
      <c r="I60" s="622" t="s">
        <v>124</v>
      </c>
      <c r="J60" s="84"/>
      <c r="K60" s="139">
        <f t="shared" si="8"/>
        <v>20</v>
      </c>
      <c r="L60" s="140">
        <f t="shared" ref="L60:L67" si="35">IF(ISNUMBER(H60),IF(I60=$D$332,IFERROR(H60/D60,"-"),H60/100),IF(ISNUMBER(G60),G60,0))</f>
        <v>2.5000000000000001E-2</v>
      </c>
      <c r="M60" s="141">
        <f t="shared" ref="M60:M67" si="36">IF(AND(ISNUMBER(H60),I60=$D$332),H60,L60*D60)</f>
        <v>0</v>
      </c>
      <c r="N60" s="141">
        <f t="shared" ref="N60:N67" si="37">1/K60*D60</f>
        <v>0</v>
      </c>
      <c r="O60" s="70"/>
      <c r="P60" s="143" t="str">
        <f t="shared" si="0"/>
        <v>Chaudière 1</v>
      </c>
      <c r="Q60" s="144">
        <f t="shared" si="12"/>
        <v>0</v>
      </c>
      <c r="R60" s="144">
        <f t="shared" ref="R60:AU67" si="38">IF(Betrachtungszeit_Heizung&lt;R$26,0,IF(AND(Q$26&lt;&gt;0,Q$26/($K60)=INT(Q$26/($K60))),$D60,0))</f>
        <v>0</v>
      </c>
      <c r="S60" s="144">
        <f t="shared" si="38"/>
        <v>0</v>
      </c>
      <c r="T60" s="144">
        <f t="shared" si="38"/>
        <v>0</v>
      </c>
      <c r="U60" s="144">
        <f t="shared" si="38"/>
        <v>0</v>
      </c>
      <c r="V60" s="144">
        <f t="shared" si="38"/>
        <v>0</v>
      </c>
      <c r="W60" s="144">
        <f t="shared" si="38"/>
        <v>0</v>
      </c>
      <c r="X60" s="144">
        <f t="shared" si="38"/>
        <v>0</v>
      </c>
      <c r="Y60" s="144">
        <f t="shared" si="38"/>
        <v>0</v>
      </c>
      <c r="Z60" s="144">
        <f t="shared" si="38"/>
        <v>0</v>
      </c>
      <c r="AA60" s="144">
        <f t="shared" si="38"/>
        <v>0</v>
      </c>
      <c r="AB60" s="144">
        <f t="shared" si="38"/>
        <v>0</v>
      </c>
      <c r="AC60" s="144">
        <f t="shared" si="38"/>
        <v>0</v>
      </c>
      <c r="AD60" s="144">
        <f t="shared" si="38"/>
        <v>0</v>
      </c>
      <c r="AE60" s="144">
        <f t="shared" si="38"/>
        <v>0</v>
      </c>
      <c r="AF60" s="144">
        <f t="shared" si="38"/>
        <v>0</v>
      </c>
      <c r="AG60" s="144">
        <f t="shared" si="38"/>
        <v>0</v>
      </c>
      <c r="AH60" s="144">
        <f t="shared" si="38"/>
        <v>0</v>
      </c>
      <c r="AI60" s="144">
        <f t="shared" si="38"/>
        <v>0</v>
      </c>
      <c r="AJ60" s="144">
        <f t="shared" si="38"/>
        <v>0</v>
      </c>
      <c r="AK60" s="144">
        <f t="shared" si="38"/>
        <v>0</v>
      </c>
      <c r="AL60" s="144">
        <f t="shared" si="38"/>
        <v>0</v>
      </c>
      <c r="AM60" s="144">
        <f t="shared" si="38"/>
        <v>0</v>
      </c>
      <c r="AN60" s="144">
        <f t="shared" si="38"/>
        <v>0</v>
      </c>
      <c r="AO60" s="144">
        <f t="shared" si="38"/>
        <v>0</v>
      </c>
      <c r="AP60" s="144">
        <f t="shared" si="38"/>
        <v>0</v>
      </c>
      <c r="AQ60" s="144">
        <f t="shared" si="38"/>
        <v>0</v>
      </c>
      <c r="AR60" s="144">
        <f t="shared" si="38"/>
        <v>0</v>
      </c>
      <c r="AS60" s="144">
        <f t="shared" si="38"/>
        <v>0</v>
      </c>
      <c r="AT60" s="144">
        <f t="shared" si="38"/>
        <v>0</v>
      </c>
      <c r="AU60" s="144">
        <f t="shared" si="38"/>
        <v>0</v>
      </c>
      <c r="AV60" s="144">
        <f t="shared" ref="AV60:AV73" si="39">SUMIF($AX$26:$CB$26,Betrachtungszeit_Heizung,AX60:CB60)</f>
        <v>0</v>
      </c>
      <c r="AX60" s="144">
        <f t="shared" ref="AX60:AX73" si="40">$D60</f>
        <v>0</v>
      </c>
      <c r="AY60" s="144">
        <f t="shared" si="33"/>
        <v>0</v>
      </c>
      <c r="AZ60" s="144">
        <f t="shared" si="33"/>
        <v>0</v>
      </c>
      <c r="BA60" s="144">
        <f t="shared" si="33"/>
        <v>0</v>
      </c>
      <c r="BB60" s="144">
        <f t="shared" si="33"/>
        <v>0</v>
      </c>
      <c r="BC60" s="144">
        <f t="shared" si="33"/>
        <v>0</v>
      </c>
      <c r="BD60" s="144">
        <f t="shared" si="33"/>
        <v>0</v>
      </c>
      <c r="BE60" s="144">
        <f t="shared" si="33"/>
        <v>0</v>
      </c>
      <c r="BF60" s="144">
        <f t="shared" si="32"/>
        <v>0</v>
      </c>
      <c r="BG60" s="144">
        <f t="shared" si="32"/>
        <v>0</v>
      </c>
      <c r="BH60" s="144">
        <f t="shared" si="32"/>
        <v>0</v>
      </c>
      <c r="BI60" s="144">
        <f t="shared" si="32"/>
        <v>0</v>
      </c>
      <c r="BJ60" s="144">
        <f t="shared" si="32"/>
        <v>0</v>
      </c>
      <c r="BK60" s="144">
        <f t="shared" si="32"/>
        <v>0</v>
      </c>
      <c r="BL60" s="144">
        <f t="shared" si="32"/>
        <v>0</v>
      </c>
      <c r="BM60" s="144">
        <f t="shared" si="32"/>
        <v>0</v>
      </c>
      <c r="BN60" s="144">
        <f t="shared" si="32"/>
        <v>0</v>
      </c>
      <c r="BO60" s="144">
        <f t="shared" si="22"/>
        <v>0</v>
      </c>
      <c r="BP60" s="144">
        <f t="shared" si="22"/>
        <v>0</v>
      </c>
      <c r="BQ60" s="144">
        <f t="shared" si="22"/>
        <v>0</v>
      </c>
      <c r="BR60" s="144">
        <f t="shared" si="22"/>
        <v>0</v>
      </c>
      <c r="BS60" s="144">
        <f t="shared" si="22"/>
        <v>0</v>
      </c>
      <c r="BT60" s="144">
        <f t="shared" si="22"/>
        <v>0</v>
      </c>
      <c r="BU60" s="144">
        <f t="shared" si="22"/>
        <v>0</v>
      </c>
      <c r="BV60" s="144">
        <f t="shared" si="22"/>
        <v>0</v>
      </c>
      <c r="BW60" s="144">
        <f t="shared" si="16"/>
        <v>0</v>
      </c>
      <c r="BX60" s="144">
        <f t="shared" si="16"/>
        <v>0</v>
      </c>
      <c r="BY60" s="144">
        <f t="shared" si="16"/>
        <v>0</v>
      </c>
      <c r="BZ60" s="144">
        <f t="shared" si="16"/>
        <v>0</v>
      </c>
      <c r="CA60" s="144">
        <f t="shared" si="16"/>
        <v>0</v>
      </c>
      <c r="CB60" s="144">
        <f t="shared" si="16"/>
        <v>0</v>
      </c>
      <c r="CC60" s="369"/>
      <c r="CE60" s="189" t="str">
        <f t="shared" si="1"/>
        <v>Chaudière 1</v>
      </c>
      <c r="CF60" s="145"/>
      <c r="CG60" s="145"/>
      <c r="CH60" s="145"/>
      <c r="CI60" s="145"/>
      <c r="CJ60" s="145"/>
      <c r="CK60" s="145"/>
      <c r="CL60" s="145"/>
      <c r="CM60" s="145">
        <v>1</v>
      </c>
      <c r="CN60" s="145">
        <v>1</v>
      </c>
      <c r="CO60" s="145"/>
      <c r="CP60" s="145"/>
      <c r="CQ60" s="145">
        <v>1</v>
      </c>
      <c r="CR60" s="145">
        <v>1</v>
      </c>
      <c r="CS60" s="145">
        <v>1</v>
      </c>
      <c r="CT60" s="145">
        <f t="shared" si="2"/>
        <v>0</v>
      </c>
      <c r="CU60" s="145">
        <f t="shared" si="3"/>
        <v>0</v>
      </c>
      <c r="CV60" s="145">
        <f t="shared" si="7"/>
        <v>0</v>
      </c>
    </row>
    <row r="61" spans="1:100" s="137" customFormat="1" ht="13.5" hidden="1" thickBot="1" x14ac:dyDescent="0.25">
      <c r="A61" s="158"/>
      <c r="B61" s="99" t="s">
        <v>139</v>
      </c>
      <c r="C61" s="319"/>
      <c r="D61" s="49"/>
      <c r="E61" s="152">
        <v>20</v>
      </c>
      <c r="F61" s="642"/>
      <c r="G61" s="34">
        <v>2.5000000000000001E-2</v>
      </c>
      <c r="H61" s="636"/>
      <c r="I61" s="622" t="s">
        <v>124</v>
      </c>
      <c r="J61" s="84"/>
      <c r="K61" s="139">
        <f t="shared" si="8"/>
        <v>20</v>
      </c>
      <c r="L61" s="140">
        <f t="shared" si="35"/>
        <v>2.5000000000000001E-2</v>
      </c>
      <c r="M61" s="141">
        <f t="shared" si="36"/>
        <v>0</v>
      </c>
      <c r="N61" s="141">
        <f t="shared" si="37"/>
        <v>0</v>
      </c>
      <c r="O61" s="70"/>
      <c r="P61" s="143" t="str">
        <f t="shared" si="0"/>
        <v>Chaudière 2</v>
      </c>
      <c r="Q61" s="144">
        <f t="shared" si="12"/>
        <v>0</v>
      </c>
      <c r="R61" s="144">
        <f t="shared" si="38"/>
        <v>0</v>
      </c>
      <c r="S61" s="144">
        <f t="shared" si="38"/>
        <v>0</v>
      </c>
      <c r="T61" s="144">
        <f t="shared" si="38"/>
        <v>0</v>
      </c>
      <c r="U61" s="144">
        <f t="shared" si="38"/>
        <v>0</v>
      </c>
      <c r="V61" s="144">
        <f t="shared" si="38"/>
        <v>0</v>
      </c>
      <c r="W61" s="144">
        <f t="shared" si="38"/>
        <v>0</v>
      </c>
      <c r="X61" s="144">
        <f t="shared" si="38"/>
        <v>0</v>
      </c>
      <c r="Y61" s="144">
        <f t="shared" si="38"/>
        <v>0</v>
      </c>
      <c r="Z61" s="144">
        <f t="shared" si="38"/>
        <v>0</v>
      </c>
      <c r="AA61" s="144">
        <f t="shared" si="38"/>
        <v>0</v>
      </c>
      <c r="AB61" s="144">
        <f t="shared" si="38"/>
        <v>0</v>
      </c>
      <c r="AC61" s="144">
        <f t="shared" si="38"/>
        <v>0</v>
      </c>
      <c r="AD61" s="144">
        <f t="shared" si="38"/>
        <v>0</v>
      </c>
      <c r="AE61" s="144">
        <f t="shared" si="38"/>
        <v>0</v>
      </c>
      <c r="AF61" s="144">
        <f t="shared" si="38"/>
        <v>0</v>
      </c>
      <c r="AG61" s="144">
        <f t="shared" si="38"/>
        <v>0</v>
      </c>
      <c r="AH61" s="144">
        <f t="shared" si="38"/>
        <v>0</v>
      </c>
      <c r="AI61" s="144">
        <f t="shared" si="38"/>
        <v>0</v>
      </c>
      <c r="AJ61" s="144">
        <f t="shared" si="38"/>
        <v>0</v>
      </c>
      <c r="AK61" s="144">
        <f t="shared" si="38"/>
        <v>0</v>
      </c>
      <c r="AL61" s="144">
        <f t="shared" si="38"/>
        <v>0</v>
      </c>
      <c r="AM61" s="144">
        <f t="shared" si="38"/>
        <v>0</v>
      </c>
      <c r="AN61" s="144">
        <f t="shared" si="38"/>
        <v>0</v>
      </c>
      <c r="AO61" s="144">
        <f t="shared" si="38"/>
        <v>0</v>
      </c>
      <c r="AP61" s="144">
        <f t="shared" si="38"/>
        <v>0</v>
      </c>
      <c r="AQ61" s="144">
        <f t="shared" si="38"/>
        <v>0</v>
      </c>
      <c r="AR61" s="144">
        <f t="shared" si="38"/>
        <v>0</v>
      </c>
      <c r="AS61" s="144">
        <f t="shared" si="38"/>
        <v>0</v>
      </c>
      <c r="AT61" s="144">
        <f t="shared" si="38"/>
        <v>0</v>
      </c>
      <c r="AU61" s="144">
        <f t="shared" si="38"/>
        <v>0</v>
      </c>
      <c r="AV61" s="144">
        <f t="shared" si="39"/>
        <v>0</v>
      </c>
      <c r="AX61" s="144">
        <f t="shared" si="40"/>
        <v>0</v>
      </c>
      <c r="AY61" s="144">
        <f t="shared" si="33"/>
        <v>0</v>
      </c>
      <c r="AZ61" s="144">
        <f t="shared" si="33"/>
        <v>0</v>
      </c>
      <c r="BA61" s="144">
        <f t="shared" si="33"/>
        <v>0</v>
      </c>
      <c r="BB61" s="144">
        <f t="shared" si="33"/>
        <v>0</v>
      </c>
      <c r="BC61" s="144">
        <f t="shared" si="33"/>
        <v>0</v>
      </c>
      <c r="BD61" s="144">
        <f t="shared" si="33"/>
        <v>0</v>
      </c>
      <c r="BE61" s="144">
        <f t="shared" si="33"/>
        <v>0</v>
      </c>
      <c r="BF61" s="144">
        <f t="shared" si="32"/>
        <v>0</v>
      </c>
      <c r="BG61" s="144">
        <f t="shared" si="32"/>
        <v>0</v>
      </c>
      <c r="BH61" s="144">
        <f t="shared" si="32"/>
        <v>0</v>
      </c>
      <c r="BI61" s="144">
        <f t="shared" si="32"/>
        <v>0</v>
      </c>
      <c r="BJ61" s="144">
        <f t="shared" si="32"/>
        <v>0</v>
      </c>
      <c r="BK61" s="144">
        <f t="shared" si="32"/>
        <v>0</v>
      </c>
      <c r="BL61" s="144">
        <f t="shared" si="32"/>
        <v>0</v>
      </c>
      <c r="BM61" s="144">
        <f t="shared" si="32"/>
        <v>0</v>
      </c>
      <c r="BN61" s="144">
        <f t="shared" si="32"/>
        <v>0</v>
      </c>
      <c r="BO61" s="144">
        <f t="shared" si="22"/>
        <v>0</v>
      </c>
      <c r="BP61" s="144">
        <f t="shared" si="22"/>
        <v>0</v>
      </c>
      <c r="BQ61" s="144">
        <f t="shared" si="22"/>
        <v>0</v>
      </c>
      <c r="BR61" s="144">
        <f t="shared" si="22"/>
        <v>0</v>
      </c>
      <c r="BS61" s="144">
        <f t="shared" si="22"/>
        <v>0</v>
      </c>
      <c r="BT61" s="144">
        <f t="shared" si="22"/>
        <v>0</v>
      </c>
      <c r="BU61" s="144">
        <f t="shared" si="22"/>
        <v>0</v>
      </c>
      <c r="BV61" s="144">
        <f t="shared" si="22"/>
        <v>0</v>
      </c>
      <c r="BW61" s="144">
        <f t="shared" si="16"/>
        <v>0</v>
      </c>
      <c r="BX61" s="144">
        <f t="shared" si="16"/>
        <v>0</v>
      </c>
      <c r="BY61" s="144">
        <f t="shared" si="16"/>
        <v>0</v>
      </c>
      <c r="BZ61" s="144">
        <f t="shared" si="16"/>
        <v>0</v>
      </c>
      <c r="CA61" s="144">
        <f t="shared" si="16"/>
        <v>0</v>
      </c>
      <c r="CB61" s="144">
        <f t="shared" si="16"/>
        <v>0</v>
      </c>
      <c r="CC61" s="369"/>
      <c r="CE61" s="189" t="str">
        <f t="shared" si="1"/>
        <v>Chaudière 2</v>
      </c>
      <c r="CF61" s="145"/>
      <c r="CG61" s="145"/>
      <c r="CH61" s="145"/>
      <c r="CI61" s="145"/>
      <c r="CJ61" s="145"/>
      <c r="CK61" s="145"/>
      <c r="CL61" s="145"/>
      <c r="CM61" s="145">
        <v>1</v>
      </c>
      <c r="CN61" s="145">
        <v>1</v>
      </c>
      <c r="CO61" s="145"/>
      <c r="CP61" s="145"/>
      <c r="CQ61" s="145">
        <v>1</v>
      </c>
      <c r="CR61" s="145">
        <v>1</v>
      </c>
      <c r="CS61" s="145">
        <v>1</v>
      </c>
      <c r="CT61" s="145">
        <f t="shared" si="2"/>
        <v>0</v>
      </c>
      <c r="CU61" s="145">
        <f t="shared" si="3"/>
        <v>0</v>
      </c>
      <c r="CV61" s="145">
        <f t="shared" si="7"/>
        <v>0</v>
      </c>
    </row>
    <row r="62" spans="1:100" s="137" customFormat="1" ht="13.5" hidden="1" thickBot="1" x14ac:dyDescent="0.25">
      <c r="A62" s="158"/>
      <c r="B62" s="99" t="s">
        <v>140</v>
      </c>
      <c r="C62" s="319"/>
      <c r="D62" s="49"/>
      <c r="E62" s="152">
        <v>20</v>
      </c>
      <c r="F62" s="642"/>
      <c r="G62" s="34">
        <v>3.5000000000000003E-2</v>
      </c>
      <c r="H62" s="636"/>
      <c r="I62" s="622" t="s">
        <v>124</v>
      </c>
      <c r="J62" s="84"/>
      <c r="K62" s="139">
        <f t="shared" si="8"/>
        <v>20</v>
      </c>
      <c r="L62" s="140">
        <f t="shared" si="35"/>
        <v>3.5000000000000003E-2</v>
      </c>
      <c r="M62" s="141">
        <f t="shared" si="36"/>
        <v>0</v>
      </c>
      <c r="N62" s="141">
        <f t="shared" si="37"/>
        <v>0</v>
      </c>
      <c r="O62" s="70"/>
      <c r="P62" s="143" t="str">
        <f t="shared" si="0"/>
        <v>Pompe à chaleur 1</v>
      </c>
      <c r="Q62" s="144">
        <f t="shared" si="12"/>
        <v>0</v>
      </c>
      <c r="R62" s="144">
        <f t="shared" si="38"/>
        <v>0</v>
      </c>
      <c r="S62" s="144">
        <f t="shared" si="38"/>
        <v>0</v>
      </c>
      <c r="T62" s="144">
        <f t="shared" si="38"/>
        <v>0</v>
      </c>
      <c r="U62" s="144">
        <f t="shared" si="38"/>
        <v>0</v>
      </c>
      <c r="V62" s="144">
        <f t="shared" si="38"/>
        <v>0</v>
      </c>
      <c r="W62" s="144">
        <f t="shared" si="38"/>
        <v>0</v>
      </c>
      <c r="X62" s="144">
        <f t="shared" si="38"/>
        <v>0</v>
      </c>
      <c r="Y62" s="144">
        <f t="shared" si="38"/>
        <v>0</v>
      </c>
      <c r="Z62" s="144">
        <f t="shared" si="38"/>
        <v>0</v>
      </c>
      <c r="AA62" s="144">
        <f t="shared" si="38"/>
        <v>0</v>
      </c>
      <c r="AB62" s="144">
        <f t="shared" si="38"/>
        <v>0</v>
      </c>
      <c r="AC62" s="144">
        <f t="shared" si="38"/>
        <v>0</v>
      </c>
      <c r="AD62" s="144">
        <f t="shared" si="38"/>
        <v>0</v>
      </c>
      <c r="AE62" s="144">
        <f t="shared" si="38"/>
        <v>0</v>
      </c>
      <c r="AF62" s="144">
        <f t="shared" si="38"/>
        <v>0</v>
      </c>
      <c r="AG62" s="144">
        <f t="shared" si="38"/>
        <v>0</v>
      </c>
      <c r="AH62" s="144">
        <f t="shared" si="38"/>
        <v>0</v>
      </c>
      <c r="AI62" s="144">
        <f t="shared" si="38"/>
        <v>0</v>
      </c>
      <c r="AJ62" s="144">
        <f t="shared" si="38"/>
        <v>0</v>
      </c>
      <c r="AK62" s="144">
        <f t="shared" si="38"/>
        <v>0</v>
      </c>
      <c r="AL62" s="144">
        <f t="shared" si="38"/>
        <v>0</v>
      </c>
      <c r="AM62" s="144">
        <f t="shared" si="38"/>
        <v>0</v>
      </c>
      <c r="AN62" s="144">
        <f t="shared" si="38"/>
        <v>0</v>
      </c>
      <c r="AO62" s="144">
        <f t="shared" si="38"/>
        <v>0</v>
      </c>
      <c r="AP62" s="144">
        <f t="shared" si="38"/>
        <v>0</v>
      </c>
      <c r="AQ62" s="144">
        <f t="shared" si="38"/>
        <v>0</v>
      </c>
      <c r="AR62" s="144">
        <f t="shared" si="38"/>
        <v>0</v>
      </c>
      <c r="AS62" s="144">
        <f t="shared" si="38"/>
        <v>0</v>
      </c>
      <c r="AT62" s="144">
        <f t="shared" si="38"/>
        <v>0</v>
      </c>
      <c r="AU62" s="144">
        <f t="shared" si="38"/>
        <v>0</v>
      </c>
      <c r="AV62" s="144">
        <f t="shared" si="39"/>
        <v>0</v>
      </c>
      <c r="AX62" s="144">
        <f t="shared" si="40"/>
        <v>0</v>
      </c>
      <c r="AY62" s="144">
        <f t="shared" si="33"/>
        <v>0</v>
      </c>
      <c r="AZ62" s="144">
        <f t="shared" si="33"/>
        <v>0</v>
      </c>
      <c r="BA62" s="144">
        <f t="shared" si="33"/>
        <v>0</v>
      </c>
      <c r="BB62" s="144">
        <f t="shared" si="33"/>
        <v>0</v>
      </c>
      <c r="BC62" s="144">
        <f t="shared" si="33"/>
        <v>0</v>
      </c>
      <c r="BD62" s="144">
        <f t="shared" si="33"/>
        <v>0</v>
      </c>
      <c r="BE62" s="144">
        <f t="shared" si="33"/>
        <v>0</v>
      </c>
      <c r="BF62" s="144">
        <f t="shared" si="32"/>
        <v>0</v>
      </c>
      <c r="BG62" s="144">
        <f t="shared" si="32"/>
        <v>0</v>
      </c>
      <c r="BH62" s="144">
        <f t="shared" si="32"/>
        <v>0</v>
      </c>
      <c r="BI62" s="144">
        <f t="shared" si="32"/>
        <v>0</v>
      </c>
      <c r="BJ62" s="144">
        <f t="shared" si="32"/>
        <v>0</v>
      </c>
      <c r="BK62" s="144">
        <f t="shared" si="32"/>
        <v>0</v>
      </c>
      <c r="BL62" s="144">
        <f t="shared" si="32"/>
        <v>0</v>
      </c>
      <c r="BM62" s="144">
        <f t="shared" si="32"/>
        <v>0</v>
      </c>
      <c r="BN62" s="144">
        <f t="shared" si="32"/>
        <v>0</v>
      </c>
      <c r="BO62" s="144">
        <f t="shared" si="22"/>
        <v>0</v>
      </c>
      <c r="BP62" s="144">
        <f t="shared" si="22"/>
        <v>0</v>
      </c>
      <c r="BQ62" s="144">
        <f t="shared" si="22"/>
        <v>0</v>
      </c>
      <c r="BR62" s="144">
        <f t="shared" si="22"/>
        <v>0</v>
      </c>
      <c r="BS62" s="144">
        <f t="shared" si="22"/>
        <v>0</v>
      </c>
      <c r="BT62" s="144">
        <f t="shared" si="22"/>
        <v>0</v>
      </c>
      <c r="BU62" s="144">
        <f t="shared" si="22"/>
        <v>0</v>
      </c>
      <c r="BV62" s="144">
        <f t="shared" si="22"/>
        <v>0</v>
      </c>
      <c r="BW62" s="144">
        <f t="shared" si="16"/>
        <v>0</v>
      </c>
      <c r="BX62" s="144">
        <f t="shared" si="16"/>
        <v>0</v>
      </c>
      <c r="BY62" s="144">
        <f t="shared" si="16"/>
        <v>0</v>
      </c>
      <c r="BZ62" s="144">
        <f t="shared" si="16"/>
        <v>0</v>
      </c>
      <c r="CA62" s="144">
        <f t="shared" si="16"/>
        <v>0</v>
      </c>
      <c r="CB62" s="144">
        <f t="shared" si="16"/>
        <v>0</v>
      </c>
      <c r="CC62" s="369"/>
      <c r="CE62" s="189" t="str">
        <f t="shared" si="1"/>
        <v>Pompe à chaleur 1</v>
      </c>
      <c r="CF62" s="145"/>
      <c r="CG62" s="145">
        <v>1</v>
      </c>
      <c r="CH62" s="145">
        <v>1</v>
      </c>
      <c r="CI62" s="145">
        <v>1</v>
      </c>
      <c r="CJ62" s="145">
        <v>1</v>
      </c>
      <c r="CK62" s="145">
        <v>1</v>
      </c>
      <c r="CL62" s="145"/>
      <c r="CM62" s="145"/>
      <c r="CN62" s="145"/>
      <c r="CO62" s="145"/>
      <c r="CP62" s="145"/>
      <c r="CQ62" s="145"/>
      <c r="CR62" s="145"/>
      <c r="CS62" s="145"/>
      <c r="CT62" s="145">
        <f t="shared" si="2"/>
        <v>0</v>
      </c>
      <c r="CU62" s="145">
        <f t="shared" si="3"/>
        <v>0</v>
      </c>
      <c r="CV62" s="145">
        <f t="shared" si="7"/>
        <v>0</v>
      </c>
    </row>
    <row r="63" spans="1:100" s="137" customFormat="1" ht="13.5" hidden="1" thickBot="1" x14ac:dyDescent="0.25">
      <c r="A63" s="158"/>
      <c r="B63" s="99" t="s">
        <v>141</v>
      </c>
      <c r="C63" s="319"/>
      <c r="D63" s="49"/>
      <c r="E63" s="152">
        <v>20</v>
      </c>
      <c r="F63" s="642"/>
      <c r="G63" s="34">
        <v>3.5000000000000003E-2</v>
      </c>
      <c r="H63" s="636"/>
      <c r="I63" s="622" t="s">
        <v>124</v>
      </c>
      <c r="J63" s="84"/>
      <c r="K63" s="139">
        <f t="shared" si="8"/>
        <v>20</v>
      </c>
      <c r="L63" s="140">
        <f t="shared" si="35"/>
        <v>3.5000000000000003E-2</v>
      </c>
      <c r="M63" s="141">
        <f t="shared" si="36"/>
        <v>0</v>
      </c>
      <c r="N63" s="141">
        <f t="shared" si="37"/>
        <v>0</v>
      </c>
      <c r="O63" s="70"/>
      <c r="P63" s="143" t="str">
        <f t="shared" si="0"/>
        <v>Pompe à chaleur 2</v>
      </c>
      <c r="Q63" s="144">
        <f t="shared" si="12"/>
        <v>0</v>
      </c>
      <c r="R63" s="144">
        <f t="shared" si="38"/>
        <v>0</v>
      </c>
      <c r="S63" s="144">
        <f t="shared" si="38"/>
        <v>0</v>
      </c>
      <c r="T63" s="144">
        <f t="shared" si="38"/>
        <v>0</v>
      </c>
      <c r="U63" s="144">
        <f t="shared" si="38"/>
        <v>0</v>
      </c>
      <c r="V63" s="144">
        <f t="shared" si="38"/>
        <v>0</v>
      </c>
      <c r="W63" s="144">
        <f t="shared" si="38"/>
        <v>0</v>
      </c>
      <c r="X63" s="144">
        <f t="shared" si="38"/>
        <v>0</v>
      </c>
      <c r="Y63" s="144">
        <f t="shared" si="38"/>
        <v>0</v>
      </c>
      <c r="Z63" s="144">
        <f t="shared" si="38"/>
        <v>0</v>
      </c>
      <c r="AA63" s="144">
        <f t="shared" si="38"/>
        <v>0</v>
      </c>
      <c r="AB63" s="144">
        <f t="shared" si="38"/>
        <v>0</v>
      </c>
      <c r="AC63" s="144">
        <f t="shared" si="38"/>
        <v>0</v>
      </c>
      <c r="AD63" s="144">
        <f t="shared" si="38"/>
        <v>0</v>
      </c>
      <c r="AE63" s="144">
        <f t="shared" si="38"/>
        <v>0</v>
      </c>
      <c r="AF63" s="144">
        <f t="shared" si="38"/>
        <v>0</v>
      </c>
      <c r="AG63" s="144">
        <f t="shared" si="38"/>
        <v>0</v>
      </c>
      <c r="AH63" s="144">
        <f t="shared" si="38"/>
        <v>0</v>
      </c>
      <c r="AI63" s="144">
        <f t="shared" si="38"/>
        <v>0</v>
      </c>
      <c r="AJ63" s="144">
        <f t="shared" si="38"/>
        <v>0</v>
      </c>
      <c r="AK63" s="144">
        <f t="shared" si="38"/>
        <v>0</v>
      </c>
      <c r="AL63" s="144">
        <f t="shared" si="38"/>
        <v>0</v>
      </c>
      <c r="AM63" s="144">
        <f t="shared" si="38"/>
        <v>0</v>
      </c>
      <c r="AN63" s="144">
        <f t="shared" si="38"/>
        <v>0</v>
      </c>
      <c r="AO63" s="144">
        <f t="shared" si="38"/>
        <v>0</v>
      </c>
      <c r="AP63" s="144">
        <f t="shared" si="38"/>
        <v>0</v>
      </c>
      <c r="AQ63" s="144">
        <f t="shared" si="38"/>
        <v>0</v>
      </c>
      <c r="AR63" s="144">
        <f t="shared" si="38"/>
        <v>0</v>
      </c>
      <c r="AS63" s="144">
        <f t="shared" si="38"/>
        <v>0</v>
      </c>
      <c r="AT63" s="144">
        <f t="shared" si="38"/>
        <v>0</v>
      </c>
      <c r="AU63" s="144">
        <f t="shared" si="38"/>
        <v>0</v>
      </c>
      <c r="AV63" s="144">
        <f t="shared" si="39"/>
        <v>0</v>
      </c>
      <c r="AX63" s="144">
        <f t="shared" si="40"/>
        <v>0</v>
      </c>
      <c r="AY63" s="144">
        <f t="shared" si="33"/>
        <v>0</v>
      </c>
      <c r="AZ63" s="144">
        <f t="shared" si="33"/>
        <v>0</v>
      </c>
      <c r="BA63" s="144">
        <f t="shared" si="33"/>
        <v>0</v>
      </c>
      <c r="BB63" s="144">
        <f t="shared" si="33"/>
        <v>0</v>
      </c>
      <c r="BC63" s="144">
        <f t="shared" si="33"/>
        <v>0</v>
      </c>
      <c r="BD63" s="144">
        <f t="shared" si="33"/>
        <v>0</v>
      </c>
      <c r="BE63" s="144">
        <f t="shared" si="33"/>
        <v>0</v>
      </c>
      <c r="BF63" s="144">
        <f t="shared" si="32"/>
        <v>0</v>
      </c>
      <c r="BG63" s="144">
        <f t="shared" si="32"/>
        <v>0</v>
      </c>
      <c r="BH63" s="144">
        <f t="shared" si="32"/>
        <v>0</v>
      </c>
      <c r="BI63" s="144">
        <f t="shared" si="32"/>
        <v>0</v>
      </c>
      <c r="BJ63" s="144">
        <f t="shared" si="32"/>
        <v>0</v>
      </c>
      <c r="BK63" s="144">
        <f t="shared" si="32"/>
        <v>0</v>
      </c>
      <c r="BL63" s="144">
        <f t="shared" si="32"/>
        <v>0</v>
      </c>
      <c r="BM63" s="144">
        <f t="shared" si="32"/>
        <v>0</v>
      </c>
      <c r="BN63" s="144">
        <f t="shared" si="32"/>
        <v>0</v>
      </c>
      <c r="BO63" s="144">
        <f t="shared" si="22"/>
        <v>0</v>
      </c>
      <c r="BP63" s="144">
        <f t="shared" si="22"/>
        <v>0</v>
      </c>
      <c r="BQ63" s="144">
        <f t="shared" si="22"/>
        <v>0</v>
      </c>
      <c r="BR63" s="144">
        <f t="shared" si="22"/>
        <v>0</v>
      </c>
      <c r="BS63" s="144">
        <f t="shared" si="22"/>
        <v>0</v>
      </c>
      <c r="BT63" s="144">
        <f t="shared" si="22"/>
        <v>0</v>
      </c>
      <c r="BU63" s="144">
        <f t="shared" si="22"/>
        <v>0</v>
      </c>
      <c r="BV63" s="144">
        <f t="shared" si="22"/>
        <v>0</v>
      </c>
      <c r="BW63" s="144">
        <f t="shared" si="16"/>
        <v>0</v>
      </c>
      <c r="BX63" s="144">
        <f t="shared" si="16"/>
        <v>0</v>
      </c>
      <c r="BY63" s="144">
        <f t="shared" si="16"/>
        <v>0</v>
      </c>
      <c r="BZ63" s="144">
        <f t="shared" si="16"/>
        <v>0</v>
      </c>
      <c r="CA63" s="144">
        <f t="shared" si="16"/>
        <v>0</v>
      </c>
      <c r="CB63" s="144">
        <f t="shared" si="16"/>
        <v>0</v>
      </c>
      <c r="CC63" s="369"/>
      <c r="CE63" s="189" t="str">
        <f t="shared" si="1"/>
        <v>Pompe à chaleur 2</v>
      </c>
      <c r="CF63" s="145"/>
      <c r="CG63" s="145">
        <v>1</v>
      </c>
      <c r="CH63" s="145">
        <v>1</v>
      </c>
      <c r="CI63" s="145">
        <v>1</v>
      </c>
      <c r="CJ63" s="145">
        <v>1</v>
      </c>
      <c r="CK63" s="145">
        <v>1</v>
      </c>
      <c r="CL63" s="145"/>
      <c r="CM63" s="145"/>
      <c r="CN63" s="145"/>
      <c r="CO63" s="145"/>
      <c r="CP63" s="145"/>
      <c r="CQ63" s="145"/>
      <c r="CR63" s="145"/>
      <c r="CS63" s="145"/>
      <c r="CT63" s="145">
        <f t="shared" si="2"/>
        <v>0</v>
      </c>
      <c r="CU63" s="145">
        <f t="shared" si="3"/>
        <v>0</v>
      </c>
      <c r="CV63" s="145">
        <f t="shared" si="7"/>
        <v>0</v>
      </c>
    </row>
    <row r="64" spans="1:100" s="137" customFormat="1" ht="13.5" hidden="1" thickBot="1" x14ac:dyDescent="0.25">
      <c r="A64" s="158"/>
      <c r="B64" s="95" t="s">
        <v>142</v>
      </c>
      <c r="C64" s="319"/>
      <c r="D64" s="49"/>
      <c r="E64" s="152">
        <v>20</v>
      </c>
      <c r="F64" s="642"/>
      <c r="G64" s="34">
        <v>1.4999999999999999E-2</v>
      </c>
      <c r="H64" s="636"/>
      <c r="I64" s="622" t="s">
        <v>124</v>
      </c>
      <c r="J64" s="84"/>
      <c r="K64" s="139">
        <f t="shared" si="8"/>
        <v>20</v>
      </c>
      <c r="L64" s="140">
        <f t="shared" si="35"/>
        <v>1.4999999999999999E-2</v>
      </c>
      <c r="M64" s="141">
        <f t="shared" si="36"/>
        <v>0</v>
      </c>
      <c r="N64" s="141">
        <f t="shared" si="37"/>
        <v>0</v>
      </c>
      <c r="O64" s="70"/>
      <c r="P64" s="149" t="str">
        <f t="shared" si="0"/>
        <v>Raccordement hydraulique</v>
      </c>
      <c r="Q64" s="144">
        <f t="shared" si="12"/>
        <v>0</v>
      </c>
      <c r="R64" s="144">
        <f t="shared" si="38"/>
        <v>0</v>
      </c>
      <c r="S64" s="144">
        <f t="shared" si="38"/>
        <v>0</v>
      </c>
      <c r="T64" s="144">
        <f t="shared" si="38"/>
        <v>0</v>
      </c>
      <c r="U64" s="144">
        <f t="shared" si="38"/>
        <v>0</v>
      </c>
      <c r="V64" s="144">
        <f t="shared" si="38"/>
        <v>0</v>
      </c>
      <c r="W64" s="144">
        <f t="shared" si="38"/>
        <v>0</v>
      </c>
      <c r="X64" s="144">
        <f t="shared" si="38"/>
        <v>0</v>
      </c>
      <c r="Y64" s="144">
        <f t="shared" si="38"/>
        <v>0</v>
      </c>
      <c r="Z64" s="144">
        <f t="shared" si="38"/>
        <v>0</v>
      </c>
      <c r="AA64" s="144">
        <f t="shared" si="38"/>
        <v>0</v>
      </c>
      <c r="AB64" s="144">
        <f t="shared" si="38"/>
        <v>0</v>
      </c>
      <c r="AC64" s="144">
        <f t="shared" si="38"/>
        <v>0</v>
      </c>
      <c r="AD64" s="144">
        <f t="shared" si="38"/>
        <v>0</v>
      </c>
      <c r="AE64" s="144">
        <f t="shared" si="38"/>
        <v>0</v>
      </c>
      <c r="AF64" s="144">
        <f t="shared" si="38"/>
        <v>0</v>
      </c>
      <c r="AG64" s="144">
        <f t="shared" si="38"/>
        <v>0</v>
      </c>
      <c r="AH64" s="144">
        <f t="shared" si="38"/>
        <v>0</v>
      </c>
      <c r="AI64" s="144">
        <f t="shared" si="38"/>
        <v>0</v>
      </c>
      <c r="AJ64" s="144">
        <f t="shared" si="38"/>
        <v>0</v>
      </c>
      <c r="AK64" s="144">
        <f t="shared" si="38"/>
        <v>0</v>
      </c>
      <c r="AL64" s="144">
        <f t="shared" si="38"/>
        <v>0</v>
      </c>
      <c r="AM64" s="144">
        <f t="shared" si="38"/>
        <v>0</v>
      </c>
      <c r="AN64" s="144">
        <f t="shared" si="38"/>
        <v>0</v>
      </c>
      <c r="AO64" s="144">
        <f t="shared" si="38"/>
        <v>0</v>
      </c>
      <c r="AP64" s="144">
        <f t="shared" si="38"/>
        <v>0</v>
      </c>
      <c r="AQ64" s="144">
        <f t="shared" si="38"/>
        <v>0</v>
      </c>
      <c r="AR64" s="144">
        <f t="shared" si="38"/>
        <v>0</v>
      </c>
      <c r="AS64" s="144">
        <f t="shared" si="38"/>
        <v>0</v>
      </c>
      <c r="AT64" s="144">
        <f t="shared" si="38"/>
        <v>0</v>
      </c>
      <c r="AU64" s="144">
        <f t="shared" si="38"/>
        <v>0</v>
      </c>
      <c r="AV64" s="144">
        <f t="shared" si="39"/>
        <v>0</v>
      </c>
      <c r="AX64" s="144">
        <f t="shared" si="40"/>
        <v>0</v>
      </c>
      <c r="AY64" s="144">
        <f t="shared" si="33"/>
        <v>0</v>
      </c>
      <c r="AZ64" s="144">
        <f t="shared" si="33"/>
        <v>0</v>
      </c>
      <c r="BA64" s="144">
        <f t="shared" si="33"/>
        <v>0</v>
      </c>
      <c r="BB64" s="144">
        <f t="shared" si="33"/>
        <v>0</v>
      </c>
      <c r="BC64" s="144">
        <f t="shared" si="33"/>
        <v>0</v>
      </c>
      <c r="BD64" s="144">
        <f t="shared" si="33"/>
        <v>0</v>
      </c>
      <c r="BE64" s="144">
        <f t="shared" si="33"/>
        <v>0</v>
      </c>
      <c r="BF64" s="144">
        <f t="shared" si="32"/>
        <v>0</v>
      </c>
      <c r="BG64" s="144">
        <f t="shared" si="32"/>
        <v>0</v>
      </c>
      <c r="BH64" s="144">
        <f t="shared" si="32"/>
        <v>0</v>
      </c>
      <c r="BI64" s="144">
        <f t="shared" si="32"/>
        <v>0</v>
      </c>
      <c r="BJ64" s="144">
        <f t="shared" si="32"/>
        <v>0</v>
      </c>
      <c r="BK64" s="144">
        <f t="shared" si="32"/>
        <v>0</v>
      </c>
      <c r="BL64" s="144">
        <f t="shared" si="32"/>
        <v>0</v>
      </c>
      <c r="BM64" s="144">
        <f t="shared" si="32"/>
        <v>0</v>
      </c>
      <c r="BN64" s="144">
        <f t="shared" si="32"/>
        <v>0</v>
      </c>
      <c r="BO64" s="144">
        <f t="shared" si="22"/>
        <v>0</v>
      </c>
      <c r="BP64" s="144">
        <f t="shared" si="22"/>
        <v>0</v>
      </c>
      <c r="BQ64" s="144">
        <f t="shared" si="22"/>
        <v>0</v>
      </c>
      <c r="BR64" s="144">
        <f t="shared" si="22"/>
        <v>0</v>
      </c>
      <c r="BS64" s="144">
        <f t="shared" si="22"/>
        <v>0</v>
      </c>
      <c r="BT64" s="144">
        <f t="shared" si="22"/>
        <v>0</v>
      </c>
      <c r="BU64" s="144">
        <f t="shared" si="22"/>
        <v>0</v>
      </c>
      <c r="BV64" s="144">
        <f t="shared" si="22"/>
        <v>0</v>
      </c>
      <c r="BW64" s="144">
        <f t="shared" si="16"/>
        <v>0</v>
      </c>
      <c r="BX64" s="144">
        <f t="shared" si="16"/>
        <v>0</v>
      </c>
      <c r="BY64" s="144">
        <f t="shared" si="16"/>
        <v>0</v>
      </c>
      <c r="BZ64" s="144">
        <f t="shared" si="16"/>
        <v>0</v>
      </c>
      <c r="CA64" s="144">
        <f t="shared" si="16"/>
        <v>0</v>
      </c>
      <c r="CB64" s="144">
        <f t="shared" si="16"/>
        <v>0</v>
      </c>
      <c r="CC64" s="369"/>
      <c r="CE64" s="189" t="str">
        <f t="shared" si="1"/>
        <v>Raccordement hydraulique</v>
      </c>
      <c r="CF64" s="145"/>
      <c r="CG64" s="145">
        <v>1</v>
      </c>
      <c r="CH64" s="145">
        <v>1</v>
      </c>
      <c r="CI64" s="145">
        <v>1</v>
      </c>
      <c r="CJ64" s="145">
        <v>1</v>
      </c>
      <c r="CK64" s="145">
        <v>1</v>
      </c>
      <c r="CL64" s="145">
        <v>1</v>
      </c>
      <c r="CM64" s="145">
        <v>1</v>
      </c>
      <c r="CN64" s="145">
        <v>1</v>
      </c>
      <c r="CO64" s="145">
        <v>1</v>
      </c>
      <c r="CP64" s="145">
        <v>1</v>
      </c>
      <c r="CQ64" s="145">
        <v>1</v>
      </c>
      <c r="CR64" s="145">
        <v>1</v>
      </c>
      <c r="CS64" s="145">
        <v>1</v>
      </c>
      <c r="CT64" s="145">
        <f t="shared" si="2"/>
        <v>0</v>
      </c>
      <c r="CU64" s="145">
        <f t="shared" si="3"/>
        <v>0</v>
      </c>
      <c r="CV64" s="145">
        <f t="shared" si="7"/>
        <v>0</v>
      </c>
    </row>
    <row r="65" spans="1:100" s="137" customFormat="1" ht="13.5" hidden="1" thickBot="1" x14ac:dyDescent="0.25">
      <c r="A65" s="158"/>
      <c r="B65" s="95" t="s">
        <v>143</v>
      </c>
      <c r="C65" s="319"/>
      <c r="D65" s="49"/>
      <c r="E65" s="152">
        <v>30</v>
      </c>
      <c r="F65" s="642"/>
      <c r="G65" s="34">
        <v>5.0000000000000001E-3</v>
      </c>
      <c r="H65" s="636"/>
      <c r="I65" s="622" t="s">
        <v>124</v>
      </c>
      <c r="J65" s="84"/>
      <c r="K65" s="139">
        <f t="shared" si="8"/>
        <v>30</v>
      </c>
      <c r="L65" s="140">
        <f t="shared" si="35"/>
        <v>5.0000000000000001E-3</v>
      </c>
      <c r="M65" s="141">
        <f t="shared" si="36"/>
        <v>0</v>
      </c>
      <c r="N65" s="141">
        <f t="shared" si="37"/>
        <v>0</v>
      </c>
      <c r="O65" s="70"/>
      <c r="P65" s="149" t="str">
        <f t="shared" si="0"/>
        <v>Accumulateur</v>
      </c>
      <c r="Q65" s="144">
        <f t="shared" si="12"/>
        <v>0</v>
      </c>
      <c r="R65" s="144">
        <f t="shared" si="38"/>
        <v>0</v>
      </c>
      <c r="S65" s="144">
        <f t="shared" si="38"/>
        <v>0</v>
      </c>
      <c r="T65" s="144">
        <f t="shared" si="38"/>
        <v>0</v>
      </c>
      <c r="U65" s="144">
        <f t="shared" si="38"/>
        <v>0</v>
      </c>
      <c r="V65" s="144">
        <f t="shared" si="38"/>
        <v>0</v>
      </c>
      <c r="W65" s="144">
        <f t="shared" si="38"/>
        <v>0</v>
      </c>
      <c r="X65" s="144">
        <f t="shared" si="38"/>
        <v>0</v>
      </c>
      <c r="Y65" s="144">
        <f t="shared" si="38"/>
        <v>0</v>
      </c>
      <c r="Z65" s="144">
        <f t="shared" si="38"/>
        <v>0</v>
      </c>
      <c r="AA65" s="144">
        <f t="shared" si="38"/>
        <v>0</v>
      </c>
      <c r="AB65" s="144">
        <f t="shared" si="38"/>
        <v>0</v>
      </c>
      <c r="AC65" s="144">
        <f t="shared" si="38"/>
        <v>0</v>
      </c>
      <c r="AD65" s="144">
        <f t="shared" si="38"/>
        <v>0</v>
      </c>
      <c r="AE65" s="144">
        <f t="shared" si="38"/>
        <v>0</v>
      </c>
      <c r="AF65" s="144">
        <f t="shared" si="38"/>
        <v>0</v>
      </c>
      <c r="AG65" s="144">
        <f t="shared" si="38"/>
        <v>0</v>
      </c>
      <c r="AH65" s="144">
        <f t="shared" si="38"/>
        <v>0</v>
      </c>
      <c r="AI65" s="144">
        <f t="shared" si="38"/>
        <v>0</v>
      </c>
      <c r="AJ65" s="144">
        <f t="shared" si="38"/>
        <v>0</v>
      </c>
      <c r="AK65" s="144">
        <f t="shared" si="38"/>
        <v>0</v>
      </c>
      <c r="AL65" s="144">
        <f t="shared" si="38"/>
        <v>0</v>
      </c>
      <c r="AM65" s="144">
        <f t="shared" si="38"/>
        <v>0</v>
      </c>
      <c r="AN65" s="144">
        <f t="shared" si="38"/>
        <v>0</v>
      </c>
      <c r="AO65" s="144">
        <f t="shared" si="38"/>
        <v>0</v>
      </c>
      <c r="AP65" s="144">
        <f t="shared" si="38"/>
        <v>0</v>
      </c>
      <c r="AQ65" s="144">
        <f t="shared" si="38"/>
        <v>0</v>
      </c>
      <c r="AR65" s="144">
        <f t="shared" si="38"/>
        <v>0</v>
      </c>
      <c r="AS65" s="144">
        <f t="shared" si="38"/>
        <v>0</v>
      </c>
      <c r="AT65" s="144">
        <f t="shared" si="38"/>
        <v>0</v>
      </c>
      <c r="AU65" s="144">
        <f t="shared" si="38"/>
        <v>0</v>
      </c>
      <c r="AV65" s="144">
        <f t="shared" si="39"/>
        <v>0</v>
      </c>
      <c r="AX65" s="144">
        <f t="shared" si="40"/>
        <v>0</v>
      </c>
      <c r="AY65" s="144">
        <f t="shared" si="33"/>
        <v>0</v>
      </c>
      <c r="AZ65" s="144">
        <f t="shared" si="33"/>
        <v>0</v>
      </c>
      <c r="BA65" s="144">
        <f t="shared" si="33"/>
        <v>0</v>
      </c>
      <c r="BB65" s="144">
        <f t="shared" si="33"/>
        <v>0</v>
      </c>
      <c r="BC65" s="144">
        <f t="shared" si="33"/>
        <v>0</v>
      </c>
      <c r="BD65" s="144">
        <f t="shared" si="33"/>
        <v>0</v>
      </c>
      <c r="BE65" s="144">
        <f t="shared" si="33"/>
        <v>0</v>
      </c>
      <c r="BF65" s="144">
        <f t="shared" si="32"/>
        <v>0</v>
      </c>
      <c r="BG65" s="144">
        <f t="shared" si="32"/>
        <v>0</v>
      </c>
      <c r="BH65" s="144">
        <f t="shared" si="32"/>
        <v>0</v>
      </c>
      <c r="BI65" s="144">
        <f t="shared" si="32"/>
        <v>0</v>
      </c>
      <c r="BJ65" s="144">
        <f t="shared" si="32"/>
        <v>0</v>
      </c>
      <c r="BK65" s="144">
        <f t="shared" si="32"/>
        <v>0</v>
      </c>
      <c r="BL65" s="144">
        <f t="shared" si="32"/>
        <v>0</v>
      </c>
      <c r="BM65" s="144">
        <f t="shared" si="32"/>
        <v>0</v>
      </c>
      <c r="BN65" s="144">
        <f t="shared" si="32"/>
        <v>0</v>
      </c>
      <c r="BO65" s="144">
        <f t="shared" si="22"/>
        <v>0</v>
      </c>
      <c r="BP65" s="144">
        <f t="shared" si="22"/>
        <v>0</v>
      </c>
      <c r="BQ65" s="144">
        <f t="shared" si="22"/>
        <v>0</v>
      </c>
      <c r="BR65" s="144">
        <f t="shared" si="22"/>
        <v>0</v>
      </c>
      <c r="BS65" s="144">
        <f t="shared" si="22"/>
        <v>0</v>
      </c>
      <c r="BT65" s="144">
        <f t="shared" si="22"/>
        <v>0</v>
      </c>
      <c r="BU65" s="144">
        <f t="shared" si="22"/>
        <v>0</v>
      </c>
      <c r="BV65" s="144">
        <f t="shared" si="22"/>
        <v>0</v>
      </c>
      <c r="BW65" s="144">
        <f t="shared" si="16"/>
        <v>0</v>
      </c>
      <c r="BX65" s="144">
        <f t="shared" si="16"/>
        <v>0</v>
      </c>
      <c r="BY65" s="144">
        <f t="shared" si="16"/>
        <v>0</v>
      </c>
      <c r="BZ65" s="144">
        <f t="shared" si="16"/>
        <v>0</v>
      </c>
      <c r="CA65" s="144">
        <f t="shared" si="16"/>
        <v>0</v>
      </c>
      <c r="CB65" s="144">
        <f t="shared" si="16"/>
        <v>0</v>
      </c>
      <c r="CC65" s="369"/>
      <c r="CE65" s="189" t="str">
        <f t="shared" si="1"/>
        <v>Accumulateur</v>
      </c>
      <c r="CF65" s="145"/>
      <c r="CG65" s="145">
        <v>1</v>
      </c>
      <c r="CH65" s="145">
        <v>1</v>
      </c>
      <c r="CI65" s="145">
        <v>1</v>
      </c>
      <c r="CJ65" s="145">
        <v>1</v>
      </c>
      <c r="CK65" s="145">
        <v>1</v>
      </c>
      <c r="CL65" s="145">
        <v>1</v>
      </c>
      <c r="CM65" s="145">
        <v>1</v>
      </c>
      <c r="CN65" s="145">
        <v>1</v>
      </c>
      <c r="CO65" s="145">
        <v>1</v>
      </c>
      <c r="CP65" s="145">
        <v>1</v>
      </c>
      <c r="CQ65" s="145">
        <v>1</v>
      </c>
      <c r="CR65" s="145">
        <v>1</v>
      </c>
      <c r="CS65" s="145">
        <v>1</v>
      </c>
      <c r="CT65" s="145">
        <f t="shared" si="2"/>
        <v>0</v>
      </c>
      <c r="CU65" s="145">
        <f t="shared" si="3"/>
        <v>0</v>
      </c>
      <c r="CV65" s="145">
        <f t="shared" si="7"/>
        <v>0</v>
      </c>
    </row>
    <row r="66" spans="1:100" s="137" customFormat="1" ht="13.5" hidden="1" thickBot="1" x14ac:dyDescent="0.25">
      <c r="A66" s="158"/>
      <c r="B66" s="98" t="s">
        <v>367</v>
      </c>
      <c r="C66" s="319"/>
      <c r="D66" s="49"/>
      <c r="E66" s="152">
        <v>30</v>
      </c>
      <c r="F66" s="642"/>
      <c r="G66" s="34">
        <v>1E-3</v>
      </c>
      <c r="H66" s="636"/>
      <c r="I66" s="622" t="s">
        <v>124</v>
      </c>
      <c r="J66" s="84"/>
      <c r="K66" s="139">
        <f t="shared" si="8"/>
        <v>30</v>
      </c>
      <c r="L66" s="140">
        <f t="shared" si="35"/>
        <v>1E-3</v>
      </c>
      <c r="M66" s="141">
        <f t="shared" si="36"/>
        <v>0</v>
      </c>
      <c r="N66" s="141">
        <f t="shared" si="37"/>
        <v>0</v>
      </c>
      <c r="O66" s="70"/>
      <c r="P66" s="149" t="str">
        <f t="shared" si="0"/>
        <v>Calorifugeage</v>
      </c>
      <c r="Q66" s="144">
        <f t="shared" si="12"/>
        <v>0</v>
      </c>
      <c r="R66" s="144">
        <f t="shared" si="38"/>
        <v>0</v>
      </c>
      <c r="S66" s="144">
        <f t="shared" si="38"/>
        <v>0</v>
      </c>
      <c r="T66" s="144">
        <f t="shared" si="38"/>
        <v>0</v>
      </c>
      <c r="U66" s="144">
        <f t="shared" si="38"/>
        <v>0</v>
      </c>
      <c r="V66" s="144">
        <f t="shared" si="38"/>
        <v>0</v>
      </c>
      <c r="W66" s="144">
        <f t="shared" si="38"/>
        <v>0</v>
      </c>
      <c r="X66" s="144">
        <f t="shared" si="38"/>
        <v>0</v>
      </c>
      <c r="Y66" s="144">
        <f t="shared" si="38"/>
        <v>0</v>
      </c>
      <c r="Z66" s="144">
        <f t="shared" si="38"/>
        <v>0</v>
      </c>
      <c r="AA66" s="144">
        <f t="shared" si="38"/>
        <v>0</v>
      </c>
      <c r="AB66" s="144">
        <f t="shared" si="38"/>
        <v>0</v>
      </c>
      <c r="AC66" s="144">
        <f t="shared" si="38"/>
        <v>0</v>
      </c>
      <c r="AD66" s="144">
        <f t="shared" si="38"/>
        <v>0</v>
      </c>
      <c r="AE66" s="144">
        <f t="shared" si="38"/>
        <v>0</v>
      </c>
      <c r="AF66" s="144">
        <f t="shared" si="38"/>
        <v>0</v>
      </c>
      <c r="AG66" s="144">
        <f t="shared" si="38"/>
        <v>0</v>
      </c>
      <c r="AH66" s="144">
        <f t="shared" si="38"/>
        <v>0</v>
      </c>
      <c r="AI66" s="144">
        <f t="shared" si="38"/>
        <v>0</v>
      </c>
      <c r="AJ66" s="144">
        <f t="shared" si="38"/>
        <v>0</v>
      </c>
      <c r="AK66" s="144">
        <f t="shared" si="38"/>
        <v>0</v>
      </c>
      <c r="AL66" s="144">
        <f t="shared" si="38"/>
        <v>0</v>
      </c>
      <c r="AM66" s="144">
        <f t="shared" si="38"/>
        <v>0</v>
      </c>
      <c r="AN66" s="144">
        <f t="shared" si="38"/>
        <v>0</v>
      </c>
      <c r="AO66" s="144">
        <f t="shared" si="38"/>
        <v>0</v>
      </c>
      <c r="AP66" s="144">
        <f t="shared" si="38"/>
        <v>0</v>
      </c>
      <c r="AQ66" s="144">
        <f t="shared" si="38"/>
        <v>0</v>
      </c>
      <c r="AR66" s="144">
        <f t="shared" si="38"/>
        <v>0</v>
      </c>
      <c r="AS66" s="144">
        <f t="shared" si="38"/>
        <v>0</v>
      </c>
      <c r="AT66" s="144">
        <f t="shared" si="38"/>
        <v>0</v>
      </c>
      <c r="AU66" s="144">
        <f t="shared" si="38"/>
        <v>0</v>
      </c>
      <c r="AV66" s="144">
        <f t="shared" si="39"/>
        <v>0</v>
      </c>
      <c r="AX66" s="144">
        <f t="shared" si="40"/>
        <v>0</v>
      </c>
      <c r="AY66" s="144">
        <f t="shared" si="33"/>
        <v>0</v>
      </c>
      <c r="AZ66" s="144">
        <f t="shared" si="33"/>
        <v>0</v>
      </c>
      <c r="BA66" s="144">
        <f t="shared" si="33"/>
        <v>0</v>
      </c>
      <c r="BB66" s="144">
        <f t="shared" si="33"/>
        <v>0</v>
      </c>
      <c r="BC66" s="144">
        <f t="shared" si="33"/>
        <v>0</v>
      </c>
      <c r="BD66" s="144">
        <f t="shared" si="33"/>
        <v>0</v>
      </c>
      <c r="BE66" s="144">
        <f t="shared" si="33"/>
        <v>0</v>
      </c>
      <c r="BF66" s="144">
        <f t="shared" si="32"/>
        <v>0</v>
      </c>
      <c r="BG66" s="144">
        <f t="shared" si="32"/>
        <v>0</v>
      </c>
      <c r="BH66" s="144">
        <f t="shared" si="32"/>
        <v>0</v>
      </c>
      <c r="BI66" s="144">
        <f t="shared" si="32"/>
        <v>0</v>
      </c>
      <c r="BJ66" s="144">
        <f t="shared" si="32"/>
        <v>0</v>
      </c>
      <c r="BK66" s="144">
        <f t="shared" si="32"/>
        <v>0</v>
      </c>
      <c r="BL66" s="144">
        <f t="shared" si="32"/>
        <v>0</v>
      </c>
      <c r="BM66" s="144">
        <f t="shared" si="32"/>
        <v>0</v>
      </c>
      <c r="BN66" s="144">
        <f t="shared" si="32"/>
        <v>0</v>
      </c>
      <c r="BO66" s="144">
        <f t="shared" si="22"/>
        <v>0</v>
      </c>
      <c r="BP66" s="144">
        <f t="shared" si="22"/>
        <v>0</v>
      </c>
      <c r="BQ66" s="144">
        <f t="shared" si="22"/>
        <v>0</v>
      </c>
      <c r="BR66" s="144">
        <f t="shared" si="22"/>
        <v>0</v>
      </c>
      <c r="BS66" s="144">
        <f t="shared" si="22"/>
        <v>0</v>
      </c>
      <c r="BT66" s="144">
        <f t="shared" si="22"/>
        <v>0</v>
      </c>
      <c r="BU66" s="144">
        <f t="shared" si="22"/>
        <v>0</v>
      </c>
      <c r="BV66" s="144">
        <f t="shared" si="22"/>
        <v>0</v>
      </c>
      <c r="BW66" s="144">
        <f t="shared" si="16"/>
        <v>0</v>
      </c>
      <c r="BX66" s="144">
        <f t="shared" si="16"/>
        <v>0</v>
      </c>
      <c r="BY66" s="144">
        <f t="shared" si="16"/>
        <v>0</v>
      </c>
      <c r="BZ66" s="144">
        <f t="shared" si="16"/>
        <v>0</v>
      </c>
      <c r="CA66" s="144">
        <f t="shared" si="16"/>
        <v>0</v>
      </c>
      <c r="CB66" s="144">
        <f t="shared" si="16"/>
        <v>0</v>
      </c>
      <c r="CC66" s="369"/>
      <c r="CE66" s="189" t="str">
        <f t="shared" si="1"/>
        <v>Calorifugeage</v>
      </c>
      <c r="CF66" s="145"/>
      <c r="CG66" s="145">
        <v>1</v>
      </c>
      <c r="CH66" s="145">
        <v>1</v>
      </c>
      <c r="CI66" s="145">
        <v>1</v>
      </c>
      <c r="CJ66" s="145">
        <v>1</v>
      </c>
      <c r="CK66" s="145">
        <v>1</v>
      </c>
      <c r="CL66" s="145">
        <v>1</v>
      </c>
      <c r="CM66" s="145">
        <v>1</v>
      </c>
      <c r="CN66" s="145">
        <v>1</v>
      </c>
      <c r="CO66" s="145">
        <v>1</v>
      </c>
      <c r="CP66" s="145">
        <v>1</v>
      </c>
      <c r="CQ66" s="145">
        <v>1</v>
      </c>
      <c r="CR66" s="145">
        <v>1</v>
      </c>
      <c r="CS66" s="145">
        <v>1</v>
      </c>
      <c r="CT66" s="145">
        <f t="shared" si="2"/>
        <v>0</v>
      </c>
      <c r="CU66" s="145">
        <f t="shared" si="3"/>
        <v>0</v>
      </c>
      <c r="CV66" s="145">
        <f t="shared" si="7"/>
        <v>0</v>
      </c>
    </row>
    <row r="67" spans="1:100" s="137" customFormat="1" hidden="1" x14ac:dyDescent="0.2">
      <c r="A67" s="158"/>
      <c r="B67" s="96" t="s">
        <v>45</v>
      </c>
      <c r="C67" s="320"/>
      <c r="D67" s="50"/>
      <c r="E67" s="510">
        <v>30</v>
      </c>
      <c r="F67" s="643"/>
      <c r="G67" s="157" t="s">
        <v>46</v>
      </c>
      <c r="H67" s="637"/>
      <c r="I67" s="623" t="s">
        <v>124</v>
      </c>
      <c r="J67" s="84"/>
      <c r="K67" s="139">
        <f t="shared" si="8"/>
        <v>30</v>
      </c>
      <c r="L67" s="140">
        <f t="shared" si="35"/>
        <v>0</v>
      </c>
      <c r="M67" s="141">
        <f t="shared" si="36"/>
        <v>0</v>
      </c>
      <c r="N67" s="141">
        <f t="shared" si="37"/>
        <v>0</v>
      </c>
      <c r="O67" s="70"/>
      <c r="P67" s="149" t="str">
        <f t="shared" si="0"/>
        <v>Autre</v>
      </c>
      <c r="Q67" s="144">
        <f t="shared" si="12"/>
        <v>0</v>
      </c>
      <c r="R67" s="144">
        <f t="shared" si="38"/>
        <v>0</v>
      </c>
      <c r="S67" s="144">
        <f t="shared" si="38"/>
        <v>0</v>
      </c>
      <c r="T67" s="144">
        <f t="shared" si="38"/>
        <v>0</v>
      </c>
      <c r="U67" s="144">
        <f t="shared" si="38"/>
        <v>0</v>
      </c>
      <c r="V67" s="144">
        <f t="shared" si="38"/>
        <v>0</v>
      </c>
      <c r="W67" s="144">
        <f t="shared" si="38"/>
        <v>0</v>
      </c>
      <c r="X67" s="144">
        <f t="shared" si="38"/>
        <v>0</v>
      </c>
      <c r="Y67" s="144">
        <f t="shared" si="38"/>
        <v>0</v>
      </c>
      <c r="Z67" s="144">
        <f t="shared" si="38"/>
        <v>0</v>
      </c>
      <c r="AA67" s="144">
        <f t="shared" si="38"/>
        <v>0</v>
      </c>
      <c r="AB67" s="144">
        <f t="shared" si="38"/>
        <v>0</v>
      </c>
      <c r="AC67" s="144">
        <f t="shared" si="38"/>
        <v>0</v>
      </c>
      <c r="AD67" s="144">
        <f t="shared" si="38"/>
        <v>0</v>
      </c>
      <c r="AE67" s="144">
        <f t="shared" si="38"/>
        <v>0</v>
      </c>
      <c r="AF67" s="144">
        <f t="shared" si="38"/>
        <v>0</v>
      </c>
      <c r="AG67" s="144">
        <f t="shared" si="38"/>
        <v>0</v>
      </c>
      <c r="AH67" s="144">
        <f t="shared" si="38"/>
        <v>0</v>
      </c>
      <c r="AI67" s="144">
        <f t="shared" si="38"/>
        <v>0</v>
      </c>
      <c r="AJ67" s="144">
        <f t="shared" si="38"/>
        <v>0</v>
      </c>
      <c r="AK67" s="144">
        <f t="shared" si="38"/>
        <v>0</v>
      </c>
      <c r="AL67" s="144">
        <f t="shared" si="38"/>
        <v>0</v>
      </c>
      <c r="AM67" s="144">
        <f t="shared" si="38"/>
        <v>0</v>
      </c>
      <c r="AN67" s="144">
        <f t="shared" si="38"/>
        <v>0</v>
      </c>
      <c r="AO67" s="144">
        <f t="shared" si="38"/>
        <v>0</v>
      </c>
      <c r="AP67" s="144">
        <f t="shared" si="38"/>
        <v>0</v>
      </c>
      <c r="AQ67" s="144">
        <f t="shared" si="38"/>
        <v>0</v>
      </c>
      <c r="AR67" s="144">
        <f t="shared" si="38"/>
        <v>0</v>
      </c>
      <c r="AS67" s="144">
        <f t="shared" si="38"/>
        <v>0</v>
      </c>
      <c r="AT67" s="144">
        <f t="shared" si="38"/>
        <v>0</v>
      </c>
      <c r="AU67" s="144">
        <f t="shared" si="38"/>
        <v>0</v>
      </c>
      <c r="AV67" s="144">
        <f t="shared" si="39"/>
        <v>0</v>
      </c>
      <c r="AX67" s="144">
        <f t="shared" si="40"/>
        <v>0</v>
      </c>
      <c r="AY67" s="144">
        <f t="shared" si="33"/>
        <v>0</v>
      </c>
      <c r="AZ67" s="144">
        <f t="shared" si="33"/>
        <v>0</v>
      </c>
      <c r="BA67" s="144">
        <f t="shared" si="33"/>
        <v>0</v>
      </c>
      <c r="BB67" s="144">
        <f t="shared" si="33"/>
        <v>0</v>
      </c>
      <c r="BC67" s="144">
        <f t="shared" si="33"/>
        <v>0</v>
      </c>
      <c r="BD67" s="144">
        <f t="shared" si="33"/>
        <v>0</v>
      </c>
      <c r="BE67" s="144">
        <f t="shared" si="33"/>
        <v>0</v>
      </c>
      <c r="BF67" s="144">
        <f t="shared" si="32"/>
        <v>0</v>
      </c>
      <c r="BG67" s="144">
        <f t="shared" si="32"/>
        <v>0</v>
      </c>
      <c r="BH67" s="144">
        <f t="shared" si="32"/>
        <v>0</v>
      </c>
      <c r="BI67" s="144">
        <f t="shared" si="32"/>
        <v>0</v>
      </c>
      <c r="BJ67" s="144">
        <f t="shared" si="32"/>
        <v>0</v>
      </c>
      <c r="BK67" s="144">
        <f t="shared" si="32"/>
        <v>0</v>
      </c>
      <c r="BL67" s="144">
        <f t="shared" si="32"/>
        <v>0</v>
      </c>
      <c r="BM67" s="144">
        <f t="shared" si="32"/>
        <v>0</v>
      </c>
      <c r="BN67" s="144">
        <f t="shared" si="32"/>
        <v>0</v>
      </c>
      <c r="BO67" s="144">
        <f t="shared" si="22"/>
        <v>0</v>
      </c>
      <c r="BP67" s="144">
        <f t="shared" si="22"/>
        <v>0</v>
      </c>
      <c r="BQ67" s="144">
        <f t="shared" si="22"/>
        <v>0</v>
      </c>
      <c r="BR67" s="144">
        <f t="shared" si="22"/>
        <v>0</v>
      </c>
      <c r="BS67" s="144">
        <f t="shared" si="22"/>
        <v>0</v>
      </c>
      <c r="BT67" s="144">
        <f t="shared" si="22"/>
        <v>0</v>
      </c>
      <c r="BU67" s="144">
        <f t="shared" si="22"/>
        <v>0</v>
      </c>
      <c r="BV67" s="144">
        <f t="shared" si="22"/>
        <v>0</v>
      </c>
      <c r="BW67" s="144">
        <f t="shared" si="16"/>
        <v>0</v>
      </c>
      <c r="BX67" s="144">
        <f t="shared" si="16"/>
        <v>0</v>
      </c>
      <c r="BY67" s="144">
        <f t="shared" si="16"/>
        <v>0</v>
      </c>
      <c r="BZ67" s="144">
        <f t="shared" si="16"/>
        <v>0</v>
      </c>
      <c r="CA67" s="144">
        <f t="shared" si="16"/>
        <v>0</v>
      </c>
      <c r="CB67" s="144">
        <f t="shared" si="16"/>
        <v>0</v>
      </c>
      <c r="CC67" s="369"/>
      <c r="CE67" s="189" t="str">
        <f t="shared" si="1"/>
        <v>Autre</v>
      </c>
      <c r="CF67" s="145"/>
      <c r="CG67" s="145">
        <v>1</v>
      </c>
      <c r="CH67" s="145">
        <v>1</v>
      </c>
      <c r="CI67" s="145">
        <v>1</v>
      </c>
      <c r="CJ67" s="145">
        <v>1</v>
      </c>
      <c r="CK67" s="145">
        <v>1</v>
      </c>
      <c r="CL67" s="145">
        <v>1</v>
      </c>
      <c r="CM67" s="145">
        <v>1</v>
      </c>
      <c r="CN67" s="145">
        <v>1</v>
      </c>
      <c r="CO67" s="145">
        <v>1</v>
      </c>
      <c r="CP67" s="145">
        <v>1</v>
      </c>
      <c r="CQ67" s="145">
        <v>1</v>
      </c>
      <c r="CR67" s="145">
        <v>1</v>
      </c>
      <c r="CS67" s="145">
        <v>1</v>
      </c>
      <c r="CT67" s="145">
        <f t="shared" si="2"/>
        <v>0</v>
      </c>
      <c r="CU67" s="145">
        <f t="shared" si="3"/>
        <v>0</v>
      </c>
      <c r="CV67" s="145">
        <f t="shared" si="7"/>
        <v>0</v>
      </c>
    </row>
    <row r="68" spans="1:100" s="137" customFormat="1" ht="13.5" hidden="1" thickBot="1" x14ac:dyDescent="0.25">
      <c r="A68" s="158"/>
      <c r="B68" s="625" t="s">
        <v>144</v>
      </c>
      <c r="C68" s="322"/>
      <c r="D68" s="129"/>
      <c r="E68" s="155"/>
      <c r="F68" s="127"/>
      <c r="G68" s="130"/>
      <c r="H68" s="639"/>
      <c r="I68" s="130"/>
      <c r="J68" s="84"/>
      <c r="K68" s="139"/>
      <c r="L68" s="140"/>
      <c r="M68" s="141"/>
      <c r="N68" s="141"/>
      <c r="O68" s="70"/>
      <c r="P68" s="134" t="str">
        <f t="shared" si="0"/>
        <v>5. Conduit de cheminée</v>
      </c>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369"/>
      <c r="CE68" s="374" t="str">
        <f t="shared" si="1"/>
        <v>5. Conduit de cheminée</v>
      </c>
      <c r="CF68" s="145">
        <v>1</v>
      </c>
      <c r="CG68" s="145"/>
      <c r="CH68" s="145"/>
      <c r="CI68" s="145"/>
      <c r="CJ68" s="145"/>
      <c r="CK68" s="145"/>
      <c r="CL68" s="145"/>
      <c r="CM68" s="145">
        <v>1</v>
      </c>
      <c r="CN68" s="145">
        <v>1</v>
      </c>
      <c r="CO68" s="145"/>
      <c r="CP68" s="145"/>
      <c r="CQ68" s="145">
        <v>1</v>
      </c>
      <c r="CR68" s="145">
        <v>1</v>
      </c>
      <c r="CS68" s="145">
        <v>1</v>
      </c>
      <c r="CT68" s="145">
        <f t="shared" si="2"/>
        <v>1</v>
      </c>
      <c r="CU68" s="145">
        <f t="shared" si="3"/>
        <v>1</v>
      </c>
      <c r="CV68" s="145">
        <f t="shared" si="7"/>
        <v>1</v>
      </c>
    </row>
    <row r="69" spans="1:100" s="137" customFormat="1" ht="13.5" hidden="1" thickBot="1" x14ac:dyDescent="0.25">
      <c r="A69" s="158"/>
      <c r="B69" s="96" t="s">
        <v>373</v>
      </c>
      <c r="C69" s="319"/>
      <c r="D69" s="49"/>
      <c r="E69" s="138">
        <v>20</v>
      </c>
      <c r="F69" s="642"/>
      <c r="G69" s="148">
        <v>2.5000000000000001E-2</v>
      </c>
      <c r="H69" s="636"/>
      <c r="I69" s="622" t="s">
        <v>124</v>
      </c>
      <c r="J69" s="84"/>
      <c r="K69" s="139">
        <f t="shared" si="8"/>
        <v>20</v>
      </c>
      <c r="L69" s="140">
        <f t="shared" ref="L69:L73" si="41">IF(ISNUMBER(H69),IF(I69=$D$332,IFERROR(H69/D69,"-"),H69/100),IF(ISNUMBER(G69),G69,0))</f>
        <v>2.5000000000000001E-2</v>
      </c>
      <c r="M69" s="141">
        <f t="shared" ref="M69:M73" si="42">IF(AND(ISNUMBER(H69),I69=$D$332),H69,L69*D69)</f>
        <v>0</v>
      </c>
      <c r="N69" s="141">
        <f t="shared" ref="N69:N73" si="43">1/K69*D69</f>
        <v>0</v>
      </c>
      <c r="O69" s="70"/>
      <c r="P69" s="149" t="str">
        <f t="shared" si="0"/>
        <v>Conduit de cheminée 1</v>
      </c>
      <c r="Q69" s="144">
        <f t="shared" si="12"/>
        <v>0</v>
      </c>
      <c r="R69" s="144">
        <f t="shared" ref="R69:AU73" si="44">IF(Betrachtungszeit_Heizung&lt;R$26,0,IF(AND(Q$26&lt;&gt;0,Q$26/($K69)=INT(Q$26/($K69))),$D69,0))</f>
        <v>0</v>
      </c>
      <c r="S69" s="144">
        <f t="shared" si="44"/>
        <v>0</v>
      </c>
      <c r="T69" s="144">
        <f t="shared" si="44"/>
        <v>0</v>
      </c>
      <c r="U69" s="144">
        <f t="shared" si="44"/>
        <v>0</v>
      </c>
      <c r="V69" s="144">
        <f t="shared" si="44"/>
        <v>0</v>
      </c>
      <c r="W69" s="144">
        <f t="shared" si="44"/>
        <v>0</v>
      </c>
      <c r="X69" s="144">
        <f t="shared" si="44"/>
        <v>0</v>
      </c>
      <c r="Y69" s="144">
        <f t="shared" si="44"/>
        <v>0</v>
      </c>
      <c r="Z69" s="144">
        <f t="shared" si="44"/>
        <v>0</v>
      </c>
      <c r="AA69" s="144">
        <f t="shared" si="44"/>
        <v>0</v>
      </c>
      <c r="AB69" s="144">
        <f t="shared" si="44"/>
        <v>0</v>
      </c>
      <c r="AC69" s="144">
        <f t="shared" si="44"/>
        <v>0</v>
      </c>
      <c r="AD69" s="144">
        <f t="shared" si="44"/>
        <v>0</v>
      </c>
      <c r="AE69" s="144">
        <f t="shared" si="44"/>
        <v>0</v>
      </c>
      <c r="AF69" s="144">
        <f t="shared" si="44"/>
        <v>0</v>
      </c>
      <c r="AG69" s="144">
        <f t="shared" si="44"/>
        <v>0</v>
      </c>
      <c r="AH69" s="144">
        <f t="shared" si="44"/>
        <v>0</v>
      </c>
      <c r="AI69" s="144">
        <f t="shared" si="44"/>
        <v>0</v>
      </c>
      <c r="AJ69" s="144">
        <f t="shared" si="44"/>
        <v>0</v>
      </c>
      <c r="AK69" s="144">
        <f t="shared" si="44"/>
        <v>0</v>
      </c>
      <c r="AL69" s="144">
        <f t="shared" si="44"/>
        <v>0</v>
      </c>
      <c r="AM69" s="144">
        <f t="shared" si="44"/>
        <v>0</v>
      </c>
      <c r="AN69" s="144">
        <f t="shared" si="44"/>
        <v>0</v>
      </c>
      <c r="AO69" s="144">
        <f t="shared" si="44"/>
        <v>0</v>
      </c>
      <c r="AP69" s="144">
        <f t="shared" si="44"/>
        <v>0</v>
      </c>
      <c r="AQ69" s="144">
        <f t="shared" si="44"/>
        <v>0</v>
      </c>
      <c r="AR69" s="144">
        <f t="shared" si="44"/>
        <v>0</v>
      </c>
      <c r="AS69" s="144">
        <f t="shared" si="44"/>
        <v>0</v>
      </c>
      <c r="AT69" s="144">
        <f t="shared" si="44"/>
        <v>0</v>
      </c>
      <c r="AU69" s="144">
        <f t="shared" si="44"/>
        <v>0</v>
      </c>
      <c r="AV69" s="144">
        <f t="shared" si="39"/>
        <v>0</v>
      </c>
      <c r="AX69" s="144">
        <f t="shared" si="40"/>
        <v>0</v>
      </c>
      <c r="AY69" s="144">
        <f t="shared" si="33"/>
        <v>0</v>
      </c>
      <c r="AZ69" s="144">
        <f t="shared" si="33"/>
        <v>0</v>
      </c>
      <c r="BA69" s="144">
        <f t="shared" si="33"/>
        <v>0</v>
      </c>
      <c r="BB69" s="144">
        <f t="shared" si="33"/>
        <v>0</v>
      </c>
      <c r="BC69" s="144">
        <f t="shared" si="33"/>
        <v>0</v>
      </c>
      <c r="BD69" s="144">
        <f t="shared" si="33"/>
        <v>0</v>
      </c>
      <c r="BE69" s="144">
        <f t="shared" si="33"/>
        <v>0</v>
      </c>
      <c r="BF69" s="144">
        <f t="shared" si="32"/>
        <v>0</v>
      </c>
      <c r="BG69" s="144">
        <f t="shared" si="32"/>
        <v>0</v>
      </c>
      <c r="BH69" s="144">
        <f t="shared" si="32"/>
        <v>0</v>
      </c>
      <c r="BI69" s="144">
        <f t="shared" si="32"/>
        <v>0</v>
      </c>
      <c r="BJ69" s="144">
        <f t="shared" si="32"/>
        <v>0</v>
      </c>
      <c r="BK69" s="144">
        <f t="shared" si="32"/>
        <v>0</v>
      </c>
      <c r="BL69" s="144">
        <f t="shared" si="32"/>
        <v>0</v>
      </c>
      <c r="BM69" s="144">
        <f t="shared" si="32"/>
        <v>0</v>
      </c>
      <c r="BN69" s="144">
        <f t="shared" si="32"/>
        <v>0</v>
      </c>
      <c r="BO69" s="144">
        <f t="shared" si="22"/>
        <v>0</v>
      </c>
      <c r="BP69" s="144">
        <f t="shared" si="22"/>
        <v>0</v>
      </c>
      <c r="BQ69" s="144">
        <f t="shared" si="22"/>
        <v>0</v>
      </c>
      <c r="BR69" s="144">
        <f t="shared" si="22"/>
        <v>0</v>
      </c>
      <c r="BS69" s="144">
        <f t="shared" si="22"/>
        <v>0</v>
      </c>
      <c r="BT69" s="144">
        <f t="shared" si="22"/>
        <v>0</v>
      </c>
      <c r="BU69" s="144">
        <f t="shared" si="22"/>
        <v>0</v>
      </c>
      <c r="BV69" s="144">
        <f t="shared" si="22"/>
        <v>0</v>
      </c>
      <c r="BW69" s="144">
        <f t="shared" si="16"/>
        <v>0</v>
      </c>
      <c r="BX69" s="144">
        <f t="shared" si="16"/>
        <v>0</v>
      </c>
      <c r="BY69" s="144">
        <f t="shared" si="16"/>
        <v>0</v>
      </c>
      <c r="BZ69" s="144">
        <f t="shared" si="16"/>
        <v>0</v>
      </c>
      <c r="CA69" s="144">
        <f t="shared" si="16"/>
        <v>0</v>
      </c>
      <c r="CB69" s="144">
        <f t="shared" si="16"/>
        <v>0</v>
      </c>
      <c r="CC69" s="369"/>
      <c r="CE69" s="189" t="str">
        <f t="shared" si="1"/>
        <v>Conduit de cheminée 1</v>
      </c>
      <c r="CF69" s="145"/>
      <c r="CG69" s="145"/>
      <c r="CH69" s="145"/>
      <c r="CI69" s="145"/>
      <c r="CJ69" s="145"/>
      <c r="CK69" s="145"/>
      <c r="CL69" s="145"/>
      <c r="CM69" s="145">
        <v>1</v>
      </c>
      <c r="CN69" s="145">
        <v>1</v>
      </c>
      <c r="CO69" s="145"/>
      <c r="CP69" s="145"/>
      <c r="CQ69" s="145">
        <v>1</v>
      </c>
      <c r="CR69" s="145">
        <v>1</v>
      </c>
      <c r="CS69" s="145">
        <v>1</v>
      </c>
      <c r="CT69" s="145">
        <f t="shared" si="2"/>
        <v>0</v>
      </c>
      <c r="CU69" s="145">
        <f t="shared" si="3"/>
        <v>0</v>
      </c>
      <c r="CV69" s="145">
        <f t="shared" si="7"/>
        <v>0</v>
      </c>
    </row>
    <row r="70" spans="1:100" s="137" customFormat="1" ht="13.5" hidden="1" thickBot="1" x14ac:dyDescent="0.25">
      <c r="A70" s="158"/>
      <c r="B70" s="96" t="s">
        <v>374</v>
      </c>
      <c r="C70" s="320"/>
      <c r="D70" s="50"/>
      <c r="E70" s="138">
        <v>20</v>
      </c>
      <c r="F70" s="643"/>
      <c r="G70" s="148">
        <v>2.5000000000000001E-2</v>
      </c>
      <c r="H70" s="637"/>
      <c r="I70" s="622" t="s">
        <v>124</v>
      </c>
      <c r="J70" s="84"/>
      <c r="K70" s="139">
        <f t="shared" si="8"/>
        <v>20</v>
      </c>
      <c r="L70" s="140">
        <f t="shared" si="41"/>
        <v>2.5000000000000001E-2</v>
      </c>
      <c r="M70" s="141">
        <f t="shared" si="42"/>
        <v>0</v>
      </c>
      <c r="N70" s="141">
        <f t="shared" si="43"/>
        <v>0</v>
      </c>
      <c r="O70" s="70"/>
      <c r="P70" s="149" t="str">
        <f t="shared" si="0"/>
        <v>Conduit de cheminée 2</v>
      </c>
      <c r="Q70" s="144">
        <f t="shared" si="12"/>
        <v>0</v>
      </c>
      <c r="R70" s="144">
        <f t="shared" si="44"/>
        <v>0</v>
      </c>
      <c r="S70" s="144">
        <f t="shared" si="44"/>
        <v>0</v>
      </c>
      <c r="T70" s="144">
        <f t="shared" si="44"/>
        <v>0</v>
      </c>
      <c r="U70" s="144">
        <f t="shared" si="44"/>
        <v>0</v>
      </c>
      <c r="V70" s="144">
        <f t="shared" si="44"/>
        <v>0</v>
      </c>
      <c r="W70" s="144">
        <f t="shared" si="44"/>
        <v>0</v>
      </c>
      <c r="X70" s="144">
        <f t="shared" si="44"/>
        <v>0</v>
      </c>
      <c r="Y70" s="144">
        <f t="shared" si="44"/>
        <v>0</v>
      </c>
      <c r="Z70" s="144">
        <f t="shared" si="44"/>
        <v>0</v>
      </c>
      <c r="AA70" s="144">
        <f t="shared" si="44"/>
        <v>0</v>
      </c>
      <c r="AB70" s="144">
        <f t="shared" si="44"/>
        <v>0</v>
      </c>
      <c r="AC70" s="144">
        <f t="shared" si="44"/>
        <v>0</v>
      </c>
      <c r="AD70" s="144">
        <f t="shared" si="44"/>
        <v>0</v>
      </c>
      <c r="AE70" s="144">
        <f t="shared" si="44"/>
        <v>0</v>
      </c>
      <c r="AF70" s="144">
        <f t="shared" si="44"/>
        <v>0</v>
      </c>
      <c r="AG70" s="144">
        <f t="shared" si="44"/>
        <v>0</v>
      </c>
      <c r="AH70" s="144">
        <f t="shared" si="44"/>
        <v>0</v>
      </c>
      <c r="AI70" s="144">
        <f t="shared" si="44"/>
        <v>0</v>
      </c>
      <c r="AJ70" s="144">
        <f t="shared" si="44"/>
        <v>0</v>
      </c>
      <c r="AK70" s="144">
        <f t="shared" si="44"/>
        <v>0</v>
      </c>
      <c r="AL70" s="144">
        <f t="shared" si="44"/>
        <v>0</v>
      </c>
      <c r="AM70" s="144">
        <f t="shared" si="44"/>
        <v>0</v>
      </c>
      <c r="AN70" s="144">
        <f t="shared" si="44"/>
        <v>0</v>
      </c>
      <c r="AO70" s="144">
        <f t="shared" si="44"/>
        <v>0</v>
      </c>
      <c r="AP70" s="144">
        <f t="shared" si="44"/>
        <v>0</v>
      </c>
      <c r="AQ70" s="144">
        <f t="shared" si="44"/>
        <v>0</v>
      </c>
      <c r="AR70" s="144">
        <f t="shared" si="44"/>
        <v>0</v>
      </c>
      <c r="AS70" s="144">
        <f t="shared" si="44"/>
        <v>0</v>
      </c>
      <c r="AT70" s="144">
        <f t="shared" si="44"/>
        <v>0</v>
      </c>
      <c r="AU70" s="144">
        <f t="shared" si="44"/>
        <v>0</v>
      </c>
      <c r="AV70" s="144">
        <f t="shared" si="39"/>
        <v>0</v>
      </c>
      <c r="AX70" s="144">
        <f t="shared" si="40"/>
        <v>0</v>
      </c>
      <c r="AY70" s="144">
        <f t="shared" si="33"/>
        <v>0</v>
      </c>
      <c r="AZ70" s="144">
        <f t="shared" si="33"/>
        <v>0</v>
      </c>
      <c r="BA70" s="144">
        <f t="shared" si="33"/>
        <v>0</v>
      </c>
      <c r="BB70" s="144">
        <f t="shared" si="33"/>
        <v>0</v>
      </c>
      <c r="BC70" s="144">
        <f t="shared" si="33"/>
        <v>0</v>
      </c>
      <c r="BD70" s="144">
        <f t="shared" si="33"/>
        <v>0</v>
      </c>
      <c r="BE70" s="144">
        <f t="shared" si="33"/>
        <v>0</v>
      </c>
      <c r="BF70" s="144">
        <f t="shared" si="32"/>
        <v>0</v>
      </c>
      <c r="BG70" s="144">
        <f t="shared" si="32"/>
        <v>0</v>
      </c>
      <c r="BH70" s="144">
        <f t="shared" si="32"/>
        <v>0</v>
      </c>
      <c r="BI70" s="144">
        <f t="shared" si="32"/>
        <v>0</v>
      </c>
      <c r="BJ70" s="144">
        <f t="shared" si="32"/>
        <v>0</v>
      </c>
      <c r="BK70" s="144">
        <f t="shared" si="32"/>
        <v>0</v>
      </c>
      <c r="BL70" s="144">
        <f t="shared" si="32"/>
        <v>0</v>
      </c>
      <c r="BM70" s="144">
        <f t="shared" si="32"/>
        <v>0</v>
      </c>
      <c r="BN70" s="144">
        <f t="shared" si="32"/>
        <v>0</v>
      </c>
      <c r="BO70" s="144">
        <f t="shared" si="22"/>
        <v>0</v>
      </c>
      <c r="BP70" s="144">
        <f t="shared" si="22"/>
        <v>0</v>
      </c>
      <c r="BQ70" s="144">
        <f t="shared" si="22"/>
        <v>0</v>
      </c>
      <c r="BR70" s="144">
        <f t="shared" si="22"/>
        <v>0</v>
      </c>
      <c r="BS70" s="144">
        <f t="shared" si="22"/>
        <v>0</v>
      </c>
      <c r="BT70" s="144">
        <f t="shared" si="22"/>
        <v>0</v>
      </c>
      <c r="BU70" s="144">
        <f t="shared" si="22"/>
        <v>0</v>
      </c>
      <c r="BV70" s="144">
        <f t="shared" si="22"/>
        <v>0</v>
      </c>
      <c r="BW70" s="144">
        <f t="shared" si="16"/>
        <v>0</v>
      </c>
      <c r="BX70" s="144">
        <f t="shared" si="16"/>
        <v>0</v>
      </c>
      <c r="BY70" s="144">
        <f t="shared" si="16"/>
        <v>0</v>
      </c>
      <c r="BZ70" s="144">
        <f t="shared" si="16"/>
        <v>0</v>
      </c>
      <c r="CA70" s="144">
        <f t="shared" si="16"/>
        <v>0</v>
      </c>
      <c r="CB70" s="144">
        <f t="shared" si="16"/>
        <v>0</v>
      </c>
      <c r="CC70" s="369"/>
      <c r="CE70" s="189" t="str">
        <f t="shared" si="1"/>
        <v>Conduit de cheminée 2</v>
      </c>
      <c r="CF70" s="145"/>
      <c r="CG70" s="145"/>
      <c r="CH70" s="145"/>
      <c r="CI70" s="145"/>
      <c r="CJ70" s="145"/>
      <c r="CK70" s="145"/>
      <c r="CL70" s="145"/>
      <c r="CM70" s="145">
        <v>1</v>
      </c>
      <c r="CN70" s="145">
        <v>1</v>
      </c>
      <c r="CO70" s="145"/>
      <c r="CP70" s="145"/>
      <c r="CQ70" s="145">
        <v>1</v>
      </c>
      <c r="CR70" s="145">
        <v>1</v>
      </c>
      <c r="CS70" s="145">
        <v>1</v>
      </c>
      <c r="CT70" s="145">
        <f t="shared" si="2"/>
        <v>0</v>
      </c>
      <c r="CU70" s="145">
        <f t="shared" si="3"/>
        <v>0</v>
      </c>
      <c r="CV70" s="145">
        <f t="shared" si="7"/>
        <v>0</v>
      </c>
    </row>
    <row r="71" spans="1:100" s="137" customFormat="1" ht="13.5" hidden="1" thickBot="1" x14ac:dyDescent="0.25">
      <c r="A71" s="158"/>
      <c r="B71" s="96" t="s">
        <v>376</v>
      </c>
      <c r="C71" s="320"/>
      <c r="D71" s="50"/>
      <c r="E71" s="138">
        <v>15</v>
      </c>
      <c r="F71" s="643"/>
      <c r="G71" s="148">
        <v>3.5000000000000003E-2</v>
      </c>
      <c r="H71" s="637"/>
      <c r="I71" s="622" t="s">
        <v>124</v>
      </c>
      <c r="J71" s="84"/>
      <c r="K71" s="139">
        <f t="shared" si="8"/>
        <v>15</v>
      </c>
      <c r="L71" s="140">
        <f t="shared" si="41"/>
        <v>3.5000000000000003E-2</v>
      </c>
      <c r="M71" s="141">
        <f t="shared" si="42"/>
        <v>0</v>
      </c>
      <c r="N71" s="141">
        <f t="shared" si="43"/>
        <v>0</v>
      </c>
      <c r="O71" s="70"/>
      <c r="P71" s="149" t="str">
        <f t="shared" si="0"/>
        <v>Évacuation des cendres</v>
      </c>
      <c r="Q71" s="144">
        <f t="shared" si="12"/>
        <v>0</v>
      </c>
      <c r="R71" s="144">
        <f t="shared" si="44"/>
        <v>0</v>
      </c>
      <c r="S71" s="144">
        <f t="shared" si="44"/>
        <v>0</v>
      </c>
      <c r="T71" s="144">
        <f t="shared" si="44"/>
        <v>0</v>
      </c>
      <c r="U71" s="144">
        <f t="shared" si="44"/>
        <v>0</v>
      </c>
      <c r="V71" s="144">
        <f t="shared" si="44"/>
        <v>0</v>
      </c>
      <c r="W71" s="144">
        <f t="shared" si="44"/>
        <v>0</v>
      </c>
      <c r="X71" s="144">
        <f t="shared" si="44"/>
        <v>0</v>
      </c>
      <c r="Y71" s="144">
        <f t="shared" si="44"/>
        <v>0</v>
      </c>
      <c r="Z71" s="144">
        <f t="shared" si="44"/>
        <v>0</v>
      </c>
      <c r="AA71" s="144">
        <f t="shared" si="44"/>
        <v>0</v>
      </c>
      <c r="AB71" s="144">
        <f t="shared" si="44"/>
        <v>0</v>
      </c>
      <c r="AC71" s="144">
        <f t="shared" si="44"/>
        <v>0</v>
      </c>
      <c r="AD71" s="144">
        <f t="shared" si="44"/>
        <v>0</v>
      </c>
      <c r="AE71" s="144">
        <f t="shared" si="44"/>
        <v>0</v>
      </c>
      <c r="AF71" s="144">
        <f t="shared" si="44"/>
        <v>0</v>
      </c>
      <c r="AG71" s="144">
        <f t="shared" si="44"/>
        <v>0</v>
      </c>
      <c r="AH71" s="144">
        <f t="shared" si="44"/>
        <v>0</v>
      </c>
      <c r="AI71" s="144">
        <f t="shared" si="44"/>
        <v>0</v>
      </c>
      <c r="AJ71" s="144">
        <f t="shared" si="44"/>
        <v>0</v>
      </c>
      <c r="AK71" s="144">
        <f t="shared" si="44"/>
        <v>0</v>
      </c>
      <c r="AL71" s="144">
        <f t="shared" si="44"/>
        <v>0</v>
      </c>
      <c r="AM71" s="144">
        <f t="shared" si="44"/>
        <v>0</v>
      </c>
      <c r="AN71" s="144">
        <f t="shared" si="44"/>
        <v>0</v>
      </c>
      <c r="AO71" s="144">
        <f t="shared" si="44"/>
        <v>0</v>
      </c>
      <c r="AP71" s="144">
        <f t="shared" si="44"/>
        <v>0</v>
      </c>
      <c r="AQ71" s="144">
        <f t="shared" si="44"/>
        <v>0</v>
      </c>
      <c r="AR71" s="144">
        <f t="shared" si="44"/>
        <v>0</v>
      </c>
      <c r="AS71" s="144">
        <f t="shared" si="44"/>
        <v>0</v>
      </c>
      <c r="AT71" s="144">
        <f t="shared" si="44"/>
        <v>0</v>
      </c>
      <c r="AU71" s="144">
        <f t="shared" si="44"/>
        <v>0</v>
      </c>
      <c r="AV71" s="144">
        <f t="shared" si="39"/>
        <v>0</v>
      </c>
      <c r="AX71" s="144">
        <f t="shared" si="40"/>
        <v>0</v>
      </c>
      <c r="AY71" s="144">
        <f t="shared" si="33"/>
        <v>0</v>
      </c>
      <c r="AZ71" s="144">
        <f t="shared" si="33"/>
        <v>0</v>
      </c>
      <c r="BA71" s="144">
        <f t="shared" si="33"/>
        <v>0</v>
      </c>
      <c r="BB71" s="144">
        <f t="shared" si="33"/>
        <v>0</v>
      </c>
      <c r="BC71" s="144">
        <f t="shared" si="33"/>
        <v>0</v>
      </c>
      <c r="BD71" s="144">
        <f t="shared" si="33"/>
        <v>0</v>
      </c>
      <c r="BE71" s="144">
        <f t="shared" si="33"/>
        <v>0</v>
      </c>
      <c r="BF71" s="144">
        <f t="shared" si="32"/>
        <v>0</v>
      </c>
      <c r="BG71" s="144">
        <f t="shared" si="32"/>
        <v>0</v>
      </c>
      <c r="BH71" s="144">
        <f t="shared" si="32"/>
        <v>0</v>
      </c>
      <c r="BI71" s="144">
        <f t="shared" si="32"/>
        <v>0</v>
      </c>
      <c r="BJ71" s="144">
        <f t="shared" si="32"/>
        <v>0</v>
      </c>
      <c r="BK71" s="144">
        <f t="shared" si="32"/>
        <v>0</v>
      </c>
      <c r="BL71" s="144">
        <f t="shared" si="32"/>
        <v>0</v>
      </c>
      <c r="BM71" s="144">
        <f t="shared" si="32"/>
        <v>0</v>
      </c>
      <c r="BN71" s="144">
        <f t="shared" si="32"/>
        <v>0</v>
      </c>
      <c r="BO71" s="144">
        <f t="shared" si="22"/>
        <v>0</v>
      </c>
      <c r="BP71" s="144">
        <f t="shared" si="22"/>
        <v>0</v>
      </c>
      <c r="BQ71" s="144">
        <f t="shared" si="22"/>
        <v>0</v>
      </c>
      <c r="BR71" s="144">
        <f t="shared" si="22"/>
        <v>0</v>
      </c>
      <c r="BS71" s="144">
        <f t="shared" si="22"/>
        <v>0</v>
      </c>
      <c r="BT71" s="144">
        <f t="shared" si="22"/>
        <v>0</v>
      </c>
      <c r="BU71" s="144">
        <f t="shared" si="22"/>
        <v>0</v>
      </c>
      <c r="BV71" s="144">
        <f t="shared" ref="BV71:BY91" si="45">BU71-$N71+AO71</f>
        <v>0</v>
      </c>
      <c r="BW71" s="144">
        <f t="shared" si="16"/>
        <v>0</v>
      </c>
      <c r="BX71" s="144">
        <f t="shared" si="16"/>
        <v>0</v>
      </c>
      <c r="BY71" s="144">
        <f t="shared" si="16"/>
        <v>0</v>
      </c>
      <c r="BZ71" s="144">
        <f t="shared" si="16"/>
        <v>0</v>
      </c>
      <c r="CA71" s="144">
        <f t="shared" si="16"/>
        <v>0</v>
      </c>
      <c r="CB71" s="144">
        <f t="shared" si="16"/>
        <v>0</v>
      </c>
      <c r="CC71" s="369"/>
      <c r="CE71" s="189" t="str">
        <f t="shared" si="1"/>
        <v>Évacuation des cendres</v>
      </c>
      <c r="CF71" s="145"/>
      <c r="CG71" s="145"/>
      <c r="CH71" s="145"/>
      <c r="CI71" s="145"/>
      <c r="CJ71" s="145"/>
      <c r="CK71" s="145"/>
      <c r="CL71" s="145"/>
      <c r="CM71" s="145">
        <v>1</v>
      </c>
      <c r="CN71" s="145">
        <v>1</v>
      </c>
      <c r="CO71" s="145"/>
      <c r="CP71" s="145"/>
      <c r="CQ71" s="145"/>
      <c r="CR71" s="145"/>
      <c r="CS71" s="145"/>
      <c r="CT71" s="145">
        <f t="shared" si="2"/>
        <v>0</v>
      </c>
      <c r="CU71" s="145">
        <f t="shared" si="3"/>
        <v>0</v>
      </c>
      <c r="CV71" s="145">
        <f t="shared" si="7"/>
        <v>0</v>
      </c>
    </row>
    <row r="72" spans="1:100" s="137" customFormat="1" ht="13.5" hidden="1" thickBot="1" x14ac:dyDescent="0.25">
      <c r="A72" s="158"/>
      <c r="B72" s="96" t="s">
        <v>375</v>
      </c>
      <c r="C72" s="319"/>
      <c r="D72" s="49"/>
      <c r="E72" s="152">
        <v>15</v>
      </c>
      <c r="F72" s="642"/>
      <c r="G72" s="34">
        <v>3.5000000000000003E-2</v>
      </c>
      <c r="H72" s="636"/>
      <c r="I72" s="622" t="s">
        <v>124</v>
      </c>
      <c r="J72" s="84"/>
      <c r="K72" s="139">
        <f t="shared" si="8"/>
        <v>15</v>
      </c>
      <c r="L72" s="140">
        <f t="shared" si="41"/>
        <v>3.5000000000000003E-2</v>
      </c>
      <c r="M72" s="141">
        <f t="shared" si="42"/>
        <v>0</v>
      </c>
      <c r="N72" s="141">
        <f t="shared" si="43"/>
        <v>0</v>
      </c>
      <c r="O72" s="70"/>
      <c r="P72" s="149" t="str">
        <f t="shared" si="0"/>
        <v>Système de filtration des fumées</v>
      </c>
      <c r="Q72" s="144">
        <f t="shared" si="12"/>
        <v>0</v>
      </c>
      <c r="R72" s="144">
        <f t="shared" si="44"/>
        <v>0</v>
      </c>
      <c r="S72" s="144">
        <f t="shared" si="44"/>
        <v>0</v>
      </c>
      <c r="T72" s="144">
        <f t="shared" si="44"/>
        <v>0</v>
      </c>
      <c r="U72" s="144">
        <f t="shared" si="44"/>
        <v>0</v>
      </c>
      <c r="V72" s="144">
        <f t="shared" si="44"/>
        <v>0</v>
      </c>
      <c r="W72" s="144">
        <f t="shared" si="44"/>
        <v>0</v>
      </c>
      <c r="X72" s="144">
        <f t="shared" si="44"/>
        <v>0</v>
      </c>
      <c r="Y72" s="144">
        <f t="shared" si="44"/>
        <v>0</v>
      </c>
      <c r="Z72" s="144">
        <f t="shared" si="44"/>
        <v>0</v>
      </c>
      <c r="AA72" s="144">
        <f t="shared" si="44"/>
        <v>0</v>
      </c>
      <c r="AB72" s="144">
        <f t="shared" si="44"/>
        <v>0</v>
      </c>
      <c r="AC72" s="144">
        <f t="shared" si="44"/>
        <v>0</v>
      </c>
      <c r="AD72" s="144">
        <f t="shared" si="44"/>
        <v>0</v>
      </c>
      <c r="AE72" s="144">
        <f t="shared" si="44"/>
        <v>0</v>
      </c>
      <c r="AF72" s="144">
        <f t="shared" si="44"/>
        <v>0</v>
      </c>
      <c r="AG72" s="144">
        <f t="shared" si="44"/>
        <v>0</v>
      </c>
      <c r="AH72" s="144">
        <f t="shared" si="44"/>
        <v>0</v>
      </c>
      <c r="AI72" s="144">
        <f t="shared" si="44"/>
        <v>0</v>
      </c>
      <c r="AJ72" s="144">
        <f t="shared" si="44"/>
        <v>0</v>
      </c>
      <c r="AK72" s="144">
        <f t="shared" si="44"/>
        <v>0</v>
      </c>
      <c r="AL72" s="144">
        <f t="shared" si="44"/>
        <v>0</v>
      </c>
      <c r="AM72" s="144">
        <f t="shared" si="44"/>
        <v>0</v>
      </c>
      <c r="AN72" s="144">
        <f t="shared" si="44"/>
        <v>0</v>
      </c>
      <c r="AO72" s="144">
        <f t="shared" si="44"/>
        <v>0</v>
      </c>
      <c r="AP72" s="144">
        <f t="shared" si="44"/>
        <v>0</v>
      </c>
      <c r="AQ72" s="144">
        <f t="shared" si="44"/>
        <v>0</v>
      </c>
      <c r="AR72" s="144">
        <f t="shared" si="44"/>
        <v>0</v>
      </c>
      <c r="AS72" s="144">
        <f t="shared" si="44"/>
        <v>0</v>
      </c>
      <c r="AT72" s="144">
        <f t="shared" si="44"/>
        <v>0</v>
      </c>
      <c r="AU72" s="144">
        <f t="shared" si="44"/>
        <v>0</v>
      </c>
      <c r="AV72" s="144">
        <f t="shared" si="39"/>
        <v>0</v>
      </c>
      <c r="AX72" s="144">
        <f t="shared" si="40"/>
        <v>0</v>
      </c>
      <c r="AY72" s="144">
        <f t="shared" si="33"/>
        <v>0</v>
      </c>
      <c r="AZ72" s="144">
        <f t="shared" si="33"/>
        <v>0</v>
      </c>
      <c r="BA72" s="144">
        <f t="shared" si="33"/>
        <v>0</v>
      </c>
      <c r="BB72" s="144">
        <f t="shared" si="33"/>
        <v>0</v>
      </c>
      <c r="BC72" s="144">
        <f t="shared" si="33"/>
        <v>0</v>
      </c>
      <c r="BD72" s="144">
        <f t="shared" si="33"/>
        <v>0</v>
      </c>
      <c r="BE72" s="144">
        <f t="shared" si="33"/>
        <v>0</v>
      </c>
      <c r="BF72" s="144">
        <f t="shared" si="32"/>
        <v>0</v>
      </c>
      <c r="BG72" s="144">
        <f t="shared" si="32"/>
        <v>0</v>
      </c>
      <c r="BH72" s="144">
        <f t="shared" si="32"/>
        <v>0</v>
      </c>
      <c r="BI72" s="144">
        <f t="shared" si="32"/>
        <v>0</v>
      </c>
      <c r="BJ72" s="144">
        <f t="shared" si="32"/>
        <v>0</v>
      </c>
      <c r="BK72" s="144">
        <f t="shared" si="32"/>
        <v>0</v>
      </c>
      <c r="BL72" s="144">
        <f t="shared" si="32"/>
        <v>0</v>
      </c>
      <c r="BM72" s="144">
        <f t="shared" si="32"/>
        <v>0</v>
      </c>
      <c r="BN72" s="144">
        <f t="shared" si="32"/>
        <v>0</v>
      </c>
      <c r="BO72" s="144">
        <f t="shared" si="32"/>
        <v>0</v>
      </c>
      <c r="BP72" s="144">
        <f t="shared" si="32"/>
        <v>0</v>
      </c>
      <c r="BQ72" s="144">
        <f t="shared" si="32"/>
        <v>0</v>
      </c>
      <c r="BR72" s="144">
        <f t="shared" si="32"/>
        <v>0</v>
      </c>
      <c r="BS72" s="144">
        <f t="shared" si="32"/>
        <v>0</v>
      </c>
      <c r="BT72" s="144">
        <f t="shared" si="32"/>
        <v>0</v>
      </c>
      <c r="BU72" s="144">
        <f t="shared" si="32"/>
        <v>0</v>
      </c>
      <c r="BV72" s="144">
        <f t="shared" si="45"/>
        <v>0</v>
      </c>
      <c r="BW72" s="144">
        <f t="shared" si="16"/>
        <v>0</v>
      </c>
      <c r="BX72" s="144">
        <f t="shared" si="16"/>
        <v>0</v>
      </c>
      <c r="BY72" s="144">
        <f t="shared" si="16"/>
        <v>0</v>
      </c>
      <c r="BZ72" s="144">
        <f t="shared" si="16"/>
        <v>0</v>
      </c>
      <c r="CA72" s="144">
        <f t="shared" si="16"/>
        <v>0</v>
      </c>
      <c r="CB72" s="144">
        <f t="shared" si="16"/>
        <v>0</v>
      </c>
      <c r="CC72" s="369"/>
      <c r="CE72" s="189" t="str">
        <f t="shared" si="1"/>
        <v>Système de filtration des fumées</v>
      </c>
      <c r="CF72" s="145"/>
      <c r="CG72" s="145"/>
      <c r="CH72" s="145"/>
      <c r="CI72" s="145"/>
      <c r="CJ72" s="145"/>
      <c r="CK72" s="145"/>
      <c r="CL72" s="145"/>
      <c r="CM72" s="145">
        <v>1</v>
      </c>
      <c r="CN72" s="145">
        <v>1</v>
      </c>
      <c r="CO72" s="145"/>
      <c r="CP72" s="145"/>
      <c r="CQ72" s="145"/>
      <c r="CR72" s="145"/>
      <c r="CS72" s="145"/>
      <c r="CT72" s="145">
        <f t="shared" si="2"/>
        <v>0</v>
      </c>
      <c r="CU72" s="145">
        <f t="shared" si="3"/>
        <v>0</v>
      </c>
      <c r="CV72" s="145">
        <f t="shared" si="7"/>
        <v>0</v>
      </c>
    </row>
    <row r="73" spans="1:100" s="137" customFormat="1" hidden="1" x14ac:dyDescent="0.2">
      <c r="A73" s="158"/>
      <c r="B73" s="96" t="s">
        <v>45</v>
      </c>
      <c r="C73" s="320"/>
      <c r="D73" s="50"/>
      <c r="E73" s="510">
        <v>30</v>
      </c>
      <c r="F73" s="643"/>
      <c r="G73" s="157" t="s">
        <v>46</v>
      </c>
      <c r="H73" s="637"/>
      <c r="I73" s="623" t="s">
        <v>124</v>
      </c>
      <c r="J73" s="84"/>
      <c r="K73" s="139">
        <f t="shared" si="8"/>
        <v>30</v>
      </c>
      <c r="L73" s="140">
        <f t="shared" si="41"/>
        <v>0</v>
      </c>
      <c r="M73" s="141">
        <f t="shared" si="42"/>
        <v>0</v>
      </c>
      <c r="N73" s="141">
        <f t="shared" si="43"/>
        <v>0</v>
      </c>
      <c r="O73" s="70"/>
      <c r="P73" s="149" t="str">
        <f t="shared" si="0"/>
        <v>Autre</v>
      </c>
      <c r="Q73" s="144">
        <f t="shared" si="12"/>
        <v>0</v>
      </c>
      <c r="R73" s="144">
        <f t="shared" si="44"/>
        <v>0</v>
      </c>
      <c r="S73" s="144">
        <f t="shared" si="44"/>
        <v>0</v>
      </c>
      <c r="T73" s="144">
        <f t="shared" si="44"/>
        <v>0</v>
      </c>
      <c r="U73" s="144">
        <f t="shared" si="44"/>
        <v>0</v>
      </c>
      <c r="V73" s="144">
        <f t="shared" si="44"/>
        <v>0</v>
      </c>
      <c r="W73" s="144">
        <f t="shared" si="44"/>
        <v>0</v>
      </c>
      <c r="X73" s="144">
        <f t="shared" si="44"/>
        <v>0</v>
      </c>
      <c r="Y73" s="144">
        <f t="shared" si="44"/>
        <v>0</v>
      </c>
      <c r="Z73" s="144">
        <f t="shared" si="44"/>
        <v>0</v>
      </c>
      <c r="AA73" s="144">
        <f t="shared" si="44"/>
        <v>0</v>
      </c>
      <c r="AB73" s="144">
        <f t="shared" si="44"/>
        <v>0</v>
      </c>
      <c r="AC73" s="144">
        <f t="shared" si="44"/>
        <v>0</v>
      </c>
      <c r="AD73" s="144">
        <f t="shared" si="44"/>
        <v>0</v>
      </c>
      <c r="AE73" s="144">
        <f t="shared" si="44"/>
        <v>0</v>
      </c>
      <c r="AF73" s="144">
        <f t="shared" si="44"/>
        <v>0</v>
      </c>
      <c r="AG73" s="144">
        <f t="shared" si="44"/>
        <v>0</v>
      </c>
      <c r="AH73" s="144">
        <f t="shared" si="44"/>
        <v>0</v>
      </c>
      <c r="AI73" s="144">
        <f t="shared" si="44"/>
        <v>0</v>
      </c>
      <c r="AJ73" s="144">
        <f t="shared" si="44"/>
        <v>0</v>
      </c>
      <c r="AK73" s="144">
        <f t="shared" si="44"/>
        <v>0</v>
      </c>
      <c r="AL73" s="144">
        <f t="shared" si="44"/>
        <v>0</v>
      </c>
      <c r="AM73" s="144">
        <f t="shared" si="44"/>
        <v>0</v>
      </c>
      <c r="AN73" s="144">
        <f t="shared" si="44"/>
        <v>0</v>
      </c>
      <c r="AO73" s="144">
        <f t="shared" si="44"/>
        <v>0</v>
      </c>
      <c r="AP73" s="144">
        <f t="shared" si="44"/>
        <v>0</v>
      </c>
      <c r="AQ73" s="144">
        <f t="shared" si="44"/>
        <v>0</v>
      </c>
      <c r="AR73" s="144">
        <f t="shared" si="44"/>
        <v>0</v>
      </c>
      <c r="AS73" s="144">
        <f t="shared" si="44"/>
        <v>0</v>
      </c>
      <c r="AT73" s="144">
        <f t="shared" si="44"/>
        <v>0</v>
      </c>
      <c r="AU73" s="144">
        <f t="shared" si="44"/>
        <v>0</v>
      </c>
      <c r="AV73" s="144">
        <f t="shared" si="39"/>
        <v>0</v>
      </c>
      <c r="AX73" s="144">
        <f t="shared" si="40"/>
        <v>0</v>
      </c>
      <c r="AY73" s="144">
        <f t="shared" si="33"/>
        <v>0</v>
      </c>
      <c r="AZ73" s="144">
        <f t="shared" si="33"/>
        <v>0</v>
      </c>
      <c r="BA73" s="144">
        <f t="shared" si="33"/>
        <v>0</v>
      </c>
      <c r="BB73" s="144">
        <f t="shared" si="33"/>
        <v>0</v>
      </c>
      <c r="BC73" s="144">
        <f t="shared" si="33"/>
        <v>0</v>
      </c>
      <c r="BD73" s="144">
        <f t="shared" si="33"/>
        <v>0</v>
      </c>
      <c r="BE73" s="144">
        <f t="shared" si="33"/>
        <v>0</v>
      </c>
      <c r="BF73" s="144">
        <f t="shared" si="32"/>
        <v>0</v>
      </c>
      <c r="BG73" s="144">
        <f t="shared" si="32"/>
        <v>0</v>
      </c>
      <c r="BH73" s="144">
        <f t="shared" si="32"/>
        <v>0</v>
      </c>
      <c r="BI73" s="144">
        <f t="shared" si="32"/>
        <v>0</v>
      </c>
      <c r="BJ73" s="144">
        <f t="shared" si="32"/>
        <v>0</v>
      </c>
      <c r="BK73" s="144">
        <f t="shared" si="32"/>
        <v>0</v>
      </c>
      <c r="BL73" s="144">
        <f t="shared" si="32"/>
        <v>0</v>
      </c>
      <c r="BM73" s="144">
        <f t="shared" si="32"/>
        <v>0</v>
      </c>
      <c r="BN73" s="144">
        <f t="shared" si="32"/>
        <v>0</v>
      </c>
      <c r="BO73" s="144">
        <f t="shared" si="32"/>
        <v>0</v>
      </c>
      <c r="BP73" s="144">
        <f t="shared" si="32"/>
        <v>0</v>
      </c>
      <c r="BQ73" s="144">
        <f t="shared" si="32"/>
        <v>0</v>
      </c>
      <c r="BR73" s="144">
        <f t="shared" si="32"/>
        <v>0</v>
      </c>
      <c r="BS73" s="144">
        <f t="shared" si="32"/>
        <v>0</v>
      </c>
      <c r="BT73" s="144">
        <f t="shared" si="32"/>
        <v>0</v>
      </c>
      <c r="BU73" s="144">
        <f t="shared" si="32"/>
        <v>0</v>
      </c>
      <c r="BV73" s="144">
        <f t="shared" si="45"/>
        <v>0</v>
      </c>
      <c r="BW73" s="144">
        <f t="shared" si="16"/>
        <v>0</v>
      </c>
      <c r="BX73" s="144">
        <f t="shared" si="16"/>
        <v>0</v>
      </c>
      <c r="BY73" s="144">
        <f t="shared" si="16"/>
        <v>0</v>
      </c>
      <c r="BZ73" s="144">
        <f t="shared" si="16"/>
        <v>0</v>
      </c>
      <c r="CA73" s="144">
        <f t="shared" si="16"/>
        <v>0</v>
      </c>
      <c r="CB73" s="144">
        <f t="shared" si="16"/>
        <v>0</v>
      </c>
      <c r="CC73" s="369"/>
      <c r="CE73" s="189" t="str">
        <f t="shared" si="1"/>
        <v>Autre</v>
      </c>
      <c r="CF73" s="145"/>
      <c r="CG73" s="145"/>
      <c r="CH73" s="145"/>
      <c r="CI73" s="145"/>
      <c r="CJ73" s="145"/>
      <c r="CK73" s="145"/>
      <c r="CL73" s="145"/>
      <c r="CM73" s="145">
        <v>1</v>
      </c>
      <c r="CN73" s="145">
        <v>1</v>
      </c>
      <c r="CO73" s="145"/>
      <c r="CP73" s="145"/>
      <c r="CQ73" s="145">
        <v>1</v>
      </c>
      <c r="CR73" s="145">
        <v>1</v>
      </c>
      <c r="CS73" s="145">
        <v>1</v>
      </c>
      <c r="CT73" s="145">
        <f t="shared" si="2"/>
        <v>0</v>
      </c>
      <c r="CU73" s="145">
        <f t="shared" si="3"/>
        <v>0</v>
      </c>
      <c r="CV73" s="145">
        <f t="shared" si="7"/>
        <v>0</v>
      </c>
    </row>
    <row r="74" spans="1:100" s="137" customFormat="1" ht="13.5" hidden="1" thickBot="1" x14ac:dyDescent="0.25">
      <c r="A74" s="158"/>
      <c r="B74" s="625" t="s">
        <v>145</v>
      </c>
      <c r="C74" s="322"/>
      <c r="D74" s="129"/>
      <c r="E74" s="155"/>
      <c r="F74" s="127"/>
      <c r="G74" s="130"/>
      <c r="H74" s="639"/>
      <c r="I74" s="130"/>
      <c r="J74" s="84"/>
      <c r="K74" s="139"/>
      <c r="L74" s="140"/>
      <c r="M74" s="141"/>
      <c r="N74" s="141"/>
      <c r="O74" s="70"/>
      <c r="P74" s="134" t="str">
        <f t="shared" si="0"/>
        <v>6. Distribution de chaleur</v>
      </c>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369"/>
      <c r="CE74" s="374" t="str">
        <f t="shared" si="1"/>
        <v>6. Distribution de chaleur</v>
      </c>
      <c r="CF74" s="145">
        <v>1</v>
      </c>
      <c r="CG74" s="145">
        <v>1</v>
      </c>
      <c r="CH74" s="145">
        <v>1</v>
      </c>
      <c r="CI74" s="145">
        <v>1</v>
      </c>
      <c r="CJ74" s="145">
        <v>1</v>
      </c>
      <c r="CK74" s="145">
        <v>1</v>
      </c>
      <c r="CL74" s="145">
        <v>1</v>
      </c>
      <c r="CM74" s="145">
        <v>1</v>
      </c>
      <c r="CN74" s="145">
        <v>1</v>
      </c>
      <c r="CO74" s="145">
        <v>1</v>
      </c>
      <c r="CP74" s="145">
        <v>1</v>
      </c>
      <c r="CQ74" s="145">
        <v>1</v>
      </c>
      <c r="CR74" s="145">
        <v>1</v>
      </c>
      <c r="CS74" s="145">
        <v>1</v>
      </c>
      <c r="CT74" s="145">
        <f t="shared" si="2"/>
        <v>1</v>
      </c>
      <c r="CU74" s="145">
        <f t="shared" si="3"/>
        <v>1</v>
      </c>
      <c r="CV74" s="145">
        <f t="shared" si="7"/>
        <v>1</v>
      </c>
    </row>
    <row r="75" spans="1:100" s="137" customFormat="1" ht="13.5" hidden="1" thickBot="1" x14ac:dyDescent="0.25">
      <c r="A75" s="158"/>
      <c r="B75" s="98" t="s">
        <v>377</v>
      </c>
      <c r="C75" s="319"/>
      <c r="D75" s="49"/>
      <c r="E75" s="152">
        <v>30</v>
      </c>
      <c r="F75" s="642"/>
      <c r="G75" s="34">
        <v>0.01</v>
      </c>
      <c r="H75" s="636"/>
      <c r="I75" s="622" t="s">
        <v>124</v>
      </c>
      <c r="J75" s="84"/>
      <c r="K75" s="139">
        <f t="shared" si="8"/>
        <v>30</v>
      </c>
      <c r="L75" s="140">
        <f t="shared" ref="L75:L81" si="46">IF(ISNUMBER(H75),IF(I75=$D$332,IFERROR(H75/D75,"-"),H75/100),IF(ISNUMBER(G75),G75,0))</f>
        <v>0.01</v>
      </c>
      <c r="M75" s="141">
        <f t="shared" ref="M75:M81" si="47">IF(AND(ISNUMBER(H75),I75=$D$332),H75,L75*D75)</f>
        <v>0</v>
      </c>
      <c r="N75" s="141">
        <f t="shared" ref="N75:N81" si="48">1/K75*D75</f>
        <v>0</v>
      </c>
      <c r="O75" s="70"/>
      <c r="P75" s="143" t="str">
        <f t="shared" si="0"/>
        <v>Collecteur principal</v>
      </c>
      <c r="Q75" s="144">
        <f t="shared" si="12"/>
        <v>0</v>
      </c>
      <c r="R75" s="144">
        <f t="shared" ref="R75:AU81" si="49">IF(Betrachtungszeit_Heizung&lt;R$26,0,IF(AND(Q$26&lt;&gt;0,Q$26/($K75)=INT(Q$26/($K75))),$D75,0))</f>
        <v>0</v>
      </c>
      <c r="S75" s="144">
        <f t="shared" si="49"/>
        <v>0</v>
      </c>
      <c r="T75" s="144">
        <f t="shared" si="49"/>
        <v>0</v>
      </c>
      <c r="U75" s="144">
        <f t="shared" si="49"/>
        <v>0</v>
      </c>
      <c r="V75" s="144">
        <f t="shared" si="49"/>
        <v>0</v>
      </c>
      <c r="W75" s="144">
        <f t="shared" si="49"/>
        <v>0</v>
      </c>
      <c r="X75" s="144">
        <f t="shared" si="49"/>
        <v>0</v>
      </c>
      <c r="Y75" s="144">
        <f t="shared" si="49"/>
        <v>0</v>
      </c>
      <c r="Z75" s="144">
        <f t="shared" si="49"/>
        <v>0</v>
      </c>
      <c r="AA75" s="144">
        <f t="shared" si="49"/>
        <v>0</v>
      </c>
      <c r="AB75" s="144">
        <f t="shared" si="49"/>
        <v>0</v>
      </c>
      <c r="AC75" s="144">
        <f t="shared" si="49"/>
        <v>0</v>
      </c>
      <c r="AD75" s="144">
        <f t="shared" si="49"/>
        <v>0</v>
      </c>
      <c r="AE75" s="144">
        <f t="shared" si="49"/>
        <v>0</v>
      </c>
      <c r="AF75" s="144">
        <f t="shared" si="49"/>
        <v>0</v>
      </c>
      <c r="AG75" s="144">
        <f t="shared" si="49"/>
        <v>0</v>
      </c>
      <c r="AH75" s="144">
        <f t="shared" si="49"/>
        <v>0</v>
      </c>
      <c r="AI75" s="144">
        <f t="shared" si="49"/>
        <v>0</v>
      </c>
      <c r="AJ75" s="144">
        <f t="shared" si="49"/>
        <v>0</v>
      </c>
      <c r="AK75" s="144">
        <f t="shared" si="49"/>
        <v>0</v>
      </c>
      <c r="AL75" s="144">
        <f t="shared" si="49"/>
        <v>0</v>
      </c>
      <c r="AM75" s="144">
        <f t="shared" si="49"/>
        <v>0</v>
      </c>
      <c r="AN75" s="144">
        <f t="shared" si="49"/>
        <v>0</v>
      </c>
      <c r="AO75" s="144">
        <f t="shared" si="49"/>
        <v>0</v>
      </c>
      <c r="AP75" s="144">
        <f t="shared" si="49"/>
        <v>0</v>
      </c>
      <c r="AQ75" s="144">
        <f t="shared" si="49"/>
        <v>0</v>
      </c>
      <c r="AR75" s="144">
        <f t="shared" si="49"/>
        <v>0</v>
      </c>
      <c r="AS75" s="144">
        <f t="shared" si="49"/>
        <v>0</v>
      </c>
      <c r="AT75" s="144">
        <f t="shared" si="49"/>
        <v>0</v>
      </c>
      <c r="AU75" s="144">
        <f t="shared" si="49"/>
        <v>0</v>
      </c>
      <c r="AV75" s="144">
        <f t="shared" ref="AV75:AV81" si="50">SUMIF($AX$26:$CB$26,Betrachtungszeit_Heizung,AX75:CB75)</f>
        <v>0</v>
      </c>
      <c r="AX75" s="144">
        <f t="shared" ref="AX75:AX81" si="51">$D75</f>
        <v>0</v>
      </c>
      <c r="AY75" s="144">
        <f t="shared" si="33"/>
        <v>0</v>
      </c>
      <c r="AZ75" s="144">
        <f t="shared" si="33"/>
        <v>0</v>
      </c>
      <c r="BA75" s="144">
        <f t="shared" si="33"/>
        <v>0</v>
      </c>
      <c r="BB75" s="144">
        <f t="shared" si="33"/>
        <v>0</v>
      </c>
      <c r="BC75" s="144">
        <f t="shared" si="33"/>
        <v>0</v>
      </c>
      <c r="BD75" s="144">
        <f t="shared" si="33"/>
        <v>0</v>
      </c>
      <c r="BE75" s="144">
        <f t="shared" si="33"/>
        <v>0</v>
      </c>
      <c r="BF75" s="144">
        <f t="shared" si="32"/>
        <v>0</v>
      </c>
      <c r="BG75" s="144">
        <f t="shared" si="32"/>
        <v>0</v>
      </c>
      <c r="BH75" s="144">
        <f t="shared" si="32"/>
        <v>0</v>
      </c>
      <c r="BI75" s="144">
        <f t="shared" si="32"/>
        <v>0</v>
      </c>
      <c r="BJ75" s="144">
        <f t="shared" si="32"/>
        <v>0</v>
      </c>
      <c r="BK75" s="144">
        <f t="shared" si="32"/>
        <v>0</v>
      </c>
      <c r="BL75" s="144">
        <f t="shared" si="32"/>
        <v>0</v>
      </c>
      <c r="BM75" s="144">
        <f t="shared" si="32"/>
        <v>0</v>
      </c>
      <c r="BN75" s="144">
        <f t="shared" si="32"/>
        <v>0</v>
      </c>
      <c r="BO75" s="144">
        <f t="shared" si="32"/>
        <v>0</v>
      </c>
      <c r="BP75" s="144">
        <f t="shared" si="32"/>
        <v>0</v>
      </c>
      <c r="BQ75" s="144">
        <f t="shared" si="32"/>
        <v>0</v>
      </c>
      <c r="BR75" s="144">
        <f t="shared" si="32"/>
        <v>0</v>
      </c>
      <c r="BS75" s="144">
        <f t="shared" si="32"/>
        <v>0</v>
      </c>
      <c r="BT75" s="144">
        <f t="shared" si="32"/>
        <v>0</v>
      </c>
      <c r="BU75" s="144">
        <f t="shared" si="32"/>
        <v>0</v>
      </c>
      <c r="BV75" s="144">
        <f t="shared" si="45"/>
        <v>0</v>
      </c>
      <c r="BW75" s="144">
        <f t="shared" si="16"/>
        <v>0</v>
      </c>
      <c r="BX75" s="144">
        <f t="shared" si="16"/>
        <v>0</v>
      </c>
      <c r="BY75" s="144">
        <f t="shared" si="16"/>
        <v>0</v>
      </c>
      <c r="BZ75" s="144">
        <f t="shared" si="16"/>
        <v>0</v>
      </c>
      <c r="CA75" s="144">
        <f t="shared" si="16"/>
        <v>0</v>
      </c>
      <c r="CB75" s="144">
        <f t="shared" si="16"/>
        <v>0</v>
      </c>
      <c r="CC75" s="369"/>
      <c r="CE75" s="189" t="str">
        <f t="shared" si="1"/>
        <v>Collecteur principal</v>
      </c>
      <c r="CF75" s="145"/>
      <c r="CG75" s="145">
        <v>1</v>
      </c>
      <c r="CH75" s="145">
        <v>1</v>
      </c>
      <c r="CI75" s="145">
        <v>1</v>
      </c>
      <c r="CJ75" s="145">
        <v>1</v>
      </c>
      <c r="CK75" s="145">
        <v>1</v>
      </c>
      <c r="CL75" s="145">
        <v>1</v>
      </c>
      <c r="CM75" s="145">
        <v>1</v>
      </c>
      <c r="CN75" s="145">
        <v>1</v>
      </c>
      <c r="CO75" s="145">
        <v>1</v>
      </c>
      <c r="CP75" s="145">
        <v>1</v>
      </c>
      <c r="CQ75" s="145">
        <v>1</v>
      </c>
      <c r="CR75" s="145">
        <v>1</v>
      </c>
      <c r="CS75" s="145">
        <v>1</v>
      </c>
      <c r="CT75" s="145">
        <f t="shared" si="2"/>
        <v>0</v>
      </c>
      <c r="CU75" s="145">
        <f t="shared" si="3"/>
        <v>0</v>
      </c>
      <c r="CV75" s="145">
        <f t="shared" si="7"/>
        <v>0</v>
      </c>
    </row>
    <row r="76" spans="1:100" s="137" customFormat="1" ht="13.5" hidden="1" thickBot="1" x14ac:dyDescent="0.25">
      <c r="A76" s="158"/>
      <c r="B76" s="98" t="s">
        <v>378</v>
      </c>
      <c r="C76" s="319"/>
      <c r="D76" s="49"/>
      <c r="E76" s="152">
        <v>20</v>
      </c>
      <c r="F76" s="642"/>
      <c r="G76" s="34">
        <v>0.01</v>
      </c>
      <c r="H76" s="636"/>
      <c r="I76" s="622" t="s">
        <v>124</v>
      </c>
      <c r="J76" s="84"/>
      <c r="K76" s="139">
        <f t="shared" si="8"/>
        <v>20</v>
      </c>
      <c r="L76" s="140">
        <f t="shared" si="46"/>
        <v>0.01</v>
      </c>
      <c r="M76" s="141">
        <f t="shared" si="47"/>
        <v>0</v>
      </c>
      <c r="N76" s="141">
        <f t="shared" si="48"/>
        <v>0</v>
      </c>
      <c r="O76" s="70"/>
      <c r="P76" s="143" t="str">
        <f t="shared" si="0"/>
        <v>Vase d'expansion</v>
      </c>
      <c r="Q76" s="144">
        <f t="shared" si="12"/>
        <v>0</v>
      </c>
      <c r="R76" s="144">
        <f t="shared" si="49"/>
        <v>0</v>
      </c>
      <c r="S76" s="144">
        <f t="shared" si="49"/>
        <v>0</v>
      </c>
      <c r="T76" s="144">
        <f t="shared" si="49"/>
        <v>0</v>
      </c>
      <c r="U76" s="144">
        <f t="shared" si="49"/>
        <v>0</v>
      </c>
      <c r="V76" s="144">
        <f t="shared" si="49"/>
        <v>0</v>
      </c>
      <c r="W76" s="144">
        <f t="shared" si="49"/>
        <v>0</v>
      </c>
      <c r="X76" s="144">
        <f t="shared" si="49"/>
        <v>0</v>
      </c>
      <c r="Y76" s="144">
        <f t="shared" si="49"/>
        <v>0</v>
      </c>
      <c r="Z76" s="144">
        <f t="shared" si="49"/>
        <v>0</v>
      </c>
      <c r="AA76" s="144">
        <f t="shared" si="49"/>
        <v>0</v>
      </c>
      <c r="AB76" s="144">
        <f t="shared" si="49"/>
        <v>0</v>
      </c>
      <c r="AC76" s="144">
        <f t="shared" si="49"/>
        <v>0</v>
      </c>
      <c r="AD76" s="144">
        <f t="shared" si="49"/>
        <v>0</v>
      </c>
      <c r="AE76" s="144">
        <f t="shared" si="49"/>
        <v>0</v>
      </c>
      <c r="AF76" s="144">
        <f t="shared" si="49"/>
        <v>0</v>
      </c>
      <c r="AG76" s="144">
        <f t="shared" si="49"/>
        <v>0</v>
      </c>
      <c r="AH76" s="144">
        <f t="shared" si="49"/>
        <v>0</v>
      </c>
      <c r="AI76" s="144">
        <f t="shared" si="49"/>
        <v>0</v>
      </c>
      <c r="AJ76" s="144">
        <f t="shared" si="49"/>
        <v>0</v>
      </c>
      <c r="AK76" s="144">
        <f t="shared" si="49"/>
        <v>0</v>
      </c>
      <c r="AL76" s="144">
        <f t="shared" si="49"/>
        <v>0</v>
      </c>
      <c r="AM76" s="144">
        <f t="shared" si="49"/>
        <v>0</v>
      </c>
      <c r="AN76" s="144">
        <f t="shared" si="49"/>
        <v>0</v>
      </c>
      <c r="AO76" s="144">
        <f t="shared" si="49"/>
        <v>0</v>
      </c>
      <c r="AP76" s="144">
        <f t="shared" si="49"/>
        <v>0</v>
      </c>
      <c r="AQ76" s="144">
        <f t="shared" si="49"/>
        <v>0</v>
      </c>
      <c r="AR76" s="144">
        <f t="shared" si="49"/>
        <v>0</v>
      </c>
      <c r="AS76" s="144">
        <f t="shared" si="49"/>
        <v>0</v>
      </c>
      <c r="AT76" s="144">
        <f t="shared" si="49"/>
        <v>0</v>
      </c>
      <c r="AU76" s="144">
        <f t="shared" si="49"/>
        <v>0</v>
      </c>
      <c r="AV76" s="144">
        <f t="shared" si="50"/>
        <v>0</v>
      </c>
      <c r="AX76" s="144">
        <f t="shared" si="51"/>
        <v>0</v>
      </c>
      <c r="AY76" s="144">
        <f t="shared" si="33"/>
        <v>0</v>
      </c>
      <c r="AZ76" s="144">
        <f t="shared" si="33"/>
        <v>0</v>
      </c>
      <c r="BA76" s="144">
        <f t="shared" si="33"/>
        <v>0</v>
      </c>
      <c r="BB76" s="144">
        <f t="shared" si="33"/>
        <v>0</v>
      </c>
      <c r="BC76" s="144">
        <f t="shared" si="33"/>
        <v>0</v>
      </c>
      <c r="BD76" s="144">
        <f t="shared" si="33"/>
        <v>0</v>
      </c>
      <c r="BE76" s="144">
        <f t="shared" si="33"/>
        <v>0</v>
      </c>
      <c r="BF76" s="144">
        <f t="shared" si="32"/>
        <v>0</v>
      </c>
      <c r="BG76" s="144">
        <f t="shared" si="32"/>
        <v>0</v>
      </c>
      <c r="BH76" s="144">
        <f t="shared" si="32"/>
        <v>0</v>
      </c>
      <c r="BI76" s="144">
        <f t="shared" si="32"/>
        <v>0</v>
      </c>
      <c r="BJ76" s="144">
        <f t="shared" si="32"/>
        <v>0</v>
      </c>
      <c r="BK76" s="144">
        <f t="shared" si="32"/>
        <v>0</v>
      </c>
      <c r="BL76" s="144">
        <f t="shared" si="32"/>
        <v>0</v>
      </c>
      <c r="BM76" s="144">
        <f t="shared" si="32"/>
        <v>0</v>
      </c>
      <c r="BN76" s="144">
        <f t="shared" si="32"/>
        <v>0</v>
      </c>
      <c r="BO76" s="144">
        <f t="shared" si="32"/>
        <v>0</v>
      </c>
      <c r="BP76" s="144">
        <f t="shared" si="32"/>
        <v>0</v>
      </c>
      <c r="BQ76" s="144">
        <f t="shared" si="32"/>
        <v>0</v>
      </c>
      <c r="BR76" s="144">
        <f t="shared" si="32"/>
        <v>0</v>
      </c>
      <c r="BS76" s="144">
        <f t="shared" si="32"/>
        <v>0</v>
      </c>
      <c r="BT76" s="144">
        <f t="shared" si="32"/>
        <v>0</v>
      </c>
      <c r="BU76" s="144">
        <f t="shared" si="32"/>
        <v>0</v>
      </c>
      <c r="BV76" s="144">
        <f t="shared" si="45"/>
        <v>0</v>
      </c>
      <c r="BW76" s="144">
        <f t="shared" si="16"/>
        <v>0</v>
      </c>
      <c r="BX76" s="144">
        <f t="shared" si="16"/>
        <v>0</v>
      </c>
      <c r="BY76" s="144">
        <f t="shared" si="16"/>
        <v>0</v>
      </c>
      <c r="BZ76" s="144">
        <f t="shared" si="16"/>
        <v>0</v>
      </c>
      <c r="CA76" s="144">
        <f t="shared" si="16"/>
        <v>0</v>
      </c>
      <c r="CB76" s="144">
        <f t="shared" si="16"/>
        <v>0</v>
      </c>
      <c r="CC76" s="369"/>
      <c r="CE76" s="189" t="str">
        <f t="shared" si="1"/>
        <v>Vase d'expansion</v>
      </c>
      <c r="CF76" s="145"/>
      <c r="CG76" s="145">
        <v>1</v>
      </c>
      <c r="CH76" s="145">
        <v>1</v>
      </c>
      <c r="CI76" s="145">
        <v>1</v>
      </c>
      <c r="CJ76" s="145">
        <v>1</v>
      </c>
      <c r="CK76" s="145">
        <v>1</v>
      </c>
      <c r="CL76" s="145">
        <v>1</v>
      </c>
      <c r="CM76" s="145">
        <v>1</v>
      </c>
      <c r="CN76" s="145">
        <v>1</v>
      </c>
      <c r="CO76" s="145">
        <v>1</v>
      </c>
      <c r="CP76" s="145">
        <v>1</v>
      </c>
      <c r="CQ76" s="145">
        <v>1</v>
      </c>
      <c r="CR76" s="145">
        <v>1</v>
      </c>
      <c r="CS76" s="145">
        <v>1</v>
      </c>
      <c r="CT76" s="145">
        <f t="shared" si="2"/>
        <v>0</v>
      </c>
      <c r="CU76" s="145">
        <f t="shared" si="3"/>
        <v>0</v>
      </c>
      <c r="CV76" s="145">
        <f t="shared" si="7"/>
        <v>0</v>
      </c>
    </row>
    <row r="77" spans="1:100" s="137" customFormat="1" ht="13.5" hidden="1" thickBot="1" x14ac:dyDescent="0.25">
      <c r="A77" s="158"/>
      <c r="B77" s="98" t="s">
        <v>146</v>
      </c>
      <c r="C77" s="319"/>
      <c r="D77" s="49"/>
      <c r="E77" s="152">
        <v>20</v>
      </c>
      <c r="F77" s="642"/>
      <c r="G77" s="34">
        <v>0.01</v>
      </c>
      <c r="H77" s="636"/>
      <c r="I77" s="622" t="s">
        <v>124</v>
      </c>
      <c r="J77" s="84"/>
      <c r="K77" s="139">
        <f t="shared" si="8"/>
        <v>20</v>
      </c>
      <c r="L77" s="140">
        <f t="shared" si="46"/>
        <v>0.01</v>
      </c>
      <c r="M77" s="141">
        <f t="shared" si="47"/>
        <v>0</v>
      </c>
      <c r="N77" s="141">
        <f t="shared" si="48"/>
        <v>0</v>
      </c>
      <c r="O77" s="70"/>
      <c r="P77" s="143" t="str">
        <f t="shared" si="0"/>
        <v>Groupes de chauffage</v>
      </c>
      <c r="Q77" s="144">
        <f t="shared" si="12"/>
        <v>0</v>
      </c>
      <c r="R77" s="144">
        <f t="shared" si="49"/>
        <v>0</v>
      </c>
      <c r="S77" s="144">
        <f t="shared" si="49"/>
        <v>0</v>
      </c>
      <c r="T77" s="144">
        <f t="shared" si="49"/>
        <v>0</v>
      </c>
      <c r="U77" s="144">
        <f t="shared" si="49"/>
        <v>0</v>
      </c>
      <c r="V77" s="144">
        <f t="shared" si="49"/>
        <v>0</v>
      </c>
      <c r="W77" s="144">
        <f t="shared" si="49"/>
        <v>0</v>
      </c>
      <c r="X77" s="144">
        <f t="shared" si="49"/>
        <v>0</v>
      </c>
      <c r="Y77" s="144">
        <f t="shared" si="49"/>
        <v>0</v>
      </c>
      <c r="Z77" s="144">
        <f t="shared" si="49"/>
        <v>0</v>
      </c>
      <c r="AA77" s="144">
        <f t="shared" si="49"/>
        <v>0</v>
      </c>
      <c r="AB77" s="144">
        <f t="shared" si="49"/>
        <v>0</v>
      </c>
      <c r="AC77" s="144">
        <f t="shared" si="49"/>
        <v>0</v>
      </c>
      <c r="AD77" s="144">
        <f t="shared" si="49"/>
        <v>0</v>
      </c>
      <c r="AE77" s="144">
        <f t="shared" si="49"/>
        <v>0</v>
      </c>
      <c r="AF77" s="144">
        <f t="shared" si="49"/>
        <v>0</v>
      </c>
      <c r="AG77" s="144">
        <f t="shared" si="49"/>
        <v>0</v>
      </c>
      <c r="AH77" s="144">
        <f t="shared" si="49"/>
        <v>0</v>
      </c>
      <c r="AI77" s="144">
        <f t="shared" si="49"/>
        <v>0</v>
      </c>
      <c r="AJ77" s="144">
        <f t="shared" si="49"/>
        <v>0</v>
      </c>
      <c r="AK77" s="144">
        <f t="shared" si="49"/>
        <v>0</v>
      </c>
      <c r="AL77" s="144">
        <f t="shared" si="49"/>
        <v>0</v>
      </c>
      <c r="AM77" s="144">
        <f t="shared" si="49"/>
        <v>0</v>
      </c>
      <c r="AN77" s="144">
        <f t="shared" si="49"/>
        <v>0</v>
      </c>
      <c r="AO77" s="144">
        <f t="shared" si="49"/>
        <v>0</v>
      </c>
      <c r="AP77" s="144">
        <f t="shared" si="49"/>
        <v>0</v>
      </c>
      <c r="AQ77" s="144">
        <f t="shared" si="49"/>
        <v>0</v>
      </c>
      <c r="AR77" s="144">
        <f t="shared" si="49"/>
        <v>0</v>
      </c>
      <c r="AS77" s="144">
        <f t="shared" si="49"/>
        <v>0</v>
      </c>
      <c r="AT77" s="144">
        <f t="shared" si="49"/>
        <v>0</v>
      </c>
      <c r="AU77" s="144">
        <f t="shared" si="49"/>
        <v>0</v>
      </c>
      <c r="AV77" s="144">
        <f t="shared" si="50"/>
        <v>0</v>
      </c>
      <c r="AX77" s="144">
        <f t="shared" si="51"/>
        <v>0</v>
      </c>
      <c r="AY77" s="144">
        <f t="shared" si="33"/>
        <v>0</v>
      </c>
      <c r="AZ77" s="144">
        <f t="shared" si="33"/>
        <v>0</v>
      </c>
      <c r="BA77" s="144">
        <f t="shared" si="33"/>
        <v>0</v>
      </c>
      <c r="BB77" s="144">
        <f t="shared" si="33"/>
        <v>0</v>
      </c>
      <c r="BC77" s="144">
        <f t="shared" si="33"/>
        <v>0</v>
      </c>
      <c r="BD77" s="144">
        <f t="shared" si="33"/>
        <v>0</v>
      </c>
      <c r="BE77" s="144">
        <f t="shared" si="33"/>
        <v>0</v>
      </c>
      <c r="BF77" s="144">
        <f t="shared" si="32"/>
        <v>0</v>
      </c>
      <c r="BG77" s="144">
        <f t="shared" si="32"/>
        <v>0</v>
      </c>
      <c r="BH77" s="144">
        <f t="shared" si="32"/>
        <v>0</v>
      </c>
      <c r="BI77" s="144">
        <f t="shared" si="32"/>
        <v>0</v>
      </c>
      <c r="BJ77" s="144">
        <f t="shared" si="32"/>
        <v>0</v>
      </c>
      <c r="BK77" s="144">
        <f t="shared" si="32"/>
        <v>0</v>
      </c>
      <c r="BL77" s="144">
        <f t="shared" si="32"/>
        <v>0</v>
      </c>
      <c r="BM77" s="144">
        <f t="shared" si="32"/>
        <v>0</v>
      </c>
      <c r="BN77" s="144">
        <f t="shared" si="32"/>
        <v>0</v>
      </c>
      <c r="BO77" s="144">
        <f t="shared" si="32"/>
        <v>0</v>
      </c>
      <c r="BP77" s="144">
        <f t="shared" si="32"/>
        <v>0</v>
      </c>
      <c r="BQ77" s="144">
        <f t="shared" si="32"/>
        <v>0</v>
      </c>
      <c r="BR77" s="144">
        <f t="shared" si="32"/>
        <v>0</v>
      </c>
      <c r="BS77" s="144">
        <f t="shared" si="32"/>
        <v>0</v>
      </c>
      <c r="BT77" s="144">
        <f t="shared" si="32"/>
        <v>0</v>
      </c>
      <c r="BU77" s="144">
        <f t="shared" si="32"/>
        <v>0</v>
      </c>
      <c r="BV77" s="144">
        <f t="shared" si="45"/>
        <v>0</v>
      </c>
      <c r="BW77" s="144">
        <f t="shared" si="16"/>
        <v>0</v>
      </c>
      <c r="BX77" s="144">
        <f t="shared" si="16"/>
        <v>0</v>
      </c>
      <c r="BY77" s="144">
        <f t="shared" si="16"/>
        <v>0</v>
      </c>
      <c r="BZ77" s="144">
        <f t="shared" si="16"/>
        <v>0</v>
      </c>
      <c r="CA77" s="144">
        <f t="shared" si="16"/>
        <v>0</v>
      </c>
      <c r="CB77" s="144">
        <f t="shared" si="16"/>
        <v>0</v>
      </c>
      <c r="CC77" s="369"/>
      <c r="CE77" s="189" t="str">
        <f t="shared" si="1"/>
        <v>Groupes de chauffage</v>
      </c>
      <c r="CF77" s="145"/>
      <c r="CG77" s="145">
        <v>1</v>
      </c>
      <c r="CH77" s="145">
        <v>1</v>
      </c>
      <c r="CI77" s="145">
        <v>1</v>
      </c>
      <c r="CJ77" s="145">
        <v>1</v>
      </c>
      <c r="CK77" s="145">
        <v>1</v>
      </c>
      <c r="CL77" s="145">
        <v>1</v>
      </c>
      <c r="CM77" s="145">
        <v>1</v>
      </c>
      <c r="CN77" s="145">
        <v>1</v>
      </c>
      <c r="CO77" s="145">
        <v>1</v>
      </c>
      <c r="CP77" s="145">
        <v>1</v>
      </c>
      <c r="CQ77" s="145">
        <v>1</v>
      </c>
      <c r="CR77" s="145">
        <v>1</v>
      </c>
      <c r="CS77" s="145">
        <v>1</v>
      </c>
      <c r="CT77" s="145">
        <f t="shared" si="2"/>
        <v>0</v>
      </c>
      <c r="CU77" s="145">
        <f t="shared" si="3"/>
        <v>0</v>
      </c>
      <c r="CV77" s="145">
        <f t="shared" si="7"/>
        <v>0</v>
      </c>
    </row>
    <row r="78" spans="1:100" s="137" customFormat="1" ht="13.5" hidden="1" thickBot="1" x14ac:dyDescent="0.25">
      <c r="A78" s="158"/>
      <c r="B78" s="98" t="s">
        <v>379</v>
      </c>
      <c r="C78" s="319"/>
      <c r="D78" s="49"/>
      <c r="E78" s="152">
        <v>20</v>
      </c>
      <c r="F78" s="642"/>
      <c r="G78" s="34">
        <v>1.4999999999999999E-2</v>
      </c>
      <c r="H78" s="636"/>
      <c r="I78" s="622" t="s">
        <v>124</v>
      </c>
      <c r="J78" s="84"/>
      <c r="K78" s="139">
        <f t="shared" si="8"/>
        <v>20</v>
      </c>
      <c r="L78" s="140">
        <f t="shared" si="46"/>
        <v>1.4999999999999999E-2</v>
      </c>
      <c r="M78" s="141">
        <f t="shared" si="47"/>
        <v>0</v>
      </c>
      <c r="N78" s="141">
        <f t="shared" si="48"/>
        <v>0</v>
      </c>
      <c r="O78" s="70"/>
      <c r="P78" s="143" t="str">
        <f t="shared" si="0"/>
        <v>Sous-stations</v>
      </c>
      <c r="Q78" s="144">
        <f t="shared" si="12"/>
        <v>0</v>
      </c>
      <c r="R78" s="144">
        <f t="shared" si="49"/>
        <v>0</v>
      </c>
      <c r="S78" s="144">
        <f t="shared" si="49"/>
        <v>0</v>
      </c>
      <c r="T78" s="144">
        <f t="shared" si="49"/>
        <v>0</v>
      </c>
      <c r="U78" s="144">
        <f t="shared" si="49"/>
        <v>0</v>
      </c>
      <c r="V78" s="144">
        <f t="shared" si="49"/>
        <v>0</v>
      </c>
      <c r="W78" s="144">
        <f t="shared" si="49"/>
        <v>0</v>
      </c>
      <c r="X78" s="144">
        <f t="shared" si="49"/>
        <v>0</v>
      </c>
      <c r="Y78" s="144">
        <f t="shared" si="49"/>
        <v>0</v>
      </c>
      <c r="Z78" s="144">
        <f t="shared" si="49"/>
        <v>0</v>
      </c>
      <c r="AA78" s="144">
        <f t="shared" si="49"/>
        <v>0</v>
      </c>
      <c r="AB78" s="144">
        <f t="shared" si="49"/>
        <v>0</v>
      </c>
      <c r="AC78" s="144">
        <f t="shared" si="49"/>
        <v>0</v>
      </c>
      <c r="AD78" s="144">
        <f t="shared" si="49"/>
        <v>0</v>
      </c>
      <c r="AE78" s="144">
        <f t="shared" si="49"/>
        <v>0</v>
      </c>
      <c r="AF78" s="144">
        <f t="shared" si="49"/>
        <v>0</v>
      </c>
      <c r="AG78" s="144">
        <f t="shared" si="49"/>
        <v>0</v>
      </c>
      <c r="AH78" s="144">
        <f t="shared" si="49"/>
        <v>0</v>
      </c>
      <c r="AI78" s="144">
        <f t="shared" si="49"/>
        <v>0</v>
      </c>
      <c r="AJ78" s="144">
        <f t="shared" si="49"/>
        <v>0</v>
      </c>
      <c r="AK78" s="144">
        <f t="shared" si="49"/>
        <v>0</v>
      </c>
      <c r="AL78" s="144">
        <f t="shared" si="49"/>
        <v>0</v>
      </c>
      <c r="AM78" s="144">
        <f t="shared" si="49"/>
        <v>0</v>
      </c>
      <c r="AN78" s="144">
        <f t="shared" si="49"/>
        <v>0</v>
      </c>
      <c r="AO78" s="144">
        <f t="shared" si="49"/>
        <v>0</v>
      </c>
      <c r="AP78" s="144">
        <f t="shared" si="49"/>
        <v>0</v>
      </c>
      <c r="AQ78" s="144">
        <f t="shared" si="49"/>
        <v>0</v>
      </c>
      <c r="AR78" s="144">
        <f t="shared" si="49"/>
        <v>0</v>
      </c>
      <c r="AS78" s="144">
        <f t="shared" si="49"/>
        <v>0</v>
      </c>
      <c r="AT78" s="144">
        <f t="shared" si="49"/>
        <v>0</v>
      </c>
      <c r="AU78" s="144">
        <f t="shared" si="49"/>
        <v>0</v>
      </c>
      <c r="AV78" s="144">
        <f t="shared" si="50"/>
        <v>0</v>
      </c>
      <c r="AX78" s="144">
        <f t="shared" si="51"/>
        <v>0</v>
      </c>
      <c r="AY78" s="144">
        <f t="shared" si="33"/>
        <v>0</v>
      </c>
      <c r="AZ78" s="144">
        <f t="shared" si="33"/>
        <v>0</v>
      </c>
      <c r="BA78" s="144">
        <f t="shared" si="33"/>
        <v>0</v>
      </c>
      <c r="BB78" s="144">
        <f t="shared" si="33"/>
        <v>0</v>
      </c>
      <c r="BC78" s="144">
        <f t="shared" si="33"/>
        <v>0</v>
      </c>
      <c r="BD78" s="144">
        <f t="shared" si="33"/>
        <v>0</v>
      </c>
      <c r="BE78" s="144">
        <f t="shared" si="33"/>
        <v>0</v>
      </c>
      <c r="BF78" s="144">
        <f t="shared" si="32"/>
        <v>0</v>
      </c>
      <c r="BG78" s="144">
        <f t="shared" si="32"/>
        <v>0</v>
      </c>
      <c r="BH78" s="144">
        <f t="shared" si="32"/>
        <v>0</v>
      </c>
      <c r="BI78" s="144">
        <f t="shared" si="32"/>
        <v>0</v>
      </c>
      <c r="BJ78" s="144">
        <f t="shared" si="32"/>
        <v>0</v>
      </c>
      <c r="BK78" s="144">
        <f t="shared" si="32"/>
        <v>0</v>
      </c>
      <c r="BL78" s="144">
        <f t="shared" si="32"/>
        <v>0</v>
      </c>
      <c r="BM78" s="144">
        <f t="shared" si="32"/>
        <v>0</v>
      </c>
      <c r="BN78" s="144">
        <f t="shared" si="32"/>
        <v>0</v>
      </c>
      <c r="BO78" s="144">
        <f t="shared" si="32"/>
        <v>0</v>
      </c>
      <c r="BP78" s="144">
        <f t="shared" si="32"/>
        <v>0</v>
      </c>
      <c r="BQ78" s="144">
        <f t="shared" si="32"/>
        <v>0</v>
      </c>
      <c r="BR78" s="144">
        <f t="shared" si="32"/>
        <v>0</v>
      </c>
      <c r="BS78" s="144">
        <f t="shared" si="32"/>
        <v>0</v>
      </c>
      <c r="BT78" s="144">
        <f t="shared" si="32"/>
        <v>0</v>
      </c>
      <c r="BU78" s="144">
        <f t="shared" si="32"/>
        <v>0</v>
      </c>
      <c r="BV78" s="144">
        <f t="shared" si="45"/>
        <v>0</v>
      </c>
      <c r="BW78" s="144">
        <f t="shared" si="16"/>
        <v>0</v>
      </c>
      <c r="BX78" s="144">
        <f t="shared" si="16"/>
        <v>0</v>
      </c>
      <c r="BY78" s="144">
        <f t="shared" si="16"/>
        <v>0</v>
      </c>
      <c r="BZ78" s="144">
        <f t="shared" si="16"/>
        <v>0</v>
      </c>
      <c r="CA78" s="144">
        <f t="shared" si="16"/>
        <v>0</v>
      </c>
      <c r="CB78" s="144">
        <f t="shared" si="16"/>
        <v>0</v>
      </c>
      <c r="CC78" s="369"/>
      <c r="CE78" s="189" t="str">
        <f t="shared" si="1"/>
        <v>Sous-stations</v>
      </c>
      <c r="CF78" s="145"/>
      <c r="CG78" s="145">
        <v>1</v>
      </c>
      <c r="CH78" s="145">
        <v>1</v>
      </c>
      <c r="CI78" s="145">
        <v>1</v>
      </c>
      <c r="CJ78" s="145">
        <v>1</v>
      </c>
      <c r="CK78" s="145">
        <v>1</v>
      </c>
      <c r="CL78" s="145">
        <v>1</v>
      </c>
      <c r="CM78" s="145">
        <v>1</v>
      </c>
      <c r="CN78" s="145">
        <v>1</v>
      </c>
      <c r="CO78" s="145">
        <v>1</v>
      </c>
      <c r="CP78" s="145">
        <v>1</v>
      </c>
      <c r="CQ78" s="145">
        <v>1</v>
      </c>
      <c r="CR78" s="145">
        <v>1</v>
      </c>
      <c r="CS78" s="145">
        <v>1</v>
      </c>
      <c r="CT78" s="145">
        <f t="shared" si="2"/>
        <v>0</v>
      </c>
      <c r="CU78" s="145">
        <f t="shared" si="3"/>
        <v>0</v>
      </c>
      <c r="CV78" s="145">
        <f t="shared" si="7"/>
        <v>0</v>
      </c>
    </row>
    <row r="79" spans="1:100" s="137" customFormat="1" ht="13.5" hidden="1" thickBot="1" x14ac:dyDescent="0.25">
      <c r="A79" s="158"/>
      <c r="B79" s="98" t="s">
        <v>384</v>
      </c>
      <c r="C79" s="319"/>
      <c r="D79" s="49"/>
      <c r="E79" s="152">
        <v>20</v>
      </c>
      <c r="F79" s="642"/>
      <c r="G79" s="34">
        <v>0.08</v>
      </c>
      <c r="H79" s="636"/>
      <c r="I79" s="622" t="s">
        <v>124</v>
      </c>
      <c r="J79" s="84"/>
      <c r="K79" s="139">
        <f t="shared" si="8"/>
        <v>20</v>
      </c>
      <c r="L79" s="140">
        <f t="shared" si="46"/>
        <v>0.08</v>
      </c>
      <c r="M79" s="141">
        <f t="shared" si="47"/>
        <v>0</v>
      </c>
      <c r="N79" s="141">
        <f t="shared" si="48"/>
        <v>0</v>
      </c>
      <c r="O79" s="70"/>
      <c r="P79" s="147" t="str">
        <f t="shared" si="0"/>
        <v>Système de comptage d'énergie</v>
      </c>
      <c r="Q79" s="144">
        <f t="shared" si="12"/>
        <v>0</v>
      </c>
      <c r="R79" s="144">
        <f t="shared" si="49"/>
        <v>0</v>
      </c>
      <c r="S79" s="144">
        <f t="shared" si="49"/>
        <v>0</v>
      </c>
      <c r="T79" s="144">
        <f t="shared" si="49"/>
        <v>0</v>
      </c>
      <c r="U79" s="144">
        <f t="shared" si="49"/>
        <v>0</v>
      </c>
      <c r="V79" s="144">
        <f t="shared" si="49"/>
        <v>0</v>
      </c>
      <c r="W79" s="144">
        <f t="shared" si="49"/>
        <v>0</v>
      </c>
      <c r="X79" s="144">
        <f t="shared" si="49"/>
        <v>0</v>
      </c>
      <c r="Y79" s="144">
        <f t="shared" si="49"/>
        <v>0</v>
      </c>
      <c r="Z79" s="144">
        <f t="shared" si="49"/>
        <v>0</v>
      </c>
      <c r="AA79" s="144">
        <f t="shared" si="49"/>
        <v>0</v>
      </c>
      <c r="AB79" s="144">
        <f t="shared" si="49"/>
        <v>0</v>
      </c>
      <c r="AC79" s="144">
        <f t="shared" si="49"/>
        <v>0</v>
      </c>
      <c r="AD79" s="144">
        <f t="shared" si="49"/>
        <v>0</v>
      </c>
      <c r="AE79" s="144">
        <f t="shared" si="49"/>
        <v>0</v>
      </c>
      <c r="AF79" s="144">
        <f t="shared" si="49"/>
        <v>0</v>
      </c>
      <c r="AG79" s="144">
        <f t="shared" si="49"/>
        <v>0</v>
      </c>
      <c r="AH79" s="144">
        <f t="shared" si="49"/>
        <v>0</v>
      </c>
      <c r="AI79" s="144">
        <f t="shared" si="49"/>
        <v>0</v>
      </c>
      <c r="AJ79" s="144">
        <f t="shared" si="49"/>
        <v>0</v>
      </c>
      <c r="AK79" s="144">
        <f t="shared" si="49"/>
        <v>0</v>
      </c>
      <c r="AL79" s="144">
        <f t="shared" si="49"/>
        <v>0</v>
      </c>
      <c r="AM79" s="144">
        <f t="shared" si="49"/>
        <v>0</v>
      </c>
      <c r="AN79" s="144">
        <f t="shared" si="49"/>
        <v>0</v>
      </c>
      <c r="AO79" s="144">
        <f t="shared" si="49"/>
        <v>0</v>
      </c>
      <c r="AP79" s="144">
        <f t="shared" si="49"/>
        <v>0</v>
      </c>
      <c r="AQ79" s="144">
        <f t="shared" si="49"/>
        <v>0</v>
      </c>
      <c r="AR79" s="144">
        <f t="shared" si="49"/>
        <v>0</v>
      </c>
      <c r="AS79" s="144">
        <f t="shared" si="49"/>
        <v>0</v>
      </c>
      <c r="AT79" s="144">
        <f t="shared" si="49"/>
        <v>0</v>
      </c>
      <c r="AU79" s="144">
        <f t="shared" si="49"/>
        <v>0</v>
      </c>
      <c r="AV79" s="144">
        <f t="shared" si="50"/>
        <v>0</v>
      </c>
      <c r="AX79" s="144">
        <f t="shared" si="51"/>
        <v>0</v>
      </c>
      <c r="AY79" s="144">
        <f t="shared" si="33"/>
        <v>0</v>
      </c>
      <c r="AZ79" s="144">
        <f t="shared" si="33"/>
        <v>0</v>
      </c>
      <c r="BA79" s="144">
        <f t="shared" si="33"/>
        <v>0</v>
      </c>
      <c r="BB79" s="144">
        <f t="shared" si="33"/>
        <v>0</v>
      </c>
      <c r="BC79" s="144">
        <f t="shared" si="33"/>
        <v>0</v>
      </c>
      <c r="BD79" s="144">
        <f t="shared" si="33"/>
        <v>0</v>
      </c>
      <c r="BE79" s="144">
        <f t="shared" si="33"/>
        <v>0</v>
      </c>
      <c r="BF79" s="144">
        <f t="shared" si="32"/>
        <v>0</v>
      </c>
      <c r="BG79" s="144">
        <f t="shared" si="32"/>
        <v>0</v>
      </c>
      <c r="BH79" s="144">
        <f t="shared" si="32"/>
        <v>0</v>
      </c>
      <c r="BI79" s="144">
        <f t="shared" si="32"/>
        <v>0</v>
      </c>
      <c r="BJ79" s="144">
        <f t="shared" si="32"/>
        <v>0</v>
      </c>
      <c r="BK79" s="144">
        <f t="shared" si="32"/>
        <v>0</v>
      </c>
      <c r="BL79" s="144">
        <f t="shared" ref="BL79:BU91" si="52">BK79-$N79+AE79</f>
        <v>0</v>
      </c>
      <c r="BM79" s="144">
        <f t="shared" si="52"/>
        <v>0</v>
      </c>
      <c r="BN79" s="144">
        <f t="shared" si="52"/>
        <v>0</v>
      </c>
      <c r="BO79" s="144">
        <f t="shared" si="52"/>
        <v>0</v>
      </c>
      <c r="BP79" s="144">
        <f t="shared" si="52"/>
        <v>0</v>
      </c>
      <c r="BQ79" s="144">
        <f t="shared" si="52"/>
        <v>0</v>
      </c>
      <c r="BR79" s="144">
        <f t="shared" si="52"/>
        <v>0</v>
      </c>
      <c r="BS79" s="144">
        <f t="shared" si="52"/>
        <v>0</v>
      </c>
      <c r="BT79" s="144">
        <f t="shared" si="52"/>
        <v>0</v>
      </c>
      <c r="BU79" s="144">
        <f t="shared" si="52"/>
        <v>0</v>
      </c>
      <c r="BV79" s="144">
        <f t="shared" si="45"/>
        <v>0</v>
      </c>
      <c r="BW79" s="144">
        <f t="shared" si="16"/>
        <v>0</v>
      </c>
      <c r="BX79" s="144">
        <f t="shared" si="16"/>
        <v>0</v>
      </c>
      <c r="BY79" s="144">
        <f t="shared" si="16"/>
        <v>0</v>
      </c>
      <c r="BZ79" s="144">
        <f t="shared" si="16"/>
        <v>0</v>
      </c>
      <c r="CA79" s="144">
        <f t="shared" si="16"/>
        <v>0</v>
      </c>
      <c r="CB79" s="144">
        <f t="shared" si="16"/>
        <v>0</v>
      </c>
      <c r="CC79" s="369"/>
      <c r="CE79" s="189" t="str">
        <f t="shared" si="1"/>
        <v>Système de comptage d'énergie</v>
      </c>
      <c r="CF79" s="145"/>
      <c r="CG79" s="145">
        <v>1</v>
      </c>
      <c r="CH79" s="145">
        <v>1</v>
      </c>
      <c r="CI79" s="145">
        <v>1</v>
      </c>
      <c r="CJ79" s="145">
        <v>1</v>
      </c>
      <c r="CK79" s="145">
        <v>1</v>
      </c>
      <c r="CL79" s="145">
        <v>1</v>
      </c>
      <c r="CM79" s="145">
        <v>1</v>
      </c>
      <c r="CN79" s="145">
        <v>1</v>
      </c>
      <c r="CO79" s="145">
        <v>1</v>
      </c>
      <c r="CP79" s="145">
        <v>1</v>
      </c>
      <c r="CQ79" s="145">
        <v>1</v>
      </c>
      <c r="CR79" s="145">
        <v>1</v>
      </c>
      <c r="CS79" s="145">
        <v>1</v>
      </c>
      <c r="CT79" s="145">
        <f t="shared" si="2"/>
        <v>0</v>
      </c>
      <c r="CU79" s="145">
        <f t="shared" si="3"/>
        <v>0</v>
      </c>
      <c r="CV79" s="145">
        <f t="shared" si="7"/>
        <v>0</v>
      </c>
    </row>
    <row r="80" spans="1:100" s="137" customFormat="1" ht="13.5" hidden="1" thickBot="1" x14ac:dyDescent="0.25">
      <c r="A80" s="158"/>
      <c r="B80" s="98" t="s">
        <v>367</v>
      </c>
      <c r="C80" s="319"/>
      <c r="D80" s="49"/>
      <c r="E80" s="152">
        <v>30</v>
      </c>
      <c r="F80" s="642"/>
      <c r="G80" s="157">
        <v>1E-3</v>
      </c>
      <c r="H80" s="636"/>
      <c r="I80" s="622" t="s">
        <v>124</v>
      </c>
      <c r="J80" s="84"/>
      <c r="K80" s="139">
        <f t="shared" si="8"/>
        <v>30</v>
      </c>
      <c r="L80" s="140">
        <f t="shared" si="46"/>
        <v>1E-3</v>
      </c>
      <c r="M80" s="141">
        <f t="shared" si="47"/>
        <v>0</v>
      </c>
      <c r="N80" s="141">
        <f t="shared" si="48"/>
        <v>0</v>
      </c>
      <c r="O80" s="70"/>
      <c r="P80" s="143" t="str">
        <f t="shared" si="0"/>
        <v>Calorifugeage</v>
      </c>
      <c r="Q80" s="144">
        <f t="shared" si="12"/>
        <v>0</v>
      </c>
      <c r="R80" s="144">
        <f t="shared" si="49"/>
        <v>0</v>
      </c>
      <c r="S80" s="144">
        <f t="shared" si="49"/>
        <v>0</v>
      </c>
      <c r="T80" s="144">
        <f t="shared" si="49"/>
        <v>0</v>
      </c>
      <c r="U80" s="144">
        <f t="shared" si="49"/>
        <v>0</v>
      </c>
      <c r="V80" s="144">
        <f t="shared" si="49"/>
        <v>0</v>
      </c>
      <c r="W80" s="144">
        <f t="shared" si="49"/>
        <v>0</v>
      </c>
      <c r="X80" s="144">
        <f t="shared" si="49"/>
        <v>0</v>
      </c>
      <c r="Y80" s="144">
        <f t="shared" si="49"/>
        <v>0</v>
      </c>
      <c r="Z80" s="144">
        <f t="shared" si="49"/>
        <v>0</v>
      </c>
      <c r="AA80" s="144">
        <f t="shared" si="49"/>
        <v>0</v>
      </c>
      <c r="AB80" s="144">
        <f t="shared" si="49"/>
        <v>0</v>
      </c>
      <c r="AC80" s="144">
        <f t="shared" si="49"/>
        <v>0</v>
      </c>
      <c r="AD80" s="144">
        <f t="shared" si="49"/>
        <v>0</v>
      </c>
      <c r="AE80" s="144">
        <f t="shared" si="49"/>
        <v>0</v>
      </c>
      <c r="AF80" s="144">
        <f t="shared" si="49"/>
        <v>0</v>
      </c>
      <c r="AG80" s="144">
        <f t="shared" si="49"/>
        <v>0</v>
      </c>
      <c r="AH80" s="144">
        <f t="shared" si="49"/>
        <v>0</v>
      </c>
      <c r="AI80" s="144">
        <f t="shared" si="49"/>
        <v>0</v>
      </c>
      <c r="AJ80" s="144">
        <f t="shared" si="49"/>
        <v>0</v>
      </c>
      <c r="AK80" s="144">
        <f t="shared" si="49"/>
        <v>0</v>
      </c>
      <c r="AL80" s="144">
        <f t="shared" si="49"/>
        <v>0</v>
      </c>
      <c r="AM80" s="144">
        <f t="shared" si="49"/>
        <v>0</v>
      </c>
      <c r="AN80" s="144">
        <f t="shared" si="49"/>
        <v>0</v>
      </c>
      <c r="AO80" s="144">
        <f t="shared" si="49"/>
        <v>0</v>
      </c>
      <c r="AP80" s="144">
        <f t="shared" si="49"/>
        <v>0</v>
      </c>
      <c r="AQ80" s="144">
        <f t="shared" si="49"/>
        <v>0</v>
      </c>
      <c r="AR80" s="144">
        <f t="shared" si="49"/>
        <v>0</v>
      </c>
      <c r="AS80" s="144">
        <f t="shared" si="49"/>
        <v>0</v>
      </c>
      <c r="AT80" s="144">
        <f t="shared" si="49"/>
        <v>0</v>
      </c>
      <c r="AU80" s="144">
        <f t="shared" si="49"/>
        <v>0</v>
      </c>
      <c r="AV80" s="144">
        <f t="shared" si="50"/>
        <v>0</v>
      </c>
      <c r="AX80" s="144">
        <f t="shared" si="51"/>
        <v>0</v>
      </c>
      <c r="AY80" s="144">
        <f t="shared" si="33"/>
        <v>0</v>
      </c>
      <c r="AZ80" s="144">
        <f t="shared" si="33"/>
        <v>0</v>
      </c>
      <c r="BA80" s="144">
        <f t="shared" si="33"/>
        <v>0</v>
      </c>
      <c r="BB80" s="144">
        <f t="shared" si="33"/>
        <v>0</v>
      </c>
      <c r="BC80" s="144">
        <f t="shared" si="33"/>
        <v>0</v>
      </c>
      <c r="BD80" s="144">
        <f t="shared" si="33"/>
        <v>0</v>
      </c>
      <c r="BE80" s="144">
        <f t="shared" si="33"/>
        <v>0</v>
      </c>
      <c r="BF80" s="144">
        <f t="shared" si="33"/>
        <v>0</v>
      </c>
      <c r="BG80" s="144">
        <f t="shared" si="33"/>
        <v>0</v>
      </c>
      <c r="BH80" s="144">
        <f t="shared" si="33"/>
        <v>0</v>
      </c>
      <c r="BI80" s="144">
        <f t="shared" si="33"/>
        <v>0</v>
      </c>
      <c r="BJ80" s="144">
        <f t="shared" si="33"/>
        <v>0</v>
      </c>
      <c r="BK80" s="144">
        <f t="shared" si="33"/>
        <v>0</v>
      </c>
      <c r="BL80" s="144">
        <f t="shared" si="52"/>
        <v>0</v>
      </c>
      <c r="BM80" s="144">
        <f t="shared" si="52"/>
        <v>0</v>
      </c>
      <c r="BN80" s="144">
        <f t="shared" si="52"/>
        <v>0</v>
      </c>
      <c r="BO80" s="144">
        <f t="shared" si="52"/>
        <v>0</v>
      </c>
      <c r="BP80" s="144">
        <f t="shared" si="52"/>
        <v>0</v>
      </c>
      <c r="BQ80" s="144">
        <f t="shared" si="52"/>
        <v>0</v>
      </c>
      <c r="BR80" s="144">
        <f t="shared" si="52"/>
        <v>0</v>
      </c>
      <c r="BS80" s="144">
        <f t="shared" si="52"/>
        <v>0</v>
      </c>
      <c r="BT80" s="144">
        <f t="shared" si="52"/>
        <v>0</v>
      </c>
      <c r="BU80" s="144">
        <f t="shared" si="52"/>
        <v>0</v>
      </c>
      <c r="BV80" s="144">
        <f t="shared" si="45"/>
        <v>0</v>
      </c>
      <c r="BW80" s="144">
        <f t="shared" si="16"/>
        <v>0</v>
      </c>
      <c r="BX80" s="144">
        <f t="shared" si="16"/>
        <v>0</v>
      </c>
      <c r="BY80" s="144">
        <f t="shared" si="16"/>
        <v>0</v>
      </c>
      <c r="BZ80" s="144">
        <f t="shared" si="16"/>
        <v>0</v>
      </c>
      <c r="CA80" s="144">
        <f t="shared" si="16"/>
        <v>0</v>
      </c>
      <c r="CB80" s="144">
        <f t="shared" si="16"/>
        <v>0</v>
      </c>
      <c r="CC80" s="369"/>
      <c r="CE80" s="189" t="str">
        <f t="shared" si="1"/>
        <v>Calorifugeage</v>
      </c>
      <c r="CF80" s="145"/>
      <c r="CG80" s="145">
        <v>1</v>
      </c>
      <c r="CH80" s="145">
        <v>1</v>
      </c>
      <c r="CI80" s="145">
        <v>1</v>
      </c>
      <c r="CJ80" s="145">
        <v>1</v>
      </c>
      <c r="CK80" s="145">
        <v>1</v>
      </c>
      <c r="CL80" s="145">
        <v>1</v>
      </c>
      <c r="CM80" s="145">
        <v>1</v>
      </c>
      <c r="CN80" s="145">
        <v>1</v>
      </c>
      <c r="CO80" s="145">
        <v>1</v>
      </c>
      <c r="CP80" s="145">
        <v>1</v>
      </c>
      <c r="CQ80" s="145">
        <v>1</v>
      </c>
      <c r="CR80" s="145">
        <v>1</v>
      </c>
      <c r="CS80" s="145">
        <v>1</v>
      </c>
      <c r="CT80" s="145">
        <f t="shared" si="2"/>
        <v>0</v>
      </c>
      <c r="CU80" s="145">
        <f t="shared" si="3"/>
        <v>0</v>
      </c>
      <c r="CV80" s="145">
        <f t="shared" si="7"/>
        <v>0</v>
      </c>
    </row>
    <row r="81" spans="1:100" s="137" customFormat="1" hidden="1" x14ac:dyDescent="0.2">
      <c r="A81" s="158"/>
      <c r="B81" s="96" t="s">
        <v>45</v>
      </c>
      <c r="C81" s="320"/>
      <c r="D81" s="50"/>
      <c r="E81" s="510">
        <v>30</v>
      </c>
      <c r="F81" s="643"/>
      <c r="G81" s="157" t="s">
        <v>46</v>
      </c>
      <c r="H81" s="637"/>
      <c r="I81" s="623" t="s">
        <v>124</v>
      </c>
      <c r="J81" s="84"/>
      <c r="K81" s="139">
        <f t="shared" si="8"/>
        <v>30</v>
      </c>
      <c r="L81" s="140">
        <f t="shared" si="46"/>
        <v>0</v>
      </c>
      <c r="M81" s="141">
        <f t="shared" si="47"/>
        <v>0</v>
      </c>
      <c r="N81" s="141">
        <f t="shared" si="48"/>
        <v>0</v>
      </c>
      <c r="O81" s="70"/>
      <c r="P81" s="149" t="str">
        <f t="shared" si="0"/>
        <v>Autre</v>
      </c>
      <c r="Q81" s="144">
        <f t="shared" si="12"/>
        <v>0</v>
      </c>
      <c r="R81" s="144">
        <f t="shared" si="49"/>
        <v>0</v>
      </c>
      <c r="S81" s="144">
        <f t="shared" si="49"/>
        <v>0</v>
      </c>
      <c r="T81" s="144">
        <f t="shared" si="49"/>
        <v>0</v>
      </c>
      <c r="U81" s="144">
        <f t="shared" si="49"/>
        <v>0</v>
      </c>
      <c r="V81" s="144">
        <f t="shared" si="49"/>
        <v>0</v>
      </c>
      <c r="W81" s="144">
        <f t="shared" si="49"/>
        <v>0</v>
      </c>
      <c r="X81" s="144">
        <f t="shared" si="49"/>
        <v>0</v>
      </c>
      <c r="Y81" s="144">
        <f t="shared" si="49"/>
        <v>0</v>
      </c>
      <c r="Z81" s="144">
        <f t="shared" si="49"/>
        <v>0</v>
      </c>
      <c r="AA81" s="144">
        <f t="shared" si="49"/>
        <v>0</v>
      </c>
      <c r="AB81" s="144">
        <f t="shared" si="49"/>
        <v>0</v>
      </c>
      <c r="AC81" s="144">
        <f t="shared" si="49"/>
        <v>0</v>
      </c>
      <c r="AD81" s="144">
        <f t="shared" si="49"/>
        <v>0</v>
      </c>
      <c r="AE81" s="144">
        <f t="shared" si="49"/>
        <v>0</v>
      </c>
      <c r="AF81" s="144">
        <f t="shared" si="49"/>
        <v>0</v>
      </c>
      <c r="AG81" s="144">
        <f t="shared" si="49"/>
        <v>0</v>
      </c>
      <c r="AH81" s="144">
        <f t="shared" si="49"/>
        <v>0</v>
      </c>
      <c r="AI81" s="144">
        <f t="shared" si="49"/>
        <v>0</v>
      </c>
      <c r="AJ81" s="144">
        <f t="shared" si="49"/>
        <v>0</v>
      </c>
      <c r="AK81" s="144">
        <f t="shared" si="49"/>
        <v>0</v>
      </c>
      <c r="AL81" s="144">
        <f t="shared" si="49"/>
        <v>0</v>
      </c>
      <c r="AM81" s="144">
        <f t="shared" si="49"/>
        <v>0</v>
      </c>
      <c r="AN81" s="144">
        <f t="shared" si="49"/>
        <v>0</v>
      </c>
      <c r="AO81" s="144">
        <f t="shared" si="49"/>
        <v>0</v>
      </c>
      <c r="AP81" s="144">
        <f t="shared" si="49"/>
        <v>0</v>
      </c>
      <c r="AQ81" s="144">
        <f t="shared" si="49"/>
        <v>0</v>
      </c>
      <c r="AR81" s="144">
        <f t="shared" si="49"/>
        <v>0</v>
      </c>
      <c r="AS81" s="144">
        <f t="shared" si="49"/>
        <v>0</v>
      </c>
      <c r="AT81" s="144">
        <f t="shared" si="49"/>
        <v>0</v>
      </c>
      <c r="AU81" s="144">
        <f t="shared" si="49"/>
        <v>0</v>
      </c>
      <c r="AV81" s="144">
        <f t="shared" si="50"/>
        <v>0</v>
      </c>
      <c r="AX81" s="144">
        <f t="shared" si="51"/>
        <v>0</v>
      </c>
      <c r="AY81" s="144">
        <f t="shared" si="33"/>
        <v>0</v>
      </c>
      <c r="AZ81" s="144">
        <f t="shared" si="33"/>
        <v>0</v>
      </c>
      <c r="BA81" s="144">
        <f t="shared" si="33"/>
        <v>0</v>
      </c>
      <c r="BB81" s="144">
        <f t="shared" si="33"/>
        <v>0</v>
      </c>
      <c r="BC81" s="144">
        <f t="shared" si="33"/>
        <v>0</v>
      </c>
      <c r="BD81" s="144">
        <f t="shared" si="33"/>
        <v>0</v>
      </c>
      <c r="BE81" s="144">
        <f t="shared" si="33"/>
        <v>0</v>
      </c>
      <c r="BF81" s="144">
        <f t="shared" si="33"/>
        <v>0</v>
      </c>
      <c r="BG81" s="144">
        <f t="shared" si="33"/>
        <v>0</v>
      </c>
      <c r="BH81" s="144">
        <f t="shared" si="33"/>
        <v>0</v>
      </c>
      <c r="BI81" s="144">
        <f t="shared" si="33"/>
        <v>0</v>
      </c>
      <c r="BJ81" s="144">
        <f t="shared" si="33"/>
        <v>0</v>
      </c>
      <c r="BK81" s="144">
        <f t="shared" si="33"/>
        <v>0</v>
      </c>
      <c r="BL81" s="144">
        <f t="shared" si="52"/>
        <v>0</v>
      </c>
      <c r="BM81" s="144">
        <f t="shared" si="52"/>
        <v>0</v>
      </c>
      <c r="BN81" s="144">
        <f t="shared" si="52"/>
        <v>0</v>
      </c>
      <c r="BO81" s="144">
        <f t="shared" si="52"/>
        <v>0</v>
      </c>
      <c r="BP81" s="144">
        <f t="shared" si="52"/>
        <v>0</v>
      </c>
      <c r="BQ81" s="144">
        <f t="shared" si="52"/>
        <v>0</v>
      </c>
      <c r="BR81" s="144">
        <f t="shared" si="52"/>
        <v>0</v>
      </c>
      <c r="BS81" s="144">
        <f t="shared" si="52"/>
        <v>0</v>
      </c>
      <c r="BT81" s="144">
        <f t="shared" si="52"/>
        <v>0</v>
      </c>
      <c r="BU81" s="144">
        <f t="shared" si="52"/>
        <v>0</v>
      </c>
      <c r="BV81" s="144">
        <f t="shared" si="45"/>
        <v>0</v>
      </c>
      <c r="BW81" s="144">
        <f t="shared" si="16"/>
        <v>0</v>
      </c>
      <c r="BX81" s="144">
        <f t="shared" si="16"/>
        <v>0</v>
      </c>
      <c r="BY81" s="144">
        <f t="shared" si="16"/>
        <v>0</v>
      </c>
      <c r="BZ81" s="144">
        <f t="shared" si="16"/>
        <v>0</v>
      </c>
      <c r="CA81" s="144">
        <f t="shared" si="16"/>
        <v>0</v>
      </c>
      <c r="CB81" s="144">
        <f t="shared" si="16"/>
        <v>0</v>
      </c>
      <c r="CC81" s="369"/>
      <c r="CE81" s="189" t="str">
        <f t="shared" si="1"/>
        <v>Autre</v>
      </c>
      <c r="CF81" s="145"/>
      <c r="CG81" s="145">
        <v>1</v>
      </c>
      <c r="CH81" s="145">
        <v>1</v>
      </c>
      <c r="CI81" s="145">
        <v>1</v>
      </c>
      <c r="CJ81" s="145">
        <v>1</v>
      </c>
      <c r="CK81" s="145">
        <v>1</v>
      </c>
      <c r="CL81" s="145">
        <v>1</v>
      </c>
      <c r="CM81" s="145">
        <v>1</v>
      </c>
      <c r="CN81" s="145">
        <v>1</v>
      </c>
      <c r="CO81" s="145">
        <v>1</v>
      </c>
      <c r="CP81" s="145">
        <v>1</v>
      </c>
      <c r="CQ81" s="145">
        <v>1</v>
      </c>
      <c r="CR81" s="145">
        <v>1</v>
      </c>
      <c r="CS81" s="145">
        <v>1</v>
      </c>
      <c r="CT81" s="145">
        <f t="shared" si="2"/>
        <v>0</v>
      </c>
      <c r="CU81" s="145">
        <f t="shared" si="3"/>
        <v>0</v>
      </c>
      <c r="CV81" s="145">
        <f t="shared" si="7"/>
        <v>0</v>
      </c>
    </row>
    <row r="82" spans="1:100" s="137" customFormat="1" ht="13.5" hidden="1" thickBot="1" x14ac:dyDescent="0.25">
      <c r="A82" s="158"/>
      <c r="B82" s="625" t="s">
        <v>380</v>
      </c>
      <c r="C82" s="322"/>
      <c r="D82" s="129"/>
      <c r="E82" s="155"/>
      <c r="F82" s="127"/>
      <c r="G82" s="130"/>
      <c r="H82" s="639"/>
      <c r="I82" s="130"/>
      <c r="J82" s="84"/>
      <c r="K82" s="139"/>
      <c r="L82" s="140"/>
      <c r="M82" s="141"/>
      <c r="N82" s="141"/>
      <c r="O82" s="70"/>
      <c r="P82" s="134" t="str">
        <f t="shared" si="0"/>
        <v>7. Émission de chaleur</v>
      </c>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369"/>
      <c r="CE82" s="374" t="str">
        <f t="shared" si="1"/>
        <v>7. Émission de chaleur</v>
      </c>
      <c r="CF82" s="145">
        <v>1</v>
      </c>
      <c r="CG82" s="145">
        <v>1</v>
      </c>
      <c r="CH82" s="145">
        <v>1</v>
      </c>
      <c r="CI82" s="145">
        <v>1</v>
      </c>
      <c r="CJ82" s="145">
        <v>1</v>
      </c>
      <c r="CK82" s="145">
        <v>1</v>
      </c>
      <c r="CL82" s="145">
        <v>1</v>
      </c>
      <c r="CM82" s="145">
        <v>1</v>
      </c>
      <c r="CN82" s="145">
        <v>1</v>
      </c>
      <c r="CO82" s="145">
        <v>1</v>
      </c>
      <c r="CP82" s="145">
        <v>1</v>
      </c>
      <c r="CQ82" s="145">
        <v>1</v>
      </c>
      <c r="CR82" s="145">
        <v>1</v>
      </c>
      <c r="CS82" s="145">
        <v>1</v>
      </c>
      <c r="CT82" s="145">
        <f t="shared" si="2"/>
        <v>1</v>
      </c>
      <c r="CU82" s="145">
        <f t="shared" si="3"/>
        <v>1</v>
      </c>
      <c r="CV82" s="145">
        <f t="shared" si="7"/>
        <v>1</v>
      </c>
    </row>
    <row r="83" spans="1:100" s="158" customFormat="1" ht="13.5" hidden="1" thickBot="1" x14ac:dyDescent="0.25">
      <c r="B83" s="98" t="s">
        <v>381</v>
      </c>
      <c r="C83" s="319"/>
      <c r="D83" s="49"/>
      <c r="E83" s="152">
        <v>40</v>
      </c>
      <c r="F83" s="642"/>
      <c r="G83" s="34">
        <v>0.01</v>
      </c>
      <c r="H83" s="636"/>
      <c r="I83" s="622" t="s">
        <v>124</v>
      </c>
      <c r="J83" s="84"/>
      <c r="K83" s="139">
        <f t="shared" si="8"/>
        <v>40</v>
      </c>
      <c r="L83" s="140">
        <f t="shared" ref="L83:L91" si="53">IF(ISNUMBER(H83),IF(I83=$D$332,IFERROR(H83/D83,"-"),H83/100),IF(ISNUMBER(G83),G83,0))</f>
        <v>0.01</v>
      </c>
      <c r="M83" s="141">
        <f t="shared" ref="M83:M91" si="54">IF(AND(ISNUMBER(H83),I83=$D$332),H83,L83*D83)</f>
        <v>0</v>
      </c>
      <c r="N83" s="141">
        <f t="shared" ref="N83:N91" si="55">1/K83*D83</f>
        <v>0</v>
      </c>
      <c r="O83" s="70"/>
      <c r="P83" s="143" t="str">
        <f t="shared" si="0"/>
        <v>Radiateurs/convecteurs</v>
      </c>
      <c r="Q83" s="144">
        <f t="shared" si="12"/>
        <v>0</v>
      </c>
      <c r="R83" s="144">
        <f t="shared" ref="R83:AU91" si="56">IF(Betrachtungszeit_Heizung&lt;R$26,0,IF(AND(Q$26&lt;&gt;0,Q$26/($K83)=INT(Q$26/($K83))),$D83,0))</f>
        <v>0</v>
      </c>
      <c r="S83" s="144">
        <f t="shared" si="56"/>
        <v>0</v>
      </c>
      <c r="T83" s="144">
        <f t="shared" si="56"/>
        <v>0</v>
      </c>
      <c r="U83" s="144">
        <f t="shared" si="56"/>
        <v>0</v>
      </c>
      <c r="V83" s="144">
        <f t="shared" si="56"/>
        <v>0</v>
      </c>
      <c r="W83" s="144">
        <f t="shared" si="56"/>
        <v>0</v>
      </c>
      <c r="X83" s="144">
        <f t="shared" si="56"/>
        <v>0</v>
      </c>
      <c r="Y83" s="144">
        <f t="shared" si="56"/>
        <v>0</v>
      </c>
      <c r="Z83" s="144">
        <f t="shared" si="56"/>
        <v>0</v>
      </c>
      <c r="AA83" s="144">
        <f t="shared" si="56"/>
        <v>0</v>
      </c>
      <c r="AB83" s="144">
        <f t="shared" si="56"/>
        <v>0</v>
      </c>
      <c r="AC83" s="144">
        <f t="shared" si="56"/>
        <v>0</v>
      </c>
      <c r="AD83" s="144">
        <f t="shared" si="56"/>
        <v>0</v>
      </c>
      <c r="AE83" s="144">
        <f t="shared" si="56"/>
        <v>0</v>
      </c>
      <c r="AF83" s="144">
        <f t="shared" si="56"/>
        <v>0</v>
      </c>
      <c r="AG83" s="144">
        <f t="shared" si="56"/>
        <v>0</v>
      </c>
      <c r="AH83" s="144">
        <f t="shared" si="56"/>
        <v>0</v>
      </c>
      <c r="AI83" s="144">
        <f t="shared" si="56"/>
        <v>0</v>
      </c>
      <c r="AJ83" s="144">
        <f t="shared" si="56"/>
        <v>0</v>
      </c>
      <c r="AK83" s="144">
        <f t="shared" si="56"/>
        <v>0</v>
      </c>
      <c r="AL83" s="144">
        <f t="shared" si="56"/>
        <v>0</v>
      </c>
      <c r="AM83" s="144">
        <f t="shared" si="56"/>
        <v>0</v>
      </c>
      <c r="AN83" s="144">
        <f t="shared" si="56"/>
        <v>0</v>
      </c>
      <c r="AO83" s="144">
        <f t="shared" si="56"/>
        <v>0</v>
      </c>
      <c r="AP83" s="144">
        <f t="shared" si="56"/>
        <v>0</v>
      </c>
      <c r="AQ83" s="144">
        <f t="shared" si="56"/>
        <v>0</v>
      </c>
      <c r="AR83" s="144">
        <f t="shared" si="56"/>
        <v>0</v>
      </c>
      <c r="AS83" s="144">
        <f t="shared" si="56"/>
        <v>0</v>
      </c>
      <c r="AT83" s="144">
        <f t="shared" si="56"/>
        <v>0</v>
      </c>
      <c r="AU83" s="144">
        <f t="shared" si="56"/>
        <v>0</v>
      </c>
      <c r="AV83" s="144">
        <f t="shared" ref="AV83:AV91" si="57">SUMIF($AX$26:$CB$26,Betrachtungszeit_Heizung,AX83:CB83)</f>
        <v>0</v>
      </c>
      <c r="AW83" s="137"/>
      <c r="AX83" s="144">
        <f t="shared" ref="AX83:AX146" si="58">$D83</f>
        <v>0</v>
      </c>
      <c r="AY83" s="144">
        <f t="shared" si="33"/>
        <v>0</v>
      </c>
      <c r="AZ83" s="144">
        <f t="shared" si="33"/>
        <v>0</v>
      </c>
      <c r="BA83" s="144">
        <f t="shared" si="33"/>
        <v>0</v>
      </c>
      <c r="BB83" s="144">
        <f t="shared" si="33"/>
        <v>0</v>
      </c>
      <c r="BC83" s="144">
        <f t="shared" si="33"/>
        <v>0</v>
      </c>
      <c r="BD83" s="144">
        <f t="shared" si="33"/>
        <v>0</v>
      </c>
      <c r="BE83" s="144">
        <f t="shared" si="33"/>
        <v>0</v>
      </c>
      <c r="BF83" s="144">
        <f t="shared" si="33"/>
        <v>0</v>
      </c>
      <c r="BG83" s="144">
        <f t="shared" si="33"/>
        <v>0</v>
      </c>
      <c r="BH83" s="144">
        <f t="shared" si="33"/>
        <v>0</v>
      </c>
      <c r="BI83" s="144">
        <f t="shared" si="33"/>
        <v>0</v>
      </c>
      <c r="BJ83" s="144">
        <f t="shared" si="33"/>
        <v>0</v>
      </c>
      <c r="BK83" s="144">
        <f t="shared" si="33"/>
        <v>0</v>
      </c>
      <c r="BL83" s="144">
        <f t="shared" si="52"/>
        <v>0</v>
      </c>
      <c r="BM83" s="144">
        <f t="shared" si="52"/>
        <v>0</v>
      </c>
      <c r="BN83" s="144">
        <f t="shared" si="52"/>
        <v>0</v>
      </c>
      <c r="BO83" s="144">
        <f t="shared" si="52"/>
        <v>0</v>
      </c>
      <c r="BP83" s="144">
        <f t="shared" si="52"/>
        <v>0</v>
      </c>
      <c r="BQ83" s="144">
        <f t="shared" si="52"/>
        <v>0</v>
      </c>
      <c r="BR83" s="144">
        <f t="shared" si="52"/>
        <v>0</v>
      </c>
      <c r="BS83" s="144">
        <f t="shared" si="52"/>
        <v>0</v>
      </c>
      <c r="BT83" s="144">
        <f t="shared" si="52"/>
        <v>0</v>
      </c>
      <c r="BU83" s="144">
        <f t="shared" si="52"/>
        <v>0</v>
      </c>
      <c r="BV83" s="144">
        <f t="shared" si="45"/>
        <v>0</v>
      </c>
      <c r="BW83" s="144">
        <f t="shared" si="16"/>
        <v>0</v>
      </c>
      <c r="BX83" s="144">
        <f t="shared" si="16"/>
        <v>0</v>
      </c>
      <c r="BY83" s="144">
        <f t="shared" si="16"/>
        <v>0</v>
      </c>
      <c r="BZ83" s="144">
        <f t="shared" ref="BZ83:CB91" si="59">BY83-$N83+AS83</f>
        <v>0</v>
      </c>
      <c r="CA83" s="144">
        <f t="shared" si="59"/>
        <v>0</v>
      </c>
      <c r="CB83" s="144">
        <f t="shared" si="59"/>
        <v>0</v>
      </c>
      <c r="CE83" s="189" t="str">
        <f t="shared" si="1"/>
        <v>Radiateurs/convecteurs</v>
      </c>
      <c r="CF83" s="145"/>
      <c r="CG83" s="145">
        <v>1</v>
      </c>
      <c r="CH83" s="145">
        <v>1</v>
      </c>
      <c r="CI83" s="145">
        <v>1</v>
      </c>
      <c r="CJ83" s="145">
        <v>1</v>
      </c>
      <c r="CK83" s="145">
        <v>1</v>
      </c>
      <c r="CL83" s="145">
        <v>1</v>
      </c>
      <c r="CM83" s="145">
        <v>1</v>
      </c>
      <c r="CN83" s="145">
        <v>1</v>
      </c>
      <c r="CO83" s="145">
        <v>1</v>
      </c>
      <c r="CP83" s="145">
        <v>1</v>
      </c>
      <c r="CQ83" s="145">
        <v>1</v>
      </c>
      <c r="CR83" s="145">
        <v>1</v>
      </c>
      <c r="CS83" s="145">
        <v>1</v>
      </c>
      <c r="CT83" s="145">
        <f t="shared" si="2"/>
        <v>0</v>
      </c>
      <c r="CU83" s="145">
        <f t="shared" si="3"/>
        <v>0</v>
      </c>
      <c r="CV83" s="145">
        <f t="shared" si="7"/>
        <v>0</v>
      </c>
    </row>
    <row r="84" spans="1:100" s="158" customFormat="1" ht="13.5" hidden="1" thickBot="1" x14ac:dyDescent="0.25">
      <c r="B84" s="98" t="s">
        <v>147</v>
      </c>
      <c r="C84" s="319"/>
      <c r="D84" s="49"/>
      <c r="E84" s="152">
        <v>30</v>
      </c>
      <c r="F84" s="642"/>
      <c r="G84" s="34">
        <v>0.01</v>
      </c>
      <c r="H84" s="636"/>
      <c r="I84" s="622" t="s">
        <v>124</v>
      </c>
      <c r="J84" s="84"/>
      <c r="K84" s="139">
        <f t="shared" si="8"/>
        <v>30</v>
      </c>
      <c r="L84" s="140">
        <f t="shared" si="53"/>
        <v>0.01</v>
      </c>
      <c r="M84" s="141">
        <f t="shared" si="54"/>
        <v>0</v>
      </c>
      <c r="N84" s="141">
        <f t="shared" si="55"/>
        <v>0</v>
      </c>
      <c r="O84" s="70"/>
      <c r="P84" s="143" t="str">
        <f t="shared" si="0"/>
        <v>Chauffage au sol</v>
      </c>
      <c r="Q84" s="144">
        <f t="shared" si="12"/>
        <v>0</v>
      </c>
      <c r="R84" s="144">
        <f t="shared" si="56"/>
        <v>0</v>
      </c>
      <c r="S84" s="144">
        <f t="shared" si="56"/>
        <v>0</v>
      </c>
      <c r="T84" s="144">
        <f t="shared" si="56"/>
        <v>0</v>
      </c>
      <c r="U84" s="144">
        <f t="shared" si="56"/>
        <v>0</v>
      </c>
      <c r="V84" s="144">
        <f t="shared" si="56"/>
        <v>0</v>
      </c>
      <c r="W84" s="144">
        <f t="shared" si="56"/>
        <v>0</v>
      </c>
      <c r="X84" s="144">
        <f t="shared" si="56"/>
        <v>0</v>
      </c>
      <c r="Y84" s="144">
        <f t="shared" si="56"/>
        <v>0</v>
      </c>
      <c r="Z84" s="144">
        <f t="shared" si="56"/>
        <v>0</v>
      </c>
      <c r="AA84" s="144">
        <f t="shared" si="56"/>
        <v>0</v>
      </c>
      <c r="AB84" s="144">
        <f t="shared" si="56"/>
        <v>0</v>
      </c>
      <c r="AC84" s="144">
        <f t="shared" si="56"/>
        <v>0</v>
      </c>
      <c r="AD84" s="144">
        <f t="shared" si="56"/>
        <v>0</v>
      </c>
      <c r="AE84" s="144">
        <f t="shared" si="56"/>
        <v>0</v>
      </c>
      <c r="AF84" s="144">
        <f t="shared" si="56"/>
        <v>0</v>
      </c>
      <c r="AG84" s="144">
        <f t="shared" si="56"/>
        <v>0</v>
      </c>
      <c r="AH84" s="144">
        <f t="shared" si="56"/>
        <v>0</v>
      </c>
      <c r="AI84" s="144">
        <f t="shared" si="56"/>
        <v>0</v>
      </c>
      <c r="AJ84" s="144">
        <f t="shared" si="56"/>
        <v>0</v>
      </c>
      <c r="AK84" s="144">
        <f t="shared" si="56"/>
        <v>0</v>
      </c>
      <c r="AL84" s="144">
        <f t="shared" si="56"/>
        <v>0</v>
      </c>
      <c r="AM84" s="144">
        <f t="shared" si="56"/>
        <v>0</v>
      </c>
      <c r="AN84" s="144">
        <f t="shared" si="56"/>
        <v>0</v>
      </c>
      <c r="AO84" s="144">
        <f t="shared" si="56"/>
        <v>0</v>
      </c>
      <c r="AP84" s="144">
        <f t="shared" si="56"/>
        <v>0</v>
      </c>
      <c r="AQ84" s="144">
        <f t="shared" si="56"/>
        <v>0</v>
      </c>
      <c r="AR84" s="144">
        <f t="shared" si="56"/>
        <v>0</v>
      </c>
      <c r="AS84" s="144">
        <f t="shared" si="56"/>
        <v>0</v>
      </c>
      <c r="AT84" s="144">
        <f t="shared" si="56"/>
        <v>0</v>
      </c>
      <c r="AU84" s="144">
        <f t="shared" si="56"/>
        <v>0</v>
      </c>
      <c r="AV84" s="144">
        <f t="shared" si="57"/>
        <v>0</v>
      </c>
      <c r="AW84" s="137"/>
      <c r="AX84" s="144">
        <f t="shared" si="58"/>
        <v>0</v>
      </c>
      <c r="AY84" s="144">
        <f t="shared" si="33"/>
        <v>0</v>
      </c>
      <c r="AZ84" s="144">
        <f t="shared" si="33"/>
        <v>0</v>
      </c>
      <c r="BA84" s="144">
        <f t="shared" si="33"/>
        <v>0</v>
      </c>
      <c r="BB84" s="144">
        <f t="shared" si="33"/>
        <v>0</v>
      </c>
      <c r="BC84" s="144">
        <f t="shared" si="33"/>
        <v>0</v>
      </c>
      <c r="BD84" s="144">
        <f t="shared" si="33"/>
        <v>0</v>
      </c>
      <c r="BE84" s="144">
        <f t="shared" si="33"/>
        <v>0</v>
      </c>
      <c r="BF84" s="144">
        <f t="shared" si="33"/>
        <v>0</v>
      </c>
      <c r="BG84" s="144">
        <f t="shared" si="33"/>
        <v>0</v>
      </c>
      <c r="BH84" s="144">
        <f t="shared" si="33"/>
        <v>0</v>
      </c>
      <c r="BI84" s="144">
        <f t="shared" si="33"/>
        <v>0</v>
      </c>
      <c r="BJ84" s="144">
        <f t="shared" si="33"/>
        <v>0</v>
      </c>
      <c r="BK84" s="144">
        <f t="shared" si="33"/>
        <v>0</v>
      </c>
      <c r="BL84" s="144">
        <f t="shared" si="52"/>
        <v>0</v>
      </c>
      <c r="BM84" s="144">
        <f t="shared" si="52"/>
        <v>0</v>
      </c>
      <c r="BN84" s="144">
        <f t="shared" si="52"/>
        <v>0</v>
      </c>
      <c r="BO84" s="144">
        <f t="shared" si="52"/>
        <v>0</v>
      </c>
      <c r="BP84" s="144">
        <f t="shared" si="52"/>
        <v>0</v>
      </c>
      <c r="BQ84" s="144">
        <f t="shared" si="52"/>
        <v>0</v>
      </c>
      <c r="BR84" s="144">
        <f t="shared" si="52"/>
        <v>0</v>
      </c>
      <c r="BS84" s="144">
        <f t="shared" si="52"/>
        <v>0</v>
      </c>
      <c r="BT84" s="144">
        <f t="shared" si="52"/>
        <v>0</v>
      </c>
      <c r="BU84" s="144">
        <f t="shared" si="52"/>
        <v>0</v>
      </c>
      <c r="BV84" s="144">
        <f t="shared" si="45"/>
        <v>0</v>
      </c>
      <c r="BW84" s="144">
        <f t="shared" si="45"/>
        <v>0</v>
      </c>
      <c r="BX84" s="144">
        <f t="shared" si="45"/>
        <v>0</v>
      </c>
      <c r="BY84" s="144">
        <f t="shared" si="45"/>
        <v>0</v>
      </c>
      <c r="BZ84" s="144">
        <f t="shared" si="59"/>
        <v>0</v>
      </c>
      <c r="CA84" s="144">
        <f t="shared" si="59"/>
        <v>0</v>
      </c>
      <c r="CB84" s="144">
        <f t="shared" si="59"/>
        <v>0</v>
      </c>
      <c r="CE84" s="189" t="str">
        <f t="shared" si="1"/>
        <v>Chauffage au sol</v>
      </c>
      <c r="CF84" s="145"/>
      <c r="CG84" s="145">
        <v>1</v>
      </c>
      <c r="CH84" s="145">
        <v>1</v>
      </c>
      <c r="CI84" s="145">
        <v>1</v>
      </c>
      <c r="CJ84" s="145">
        <v>1</v>
      </c>
      <c r="CK84" s="145">
        <v>1</v>
      </c>
      <c r="CL84" s="145">
        <v>1</v>
      </c>
      <c r="CM84" s="145">
        <v>1</v>
      </c>
      <c r="CN84" s="145">
        <v>1</v>
      </c>
      <c r="CO84" s="145">
        <v>1</v>
      </c>
      <c r="CP84" s="145">
        <v>1</v>
      </c>
      <c r="CQ84" s="145">
        <v>1</v>
      </c>
      <c r="CR84" s="145">
        <v>1</v>
      </c>
      <c r="CS84" s="145">
        <v>1</v>
      </c>
      <c r="CT84" s="145">
        <f t="shared" si="2"/>
        <v>0</v>
      </c>
      <c r="CU84" s="145">
        <f t="shared" si="3"/>
        <v>0</v>
      </c>
      <c r="CV84" s="145">
        <f t="shared" si="7"/>
        <v>0</v>
      </c>
    </row>
    <row r="85" spans="1:100" s="158" customFormat="1" ht="13.5" hidden="1" thickBot="1" x14ac:dyDescent="0.25">
      <c r="B85" s="98" t="s">
        <v>382</v>
      </c>
      <c r="C85" s="319"/>
      <c r="D85" s="49"/>
      <c r="E85" s="152">
        <v>40</v>
      </c>
      <c r="F85" s="642"/>
      <c r="G85" s="34">
        <v>0.01</v>
      </c>
      <c r="H85" s="636"/>
      <c r="I85" s="622" t="s">
        <v>124</v>
      </c>
      <c r="J85" s="84"/>
      <c r="K85" s="139">
        <f t="shared" si="8"/>
        <v>40</v>
      </c>
      <c r="L85" s="140">
        <f t="shared" si="53"/>
        <v>0.01</v>
      </c>
      <c r="M85" s="141">
        <f t="shared" si="54"/>
        <v>0</v>
      </c>
      <c r="N85" s="141">
        <f t="shared" si="55"/>
        <v>0</v>
      </c>
      <c r="O85" s="70"/>
      <c r="P85" s="143" t="str">
        <f t="shared" si="0"/>
        <v>Plafonds actifs</v>
      </c>
      <c r="Q85" s="144">
        <f t="shared" si="12"/>
        <v>0</v>
      </c>
      <c r="R85" s="144">
        <f t="shared" si="56"/>
        <v>0</v>
      </c>
      <c r="S85" s="144">
        <f t="shared" si="56"/>
        <v>0</v>
      </c>
      <c r="T85" s="144">
        <f t="shared" si="56"/>
        <v>0</v>
      </c>
      <c r="U85" s="144">
        <f t="shared" si="56"/>
        <v>0</v>
      </c>
      <c r="V85" s="144">
        <f t="shared" si="56"/>
        <v>0</v>
      </c>
      <c r="W85" s="144">
        <f t="shared" si="56"/>
        <v>0</v>
      </c>
      <c r="X85" s="144">
        <f t="shared" si="56"/>
        <v>0</v>
      </c>
      <c r="Y85" s="144">
        <f t="shared" si="56"/>
        <v>0</v>
      </c>
      <c r="Z85" s="144">
        <f t="shared" si="56"/>
        <v>0</v>
      </c>
      <c r="AA85" s="144">
        <f t="shared" si="56"/>
        <v>0</v>
      </c>
      <c r="AB85" s="144">
        <f t="shared" si="56"/>
        <v>0</v>
      </c>
      <c r="AC85" s="144">
        <f t="shared" si="56"/>
        <v>0</v>
      </c>
      <c r="AD85" s="144">
        <f t="shared" si="56"/>
        <v>0</v>
      </c>
      <c r="AE85" s="144">
        <f t="shared" si="56"/>
        <v>0</v>
      </c>
      <c r="AF85" s="144">
        <f t="shared" si="56"/>
        <v>0</v>
      </c>
      <c r="AG85" s="144">
        <f t="shared" si="56"/>
        <v>0</v>
      </c>
      <c r="AH85" s="144">
        <f t="shared" si="56"/>
        <v>0</v>
      </c>
      <c r="AI85" s="144">
        <f t="shared" si="56"/>
        <v>0</v>
      </c>
      <c r="AJ85" s="144">
        <f t="shared" si="56"/>
        <v>0</v>
      </c>
      <c r="AK85" s="144">
        <f t="shared" si="56"/>
        <v>0</v>
      </c>
      <c r="AL85" s="144">
        <f t="shared" si="56"/>
        <v>0</v>
      </c>
      <c r="AM85" s="144">
        <f t="shared" si="56"/>
        <v>0</v>
      </c>
      <c r="AN85" s="144">
        <f t="shared" si="56"/>
        <v>0</v>
      </c>
      <c r="AO85" s="144">
        <f t="shared" si="56"/>
        <v>0</v>
      </c>
      <c r="AP85" s="144">
        <f t="shared" si="56"/>
        <v>0</v>
      </c>
      <c r="AQ85" s="144">
        <f t="shared" si="56"/>
        <v>0</v>
      </c>
      <c r="AR85" s="144">
        <f t="shared" si="56"/>
        <v>0</v>
      </c>
      <c r="AS85" s="144">
        <f t="shared" si="56"/>
        <v>0</v>
      </c>
      <c r="AT85" s="144">
        <f t="shared" si="56"/>
        <v>0</v>
      </c>
      <c r="AU85" s="144">
        <f t="shared" si="56"/>
        <v>0</v>
      </c>
      <c r="AV85" s="144">
        <f t="shared" si="57"/>
        <v>0</v>
      </c>
      <c r="AW85" s="137"/>
      <c r="AX85" s="144">
        <f t="shared" si="58"/>
        <v>0</v>
      </c>
      <c r="AY85" s="144">
        <f t="shared" si="33"/>
        <v>0</v>
      </c>
      <c r="AZ85" s="144">
        <f t="shared" si="33"/>
        <v>0</v>
      </c>
      <c r="BA85" s="144">
        <f t="shared" si="33"/>
        <v>0</v>
      </c>
      <c r="BB85" s="144">
        <f t="shared" si="33"/>
        <v>0</v>
      </c>
      <c r="BC85" s="144">
        <f t="shared" si="33"/>
        <v>0</v>
      </c>
      <c r="BD85" s="144">
        <f t="shared" si="33"/>
        <v>0</v>
      </c>
      <c r="BE85" s="144">
        <f t="shared" si="33"/>
        <v>0</v>
      </c>
      <c r="BF85" s="144">
        <f t="shared" si="33"/>
        <v>0</v>
      </c>
      <c r="BG85" s="144">
        <f t="shared" si="33"/>
        <v>0</v>
      </c>
      <c r="BH85" s="144">
        <f t="shared" si="33"/>
        <v>0</v>
      </c>
      <c r="BI85" s="144">
        <f t="shared" si="33"/>
        <v>0</v>
      </c>
      <c r="BJ85" s="144">
        <f t="shared" si="33"/>
        <v>0</v>
      </c>
      <c r="BK85" s="144">
        <f t="shared" si="33"/>
        <v>0</v>
      </c>
      <c r="BL85" s="144">
        <f t="shared" si="52"/>
        <v>0</v>
      </c>
      <c r="BM85" s="144">
        <f t="shared" si="52"/>
        <v>0</v>
      </c>
      <c r="BN85" s="144">
        <f t="shared" si="52"/>
        <v>0</v>
      </c>
      <c r="BO85" s="144">
        <f t="shared" si="52"/>
        <v>0</v>
      </c>
      <c r="BP85" s="144">
        <f t="shared" si="52"/>
        <v>0</v>
      </c>
      <c r="BQ85" s="144">
        <f t="shared" si="52"/>
        <v>0</v>
      </c>
      <c r="BR85" s="144">
        <f t="shared" si="52"/>
        <v>0</v>
      </c>
      <c r="BS85" s="144">
        <f t="shared" si="52"/>
        <v>0</v>
      </c>
      <c r="BT85" s="144">
        <f t="shared" si="52"/>
        <v>0</v>
      </c>
      <c r="BU85" s="144">
        <f t="shared" si="52"/>
        <v>0</v>
      </c>
      <c r="BV85" s="144">
        <f t="shared" si="45"/>
        <v>0</v>
      </c>
      <c r="BW85" s="144">
        <f t="shared" si="45"/>
        <v>0</v>
      </c>
      <c r="BX85" s="144">
        <f t="shared" si="45"/>
        <v>0</v>
      </c>
      <c r="BY85" s="144">
        <f t="shared" si="45"/>
        <v>0</v>
      </c>
      <c r="BZ85" s="144">
        <f t="shared" si="59"/>
        <v>0</v>
      </c>
      <c r="CA85" s="144">
        <f t="shared" si="59"/>
        <v>0</v>
      </c>
      <c r="CB85" s="144">
        <f t="shared" si="59"/>
        <v>0</v>
      </c>
      <c r="CE85" s="189" t="str">
        <f t="shared" si="1"/>
        <v>Plafonds actifs</v>
      </c>
      <c r="CF85" s="145"/>
      <c r="CG85" s="145">
        <v>1</v>
      </c>
      <c r="CH85" s="145">
        <v>1</v>
      </c>
      <c r="CI85" s="145">
        <v>1</v>
      </c>
      <c r="CJ85" s="145">
        <v>1</v>
      </c>
      <c r="CK85" s="145">
        <v>1</v>
      </c>
      <c r="CL85" s="145">
        <v>1</v>
      </c>
      <c r="CM85" s="145">
        <v>1</v>
      </c>
      <c r="CN85" s="145">
        <v>1</v>
      </c>
      <c r="CO85" s="145">
        <v>1</v>
      </c>
      <c r="CP85" s="145">
        <v>1</v>
      </c>
      <c r="CQ85" s="145">
        <v>1</v>
      </c>
      <c r="CR85" s="145">
        <v>1</v>
      </c>
      <c r="CS85" s="145">
        <v>1</v>
      </c>
      <c r="CT85" s="145">
        <f t="shared" si="2"/>
        <v>0</v>
      </c>
      <c r="CU85" s="145">
        <f t="shared" si="3"/>
        <v>0</v>
      </c>
      <c r="CV85" s="145">
        <f t="shared" si="7"/>
        <v>0</v>
      </c>
    </row>
    <row r="86" spans="1:100" s="158" customFormat="1" ht="13.5" hidden="1" thickBot="1" x14ac:dyDescent="0.25">
      <c r="B86" s="98" t="s">
        <v>148</v>
      </c>
      <c r="C86" s="319"/>
      <c r="D86" s="49"/>
      <c r="E86" s="152">
        <v>20</v>
      </c>
      <c r="F86" s="642"/>
      <c r="G86" s="34">
        <v>0.02</v>
      </c>
      <c r="H86" s="636"/>
      <c r="I86" s="622" t="s">
        <v>124</v>
      </c>
      <c r="J86" s="84"/>
      <c r="K86" s="139">
        <f t="shared" si="8"/>
        <v>20</v>
      </c>
      <c r="L86" s="140">
        <f t="shared" si="53"/>
        <v>0.02</v>
      </c>
      <c r="M86" s="141">
        <f t="shared" si="54"/>
        <v>0</v>
      </c>
      <c r="N86" s="141">
        <f t="shared" si="55"/>
        <v>0</v>
      </c>
      <c r="O86" s="70"/>
      <c r="P86" s="143" t="str">
        <f t="shared" si="0"/>
        <v>Aérothermes</v>
      </c>
      <c r="Q86" s="144">
        <f t="shared" si="12"/>
        <v>0</v>
      </c>
      <c r="R86" s="144">
        <f t="shared" si="56"/>
        <v>0</v>
      </c>
      <c r="S86" s="144">
        <f t="shared" si="56"/>
        <v>0</v>
      </c>
      <c r="T86" s="144">
        <f t="shared" si="56"/>
        <v>0</v>
      </c>
      <c r="U86" s="144">
        <f t="shared" si="56"/>
        <v>0</v>
      </c>
      <c r="V86" s="144">
        <f t="shared" si="56"/>
        <v>0</v>
      </c>
      <c r="W86" s="144">
        <f t="shared" si="56"/>
        <v>0</v>
      </c>
      <c r="X86" s="144">
        <f t="shared" si="56"/>
        <v>0</v>
      </c>
      <c r="Y86" s="144">
        <f t="shared" si="56"/>
        <v>0</v>
      </c>
      <c r="Z86" s="144">
        <f t="shared" si="56"/>
        <v>0</v>
      </c>
      <c r="AA86" s="144">
        <f t="shared" si="56"/>
        <v>0</v>
      </c>
      <c r="AB86" s="144">
        <f t="shared" si="56"/>
        <v>0</v>
      </c>
      <c r="AC86" s="144">
        <f t="shared" si="56"/>
        <v>0</v>
      </c>
      <c r="AD86" s="144">
        <f t="shared" si="56"/>
        <v>0</v>
      </c>
      <c r="AE86" s="144">
        <f t="shared" si="56"/>
        <v>0</v>
      </c>
      <c r="AF86" s="144">
        <f t="shared" si="56"/>
        <v>0</v>
      </c>
      <c r="AG86" s="144">
        <f t="shared" si="56"/>
        <v>0</v>
      </c>
      <c r="AH86" s="144">
        <f t="shared" si="56"/>
        <v>0</v>
      </c>
      <c r="AI86" s="144">
        <f t="shared" si="56"/>
        <v>0</v>
      </c>
      <c r="AJ86" s="144">
        <f t="shared" si="56"/>
        <v>0</v>
      </c>
      <c r="AK86" s="144">
        <f t="shared" si="56"/>
        <v>0</v>
      </c>
      <c r="AL86" s="144">
        <f t="shared" si="56"/>
        <v>0</v>
      </c>
      <c r="AM86" s="144">
        <f t="shared" si="56"/>
        <v>0</v>
      </c>
      <c r="AN86" s="144">
        <f t="shared" si="56"/>
        <v>0</v>
      </c>
      <c r="AO86" s="144">
        <f t="shared" si="56"/>
        <v>0</v>
      </c>
      <c r="AP86" s="144">
        <f t="shared" si="56"/>
        <v>0</v>
      </c>
      <c r="AQ86" s="144">
        <f t="shared" si="56"/>
        <v>0</v>
      </c>
      <c r="AR86" s="144">
        <f t="shared" si="56"/>
        <v>0</v>
      </c>
      <c r="AS86" s="144">
        <f t="shared" si="56"/>
        <v>0</v>
      </c>
      <c r="AT86" s="144">
        <f t="shared" si="56"/>
        <v>0</v>
      </c>
      <c r="AU86" s="144">
        <f t="shared" si="56"/>
        <v>0</v>
      </c>
      <c r="AV86" s="144">
        <f t="shared" si="57"/>
        <v>0</v>
      </c>
      <c r="AW86" s="137"/>
      <c r="AX86" s="144">
        <f t="shared" si="58"/>
        <v>0</v>
      </c>
      <c r="AY86" s="144">
        <f t="shared" si="33"/>
        <v>0</v>
      </c>
      <c r="AZ86" s="144">
        <f t="shared" si="33"/>
        <v>0</v>
      </c>
      <c r="BA86" s="144">
        <f t="shared" si="33"/>
        <v>0</v>
      </c>
      <c r="BB86" s="144">
        <f t="shared" si="33"/>
        <v>0</v>
      </c>
      <c r="BC86" s="144">
        <f t="shared" si="33"/>
        <v>0</v>
      </c>
      <c r="BD86" s="144">
        <f t="shared" si="33"/>
        <v>0</v>
      </c>
      <c r="BE86" s="144">
        <f t="shared" si="33"/>
        <v>0</v>
      </c>
      <c r="BF86" s="144">
        <f t="shared" si="33"/>
        <v>0</v>
      </c>
      <c r="BG86" s="144">
        <f t="shared" si="33"/>
        <v>0</v>
      </c>
      <c r="BH86" s="144">
        <f t="shared" si="33"/>
        <v>0</v>
      </c>
      <c r="BI86" s="144">
        <f t="shared" si="33"/>
        <v>0</v>
      </c>
      <c r="BJ86" s="144">
        <f t="shared" si="33"/>
        <v>0</v>
      </c>
      <c r="BK86" s="144">
        <f t="shared" si="33"/>
        <v>0</v>
      </c>
      <c r="BL86" s="144">
        <f t="shared" si="52"/>
        <v>0</v>
      </c>
      <c r="BM86" s="144">
        <f t="shared" si="52"/>
        <v>0</v>
      </c>
      <c r="BN86" s="144">
        <f t="shared" si="52"/>
        <v>0</v>
      </c>
      <c r="BO86" s="144">
        <f t="shared" si="52"/>
        <v>0</v>
      </c>
      <c r="BP86" s="144">
        <f t="shared" si="52"/>
        <v>0</v>
      </c>
      <c r="BQ86" s="144">
        <f t="shared" si="52"/>
        <v>0</v>
      </c>
      <c r="BR86" s="144">
        <f t="shared" si="52"/>
        <v>0</v>
      </c>
      <c r="BS86" s="144">
        <f t="shared" si="52"/>
        <v>0</v>
      </c>
      <c r="BT86" s="144">
        <f t="shared" si="52"/>
        <v>0</v>
      </c>
      <c r="BU86" s="144">
        <f t="shared" si="52"/>
        <v>0</v>
      </c>
      <c r="BV86" s="144">
        <f t="shared" si="45"/>
        <v>0</v>
      </c>
      <c r="BW86" s="144">
        <f t="shared" si="45"/>
        <v>0</v>
      </c>
      <c r="BX86" s="144">
        <f t="shared" si="45"/>
        <v>0</v>
      </c>
      <c r="BY86" s="144">
        <f t="shared" si="45"/>
        <v>0</v>
      </c>
      <c r="BZ86" s="144">
        <f t="shared" si="59"/>
        <v>0</v>
      </c>
      <c r="CA86" s="144">
        <f t="shared" si="59"/>
        <v>0</v>
      </c>
      <c r="CB86" s="144">
        <f t="shared" si="59"/>
        <v>0</v>
      </c>
      <c r="CE86" s="189" t="str">
        <f t="shared" si="1"/>
        <v>Aérothermes</v>
      </c>
      <c r="CF86" s="145"/>
      <c r="CG86" s="145">
        <v>1</v>
      </c>
      <c r="CH86" s="145">
        <v>1</v>
      </c>
      <c r="CI86" s="145">
        <v>1</v>
      </c>
      <c r="CJ86" s="145">
        <v>1</v>
      </c>
      <c r="CK86" s="145">
        <v>1</v>
      </c>
      <c r="CL86" s="145">
        <v>1</v>
      </c>
      <c r="CM86" s="145">
        <v>1</v>
      </c>
      <c r="CN86" s="145">
        <v>1</v>
      </c>
      <c r="CO86" s="145">
        <v>1</v>
      </c>
      <c r="CP86" s="145">
        <v>1</v>
      </c>
      <c r="CQ86" s="145">
        <v>1</v>
      </c>
      <c r="CR86" s="145">
        <v>1</v>
      </c>
      <c r="CS86" s="145">
        <v>1</v>
      </c>
      <c r="CT86" s="145">
        <f t="shared" si="2"/>
        <v>0</v>
      </c>
      <c r="CU86" s="145">
        <f t="shared" si="3"/>
        <v>0</v>
      </c>
      <c r="CV86" s="145">
        <f t="shared" si="7"/>
        <v>0</v>
      </c>
    </row>
    <row r="87" spans="1:100" s="158" customFormat="1" ht="13.5" hidden="1" thickBot="1" x14ac:dyDescent="0.25">
      <c r="B87" s="98" t="s">
        <v>383</v>
      </c>
      <c r="C87" s="319"/>
      <c r="D87" s="49"/>
      <c r="E87" s="152">
        <v>20</v>
      </c>
      <c r="F87" s="642"/>
      <c r="G87" s="34">
        <v>1.4999999999999999E-2</v>
      </c>
      <c r="H87" s="636"/>
      <c r="I87" s="622" t="s">
        <v>124</v>
      </c>
      <c r="J87" s="84"/>
      <c r="K87" s="139">
        <f t="shared" si="8"/>
        <v>20</v>
      </c>
      <c r="L87" s="140">
        <f t="shared" si="53"/>
        <v>1.4999999999999999E-2</v>
      </c>
      <c r="M87" s="141">
        <f t="shared" si="54"/>
        <v>0</v>
      </c>
      <c r="N87" s="141">
        <f t="shared" si="55"/>
        <v>0</v>
      </c>
      <c r="O87" s="70"/>
      <c r="P87" s="143" t="str">
        <f t="shared" si="0"/>
        <v>Raccordement des aérothermes</v>
      </c>
      <c r="Q87" s="144">
        <f t="shared" si="12"/>
        <v>0</v>
      </c>
      <c r="R87" s="144">
        <f t="shared" si="56"/>
        <v>0</v>
      </c>
      <c r="S87" s="144">
        <f t="shared" si="56"/>
        <v>0</v>
      </c>
      <c r="T87" s="144">
        <f t="shared" si="56"/>
        <v>0</v>
      </c>
      <c r="U87" s="144">
        <f t="shared" si="56"/>
        <v>0</v>
      </c>
      <c r="V87" s="144">
        <f t="shared" si="56"/>
        <v>0</v>
      </c>
      <c r="W87" s="144">
        <f t="shared" si="56"/>
        <v>0</v>
      </c>
      <c r="X87" s="144">
        <f t="shared" si="56"/>
        <v>0</v>
      </c>
      <c r="Y87" s="144">
        <f t="shared" si="56"/>
        <v>0</v>
      </c>
      <c r="Z87" s="144">
        <f t="shared" si="56"/>
        <v>0</v>
      </c>
      <c r="AA87" s="144">
        <f t="shared" si="56"/>
        <v>0</v>
      </c>
      <c r="AB87" s="144">
        <f t="shared" si="56"/>
        <v>0</v>
      </c>
      <c r="AC87" s="144">
        <f t="shared" si="56"/>
        <v>0</v>
      </c>
      <c r="AD87" s="144">
        <f t="shared" si="56"/>
        <v>0</v>
      </c>
      <c r="AE87" s="144">
        <f t="shared" si="56"/>
        <v>0</v>
      </c>
      <c r="AF87" s="144">
        <f t="shared" si="56"/>
        <v>0</v>
      </c>
      <c r="AG87" s="144">
        <f t="shared" si="56"/>
        <v>0</v>
      </c>
      <c r="AH87" s="144">
        <f t="shared" si="56"/>
        <v>0</v>
      </c>
      <c r="AI87" s="144">
        <f t="shared" si="56"/>
        <v>0</v>
      </c>
      <c r="AJ87" s="144">
        <f t="shared" si="56"/>
        <v>0</v>
      </c>
      <c r="AK87" s="144">
        <f t="shared" si="56"/>
        <v>0</v>
      </c>
      <c r="AL87" s="144">
        <f t="shared" si="56"/>
        <v>0</v>
      </c>
      <c r="AM87" s="144">
        <f t="shared" si="56"/>
        <v>0</v>
      </c>
      <c r="AN87" s="144">
        <f t="shared" si="56"/>
        <v>0</v>
      </c>
      <c r="AO87" s="144">
        <f t="shared" si="56"/>
        <v>0</v>
      </c>
      <c r="AP87" s="144">
        <f t="shared" si="56"/>
        <v>0</v>
      </c>
      <c r="AQ87" s="144">
        <f t="shared" si="56"/>
        <v>0</v>
      </c>
      <c r="AR87" s="144">
        <f t="shared" si="56"/>
        <v>0</v>
      </c>
      <c r="AS87" s="144">
        <f t="shared" si="56"/>
        <v>0</v>
      </c>
      <c r="AT87" s="144">
        <f t="shared" si="56"/>
        <v>0</v>
      </c>
      <c r="AU87" s="144">
        <f t="shared" si="56"/>
        <v>0</v>
      </c>
      <c r="AV87" s="144">
        <f t="shared" si="57"/>
        <v>0</v>
      </c>
      <c r="AW87" s="137"/>
      <c r="AX87" s="144">
        <f t="shared" si="58"/>
        <v>0</v>
      </c>
      <c r="AY87" s="144">
        <f t="shared" si="33"/>
        <v>0</v>
      </c>
      <c r="AZ87" s="144">
        <f t="shared" si="33"/>
        <v>0</v>
      </c>
      <c r="BA87" s="144">
        <f t="shared" si="33"/>
        <v>0</v>
      </c>
      <c r="BB87" s="144">
        <f t="shared" si="33"/>
        <v>0</v>
      </c>
      <c r="BC87" s="144">
        <f t="shared" si="33"/>
        <v>0</v>
      </c>
      <c r="BD87" s="144">
        <f t="shared" si="33"/>
        <v>0</v>
      </c>
      <c r="BE87" s="144">
        <f t="shared" si="33"/>
        <v>0</v>
      </c>
      <c r="BF87" s="144">
        <f t="shared" si="33"/>
        <v>0</v>
      </c>
      <c r="BG87" s="144">
        <f t="shared" si="33"/>
        <v>0</v>
      </c>
      <c r="BH87" s="144">
        <f t="shared" si="33"/>
        <v>0</v>
      </c>
      <c r="BI87" s="144">
        <f t="shared" si="33"/>
        <v>0</v>
      </c>
      <c r="BJ87" s="144">
        <f t="shared" si="33"/>
        <v>0</v>
      </c>
      <c r="BK87" s="144">
        <f t="shared" si="33"/>
        <v>0</v>
      </c>
      <c r="BL87" s="144">
        <f t="shared" si="52"/>
        <v>0</v>
      </c>
      <c r="BM87" s="144">
        <f t="shared" si="52"/>
        <v>0</v>
      </c>
      <c r="BN87" s="144">
        <f t="shared" si="52"/>
        <v>0</v>
      </c>
      <c r="BO87" s="144">
        <f t="shared" si="52"/>
        <v>0</v>
      </c>
      <c r="BP87" s="144">
        <f t="shared" si="52"/>
        <v>0</v>
      </c>
      <c r="BQ87" s="144">
        <f t="shared" si="52"/>
        <v>0</v>
      </c>
      <c r="BR87" s="144">
        <f t="shared" si="52"/>
        <v>0</v>
      </c>
      <c r="BS87" s="144">
        <f t="shared" si="52"/>
        <v>0</v>
      </c>
      <c r="BT87" s="144">
        <f t="shared" si="52"/>
        <v>0</v>
      </c>
      <c r="BU87" s="144">
        <f t="shared" si="52"/>
        <v>0</v>
      </c>
      <c r="BV87" s="144">
        <f t="shared" si="45"/>
        <v>0</v>
      </c>
      <c r="BW87" s="144">
        <f t="shared" si="45"/>
        <v>0</v>
      </c>
      <c r="BX87" s="144">
        <f t="shared" si="45"/>
        <v>0</v>
      </c>
      <c r="BY87" s="144">
        <f t="shared" si="45"/>
        <v>0</v>
      </c>
      <c r="BZ87" s="144">
        <f t="shared" si="59"/>
        <v>0</v>
      </c>
      <c r="CA87" s="144">
        <f t="shared" si="59"/>
        <v>0</v>
      </c>
      <c r="CB87" s="144">
        <f t="shared" si="59"/>
        <v>0</v>
      </c>
      <c r="CE87" s="189" t="str">
        <f t="shared" si="1"/>
        <v>Raccordement des aérothermes</v>
      </c>
      <c r="CF87" s="145"/>
      <c r="CG87" s="145">
        <v>1</v>
      </c>
      <c r="CH87" s="145">
        <v>1</v>
      </c>
      <c r="CI87" s="145">
        <v>1</v>
      </c>
      <c r="CJ87" s="145">
        <v>1</v>
      </c>
      <c r="CK87" s="145">
        <v>1</v>
      </c>
      <c r="CL87" s="145">
        <v>1</v>
      </c>
      <c r="CM87" s="145">
        <v>1</v>
      </c>
      <c r="CN87" s="145">
        <v>1</v>
      </c>
      <c r="CO87" s="145">
        <v>1</v>
      </c>
      <c r="CP87" s="145">
        <v>1</v>
      </c>
      <c r="CQ87" s="145">
        <v>1</v>
      </c>
      <c r="CR87" s="145">
        <v>1</v>
      </c>
      <c r="CS87" s="145">
        <v>1</v>
      </c>
      <c r="CT87" s="145">
        <f t="shared" si="2"/>
        <v>0</v>
      </c>
      <c r="CU87" s="145">
        <f t="shared" si="3"/>
        <v>0</v>
      </c>
      <c r="CV87" s="145">
        <f t="shared" si="7"/>
        <v>0</v>
      </c>
    </row>
    <row r="88" spans="1:100" s="158" customFormat="1" ht="13.5" hidden="1" thickBot="1" x14ac:dyDescent="0.25">
      <c r="B88" s="98" t="s">
        <v>435</v>
      </c>
      <c r="C88" s="320"/>
      <c r="D88" s="50"/>
      <c r="E88" s="152">
        <v>20</v>
      </c>
      <c r="F88" s="643"/>
      <c r="G88" s="34">
        <v>2.5000000000000001E-2</v>
      </c>
      <c r="H88" s="637"/>
      <c r="I88" s="622" t="s">
        <v>124</v>
      </c>
      <c r="J88" s="84"/>
      <c r="K88" s="139">
        <f t="shared" si="8"/>
        <v>20</v>
      </c>
      <c r="L88" s="140">
        <f t="shared" si="53"/>
        <v>2.5000000000000001E-2</v>
      </c>
      <c r="M88" s="141">
        <f t="shared" si="54"/>
        <v>0</v>
      </c>
      <c r="N88" s="141">
        <f t="shared" si="55"/>
        <v>0</v>
      </c>
      <c r="O88" s="70"/>
      <c r="P88" s="143" t="str">
        <f t="shared" si="0"/>
        <v>Récupération de chaleur (ventilation)</v>
      </c>
      <c r="Q88" s="144">
        <f t="shared" si="12"/>
        <v>0</v>
      </c>
      <c r="R88" s="144">
        <f t="shared" si="56"/>
        <v>0</v>
      </c>
      <c r="S88" s="144">
        <f t="shared" si="56"/>
        <v>0</v>
      </c>
      <c r="T88" s="144">
        <f t="shared" si="56"/>
        <v>0</v>
      </c>
      <c r="U88" s="144">
        <f t="shared" si="56"/>
        <v>0</v>
      </c>
      <c r="V88" s="144">
        <f t="shared" si="56"/>
        <v>0</v>
      </c>
      <c r="W88" s="144">
        <f t="shared" si="56"/>
        <v>0</v>
      </c>
      <c r="X88" s="144">
        <f t="shared" si="56"/>
        <v>0</v>
      </c>
      <c r="Y88" s="144">
        <f t="shared" si="56"/>
        <v>0</v>
      </c>
      <c r="Z88" s="144">
        <f t="shared" si="56"/>
        <v>0</v>
      </c>
      <c r="AA88" s="144">
        <f t="shared" si="56"/>
        <v>0</v>
      </c>
      <c r="AB88" s="144">
        <f t="shared" si="56"/>
        <v>0</v>
      </c>
      <c r="AC88" s="144">
        <f t="shared" si="56"/>
        <v>0</v>
      </c>
      <c r="AD88" s="144">
        <f t="shared" si="56"/>
        <v>0</v>
      </c>
      <c r="AE88" s="144">
        <f t="shared" si="56"/>
        <v>0</v>
      </c>
      <c r="AF88" s="144">
        <f t="shared" si="56"/>
        <v>0</v>
      </c>
      <c r="AG88" s="144">
        <f t="shared" si="56"/>
        <v>0</v>
      </c>
      <c r="AH88" s="144">
        <f t="shared" si="56"/>
        <v>0</v>
      </c>
      <c r="AI88" s="144">
        <f t="shared" si="56"/>
        <v>0</v>
      </c>
      <c r="AJ88" s="144">
        <f t="shared" si="56"/>
        <v>0</v>
      </c>
      <c r="AK88" s="144">
        <f t="shared" si="56"/>
        <v>0</v>
      </c>
      <c r="AL88" s="144">
        <f t="shared" si="56"/>
        <v>0</v>
      </c>
      <c r="AM88" s="144">
        <f t="shared" si="56"/>
        <v>0</v>
      </c>
      <c r="AN88" s="144">
        <f t="shared" si="56"/>
        <v>0</v>
      </c>
      <c r="AO88" s="144">
        <f t="shared" si="56"/>
        <v>0</v>
      </c>
      <c r="AP88" s="144">
        <f t="shared" si="56"/>
        <v>0</v>
      </c>
      <c r="AQ88" s="144">
        <f t="shared" si="56"/>
        <v>0</v>
      </c>
      <c r="AR88" s="144">
        <f t="shared" si="56"/>
        <v>0</v>
      </c>
      <c r="AS88" s="144">
        <f t="shared" si="56"/>
        <v>0</v>
      </c>
      <c r="AT88" s="144">
        <f t="shared" si="56"/>
        <v>0</v>
      </c>
      <c r="AU88" s="144">
        <f t="shared" si="56"/>
        <v>0</v>
      </c>
      <c r="AV88" s="144">
        <f t="shared" si="57"/>
        <v>0</v>
      </c>
      <c r="AW88" s="137"/>
      <c r="AX88" s="144">
        <f t="shared" si="58"/>
        <v>0</v>
      </c>
      <c r="AY88" s="144">
        <f t="shared" si="33"/>
        <v>0</v>
      </c>
      <c r="AZ88" s="144">
        <f t="shared" si="33"/>
        <v>0</v>
      </c>
      <c r="BA88" s="144">
        <f t="shared" si="33"/>
        <v>0</v>
      </c>
      <c r="BB88" s="144">
        <f t="shared" ref="BB88:BK91" si="60">BA88-$N88+U88</f>
        <v>0</v>
      </c>
      <c r="BC88" s="144">
        <f t="shared" si="60"/>
        <v>0</v>
      </c>
      <c r="BD88" s="144">
        <f t="shared" si="60"/>
        <v>0</v>
      </c>
      <c r="BE88" s="144">
        <f t="shared" si="60"/>
        <v>0</v>
      </c>
      <c r="BF88" s="144">
        <f t="shared" si="60"/>
        <v>0</v>
      </c>
      <c r="BG88" s="144">
        <f t="shared" si="60"/>
        <v>0</v>
      </c>
      <c r="BH88" s="144">
        <f t="shared" si="60"/>
        <v>0</v>
      </c>
      <c r="BI88" s="144">
        <f t="shared" si="60"/>
        <v>0</v>
      </c>
      <c r="BJ88" s="144">
        <f t="shared" si="60"/>
        <v>0</v>
      </c>
      <c r="BK88" s="144">
        <f t="shared" si="60"/>
        <v>0</v>
      </c>
      <c r="BL88" s="144">
        <f t="shared" si="52"/>
        <v>0</v>
      </c>
      <c r="BM88" s="144">
        <f t="shared" si="52"/>
        <v>0</v>
      </c>
      <c r="BN88" s="144">
        <f t="shared" si="52"/>
        <v>0</v>
      </c>
      <c r="BO88" s="144">
        <f t="shared" si="52"/>
        <v>0</v>
      </c>
      <c r="BP88" s="144">
        <f t="shared" si="52"/>
        <v>0</v>
      </c>
      <c r="BQ88" s="144">
        <f t="shared" si="52"/>
        <v>0</v>
      </c>
      <c r="BR88" s="144">
        <f t="shared" si="52"/>
        <v>0</v>
      </c>
      <c r="BS88" s="144">
        <f t="shared" si="52"/>
        <v>0</v>
      </c>
      <c r="BT88" s="144">
        <f t="shared" si="52"/>
        <v>0</v>
      </c>
      <c r="BU88" s="144">
        <f t="shared" si="52"/>
        <v>0</v>
      </c>
      <c r="BV88" s="144">
        <f t="shared" si="45"/>
        <v>0</v>
      </c>
      <c r="BW88" s="144">
        <f t="shared" si="45"/>
        <v>0</v>
      </c>
      <c r="BX88" s="144">
        <f t="shared" si="45"/>
        <v>0</v>
      </c>
      <c r="BY88" s="144">
        <f t="shared" si="45"/>
        <v>0</v>
      </c>
      <c r="BZ88" s="144">
        <f t="shared" si="59"/>
        <v>0</v>
      </c>
      <c r="CA88" s="144">
        <f t="shared" si="59"/>
        <v>0</v>
      </c>
      <c r="CB88" s="144">
        <f t="shared" si="59"/>
        <v>0</v>
      </c>
      <c r="CE88" s="189" t="str">
        <f t="shared" si="1"/>
        <v>Récupération de chaleur (ventilation)</v>
      </c>
      <c r="CF88" s="145"/>
      <c r="CG88" s="145">
        <v>1</v>
      </c>
      <c r="CH88" s="145">
        <v>1</v>
      </c>
      <c r="CI88" s="145">
        <v>1</v>
      </c>
      <c r="CJ88" s="145">
        <v>1</v>
      </c>
      <c r="CK88" s="145">
        <v>1</v>
      </c>
      <c r="CL88" s="145">
        <v>1</v>
      </c>
      <c r="CM88" s="145">
        <v>1</v>
      </c>
      <c r="CN88" s="145">
        <v>1</v>
      </c>
      <c r="CO88" s="145">
        <v>1</v>
      </c>
      <c r="CP88" s="145">
        <v>1</v>
      </c>
      <c r="CQ88" s="145">
        <v>1</v>
      </c>
      <c r="CR88" s="145">
        <v>1</v>
      </c>
      <c r="CS88" s="145">
        <v>1</v>
      </c>
      <c r="CT88" s="145">
        <f t="shared" si="2"/>
        <v>0</v>
      </c>
      <c r="CU88" s="145">
        <f t="shared" si="3"/>
        <v>0</v>
      </c>
      <c r="CV88" s="145">
        <f t="shared" si="7"/>
        <v>0</v>
      </c>
    </row>
    <row r="89" spans="1:100" s="158" customFormat="1" ht="13.5" hidden="1" thickBot="1" x14ac:dyDescent="0.25">
      <c r="B89" s="98" t="s">
        <v>384</v>
      </c>
      <c r="C89" s="320"/>
      <c r="D89" s="50"/>
      <c r="E89" s="152">
        <v>20</v>
      </c>
      <c r="F89" s="643"/>
      <c r="G89" s="34">
        <v>0.08</v>
      </c>
      <c r="H89" s="637"/>
      <c r="I89" s="622" t="s">
        <v>124</v>
      </c>
      <c r="J89" s="84"/>
      <c r="K89" s="139">
        <f t="shared" si="8"/>
        <v>20</v>
      </c>
      <c r="L89" s="140">
        <f t="shared" si="53"/>
        <v>0.08</v>
      </c>
      <c r="M89" s="141">
        <f t="shared" si="54"/>
        <v>0</v>
      </c>
      <c r="N89" s="141">
        <f t="shared" si="55"/>
        <v>0</v>
      </c>
      <c r="O89" s="70"/>
      <c r="P89" s="143" t="str">
        <f t="shared" si="0"/>
        <v>Système de comptage d'énergie</v>
      </c>
      <c r="Q89" s="144">
        <f t="shared" si="12"/>
        <v>0</v>
      </c>
      <c r="R89" s="144">
        <f t="shared" si="56"/>
        <v>0</v>
      </c>
      <c r="S89" s="144">
        <f t="shared" si="56"/>
        <v>0</v>
      </c>
      <c r="T89" s="144">
        <f t="shared" si="56"/>
        <v>0</v>
      </c>
      <c r="U89" s="144">
        <f t="shared" si="56"/>
        <v>0</v>
      </c>
      <c r="V89" s="144">
        <f t="shared" si="56"/>
        <v>0</v>
      </c>
      <c r="W89" s="144">
        <f t="shared" si="56"/>
        <v>0</v>
      </c>
      <c r="X89" s="144">
        <f t="shared" si="56"/>
        <v>0</v>
      </c>
      <c r="Y89" s="144">
        <f t="shared" si="56"/>
        <v>0</v>
      </c>
      <c r="Z89" s="144">
        <f t="shared" si="56"/>
        <v>0</v>
      </c>
      <c r="AA89" s="144">
        <f t="shared" si="56"/>
        <v>0</v>
      </c>
      <c r="AB89" s="144">
        <f t="shared" si="56"/>
        <v>0</v>
      </c>
      <c r="AC89" s="144">
        <f t="shared" si="56"/>
        <v>0</v>
      </c>
      <c r="AD89" s="144">
        <f t="shared" si="56"/>
        <v>0</v>
      </c>
      <c r="AE89" s="144">
        <f t="shared" si="56"/>
        <v>0</v>
      </c>
      <c r="AF89" s="144">
        <f t="shared" si="56"/>
        <v>0</v>
      </c>
      <c r="AG89" s="144">
        <f t="shared" si="56"/>
        <v>0</v>
      </c>
      <c r="AH89" s="144">
        <f t="shared" si="56"/>
        <v>0</v>
      </c>
      <c r="AI89" s="144">
        <f t="shared" si="56"/>
        <v>0</v>
      </c>
      <c r="AJ89" s="144">
        <f t="shared" si="56"/>
        <v>0</v>
      </c>
      <c r="AK89" s="144">
        <f t="shared" si="56"/>
        <v>0</v>
      </c>
      <c r="AL89" s="144">
        <f t="shared" si="56"/>
        <v>0</v>
      </c>
      <c r="AM89" s="144">
        <f t="shared" si="56"/>
        <v>0</v>
      </c>
      <c r="AN89" s="144">
        <f t="shared" si="56"/>
        <v>0</v>
      </c>
      <c r="AO89" s="144">
        <f t="shared" si="56"/>
        <v>0</v>
      </c>
      <c r="AP89" s="144">
        <f t="shared" si="56"/>
        <v>0</v>
      </c>
      <c r="AQ89" s="144">
        <f t="shared" si="56"/>
        <v>0</v>
      </c>
      <c r="AR89" s="144">
        <f t="shared" si="56"/>
        <v>0</v>
      </c>
      <c r="AS89" s="144">
        <f t="shared" si="56"/>
        <v>0</v>
      </c>
      <c r="AT89" s="144">
        <f t="shared" si="56"/>
        <v>0</v>
      </c>
      <c r="AU89" s="144">
        <f t="shared" si="56"/>
        <v>0</v>
      </c>
      <c r="AV89" s="144">
        <f t="shared" si="57"/>
        <v>0</v>
      </c>
      <c r="AW89" s="137"/>
      <c r="AX89" s="144">
        <f t="shared" si="58"/>
        <v>0</v>
      </c>
      <c r="AY89" s="144">
        <f t="shared" ref="AY89:BA91" si="61">AX89-$N89+R89</f>
        <v>0</v>
      </c>
      <c r="AZ89" s="144">
        <f t="shared" si="61"/>
        <v>0</v>
      </c>
      <c r="BA89" s="144">
        <f t="shared" si="61"/>
        <v>0</v>
      </c>
      <c r="BB89" s="144">
        <f t="shared" si="60"/>
        <v>0</v>
      </c>
      <c r="BC89" s="144">
        <f t="shared" si="60"/>
        <v>0</v>
      </c>
      <c r="BD89" s="144">
        <f t="shared" si="60"/>
        <v>0</v>
      </c>
      <c r="BE89" s="144">
        <f t="shared" si="60"/>
        <v>0</v>
      </c>
      <c r="BF89" s="144">
        <f t="shared" si="60"/>
        <v>0</v>
      </c>
      <c r="BG89" s="144">
        <f t="shared" si="60"/>
        <v>0</v>
      </c>
      <c r="BH89" s="144">
        <f t="shared" si="60"/>
        <v>0</v>
      </c>
      <c r="BI89" s="144">
        <f t="shared" si="60"/>
        <v>0</v>
      </c>
      <c r="BJ89" s="144">
        <f t="shared" si="60"/>
        <v>0</v>
      </c>
      <c r="BK89" s="144">
        <f t="shared" si="60"/>
        <v>0</v>
      </c>
      <c r="BL89" s="144">
        <f t="shared" si="52"/>
        <v>0</v>
      </c>
      <c r="BM89" s="144">
        <f t="shared" si="52"/>
        <v>0</v>
      </c>
      <c r="BN89" s="144">
        <f t="shared" si="52"/>
        <v>0</v>
      </c>
      <c r="BO89" s="144">
        <f t="shared" si="52"/>
        <v>0</v>
      </c>
      <c r="BP89" s="144">
        <f t="shared" si="52"/>
        <v>0</v>
      </c>
      <c r="BQ89" s="144">
        <f t="shared" si="52"/>
        <v>0</v>
      </c>
      <c r="BR89" s="144">
        <f t="shared" si="52"/>
        <v>0</v>
      </c>
      <c r="BS89" s="144">
        <f t="shared" si="52"/>
        <v>0</v>
      </c>
      <c r="BT89" s="144">
        <f t="shared" si="52"/>
        <v>0</v>
      </c>
      <c r="BU89" s="144">
        <f t="shared" si="52"/>
        <v>0</v>
      </c>
      <c r="BV89" s="144">
        <f t="shared" si="45"/>
        <v>0</v>
      </c>
      <c r="BW89" s="144">
        <f t="shared" si="45"/>
        <v>0</v>
      </c>
      <c r="BX89" s="144">
        <f t="shared" si="45"/>
        <v>0</v>
      </c>
      <c r="BY89" s="144">
        <f t="shared" si="45"/>
        <v>0</v>
      </c>
      <c r="BZ89" s="144">
        <f t="shared" si="59"/>
        <v>0</v>
      </c>
      <c r="CA89" s="144">
        <f t="shared" si="59"/>
        <v>0</v>
      </c>
      <c r="CB89" s="144">
        <f t="shared" si="59"/>
        <v>0</v>
      </c>
      <c r="CE89" s="189" t="str">
        <f t="shared" si="1"/>
        <v>Système de comptage d'énergie</v>
      </c>
      <c r="CF89" s="145"/>
      <c r="CG89" s="145">
        <v>1</v>
      </c>
      <c r="CH89" s="145">
        <v>1</v>
      </c>
      <c r="CI89" s="145">
        <v>1</v>
      </c>
      <c r="CJ89" s="145">
        <v>1</v>
      </c>
      <c r="CK89" s="145">
        <v>1</v>
      </c>
      <c r="CL89" s="145">
        <v>1</v>
      </c>
      <c r="CM89" s="145">
        <v>1</v>
      </c>
      <c r="CN89" s="145">
        <v>1</v>
      </c>
      <c r="CO89" s="145">
        <v>1</v>
      </c>
      <c r="CP89" s="145">
        <v>1</v>
      </c>
      <c r="CQ89" s="145">
        <v>1</v>
      </c>
      <c r="CR89" s="145">
        <v>1</v>
      </c>
      <c r="CS89" s="145">
        <v>1</v>
      </c>
      <c r="CT89" s="145">
        <f t="shared" si="2"/>
        <v>0</v>
      </c>
      <c r="CU89" s="145">
        <f t="shared" si="3"/>
        <v>0</v>
      </c>
      <c r="CV89" s="145">
        <f t="shared" si="7"/>
        <v>0</v>
      </c>
    </row>
    <row r="90" spans="1:100" s="158" customFormat="1" ht="13.5" hidden="1" thickBot="1" x14ac:dyDescent="0.25">
      <c r="B90" s="98" t="s">
        <v>367</v>
      </c>
      <c r="C90" s="319"/>
      <c r="D90" s="49"/>
      <c r="E90" s="152">
        <v>30</v>
      </c>
      <c r="F90" s="642"/>
      <c r="G90" s="157">
        <v>1E-3</v>
      </c>
      <c r="H90" s="637"/>
      <c r="I90" s="622" t="s">
        <v>124</v>
      </c>
      <c r="J90" s="84"/>
      <c r="K90" s="139">
        <f t="shared" si="8"/>
        <v>30</v>
      </c>
      <c r="L90" s="140">
        <f t="shared" si="53"/>
        <v>1E-3</v>
      </c>
      <c r="M90" s="141">
        <f t="shared" si="54"/>
        <v>0</v>
      </c>
      <c r="N90" s="141">
        <f t="shared" si="55"/>
        <v>0</v>
      </c>
      <c r="O90" s="70"/>
      <c r="P90" s="143" t="str">
        <f t="shared" ref="P90:P153" si="62">B90</f>
        <v>Calorifugeage</v>
      </c>
      <c r="Q90" s="144">
        <f t="shared" si="12"/>
        <v>0</v>
      </c>
      <c r="R90" s="144">
        <f t="shared" si="56"/>
        <v>0</v>
      </c>
      <c r="S90" s="144">
        <f t="shared" si="56"/>
        <v>0</v>
      </c>
      <c r="T90" s="144">
        <f t="shared" si="56"/>
        <v>0</v>
      </c>
      <c r="U90" s="144">
        <f t="shared" si="56"/>
        <v>0</v>
      </c>
      <c r="V90" s="144">
        <f t="shared" si="56"/>
        <v>0</v>
      </c>
      <c r="W90" s="144">
        <f t="shared" si="56"/>
        <v>0</v>
      </c>
      <c r="X90" s="144">
        <f t="shared" si="56"/>
        <v>0</v>
      </c>
      <c r="Y90" s="144">
        <f t="shared" si="56"/>
        <v>0</v>
      </c>
      <c r="Z90" s="144">
        <f t="shared" si="56"/>
        <v>0</v>
      </c>
      <c r="AA90" s="144">
        <f t="shared" si="56"/>
        <v>0</v>
      </c>
      <c r="AB90" s="144">
        <f t="shared" si="56"/>
        <v>0</v>
      </c>
      <c r="AC90" s="144">
        <f t="shared" si="56"/>
        <v>0</v>
      </c>
      <c r="AD90" s="144">
        <f t="shared" si="56"/>
        <v>0</v>
      </c>
      <c r="AE90" s="144">
        <f t="shared" si="56"/>
        <v>0</v>
      </c>
      <c r="AF90" s="144">
        <f t="shared" si="56"/>
        <v>0</v>
      </c>
      <c r="AG90" s="144">
        <f t="shared" si="56"/>
        <v>0</v>
      </c>
      <c r="AH90" s="144">
        <f t="shared" si="56"/>
        <v>0</v>
      </c>
      <c r="AI90" s="144">
        <f t="shared" si="56"/>
        <v>0</v>
      </c>
      <c r="AJ90" s="144">
        <f t="shared" si="56"/>
        <v>0</v>
      </c>
      <c r="AK90" s="144">
        <f t="shared" si="56"/>
        <v>0</v>
      </c>
      <c r="AL90" s="144">
        <f t="shared" si="56"/>
        <v>0</v>
      </c>
      <c r="AM90" s="144">
        <f t="shared" si="56"/>
        <v>0</v>
      </c>
      <c r="AN90" s="144">
        <f t="shared" si="56"/>
        <v>0</v>
      </c>
      <c r="AO90" s="144">
        <f t="shared" si="56"/>
        <v>0</v>
      </c>
      <c r="AP90" s="144">
        <f t="shared" si="56"/>
        <v>0</v>
      </c>
      <c r="AQ90" s="144">
        <f t="shared" si="56"/>
        <v>0</v>
      </c>
      <c r="AR90" s="144">
        <f t="shared" si="56"/>
        <v>0</v>
      </c>
      <c r="AS90" s="144">
        <f t="shared" si="56"/>
        <v>0</v>
      </c>
      <c r="AT90" s="144">
        <f t="shared" si="56"/>
        <v>0</v>
      </c>
      <c r="AU90" s="144">
        <f t="shared" si="56"/>
        <v>0</v>
      </c>
      <c r="AV90" s="144">
        <f t="shared" si="57"/>
        <v>0</v>
      </c>
      <c r="AW90" s="137"/>
      <c r="AX90" s="144">
        <f t="shared" si="58"/>
        <v>0</v>
      </c>
      <c r="AY90" s="144">
        <f t="shared" si="61"/>
        <v>0</v>
      </c>
      <c r="AZ90" s="144">
        <f t="shared" si="61"/>
        <v>0</v>
      </c>
      <c r="BA90" s="144">
        <f t="shared" si="61"/>
        <v>0</v>
      </c>
      <c r="BB90" s="144">
        <f t="shared" si="60"/>
        <v>0</v>
      </c>
      <c r="BC90" s="144">
        <f t="shared" si="60"/>
        <v>0</v>
      </c>
      <c r="BD90" s="144">
        <f t="shared" si="60"/>
        <v>0</v>
      </c>
      <c r="BE90" s="144">
        <f t="shared" si="60"/>
        <v>0</v>
      </c>
      <c r="BF90" s="144">
        <f t="shared" si="60"/>
        <v>0</v>
      </c>
      <c r="BG90" s="144">
        <f t="shared" si="60"/>
        <v>0</v>
      </c>
      <c r="BH90" s="144">
        <f t="shared" si="60"/>
        <v>0</v>
      </c>
      <c r="BI90" s="144">
        <f t="shared" si="60"/>
        <v>0</v>
      </c>
      <c r="BJ90" s="144">
        <f t="shared" si="60"/>
        <v>0</v>
      </c>
      <c r="BK90" s="144">
        <f t="shared" si="60"/>
        <v>0</v>
      </c>
      <c r="BL90" s="144">
        <f t="shared" si="52"/>
        <v>0</v>
      </c>
      <c r="BM90" s="144">
        <f t="shared" si="52"/>
        <v>0</v>
      </c>
      <c r="BN90" s="144">
        <f t="shared" si="52"/>
        <v>0</v>
      </c>
      <c r="BO90" s="144">
        <f t="shared" si="52"/>
        <v>0</v>
      </c>
      <c r="BP90" s="144">
        <f t="shared" si="52"/>
        <v>0</v>
      </c>
      <c r="BQ90" s="144">
        <f t="shared" si="52"/>
        <v>0</v>
      </c>
      <c r="BR90" s="144">
        <f t="shared" si="52"/>
        <v>0</v>
      </c>
      <c r="BS90" s="144">
        <f t="shared" si="52"/>
        <v>0</v>
      </c>
      <c r="BT90" s="144">
        <f t="shared" si="52"/>
        <v>0</v>
      </c>
      <c r="BU90" s="144">
        <f t="shared" si="52"/>
        <v>0</v>
      </c>
      <c r="BV90" s="144">
        <f t="shared" si="45"/>
        <v>0</v>
      </c>
      <c r="BW90" s="144">
        <f t="shared" si="45"/>
        <v>0</v>
      </c>
      <c r="BX90" s="144">
        <f t="shared" si="45"/>
        <v>0</v>
      </c>
      <c r="BY90" s="144">
        <f t="shared" si="45"/>
        <v>0</v>
      </c>
      <c r="BZ90" s="144">
        <f t="shared" si="59"/>
        <v>0</v>
      </c>
      <c r="CA90" s="144">
        <f t="shared" si="59"/>
        <v>0</v>
      </c>
      <c r="CB90" s="144">
        <f t="shared" si="59"/>
        <v>0</v>
      </c>
      <c r="CE90" s="189" t="str">
        <f t="shared" ref="CE90:CE153" si="63">B90</f>
        <v>Calorifugeage</v>
      </c>
      <c r="CF90" s="145"/>
      <c r="CG90" s="145">
        <v>1</v>
      </c>
      <c r="CH90" s="145">
        <v>1</v>
      </c>
      <c r="CI90" s="145">
        <v>1</v>
      </c>
      <c r="CJ90" s="145">
        <v>1</v>
      </c>
      <c r="CK90" s="145">
        <v>1</v>
      </c>
      <c r="CL90" s="145">
        <v>1</v>
      </c>
      <c r="CM90" s="145">
        <v>1</v>
      </c>
      <c r="CN90" s="145">
        <v>1</v>
      </c>
      <c r="CO90" s="145">
        <v>1</v>
      </c>
      <c r="CP90" s="145">
        <v>1</v>
      </c>
      <c r="CQ90" s="145">
        <v>1</v>
      </c>
      <c r="CR90" s="145">
        <v>1</v>
      </c>
      <c r="CS90" s="145">
        <v>1</v>
      </c>
      <c r="CT90" s="145">
        <f t="shared" ref="CT90:CT153" si="64">SUMIF($CF$25:$CS$25,$C$12,CF90:CS90)</f>
        <v>0</v>
      </c>
      <c r="CU90" s="145">
        <f t="shared" ref="CU90:CU153" si="65">SUMIF($CF$25:$CS$25,$C$20,CF90:CS90)</f>
        <v>0</v>
      </c>
      <c r="CV90" s="145">
        <f t="shared" si="7"/>
        <v>0</v>
      </c>
    </row>
    <row r="91" spans="1:100" s="158" customFormat="1" hidden="1" x14ac:dyDescent="0.2">
      <c r="B91" s="98" t="s">
        <v>45</v>
      </c>
      <c r="C91" s="320"/>
      <c r="D91" s="50"/>
      <c r="E91" s="510">
        <v>30</v>
      </c>
      <c r="F91" s="643"/>
      <c r="G91" s="157" t="s">
        <v>46</v>
      </c>
      <c r="H91" s="637"/>
      <c r="I91" s="623" t="s">
        <v>124</v>
      </c>
      <c r="J91" s="84"/>
      <c r="K91" s="139">
        <f t="shared" si="8"/>
        <v>30</v>
      </c>
      <c r="L91" s="140">
        <f t="shared" si="53"/>
        <v>0</v>
      </c>
      <c r="M91" s="141">
        <f t="shared" si="54"/>
        <v>0</v>
      </c>
      <c r="N91" s="141">
        <f t="shared" si="55"/>
        <v>0</v>
      </c>
      <c r="O91" s="70"/>
      <c r="P91" s="147" t="str">
        <f t="shared" si="62"/>
        <v>Autre</v>
      </c>
      <c r="Q91" s="144">
        <f t="shared" si="12"/>
        <v>0</v>
      </c>
      <c r="R91" s="144">
        <f t="shared" si="56"/>
        <v>0</v>
      </c>
      <c r="S91" s="144">
        <f t="shared" si="56"/>
        <v>0</v>
      </c>
      <c r="T91" s="144">
        <f t="shared" si="56"/>
        <v>0</v>
      </c>
      <c r="U91" s="144">
        <f t="shared" si="56"/>
        <v>0</v>
      </c>
      <c r="V91" s="144">
        <f t="shared" si="56"/>
        <v>0</v>
      </c>
      <c r="W91" s="144">
        <f t="shared" si="56"/>
        <v>0</v>
      </c>
      <c r="X91" s="144">
        <f t="shared" si="56"/>
        <v>0</v>
      </c>
      <c r="Y91" s="144">
        <f t="shared" si="56"/>
        <v>0</v>
      </c>
      <c r="Z91" s="144">
        <f t="shared" si="56"/>
        <v>0</v>
      </c>
      <c r="AA91" s="144">
        <f t="shared" si="56"/>
        <v>0</v>
      </c>
      <c r="AB91" s="144">
        <f t="shared" si="56"/>
        <v>0</v>
      </c>
      <c r="AC91" s="144">
        <f t="shared" si="56"/>
        <v>0</v>
      </c>
      <c r="AD91" s="144">
        <f t="shared" si="56"/>
        <v>0</v>
      </c>
      <c r="AE91" s="144">
        <f t="shared" si="56"/>
        <v>0</v>
      </c>
      <c r="AF91" s="144">
        <f t="shared" si="56"/>
        <v>0</v>
      </c>
      <c r="AG91" s="144">
        <f t="shared" ref="AG91:AU91" si="66">IF(Betrachtungszeit_Heizung&lt;AG$26,0,IF(AND(AF$26&lt;&gt;0,AF$26/($K91)=INT(AF$26/($K91))),$D91,0))</f>
        <v>0</v>
      </c>
      <c r="AH91" s="144">
        <f t="shared" si="66"/>
        <v>0</v>
      </c>
      <c r="AI91" s="144">
        <f t="shared" si="66"/>
        <v>0</v>
      </c>
      <c r="AJ91" s="144">
        <f t="shared" si="66"/>
        <v>0</v>
      </c>
      <c r="AK91" s="144">
        <f t="shared" si="66"/>
        <v>0</v>
      </c>
      <c r="AL91" s="144">
        <f t="shared" si="66"/>
        <v>0</v>
      </c>
      <c r="AM91" s="144">
        <f t="shared" si="66"/>
        <v>0</v>
      </c>
      <c r="AN91" s="144">
        <f t="shared" si="66"/>
        <v>0</v>
      </c>
      <c r="AO91" s="144">
        <f t="shared" si="66"/>
        <v>0</v>
      </c>
      <c r="AP91" s="144">
        <f t="shared" si="66"/>
        <v>0</v>
      </c>
      <c r="AQ91" s="144">
        <f t="shared" si="66"/>
        <v>0</v>
      </c>
      <c r="AR91" s="144">
        <f t="shared" si="66"/>
        <v>0</v>
      </c>
      <c r="AS91" s="144">
        <f t="shared" si="66"/>
        <v>0</v>
      </c>
      <c r="AT91" s="144">
        <f t="shared" si="66"/>
        <v>0</v>
      </c>
      <c r="AU91" s="144">
        <f t="shared" si="66"/>
        <v>0</v>
      </c>
      <c r="AV91" s="144">
        <f t="shared" si="57"/>
        <v>0</v>
      </c>
      <c r="AW91" s="137"/>
      <c r="AX91" s="144">
        <f t="shared" si="58"/>
        <v>0</v>
      </c>
      <c r="AY91" s="144">
        <f t="shared" si="61"/>
        <v>0</v>
      </c>
      <c r="AZ91" s="144">
        <f t="shared" si="61"/>
        <v>0</v>
      </c>
      <c r="BA91" s="144">
        <f t="shared" si="61"/>
        <v>0</v>
      </c>
      <c r="BB91" s="144">
        <f t="shared" si="60"/>
        <v>0</v>
      </c>
      <c r="BC91" s="144">
        <f t="shared" si="60"/>
        <v>0</v>
      </c>
      <c r="BD91" s="144">
        <f t="shared" si="60"/>
        <v>0</v>
      </c>
      <c r="BE91" s="144">
        <f t="shared" si="60"/>
        <v>0</v>
      </c>
      <c r="BF91" s="144">
        <f t="shared" si="60"/>
        <v>0</v>
      </c>
      <c r="BG91" s="144">
        <f t="shared" si="60"/>
        <v>0</v>
      </c>
      <c r="BH91" s="144">
        <f t="shared" si="60"/>
        <v>0</v>
      </c>
      <c r="BI91" s="144">
        <f t="shared" si="60"/>
        <v>0</v>
      </c>
      <c r="BJ91" s="144">
        <f t="shared" si="60"/>
        <v>0</v>
      </c>
      <c r="BK91" s="144">
        <f t="shared" si="60"/>
        <v>0</v>
      </c>
      <c r="BL91" s="144">
        <f t="shared" si="52"/>
        <v>0</v>
      </c>
      <c r="BM91" s="144">
        <f t="shared" si="52"/>
        <v>0</v>
      </c>
      <c r="BN91" s="144">
        <f t="shared" si="52"/>
        <v>0</v>
      </c>
      <c r="BO91" s="144">
        <f t="shared" si="52"/>
        <v>0</v>
      </c>
      <c r="BP91" s="144">
        <f t="shared" si="52"/>
        <v>0</v>
      </c>
      <c r="BQ91" s="144">
        <f t="shared" si="52"/>
        <v>0</v>
      </c>
      <c r="BR91" s="144">
        <f t="shared" si="52"/>
        <v>0</v>
      </c>
      <c r="BS91" s="144">
        <f t="shared" si="52"/>
        <v>0</v>
      </c>
      <c r="BT91" s="144">
        <f t="shared" si="52"/>
        <v>0</v>
      </c>
      <c r="BU91" s="144">
        <f t="shared" si="52"/>
        <v>0</v>
      </c>
      <c r="BV91" s="144">
        <f t="shared" si="45"/>
        <v>0</v>
      </c>
      <c r="BW91" s="144">
        <f t="shared" si="45"/>
        <v>0</v>
      </c>
      <c r="BX91" s="144">
        <f t="shared" si="45"/>
        <v>0</v>
      </c>
      <c r="BY91" s="144">
        <f t="shared" si="45"/>
        <v>0</v>
      </c>
      <c r="BZ91" s="144">
        <f t="shared" si="59"/>
        <v>0</v>
      </c>
      <c r="CA91" s="144">
        <f t="shared" si="59"/>
        <v>0</v>
      </c>
      <c r="CB91" s="144">
        <f t="shared" si="59"/>
        <v>0</v>
      </c>
      <c r="CE91" s="189" t="str">
        <f t="shared" si="63"/>
        <v>Autre</v>
      </c>
      <c r="CF91" s="145"/>
      <c r="CG91" s="145">
        <v>1</v>
      </c>
      <c r="CH91" s="145">
        <v>1</v>
      </c>
      <c r="CI91" s="145">
        <v>1</v>
      </c>
      <c r="CJ91" s="145">
        <v>1</v>
      </c>
      <c r="CK91" s="145">
        <v>1</v>
      </c>
      <c r="CL91" s="145">
        <v>1</v>
      </c>
      <c r="CM91" s="145">
        <v>1</v>
      </c>
      <c r="CN91" s="145">
        <v>1</v>
      </c>
      <c r="CO91" s="145">
        <v>1</v>
      </c>
      <c r="CP91" s="145">
        <v>1</v>
      </c>
      <c r="CQ91" s="145">
        <v>1</v>
      </c>
      <c r="CR91" s="145">
        <v>1</v>
      </c>
      <c r="CS91" s="145">
        <v>1</v>
      </c>
      <c r="CT91" s="145">
        <f t="shared" si="64"/>
        <v>0</v>
      </c>
      <c r="CU91" s="145">
        <f t="shared" si="65"/>
        <v>0</v>
      </c>
      <c r="CV91" s="145">
        <f t="shared" ref="CV91:CV154" si="67">IF(CT91+CU91&gt;0,1,0)</f>
        <v>0</v>
      </c>
    </row>
    <row r="92" spans="1:100" s="158" customFormat="1" ht="13.5" hidden="1" thickBot="1" x14ac:dyDescent="0.25">
      <c r="B92" s="625" t="s">
        <v>149</v>
      </c>
      <c r="C92" s="321"/>
      <c r="D92" s="154"/>
      <c r="E92" s="155"/>
      <c r="F92" s="644"/>
      <c r="G92" s="130"/>
      <c r="H92" s="638"/>
      <c r="I92" s="156"/>
      <c r="J92" s="84"/>
      <c r="K92" s="139"/>
      <c r="L92" s="140"/>
      <c r="M92" s="141"/>
      <c r="N92" s="141"/>
      <c r="O92" s="70"/>
      <c r="P92" s="134" t="str">
        <f t="shared" si="62"/>
        <v>8. Sécurité</v>
      </c>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37"/>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E92" s="374" t="str">
        <f t="shared" si="63"/>
        <v>8. Sécurité</v>
      </c>
      <c r="CF92" s="145">
        <v>1</v>
      </c>
      <c r="CG92" s="145">
        <v>1</v>
      </c>
      <c r="CH92" s="145">
        <v>1</v>
      </c>
      <c r="CI92" s="145">
        <v>1</v>
      </c>
      <c r="CJ92" s="145">
        <v>1</v>
      </c>
      <c r="CK92" s="145">
        <v>1</v>
      </c>
      <c r="CL92" s="145">
        <v>1</v>
      </c>
      <c r="CM92" s="145">
        <v>1</v>
      </c>
      <c r="CN92" s="145">
        <v>1</v>
      </c>
      <c r="CO92" s="145">
        <v>1</v>
      </c>
      <c r="CP92" s="145">
        <v>1</v>
      </c>
      <c r="CQ92" s="145">
        <v>1</v>
      </c>
      <c r="CR92" s="145">
        <v>1</v>
      </c>
      <c r="CS92" s="145">
        <v>1</v>
      </c>
      <c r="CT92" s="145">
        <f t="shared" si="64"/>
        <v>1</v>
      </c>
      <c r="CU92" s="145">
        <f t="shared" si="65"/>
        <v>1</v>
      </c>
      <c r="CV92" s="145">
        <f t="shared" si="67"/>
        <v>1</v>
      </c>
    </row>
    <row r="93" spans="1:100" ht="13.5" hidden="1" thickBot="1" x14ac:dyDescent="0.25">
      <c r="A93" s="158"/>
      <c r="B93" s="96" t="s">
        <v>385</v>
      </c>
      <c r="C93" s="319"/>
      <c r="D93" s="49"/>
      <c r="E93" s="152">
        <v>15</v>
      </c>
      <c r="F93" s="642"/>
      <c r="G93" s="34">
        <v>0.03</v>
      </c>
      <c r="H93" s="636"/>
      <c r="I93" s="622" t="s">
        <v>124</v>
      </c>
      <c r="J93" s="84"/>
      <c r="K93" s="139">
        <f t="shared" ref="K93:K154" si="68">IF(ISNUMBER(F93),F93,IF(ISNUMBER(E93),E93,0))</f>
        <v>15</v>
      </c>
      <c r="L93" s="140">
        <f t="shared" ref="L93:L97" si="69">IF(ISNUMBER(H93),IF(I93=$D$332,IFERROR(H93/D93,"-"),H93/100),IF(ISNUMBER(G93),G93,0))</f>
        <v>0.03</v>
      </c>
      <c r="M93" s="141">
        <f t="shared" ref="M93:M97" si="70">IF(AND(ISNUMBER(H93),I93=$D$332),H93,L93*D93)</f>
        <v>0</v>
      </c>
      <c r="N93" s="141">
        <f t="shared" ref="N93:N97" si="71">1/K93*D93</f>
        <v>0</v>
      </c>
      <c r="O93" s="70"/>
      <c r="P93" s="149" t="str">
        <f t="shared" si="62"/>
        <v>Système de détection de fuite de gaz</v>
      </c>
      <c r="Q93" s="144">
        <f t="shared" ref="Q93:Q154" si="72">D93</f>
        <v>0</v>
      </c>
      <c r="R93" s="144">
        <f t="shared" ref="R93:AU97" si="73">IF(Betrachtungszeit_Heizung&lt;R$26,0,IF(AND(Q$26&lt;&gt;0,Q$26/($K93)=INT(Q$26/($K93))),$D93,0))</f>
        <v>0</v>
      </c>
      <c r="S93" s="144">
        <f t="shared" si="73"/>
        <v>0</v>
      </c>
      <c r="T93" s="144">
        <f t="shared" si="73"/>
        <v>0</v>
      </c>
      <c r="U93" s="144">
        <f t="shared" si="73"/>
        <v>0</v>
      </c>
      <c r="V93" s="144">
        <f t="shared" si="73"/>
        <v>0</v>
      </c>
      <c r="W93" s="144">
        <f t="shared" si="73"/>
        <v>0</v>
      </c>
      <c r="X93" s="144">
        <f t="shared" si="73"/>
        <v>0</v>
      </c>
      <c r="Y93" s="144">
        <f t="shared" si="73"/>
        <v>0</v>
      </c>
      <c r="Z93" s="144">
        <f t="shared" si="73"/>
        <v>0</v>
      </c>
      <c r="AA93" s="144">
        <f t="shared" si="73"/>
        <v>0</v>
      </c>
      <c r="AB93" s="144">
        <f t="shared" si="73"/>
        <v>0</v>
      </c>
      <c r="AC93" s="144">
        <f t="shared" si="73"/>
        <v>0</v>
      </c>
      <c r="AD93" s="144">
        <f t="shared" si="73"/>
        <v>0</v>
      </c>
      <c r="AE93" s="144">
        <f t="shared" si="73"/>
        <v>0</v>
      </c>
      <c r="AF93" s="144">
        <f t="shared" si="73"/>
        <v>0</v>
      </c>
      <c r="AG93" s="144">
        <f t="shared" si="73"/>
        <v>0</v>
      </c>
      <c r="AH93" s="144">
        <f t="shared" si="73"/>
        <v>0</v>
      </c>
      <c r="AI93" s="144">
        <f t="shared" si="73"/>
        <v>0</v>
      </c>
      <c r="AJ93" s="144">
        <f t="shared" si="73"/>
        <v>0</v>
      </c>
      <c r="AK93" s="144">
        <f t="shared" si="73"/>
        <v>0</v>
      </c>
      <c r="AL93" s="144">
        <f t="shared" si="73"/>
        <v>0</v>
      </c>
      <c r="AM93" s="144">
        <f t="shared" si="73"/>
        <v>0</v>
      </c>
      <c r="AN93" s="144">
        <f t="shared" si="73"/>
        <v>0</v>
      </c>
      <c r="AO93" s="144">
        <f t="shared" si="73"/>
        <v>0</v>
      </c>
      <c r="AP93" s="144">
        <f t="shared" si="73"/>
        <v>0</v>
      </c>
      <c r="AQ93" s="144">
        <f t="shared" si="73"/>
        <v>0</v>
      </c>
      <c r="AR93" s="144">
        <f t="shared" si="73"/>
        <v>0</v>
      </c>
      <c r="AS93" s="144">
        <f t="shared" si="73"/>
        <v>0</v>
      </c>
      <c r="AT93" s="144">
        <f t="shared" si="73"/>
        <v>0</v>
      </c>
      <c r="AU93" s="144">
        <f t="shared" si="73"/>
        <v>0</v>
      </c>
      <c r="AV93" s="144">
        <f>SUMIF($AX$26:$CB$26,Betrachtungszeit_Heizung,AX93:CB93)</f>
        <v>0</v>
      </c>
      <c r="AW93" s="137"/>
      <c r="AX93" s="144">
        <f t="shared" si="58"/>
        <v>0</v>
      </c>
      <c r="AY93" s="144">
        <f t="shared" ref="AY93:BN110" si="74">AX93-$N93+R93</f>
        <v>0</v>
      </c>
      <c r="AZ93" s="144">
        <f t="shared" si="74"/>
        <v>0</v>
      </c>
      <c r="BA93" s="144">
        <f t="shared" si="74"/>
        <v>0</v>
      </c>
      <c r="BB93" s="144">
        <f t="shared" si="74"/>
        <v>0</v>
      </c>
      <c r="BC93" s="144">
        <f t="shared" si="74"/>
        <v>0</v>
      </c>
      <c r="BD93" s="144">
        <f t="shared" si="74"/>
        <v>0</v>
      </c>
      <c r="BE93" s="144">
        <f t="shared" si="74"/>
        <v>0</v>
      </c>
      <c r="BF93" s="144">
        <f t="shared" si="74"/>
        <v>0</v>
      </c>
      <c r="BG93" s="144">
        <f t="shared" si="74"/>
        <v>0</v>
      </c>
      <c r="BH93" s="144">
        <f t="shared" si="74"/>
        <v>0</v>
      </c>
      <c r="BI93" s="144">
        <f t="shared" si="74"/>
        <v>0</v>
      </c>
      <c r="BJ93" s="144">
        <f t="shared" si="74"/>
        <v>0</v>
      </c>
      <c r="BK93" s="144">
        <f t="shared" si="74"/>
        <v>0</v>
      </c>
      <c r="BL93" s="144">
        <f t="shared" si="74"/>
        <v>0</v>
      </c>
      <c r="BM93" s="144">
        <f t="shared" si="74"/>
        <v>0</v>
      </c>
      <c r="BN93" s="144">
        <f t="shared" si="74"/>
        <v>0</v>
      </c>
      <c r="BO93" s="144">
        <f t="shared" ref="BO93:CB113" si="75">BN93-$N93+AH93</f>
        <v>0</v>
      </c>
      <c r="BP93" s="144">
        <f t="shared" si="75"/>
        <v>0</v>
      </c>
      <c r="BQ93" s="144">
        <f t="shared" si="75"/>
        <v>0</v>
      </c>
      <c r="BR93" s="144">
        <f t="shared" si="75"/>
        <v>0</v>
      </c>
      <c r="BS93" s="144">
        <f t="shared" si="75"/>
        <v>0</v>
      </c>
      <c r="BT93" s="144">
        <f t="shared" si="75"/>
        <v>0</v>
      </c>
      <c r="BU93" s="144">
        <f t="shared" si="75"/>
        <v>0</v>
      </c>
      <c r="BV93" s="144">
        <f t="shared" si="75"/>
        <v>0</v>
      </c>
      <c r="BW93" s="144">
        <f t="shared" si="75"/>
        <v>0</v>
      </c>
      <c r="BX93" s="144">
        <f t="shared" si="75"/>
        <v>0</v>
      </c>
      <c r="BY93" s="144">
        <f t="shared" si="75"/>
        <v>0</v>
      </c>
      <c r="BZ93" s="144">
        <f t="shared" si="75"/>
        <v>0</v>
      </c>
      <c r="CA93" s="144">
        <f t="shared" si="75"/>
        <v>0</v>
      </c>
      <c r="CB93" s="144">
        <f t="shared" si="75"/>
        <v>0</v>
      </c>
      <c r="CE93" s="189" t="str">
        <f t="shared" si="63"/>
        <v>Système de détection de fuite de gaz</v>
      </c>
      <c r="CF93" s="145"/>
      <c r="CG93" s="145"/>
      <c r="CH93" s="145"/>
      <c r="CI93" s="145"/>
      <c r="CJ93" s="145"/>
      <c r="CK93" s="145"/>
      <c r="CL93" s="145"/>
      <c r="CM93" s="145"/>
      <c r="CN93" s="145"/>
      <c r="CO93" s="145"/>
      <c r="CP93" s="145"/>
      <c r="CQ93" s="145"/>
      <c r="CR93" s="145">
        <v>1</v>
      </c>
      <c r="CS93" s="145"/>
      <c r="CT93" s="145">
        <f t="shared" si="64"/>
        <v>0</v>
      </c>
      <c r="CU93" s="145">
        <f t="shared" si="65"/>
        <v>0</v>
      </c>
      <c r="CV93" s="145">
        <f t="shared" si="67"/>
        <v>0</v>
      </c>
    </row>
    <row r="94" spans="1:100" ht="13.5" hidden="1" thickBot="1" x14ac:dyDescent="0.25">
      <c r="A94" s="158"/>
      <c r="B94" s="96" t="s">
        <v>386</v>
      </c>
      <c r="C94" s="320"/>
      <c r="D94" s="50"/>
      <c r="E94" s="152">
        <v>15</v>
      </c>
      <c r="F94" s="642"/>
      <c r="G94" s="34">
        <v>0.03</v>
      </c>
      <c r="H94" s="637"/>
      <c r="I94" s="622" t="s">
        <v>124</v>
      </c>
      <c r="J94" s="84"/>
      <c r="K94" s="139">
        <f t="shared" si="68"/>
        <v>15</v>
      </c>
      <c r="L94" s="140">
        <f t="shared" si="69"/>
        <v>0.03</v>
      </c>
      <c r="M94" s="141">
        <f t="shared" si="70"/>
        <v>0</v>
      </c>
      <c r="N94" s="141">
        <f t="shared" si="71"/>
        <v>0</v>
      </c>
      <c r="O94" s="70"/>
      <c r="P94" s="149" t="str">
        <f t="shared" si="62"/>
        <v>Système de détection de fuite de mazout</v>
      </c>
      <c r="Q94" s="144">
        <f t="shared" si="72"/>
        <v>0</v>
      </c>
      <c r="R94" s="144">
        <f t="shared" si="73"/>
        <v>0</v>
      </c>
      <c r="S94" s="144">
        <f t="shared" si="73"/>
        <v>0</v>
      </c>
      <c r="T94" s="144">
        <f t="shared" si="73"/>
        <v>0</v>
      </c>
      <c r="U94" s="144">
        <f t="shared" si="73"/>
        <v>0</v>
      </c>
      <c r="V94" s="144">
        <f t="shared" si="73"/>
        <v>0</v>
      </c>
      <c r="W94" s="144">
        <f t="shared" si="73"/>
        <v>0</v>
      </c>
      <c r="X94" s="144">
        <f t="shared" si="73"/>
        <v>0</v>
      </c>
      <c r="Y94" s="144">
        <f t="shared" si="73"/>
        <v>0</v>
      </c>
      <c r="Z94" s="144">
        <f t="shared" si="73"/>
        <v>0</v>
      </c>
      <c r="AA94" s="144">
        <f t="shared" si="73"/>
        <v>0</v>
      </c>
      <c r="AB94" s="144">
        <f t="shared" si="73"/>
        <v>0</v>
      </c>
      <c r="AC94" s="144">
        <f t="shared" si="73"/>
        <v>0</v>
      </c>
      <c r="AD94" s="144">
        <f t="shared" si="73"/>
        <v>0</v>
      </c>
      <c r="AE94" s="144">
        <f t="shared" si="73"/>
        <v>0</v>
      </c>
      <c r="AF94" s="144">
        <f t="shared" si="73"/>
        <v>0</v>
      </c>
      <c r="AG94" s="144">
        <f t="shared" si="73"/>
        <v>0</v>
      </c>
      <c r="AH94" s="144">
        <f t="shared" si="73"/>
        <v>0</v>
      </c>
      <c r="AI94" s="144">
        <f t="shared" si="73"/>
        <v>0</v>
      </c>
      <c r="AJ94" s="144">
        <f t="shared" si="73"/>
        <v>0</v>
      </c>
      <c r="AK94" s="144">
        <f t="shared" si="73"/>
        <v>0</v>
      </c>
      <c r="AL94" s="144">
        <f t="shared" si="73"/>
        <v>0</v>
      </c>
      <c r="AM94" s="144">
        <f t="shared" si="73"/>
        <v>0</v>
      </c>
      <c r="AN94" s="144">
        <f t="shared" si="73"/>
        <v>0</v>
      </c>
      <c r="AO94" s="144">
        <f t="shared" si="73"/>
        <v>0</v>
      </c>
      <c r="AP94" s="144">
        <f t="shared" si="73"/>
        <v>0</v>
      </c>
      <c r="AQ94" s="144">
        <f t="shared" si="73"/>
        <v>0</v>
      </c>
      <c r="AR94" s="144">
        <f t="shared" si="73"/>
        <v>0</v>
      </c>
      <c r="AS94" s="144">
        <f t="shared" si="73"/>
        <v>0</v>
      </c>
      <c r="AT94" s="144">
        <f t="shared" si="73"/>
        <v>0</v>
      </c>
      <c r="AU94" s="144">
        <f t="shared" si="73"/>
        <v>0</v>
      </c>
      <c r="AV94" s="144">
        <f>SUMIF($AX$26:$CB$26,Betrachtungszeit_Heizung,AX94:CB94)</f>
        <v>0</v>
      </c>
      <c r="AW94" s="137"/>
      <c r="AX94" s="144">
        <f t="shared" si="58"/>
        <v>0</v>
      </c>
      <c r="AY94" s="144">
        <f t="shared" si="74"/>
        <v>0</v>
      </c>
      <c r="AZ94" s="144">
        <f t="shared" si="74"/>
        <v>0</v>
      </c>
      <c r="BA94" s="144">
        <f t="shared" si="74"/>
        <v>0</v>
      </c>
      <c r="BB94" s="144">
        <f t="shared" si="74"/>
        <v>0</v>
      </c>
      <c r="BC94" s="144">
        <f t="shared" si="74"/>
        <v>0</v>
      </c>
      <c r="BD94" s="144">
        <f t="shared" si="74"/>
        <v>0</v>
      </c>
      <c r="BE94" s="144">
        <f t="shared" si="74"/>
        <v>0</v>
      </c>
      <c r="BF94" s="144">
        <f t="shared" si="74"/>
        <v>0</v>
      </c>
      <c r="BG94" s="144">
        <f t="shared" si="74"/>
        <v>0</v>
      </c>
      <c r="BH94" s="144">
        <f t="shared" si="74"/>
        <v>0</v>
      </c>
      <c r="BI94" s="144">
        <f t="shared" si="74"/>
        <v>0</v>
      </c>
      <c r="BJ94" s="144">
        <f t="shared" si="74"/>
        <v>0</v>
      </c>
      <c r="BK94" s="144">
        <f t="shared" si="74"/>
        <v>0</v>
      </c>
      <c r="BL94" s="144">
        <f t="shared" si="74"/>
        <v>0</v>
      </c>
      <c r="BM94" s="144">
        <f t="shared" si="74"/>
        <v>0</v>
      </c>
      <c r="BN94" s="144">
        <f t="shared" si="74"/>
        <v>0</v>
      </c>
      <c r="BO94" s="144">
        <f t="shared" si="75"/>
        <v>0</v>
      </c>
      <c r="BP94" s="144">
        <f t="shared" si="75"/>
        <v>0</v>
      </c>
      <c r="BQ94" s="144">
        <f t="shared" si="75"/>
        <v>0</v>
      </c>
      <c r="BR94" s="144">
        <f t="shared" si="75"/>
        <v>0</v>
      </c>
      <c r="BS94" s="144">
        <f t="shared" si="75"/>
        <v>0</v>
      </c>
      <c r="BT94" s="144">
        <f t="shared" si="75"/>
        <v>0</v>
      </c>
      <c r="BU94" s="144">
        <f t="shared" si="75"/>
        <v>0</v>
      </c>
      <c r="BV94" s="144">
        <f t="shared" si="75"/>
        <v>0</v>
      </c>
      <c r="BW94" s="144">
        <f t="shared" si="75"/>
        <v>0</v>
      </c>
      <c r="BX94" s="144">
        <f t="shared" si="75"/>
        <v>0</v>
      </c>
      <c r="BY94" s="144">
        <f t="shared" si="75"/>
        <v>0</v>
      </c>
      <c r="BZ94" s="144">
        <f t="shared" si="75"/>
        <v>0</v>
      </c>
      <c r="CA94" s="144">
        <f t="shared" si="75"/>
        <v>0</v>
      </c>
      <c r="CB94" s="144">
        <f t="shared" si="75"/>
        <v>0</v>
      </c>
      <c r="CE94" s="189" t="str">
        <f t="shared" si="63"/>
        <v>Système de détection de fuite de mazout</v>
      </c>
      <c r="CF94" s="145"/>
      <c r="CG94" s="145"/>
      <c r="CH94" s="145"/>
      <c r="CI94" s="145"/>
      <c r="CJ94" s="145"/>
      <c r="CK94" s="145"/>
      <c r="CL94" s="145"/>
      <c r="CM94" s="145"/>
      <c r="CN94" s="145"/>
      <c r="CO94" s="145"/>
      <c r="CP94" s="145"/>
      <c r="CQ94" s="145"/>
      <c r="CR94" s="145"/>
      <c r="CS94" s="145">
        <v>1</v>
      </c>
      <c r="CT94" s="145">
        <f t="shared" si="64"/>
        <v>0</v>
      </c>
      <c r="CU94" s="145">
        <f t="shared" si="65"/>
        <v>0</v>
      </c>
      <c r="CV94" s="145">
        <f t="shared" si="67"/>
        <v>0</v>
      </c>
    </row>
    <row r="95" spans="1:100" ht="13.5" hidden="1" thickBot="1" x14ac:dyDescent="0.25">
      <c r="A95" s="158"/>
      <c r="B95" s="96" t="s">
        <v>387</v>
      </c>
      <c r="C95" s="320"/>
      <c r="D95" s="50"/>
      <c r="E95" s="152">
        <v>15</v>
      </c>
      <c r="F95" s="642"/>
      <c r="G95" s="34">
        <v>0.03</v>
      </c>
      <c r="H95" s="637"/>
      <c r="I95" s="622" t="s">
        <v>124</v>
      </c>
      <c r="J95" s="84"/>
      <c r="K95" s="139">
        <f t="shared" si="68"/>
        <v>15</v>
      </c>
      <c r="L95" s="140">
        <f t="shared" si="69"/>
        <v>0.03</v>
      </c>
      <c r="M95" s="141">
        <f t="shared" si="70"/>
        <v>0</v>
      </c>
      <c r="N95" s="141">
        <f t="shared" si="71"/>
        <v>0</v>
      </c>
      <c r="O95" s="70"/>
      <c r="P95" s="149" t="str">
        <f t="shared" si="62"/>
        <v>Système de détection de fuite de fluide frigorigène</v>
      </c>
      <c r="Q95" s="144">
        <f t="shared" si="72"/>
        <v>0</v>
      </c>
      <c r="R95" s="144">
        <f t="shared" si="73"/>
        <v>0</v>
      </c>
      <c r="S95" s="144">
        <f t="shared" si="73"/>
        <v>0</v>
      </c>
      <c r="T95" s="144">
        <f t="shared" si="73"/>
        <v>0</v>
      </c>
      <c r="U95" s="144">
        <f t="shared" si="73"/>
        <v>0</v>
      </c>
      <c r="V95" s="144">
        <f t="shared" si="73"/>
        <v>0</v>
      </c>
      <c r="W95" s="144">
        <f t="shared" si="73"/>
        <v>0</v>
      </c>
      <c r="X95" s="144">
        <f t="shared" si="73"/>
        <v>0</v>
      </c>
      <c r="Y95" s="144">
        <f t="shared" si="73"/>
        <v>0</v>
      </c>
      <c r="Z95" s="144">
        <f t="shared" si="73"/>
        <v>0</v>
      </c>
      <c r="AA95" s="144">
        <f t="shared" si="73"/>
        <v>0</v>
      </c>
      <c r="AB95" s="144">
        <f t="shared" si="73"/>
        <v>0</v>
      </c>
      <c r="AC95" s="144">
        <f t="shared" si="73"/>
        <v>0</v>
      </c>
      <c r="AD95" s="144">
        <f t="shared" si="73"/>
        <v>0</v>
      </c>
      <c r="AE95" s="144">
        <f t="shared" si="73"/>
        <v>0</v>
      </c>
      <c r="AF95" s="144">
        <f t="shared" si="73"/>
        <v>0</v>
      </c>
      <c r="AG95" s="144">
        <f t="shared" si="73"/>
        <v>0</v>
      </c>
      <c r="AH95" s="144">
        <f t="shared" si="73"/>
        <v>0</v>
      </c>
      <c r="AI95" s="144">
        <f t="shared" si="73"/>
        <v>0</v>
      </c>
      <c r="AJ95" s="144">
        <f t="shared" si="73"/>
        <v>0</v>
      </c>
      <c r="AK95" s="144">
        <f t="shared" si="73"/>
        <v>0</v>
      </c>
      <c r="AL95" s="144">
        <f t="shared" si="73"/>
        <v>0</v>
      </c>
      <c r="AM95" s="144">
        <f t="shared" si="73"/>
        <v>0</v>
      </c>
      <c r="AN95" s="144">
        <f t="shared" si="73"/>
        <v>0</v>
      </c>
      <c r="AO95" s="144">
        <f t="shared" si="73"/>
        <v>0</v>
      </c>
      <c r="AP95" s="144">
        <f t="shared" si="73"/>
        <v>0</v>
      </c>
      <c r="AQ95" s="144">
        <f t="shared" si="73"/>
        <v>0</v>
      </c>
      <c r="AR95" s="144">
        <f t="shared" si="73"/>
        <v>0</v>
      </c>
      <c r="AS95" s="144">
        <f t="shared" si="73"/>
        <v>0</v>
      </c>
      <c r="AT95" s="144">
        <f t="shared" si="73"/>
        <v>0</v>
      </c>
      <c r="AU95" s="144">
        <f t="shared" si="73"/>
        <v>0</v>
      </c>
      <c r="AV95" s="144">
        <f>SUMIF($AX$26:$CB$26,Betrachtungszeit_Heizung,AX95:CB95)</f>
        <v>0</v>
      </c>
      <c r="AW95" s="137"/>
      <c r="AX95" s="144">
        <f t="shared" si="58"/>
        <v>0</v>
      </c>
      <c r="AY95" s="144">
        <f t="shared" si="74"/>
        <v>0</v>
      </c>
      <c r="AZ95" s="144">
        <f t="shared" si="74"/>
        <v>0</v>
      </c>
      <c r="BA95" s="144">
        <f t="shared" si="74"/>
        <v>0</v>
      </c>
      <c r="BB95" s="144">
        <f t="shared" si="74"/>
        <v>0</v>
      </c>
      <c r="BC95" s="144">
        <f t="shared" si="74"/>
        <v>0</v>
      </c>
      <c r="BD95" s="144">
        <f t="shared" si="74"/>
        <v>0</v>
      </c>
      <c r="BE95" s="144">
        <f t="shared" si="74"/>
        <v>0</v>
      </c>
      <c r="BF95" s="144">
        <f t="shared" si="74"/>
        <v>0</v>
      </c>
      <c r="BG95" s="144">
        <f t="shared" si="74"/>
        <v>0</v>
      </c>
      <c r="BH95" s="144">
        <f t="shared" si="74"/>
        <v>0</v>
      </c>
      <c r="BI95" s="144">
        <f t="shared" si="74"/>
        <v>0</v>
      </c>
      <c r="BJ95" s="144">
        <f t="shared" si="74"/>
        <v>0</v>
      </c>
      <c r="BK95" s="144">
        <f t="shared" si="74"/>
        <v>0</v>
      </c>
      <c r="BL95" s="144">
        <f t="shared" si="74"/>
        <v>0</v>
      </c>
      <c r="BM95" s="144">
        <f t="shared" si="74"/>
        <v>0</v>
      </c>
      <c r="BN95" s="144">
        <f t="shared" si="74"/>
        <v>0</v>
      </c>
      <c r="BO95" s="144">
        <f t="shared" si="75"/>
        <v>0</v>
      </c>
      <c r="BP95" s="144">
        <f t="shared" si="75"/>
        <v>0</v>
      </c>
      <c r="BQ95" s="144">
        <f t="shared" si="75"/>
        <v>0</v>
      </c>
      <c r="BR95" s="144">
        <f t="shared" si="75"/>
        <v>0</v>
      </c>
      <c r="BS95" s="144">
        <f t="shared" si="75"/>
        <v>0</v>
      </c>
      <c r="BT95" s="144">
        <f t="shared" si="75"/>
        <v>0</v>
      </c>
      <c r="BU95" s="144">
        <f t="shared" si="75"/>
        <v>0</v>
      </c>
      <c r="BV95" s="144">
        <f t="shared" si="75"/>
        <v>0</v>
      </c>
      <c r="BW95" s="144">
        <f t="shared" si="75"/>
        <v>0</v>
      </c>
      <c r="BX95" s="144">
        <f t="shared" si="75"/>
        <v>0</v>
      </c>
      <c r="BY95" s="144">
        <f t="shared" si="75"/>
        <v>0</v>
      </c>
      <c r="BZ95" s="144">
        <f t="shared" si="75"/>
        <v>0</v>
      </c>
      <c r="CA95" s="144">
        <f t="shared" si="75"/>
        <v>0</v>
      </c>
      <c r="CB95" s="144">
        <f t="shared" si="75"/>
        <v>0</v>
      </c>
      <c r="CE95" s="189" t="str">
        <f t="shared" si="63"/>
        <v>Système de détection de fuite de fluide frigorigène</v>
      </c>
      <c r="CF95" s="145"/>
      <c r="CG95" s="145">
        <v>1</v>
      </c>
      <c r="CH95" s="145">
        <v>1</v>
      </c>
      <c r="CI95" s="145">
        <v>1</v>
      </c>
      <c r="CJ95" s="145">
        <v>1</v>
      </c>
      <c r="CK95" s="145">
        <v>1</v>
      </c>
      <c r="CL95" s="145"/>
      <c r="CM95" s="145"/>
      <c r="CN95" s="145"/>
      <c r="CO95" s="145"/>
      <c r="CP95" s="145"/>
      <c r="CQ95" s="145"/>
      <c r="CR95" s="145"/>
      <c r="CS95" s="145"/>
      <c r="CT95" s="145">
        <f t="shared" si="64"/>
        <v>0</v>
      </c>
      <c r="CU95" s="145">
        <f t="shared" si="65"/>
        <v>0</v>
      </c>
      <c r="CV95" s="145">
        <f t="shared" si="67"/>
        <v>0</v>
      </c>
    </row>
    <row r="96" spans="1:100" ht="13.5" hidden="1" thickBot="1" x14ac:dyDescent="0.25">
      <c r="A96" s="158"/>
      <c r="B96" s="96" t="s">
        <v>150</v>
      </c>
      <c r="C96" s="320"/>
      <c r="D96" s="50"/>
      <c r="E96" s="152">
        <v>15</v>
      </c>
      <c r="F96" s="642"/>
      <c r="G96" s="34">
        <v>0.03</v>
      </c>
      <c r="H96" s="637"/>
      <c r="I96" s="622" t="s">
        <v>124</v>
      </c>
      <c r="J96" s="84"/>
      <c r="K96" s="139">
        <f t="shared" si="68"/>
        <v>15</v>
      </c>
      <c r="L96" s="140">
        <f t="shared" si="69"/>
        <v>0.03</v>
      </c>
      <c r="M96" s="141">
        <f t="shared" si="70"/>
        <v>0</v>
      </c>
      <c r="N96" s="141">
        <f t="shared" si="71"/>
        <v>0</v>
      </c>
      <c r="O96" s="70"/>
      <c r="P96" s="149" t="str">
        <f t="shared" si="62"/>
        <v>Installation de détection d'incendie</v>
      </c>
      <c r="Q96" s="144">
        <f t="shared" si="72"/>
        <v>0</v>
      </c>
      <c r="R96" s="144">
        <f t="shared" si="73"/>
        <v>0</v>
      </c>
      <c r="S96" s="144">
        <f t="shared" si="73"/>
        <v>0</v>
      </c>
      <c r="T96" s="144">
        <f t="shared" si="73"/>
        <v>0</v>
      </c>
      <c r="U96" s="144">
        <f t="shared" si="73"/>
        <v>0</v>
      </c>
      <c r="V96" s="144">
        <f t="shared" si="73"/>
        <v>0</v>
      </c>
      <c r="W96" s="144">
        <f t="shared" si="73"/>
        <v>0</v>
      </c>
      <c r="X96" s="144">
        <f t="shared" si="73"/>
        <v>0</v>
      </c>
      <c r="Y96" s="144">
        <f t="shared" si="73"/>
        <v>0</v>
      </c>
      <c r="Z96" s="144">
        <f t="shared" si="73"/>
        <v>0</v>
      </c>
      <c r="AA96" s="144">
        <f t="shared" si="73"/>
        <v>0</v>
      </c>
      <c r="AB96" s="144">
        <f t="shared" si="73"/>
        <v>0</v>
      </c>
      <c r="AC96" s="144">
        <f t="shared" si="73"/>
        <v>0</v>
      </c>
      <c r="AD96" s="144">
        <f t="shared" si="73"/>
        <v>0</v>
      </c>
      <c r="AE96" s="144">
        <f t="shared" si="73"/>
        <v>0</v>
      </c>
      <c r="AF96" s="144">
        <f t="shared" si="73"/>
        <v>0</v>
      </c>
      <c r="AG96" s="144">
        <f t="shared" si="73"/>
        <v>0</v>
      </c>
      <c r="AH96" s="144">
        <f t="shared" si="73"/>
        <v>0</v>
      </c>
      <c r="AI96" s="144">
        <f t="shared" si="73"/>
        <v>0</v>
      </c>
      <c r="AJ96" s="144">
        <f t="shared" si="73"/>
        <v>0</v>
      </c>
      <c r="AK96" s="144">
        <f t="shared" si="73"/>
        <v>0</v>
      </c>
      <c r="AL96" s="144">
        <f t="shared" si="73"/>
        <v>0</v>
      </c>
      <c r="AM96" s="144">
        <f t="shared" si="73"/>
        <v>0</v>
      </c>
      <c r="AN96" s="144">
        <f t="shared" si="73"/>
        <v>0</v>
      </c>
      <c r="AO96" s="144">
        <f t="shared" si="73"/>
        <v>0</v>
      </c>
      <c r="AP96" s="144">
        <f t="shared" si="73"/>
        <v>0</v>
      </c>
      <c r="AQ96" s="144">
        <f t="shared" si="73"/>
        <v>0</v>
      </c>
      <c r="AR96" s="144">
        <f t="shared" si="73"/>
        <v>0</v>
      </c>
      <c r="AS96" s="144">
        <f t="shared" si="73"/>
        <v>0</v>
      </c>
      <c r="AT96" s="144">
        <f t="shared" si="73"/>
        <v>0</v>
      </c>
      <c r="AU96" s="144">
        <f t="shared" si="73"/>
        <v>0</v>
      </c>
      <c r="AV96" s="144">
        <f>SUMIF($AX$26:$CB$26,Betrachtungszeit_Heizung,AX96:CB96)</f>
        <v>0</v>
      </c>
      <c r="AW96" s="137"/>
      <c r="AX96" s="144">
        <f t="shared" si="58"/>
        <v>0</v>
      </c>
      <c r="AY96" s="144">
        <f t="shared" si="74"/>
        <v>0</v>
      </c>
      <c r="AZ96" s="144">
        <f t="shared" si="74"/>
        <v>0</v>
      </c>
      <c r="BA96" s="144">
        <f t="shared" si="74"/>
        <v>0</v>
      </c>
      <c r="BB96" s="144">
        <f t="shared" si="74"/>
        <v>0</v>
      </c>
      <c r="BC96" s="144">
        <f t="shared" si="74"/>
        <v>0</v>
      </c>
      <c r="BD96" s="144">
        <f t="shared" si="74"/>
        <v>0</v>
      </c>
      <c r="BE96" s="144">
        <f t="shared" si="74"/>
        <v>0</v>
      </c>
      <c r="BF96" s="144">
        <f t="shared" si="74"/>
        <v>0</v>
      </c>
      <c r="BG96" s="144">
        <f t="shared" si="74"/>
        <v>0</v>
      </c>
      <c r="BH96" s="144">
        <f t="shared" si="74"/>
        <v>0</v>
      </c>
      <c r="BI96" s="144">
        <f t="shared" si="74"/>
        <v>0</v>
      </c>
      <c r="BJ96" s="144">
        <f t="shared" si="74"/>
        <v>0</v>
      </c>
      <c r="BK96" s="144">
        <f t="shared" si="74"/>
        <v>0</v>
      </c>
      <c r="BL96" s="144">
        <f t="shared" si="74"/>
        <v>0</v>
      </c>
      <c r="BM96" s="144">
        <f t="shared" si="74"/>
        <v>0</v>
      </c>
      <c r="BN96" s="144">
        <f t="shared" si="74"/>
        <v>0</v>
      </c>
      <c r="BO96" s="144">
        <f t="shared" si="75"/>
        <v>0</v>
      </c>
      <c r="BP96" s="144">
        <f t="shared" si="75"/>
        <v>0</v>
      </c>
      <c r="BQ96" s="144">
        <f t="shared" si="75"/>
        <v>0</v>
      </c>
      <c r="BR96" s="144">
        <f t="shared" si="75"/>
        <v>0</v>
      </c>
      <c r="BS96" s="144">
        <f t="shared" si="75"/>
        <v>0</v>
      </c>
      <c r="BT96" s="144">
        <f t="shared" si="75"/>
        <v>0</v>
      </c>
      <c r="BU96" s="144">
        <f t="shared" si="75"/>
        <v>0</v>
      </c>
      <c r="BV96" s="144">
        <f t="shared" si="75"/>
        <v>0</v>
      </c>
      <c r="BW96" s="144">
        <f t="shared" si="75"/>
        <v>0</v>
      </c>
      <c r="BX96" s="144">
        <f t="shared" si="75"/>
        <v>0</v>
      </c>
      <c r="BY96" s="144">
        <f t="shared" si="75"/>
        <v>0</v>
      </c>
      <c r="BZ96" s="144">
        <f t="shared" si="75"/>
        <v>0</v>
      </c>
      <c r="CA96" s="144">
        <f t="shared" si="75"/>
        <v>0</v>
      </c>
      <c r="CB96" s="144">
        <f t="shared" si="75"/>
        <v>0</v>
      </c>
      <c r="CE96" s="189" t="str">
        <f t="shared" si="63"/>
        <v>Installation de détection d'incendie</v>
      </c>
      <c r="CF96" s="145"/>
      <c r="CG96" s="145">
        <v>1</v>
      </c>
      <c r="CH96" s="145">
        <v>1</v>
      </c>
      <c r="CI96" s="145">
        <v>1</v>
      </c>
      <c r="CJ96" s="145">
        <v>1</v>
      </c>
      <c r="CK96" s="145">
        <v>1</v>
      </c>
      <c r="CL96" s="145">
        <v>1</v>
      </c>
      <c r="CM96" s="145">
        <v>1</v>
      </c>
      <c r="CN96" s="145">
        <v>1</v>
      </c>
      <c r="CO96" s="145">
        <v>1</v>
      </c>
      <c r="CP96" s="145">
        <v>1</v>
      </c>
      <c r="CQ96" s="145">
        <v>1</v>
      </c>
      <c r="CR96" s="145">
        <v>1</v>
      </c>
      <c r="CS96" s="145">
        <v>1</v>
      </c>
      <c r="CT96" s="145">
        <f t="shared" si="64"/>
        <v>0</v>
      </c>
      <c r="CU96" s="145">
        <f t="shared" si="65"/>
        <v>0</v>
      </c>
      <c r="CV96" s="145">
        <f t="shared" si="67"/>
        <v>0</v>
      </c>
    </row>
    <row r="97" spans="1:100" hidden="1" x14ac:dyDescent="0.2">
      <c r="A97" s="158"/>
      <c r="B97" s="98" t="s">
        <v>45</v>
      </c>
      <c r="C97" s="320"/>
      <c r="D97" s="50"/>
      <c r="E97" s="510">
        <v>30</v>
      </c>
      <c r="F97" s="643"/>
      <c r="G97" s="157" t="s">
        <v>46</v>
      </c>
      <c r="H97" s="637"/>
      <c r="I97" s="623" t="s">
        <v>124</v>
      </c>
      <c r="J97" s="84"/>
      <c r="K97" s="139">
        <f t="shared" si="68"/>
        <v>30</v>
      </c>
      <c r="L97" s="140">
        <f t="shared" si="69"/>
        <v>0</v>
      </c>
      <c r="M97" s="141">
        <f t="shared" si="70"/>
        <v>0</v>
      </c>
      <c r="N97" s="141">
        <f t="shared" si="71"/>
        <v>0</v>
      </c>
      <c r="O97" s="70"/>
      <c r="P97" s="143" t="str">
        <f t="shared" si="62"/>
        <v>Autre</v>
      </c>
      <c r="Q97" s="144">
        <f t="shared" si="72"/>
        <v>0</v>
      </c>
      <c r="R97" s="144">
        <f t="shared" si="73"/>
        <v>0</v>
      </c>
      <c r="S97" s="144">
        <f t="shared" si="73"/>
        <v>0</v>
      </c>
      <c r="T97" s="144">
        <f t="shared" si="73"/>
        <v>0</v>
      </c>
      <c r="U97" s="144">
        <f t="shared" si="73"/>
        <v>0</v>
      </c>
      <c r="V97" s="144">
        <f t="shared" si="73"/>
        <v>0</v>
      </c>
      <c r="W97" s="144">
        <f t="shared" si="73"/>
        <v>0</v>
      </c>
      <c r="X97" s="144">
        <f t="shared" si="73"/>
        <v>0</v>
      </c>
      <c r="Y97" s="144">
        <f t="shared" si="73"/>
        <v>0</v>
      </c>
      <c r="Z97" s="144">
        <f t="shared" si="73"/>
        <v>0</v>
      </c>
      <c r="AA97" s="144">
        <f t="shared" si="73"/>
        <v>0</v>
      </c>
      <c r="AB97" s="144">
        <f t="shared" si="73"/>
        <v>0</v>
      </c>
      <c r="AC97" s="144">
        <f t="shared" si="73"/>
        <v>0</v>
      </c>
      <c r="AD97" s="144">
        <f t="shared" si="73"/>
        <v>0</v>
      </c>
      <c r="AE97" s="144">
        <f t="shared" si="73"/>
        <v>0</v>
      </c>
      <c r="AF97" s="144">
        <f t="shared" si="73"/>
        <v>0</v>
      </c>
      <c r="AG97" s="144">
        <f t="shared" si="73"/>
        <v>0</v>
      </c>
      <c r="AH97" s="144">
        <f t="shared" si="73"/>
        <v>0</v>
      </c>
      <c r="AI97" s="144">
        <f t="shared" si="73"/>
        <v>0</v>
      </c>
      <c r="AJ97" s="144">
        <f t="shared" si="73"/>
        <v>0</v>
      </c>
      <c r="AK97" s="144">
        <f t="shared" si="73"/>
        <v>0</v>
      </c>
      <c r="AL97" s="144">
        <f t="shared" si="73"/>
        <v>0</v>
      </c>
      <c r="AM97" s="144">
        <f t="shared" si="73"/>
        <v>0</v>
      </c>
      <c r="AN97" s="144">
        <f t="shared" si="73"/>
        <v>0</v>
      </c>
      <c r="AO97" s="144">
        <f t="shared" si="73"/>
        <v>0</v>
      </c>
      <c r="AP97" s="144">
        <f t="shared" si="73"/>
        <v>0</v>
      </c>
      <c r="AQ97" s="144">
        <f t="shared" si="73"/>
        <v>0</v>
      </c>
      <c r="AR97" s="144">
        <f t="shared" si="73"/>
        <v>0</v>
      </c>
      <c r="AS97" s="144">
        <f t="shared" si="73"/>
        <v>0</v>
      </c>
      <c r="AT97" s="144">
        <f t="shared" si="73"/>
        <v>0</v>
      </c>
      <c r="AU97" s="144">
        <f t="shared" si="73"/>
        <v>0</v>
      </c>
      <c r="AV97" s="144">
        <f>SUMIF($AX$26:$CB$26,Betrachtungszeit_Heizung,AX97:CB97)</f>
        <v>0</v>
      </c>
      <c r="AW97" s="137"/>
      <c r="AX97" s="144">
        <f t="shared" si="58"/>
        <v>0</v>
      </c>
      <c r="AY97" s="144">
        <f t="shared" si="74"/>
        <v>0</v>
      </c>
      <c r="AZ97" s="144">
        <f t="shared" si="74"/>
        <v>0</v>
      </c>
      <c r="BA97" s="144">
        <f t="shared" si="74"/>
        <v>0</v>
      </c>
      <c r="BB97" s="144">
        <f t="shared" si="74"/>
        <v>0</v>
      </c>
      <c r="BC97" s="144">
        <f t="shared" si="74"/>
        <v>0</v>
      </c>
      <c r="BD97" s="144">
        <f t="shared" si="74"/>
        <v>0</v>
      </c>
      <c r="BE97" s="144">
        <f t="shared" si="74"/>
        <v>0</v>
      </c>
      <c r="BF97" s="144">
        <f t="shared" si="74"/>
        <v>0</v>
      </c>
      <c r="BG97" s="144">
        <f t="shared" si="74"/>
        <v>0</v>
      </c>
      <c r="BH97" s="144">
        <f t="shared" si="74"/>
        <v>0</v>
      </c>
      <c r="BI97" s="144">
        <f t="shared" si="74"/>
        <v>0</v>
      </c>
      <c r="BJ97" s="144">
        <f t="shared" si="74"/>
        <v>0</v>
      </c>
      <c r="BK97" s="144">
        <f t="shared" si="74"/>
        <v>0</v>
      </c>
      <c r="BL97" s="144">
        <f t="shared" si="74"/>
        <v>0</v>
      </c>
      <c r="BM97" s="144">
        <f t="shared" si="74"/>
        <v>0</v>
      </c>
      <c r="BN97" s="144">
        <f t="shared" si="74"/>
        <v>0</v>
      </c>
      <c r="BO97" s="144">
        <f t="shared" si="75"/>
        <v>0</v>
      </c>
      <c r="BP97" s="144">
        <f t="shared" si="75"/>
        <v>0</v>
      </c>
      <c r="BQ97" s="144">
        <f t="shared" si="75"/>
        <v>0</v>
      </c>
      <c r="BR97" s="144">
        <f t="shared" si="75"/>
        <v>0</v>
      </c>
      <c r="BS97" s="144">
        <f t="shared" si="75"/>
        <v>0</v>
      </c>
      <c r="BT97" s="144">
        <f t="shared" si="75"/>
        <v>0</v>
      </c>
      <c r="BU97" s="144">
        <f t="shared" si="75"/>
        <v>0</v>
      </c>
      <c r="BV97" s="144">
        <f t="shared" si="75"/>
        <v>0</v>
      </c>
      <c r="BW97" s="144">
        <f t="shared" si="75"/>
        <v>0</v>
      </c>
      <c r="BX97" s="144">
        <f t="shared" si="75"/>
        <v>0</v>
      </c>
      <c r="BY97" s="144">
        <f t="shared" si="75"/>
        <v>0</v>
      </c>
      <c r="BZ97" s="144">
        <f t="shared" si="75"/>
        <v>0</v>
      </c>
      <c r="CA97" s="144">
        <f t="shared" si="75"/>
        <v>0</v>
      </c>
      <c r="CB97" s="144">
        <f t="shared" si="75"/>
        <v>0</v>
      </c>
      <c r="CE97" s="189" t="str">
        <f t="shared" si="63"/>
        <v>Autre</v>
      </c>
      <c r="CF97" s="145"/>
      <c r="CG97" s="145">
        <v>1</v>
      </c>
      <c r="CH97" s="145">
        <v>1</v>
      </c>
      <c r="CI97" s="145">
        <v>1</v>
      </c>
      <c r="CJ97" s="145">
        <v>1</v>
      </c>
      <c r="CK97" s="145">
        <v>1</v>
      </c>
      <c r="CL97" s="145">
        <v>1</v>
      </c>
      <c r="CM97" s="145">
        <v>1</v>
      </c>
      <c r="CN97" s="145">
        <v>1</v>
      </c>
      <c r="CO97" s="145">
        <v>1</v>
      </c>
      <c r="CP97" s="145">
        <v>1</v>
      </c>
      <c r="CQ97" s="145">
        <v>1</v>
      </c>
      <c r="CR97" s="145">
        <v>1</v>
      </c>
      <c r="CS97" s="145">
        <v>1</v>
      </c>
      <c r="CT97" s="145">
        <f t="shared" si="64"/>
        <v>0</v>
      </c>
      <c r="CU97" s="145">
        <f t="shared" si="65"/>
        <v>0</v>
      </c>
      <c r="CV97" s="145">
        <f t="shared" si="67"/>
        <v>0</v>
      </c>
    </row>
    <row r="98" spans="1:100" ht="13.5" hidden="1" thickBot="1" x14ac:dyDescent="0.25">
      <c r="A98" s="158"/>
      <c r="B98" s="625" t="s">
        <v>151</v>
      </c>
      <c r="C98" s="322"/>
      <c r="D98" s="129"/>
      <c r="E98" s="155"/>
      <c r="F98" s="127"/>
      <c r="G98" s="130"/>
      <c r="H98" s="639"/>
      <c r="I98" s="130"/>
      <c r="J98" s="84"/>
      <c r="K98" s="139"/>
      <c r="L98" s="140"/>
      <c r="M98" s="141"/>
      <c r="N98" s="141"/>
      <c r="O98" s="70"/>
      <c r="P98" s="134" t="str">
        <f t="shared" si="62"/>
        <v>9. Sanitaire</v>
      </c>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37"/>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E98" s="374" t="str">
        <f t="shared" si="63"/>
        <v>9. Sanitaire</v>
      </c>
      <c r="CF98" s="145">
        <v>1</v>
      </c>
      <c r="CG98" s="145">
        <v>1</v>
      </c>
      <c r="CH98" s="145">
        <v>1</v>
      </c>
      <c r="CI98" s="145">
        <v>1</v>
      </c>
      <c r="CJ98" s="145">
        <v>1</v>
      </c>
      <c r="CK98" s="145">
        <v>1</v>
      </c>
      <c r="CL98" s="145">
        <v>1</v>
      </c>
      <c r="CM98" s="145">
        <v>1</v>
      </c>
      <c r="CN98" s="145">
        <v>1</v>
      </c>
      <c r="CO98" s="145">
        <v>1</v>
      </c>
      <c r="CP98" s="145">
        <v>1</v>
      </c>
      <c r="CQ98" s="145">
        <v>1</v>
      </c>
      <c r="CR98" s="145">
        <v>1</v>
      </c>
      <c r="CS98" s="145">
        <v>1</v>
      </c>
      <c r="CT98" s="145">
        <f t="shared" si="64"/>
        <v>1</v>
      </c>
      <c r="CU98" s="145">
        <f t="shared" si="65"/>
        <v>1</v>
      </c>
      <c r="CV98" s="145">
        <f t="shared" si="67"/>
        <v>1</v>
      </c>
    </row>
    <row r="99" spans="1:100" ht="13.5" hidden="1" thickBot="1" x14ac:dyDescent="0.25">
      <c r="A99" s="107"/>
      <c r="B99" s="96" t="s">
        <v>388</v>
      </c>
      <c r="C99" s="319"/>
      <c r="D99" s="49"/>
      <c r="E99" s="152">
        <v>30</v>
      </c>
      <c r="F99" s="642"/>
      <c r="G99" s="34">
        <v>0.01</v>
      </c>
      <c r="H99" s="636"/>
      <c r="I99" s="622" t="s">
        <v>124</v>
      </c>
      <c r="J99" s="84"/>
      <c r="K99" s="139">
        <f t="shared" si="68"/>
        <v>30</v>
      </c>
      <c r="L99" s="140">
        <f t="shared" ref="L99:L106" si="76">IF(ISNUMBER(H99),IF(I99=$D$332,IFERROR(H99/D99,"-"),H99/100),IF(ISNUMBER(G99),G99,0))</f>
        <v>0.01</v>
      </c>
      <c r="M99" s="141">
        <f t="shared" ref="M99:M106" si="77">IF(AND(ISNUMBER(H99),I99=$D$332),H99,L99*D99)</f>
        <v>0</v>
      </c>
      <c r="N99" s="141">
        <f t="shared" ref="N99:N106" si="78">1/K99*D99</f>
        <v>0</v>
      </c>
      <c r="O99" s="70"/>
      <c r="P99" s="149" t="str">
        <f t="shared" si="62"/>
        <v>Accumulateur d'eau chaude sanitaire</v>
      </c>
      <c r="Q99" s="144">
        <f t="shared" si="72"/>
        <v>0</v>
      </c>
      <c r="R99" s="144">
        <f t="shared" ref="R99:AU106" si="79">IF(Betrachtungszeit_Heizung&lt;R$26,0,IF(AND(Q$26&lt;&gt;0,Q$26/($K99)=INT(Q$26/($K99))),$D99,0))</f>
        <v>0</v>
      </c>
      <c r="S99" s="144">
        <f t="shared" si="79"/>
        <v>0</v>
      </c>
      <c r="T99" s="144">
        <f t="shared" si="79"/>
        <v>0</v>
      </c>
      <c r="U99" s="144">
        <f t="shared" si="79"/>
        <v>0</v>
      </c>
      <c r="V99" s="144">
        <f t="shared" si="79"/>
        <v>0</v>
      </c>
      <c r="W99" s="144">
        <f t="shared" si="79"/>
        <v>0</v>
      </c>
      <c r="X99" s="144">
        <f t="shared" si="79"/>
        <v>0</v>
      </c>
      <c r="Y99" s="144">
        <f t="shared" si="79"/>
        <v>0</v>
      </c>
      <c r="Z99" s="144">
        <f t="shared" si="79"/>
        <v>0</v>
      </c>
      <c r="AA99" s="144">
        <f t="shared" si="79"/>
        <v>0</v>
      </c>
      <c r="AB99" s="144">
        <f t="shared" si="79"/>
        <v>0</v>
      </c>
      <c r="AC99" s="144">
        <f t="shared" si="79"/>
        <v>0</v>
      </c>
      <c r="AD99" s="144">
        <f t="shared" si="79"/>
        <v>0</v>
      </c>
      <c r="AE99" s="144">
        <f t="shared" si="79"/>
        <v>0</v>
      </c>
      <c r="AF99" s="144">
        <f t="shared" si="79"/>
        <v>0</v>
      </c>
      <c r="AG99" s="144">
        <f t="shared" si="79"/>
        <v>0</v>
      </c>
      <c r="AH99" s="144">
        <f t="shared" si="79"/>
        <v>0</v>
      </c>
      <c r="AI99" s="144">
        <f t="shared" si="79"/>
        <v>0</v>
      </c>
      <c r="AJ99" s="144">
        <f t="shared" si="79"/>
        <v>0</v>
      </c>
      <c r="AK99" s="144">
        <f t="shared" si="79"/>
        <v>0</v>
      </c>
      <c r="AL99" s="144">
        <f t="shared" si="79"/>
        <v>0</v>
      </c>
      <c r="AM99" s="144">
        <f t="shared" si="79"/>
        <v>0</v>
      </c>
      <c r="AN99" s="144">
        <f t="shared" si="79"/>
        <v>0</v>
      </c>
      <c r="AO99" s="144">
        <f t="shared" si="79"/>
        <v>0</v>
      </c>
      <c r="AP99" s="144">
        <f t="shared" si="79"/>
        <v>0</v>
      </c>
      <c r="AQ99" s="144">
        <f t="shared" si="79"/>
        <v>0</v>
      </c>
      <c r="AR99" s="144">
        <f t="shared" si="79"/>
        <v>0</v>
      </c>
      <c r="AS99" s="144">
        <f t="shared" si="79"/>
        <v>0</v>
      </c>
      <c r="AT99" s="144">
        <f t="shared" si="79"/>
        <v>0</v>
      </c>
      <c r="AU99" s="144">
        <f t="shared" si="79"/>
        <v>0</v>
      </c>
      <c r="AV99" s="144">
        <f t="shared" ref="AV99:AV106" si="80">SUMIF($AX$26:$CB$26,Betrachtungszeit_Heizung,AX99:CB99)</f>
        <v>0</v>
      </c>
      <c r="AW99" s="137"/>
      <c r="AX99" s="144">
        <f t="shared" si="58"/>
        <v>0</v>
      </c>
      <c r="AY99" s="144">
        <f t="shared" si="74"/>
        <v>0</v>
      </c>
      <c r="AZ99" s="144">
        <f t="shared" si="74"/>
        <v>0</v>
      </c>
      <c r="BA99" s="144">
        <f t="shared" si="74"/>
        <v>0</v>
      </c>
      <c r="BB99" s="144">
        <f t="shared" si="74"/>
        <v>0</v>
      </c>
      <c r="BC99" s="144">
        <f t="shared" si="74"/>
        <v>0</v>
      </c>
      <c r="BD99" s="144">
        <f t="shared" si="74"/>
        <v>0</v>
      </c>
      <c r="BE99" s="144">
        <f t="shared" si="74"/>
        <v>0</v>
      </c>
      <c r="BF99" s="144">
        <f t="shared" si="74"/>
        <v>0</v>
      </c>
      <c r="BG99" s="144">
        <f t="shared" si="74"/>
        <v>0</v>
      </c>
      <c r="BH99" s="144">
        <f t="shared" si="74"/>
        <v>0</v>
      </c>
      <c r="BI99" s="144">
        <f t="shared" si="74"/>
        <v>0</v>
      </c>
      <c r="BJ99" s="144">
        <f t="shared" si="74"/>
        <v>0</v>
      </c>
      <c r="BK99" s="144">
        <f t="shared" si="74"/>
        <v>0</v>
      </c>
      <c r="BL99" s="144">
        <f t="shared" si="74"/>
        <v>0</v>
      </c>
      <c r="BM99" s="144">
        <f t="shared" si="74"/>
        <v>0</v>
      </c>
      <c r="BN99" s="144">
        <f t="shared" si="74"/>
        <v>0</v>
      </c>
      <c r="BO99" s="144">
        <f t="shared" si="75"/>
        <v>0</v>
      </c>
      <c r="BP99" s="144">
        <f t="shared" si="75"/>
        <v>0</v>
      </c>
      <c r="BQ99" s="144">
        <f t="shared" si="75"/>
        <v>0</v>
      </c>
      <c r="BR99" s="144">
        <f t="shared" si="75"/>
        <v>0</v>
      </c>
      <c r="BS99" s="144">
        <f t="shared" si="75"/>
        <v>0</v>
      </c>
      <c r="BT99" s="144">
        <f t="shared" si="75"/>
        <v>0</v>
      </c>
      <c r="BU99" s="144">
        <f t="shared" si="75"/>
        <v>0</v>
      </c>
      <c r="BV99" s="144">
        <f t="shared" si="75"/>
        <v>0</v>
      </c>
      <c r="BW99" s="144">
        <f t="shared" si="75"/>
        <v>0</v>
      </c>
      <c r="BX99" s="144">
        <f t="shared" si="75"/>
        <v>0</v>
      </c>
      <c r="BY99" s="144">
        <f t="shared" si="75"/>
        <v>0</v>
      </c>
      <c r="BZ99" s="144">
        <f t="shared" si="75"/>
        <v>0</v>
      </c>
      <c r="CA99" s="144">
        <f t="shared" si="75"/>
        <v>0</v>
      </c>
      <c r="CB99" s="144">
        <f t="shared" si="75"/>
        <v>0</v>
      </c>
      <c r="CE99" s="189" t="str">
        <f t="shared" si="63"/>
        <v>Accumulateur d'eau chaude sanitaire</v>
      </c>
      <c r="CF99" s="145"/>
      <c r="CG99" s="145">
        <v>1</v>
      </c>
      <c r="CH99" s="145">
        <v>1</v>
      </c>
      <c r="CI99" s="145">
        <v>1</v>
      </c>
      <c r="CJ99" s="145">
        <v>1</v>
      </c>
      <c r="CK99" s="145">
        <v>1</v>
      </c>
      <c r="CL99" s="145">
        <v>1</v>
      </c>
      <c r="CM99" s="145">
        <v>1</v>
      </c>
      <c r="CN99" s="145">
        <v>1</v>
      </c>
      <c r="CO99" s="145">
        <v>1</v>
      </c>
      <c r="CP99" s="145">
        <v>1</v>
      </c>
      <c r="CQ99" s="145">
        <v>1</v>
      </c>
      <c r="CR99" s="145">
        <v>1</v>
      </c>
      <c r="CS99" s="145">
        <v>1</v>
      </c>
      <c r="CT99" s="145">
        <f t="shared" si="64"/>
        <v>0</v>
      </c>
      <c r="CU99" s="145">
        <f t="shared" si="65"/>
        <v>0</v>
      </c>
      <c r="CV99" s="145">
        <f t="shared" si="67"/>
        <v>0</v>
      </c>
    </row>
    <row r="100" spans="1:100" ht="13.5" hidden="1" thickBot="1" x14ac:dyDescent="0.25">
      <c r="A100" s="107"/>
      <c r="B100" s="96" t="s">
        <v>389</v>
      </c>
      <c r="C100" s="319"/>
      <c r="D100" s="49"/>
      <c r="E100" s="152">
        <v>40</v>
      </c>
      <c r="F100" s="642"/>
      <c r="G100" s="34">
        <v>1.4999999999999999E-2</v>
      </c>
      <c r="H100" s="636"/>
      <c r="I100" s="622" t="s">
        <v>124</v>
      </c>
      <c r="J100" s="84"/>
      <c r="K100" s="139">
        <f t="shared" si="68"/>
        <v>40</v>
      </c>
      <c r="L100" s="140">
        <f t="shared" si="76"/>
        <v>1.4999999999999999E-2</v>
      </c>
      <c r="M100" s="141">
        <f t="shared" si="77"/>
        <v>0</v>
      </c>
      <c r="N100" s="141">
        <f t="shared" si="78"/>
        <v>0</v>
      </c>
      <c r="O100" s="70"/>
      <c r="P100" s="149" t="str">
        <f t="shared" si="62"/>
        <v>Distribution d'eau chaude sanitaire</v>
      </c>
      <c r="Q100" s="144">
        <f t="shared" si="72"/>
        <v>0</v>
      </c>
      <c r="R100" s="144">
        <f t="shared" si="79"/>
        <v>0</v>
      </c>
      <c r="S100" s="144">
        <f t="shared" si="79"/>
        <v>0</v>
      </c>
      <c r="T100" s="144">
        <f t="shared" si="79"/>
        <v>0</v>
      </c>
      <c r="U100" s="144">
        <f t="shared" si="79"/>
        <v>0</v>
      </c>
      <c r="V100" s="144">
        <f t="shared" si="79"/>
        <v>0</v>
      </c>
      <c r="W100" s="144">
        <f t="shared" si="79"/>
        <v>0</v>
      </c>
      <c r="X100" s="144">
        <f t="shared" si="79"/>
        <v>0</v>
      </c>
      <c r="Y100" s="144">
        <f t="shared" si="79"/>
        <v>0</v>
      </c>
      <c r="Z100" s="144">
        <f t="shared" si="79"/>
        <v>0</v>
      </c>
      <c r="AA100" s="144">
        <f t="shared" si="79"/>
        <v>0</v>
      </c>
      <c r="AB100" s="144">
        <f t="shared" si="79"/>
        <v>0</v>
      </c>
      <c r="AC100" s="144">
        <f t="shared" si="79"/>
        <v>0</v>
      </c>
      <c r="AD100" s="144">
        <f t="shared" si="79"/>
        <v>0</v>
      </c>
      <c r="AE100" s="144">
        <f t="shared" si="79"/>
        <v>0</v>
      </c>
      <c r="AF100" s="144">
        <f t="shared" si="79"/>
        <v>0</v>
      </c>
      <c r="AG100" s="144">
        <f t="shared" si="79"/>
        <v>0</v>
      </c>
      <c r="AH100" s="144">
        <f t="shared" si="79"/>
        <v>0</v>
      </c>
      <c r="AI100" s="144">
        <f t="shared" si="79"/>
        <v>0</v>
      </c>
      <c r="AJ100" s="144">
        <f t="shared" si="79"/>
        <v>0</v>
      </c>
      <c r="AK100" s="144">
        <f t="shared" si="79"/>
        <v>0</v>
      </c>
      <c r="AL100" s="144">
        <f t="shared" si="79"/>
        <v>0</v>
      </c>
      <c r="AM100" s="144">
        <f t="shared" si="79"/>
        <v>0</v>
      </c>
      <c r="AN100" s="144">
        <f t="shared" si="79"/>
        <v>0</v>
      </c>
      <c r="AO100" s="144">
        <f t="shared" si="79"/>
        <v>0</v>
      </c>
      <c r="AP100" s="144">
        <f t="shared" si="79"/>
        <v>0</v>
      </c>
      <c r="AQ100" s="144">
        <f t="shared" si="79"/>
        <v>0</v>
      </c>
      <c r="AR100" s="144">
        <f t="shared" si="79"/>
        <v>0</v>
      </c>
      <c r="AS100" s="144">
        <f t="shared" si="79"/>
        <v>0</v>
      </c>
      <c r="AT100" s="144">
        <f t="shared" si="79"/>
        <v>0</v>
      </c>
      <c r="AU100" s="144">
        <f t="shared" si="79"/>
        <v>0</v>
      </c>
      <c r="AV100" s="144">
        <f t="shared" si="80"/>
        <v>0</v>
      </c>
      <c r="AW100" s="137"/>
      <c r="AX100" s="144">
        <f t="shared" si="58"/>
        <v>0</v>
      </c>
      <c r="AY100" s="144">
        <f t="shared" si="74"/>
        <v>0</v>
      </c>
      <c r="AZ100" s="144">
        <f t="shared" si="74"/>
        <v>0</v>
      </c>
      <c r="BA100" s="144">
        <f t="shared" si="74"/>
        <v>0</v>
      </c>
      <c r="BB100" s="144">
        <f t="shared" si="74"/>
        <v>0</v>
      </c>
      <c r="BC100" s="144">
        <f t="shared" si="74"/>
        <v>0</v>
      </c>
      <c r="BD100" s="144">
        <f t="shared" si="74"/>
        <v>0</v>
      </c>
      <c r="BE100" s="144">
        <f t="shared" si="74"/>
        <v>0</v>
      </c>
      <c r="BF100" s="144">
        <f t="shared" si="74"/>
        <v>0</v>
      </c>
      <c r="BG100" s="144">
        <f t="shared" si="74"/>
        <v>0</v>
      </c>
      <c r="BH100" s="144">
        <f t="shared" si="74"/>
        <v>0</v>
      </c>
      <c r="BI100" s="144">
        <f t="shared" si="74"/>
        <v>0</v>
      </c>
      <c r="BJ100" s="144">
        <f t="shared" si="74"/>
        <v>0</v>
      </c>
      <c r="BK100" s="144">
        <f t="shared" si="74"/>
        <v>0</v>
      </c>
      <c r="BL100" s="144">
        <f t="shared" si="74"/>
        <v>0</v>
      </c>
      <c r="BM100" s="144">
        <f t="shared" si="74"/>
        <v>0</v>
      </c>
      <c r="BN100" s="144">
        <f t="shared" si="74"/>
        <v>0</v>
      </c>
      <c r="BO100" s="144">
        <f t="shared" si="75"/>
        <v>0</v>
      </c>
      <c r="BP100" s="144">
        <f t="shared" si="75"/>
        <v>0</v>
      </c>
      <c r="BQ100" s="144">
        <f t="shared" si="75"/>
        <v>0</v>
      </c>
      <c r="BR100" s="144">
        <f t="shared" si="75"/>
        <v>0</v>
      </c>
      <c r="BS100" s="144">
        <f t="shared" si="75"/>
        <v>0</v>
      </c>
      <c r="BT100" s="144">
        <f t="shared" si="75"/>
        <v>0</v>
      </c>
      <c r="BU100" s="144">
        <f t="shared" si="75"/>
        <v>0</v>
      </c>
      <c r="BV100" s="144">
        <f t="shared" si="75"/>
        <v>0</v>
      </c>
      <c r="BW100" s="144">
        <f t="shared" si="75"/>
        <v>0</v>
      </c>
      <c r="BX100" s="144">
        <f t="shared" si="75"/>
        <v>0</v>
      </c>
      <c r="BY100" s="144">
        <f t="shared" si="75"/>
        <v>0</v>
      </c>
      <c r="BZ100" s="144">
        <f t="shared" si="75"/>
        <v>0</v>
      </c>
      <c r="CA100" s="144">
        <f t="shared" si="75"/>
        <v>0</v>
      </c>
      <c r="CB100" s="144">
        <f t="shared" si="75"/>
        <v>0</v>
      </c>
      <c r="CE100" s="189" t="str">
        <f t="shared" si="63"/>
        <v>Distribution d'eau chaude sanitaire</v>
      </c>
      <c r="CF100" s="145"/>
      <c r="CG100" s="145">
        <v>1</v>
      </c>
      <c r="CH100" s="145">
        <v>1</v>
      </c>
      <c r="CI100" s="145">
        <v>1</v>
      </c>
      <c r="CJ100" s="145">
        <v>1</v>
      </c>
      <c r="CK100" s="145">
        <v>1</v>
      </c>
      <c r="CL100" s="145">
        <v>1</v>
      </c>
      <c r="CM100" s="145">
        <v>1</v>
      </c>
      <c r="CN100" s="145">
        <v>1</v>
      </c>
      <c r="CO100" s="145">
        <v>1</v>
      </c>
      <c r="CP100" s="145">
        <v>1</v>
      </c>
      <c r="CQ100" s="145">
        <v>1</v>
      </c>
      <c r="CR100" s="145">
        <v>1</v>
      </c>
      <c r="CS100" s="145">
        <v>1</v>
      </c>
      <c r="CT100" s="145">
        <f t="shared" si="64"/>
        <v>0</v>
      </c>
      <c r="CU100" s="145">
        <f t="shared" si="65"/>
        <v>0</v>
      </c>
      <c r="CV100" s="145">
        <f t="shared" si="67"/>
        <v>0</v>
      </c>
    </row>
    <row r="101" spans="1:100" ht="13.5" hidden="1" thickBot="1" x14ac:dyDescent="0.25">
      <c r="A101" s="107"/>
      <c r="B101" s="96" t="s">
        <v>152</v>
      </c>
      <c r="C101" s="319"/>
      <c r="D101" s="49"/>
      <c r="E101" s="152">
        <v>40</v>
      </c>
      <c r="F101" s="642"/>
      <c r="G101" s="34">
        <v>0.01</v>
      </c>
      <c r="H101" s="636"/>
      <c r="I101" s="622" t="s">
        <v>124</v>
      </c>
      <c r="J101" s="84"/>
      <c r="K101" s="139">
        <f t="shared" si="68"/>
        <v>40</v>
      </c>
      <c r="L101" s="140">
        <f t="shared" si="76"/>
        <v>0.01</v>
      </c>
      <c r="M101" s="141">
        <f t="shared" si="77"/>
        <v>0</v>
      </c>
      <c r="N101" s="141">
        <f t="shared" si="78"/>
        <v>0</v>
      </c>
      <c r="O101" s="70"/>
      <c r="P101" s="149" t="str">
        <f t="shared" si="62"/>
        <v>Canalisations d'eaux usées</v>
      </c>
      <c r="Q101" s="144">
        <f t="shared" si="72"/>
        <v>0</v>
      </c>
      <c r="R101" s="144">
        <f t="shared" si="79"/>
        <v>0</v>
      </c>
      <c r="S101" s="144">
        <f t="shared" si="79"/>
        <v>0</v>
      </c>
      <c r="T101" s="144">
        <f t="shared" si="79"/>
        <v>0</v>
      </c>
      <c r="U101" s="144">
        <f t="shared" si="79"/>
        <v>0</v>
      </c>
      <c r="V101" s="144">
        <f t="shared" si="79"/>
        <v>0</v>
      </c>
      <c r="W101" s="144">
        <f t="shared" si="79"/>
        <v>0</v>
      </c>
      <c r="X101" s="144">
        <f t="shared" si="79"/>
        <v>0</v>
      </c>
      <c r="Y101" s="144">
        <f t="shared" si="79"/>
        <v>0</v>
      </c>
      <c r="Z101" s="144">
        <f t="shared" si="79"/>
        <v>0</v>
      </c>
      <c r="AA101" s="144">
        <f t="shared" si="79"/>
        <v>0</v>
      </c>
      <c r="AB101" s="144">
        <f t="shared" si="79"/>
        <v>0</v>
      </c>
      <c r="AC101" s="144">
        <f t="shared" si="79"/>
        <v>0</v>
      </c>
      <c r="AD101" s="144">
        <f t="shared" si="79"/>
        <v>0</v>
      </c>
      <c r="AE101" s="144">
        <f t="shared" si="79"/>
        <v>0</v>
      </c>
      <c r="AF101" s="144">
        <f t="shared" si="79"/>
        <v>0</v>
      </c>
      <c r="AG101" s="144">
        <f t="shared" si="79"/>
        <v>0</v>
      </c>
      <c r="AH101" s="144">
        <f t="shared" si="79"/>
        <v>0</v>
      </c>
      <c r="AI101" s="144">
        <f t="shared" si="79"/>
        <v>0</v>
      </c>
      <c r="AJ101" s="144">
        <f t="shared" si="79"/>
        <v>0</v>
      </c>
      <c r="AK101" s="144">
        <f t="shared" si="79"/>
        <v>0</v>
      </c>
      <c r="AL101" s="144">
        <f t="shared" si="79"/>
        <v>0</v>
      </c>
      <c r="AM101" s="144">
        <f t="shared" si="79"/>
        <v>0</v>
      </c>
      <c r="AN101" s="144">
        <f t="shared" si="79"/>
        <v>0</v>
      </c>
      <c r="AO101" s="144">
        <f t="shared" si="79"/>
        <v>0</v>
      </c>
      <c r="AP101" s="144">
        <f t="shared" si="79"/>
        <v>0</v>
      </c>
      <c r="AQ101" s="144">
        <f t="shared" si="79"/>
        <v>0</v>
      </c>
      <c r="AR101" s="144">
        <f t="shared" si="79"/>
        <v>0</v>
      </c>
      <c r="AS101" s="144">
        <f t="shared" si="79"/>
        <v>0</v>
      </c>
      <c r="AT101" s="144">
        <f t="shared" si="79"/>
        <v>0</v>
      </c>
      <c r="AU101" s="144">
        <f t="shared" si="79"/>
        <v>0</v>
      </c>
      <c r="AV101" s="144">
        <f t="shared" si="80"/>
        <v>0</v>
      </c>
      <c r="AW101" s="137"/>
      <c r="AX101" s="144">
        <f t="shared" si="58"/>
        <v>0</v>
      </c>
      <c r="AY101" s="144">
        <f t="shared" si="74"/>
        <v>0</v>
      </c>
      <c r="AZ101" s="144">
        <f t="shared" si="74"/>
        <v>0</v>
      </c>
      <c r="BA101" s="144">
        <f t="shared" si="74"/>
        <v>0</v>
      </c>
      <c r="BB101" s="144">
        <f t="shared" si="74"/>
        <v>0</v>
      </c>
      <c r="BC101" s="144">
        <f t="shared" si="74"/>
        <v>0</v>
      </c>
      <c r="BD101" s="144">
        <f t="shared" si="74"/>
        <v>0</v>
      </c>
      <c r="BE101" s="144">
        <f t="shared" si="74"/>
        <v>0</v>
      </c>
      <c r="BF101" s="144">
        <f t="shared" si="74"/>
        <v>0</v>
      </c>
      <c r="BG101" s="144">
        <f t="shared" si="74"/>
        <v>0</v>
      </c>
      <c r="BH101" s="144">
        <f t="shared" si="74"/>
        <v>0</v>
      </c>
      <c r="BI101" s="144">
        <f t="shared" si="74"/>
        <v>0</v>
      </c>
      <c r="BJ101" s="144">
        <f t="shared" si="74"/>
        <v>0</v>
      </c>
      <c r="BK101" s="144">
        <f t="shared" si="74"/>
        <v>0</v>
      </c>
      <c r="BL101" s="144">
        <f t="shared" si="74"/>
        <v>0</v>
      </c>
      <c r="BM101" s="144">
        <f t="shared" si="74"/>
        <v>0</v>
      </c>
      <c r="BN101" s="144">
        <f t="shared" si="74"/>
        <v>0</v>
      </c>
      <c r="BO101" s="144">
        <f t="shared" si="75"/>
        <v>0</v>
      </c>
      <c r="BP101" s="144">
        <f t="shared" si="75"/>
        <v>0</v>
      </c>
      <c r="BQ101" s="144">
        <f t="shared" si="75"/>
        <v>0</v>
      </c>
      <c r="BR101" s="144">
        <f t="shared" si="75"/>
        <v>0</v>
      </c>
      <c r="BS101" s="144">
        <f t="shared" si="75"/>
        <v>0</v>
      </c>
      <c r="BT101" s="144">
        <f t="shared" si="75"/>
        <v>0</v>
      </c>
      <c r="BU101" s="144">
        <f t="shared" si="75"/>
        <v>0</v>
      </c>
      <c r="BV101" s="144">
        <f t="shared" si="75"/>
        <v>0</v>
      </c>
      <c r="BW101" s="144">
        <f t="shared" si="75"/>
        <v>0</v>
      </c>
      <c r="BX101" s="144">
        <f t="shared" si="75"/>
        <v>0</v>
      </c>
      <c r="BY101" s="144">
        <f t="shared" si="75"/>
        <v>0</v>
      </c>
      <c r="BZ101" s="144">
        <f t="shared" si="75"/>
        <v>0</v>
      </c>
      <c r="CA101" s="144">
        <f t="shared" si="75"/>
        <v>0</v>
      </c>
      <c r="CB101" s="144">
        <f t="shared" si="75"/>
        <v>0</v>
      </c>
      <c r="CE101" s="189" t="str">
        <f t="shared" si="63"/>
        <v>Canalisations d'eaux usées</v>
      </c>
      <c r="CF101" s="145"/>
      <c r="CG101" s="145">
        <v>1</v>
      </c>
      <c r="CH101" s="145">
        <v>1</v>
      </c>
      <c r="CI101" s="145">
        <v>1</v>
      </c>
      <c r="CJ101" s="145">
        <v>1</v>
      </c>
      <c r="CK101" s="145">
        <v>1</v>
      </c>
      <c r="CL101" s="145">
        <v>1</v>
      </c>
      <c r="CM101" s="145">
        <v>1</v>
      </c>
      <c r="CN101" s="145">
        <v>1</v>
      </c>
      <c r="CO101" s="145">
        <v>1</v>
      </c>
      <c r="CP101" s="145">
        <v>1</v>
      </c>
      <c r="CQ101" s="145">
        <v>1</v>
      </c>
      <c r="CR101" s="145">
        <v>1</v>
      </c>
      <c r="CS101" s="145">
        <v>1</v>
      </c>
      <c r="CT101" s="145">
        <f t="shared" si="64"/>
        <v>0</v>
      </c>
      <c r="CU101" s="145">
        <f t="shared" si="65"/>
        <v>0</v>
      </c>
      <c r="CV101" s="145">
        <f t="shared" si="67"/>
        <v>0</v>
      </c>
    </row>
    <row r="102" spans="1:100" s="107" customFormat="1" ht="13.5" hidden="1" thickBot="1" x14ac:dyDescent="0.25">
      <c r="B102" s="96" t="s">
        <v>436</v>
      </c>
      <c r="C102" s="319"/>
      <c r="D102" s="49"/>
      <c r="E102" s="152">
        <v>40</v>
      </c>
      <c r="F102" s="642"/>
      <c r="G102" s="34">
        <v>1.4999999999999999E-2</v>
      </c>
      <c r="H102" s="636"/>
      <c r="I102" s="622" t="s">
        <v>124</v>
      </c>
      <c r="J102" s="84"/>
      <c r="K102" s="139">
        <f t="shared" si="68"/>
        <v>40</v>
      </c>
      <c r="L102" s="140">
        <f t="shared" si="76"/>
        <v>1.4999999999999999E-2</v>
      </c>
      <c r="M102" s="141">
        <f t="shared" si="77"/>
        <v>0</v>
      </c>
      <c r="N102" s="141">
        <f t="shared" si="78"/>
        <v>0</v>
      </c>
      <c r="O102" s="70"/>
      <c r="P102" s="149" t="str">
        <f t="shared" si="62"/>
        <v>Appareils/robinetterie</v>
      </c>
      <c r="Q102" s="144">
        <f t="shared" si="72"/>
        <v>0</v>
      </c>
      <c r="R102" s="144">
        <f t="shared" si="79"/>
        <v>0</v>
      </c>
      <c r="S102" s="144">
        <f t="shared" si="79"/>
        <v>0</v>
      </c>
      <c r="T102" s="144">
        <f t="shared" si="79"/>
        <v>0</v>
      </c>
      <c r="U102" s="144">
        <f t="shared" si="79"/>
        <v>0</v>
      </c>
      <c r="V102" s="144">
        <f t="shared" si="79"/>
        <v>0</v>
      </c>
      <c r="W102" s="144">
        <f t="shared" si="79"/>
        <v>0</v>
      </c>
      <c r="X102" s="144">
        <f t="shared" si="79"/>
        <v>0</v>
      </c>
      <c r="Y102" s="144">
        <f t="shared" si="79"/>
        <v>0</v>
      </c>
      <c r="Z102" s="144">
        <f t="shared" si="79"/>
        <v>0</v>
      </c>
      <c r="AA102" s="144">
        <f t="shared" si="79"/>
        <v>0</v>
      </c>
      <c r="AB102" s="144">
        <f t="shared" si="79"/>
        <v>0</v>
      </c>
      <c r="AC102" s="144">
        <f t="shared" si="79"/>
        <v>0</v>
      </c>
      <c r="AD102" s="144">
        <f t="shared" si="79"/>
        <v>0</v>
      </c>
      <c r="AE102" s="144">
        <f t="shared" si="79"/>
        <v>0</v>
      </c>
      <c r="AF102" s="144">
        <f t="shared" si="79"/>
        <v>0</v>
      </c>
      <c r="AG102" s="144">
        <f t="shared" si="79"/>
        <v>0</v>
      </c>
      <c r="AH102" s="144">
        <f t="shared" si="79"/>
        <v>0</v>
      </c>
      <c r="AI102" s="144">
        <f t="shared" si="79"/>
        <v>0</v>
      </c>
      <c r="AJ102" s="144">
        <f t="shared" si="79"/>
        <v>0</v>
      </c>
      <c r="AK102" s="144">
        <f t="shared" si="79"/>
        <v>0</v>
      </c>
      <c r="AL102" s="144">
        <f t="shared" si="79"/>
        <v>0</v>
      </c>
      <c r="AM102" s="144">
        <f t="shared" si="79"/>
        <v>0</v>
      </c>
      <c r="AN102" s="144">
        <f t="shared" si="79"/>
        <v>0</v>
      </c>
      <c r="AO102" s="144">
        <f t="shared" si="79"/>
        <v>0</v>
      </c>
      <c r="AP102" s="144">
        <f t="shared" si="79"/>
        <v>0</v>
      </c>
      <c r="AQ102" s="144">
        <f t="shared" si="79"/>
        <v>0</v>
      </c>
      <c r="AR102" s="144">
        <f t="shared" si="79"/>
        <v>0</v>
      </c>
      <c r="AS102" s="144">
        <f t="shared" si="79"/>
        <v>0</v>
      </c>
      <c r="AT102" s="144">
        <f t="shared" si="79"/>
        <v>0</v>
      </c>
      <c r="AU102" s="144">
        <f t="shared" si="79"/>
        <v>0</v>
      </c>
      <c r="AV102" s="144">
        <f t="shared" si="80"/>
        <v>0</v>
      </c>
      <c r="AW102" s="137"/>
      <c r="AX102" s="144">
        <f t="shared" si="58"/>
        <v>0</v>
      </c>
      <c r="AY102" s="144">
        <f t="shared" si="74"/>
        <v>0</v>
      </c>
      <c r="AZ102" s="144">
        <f t="shared" si="74"/>
        <v>0</v>
      </c>
      <c r="BA102" s="144">
        <f t="shared" si="74"/>
        <v>0</v>
      </c>
      <c r="BB102" s="144">
        <f t="shared" si="74"/>
        <v>0</v>
      </c>
      <c r="BC102" s="144">
        <f t="shared" si="74"/>
        <v>0</v>
      </c>
      <c r="BD102" s="144">
        <f t="shared" si="74"/>
        <v>0</v>
      </c>
      <c r="BE102" s="144">
        <f t="shared" si="74"/>
        <v>0</v>
      </c>
      <c r="BF102" s="144">
        <f t="shared" si="74"/>
        <v>0</v>
      </c>
      <c r="BG102" s="144">
        <f t="shared" si="74"/>
        <v>0</v>
      </c>
      <c r="BH102" s="144">
        <f t="shared" si="74"/>
        <v>0</v>
      </c>
      <c r="BI102" s="144">
        <f t="shared" si="74"/>
        <v>0</v>
      </c>
      <c r="BJ102" s="144">
        <f t="shared" si="74"/>
        <v>0</v>
      </c>
      <c r="BK102" s="144">
        <f t="shared" si="74"/>
        <v>0</v>
      </c>
      <c r="BL102" s="144">
        <f t="shared" si="74"/>
        <v>0</v>
      </c>
      <c r="BM102" s="144">
        <f t="shared" si="74"/>
        <v>0</v>
      </c>
      <c r="BN102" s="144">
        <f t="shared" si="74"/>
        <v>0</v>
      </c>
      <c r="BO102" s="144">
        <f t="shared" si="75"/>
        <v>0</v>
      </c>
      <c r="BP102" s="144">
        <f t="shared" si="75"/>
        <v>0</v>
      </c>
      <c r="BQ102" s="144">
        <f t="shared" si="75"/>
        <v>0</v>
      </c>
      <c r="BR102" s="144">
        <f t="shared" si="75"/>
        <v>0</v>
      </c>
      <c r="BS102" s="144">
        <f t="shared" si="75"/>
        <v>0</v>
      </c>
      <c r="BT102" s="144">
        <f t="shared" si="75"/>
        <v>0</v>
      </c>
      <c r="BU102" s="144">
        <f t="shared" si="75"/>
        <v>0</v>
      </c>
      <c r="BV102" s="144">
        <f t="shared" si="75"/>
        <v>0</v>
      </c>
      <c r="BW102" s="144">
        <f t="shared" si="75"/>
        <v>0</v>
      </c>
      <c r="BX102" s="144">
        <f t="shared" si="75"/>
        <v>0</v>
      </c>
      <c r="BY102" s="144">
        <f t="shared" si="75"/>
        <v>0</v>
      </c>
      <c r="BZ102" s="144">
        <f t="shared" si="75"/>
        <v>0</v>
      </c>
      <c r="CA102" s="144">
        <f t="shared" si="75"/>
        <v>0</v>
      </c>
      <c r="CB102" s="144">
        <f t="shared" si="75"/>
        <v>0</v>
      </c>
      <c r="CE102" s="189" t="str">
        <f t="shared" si="63"/>
        <v>Appareils/robinetterie</v>
      </c>
      <c r="CF102" s="145"/>
      <c r="CG102" s="145">
        <v>1</v>
      </c>
      <c r="CH102" s="145">
        <v>1</v>
      </c>
      <c r="CI102" s="145">
        <v>1</v>
      </c>
      <c r="CJ102" s="145">
        <v>1</v>
      </c>
      <c r="CK102" s="145">
        <v>1</v>
      </c>
      <c r="CL102" s="145">
        <v>1</v>
      </c>
      <c r="CM102" s="145">
        <v>1</v>
      </c>
      <c r="CN102" s="145">
        <v>1</v>
      </c>
      <c r="CO102" s="145">
        <v>1</v>
      </c>
      <c r="CP102" s="145">
        <v>1</v>
      </c>
      <c r="CQ102" s="145">
        <v>1</v>
      </c>
      <c r="CR102" s="145">
        <v>1</v>
      </c>
      <c r="CS102" s="145">
        <v>1</v>
      </c>
      <c r="CT102" s="145">
        <f t="shared" si="64"/>
        <v>0</v>
      </c>
      <c r="CU102" s="145">
        <f t="shared" si="65"/>
        <v>0</v>
      </c>
      <c r="CV102" s="145">
        <f t="shared" si="67"/>
        <v>0</v>
      </c>
    </row>
    <row r="103" spans="1:100" ht="13.5" hidden="1" thickBot="1" x14ac:dyDescent="0.25">
      <c r="A103" s="107"/>
      <c r="B103" s="96" t="s">
        <v>153</v>
      </c>
      <c r="C103" s="319"/>
      <c r="D103" s="49"/>
      <c r="E103" s="152">
        <v>40</v>
      </c>
      <c r="F103" s="642"/>
      <c r="G103" s="34">
        <v>0.01</v>
      </c>
      <c r="H103" s="636"/>
      <c r="I103" s="622" t="s">
        <v>124</v>
      </c>
      <c r="J103" s="84"/>
      <c r="K103" s="139">
        <f t="shared" si="68"/>
        <v>40</v>
      </c>
      <c r="L103" s="140">
        <f t="shared" si="76"/>
        <v>0.01</v>
      </c>
      <c r="M103" s="141">
        <f t="shared" si="77"/>
        <v>0</v>
      </c>
      <c r="N103" s="141">
        <f t="shared" si="78"/>
        <v>0</v>
      </c>
      <c r="O103" s="70"/>
      <c r="P103" s="149" t="str">
        <f t="shared" si="62"/>
        <v>Boucles de circulation</v>
      </c>
      <c r="Q103" s="144">
        <f t="shared" si="72"/>
        <v>0</v>
      </c>
      <c r="R103" s="144">
        <f t="shared" si="79"/>
        <v>0</v>
      </c>
      <c r="S103" s="144">
        <f t="shared" si="79"/>
        <v>0</v>
      </c>
      <c r="T103" s="144">
        <f t="shared" si="79"/>
        <v>0</v>
      </c>
      <c r="U103" s="144">
        <f t="shared" si="79"/>
        <v>0</v>
      </c>
      <c r="V103" s="144">
        <f t="shared" si="79"/>
        <v>0</v>
      </c>
      <c r="W103" s="144">
        <f t="shared" si="79"/>
        <v>0</v>
      </c>
      <c r="X103" s="144">
        <f t="shared" si="79"/>
        <v>0</v>
      </c>
      <c r="Y103" s="144">
        <f t="shared" si="79"/>
        <v>0</v>
      </c>
      <c r="Z103" s="144">
        <f t="shared" si="79"/>
        <v>0</v>
      </c>
      <c r="AA103" s="144">
        <f t="shared" si="79"/>
        <v>0</v>
      </c>
      <c r="AB103" s="144">
        <f t="shared" si="79"/>
        <v>0</v>
      </c>
      <c r="AC103" s="144">
        <f t="shared" si="79"/>
        <v>0</v>
      </c>
      <c r="AD103" s="144">
        <f t="shared" si="79"/>
        <v>0</v>
      </c>
      <c r="AE103" s="144">
        <f t="shared" si="79"/>
        <v>0</v>
      </c>
      <c r="AF103" s="144">
        <f t="shared" si="79"/>
        <v>0</v>
      </c>
      <c r="AG103" s="144">
        <f t="shared" si="79"/>
        <v>0</v>
      </c>
      <c r="AH103" s="144">
        <f t="shared" si="79"/>
        <v>0</v>
      </c>
      <c r="AI103" s="144">
        <f t="shared" si="79"/>
        <v>0</v>
      </c>
      <c r="AJ103" s="144">
        <f t="shared" si="79"/>
        <v>0</v>
      </c>
      <c r="AK103" s="144">
        <f t="shared" si="79"/>
        <v>0</v>
      </c>
      <c r="AL103" s="144">
        <f t="shared" si="79"/>
        <v>0</v>
      </c>
      <c r="AM103" s="144">
        <f t="shared" si="79"/>
        <v>0</v>
      </c>
      <c r="AN103" s="144">
        <f t="shared" si="79"/>
        <v>0</v>
      </c>
      <c r="AO103" s="144">
        <f t="shared" si="79"/>
        <v>0</v>
      </c>
      <c r="AP103" s="144">
        <f t="shared" si="79"/>
        <v>0</v>
      </c>
      <c r="AQ103" s="144">
        <f t="shared" si="79"/>
        <v>0</v>
      </c>
      <c r="AR103" s="144">
        <f t="shared" si="79"/>
        <v>0</v>
      </c>
      <c r="AS103" s="144">
        <f t="shared" si="79"/>
        <v>0</v>
      </c>
      <c r="AT103" s="144">
        <f t="shared" si="79"/>
        <v>0</v>
      </c>
      <c r="AU103" s="144">
        <f t="shared" si="79"/>
        <v>0</v>
      </c>
      <c r="AV103" s="144">
        <f t="shared" si="80"/>
        <v>0</v>
      </c>
      <c r="AW103" s="137"/>
      <c r="AX103" s="144">
        <f t="shared" si="58"/>
        <v>0</v>
      </c>
      <c r="AY103" s="144">
        <f t="shared" si="74"/>
        <v>0</v>
      </c>
      <c r="AZ103" s="144">
        <f t="shared" si="74"/>
        <v>0</v>
      </c>
      <c r="BA103" s="144">
        <f t="shared" si="74"/>
        <v>0</v>
      </c>
      <c r="BB103" s="144">
        <f t="shared" si="74"/>
        <v>0</v>
      </c>
      <c r="BC103" s="144">
        <f t="shared" si="74"/>
        <v>0</v>
      </c>
      <c r="BD103" s="144">
        <f t="shared" si="74"/>
        <v>0</v>
      </c>
      <c r="BE103" s="144">
        <f t="shared" si="74"/>
        <v>0</v>
      </c>
      <c r="BF103" s="144">
        <f t="shared" si="74"/>
        <v>0</v>
      </c>
      <c r="BG103" s="144">
        <f t="shared" si="74"/>
        <v>0</v>
      </c>
      <c r="BH103" s="144">
        <f t="shared" si="74"/>
        <v>0</v>
      </c>
      <c r="BI103" s="144">
        <f t="shared" si="74"/>
        <v>0</v>
      </c>
      <c r="BJ103" s="144">
        <f t="shared" si="74"/>
        <v>0</v>
      </c>
      <c r="BK103" s="144">
        <f t="shared" si="74"/>
        <v>0</v>
      </c>
      <c r="BL103" s="144">
        <f t="shared" si="74"/>
        <v>0</v>
      </c>
      <c r="BM103" s="144">
        <f t="shared" si="74"/>
        <v>0</v>
      </c>
      <c r="BN103" s="144">
        <f t="shared" si="74"/>
        <v>0</v>
      </c>
      <c r="BO103" s="144">
        <f t="shared" si="75"/>
        <v>0</v>
      </c>
      <c r="BP103" s="144">
        <f t="shared" si="75"/>
        <v>0</v>
      </c>
      <c r="BQ103" s="144">
        <f t="shared" si="75"/>
        <v>0</v>
      </c>
      <c r="BR103" s="144">
        <f t="shared" si="75"/>
        <v>0</v>
      </c>
      <c r="BS103" s="144">
        <f t="shared" si="75"/>
        <v>0</v>
      </c>
      <c r="BT103" s="144">
        <f t="shared" si="75"/>
        <v>0</v>
      </c>
      <c r="BU103" s="144">
        <f t="shared" si="75"/>
        <v>0</v>
      </c>
      <c r="BV103" s="144">
        <f t="shared" si="75"/>
        <v>0</v>
      </c>
      <c r="BW103" s="144">
        <f t="shared" si="75"/>
        <v>0</v>
      </c>
      <c r="BX103" s="144">
        <f t="shared" si="75"/>
        <v>0</v>
      </c>
      <c r="BY103" s="144">
        <f t="shared" si="75"/>
        <v>0</v>
      </c>
      <c r="BZ103" s="144">
        <f t="shared" si="75"/>
        <v>0</v>
      </c>
      <c r="CA103" s="144">
        <f t="shared" si="75"/>
        <v>0</v>
      </c>
      <c r="CB103" s="144">
        <f t="shared" si="75"/>
        <v>0</v>
      </c>
      <c r="CE103" s="189" t="str">
        <f t="shared" si="63"/>
        <v>Boucles de circulation</v>
      </c>
      <c r="CF103" s="145"/>
      <c r="CG103" s="145">
        <v>1</v>
      </c>
      <c r="CH103" s="145">
        <v>1</v>
      </c>
      <c r="CI103" s="145">
        <v>1</v>
      </c>
      <c r="CJ103" s="145">
        <v>1</v>
      </c>
      <c r="CK103" s="145">
        <v>1</v>
      </c>
      <c r="CL103" s="145">
        <v>1</v>
      </c>
      <c r="CM103" s="145">
        <v>1</v>
      </c>
      <c r="CN103" s="145">
        <v>1</v>
      </c>
      <c r="CO103" s="145">
        <v>1</v>
      </c>
      <c r="CP103" s="145">
        <v>1</v>
      </c>
      <c r="CQ103" s="145">
        <v>1</v>
      </c>
      <c r="CR103" s="145">
        <v>1</v>
      </c>
      <c r="CS103" s="145">
        <v>1</v>
      </c>
      <c r="CT103" s="145">
        <f t="shared" si="64"/>
        <v>0</v>
      </c>
      <c r="CU103" s="145">
        <f t="shared" si="65"/>
        <v>0</v>
      </c>
      <c r="CV103" s="145">
        <f t="shared" si="67"/>
        <v>0</v>
      </c>
    </row>
    <row r="104" spans="1:100" s="93" customFormat="1" ht="13.5" hidden="1" thickBot="1" x14ac:dyDescent="0.25">
      <c r="A104" s="102"/>
      <c r="B104" s="98" t="s">
        <v>368</v>
      </c>
      <c r="C104" s="319"/>
      <c r="D104" s="49"/>
      <c r="E104" s="152">
        <v>20</v>
      </c>
      <c r="F104" s="642"/>
      <c r="G104" s="34">
        <v>0.08</v>
      </c>
      <c r="H104" s="636"/>
      <c r="I104" s="622" t="s">
        <v>124</v>
      </c>
      <c r="J104" s="84"/>
      <c r="K104" s="139">
        <f t="shared" si="68"/>
        <v>20</v>
      </c>
      <c r="L104" s="140">
        <f t="shared" si="76"/>
        <v>0.08</v>
      </c>
      <c r="M104" s="141">
        <f t="shared" si="77"/>
        <v>0</v>
      </c>
      <c r="N104" s="141">
        <f t="shared" si="78"/>
        <v>0</v>
      </c>
      <c r="O104" s="70"/>
      <c r="P104" s="143" t="str">
        <f t="shared" si="62"/>
        <v>Système de comptage</v>
      </c>
      <c r="Q104" s="144">
        <f t="shared" si="72"/>
        <v>0</v>
      </c>
      <c r="R104" s="144">
        <f t="shared" si="79"/>
        <v>0</v>
      </c>
      <c r="S104" s="144">
        <f t="shared" si="79"/>
        <v>0</v>
      </c>
      <c r="T104" s="144">
        <f t="shared" si="79"/>
        <v>0</v>
      </c>
      <c r="U104" s="144">
        <f t="shared" si="79"/>
        <v>0</v>
      </c>
      <c r="V104" s="144">
        <f t="shared" si="79"/>
        <v>0</v>
      </c>
      <c r="W104" s="144">
        <f t="shared" si="79"/>
        <v>0</v>
      </c>
      <c r="X104" s="144">
        <f t="shared" si="79"/>
        <v>0</v>
      </c>
      <c r="Y104" s="144">
        <f t="shared" si="79"/>
        <v>0</v>
      </c>
      <c r="Z104" s="144">
        <f t="shared" si="79"/>
        <v>0</v>
      </c>
      <c r="AA104" s="144">
        <f t="shared" si="79"/>
        <v>0</v>
      </c>
      <c r="AB104" s="144">
        <f t="shared" si="79"/>
        <v>0</v>
      </c>
      <c r="AC104" s="144">
        <f t="shared" si="79"/>
        <v>0</v>
      </c>
      <c r="AD104" s="144">
        <f t="shared" si="79"/>
        <v>0</v>
      </c>
      <c r="AE104" s="144">
        <f t="shared" si="79"/>
        <v>0</v>
      </c>
      <c r="AF104" s="144">
        <f t="shared" si="79"/>
        <v>0</v>
      </c>
      <c r="AG104" s="144">
        <f t="shared" si="79"/>
        <v>0</v>
      </c>
      <c r="AH104" s="144">
        <f t="shared" si="79"/>
        <v>0</v>
      </c>
      <c r="AI104" s="144">
        <f t="shared" si="79"/>
        <v>0</v>
      </c>
      <c r="AJ104" s="144">
        <f t="shared" si="79"/>
        <v>0</v>
      </c>
      <c r="AK104" s="144">
        <f t="shared" si="79"/>
        <v>0</v>
      </c>
      <c r="AL104" s="144">
        <f t="shared" si="79"/>
        <v>0</v>
      </c>
      <c r="AM104" s="144">
        <f t="shared" si="79"/>
        <v>0</v>
      </c>
      <c r="AN104" s="144">
        <f t="shared" si="79"/>
        <v>0</v>
      </c>
      <c r="AO104" s="144">
        <f t="shared" si="79"/>
        <v>0</v>
      </c>
      <c r="AP104" s="144">
        <f t="shared" si="79"/>
        <v>0</v>
      </c>
      <c r="AQ104" s="144">
        <f t="shared" si="79"/>
        <v>0</v>
      </c>
      <c r="AR104" s="144">
        <f t="shared" si="79"/>
        <v>0</v>
      </c>
      <c r="AS104" s="144">
        <f t="shared" si="79"/>
        <v>0</v>
      </c>
      <c r="AT104" s="144">
        <f t="shared" si="79"/>
        <v>0</v>
      </c>
      <c r="AU104" s="144">
        <f t="shared" si="79"/>
        <v>0</v>
      </c>
      <c r="AV104" s="144">
        <f t="shared" si="80"/>
        <v>0</v>
      </c>
      <c r="AW104" s="137"/>
      <c r="AX104" s="144">
        <f t="shared" si="58"/>
        <v>0</v>
      </c>
      <c r="AY104" s="144">
        <f t="shared" si="74"/>
        <v>0</v>
      </c>
      <c r="AZ104" s="144">
        <f t="shared" si="74"/>
        <v>0</v>
      </c>
      <c r="BA104" s="144">
        <f t="shared" si="74"/>
        <v>0</v>
      </c>
      <c r="BB104" s="144">
        <f t="shared" si="74"/>
        <v>0</v>
      </c>
      <c r="BC104" s="144">
        <f t="shared" si="74"/>
        <v>0</v>
      </c>
      <c r="BD104" s="144">
        <f t="shared" si="74"/>
        <v>0</v>
      </c>
      <c r="BE104" s="144">
        <f t="shared" si="74"/>
        <v>0</v>
      </c>
      <c r="BF104" s="144">
        <f t="shared" si="74"/>
        <v>0</v>
      </c>
      <c r="BG104" s="144">
        <f t="shared" si="74"/>
        <v>0</v>
      </c>
      <c r="BH104" s="144">
        <f t="shared" si="74"/>
        <v>0</v>
      </c>
      <c r="BI104" s="144">
        <f t="shared" si="74"/>
        <v>0</v>
      </c>
      <c r="BJ104" s="144">
        <f t="shared" si="74"/>
        <v>0</v>
      </c>
      <c r="BK104" s="144">
        <f t="shared" si="74"/>
        <v>0</v>
      </c>
      <c r="BL104" s="144">
        <f t="shared" si="74"/>
        <v>0</v>
      </c>
      <c r="BM104" s="144">
        <f t="shared" si="74"/>
        <v>0</v>
      </c>
      <c r="BN104" s="144">
        <f t="shared" si="74"/>
        <v>0</v>
      </c>
      <c r="BO104" s="144">
        <f t="shared" si="75"/>
        <v>0</v>
      </c>
      <c r="BP104" s="144">
        <f t="shared" si="75"/>
        <v>0</v>
      </c>
      <c r="BQ104" s="144">
        <f t="shared" si="75"/>
        <v>0</v>
      </c>
      <c r="BR104" s="144">
        <f t="shared" si="75"/>
        <v>0</v>
      </c>
      <c r="BS104" s="144">
        <f t="shared" si="75"/>
        <v>0</v>
      </c>
      <c r="BT104" s="144">
        <f t="shared" si="75"/>
        <v>0</v>
      </c>
      <c r="BU104" s="144">
        <f t="shared" si="75"/>
        <v>0</v>
      </c>
      <c r="BV104" s="144">
        <f t="shared" si="75"/>
        <v>0</v>
      </c>
      <c r="BW104" s="144">
        <f t="shared" si="75"/>
        <v>0</v>
      </c>
      <c r="BX104" s="144">
        <f t="shared" si="75"/>
        <v>0</v>
      </c>
      <c r="BY104" s="144">
        <f t="shared" si="75"/>
        <v>0</v>
      </c>
      <c r="BZ104" s="144">
        <f t="shared" si="75"/>
        <v>0</v>
      </c>
      <c r="CA104" s="144">
        <f t="shared" si="75"/>
        <v>0</v>
      </c>
      <c r="CB104" s="144">
        <f t="shared" si="75"/>
        <v>0</v>
      </c>
      <c r="CE104" s="189" t="str">
        <f t="shared" si="63"/>
        <v>Système de comptage</v>
      </c>
      <c r="CF104" s="145"/>
      <c r="CG104" s="145">
        <v>1</v>
      </c>
      <c r="CH104" s="145">
        <v>1</v>
      </c>
      <c r="CI104" s="145">
        <v>1</v>
      </c>
      <c r="CJ104" s="145">
        <v>1</v>
      </c>
      <c r="CK104" s="145">
        <v>1</v>
      </c>
      <c r="CL104" s="145">
        <v>1</v>
      </c>
      <c r="CM104" s="145">
        <v>1</v>
      </c>
      <c r="CN104" s="145">
        <v>1</v>
      </c>
      <c r="CO104" s="145">
        <v>1</v>
      </c>
      <c r="CP104" s="145">
        <v>1</v>
      </c>
      <c r="CQ104" s="145">
        <v>1</v>
      </c>
      <c r="CR104" s="145">
        <v>1</v>
      </c>
      <c r="CS104" s="145">
        <v>1</v>
      </c>
      <c r="CT104" s="145">
        <f t="shared" si="64"/>
        <v>0</v>
      </c>
      <c r="CU104" s="145">
        <f t="shared" si="65"/>
        <v>0</v>
      </c>
      <c r="CV104" s="145">
        <f t="shared" si="67"/>
        <v>0</v>
      </c>
    </row>
    <row r="105" spans="1:100" s="93" customFormat="1" ht="13.5" hidden="1" thickBot="1" x14ac:dyDescent="0.25">
      <c r="A105" s="102"/>
      <c r="B105" s="98" t="s">
        <v>367</v>
      </c>
      <c r="C105" s="319"/>
      <c r="D105" s="49"/>
      <c r="E105" s="152">
        <v>30</v>
      </c>
      <c r="F105" s="642"/>
      <c r="G105" s="157">
        <v>1E-3</v>
      </c>
      <c r="H105" s="636"/>
      <c r="I105" s="622" t="s">
        <v>124</v>
      </c>
      <c r="J105" s="84"/>
      <c r="K105" s="139">
        <f t="shared" si="68"/>
        <v>30</v>
      </c>
      <c r="L105" s="140">
        <f t="shared" si="76"/>
        <v>1E-3</v>
      </c>
      <c r="M105" s="141">
        <f t="shared" si="77"/>
        <v>0</v>
      </c>
      <c r="N105" s="141">
        <f t="shared" si="78"/>
        <v>0</v>
      </c>
      <c r="O105" s="70"/>
      <c r="P105" s="143" t="str">
        <f t="shared" si="62"/>
        <v>Calorifugeage</v>
      </c>
      <c r="Q105" s="144">
        <f t="shared" si="72"/>
        <v>0</v>
      </c>
      <c r="R105" s="144">
        <f t="shared" si="79"/>
        <v>0</v>
      </c>
      <c r="S105" s="144">
        <f t="shared" si="79"/>
        <v>0</v>
      </c>
      <c r="T105" s="144">
        <f t="shared" si="79"/>
        <v>0</v>
      </c>
      <c r="U105" s="144">
        <f t="shared" si="79"/>
        <v>0</v>
      </c>
      <c r="V105" s="144">
        <f t="shared" si="79"/>
        <v>0</v>
      </c>
      <c r="W105" s="144">
        <f t="shared" si="79"/>
        <v>0</v>
      </c>
      <c r="X105" s="144">
        <f t="shared" si="79"/>
        <v>0</v>
      </c>
      <c r="Y105" s="144">
        <f t="shared" si="79"/>
        <v>0</v>
      </c>
      <c r="Z105" s="144">
        <f t="shared" si="79"/>
        <v>0</v>
      </c>
      <c r="AA105" s="144">
        <f t="shared" si="79"/>
        <v>0</v>
      </c>
      <c r="AB105" s="144">
        <f t="shared" si="79"/>
        <v>0</v>
      </c>
      <c r="AC105" s="144">
        <f t="shared" si="79"/>
        <v>0</v>
      </c>
      <c r="AD105" s="144">
        <f t="shared" si="79"/>
        <v>0</v>
      </c>
      <c r="AE105" s="144">
        <f t="shared" si="79"/>
        <v>0</v>
      </c>
      <c r="AF105" s="144">
        <f t="shared" si="79"/>
        <v>0</v>
      </c>
      <c r="AG105" s="144">
        <f t="shared" si="79"/>
        <v>0</v>
      </c>
      <c r="AH105" s="144">
        <f t="shared" si="79"/>
        <v>0</v>
      </c>
      <c r="AI105" s="144">
        <f t="shared" si="79"/>
        <v>0</v>
      </c>
      <c r="AJ105" s="144">
        <f t="shared" si="79"/>
        <v>0</v>
      </c>
      <c r="AK105" s="144">
        <f t="shared" si="79"/>
        <v>0</v>
      </c>
      <c r="AL105" s="144">
        <f t="shared" si="79"/>
        <v>0</v>
      </c>
      <c r="AM105" s="144">
        <f t="shared" si="79"/>
        <v>0</v>
      </c>
      <c r="AN105" s="144">
        <f t="shared" si="79"/>
        <v>0</v>
      </c>
      <c r="AO105" s="144">
        <f t="shared" si="79"/>
        <v>0</v>
      </c>
      <c r="AP105" s="144">
        <f t="shared" si="79"/>
        <v>0</v>
      </c>
      <c r="AQ105" s="144">
        <f t="shared" si="79"/>
        <v>0</v>
      </c>
      <c r="AR105" s="144">
        <f t="shared" si="79"/>
        <v>0</v>
      </c>
      <c r="AS105" s="144">
        <f t="shared" si="79"/>
        <v>0</v>
      </c>
      <c r="AT105" s="144">
        <f t="shared" si="79"/>
        <v>0</v>
      </c>
      <c r="AU105" s="144">
        <f t="shared" si="79"/>
        <v>0</v>
      </c>
      <c r="AV105" s="144">
        <f t="shared" si="80"/>
        <v>0</v>
      </c>
      <c r="AW105" s="137"/>
      <c r="AX105" s="144">
        <f t="shared" si="58"/>
        <v>0</v>
      </c>
      <c r="AY105" s="144">
        <f t="shared" si="74"/>
        <v>0</v>
      </c>
      <c r="AZ105" s="144">
        <f t="shared" si="74"/>
        <v>0</v>
      </c>
      <c r="BA105" s="144">
        <f t="shared" si="74"/>
        <v>0</v>
      </c>
      <c r="BB105" s="144">
        <f t="shared" si="74"/>
        <v>0</v>
      </c>
      <c r="BC105" s="144">
        <f t="shared" si="74"/>
        <v>0</v>
      </c>
      <c r="BD105" s="144">
        <f t="shared" si="74"/>
        <v>0</v>
      </c>
      <c r="BE105" s="144">
        <f t="shared" si="74"/>
        <v>0</v>
      </c>
      <c r="BF105" s="144">
        <f t="shared" si="74"/>
        <v>0</v>
      </c>
      <c r="BG105" s="144">
        <f t="shared" si="74"/>
        <v>0</v>
      </c>
      <c r="BH105" s="144">
        <f t="shared" si="74"/>
        <v>0</v>
      </c>
      <c r="BI105" s="144">
        <f t="shared" si="74"/>
        <v>0</v>
      </c>
      <c r="BJ105" s="144">
        <f t="shared" si="74"/>
        <v>0</v>
      </c>
      <c r="BK105" s="144">
        <f t="shared" si="74"/>
        <v>0</v>
      </c>
      <c r="BL105" s="144">
        <f t="shared" si="74"/>
        <v>0</v>
      </c>
      <c r="BM105" s="144">
        <f t="shared" si="74"/>
        <v>0</v>
      </c>
      <c r="BN105" s="144">
        <f t="shared" si="74"/>
        <v>0</v>
      </c>
      <c r="BO105" s="144">
        <f t="shared" si="75"/>
        <v>0</v>
      </c>
      <c r="BP105" s="144">
        <f t="shared" si="75"/>
        <v>0</v>
      </c>
      <c r="BQ105" s="144">
        <f t="shared" si="75"/>
        <v>0</v>
      </c>
      <c r="BR105" s="144">
        <f t="shared" si="75"/>
        <v>0</v>
      </c>
      <c r="BS105" s="144">
        <f t="shared" si="75"/>
        <v>0</v>
      </c>
      <c r="BT105" s="144">
        <f t="shared" si="75"/>
        <v>0</v>
      </c>
      <c r="BU105" s="144">
        <f t="shared" si="75"/>
        <v>0</v>
      </c>
      <c r="BV105" s="144">
        <f t="shared" si="75"/>
        <v>0</v>
      </c>
      <c r="BW105" s="144">
        <f t="shared" si="75"/>
        <v>0</v>
      </c>
      <c r="BX105" s="144">
        <f t="shared" si="75"/>
        <v>0</v>
      </c>
      <c r="BY105" s="144">
        <f t="shared" si="75"/>
        <v>0</v>
      </c>
      <c r="BZ105" s="144">
        <f t="shared" si="75"/>
        <v>0</v>
      </c>
      <c r="CA105" s="144">
        <f t="shared" si="75"/>
        <v>0</v>
      </c>
      <c r="CB105" s="144">
        <f t="shared" si="75"/>
        <v>0</v>
      </c>
      <c r="CE105" s="189" t="str">
        <f t="shared" si="63"/>
        <v>Calorifugeage</v>
      </c>
      <c r="CF105" s="145"/>
      <c r="CG105" s="145">
        <v>1</v>
      </c>
      <c r="CH105" s="145">
        <v>1</v>
      </c>
      <c r="CI105" s="145">
        <v>1</v>
      </c>
      <c r="CJ105" s="145">
        <v>1</v>
      </c>
      <c r="CK105" s="145">
        <v>1</v>
      </c>
      <c r="CL105" s="145">
        <v>1</v>
      </c>
      <c r="CM105" s="145">
        <v>1</v>
      </c>
      <c r="CN105" s="145">
        <v>1</v>
      </c>
      <c r="CO105" s="145">
        <v>1</v>
      </c>
      <c r="CP105" s="145">
        <v>1</v>
      </c>
      <c r="CQ105" s="145">
        <v>1</v>
      </c>
      <c r="CR105" s="145">
        <v>1</v>
      </c>
      <c r="CS105" s="145">
        <v>1</v>
      </c>
      <c r="CT105" s="145">
        <f t="shared" si="64"/>
        <v>0</v>
      </c>
      <c r="CU105" s="145">
        <f t="shared" si="65"/>
        <v>0</v>
      </c>
      <c r="CV105" s="145">
        <f t="shared" si="67"/>
        <v>0</v>
      </c>
    </row>
    <row r="106" spans="1:100" hidden="1" x14ac:dyDescent="0.2">
      <c r="A106" s="102"/>
      <c r="B106" s="98" t="s">
        <v>45</v>
      </c>
      <c r="C106" s="320"/>
      <c r="D106" s="50"/>
      <c r="E106" s="510">
        <v>30</v>
      </c>
      <c r="F106" s="643"/>
      <c r="G106" s="157" t="s">
        <v>46</v>
      </c>
      <c r="H106" s="637"/>
      <c r="I106" s="623" t="s">
        <v>124</v>
      </c>
      <c r="J106" s="84"/>
      <c r="K106" s="139">
        <f t="shared" si="68"/>
        <v>30</v>
      </c>
      <c r="L106" s="140">
        <f t="shared" si="76"/>
        <v>0</v>
      </c>
      <c r="M106" s="141">
        <f t="shared" si="77"/>
        <v>0</v>
      </c>
      <c r="N106" s="141">
        <f t="shared" si="78"/>
        <v>0</v>
      </c>
      <c r="O106" s="70"/>
      <c r="P106" s="143" t="str">
        <f t="shared" si="62"/>
        <v>Autre</v>
      </c>
      <c r="Q106" s="144">
        <f t="shared" si="72"/>
        <v>0</v>
      </c>
      <c r="R106" s="144">
        <f t="shared" si="79"/>
        <v>0</v>
      </c>
      <c r="S106" s="144">
        <f t="shared" si="79"/>
        <v>0</v>
      </c>
      <c r="T106" s="144">
        <f t="shared" si="79"/>
        <v>0</v>
      </c>
      <c r="U106" s="144">
        <f t="shared" si="79"/>
        <v>0</v>
      </c>
      <c r="V106" s="144">
        <f t="shared" si="79"/>
        <v>0</v>
      </c>
      <c r="W106" s="144">
        <f t="shared" si="79"/>
        <v>0</v>
      </c>
      <c r="X106" s="144">
        <f t="shared" si="79"/>
        <v>0</v>
      </c>
      <c r="Y106" s="144">
        <f t="shared" si="79"/>
        <v>0</v>
      </c>
      <c r="Z106" s="144">
        <f t="shared" si="79"/>
        <v>0</v>
      </c>
      <c r="AA106" s="144">
        <f t="shared" si="79"/>
        <v>0</v>
      </c>
      <c r="AB106" s="144">
        <f t="shared" si="79"/>
        <v>0</v>
      </c>
      <c r="AC106" s="144">
        <f t="shared" si="79"/>
        <v>0</v>
      </c>
      <c r="AD106" s="144">
        <f t="shared" si="79"/>
        <v>0</v>
      </c>
      <c r="AE106" s="144">
        <f t="shared" si="79"/>
        <v>0</v>
      </c>
      <c r="AF106" s="144">
        <f t="shared" si="79"/>
        <v>0</v>
      </c>
      <c r="AG106" s="144">
        <f t="shared" si="79"/>
        <v>0</v>
      </c>
      <c r="AH106" s="144">
        <f t="shared" si="79"/>
        <v>0</v>
      </c>
      <c r="AI106" s="144">
        <f t="shared" si="79"/>
        <v>0</v>
      </c>
      <c r="AJ106" s="144">
        <f t="shared" si="79"/>
        <v>0</v>
      </c>
      <c r="AK106" s="144">
        <f t="shared" si="79"/>
        <v>0</v>
      </c>
      <c r="AL106" s="144">
        <f t="shared" si="79"/>
        <v>0</v>
      </c>
      <c r="AM106" s="144">
        <f t="shared" si="79"/>
        <v>0</v>
      </c>
      <c r="AN106" s="144">
        <f t="shared" si="79"/>
        <v>0</v>
      </c>
      <c r="AO106" s="144">
        <f t="shared" si="79"/>
        <v>0</v>
      </c>
      <c r="AP106" s="144">
        <f t="shared" si="79"/>
        <v>0</v>
      </c>
      <c r="AQ106" s="144">
        <f t="shared" si="79"/>
        <v>0</v>
      </c>
      <c r="AR106" s="144">
        <f t="shared" si="79"/>
        <v>0</v>
      </c>
      <c r="AS106" s="144">
        <f t="shared" si="79"/>
        <v>0</v>
      </c>
      <c r="AT106" s="144">
        <f t="shared" si="79"/>
        <v>0</v>
      </c>
      <c r="AU106" s="144">
        <f t="shared" si="79"/>
        <v>0</v>
      </c>
      <c r="AV106" s="144">
        <f t="shared" si="80"/>
        <v>0</v>
      </c>
      <c r="AW106" s="137"/>
      <c r="AX106" s="144">
        <f t="shared" si="58"/>
        <v>0</v>
      </c>
      <c r="AY106" s="144">
        <f t="shared" si="74"/>
        <v>0</v>
      </c>
      <c r="AZ106" s="144">
        <f t="shared" si="74"/>
        <v>0</v>
      </c>
      <c r="BA106" s="144">
        <f t="shared" si="74"/>
        <v>0</v>
      </c>
      <c r="BB106" s="144">
        <f t="shared" si="74"/>
        <v>0</v>
      </c>
      <c r="BC106" s="144">
        <f t="shared" si="74"/>
        <v>0</v>
      </c>
      <c r="BD106" s="144">
        <f t="shared" si="74"/>
        <v>0</v>
      </c>
      <c r="BE106" s="144">
        <f t="shared" si="74"/>
        <v>0</v>
      </c>
      <c r="BF106" s="144">
        <f t="shared" si="74"/>
        <v>0</v>
      </c>
      <c r="BG106" s="144">
        <f t="shared" si="74"/>
        <v>0</v>
      </c>
      <c r="BH106" s="144">
        <f t="shared" si="74"/>
        <v>0</v>
      </c>
      <c r="BI106" s="144">
        <f t="shared" si="74"/>
        <v>0</v>
      </c>
      <c r="BJ106" s="144">
        <f t="shared" si="74"/>
        <v>0</v>
      </c>
      <c r="BK106" s="144">
        <f t="shared" si="74"/>
        <v>0</v>
      </c>
      <c r="BL106" s="144">
        <f t="shared" si="74"/>
        <v>0</v>
      </c>
      <c r="BM106" s="144">
        <f t="shared" si="74"/>
        <v>0</v>
      </c>
      <c r="BN106" s="144">
        <f t="shared" si="74"/>
        <v>0</v>
      </c>
      <c r="BO106" s="144">
        <f t="shared" si="75"/>
        <v>0</v>
      </c>
      <c r="BP106" s="144">
        <f t="shared" si="75"/>
        <v>0</v>
      </c>
      <c r="BQ106" s="144">
        <f t="shared" si="75"/>
        <v>0</v>
      </c>
      <c r="BR106" s="144">
        <f t="shared" si="75"/>
        <v>0</v>
      </c>
      <c r="BS106" s="144">
        <f t="shared" si="75"/>
        <v>0</v>
      </c>
      <c r="BT106" s="144">
        <f t="shared" si="75"/>
        <v>0</v>
      </c>
      <c r="BU106" s="144">
        <f t="shared" si="75"/>
        <v>0</v>
      </c>
      <c r="BV106" s="144">
        <f t="shared" si="75"/>
        <v>0</v>
      </c>
      <c r="BW106" s="144">
        <f t="shared" si="75"/>
        <v>0</v>
      </c>
      <c r="BX106" s="144">
        <f t="shared" si="75"/>
        <v>0</v>
      </c>
      <c r="BY106" s="144">
        <f t="shared" si="75"/>
        <v>0</v>
      </c>
      <c r="BZ106" s="144">
        <f t="shared" si="75"/>
        <v>0</v>
      </c>
      <c r="CA106" s="144">
        <f t="shared" si="75"/>
        <v>0</v>
      </c>
      <c r="CB106" s="144">
        <f t="shared" si="75"/>
        <v>0</v>
      </c>
      <c r="CE106" s="189" t="str">
        <f t="shared" si="63"/>
        <v>Autre</v>
      </c>
      <c r="CF106" s="145"/>
      <c r="CG106" s="145">
        <v>1</v>
      </c>
      <c r="CH106" s="145">
        <v>1</v>
      </c>
      <c r="CI106" s="145">
        <v>1</v>
      </c>
      <c r="CJ106" s="145">
        <v>1</v>
      </c>
      <c r="CK106" s="145">
        <v>1</v>
      </c>
      <c r="CL106" s="145">
        <v>1</v>
      </c>
      <c r="CM106" s="145">
        <v>1</v>
      </c>
      <c r="CN106" s="145">
        <v>1</v>
      </c>
      <c r="CO106" s="145">
        <v>1</v>
      </c>
      <c r="CP106" s="145">
        <v>1</v>
      </c>
      <c r="CQ106" s="145">
        <v>1</v>
      </c>
      <c r="CR106" s="145">
        <v>1</v>
      </c>
      <c r="CS106" s="145">
        <v>1</v>
      </c>
      <c r="CT106" s="145">
        <f t="shared" si="64"/>
        <v>0</v>
      </c>
      <c r="CU106" s="145">
        <f t="shared" si="65"/>
        <v>0</v>
      </c>
      <c r="CV106" s="145">
        <f t="shared" si="67"/>
        <v>0</v>
      </c>
    </row>
    <row r="107" spans="1:100" ht="13.5" hidden="1" thickBot="1" x14ac:dyDescent="0.25">
      <c r="A107" s="91"/>
      <c r="B107" s="698" t="s">
        <v>154</v>
      </c>
      <c r="C107" s="323"/>
      <c r="D107" s="160"/>
      <c r="E107" s="155"/>
      <c r="F107" s="127"/>
      <c r="G107" s="161"/>
      <c r="H107" s="639"/>
      <c r="I107" s="130"/>
      <c r="J107" s="84"/>
      <c r="K107" s="139"/>
      <c r="L107" s="140"/>
      <c r="M107" s="141"/>
      <c r="N107" s="141"/>
      <c r="O107" s="70"/>
      <c r="P107" s="395" t="str">
        <f t="shared" si="62"/>
        <v>10. Ventilation</v>
      </c>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37"/>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E107" s="374" t="str">
        <f t="shared" si="63"/>
        <v>10. Ventilation</v>
      </c>
      <c r="CF107" s="145">
        <v>1</v>
      </c>
      <c r="CG107" s="145">
        <v>1</v>
      </c>
      <c r="CH107" s="145">
        <v>1</v>
      </c>
      <c r="CI107" s="145">
        <v>1</v>
      </c>
      <c r="CJ107" s="145">
        <v>1</v>
      </c>
      <c r="CK107" s="145">
        <v>1</v>
      </c>
      <c r="CL107" s="145">
        <v>1</v>
      </c>
      <c r="CM107" s="145">
        <v>1</v>
      </c>
      <c r="CN107" s="145">
        <v>1</v>
      </c>
      <c r="CO107" s="145">
        <v>1</v>
      </c>
      <c r="CP107" s="145">
        <v>1</v>
      </c>
      <c r="CQ107" s="145">
        <v>1</v>
      </c>
      <c r="CR107" s="145">
        <v>1</v>
      </c>
      <c r="CS107" s="145">
        <v>1</v>
      </c>
      <c r="CT107" s="145">
        <f t="shared" si="64"/>
        <v>1</v>
      </c>
      <c r="CU107" s="145">
        <f t="shared" si="65"/>
        <v>1</v>
      </c>
      <c r="CV107" s="145">
        <f t="shared" si="67"/>
        <v>1</v>
      </c>
    </row>
    <row r="108" spans="1:100" ht="13.5" hidden="1" thickBot="1" x14ac:dyDescent="0.25">
      <c r="A108" s="91"/>
      <c r="B108" s="98" t="s">
        <v>390</v>
      </c>
      <c r="C108" s="319"/>
      <c r="D108" s="49"/>
      <c r="E108" s="152">
        <v>25</v>
      </c>
      <c r="F108" s="642"/>
      <c r="G108" s="34">
        <v>0.04</v>
      </c>
      <c r="H108" s="636"/>
      <c r="I108" s="622" t="s">
        <v>124</v>
      </c>
      <c r="J108" s="84"/>
      <c r="K108" s="139">
        <f t="shared" si="68"/>
        <v>25</v>
      </c>
      <c r="L108" s="140">
        <f t="shared" ref="L108:L112" si="81">IF(ISNUMBER(H108),IF(I108=$D$332,IFERROR(H108/D108,"-"),H108/100),IF(ISNUMBER(G108),G108,0))</f>
        <v>0.04</v>
      </c>
      <c r="M108" s="141">
        <f t="shared" ref="M108:M112" si="82">IF(AND(ISNUMBER(H108),I108=$D$332),H108,L108*D108)</f>
        <v>0</v>
      </c>
      <c r="N108" s="141">
        <f t="shared" ref="N108:N112" si="83">1/K108*D108</f>
        <v>0</v>
      </c>
      <c r="O108" s="70"/>
      <c r="P108" s="143" t="str">
        <f t="shared" si="62"/>
        <v>Appareils de ventilation/monoblocs</v>
      </c>
      <c r="Q108" s="144">
        <f t="shared" si="72"/>
        <v>0</v>
      </c>
      <c r="R108" s="144">
        <f t="shared" ref="R108:AU112" si="84">IF(Betrachtungszeit_Heizung&lt;R$26,0,IF(AND(Q$26&lt;&gt;0,Q$26/($K108)=INT(Q$26/($K108))),$D108,0))</f>
        <v>0</v>
      </c>
      <c r="S108" s="144">
        <f t="shared" si="84"/>
        <v>0</v>
      </c>
      <c r="T108" s="144">
        <f t="shared" si="84"/>
        <v>0</v>
      </c>
      <c r="U108" s="144">
        <f t="shared" si="84"/>
        <v>0</v>
      </c>
      <c r="V108" s="144">
        <f t="shared" si="84"/>
        <v>0</v>
      </c>
      <c r="W108" s="144">
        <f t="shared" si="84"/>
        <v>0</v>
      </c>
      <c r="X108" s="144">
        <f t="shared" si="84"/>
        <v>0</v>
      </c>
      <c r="Y108" s="144">
        <f t="shared" si="84"/>
        <v>0</v>
      </c>
      <c r="Z108" s="144">
        <f t="shared" si="84"/>
        <v>0</v>
      </c>
      <c r="AA108" s="144">
        <f t="shared" si="84"/>
        <v>0</v>
      </c>
      <c r="AB108" s="144">
        <f t="shared" si="84"/>
        <v>0</v>
      </c>
      <c r="AC108" s="144">
        <f t="shared" si="84"/>
        <v>0</v>
      </c>
      <c r="AD108" s="144">
        <f t="shared" si="84"/>
        <v>0</v>
      </c>
      <c r="AE108" s="144">
        <f t="shared" si="84"/>
        <v>0</v>
      </c>
      <c r="AF108" s="144">
        <f t="shared" si="84"/>
        <v>0</v>
      </c>
      <c r="AG108" s="144">
        <f t="shared" si="84"/>
        <v>0</v>
      </c>
      <c r="AH108" s="144">
        <f t="shared" si="84"/>
        <v>0</v>
      </c>
      <c r="AI108" s="144">
        <f t="shared" si="84"/>
        <v>0</v>
      </c>
      <c r="AJ108" s="144">
        <f t="shared" si="84"/>
        <v>0</v>
      </c>
      <c r="AK108" s="144">
        <f t="shared" si="84"/>
        <v>0</v>
      </c>
      <c r="AL108" s="144">
        <f t="shared" si="84"/>
        <v>0</v>
      </c>
      <c r="AM108" s="144">
        <f t="shared" si="84"/>
        <v>0</v>
      </c>
      <c r="AN108" s="144">
        <f t="shared" si="84"/>
        <v>0</v>
      </c>
      <c r="AO108" s="144">
        <f t="shared" si="84"/>
        <v>0</v>
      </c>
      <c r="AP108" s="144">
        <f t="shared" si="84"/>
        <v>0</v>
      </c>
      <c r="AQ108" s="144">
        <f t="shared" si="84"/>
        <v>0</v>
      </c>
      <c r="AR108" s="144">
        <f t="shared" si="84"/>
        <v>0</v>
      </c>
      <c r="AS108" s="144">
        <f t="shared" si="84"/>
        <v>0</v>
      </c>
      <c r="AT108" s="144">
        <f t="shared" si="84"/>
        <v>0</v>
      </c>
      <c r="AU108" s="144">
        <f t="shared" si="84"/>
        <v>0</v>
      </c>
      <c r="AV108" s="144">
        <f>SUMIF($AX$26:$CB$26,Betrachtungszeit_Heizung,AX108:CB108)</f>
        <v>0</v>
      </c>
      <c r="AW108" s="137"/>
      <c r="AX108" s="144">
        <f t="shared" si="58"/>
        <v>0</v>
      </c>
      <c r="AY108" s="144">
        <f t="shared" si="74"/>
        <v>0</v>
      </c>
      <c r="AZ108" s="144">
        <f t="shared" si="74"/>
        <v>0</v>
      </c>
      <c r="BA108" s="144">
        <f t="shared" si="74"/>
        <v>0</v>
      </c>
      <c r="BB108" s="144">
        <f t="shared" si="74"/>
        <v>0</v>
      </c>
      <c r="BC108" s="144">
        <f t="shared" si="74"/>
        <v>0</v>
      </c>
      <c r="BD108" s="144">
        <f t="shared" si="74"/>
        <v>0</v>
      </c>
      <c r="BE108" s="144">
        <f t="shared" si="74"/>
        <v>0</v>
      </c>
      <c r="BF108" s="144">
        <f t="shared" si="74"/>
        <v>0</v>
      </c>
      <c r="BG108" s="144">
        <f t="shared" si="74"/>
        <v>0</v>
      </c>
      <c r="BH108" s="144">
        <f t="shared" si="74"/>
        <v>0</v>
      </c>
      <c r="BI108" s="144">
        <f t="shared" si="74"/>
        <v>0</v>
      </c>
      <c r="BJ108" s="144">
        <f t="shared" si="74"/>
        <v>0</v>
      </c>
      <c r="BK108" s="144">
        <f t="shared" si="74"/>
        <v>0</v>
      </c>
      <c r="BL108" s="144">
        <f t="shared" si="74"/>
        <v>0</v>
      </c>
      <c r="BM108" s="144">
        <f t="shared" si="74"/>
        <v>0</v>
      </c>
      <c r="BN108" s="144">
        <f t="shared" si="74"/>
        <v>0</v>
      </c>
      <c r="BO108" s="144">
        <f t="shared" si="75"/>
        <v>0</v>
      </c>
      <c r="BP108" s="144">
        <f t="shared" si="75"/>
        <v>0</v>
      </c>
      <c r="BQ108" s="144">
        <f t="shared" si="75"/>
        <v>0</v>
      </c>
      <c r="BR108" s="144">
        <f t="shared" si="75"/>
        <v>0</v>
      </c>
      <c r="BS108" s="144">
        <f t="shared" si="75"/>
        <v>0</v>
      </c>
      <c r="BT108" s="144">
        <f t="shared" si="75"/>
        <v>0</v>
      </c>
      <c r="BU108" s="144">
        <f t="shared" si="75"/>
        <v>0</v>
      </c>
      <c r="BV108" s="144">
        <f t="shared" si="75"/>
        <v>0</v>
      </c>
      <c r="BW108" s="144">
        <f t="shared" si="75"/>
        <v>0</v>
      </c>
      <c r="BX108" s="144">
        <f t="shared" si="75"/>
        <v>0</v>
      </c>
      <c r="BY108" s="144">
        <f t="shared" si="75"/>
        <v>0</v>
      </c>
      <c r="BZ108" s="144">
        <f t="shared" si="75"/>
        <v>0</v>
      </c>
      <c r="CA108" s="144">
        <f t="shared" si="75"/>
        <v>0</v>
      </c>
      <c r="CB108" s="144">
        <f t="shared" si="75"/>
        <v>0</v>
      </c>
      <c r="CE108" s="189" t="str">
        <f t="shared" si="63"/>
        <v>Appareils de ventilation/monoblocs</v>
      </c>
      <c r="CF108" s="145"/>
      <c r="CG108" s="145">
        <v>1</v>
      </c>
      <c r="CH108" s="145">
        <v>1</v>
      </c>
      <c r="CI108" s="145">
        <v>1</v>
      </c>
      <c r="CJ108" s="145">
        <v>1</v>
      </c>
      <c r="CK108" s="145">
        <v>1</v>
      </c>
      <c r="CL108" s="145">
        <v>1</v>
      </c>
      <c r="CM108" s="145">
        <v>1</v>
      </c>
      <c r="CN108" s="145">
        <v>1</v>
      </c>
      <c r="CO108" s="145">
        <v>1</v>
      </c>
      <c r="CP108" s="145">
        <v>1</v>
      </c>
      <c r="CQ108" s="145">
        <v>1</v>
      </c>
      <c r="CR108" s="145">
        <v>1</v>
      </c>
      <c r="CS108" s="145">
        <v>1</v>
      </c>
      <c r="CT108" s="145">
        <f t="shared" si="64"/>
        <v>0</v>
      </c>
      <c r="CU108" s="145">
        <f t="shared" si="65"/>
        <v>0</v>
      </c>
      <c r="CV108" s="145">
        <f t="shared" si="67"/>
        <v>0</v>
      </c>
    </row>
    <row r="109" spans="1:100" s="100" customFormat="1" ht="13.5" hidden="1" thickBot="1" x14ac:dyDescent="0.25">
      <c r="A109" s="102"/>
      <c r="B109" s="98" t="s">
        <v>392</v>
      </c>
      <c r="C109" s="319"/>
      <c r="D109" s="49"/>
      <c r="E109" s="152">
        <v>15</v>
      </c>
      <c r="F109" s="642"/>
      <c r="G109" s="34">
        <v>0.01</v>
      </c>
      <c r="H109" s="636"/>
      <c r="I109" s="622" t="s">
        <v>124</v>
      </c>
      <c r="J109" s="84"/>
      <c r="K109" s="139">
        <f t="shared" si="68"/>
        <v>15</v>
      </c>
      <c r="L109" s="140">
        <f t="shared" si="81"/>
        <v>0.01</v>
      </c>
      <c r="M109" s="141">
        <f t="shared" si="82"/>
        <v>0</v>
      </c>
      <c r="N109" s="141">
        <f t="shared" si="83"/>
        <v>0</v>
      </c>
      <c r="O109" s="70"/>
      <c r="P109" s="143" t="str">
        <f t="shared" si="62"/>
        <v>Robinetterie, accessoires</v>
      </c>
      <c r="Q109" s="144">
        <f t="shared" si="72"/>
        <v>0</v>
      </c>
      <c r="R109" s="144">
        <f t="shared" si="84"/>
        <v>0</v>
      </c>
      <c r="S109" s="144">
        <f t="shared" si="84"/>
        <v>0</v>
      </c>
      <c r="T109" s="144">
        <f t="shared" si="84"/>
        <v>0</v>
      </c>
      <c r="U109" s="144">
        <f t="shared" si="84"/>
        <v>0</v>
      </c>
      <c r="V109" s="144">
        <f t="shared" si="84"/>
        <v>0</v>
      </c>
      <c r="W109" s="144">
        <f t="shared" si="84"/>
        <v>0</v>
      </c>
      <c r="X109" s="144">
        <f t="shared" si="84"/>
        <v>0</v>
      </c>
      <c r="Y109" s="144">
        <f t="shared" si="84"/>
        <v>0</v>
      </c>
      <c r="Z109" s="144">
        <f t="shared" si="84"/>
        <v>0</v>
      </c>
      <c r="AA109" s="144">
        <f t="shared" si="84"/>
        <v>0</v>
      </c>
      <c r="AB109" s="144">
        <f t="shared" si="84"/>
        <v>0</v>
      </c>
      <c r="AC109" s="144">
        <f t="shared" si="84"/>
        <v>0</v>
      </c>
      <c r="AD109" s="144">
        <f t="shared" si="84"/>
        <v>0</v>
      </c>
      <c r="AE109" s="144">
        <f t="shared" si="84"/>
        <v>0</v>
      </c>
      <c r="AF109" s="144">
        <f t="shared" si="84"/>
        <v>0</v>
      </c>
      <c r="AG109" s="144">
        <f t="shared" si="84"/>
        <v>0</v>
      </c>
      <c r="AH109" s="144">
        <f t="shared" si="84"/>
        <v>0</v>
      </c>
      <c r="AI109" s="144">
        <f t="shared" si="84"/>
        <v>0</v>
      </c>
      <c r="AJ109" s="144">
        <f t="shared" si="84"/>
        <v>0</v>
      </c>
      <c r="AK109" s="144">
        <f t="shared" si="84"/>
        <v>0</v>
      </c>
      <c r="AL109" s="144">
        <f t="shared" si="84"/>
        <v>0</v>
      </c>
      <c r="AM109" s="144">
        <f t="shared" si="84"/>
        <v>0</v>
      </c>
      <c r="AN109" s="144">
        <f t="shared" si="84"/>
        <v>0</v>
      </c>
      <c r="AO109" s="144">
        <f t="shared" si="84"/>
        <v>0</v>
      </c>
      <c r="AP109" s="144">
        <f t="shared" si="84"/>
        <v>0</v>
      </c>
      <c r="AQ109" s="144">
        <f t="shared" si="84"/>
        <v>0</v>
      </c>
      <c r="AR109" s="144">
        <f t="shared" si="84"/>
        <v>0</v>
      </c>
      <c r="AS109" s="144">
        <f t="shared" si="84"/>
        <v>0</v>
      </c>
      <c r="AT109" s="144">
        <f t="shared" si="84"/>
        <v>0</v>
      </c>
      <c r="AU109" s="144">
        <f t="shared" si="84"/>
        <v>0</v>
      </c>
      <c r="AV109" s="144">
        <f>SUMIF($AX$26:$CB$26,Betrachtungszeit_Heizung,AX109:CB109)</f>
        <v>0</v>
      </c>
      <c r="AW109" s="137"/>
      <c r="AX109" s="144">
        <f t="shared" si="58"/>
        <v>0</v>
      </c>
      <c r="AY109" s="144">
        <f t="shared" si="74"/>
        <v>0</v>
      </c>
      <c r="AZ109" s="144">
        <f t="shared" si="74"/>
        <v>0</v>
      </c>
      <c r="BA109" s="144">
        <f t="shared" si="74"/>
        <v>0</v>
      </c>
      <c r="BB109" s="144">
        <f t="shared" si="74"/>
        <v>0</v>
      </c>
      <c r="BC109" s="144">
        <f t="shared" si="74"/>
        <v>0</v>
      </c>
      <c r="BD109" s="144">
        <f t="shared" si="74"/>
        <v>0</v>
      </c>
      <c r="BE109" s="144">
        <f t="shared" si="74"/>
        <v>0</v>
      </c>
      <c r="BF109" s="144">
        <f t="shared" si="74"/>
        <v>0</v>
      </c>
      <c r="BG109" s="144">
        <f t="shared" si="74"/>
        <v>0</v>
      </c>
      <c r="BH109" s="144">
        <f t="shared" si="74"/>
        <v>0</v>
      </c>
      <c r="BI109" s="144">
        <f t="shared" si="74"/>
        <v>0</v>
      </c>
      <c r="BJ109" s="144">
        <f t="shared" si="74"/>
        <v>0</v>
      </c>
      <c r="BK109" s="144">
        <f t="shared" si="74"/>
        <v>0</v>
      </c>
      <c r="BL109" s="144">
        <f t="shared" si="74"/>
        <v>0</v>
      </c>
      <c r="BM109" s="144">
        <f t="shared" si="74"/>
        <v>0</v>
      </c>
      <c r="BN109" s="144">
        <f t="shared" si="74"/>
        <v>0</v>
      </c>
      <c r="BO109" s="144">
        <f t="shared" si="75"/>
        <v>0</v>
      </c>
      <c r="BP109" s="144">
        <f t="shared" si="75"/>
        <v>0</v>
      </c>
      <c r="BQ109" s="144">
        <f t="shared" si="75"/>
        <v>0</v>
      </c>
      <c r="BR109" s="144">
        <f t="shared" si="75"/>
        <v>0</v>
      </c>
      <c r="BS109" s="144">
        <f t="shared" si="75"/>
        <v>0</v>
      </c>
      <c r="BT109" s="144">
        <f t="shared" si="75"/>
        <v>0</v>
      </c>
      <c r="BU109" s="144">
        <f t="shared" si="75"/>
        <v>0</v>
      </c>
      <c r="BV109" s="144">
        <f t="shared" si="75"/>
        <v>0</v>
      </c>
      <c r="BW109" s="144">
        <f t="shared" si="75"/>
        <v>0</v>
      </c>
      <c r="BX109" s="144">
        <f t="shared" si="75"/>
        <v>0</v>
      </c>
      <c r="BY109" s="144">
        <f t="shared" si="75"/>
        <v>0</v>
      </c>
      <c r="BZ109" s="144">
        <f t="shared" si="75"/>
        <v>0</v>
      </c>
      <c r="CA109" s="144">
        <f t="shared" si="75"/>
        <v>0</v>
      </c>
      <c r="CB109" s="144">
        <f t="shared" si="75"/>
        <v>0</v>
      </c>
      <c r="CE109" s="189" t="str">
        <f t="shared" si="63"/>
        <v>Robinetterie, accessoires</v>
      </c>
      <c r="CF109" s="145"/>
      <c r="CG109" s="145">
        <v>1</v>
      </c>
      <c r="CH109" s="145">
        <v>1</v>
      </c>
      <c r="CI109" s="145">
        <v>1</v>
      </c>
      <c r="CJ109" s="145">
        <v>1</v>
      </c>
      <c r="CK109" s="145">
        <v>1</v>
      </c>
      <c r="CL109" s="145">
        <v>1</v>
      </c>
      <c r="CM109" s="145">
        <v>1</v>
      </c>
      <c r="CN109" s="145">
        <v>1</v>
      </c>
      <c r="CO109" s="145">
        <v>1</v>
      </c>
      <c r="CP109" s="145">
        <v>1</v>
      </c>
      <c r="CQ109" s="145">
        <v>1</v>
      </c>
      <c r="CR109" s="145">
        <v>1</v>
      </c>
      <c r="CS109" s="145">
        <v>1</v>
      </c>
      <c r="CT109" s="145">
        <f t="shared" si="64"/>
        <v>0</v>
      </c>
      <c r="CU109" s="145">
        <f t="shared" si="65"/>
        <v>0</v>
      </c>
      <c r="CV109" s="145">
        <f t="shared" si="67"/>
        <v>0</v>
      </c>
    </row>
    <row r="110" spans="1:100" s="107" customFormat="1" ht="12.75" hidden="1" customHeight="1" thickBot="1" x14ac:dyDescent="0.25">
      <c r="B110" s="98" t="s">
        <v>391</v>
      </c>
      <c r="C110" s="319"/>
      <c r="D110" s="49"/>
      <c r="E110" s="152">
        <v>40</v>
      </c>
      <c r="F110" s="642"/>
      <c r="G110" s="34">
        <v>0.01</v>
      </c>
      <c r="H110" s="636"/>
      <c r="I110" s="622" t="s">
        <v>124</v>
      </c>
      <c r="J110" s="84"/>
      <c r="K110" s="139">
        <f t="shared" si="68"/>
        <v>40</v>
      </c>
      <c r="L110" s="140">
        <f t="shared" si="81"/>
        <v>0.01</v>
      </c>
      <c r="M110" s="141">
        <f t="shared" si="82"/>
        <v>0</v>
      </c>
      <c r="N110" s="141">
        <f t="shared" si="83"/>
        <v>0</v>
      </c>
      <c r="O110" s="70"/>
      <c r="P110" s="143" t="str">
        <f t="shared" si="62"/>
        <v>Gaines</v>
      </c>
      <c r="Q110" s="144">
        <f t="shared" si="72"/>
        <v>0</v>
      </c>
      <c r="R110" s="144">
        <f t="shared" si="84"/>
        <v>0</v>
      </c>
      <c r="S110" s="144">
        <f t="shared" si="84"/>
        <v>0</v>
      </c>
      <c r="T110" s="144">
        <f t="shared" si="84"/>
        <v>0</v>
      </c>
      <c r="U110" s="144">
        <f t="shared" si="84"/>
        <v>0</v>
      </c>
      <c r="V110" s="144">
        <f t="shared" si="84"/>
        <v>0</v>
      </c>
      <c r="W110" s="144">
        <f t="shared" si="84"/>
        <v>0</v>
      </c>
      <c r="X110" s="144">
        <f t="shared" si="84"/>
        <v>0</v>
      </c>
      <c r="Y110" s="144">
        <f t="shared" si="84"/>
        <v>0</v>
      </c>
      <c r="Z110" s="144">
        <f t="shared" si="84"/>
        <v>0</v>
      </c>
      <c r="AA110" s="144">
        <f t="shared" si="84"/>
        <v>0</v>
      </c>
      <c r="AB110" s="144">
        <f t="shared" si="84"/>
        <v>0</v>
      </c>
      <c r="AC110" s="144">
        <f t="shared" si="84"/>
        <v>0</v>
      </c>
      <c r="AD110" s="144">
        <f t="shared" si="84"/>
        <v>0</v>
      </c>
      <c r="AE110" s="144">
        <f t="shared" si="84"/>
        <v>0</v>
      </c>
      <c r="AF110" s="144">
        <f t="shared" si="84"/>
        <v>0</v>
      </c>
      <c r="AG110" s="144">
        <f t="shared" si="84"/>
        <v>0</v>
      </c>
      <c r="AH110" s="144">
        <f t="shared" si="84"/>
        <v>0</v>
      </c>
      <c r="AI110" s="144">
        <f t="shared" si="84"/>
        <v>0</v>
      </c>
      <c r="AJ110" s="144">
        <f t="shared" si="84"/>
        <v>0</v>
      </c>
      <c r="AK110" s="144">
        <f t="shared" si="84"/>
        <v>0</v>
      </c>
      <c r="AL110" s="144">
        <f t="shared" si="84"/>
        <v>0</v>
      </c>
      <c r="AM110" s="144">
        <f t="shared" si="84"/>
        <v>0</v>
      </c>
      <c r="AN110" s="144">
        <f t="shared" si="84"/>
        <v>0</v>
      </c>
      <c r="AO110" s="144">
        <f t="shared" si="84"/>
        <v>0</v>
      </c>
      <c r="AP110" s="144">
        <f t="shared" si="84"/>
        <v>0</v>
      </c>
      <c r="AQ110" s="144">
        <f t="shared" si="84"/>
        <v>0</v>
      </c>
      <c r="AR110" s="144">
        <f t="shared" si="84"/>
        <v>0</v>
      </c>
      <c r="AS110" s="144">
        <f t="shared" si="84"/>
        <v>0</v>
      </c>
      <c r="AT110" s="144">
        <f t="shared" si="84"/>
        <v>0</v>
      </c>
      <c r="AU110" s="144">
        <f t="shared" si="84"/>
        <v>0</v>
      </c>
      <c r="AV110" s="144">
        <f>SUMIF($AX$26:$CB$26,Betrachtungszeit_Heizung,AX110:CB110)</f>
        <v>0</v>
      </c>
      <c r="AW110" s="137"/>
      <c r="AX110" s="144">
        <f t="shared" si="58"/>
        <v>0</v>
      </c>
      <c r="AY110" s="144">
        <f t="shared" si="74"/>
        <v>0</v>
      </c>
      <c r="AZ110" s="144">
        <f t="shared" si="74"/>
        <v>0</v>
      </c>
      <c r="BA110" s="144">
        <f t="shared" si="74"/>
        <v>0</v>
      </c>
      <c r="BB110" s="144">
        <f t="shared" si="74"/>
        <v>0</v>
      </c>
      <c r="BC110" s="144">
        <f t="shared" si="74"/>
        <v>0</v>
      </c>
      <c r="BD110" s="144">
        <f t="shared" si="74"/>
        <v>0</v>
      </c>
      <c r="BE110" s="144">
        <f t="shared" si="74"/>
        <v>0</v>
      </c>
      <c r="BF110" s="144">
        <f t="shared" si="74"/>
        <v>0</v>
      </c>
      <c r="BG110" s="144">
        <f t="shared" si="74"/>
        <v>0</v>
      </c>
      <c r="BH110" s="144">
        <f t="shared" si="74"/>
        <v>0</v>
      </c>
      <c r="BI110" s="144">
        <f t="shared" si="74"/>
        <v>0</v>
      </c>
      <c r="BJ110" s="144">
        <f t="shared" si="74"/>
        <v>0</v>
      </c>
      <c r="BK110" s="144">
        <f t="shared" si="74"/>
        <v>0</v>
      </c>
      <c r="BL110" s="144">
        <f t="shared" si="74"/>
        <v>0</v>
      </c>
      <c r="BM110" s="144">
        <f t="shared" si="74"/>
        <v>0</v>
      </c>
      <c r="BN110" s="144">
        <f t="shared" ref="BN110:BS154" si="85">BM110-$N110+AG110</f>
        <v>0</v>
      </c>
      <c r="BO110" s="144">
        <f t="shared" si="75"/>
        <v>0</v>
      </c>
      <c r="BP110" s="144">
        <f t="shared" si="75"/>
        <v>0</v>
      </c>
      <c r="BQ110" s="144">
        <f t="shared" si="75"/>
        <v>0</v>
      </c>
      <c r="BR110" s="144">
        <f t="shared" si="75"/>
        <v>0</v>
      </c>
      <c r="BS110" s="144">
        <f t="shared" si="75"/>
        <v>0</v>
      </c>
      <c r="BT110" s="144">
        <f t="shared" si="75"/>
        <v>0</v>
      </c>
      <c r="BU110" s="144">
        <f t="shared" si="75"/>
        <v>0</v>
      </c>
      <c r="BV110" s="144">
        <f t="shared" si="75"/>
        <v>0</v>
      </c>
      <c r="BW110" s="144">
        <f t="shared" si="75"/>
        <v>0</v>
      </c>
      <c r="BX110" s="144">
        <f t="shared" si="75"/>
        <v>0</v>
      </c>
      <c r="BY110" s="144">
        <f t="shared" si="75"/>
        <v>0</v>
      </c>
      <c r="BZ110" s="144">
        <f t="shared" si="75"/>
        <v>0</v>
      </c>
      <c r="CA110" s="144">
        <f t="shared" si="75"/>
        <v>0</v>
      </c>
      <c r="CB110" s="144">
        <f t="shared" si="75"/>
        <v>0</v>
      </c>
      <c r="CE110" s="189" t="str">
        <f t="shared" si="63"/>
        <v>Gaines</v>
      </c>
      <c r="CF110" s="145"/>
      <c r="CG110" s="145">
        <v>1</v>
      </c>
      <c r="CH110" s="145">
        <v>1</v>
      </c>
      <c r="CI110" s="145">
        <v>1</v>
      </c>
      <c r="CJ110" s="145">
        <v>1</v>
      </c>
      <c r="CK110" s="145">
        <v>1</v>
      </c>
      <c r="CL110" s="145">
        <v>1</v>
      </c>
      <c r="CM110" s="145">
        <v>1</v>
      </c>
      <c r="CN110" s="145">
        <v>1</v>
      </c>
      <c r="CO110" s="145">
        <v>1</v>
      </c>
      <c r="CP110" s="145">
        <v>1</v>
      </c>
      <c r="CQ110" s="145">
        <v>1</v>
      </c>
      <c r="CR110" s="145">
        <v>1</v>
      </c>
      <c r="CS110" s="145">
        <v>1</v>
      </c>
      <c r="CT110" s="145">
        <f t="shared" si="64"/>
        <v>0</v>
      </c>
      <c r="CU110" s="145">
        <f t="shared" si="65"/>
        <v>0</v>
      </c>
      <c r="CV110" s="145">
        <f t="shared" si="67"/>
        <v>0</v>
      </c>
    </row>
    <row r="111" spans="1:100" s="107" customFormat="1" ht="12.75" hidden="1" customHeight="1" thickBot="1" x14ac:dyDescent="0.25">
      <c r="B111" s="98" t="s">
        <v>427</v>
      </c>
      <c r="C111" s="319"/>
      <c r="D111" s="49"/>
      <c r="E111" s="152">
        <v>30</v>
      </c>
      <c r="F111" s="642"/>
      <c r="G111" s="157">
        <v>1E-3</v>
      </c>
      <c r="H111" s="636"/>
      <c r="I111" s="622" t="s">
        <v>124</v>
      </c>
      <c r="J111" s="84"/>
      <c r="K111" s="139">
        <f t="shared" si="68"/>
        <v>30</v>
      </c>
      <c r="L111" s="140">
        <f t="shared" si="81"/>
        <v>1E-3</v>
      </c>
      <c r="M111" s="141">
        <f t="shared" si="82"/>
        <v>0</v>
      </c>
      <c r="N111" s="141">
        <f t="shared" si="83"/>
        <v>0</v>
      </c>
      <c r="O111" s="70"/>
      <c r="P111" s="143" t="str">
        <f t="shared" si="62"/>
        <v>Isolations</v>
      </c>
      <c r="Q111" s="144">
        <f t="shared" si="72"/>
        <v>0</v>
      </c>
      <c r="R111" s="144">
        <f t="shared" si="84"/>
        <v>0</v>
      </c>
      <c r="S111" s="144">
        <f t="shared" si="84"/>
        <v>0</v>
      </c>
      <c r="T111" s="144">
        <f t="shared" si="84"/>
        <v>0</v>
      </c>
      <c r="U111" s="144">
        <f t="shared" si="84"/>
        <v>0</v>
      </c>
      <c r="V111" s="144">
        <f t="shared" si="84"/>
        <v>0</v>
      </c>
      <c r="W111" s="144">
        <f t="shared" si="84"/>
        <v>0</v>
      </c>
      <c r="X111" s="144">
        <f t="shared" si="84"/>
        <v>0</v>
      </c>
      <c r="Y111" s="144">
        <f t="shared" si="84"/>
        <v>0</v>
      </c>
      <c r="Z111" s="144">
        <f t="shared" si="84"/>
        <v>0</v>
      </c>
      <c r="AA111" s="144">
        <f t="shared" si="84"/>
        <v>0</v>
      </c>
      <c r="AB111" s="144">
        <f t="shared" si="84"/>
        <v>0</v>
      </c>
      <c r="AC111" s="144">
        <f t="shared" si="84"/>
        <v>0</v>
      </c>
      <c r="AD111" s="144">
        <f t="shared" si="84"/>
        <v>0</v>
      </c>
      <c r="AE111" s="144">
        <f t="shared" si="84"/>
        <v>0</v>
      </c>
      <c r="AF111" s="144">
        <f t="shared" si="84"/>
        <v>0</v>
      </c>
      <c r="AG111" s="144">
        <f t="shared" si="84"/>
        <v>0</v>
      </c>
      <c r="AH111" s="144">
        <f t="shared" si="84"/>
        <v>0</v>
      </c>
      <c r="AI111" s="144">
        <f t="shared" si="84"/>
        <v>0</v>
      </c>
      <c r="AJ111" s="144">
        <f t="shared" si="84"/>
        <v>0</v>
      </c>
      <c r="AK111" s="144">
        <f t="shared" si="84"/>
        <v>0</v>
      </c>
      <c r="AL111" s="144">
        <f t="shared" si="84"/>
        <v>0</v>
      </c>
      <c r="AM111" s="144">
        <f t="shared" si="84"/>
        <v>0</v>
      </c>
      <c r="AN111" s="144">
        <f t="shared" si="84"/>
        <v>0</v>
      </c>
      <c r="AO111" s="144">
        <f t="shared" si="84"/>
        <v>0</v>
      </c>
      <c r="AP111" s="144">
        <f t="shared" si="84"/>
        <v>0</v>
      </c>
      <c r="AQ111" s="144">
        <f t="shared" si="84"/>
        <v>0</v>
      </c>
      <c r="AR111" s="144">
        <f t="shared" si="84"/>
        <v>0</v>
      </c>
      <c r="AS111" s="144">
        <f t="shared" si="84"/>
        <v>0</v>
      </c>
      <c r="AT111" s="144">
        <f t="shared" si="84"/>
        <v>0</v>
      </c>
      <c r="AU111" s="144">
        <f t="shared" si="84"/>
        <v>0</v>
      </c>
      <c r="AV111" s="144">
        <f>SUMIF($AX$26:$CB$26,Betrachtungszeit_Heizung,AX111:CB111)</f>
        <v>0</v>
      </c>
      <c r="AW111" s="137"/>
      <c r="AX111" s="144">
        <f t="shared" si="58"/>
        <v>0</v>
      </c>
      <c r="AY111" s="144">
        <f t="shared" ref="AY111:BM129" si="86">AX111-$N111+R111</f>
        <v>0</v>
      </c>
      <c r="AZ111" s="144">
        <f t="shared" si="86"/>
        <v>0</v>
      </c>
      <c r="BA111" s="144">
        <f t="shared" si="86"/>
        <v>0</v>
      </c>
      <c r="BB111" s="144">
        <f t="shared" si="86"/>
        <v>0</v>
      </c>
      <c r="BC111" s="144">
        <f t="shared" si="86"/>
        <v>0</v>
      </c>
      <c r="BD111" s="144">
        <f t="shared" si="86"/>
        <v>0</v>
      </c>
      <c r="BE111" s="144">
        <f t="shared" si="86"/>
        <v>0</v>
      </c>
      <c r="BF111" s="144">
        <f t="shared" si="86"/>
        <v>0</v>
      </c>
      <c r="BG111" s="144">
        <f t="shared" si="86"/>
        <v>0</v>
      </c>
      <c r="BH111" s="144">
        <f t="shared" si="86"/>
        <v>0</v>
      </c>
      <c r="BI111" s="144">
        <f t="shared" si="86"/>
        <v>0</v>
      </c>
      <c r="BJ111" s="144">
        <f t="shared" si="86"/>
        <v>0</v>
      </c>
      <c r="BK111" s="144">
        <f t="shared" si="86"/>
        <v>0</v>
      </c>
      <c r="BL111" s="144">
        <f t="shared" si="86"/>
        <v>0</v>
      </c>
      <c r="BM111" s="144">
        <f t="shared" si="86"/>
        <v>0</v>
      </c>
      <c r="BN111" s="144">
        <f t="shared" si="85"/>
        <v>0</v>
      </c>
      <c r="BO111" s="144">
        <f t="shared" si="75"/>
        <v>0</v>
      </c>
      <c r="BP111" s="144">
        <f t="shared" si="75"/>
        <v>0</v>
      </c>
      <c r="BQ111" s="144">
        <f t="shared" si="75"/>
        <v>0</v>
      </c>
      <c r="BR111" s="144">
        <f t="shared" si="75"/>
        <v>0</v>
      </c>
      <c r="BS111" s="144">
        <f t="shared" si="75"/>
        <v>0</v>
      </c>
      <c r="BT111" s="144">
        <f t="shared" si="75"/>
        <v>0</v>
      </c>
      <c r="BU111" s="144">
        <f t="shared" si="75"/>
        <v>0</v>
      </c>
      <c r="BV111" s="144">
        <f t="shared" si="75"/>
        <v>0</v>
      </c>
      <c r="BW111" s="144">
        <f t="shared" si="75"/>
        <v>0</v>
      </c>
      <c r="BX111" s="144">
        <f t="shared" si="75"/>
        <v>0</v>
      </c>
      <c r="BY111" s="144">
        <f t="shared" si="75"/>
        <v>0</v>
      </c>
      <c r="BZ111" s="144">
        <f t="shared" si="75"/>
        <v>0</v>
      </c>
      <c r="CA111" s="144">
        <f t="shared" si="75"/>
        <v>0</v>
      </c>
      <c r="CB111" s="144">
        <f t="shared" si="75"/>
        <v>0</v>
      </c>
      <c r="CE111" s="189" t="str">
        <f t="shared" si="63"/>
        <v>Isolations</v>
      </c>
      <c r="CF111" s="145"/>
      <c r="CG111" s="145">
        <v>1</v>
      </c>
      <c r="CH111" s="145">
        <v>1</v>
      </c>
      <c r="CI111" s="145">
        <v>1</v>
      </c>
      <c r="CJ111" s="145">
        <v>1</v>
      </c>
      <c r="CK111" s="145">
        <v>1</v>
      </c>
      <c r="CL111" s="145">
        <v>1</v>
      </c>
      <c r="CM111" s="145">
        <v>1</v>
      </c>
      <c r="CN111" s="145">
        <v>1</v>
      </c>
      <c r="CO111" s="145">
        <v>1</v>
      </c>
      <c r="CP111" s="145">
        <v>1</v>
      </c>
      <c r="CQ111" s="145">
        <v>1</v>
      </c>
      <c r="CR111" s="145">
        <v>1</v>
      </c>
      <c r="CS111" s="145">
        <v>1</v>
      </c>
      <c r="CT111" s="145">
        <f t="shared" si="64"/>
        <v>0</v>
      </c>
      <c r="CU111" s="145">
        <f t="shared" si="65"/>
        <v>0</v>
      </c>
      <c r="CV111" s="145">
        <f t="shared" si="67"/>
        <v>0</v>
      </c>
    </row>
    <row r="112" spans="1:100" s="137" customFormat="1" hidden="1" x14ac:dyDescent="0.2">
      <c r="A112" s="107"/>
      <c r="B112" s="98" t="s">
        <v>45</v>
      </c>
      <c r="C112" s="320"/>
      <c r="D112" s="50"/>
      <c r="E112" s="510">
        <v>30</v>
      </c>
      <c r="F112" s="643"/>
      <c r="G112" s="157" t="s">
        <v>46</v>
      </c>
      <c r="H112" s="637"/>
      <c r="I112" s="623" t="s">
        <v>124</v>
      </c>
      <c r="J112" s="84"/>
      <c r="K112" s="139">
        <f t="shared" si="68"/>
        <v>30</v>
      </c>
      <c r="L112" s="140">
        <f t="shared" si="81"/>
        <v>0</v>
      </c>
      <c r="M112" s="141">
        <f t="shared" si="82"/>
        <v>0</v>
      </c>
      <c r="N112" s="141">
        <f t="shared" si="83"/>
        <v>0</v>
      </c>
      <c r="O112" s="70"/>
      <c r="P112" s="143" t="str">
        <f t="shared" si="62"/>
        <v>Autre</v>
      </c>
      <c r="Q112" s="144">
        <f t="shared" si="72"/>
        <v>0</v>
      </c>
      <c r="R112" s="144">
        <f t="shared" si="84"/>
        <v>0</v>
      </c>
      <c r="S112" s="144">
        <f t="shared" si="84"/>
        <v>0</v>
      </c>
      <c r="T112" s="144">
        <f t="shared" si="84"/>
        <v>0</v>
      </c>
      <c r="U112" s="144">
        <f t="shared" si="84"/>
        <v>0</v>
      </c>
      <c r="V112" s="144">
        <f t="shared" si="84"/>
        <v>0</v>
      </c>
      <c r="W112" s="144">
        <f t="shared" si="84"/>
        <v>0</v>
      </c>
      <c r="X112" s="144">
        <f t="shared" si="84"/>
        <v>0</v>
      </c>
      <c r="Y112" s="144">
        <f t="shared" si="84"/>
        <v>0</v>
      </c>
      <c r="Z112" s="144">
        <f t="shared" si="84"/>
        <v>0</v>
      </c>
      <c r="AA112" s="144">
        <f t="shared" si="84"/>
        <v>0</v>
      </c>
      <c r="AB112" s="144">
        <f t="shared" si="84"/>
        <v>0</v>
      </c>
      <c r="AC112" s="144">
        <f t="shared" si="84"/>
        <v>0</v>
      </c>
      <c r="AD112" s="144">
        <f t="shared" si="84"/>
        <v>0</v>
      </c>
      <c r="AE112" s="144">
        <f t="shared" si="84"/>
        <v>0</v>
      </c>
      <c r="AF112" s="144">
        <f t="shared" si="84"/>
        <v>0</v>
      </c>
      <c r="AG112" s="144">
        <f t="shared" si="84"/>
        <v>0</v>
      </c>
      <c r="AH112" s="144">
        <f t="shared" si="84"/>
        <v>0</v>
      </c>
      <c r="AI112" s="144">
        <f t="shared" si="84"/>
        <v>0</v>
      </c>
      <c r="AJ112" s="144">
        <f t="shared" si="84"/>
        <v>0</v>
      </c>
      <c r="AK112" s="144">
        <f t="shared" si="84"/>
        <v>0</v>
      </c>
      <c r="AL112" s="144">
        <f t="shared" si="84"/>
        <v>0</v>
      </c>
      <c r="AM112" s="144">
        <f t="shared" si="84"/>
        <v>0</v>
      </c>
      <c r="AN112" s="144">
        <f t="shared" si="84"/>
        <v>0</v>
      </c>
      <c r="AO112" s="144">
        <f t="shared" si="84"/>
        <v>0</v>
      </c>
      <c r="AP112" s="144">
        <f t="shared" si="84"/>
        <v>0</v>
      </c>
      <c r="AQ112" s="144">
        <f t="shared" si="84"/>
        <v>0</v>
      </c>
      <c r="AR112" s="144">
        <f t="shared" si="84"/>
        <v>0</v>
      </c>
      <c r="AS112" s="144">
        <f t="shared" si="84"/>
        <v>0</v>
      </c>
      <c r="AT112" s="144">
        <f t="shared" si="84"/>
        <v>0</v>
      </c>
      <c r="AU112" s="144">
        <f t="shared" si="84"/>
        <v>0</v>
      </c>
      <c r="AV112" s="144">
        <f>SUMIF($AX$26:$CB$26,Betrachtungszeit_Heizung,AX112:CB112)</f>
        <v>0</v>
      </c>
      <c r="AX112" s="144">
        <f t="shared" si="58"/>
        <v>0</v>
      </c>
      <c r="AY112" s="144">
        <f t="shared" si="86"/>
        <v>0</v>
      </c>
      <c r="AZ112" s="144">
        <f t="shared" si="86"/>
        <v>0</v>
      </c>
      <c r="BA112" s="144">
        <f t="shared" si="86"/>
        <v>0</v>
      </c>
      <c r="BB112" s="144">
        <f t="shared" si="86"/>
        <v>0</v>
      </c>
      <c r="BC112" s="144">
        <f t="shared" si="86"/>
        <v>0</v>
      </c>
      <c r="BD112" s="144">
        <f t="shared" si="86"/>
        <v>0</v>
      </c>
      <c r="BE112" s="144">
        <f t="shared" si="86"/>
        <v>0</v>
      </c>
      <c r="BF112" s="144">
        <f t="shared" si="86"/>
        <v>0</v>
      </c>
      <c r="BG112" s="144">
        <f t="shared" si="86"/>
        <v>0</v>
      </c>
      <c r="BH112" s="144">
        <f t="shared" si="86"/>
        <v>0</v>
      </c>
      <c r="BI112" s="144">
        <f t="shared" si="86"/>
        <v>0</v>
      </c>
      <c r="BJ112" s="144">
        <f t="shared" si="86"/>
        <v>0</v>
      </c>
      <c r="BK112" s="144">
        <f t="shared" si="86"/>
        <v>0</v>
      </c>
      <c r="BL112" s="144">
        <f t="shared" si="86"/>
        <v>0</v>
      </c>
      <c r="BM112" s="144">
        <f t="shared" si="86"/>
        <v>0</v>
      </c>
      <c r="BN112" s="144">
        <f t="shared" si="85"/>
        <v>0</v>
      </c>
      <c r="BO112" s="144">
        <f t="shared" si="75"/>
        <v>0</v>
      </c>
      <c r="BP112" s="144">
        <f t="shared" si="75"/>
        <v>0</v>
      </c>
      <c r="BQ112" s="144">
        <f t="shared" si="75"/>
        <v>0</v>
      </c>
      <c r="BR112" s="144">
        <f t="shared" si="75"/>
        <v>0</v>
      </c>
      <c r="BS112" s="144">
        <f t="shared" si="75"/>
        <v>0</v>
      </c>
      <c r="BT112" s="144">
        <f t="shared" si="75"/>
        <v>0</v>
      </c>
      <c r="BU112" s="144">
        <f t="shared" si="75"/>
        <v>0</v>
      </c>
      <c r="BV112" s="144">
        <f t="shared" si="75"/>
        <v>0</v>
      </c>
      <c r="BW112" s="144">
        <f t="shared" si="75"/>
        <v>0</v>
      </c>
      <c r="BX112" s="144">
        <f t="shared" si="75"/>
        <v>0</v>
      </c>
      <c r="BY112" s="144">
        <f t="shared" si="75"/>
        <v>0</v>
      </c>
      <c r="BZ112" s="144">
        <f t="shared" si="75"/>
        <v>0</v>
      </c>
      <c r="CA112" s="144">
        <f t="shared" si="75"/>
        <v>0</v>
      </c>
      <c r="CB112" s="144">
        <f t="shared" si="75"/>
        <v>0</v>
      </c>
      <c r="CC112" s="369"/>
      <c r="CE112" s="189" t="str">
        <f t="shared" si="63"/>
        <v>Autre</v>
      </c>
      <c r="CF112" s="145"/>
      <c r="CG112" s="145">
        <v>1</v>
      </c>
      <c r="CH112" s="145">
        <v>1</v>
      </c>
      <c r="CI112" s="145">
        <v>1</v>
      </c>
      <c r="CJ112" s="145">
        <v>1</v>
      </c>
      <c r="CK112" s="145">
        <v>1</v>
      </c>
      <c r="CL112" s="145">
        <v>1</v>
      </c>
      <c r="CM112" s="145">
        <v>1</v>
      </c>
      <c r="CN112" s="145">
        <v>1</v>
      </c>
      <c r="CO112" s="145">
        <v>1</v>
      </c>
      <c r="CP112" s="145">
        <v>1</v>
      </c>
      <c r="CQ112" s="145">
        <v>1</v>
      </c>
      <c r="CR112" s="145">
        <v>1</v>
      </c>
      <c r="CS112" s="145">
        <v>1</v>
      </c>
      <c r="CT112" s="145">
        <f t="shared" si="64"/>
        <v>0</v>
      </c>
      <c r="CU112" s="145">
        <f t="shared" si="65"/>
        <v>0</v>
      </c>
      <c r="CV112" s="145">
        <f t="shared" si="67"/>
        <v>0</v>
      </c>
    </row>
    <row r="113" spans="1:100" s="137" customFormat="1" ht="13.5" hidden="1" thickBot="1" x14ac:dyDescent="0.25">
      <c r="A113" s="100"/>
      <c r="B113" s="625" t="s">
        <v>393</v>
      </c>
      <c r="C113" s="624"/>
      <c r="D113" s="217"/>
      <c r="E113" s="155"/>
      <c r="F113" s="127"/>
      <c r="G113" s="130"/>
      <c r="H113" s="639"/>
      <c r="I113" s="130"/>
      <c r="J113" s="84"/>
      <c r="K113" s="139"/>
      <c r="L113" s="140"/>
      <c r="M113" s="141"/>
      <c r="N113" s="141"/>
      <c r="O113" s="70"/>
      <c r="P113" s="134" t="str">
        <f t="shared" si="62"/>
        <v>11. Construction métallique</v>
      </c>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X113" s="144"/>
      <c r="AY113" s="144">
        <f t="shared" si="86"/>
        <v>0</v>
      </c>
      <c r="AZ113" s="144">
        <f t="shared" si="86"/>
        <v>0</v>
      </c>
      <c r="BA113" s="144">
        <f t="shared" si="86"/>
        <v>0</v>
      </c>
      <c r="BB113" s="144">
        <f t="shared" si="86"/>
        <v>0</v>
      </c>
      <c r="BC113" s="144">
        <f t="shared" si="86"/>
        <v>0</v>
      </c>
      <c r="BD113" s="144">
        <f t="shared" si="86"/>
        <v>0</v>
      </c>
      <c r="BE113" s="144">
        <f t="shared" si="86"/>
        <v>0</v>
      </c>
      <c r="BF113" s="144">
        <f t="shared" si="86"/>
        <v>0</v>
      </c>
      <c r="BG113" s="144">
        <f t="shared" si="86"/>
        <v>0</v>
      </c>
      <c r="BH113" s="144">
        <f t="shared" si="86"/>
        <v>0</v>
      </c>
      <c r="BI113" s="144">
        <f t="shared" si="86"/>
        <v>0</v>
      </c>
      <c r="BJ113" s="144">
        <f t="shared" si="86"/>
        <v>0</v>
      </c>
      <c r="BK113" s="144">
        <f t="shared" si="86"/>
        <v>0</v>
      </c>
      <c r="BL113" s="144">
        <f t="shared" si="86"/>
        <v>0</v>
      </c>
      <c r="BM113" s="144">
        <f t="shared" si="86"/>
        <v>0</v>
      </c>
      <c r="BN113" s="144">
        <f t="shared" si="85"/>
        <v>0</v>
      </c>
      <c r="BO113" s="144">
        <f t="shared" si="75"/>
        <v>0</v>
      </c>
      <c r="BP113" s="144">
        <f t="shared" si="75"/>
        <v>0</v>
      </c>
      <c r="BQ113" s="144">
        <f t="shared" si="75"/>
        <v>0</v>
      </c>
      <c r="BR113" s="144">
        <f t="shared" ref="BR113:CB140" si="87">BQ113-$N113+AK113</f>
        <v>0</v>
      </c>
      <c r="BS113" s="144">
        <f t="shared" si="87"/>
        <v>0</v>
      </c>
      <c r="BT113" s="144">
        <f t="shared" si="87"/>
        <v>0</v>
      </c>
      <c r="BU113" s="144">
        <f t="shared" si="87"/>
        <v>0</v>
      </c>
      <c r="BV113" s="144">
        <f t="shared" si="87"/>
        <v>0</v>
      </c>
      <c r="BW113" s="144">
        <f t="shared" si="87"/>
        <v>0</v>
      </c>
      <c r="BX113" s="144">
        <f t="shared" si="87"/>
        <v>0</v>
      </c>
      <c r="BY113" s="144">
        <f t="shared" si="87"/>
        <v>0</v>
      </c>
      <c r="BZ113" s="144">
        <f t="shared" si="87"/>
        <v>0</v>
      </c>
      <c r="CA113" s="144">
        <f t="shared" si="87"/>
        <v>0</v>
      </c>
      <c r="CB113" s="144">
        <f t="shared" si="87"/>
        <v>0</v>
      </c>
      <c r="CC113" s="369"/>
      <c r="CE113" s="374" t="str">
        <f t="shared" si="63"/>
        <v>11. Construction métallique</v>
      </c>
      <c r="CF113" s="145">
        <v>1</v>
      </c>
      <c r="CG113" s="145">
        <v>1</v>
      </c>
      <c r="CH113" s="145">
        <v>1</v>
      </c>
      <c r="CI113" s="145">
        <v>1</v>
      </c>
      <c r="CJ113" s="145">
        <v>1</v>
      </c>
      <c r="CK113" s="145">
        <v>1</v>
      </c>
      <c r="CL113" s="145">
        <v>1</v>
      </c>
      <c r="CM113" s="145">
        <v>1</v>
      </c>
      <c r="CN113" s="145">
        <v>1</v>
      </c>
      <c r="CO113" s="145">
        <v>1</v>
      </c>
      <c r="CP113" s="145">
        <v>1</v>
      </c>
      <c r="CQ113" s="145">
        <v>1</v>
      </c>
      <c r="CR113" s="145">
        <v>1</v>
      </c>
      <c r="CS113" s="145">
        <v>1</v>
      </c>
      <c r="CT113" s="145">
        <f t="shared" si="64"/>
        <v>1</v>
      </c>
      <c r="CU113" s="145">
        <f t="shared" si="65"/>
        <v>1</v>
      </c>
      <c r="CV113" s="145">
        <f t="shared" si="67"/>
        <v>1</v>
      </c>
    </row>
    <row r="114" spans="1:100" s="137" customFormat="1" ht="13.5" hidden="1" thickBot="1" x14ac:dyDescent="0.25">
      <c r="A114" s="107"/>
      <c r="B114" s="96" t="s">
        <v>155</v>
      </c>
      <c r="C114" s="319"/>
      <c r="D114" s="49"/>
      <c r="E114" s="152">
        <v>30</v>
      </c>
      <c r="F114" s="642"/>
      <c r="G114" s="34">
        <v>1.2500000000000001E-2</v>
      </c>
      <c r="H114" s="636"/>
      <c r="I114" s="622" t="s">
        <v>124</v>
      </c>
      <c r="J114" s="112"/>
      <c r="K114" s="139">
        <f t="shared" si="68"/>
        <v>30</v>
      </c>
      <c r="L114" s="140">
        <f t="shared" ref="L114:L118" si="88">IF(ISNUMBER(H114),IF(I114=$D$332,IFERROR(H114/D114,"-"),H114/100),IF(ISNUMBER(G114),G114,0))</f>
        <v>1.2500000000000001E-2</v>
      </c>
      <c r="M114" s="141">
        <f t="shared" ref="M114:M118" si="89">IF(AND(ISNUMBER(H114),I114=$D$332),H114,L114*D114)</f>
        <v>0</v>
      </c>
      <c r="N114" s="141">
        <f t="shared" ref="N114:N118" si="90">1/K114*D114</f>
        <v>0</v>
      </c>
      <c r="O114" s="70"/>
      <c r="P114" s="149" t="str">
        <f t="shared" si="62"/>
        <v>Portes, portails</v>
      </c>
      <c r="Q114" s="144">
        <f t="shared" si="72"/>
        <v>0</v>
      </c>
      <c r="R114" s="144">
        <f t="shared" ref="R114:AU118" si="91">IF(Betrachtungszeit_Heizung&lt;R$26,0,IF(AND(Q$26&lt;&gt;0,Q$26/($K114)=INT(Q$26/($K114))),$D114,0))</f>
        <v>0</v>
      </c>
      <c r="S114" s="144">
        <f t="shared" si="91"/>
        <v>0</v>
      </c>
      <c r="T114" s="144">
        <f t="shared" si="91"/>
        <v>0</v>
      </c>
      <c r="U114" s="144">
        <f t="shared" si="91"/>
        <v>0</v>
      </c>
      <c r="V114" s="144">
        <f t="shared" si="91"/>
        <v>0</v>
      </c>
      <c r="W114" s="144">
        <f t="shared" si="91"/>
        <v>0</v>
      </c>
      <c r="X114" s="144">
        <f t="shared" si="91"/>
        <v>0</v>
      </c>
      <c r="Y114" s="144">
        <f t="shared" si="91"/>
        <v>0</v>
      </c>
      <c r="Z114" s="144">
        <f t="shared" si="91"/>
        <v>0</v>
      </c>
      <c r="AA114" s="144">
        <f t="shared" si="91"/>
        <v>0</v>
      </c>
      <c r="AB114" s="144">
        <f t="shared" si="91"/>
        <v>0</v>
      </c>
      <c r="AC114" s="144">
        <f t="shared" si="91"/>
        <v>0</v>
      </c>
      <c r="AD114" s="144">
        <f t="shared" si="91"/>
        <v>0</v>
      </c>
      <c r="AE114" s="144">
        <f t="shared" si="91"/>
        <v>0</v>
      </c>
      <c r="AF114" s="144">
        <f t="shared" si="91"/>
        <v>0</v>
      </c>
      <c r="AG114" s="144">
        <f t="shared" si="91"/>
        <v>0</v>
      </c>
      <c r="AH114" s="144">
        <f t="shared" si="91"/>
        <v>0</v>
      </c>
      <c r="AI114" s="144">
        <f t="shared" si="91"/>
        <v>0</v>
      </c>
      <c r="AJ114" s="144">
        <f t="shared" si="91"/>
        <v>0</v>
      </c>
      <c r="AK114" s="144">
        <f t="shared" si="91"/>
        <v>0</v>
      </c>
      <c r="AL114" s="144">
        <f t="shared" si="91"/>
        <v>0</v>
      </c>
      <c r="AM114" s="144">
        <f t="shared" si="91"/>
        <v>0</v>
      </c>
      <c r="AN114" s="144">
        <f t="shared" si="91"/>
        <v>0</v>
      </c>
      <c r="AO114" s="144">
        <f t="shared" si="91"/>
        <v>0</v>
      </c>
      <c r="AP114" s="144">
        <f t="shared" si="91"/>
        <v>0</v>
      </c>
      <c r="AQ114" s="144">
        <f t="shared" si="91"/>
        <v>0</v>
      </c>
      <c r="AR114" s="144">
        <f t="shared" si="91"/>
        <v>0</v>
      </c>
      <c r="AS114" s="144">
        <f t="shared" si="91"/>
        <v>0</v>
      </c>
      <c r="AT114" s="144">
        <f t="shared" si="91"/>
        <v>0</v>
      </c>
      <c r="AU114" s="144">
        <f t="shared" si="91"/>
        <v>0</v>
      </c>
      <c r="AV114" s="144">
        <f>SUMIF($AX$26:$CB$26,Betrachtungszeit_Heizung,AX114:CB114)</f>
        <v>0</v>
      </c>
      <c r="AX114" s="144">
        <f t="shared" si="58"/>
        <v>0</v>
      </c>
      <c r="AY114" s="144">
        <f t="shared" si="86"/>
        <v>0</v>
      </c>
      <c r="AZ114" s="144">
        <f t="shared" si="86"/>
        <v>0</v>
      </c>
      <c r="BA114" s="144">
        <f t="shared" si="86"/>
        <v>0</v>
      </c>
      <c r="BB114" s="144">
        <f t="shared" si="86"/>
        <v>0</v>
      </c>
      <c r="BC114" s="144">
        <f t="shared" si="86"/>
        <v>0</v>
      </c>
      <c r="BD114" s="144">
        <f t="shared" si="86"/>
        <v>0</v>
      </c>
      <c r="BE114" s="144">
        <f t="shared" si="86"/>
        <v>0</v>
      </c>
      <c r="BF114" s="144">
        <f t="shared" si="86"/>
        <v>0</v>
      </c>
      <c r="BG114" s="144">
        <f t="shared" si="86"/>
        <v>0</v>
      </c>
      <c r="BH114" s="144">
        <f t="shared" si="86"/>
        <v>0</v>
      </c>
      <c r="BI114" s="144">
        <f t="shared" si="86"/>
        <v>0</v>
      </c>
      <c r="BJ114" s="144">
        <f t="shared" si="86"/>
        <v>0</v>
      </c>
      <c r="BK114" s="144">
        <f t="shared" si="86"/>
        <v>0</v>
      </c>
      <c r="BL114" s="144">
        <f t="shared" si="86"/>
        <v>0</v>
      </c>
      <c r="BM114" s="144">
        <f t="shared" si="86"/>
        <v>0</v>
      </c>
      <c r="BN114" s="144">
        <f t="shared" si="85"/>
        <v>0</v>
      </c>
      <c r="BO114" s="144">
        <f t="shared" si="85"/>
        <v>0</v>
      </c>
      <c r="BP114" s="144">
        <f t="shared" si="85"/>
        <v>0</v>
      </c>
      <c r="BQ114" s="144">
        <f t="shared" si="85"/>
        <v>0</v>
      </c>
      <c r="BR114" s="144">
        <f t="shared" si="87"/>
        <v>0</v>
      </c>
      <c r="BS114" s="144">
        <f t="shared" si="87"/>
        <v>0</v>
      </c>
      <c r="BT114" s="144">
        <f t="shared" si="87"/>
        <v>0</v>
      </c>
      <c r="BU114" s="144">
        <f t="shared" si="87"/>
        <v>0</v>
      </c>
      <c r="BV114" s="144">
        <f t="shared" si="87"/>
        <v>0</v>
      </c>
      <c r="BW114" s="144">
        <f t="shared" si="87"/>
        <v>0</v>
      </c>
      <c r="BX114" s="144">
        <f t="shared" si="87"/>
        <v>0</v>
      </c>
      <c r="BY114" s="144">
        <f t="shared" si="87"/>
        <v>0</v>
      </c>
      <c r="BZ114" s="144">
        <f t="shared" si="87"/>
        <v>0</v>
      </c>
      <c r="CA114" s="144">
        <f t="shared" si="87"/>
        <v>0</v>
      </c>
      <c r="CB114" s="144">
        <f t="shared" si="87"/>
        <v>0</v>
      </c>
      <c r="CC114" s="369"/>
      <c r="CE114" s="189" t="str">
        <f t="shared" si="63"/>
        <v>Portes, portails</v>
      </c>
      <c r="CF114" s="145"/>
      <c r="CG114" s="145">
        <v>1</v>
      </c>
      <c r="CH114" s="145">
        <v>1</v>
      </c>
      <c r="CI114" s="145">
        <v>1</v>
      </c>
      <c r="CJ114" s="145">
        <v>1</v>
      </c>
      <c r="CK114" s="145">
        <v>1</v>
      </c>
      <c r="CL114" s="145">
        <v>1</v>
      </c>
      <c r="CM114" s="145">
        <v>1</v>
      </c>
      <c r="CN114" s="145">
        <v>1</v>
      </c>
      <c r="CO114" s="145">
        <v>1</v>
      </c>
      <c r="CP114" s="145">
        <v>1</v>
      </c>
      <c r="CQ114" s="145">
        <v>1</v>
      </c>
      <c r="CR114" s="145">
        <v>1</v>
      </c>
      <c r="CS114" s="145">
        <v>1</v>
      </c>
      <c r="CT114" s="145">
        <f t="shared" si="64"/>
        <v>0</v>
      </c>
      <c r="CU114" s="145">
        <f t="shared" si="65"/>
        <v>0</v>
      </c>
      <c r="CV114" s="145">
        <f t="shared" si="67"/>
        <v>0</v>
      </c>
    </row>
    <row r="115" spans="1:100" s="137" customFormat="1" ht="13.5" hidden="1" thickBot="1" x14ac:dyDescent="0.25">
      <c r="A115" s="107"/>
      <c r="B115" s="96" t="s">
        <v>156</v>
      </c>
      <c r="C115" s="320"/>
      <c r="D115" s="50"/>
      <c r="E115" s="152">
        <v>30</v>
      </c>
      <c r="F115" s="643"/>
      <c r="G115" s="34">
        <v>5.0000000000000001E-3</v>
      </c>
      <c r="H115" s="637"/>
      <c r="I115" s="622" t="s">
        <v>124</v>
      </c>
      <c r="J115" s="112"/>
      <c r="K115" s="139">
        <f t="shared" si="68"/>
        <v>30</v>
      </c>
      <c r="L115" s="140">
        <f t="shared" si="88"/>
        <v>5.0000000000000001E-3</v>
      </c>
      <c r="M115" s="141">
        <f t="shared" si="89"/>
        <v>0</v>
      </c>
      <c r="N115" s="141">
        <f t="shared" si="90"/>
        <v>0</v>
      </c>
      <c r="O115" s="70"/>
      <c r="P115" s="149" t="str">
        <f t="shared" si="62"/>
        <v>Paliers/garde-corps</v>
      </c>
      <c r="Q115" s="144">
        <f t="shared" si="72"/>
        <v>0</v>
      </c>
      <c r="R115" s="144">
        <f t="shared" si="91"/>
        <v>0</v>
      </c>
      <c r="S115" s="144">
        <f t="shared" si="91"/>
        <v>0</v>
      </c>
      <c r="T115" s="144">
        <f t="shared" si="91"/>
        <v>0</v>
      </c>
      <c r="U115" s="144">
        <f t="shared" si="91"/>
        <v>0</v>
      </c>
      <c r="V115" s="144">
        <f t="shared" si="91"/>
        <v>0</v>
      </c>
      <c r="W115" s="144">
        <f t="shared" si="91"/>
        <v>0</v>
      </c>
      <c r="X115" s="144">
        <f t="shared" si="91"/>
        <v>0</v>
      </c>
      <c r="Y115" s="144">
        <f t="shared" si="91"/>
        <v>0</v>
      </c>
      <c r="Z115" s="144">
        <f t="shared" si="91"/>
        <v>0</v>
      </c>
      <c r="AA115" s="144">
        <f t="shared" si="91"/>
        <v>0</v>
      </c>
      <c r="AB115" s="144">
        <f t="shared" si="91"/>
        <v>0</v>
      </c>
      <c r="AC115" s="144">
        <f t="shared" si="91"/>
        <v>0</v>
      </c>
      <c r="AD115" s="144">
        <f t="shared" si="91"/>
        <v>0</v>
      </c>
      <c r="AE115" s="144">
        <f t="shared" si="91"/>
        <v>0</v>
      </c>
      <c r="AF115" s="144">
        <f t="shared" si="91"/>
        <v>0</v>
      </c>
      <c r="AG115" s="144">
        <f t="shared" si="91"/>
        <v>0</v>
      </c>
      <c r="AH115" s="144">
        <f t="shared" si="91"/>
        <v>0</v>
      </c>
      <c r="AI115" s="144">
        <f t="shared" si="91"/>
        <v>0</v>
      </c>
      <c r="AJ115" s="144">
        <f t="shared" si="91"/>
        <v>0</v>
      </c>
      <c r="AK115" s="144">
        <f t="shared" si="91"/>
        <v>0</v>
      </c>
      <c r="AL115" s="144">
        <f t="shared" si="91"/>
        <v>0</v>
      </c>
      <c r="AM115" s="144">
        <f t="shared" si="91"/>
        <v>0</v>
      </c>
      <c r="AN115" s="144">
        <f t="shared" si="91"/>
        <v>0</v>
      </c>
      <c r="AO115" s="144">
        <f t="shared" si="91"/>
        <v>0</v>
      </c>
      <c r="AP115" s="144">
        <f t="shared" si="91"/>
        <v>0</v>
      </c>
      <c r="AQ115" s="144">
        <f t="shared" si="91"/>
        <v>0</v>
      </c>
      <c r="AR115" s="144">
        <f t="shared" si="91"/>
        <v>0</v>
      </c>
      <c r="AS115" s="144">
        <f t="shared" si="91"/>
        <v>0</v>
      </c>
      <c r="AT115" s="144">
        <f t="shared" si="91"/>
        <v>0</v>
      </c>
      <c r="AU115" s="144">
        <f t="shared" si="91"/>
        <v>0</v>
      </c>
      <c r="AV115" s="144">
        <f>SUMIF($AX$26:$CB$26,Betrachtungszeit_Heizung,AX115:CB115)</f>
        <v>0</v>
      </c>
      <c r="AX115" s="144">
        <f t="shared" si="58"/>
        <v>0</v>
      </c>
      <c r="AY115" s="144">
        <f t="shared" si="86"/>
        <v>0</v>
      </c>
      <c r="AZ115" s="144">
        <f t="shared" si="86"/>
        <v>0</v>
      </c>
      <c r="BA115" s="144">
        <f t="shared" si="86"/>
        <v>0</v>
      </c>
      <c r="BB115" s="144">
        <f t="shared" si="86"/>
        <v>0</v>
      </c>
      <c r="BC115" s="144">
        <f t="shared" si="86"/>
        <v>0</v>
      </c>
      <c r="BD115" s="144">
        <f t="shared" si="86"/>
        <v>0</v>
      </c>
      <c r="BE115" s="144">
        <f t="shared" si="86"/>
        <v>0</v>
      </c>
      <c r="BF115" s="144">
        <f t="shared" si="86"/>
        <v>0</v>
      </c>
      <c r="BG115" s="144">
        <f t="shared" si="86"/>
        <v>0</v>
      </c>
      <c r="BH115" s="144">
        <f t="shared" si="86"/>
        <v>0</v>
      </c>
      <c r="BI115" s="144">
        <f t="shared" si="86"/>
        <v>0</v>
      </c>
      <c r="BJ115" s="144">
        <f t="shared" si="86"/>
        <v>0</v>
      </c>
      <c r="BK115" s="144">
        <f t="shared" si="86"/>
        <v>0</v>
      </c>
      <c r="BL115" s="144">
        <f t="shared" si="86"/>
        <v>0</v>
      </c>
      <c r="BM115" s="144">
        <f t="shared" si="86"/>
        <v>0</v>
      </c>
      <c r="BN115" s="144">
        <f t="shared" si="85"/>
        <v>0</v>
      </c>
      <c r="BO115" s="144">
        <f t="shared" si="85"/>
        <v>0</v>
      </c>
      <c r="BP115" s="144">
        <f t="shared" si="85"/>
        <v>0</v>
      </c>
      <c r="BQ115" s="144">
        <f t="shared" si="85"/>
        <v>0</v>
      </c>
      <c r="BR115" s="144">
        <f t="shared" si="87"/>
        <v>0</v>
      </c>
      <c r="BS115" s="144">
        <f t="shared" si="87"/>
        <v>0</v>
      </c>
      <c r="BT115" s="144">
        <f t="shared" si="87"/>
        <v>0</v>
      </c>
      <c r="BU115" s="144">
        <f t="shared" si="87"/>
        <v>0</v>
      </c>
      <c r="BV115" s="144">
        <f t="shared" si="87"/>
        <v>0</v>
      </c>
      <c r="BW115" s="144">
        <f t="shared" si="87"/>
        <v>0</v>
      </c>
      <c r="BX115" s="144">
        <f t="shared" si="87"/>
        <v>0</v>
      </c>
      <c r="BY115" s="144">
        <f t="shared" si="87"/>
        <v>0</v>
      </c>
      <c r="BZ115" s="144">
        <f t="shared" si="87"/>
        <v>0</v>
      </c>
      <c r="CA115" s="144">
        <f t="shared" si="87"/>
        <v>0</v>
      </c>
      <c r="CB115" s="144">
        <f t="shared" si="87"/>
        <v>0</v>
      </c>
      <c r="CC115" s="369"/>
      <c r="CE115" s="189" t="str">
        <f t="shared" si="63"/>
        <v>Paliers/garde-corps</v>
      </c>
      <c r="CF115" s="145"/>
      <c r="CG115" s="145">
        <v>1</v>
      </c>
      <c r="CH115" s="145">
        <v>1</v>
      </c>
      <c r="CI115" s="145">
        <v>1</v>
      </c>
      <c r="CJ115" s="145">
        <v>1</v>
      </c>
      <c r="CK115" s="145">
        <v>1</v>
      </c>
      <c r="CL115" s="145">
        <v>1</v>
      </c>
      <c r="CM115" s="145">
        <v>1</v>
      </c>
      <c r="CN115" s="145">
        <v>1</v>
      </c>
      <c r="CO115" s="145">
        <v>1</v>
      </c>
      <c r="CP115" s="145">
        <v>1</v>
      </c>
      <c r="CQ115" s="145">
        <v>1</v>
      </c>
      <c r="CR115" s="145">
        <v>1</v>
      </c>
      <c r="CS115" s="145">
        <v>1</v>
      </c>
      <c r="CT115" s="145">
        <f t="shared" si="64"/>
        <v>0</v>
      </c>
      <c r="CU115" s="145">
        <f t="shared" si="65"/>
        <v>0</v>
      </c>
      <c r="CV115" s="145">
        <f t="shared" si="67"/>
        <v>0</v>
      </c>
    </row>
    <row r="116" spans="1:100" s="137" customFormat="1" ht="13.5" hidden="1" thickBot="1" x14ac:dyDescent="0.25">
      <c r="A116" s="107"/>
      <c r="B116" s="96" t="s">
        <v>395</v>
      </c>
      <c r="C116" s="320"/>
      <c r="D116" s="50"/>
      <c r="E116" s="152">
        <v>15</v>
      </c>
      <c r="F116" s="643"/>
      <c r="G116" s="34">
        <v>0.02</v>
      </c>
      <c r="H116" s="637"/>
      <c r="I116" s="622" t="s">
        <v>124</v>
      </c>
      <c r="J116" s="112"/>
      <c r="K116" s="139">
        <f t="shared" si="68"/>
        <v>15</v>
      </c>
      <c r="L116" s="140">
        <f t="shared" si="88"/>
        <v>0.02</v>
      </c>
      <c r="M116" s="141">
        <f t="shared" si="89"/>
        <v>0</v>
      </c>
      <c r="N116" s="141">
        <f t="shared" si="90"/>
        <v>0</v>
      </c>
      <c r="O116" s="70"/>
      <c r="P116" s="149" t="str">
        <f t="shared" si="62"/>
        <v>Couvercle de silo</v>
      </c>
      <c r="Q116" s="144">
        <f t="shared" si="72"/>
        <v>0</v>
      </c>
      <c r="R116" s="144">
        <f t="shared" si="91"/>
        <v>0</v>
      </c>
      <c r="S116" s="144">
        <f t="shared" si="91"/>
        <v>0</v>
      </c>
      <c r="T116" s="144">
        <f t="shared" si="91"/>
        <v>0</v>
      </c>
      <c r="U116" s="144">
        <f t="shared" si="91"/>
        <v>0</v>
      </c>
      <c r="V116" s="144">
        <f t="shared" si="91"/>
        <v>0</v>
      </c>
      <c r="W116" s="144">
        <f t="shared" si="91"/>
        <v>0</v>
      </c>
      <c r="X116" s="144">
        <f t="shared" si="91"/>
        <v>0</v>
      </c>
      <c r="Y116" s="144">
        <f t="shared" si="91"/>
        <v>0</v>
      </c>
      <c r="Z116" s="144">
        <f t="shared" si="91"/>
        <v>0</v>
      </c>
      <c r="AA116" s="144">
        <f t="shared" si="91"/>
        <v>0</v>
      </c>
      <c r="AB116" s="144">
        <f t="shared" si="91"/>
        <v>0</v>
      </c>
      <c r="AC116" s="144">
        <f t="shared" si="91"/>
        <v>0</v>
      </c>
      <c r="AD116" s="144">
        <f t="shared" si="91"/>
        <v>0</v>
      </c>
      <c r="AE116" s="144">
        <f t="shared" si="91"/>
        <v>0</v>
      </c>
      <c r="AF116" s="144">
        <f t="shared" si="91"/>
        <v>0</v>
      </c>
      <c r="AG116" s="144">
        <f t="shared" si="91"/>
        <v>0</v>
      </c>
      <c r="AH116" s="144">
        <f t="shared" si="91"/>
        <v>0</v>
      </c>
      <c r="AI116" s="144">
        <f t="shared" si="91"/>
        <v>0</v>
      </c>
      <c r="AJ116" s="144">
        <f t="shared" si="91"/>
        <v>0</v>
      </c>
      <c r="AK116" s="144">
        <f t="shared" si="91"/>
        <v>0</v>
      </c>
      <c r="AL116" s="144">
        <f t="shared" si="91"/>
        <v>0</v>
      </c>
      <c r="AM116" s="144">
        <f t="shared" si="91"/>
        <v>0</v>
      </c>
      <c r="AN116" s="144">
        <f t="shared" si="91"/>
        <v>0</v>
      </c>
      <c r="AO116" s="144">
        <f t="shared" si="91"/>
        <v>0</v>
      </c>
      <c r="AP116" s="144">
        <f t="shared" si="91"/>
        <v>0</v>
      </c>
      <c r="AQ116" s="144">
        <f t="shared" si="91"/>
        <v>0</v>
      </c>
      <c r="AR116" s="144">
        <f t="shared" si="91"/>
        <v>0</v>
      </c>
      <c r="AS116" s="144">
        <f t="shared" si="91"/>
        <v>0</v>
      </c>
      <c r="AT116" s="144">
        <f t="shared" si="91"/>
        <v>0</v>
      </c>
      <c r="AU116" s="144">
        <f t="shared" si="91"/>
        <v>0</v>
      </c>
      <c r="AV116" s="144">
        <f>SUMIF($AX$26:$CB$26,Betrachtungszeit_Heizung,AX116:CB116)</f>
        <v>0</v>
      </c>
      <c r="AX116" s="144">
        <f t="shared" si="58"/>
        <v>0</v>
      </c>
      <c r="AY116" s="144">
        <f t="shared" si="86"/>
        <v>0</v>
      </c>
      <c r="AZ116" s="144">
        <f t="shared" si="86"/>
        <v>0</v>
      </c>
      <c r="BA116" s="144">
        <f t="shared" si="86"/>
        <v>0</v>
      </c>
      <c r="BB116" s="144">
        <f t="shared" si="86"/>
        <v>0</v>
      </c>
      <c r="BC116" s="144">
        <f t="shared" si="86"/>
        <v>0</v>
      </c>
      <c r="BD116" s="144">
        <f t="shared" si="86"/>
        <v>0</v>
      </c>
      <c r="BE116" s="144">
        <f t="shared" si="86"/>
        <v>0</v>
      </c>
      <c r="BF116" s="144">
        <f t="shared" si="86"/>
        <v>0</v>
      </c>
      <c r="BG116" s="144">
        <f t="shared" si="86"/>
        <v>0</v>
      </c>
      <c r="BH116" s="144">
        <f t="shared" si="86"/>
        <v>0</v>
      </c>
      <c r="BI116" s="144">
        <f t="shared" si="86"/>
        <v>0</v>
      </c>
      <c r="BJ116" s="144">
        <f t="shared" si="86"/>
        <v>0</v>
      </c>
      <c r="BK116" s="144">
        <f t="shared" si="86"/>
        <v>0</v>
      </c>
      <c r="BL116" s="144">
        <f t="shared" si="86"/>
        <v>0</v>
      </c>
      <c r="BM116" s="144">
        <f t="shared" si="86"/>
        <v>0</v>
      </c>
      <c r="BN116" s="144">
        <f t="shared" si="85"/>
        <v>0</v>
      </c>
      <c r="BO116" s="144">
        <f t="shared" si="85"/>
        <v>0</v>
      </c>
      <c r="BP116" s="144">
        <f t="shared" si="85"/>
        <v>0</v>
      </c>
      <c r="BQ116" s="144">
        <f t="shared" si="85"/>
        <v>0</v>
      </c>
      <c r="BR116" s="144">
        <f t="shared" si="87"/>
        <v>0</v>
      </c>
      <c r="BS116" s="144">
        <f t="shared" si="87"/>
        <v>0</v>
      </c>
      <c r="BT116" s="144">
        <f t="shared" si="87"/>
        <v>0</v>
      </c>
      <c r="BU116" s="144">
        <f t="shared" si="87"/>
        <v>0</v>
      </c>
      <c r="BV116" s="144">
        <f t="shared" si="87"/>
        <v>0</v>
      </c>
      <c r="BW116" s="144">
        <f t="shared" si="87"/>
        <v>0</v>
      </c>
      <c r="BX116" s="144">
        <f t="shared" si="87"/>
        <v>0</v>
      </c>
      <c r="BY116" s="144">
        <f t="shared" si="87"/>
        <v>0</v>
      </c>
      <c r="BZ116" s="144">
        <f t="shared" si="87"/>
        <v>0</v>
      </c>
      <c r="CA116" s="144">
        <f t="shared" si="87"/>
        <v>0</v>
      </c>
      <c r="CB116" s="144">
        <f t="shared" si="87"/>
        <v>0</v>
      </c>
      <c r="CC116" s="369"/>
      <c r="CE116" s="189" t="str">
        <f t="shared" si="63"/>
        <v>Couvercle de silo</v>
      </c>
      <c r="CF116" s="145"/>
      <c r="CG116" s="145"/>
      <c r="CH116" s="145"/>
      <c r="CI116" s="145"/>
      <c r="CJ116" s="145"/>
      <c r="CK116" s="145"/>
      <c r="CL116" s="145"/>
      <c r="CM116" s="145">
        <v>1</v>
      </c>
      <c r="CN116" s="145">
        <v>1</v>
      </c>
      <c r="CO116" s="145"/>
      <c r="CP116" s="145"/>
      <c r="CQ116" s="145"/>
      <c r="CR116" s="145"/>
      <c r="CS116" s="145"/>
      <c r="CT116" s="145">
        <f t="shared" si="64"/>
        <v>0</v>
      </c>
      <c r="CU116" s="145">
        <f t="shared" si="65"/>
        <v>0</v>
      </c>
      <c r="CV116" s="145">
        <f t="shared" si="67"/>
        <v>0</v>
      </c>
    </row>
    <row r="117" spans="1:100" s="137" customFormat="1" ht="13.5" hidden="1" thickBot="1" x14ac:dyDescent="0.25">
      <c r="A117" s="107"/>
      <c r="B117" s="96" t="s">
        <v>394</v>
      </c>
      <c r="C117" s="320"/>
      <c r="D117" s="50"/>
      <c r="E117" s="152">
        <v>15</v>
      </c>
      <c r="F117" s="643"/>
      <c r="G117" s="34">
        <v>1.4999999999999999E-2</v>
      </c>
      <c r="H117" s="637"/>
      <c r="I117" s="622" t="s">
        <v>124</v>
      </c>
      <c r="J117" s="112"/>
      <c r="K117" s="139">
        <f t="shared" si="68"/>
        <v>15</v>
      </c>
      <c r="L117" s="140">
        <f t="shared" si="88"/>
        <v>1.4999999999999999E-2</v>
      </c>
      <c r="M117" s="141">
        <f t="shared" si="89"/>
        <v>0</v>
      </c>
      <c r="N117" s="141">
        <f t="shared" si="90"/>
        <v>0</v>
      </c>
      <c r="O117" s="70"/>
      <c r="P117" s="149" t="str">
        <f t="shared" si="62"/>
        <v>Appareils de levage fixes</v>
      </c>
      <c r="Q117" s="144">
        <f t="shared" si="72"/>
        <v>0</v>
      </c>
      <c r="R117" s="144">
        <f t="shared" si="91"/>
        <v>0</v>
      </c>
      <c r="S117" s="144">
        <f t="shared" si="91"/>
        <v>0</v>
      </c>
      <c r="T117" s="144">
        <f t="shared" si="91"/>
        <v>0</v>
      </c>
      <c r="U117" s="144">
        <f t="shared" si="91"/>
        <v>0</v>
      </c>
      <c r="V117" s="144">
        <f t="shared" si="91"/>
        <v>0</v>
      </c>
      <c r="W117" s="144">
        <f t="shared" si="91"/>
        <v>0</v>
      </c>
      <c r="X117" s="144">
        <f t="shared" si="91"/>
        <v>0</v>
      </c>
      <c r="Y117" s="144">
        <f t="shared" si="91"/>
        <v>0</v>
      </c>
      <c r="Z117" s="144">
        <f t="shared" si="91"/>
        <v>0</v>
      </c>
      <c r="AA117" s="144">
        <f t="shared" si="91"/>
        <v>0</v>
      </c>
      <c r="AB117" s="144">
        <f t="shared" si="91"/>
        <v>0</v>
      </c>
      <c r="AC117" s="144">
        <f t="shared" si="91"/>
        <v>0</v>
      </c>
      <c r="AD117" s="144">
        <f t="shared" si="91"/>
        <v>0</v>
      </c>
      <c r="AE117" s="144">
        <f t="shared" si="91"/>
        <v>0</v>
      </c>
      <c r="AF117" s="144">
        <f t="shared" si="91"/>
        <v>0</v>
      </c>
      <c r="AG117" s="144">
        <f t="shared" si="91"/>
        <v>0</v>
      </c>
      <c r="AH117" s="144">
        <f t="shared" si="91"/>
        <v>0</v>
      </c>
      <c r="AI117" s="144">
        <f t="shared" si="91"/>
        <v>0</v>
      </c>
      <c r="AJ117" s="144">
        <f t="shared" si="91"/>
        <v>0</v>
      </c>
      <c r="AK117" s="144">
        <f t="shared" si="91"/>
        <v>0</v>
      </c>
      <c r="AL117" s="144">
        <f t="shared" si="91"/>
        <v>0</v>
      </c>
      <c r="AM117" s="144">
        <f t="shared" si="91"/>
        <v>0</v>
      </c>
      <c r="AN117" s="144">
        <f t="shared" si="91"/>
        <v>0</v>
      </c>
      <c r="AO117" s="144">
        <f t="shared" si="91"/>
        <v>0</v>
      </c>
      <c r="AP117" s="144">
        <f t="shared" si="91"/>
        <v>0</v>
      </c>
      <c r="AQ117" s="144">
        <f t="shared" si="91"/>
        <v>0</v>
      </c>
      <c r="AR117" s="144">
        <f t="shared" si="91"/>
        <v>0</v>
      </c>
      <c r="AS117" s="144">
        <f t="shared" si="91"/>
        <v>0</v>
      </c>
      <c r="AT117" s="144">
        <f t="shared" si="91"/>
        <v>0</v>
      </c>
      <c r="AU117" s="144">
        <f t="shared" si="91"/>
        <v>0</v>
      </c>
      <c r="AV117" s="144">
        <f>SUMIF($AX$26:$CB$26,Betrachtungszeit_Heizung,AX117:CB117)</f>
        <v>0</v>
      </c>
      <c r="AX117" s="144">
        <f t="shared" si="58"/>
        <v>0</v>
      </c>
      <c r="AY117" s="144">
        <f t="shared" si="86"/>
        <v>0</v>
      </c>
      <c r="AZ117" s="144">
        <f t="shared" si="86"/>
        <v>0</v>
      </c>
      <c r="BA117" s="144">
        <f t="shared" si="86"/>
        <v>0</v>
      </c>
      <c r="BB117" s="144">
        <f t="shared" si="86"/>
        <v>0</v>
      </c>
      <c r="BC117" s="144">
        <f t="shared" si="86"/>
        <v>0</v>
      </c>
      <c r="BD117" s="144">
        <f t="shared" si="86"/>
        <v>0</v>
      </c>
      <c r="BE117" s="144">
        <f t="shared" si="86"/>
        <v>0</v>
      </c>
      <c r="BF117" s="144">
        <f t="shared" si="86"/>
        <v>0</v>
      </c>
      <c r="BG117" s="144">
        <f t="shared" si="86"/>
        <v>0</v>
      </c>
      <c r="BH117" s="144">
        <f t="shared" si="86"/>
        <v>0</v>
      </c>
      <c r="BI117" s="144">
        <f t="shared" si="86"/>
        <v>0</v>
      </c>
      <c r="BJ117" s="144">
        <f t="shared" si="86"/>
        <v>0</v>
      </c>
      <c r="BK117" s="144">
        <f t="shared" si="86"/>
        <v>0</v>
      </c>
      <c r="BL117" s="144">
        <f t="shared" si="86"/>
        <v>0</v>
      </c>
      <c r="BM117" s="144">
        <f t="shared" si="86"/>
        <v>0</v>
      </c>
      <c r="BN117" s="144">
        <f t="shared" si="85"/>
        <v>0</v>
      </c>
      <c r="BO117" s="144">
        <f t="shared" si="85"/>
        <v>0</v>
      </c>
      <c r="BP117" s="144">
        <f t="shared" si="85"/>
        <v>0</v>
      </c>
      <c r="BQ117" s="144">
        <f t="shared" si="85"/>
        <v>0</v>
      </c>
      <c r="BR117" s="144">
        <f t="shared" si="87"/>
        <v>0</v>
      </c>
      <c r="BS117" s="144">
        <f t="shared" si="87"/>
        <v>0</v>
      </c>
      <c r="BT117" s="144">
        <f t="shared" si="87"/>
        <v>0</v>
      </c>
      <c r="BU117" s="144">
        <f t="shared" si="87"/>
        <v>0</v>
      </c>
      <c r="BV117" s="144">
        <f t="shared" si="87"/>
        <v>0</v>
      </c>
      <c r="BW117" s="144">
        <f t="shared" si="87"/>
        <v>0</v>
      </c>
      <c r="BX117" s="144">
        <f t="shared" si="87"/>
        <v>0</v>
      </c>
      <c r="BY117" s="144">
        <f t="shared" si="87"/>
        <v>0</v>
      </c>
      <c r="BZ117" s="144">
        <f t="shared" si="87"/>
        <v>0</v>
      </c>
      <c r="CA117" s="144">
        <f t="shared" si="87"/>
        <v>0</v>
      </c>
      <c r="CB117" s="144">
        <f t="shared" si="87"/>
        <v>0</v>
      </c>
      <c r="CC117" s="369"/>
      <c r="CE117" s="189" t="str">
        <f t="shared" si="63"/>
        <v>Appareils de levage fixes</v>
      </c>
      <c r="CF117" s="145"/>
      <c r="CG117" s="145">
        <v>1</v>
      </c>
      <c r="CH117" s="145">
        <v>1</v>
      </c>
      <c r="CI117" s="145">
        <v>1</v>
      </c>
      <c r="CJ117" s="145">
        <v>1</v>
      </c>
      <c r="CK117" s="145">
        <v>1</v>
      </c>
      <c r="CL117" s="145">
        <v>1</v>
      </c>
      <c r="CM117" s="145">
        <v>1</v>
      </c>
      <c r="CN117" s="145">
        <v>1</v>
      </c>
      <c r="CO117" s="145">
        <v>1</v>
      </c>
      <c r="CP117" s="145">
        <v>1</v>
      </c>
      <c r="CQ117" s="145">
        <v>1</v>
      </c>
      <c r="CR117" s="145">
        <v>1</v>
      </c>
      <c r="CS117" s="145">
        <v>1</v>
      </c>
      <c r="CT117" s="145">
        <f t="shared" si="64"/>
        <v>0</v>
      </c>
      <c r="CU117" s="145">
        <f t="shared" si="65"/>
        <v>0</v>
      </c>
      <c r="CV117" s="145">
        <f t="shared" si="67"/>
        <v>0</v>
      </c>
    </row>
    <row r="118" spans="1:100" s="137" customFormat="1" hidden="1" x14ac:dyDescent="0.2">
      <c r="A118" s="369"/>
      <c r="B118" s="96" t="s">
        <v>45</v>
      </c>
      <c r="C118" s="320"/>
      <c r="D118" s="50"/>
      <c r="E118" s="510">
        <v>30</v>
      </c>
      <c r="F118" s="643"/>
      <c r="G118" s="157" t="s">
        <v>46</v>
      </c>
      <c r="H118" s="637"/>
      <c r="I118" s="623" t="s">
        <v>124</v>
      </c>
      <c r="J118" s="84"/>
      <c r="K118" s="139">
        <f t="shared" si="68"/>
        <v>30</v>
      </c>
      <c r="L118" s="140">
        <f t="shared" si="88"/>
        <v>0</v>
      </c>
      <c r="M118" s="141">
        <f t="shared" si="89"/>
        <v>0</v>
      </c>
      <c r="N118" s="141">
        <f t="shared" si="90"/>
        <v>0</v>
      </c>
      <c r="O118" s="70"/>
      <c r="P118" s="162" t="str">
        <f t="shared" si="62"/>
        <v>Autre</v>
      </c>
      <c r="Q118" s="144">
        <f t="shared" si="72"/>
        <v>0</v>
      </c>
      <c r="R118" s="144">
        <f t="shared" si="91"/>
        <v>0</v>
      </c>
      <c r="S118" s="144">
        <f t="shared" si="91"/>
        <v>0</v>
      </c>
      <c r="T118" s="144">
        <f t="shared" si="91"/>
        <v>0</v>
      </c>
      <c r="U118" s="144">
        <f t="shared" si="91"/>
        <v>0</v>
      </c>
      <c r="V118" s="144">
        <f t="shared" si="91"/>
        <v>0</v>
      </c>
      <c r="W118" s="144">
        <f t="shared" si="91"/>
        <v>0</v>
      </c>
      <c r="X118" s="144">
        <f t="shared" si="91"/>
        <v>0</v>
      </c>
      <c r="Y118" s="144">
        <f t="shared" si="91"/>
        <v>0</v>
      </c>
      <c r="Z118" s="144">
        <f t="shared" si="91"/>
        <v>0</v>
      </c>
      <c r="AA118" s="144">
        <f t="shared" si="91"/>
        <v>0</v>
      </c>
      <c r="AB118" s="144">
        <f t="shared" si="91"/>
        <v>0</v>
      </c>
      <c r="AC118" s="144">
        <f t="shared" si="91"/>
        <v>0</v>
      </c>
      <c r="AD118" s="144">
        <f t="shared" si="91"/>
        <v>0</v>
      </c>
      <c r="AE118" s="144">
        <f t="shared" si="91"/>
        <v>0</v>
      </c>
      <c r="AF118" s="144">
        <f t="shared" si="91"/>
        <v>0</v>
      </c>
      <c r="AG118" s="144">
        <f t="shared" si="91"/>
        <v>0</v>
      </c>
      <c r="AH118" s="144">
        <f t="shared" si="91"/>
        <v>0</v>
      </c>
      <c r="AI118" s="144">
        <f t="shared" si="91"/>
        <v>0</v>
      </c>
      <c r="AJ118" s="144">
        <f t="shared" si="91"/>
        <v>0</v>
      </c>
      <c r="AK118" s="144">
        <f t="shared" si="91"/>
        <v>0</v>
      </c>
      <c r="AL118" s="144">
        <f t="shared" si="91"/>
        <v>0</v>
      </c>
      <c r="AM118" s="144">
        <f t="shared" si="91"/>
        <v>0</v>
      </c>
      <c r="AN118" s="144">
        <f t="shared" si="91"/>
        <v>0</v>
      </c>
      <c r="AO118" s="144">
        <f t="shared" si="91"/>
        <v>0</v>
      </c>
      <c r="AP118" s="144">
        <f t="shared" si="91"/>
        <v>0</v>
      </c>
      <c r="AQ118" s="144">
        <f t="shared" si="91"/>
        <v>0</v>
      </c>
      <c r="AR118" s="144">
        <f t="shared" si="91"/>
        <v>0</v>
      </c>
      <c r="AS118" s="144">
        <f t="shared" si="91"/>
        <v>0</v>
      </c>
      <c r="AT118" s="144">
        <f t="shared" si="91"/>
        <v>0</v>
      </c>
      <c r="AU118" s="144">
        <f t="shared" si="91"/>
        <v>0</v>
      </c>
      <c r="AV118" s="144">
        <f>SUMIF($AX$26:$CB$26,Betrachtungszeit_Heizung,AX118:CB118)</f>
        <v>0</v>
      </c>
      <c r="AX118" s="144">
        <f t="shared" si="58"/>
        <v>0</v>
      </c>
      <c r="AY118" s="144">
        <f t="shared" si="86"/>
        <v>0</v>
      </c>
      <c r="AZ118" s="144">
        <f t="shared" si="86"/>
        <v>0</v>
      </c>
      <c r="BA118" s="144">
        <f t="shared" si="86"/>
        <v>0</v>
      </c>
      <c r="BB118" s="144">
        <f t="shared" si="86"/>
        <v>0</v>
      </c>
      <c r="BC118" s="144">
        <f t="shared" si="86"/>
        <v>0</v>
      </c>
      <c r="BD118" s="144">
        <f t="shared" si="86"/>
        <v>0</v>
      </c>
      <c r="BE118" s="144">
        <f t="shared" si="86"/>
        <v>0</v>
      </c>
      <c r="BF118" s="144">
        <f t="shared" si="86"/>
        <v>0</v>
      </c>
      <c r="BG118" s="144">
        <f t="shared" si="86"/>
        <v>0</v>
      </c>
      <c r="BH118" s="144">
        <f t="shared" si="86"/>
        <v>0</v>
      </c>
      <c r="BI118" s="144">
        <f t="shared" si="86"/>
        <v>0</v>
      </c>
      <c r="BJ118" s="144">
        <f t="shared" si="86"/>
        <v>0</v>
      </c>
      <c r="BK118" s="144">
        <f t="shared" si="86"/>
        <v>0</v>
      </c>
      <c r="BL118" s="144">
        <f t="shared" si="86"/>
        <v>0</v>
      </c>
      <c r="BM118" s="144">
        <f t="shared" si="86"/>
        <v>0</v>
      </c>
      <c r="BN118" s="144">
        <f t="shared" si="85"/>
        <v>0</v>
      </c>
      <c r="BO118" s="144">
        <f t="shared" si="85"/>
        <v>0</v>
      </c>
      <c r="BP118" s="144">
        <f t="shared" si="85"/>
        <v>0</v>
      </c>
      <c r="BQ118" s="144">
        <f t="shared" si="85"/>
        <v>0</v>
      </c>
      <c r="BR118" s="144">
        <f t="shared" si="87"/>
        <v>0</v>
      </c>
      <c r="BS118" s="144">
        <f t="shared" si="87"/>
        <v>0</v>
      </c>
      <c r="BT118" s="144">
        <f t="shared" si="87"/>
        <v>0</v>
      </c>
      <c r="BU118" s="144">
        <f t="shared" si="87"/>
        <v>0</v>
      </c>
      <c r="BV118" s="144">
        <f t="shared" si="87"/>
        <v>0</v>
      </c>
      <c r="BW118" s="144">
        <f t="shared" si="87"/>
        <v>0</v>
      </c>
      <c r="BX118" s="144">
        <f t="shared" si="87"/>
        <v>0</v>
      </c>
      <c r="BY118" s="144">
        <f t="shared" si="87"/>
        <v>0</v>
      </c>
      <c r="BZ118" s="144">
        <f t="shared" si="87"/>
        <v>0</v>
      </c>
      <c r="CA118" s="144">
        <f t="shared" si="87"/>
        <v>0</v>
      </c>
      <c r="CB118" s="144">
        <f t="shared" si="87"/>
        <v>0</v>
      </c>
      <c r="CC118" s="369"/>
      <c r="CE118" s="189" t="str">
        <f t="shared" si="63"/>
        <v>Autre</v>
      </c>
      <c r="CF118" s="145"/>
      <c r="CG118" s="145">
        <v>1</v>
      </c>
      <c r="CH118" s="145">
        <v>1</v>
      </c>
      <c r="CI118" s="145">
        <v>1</v>
      </c>
      <c r="CJ118" s="145">
        <v>1</v>
      </c>
      <c r="CK118" s="145">
        <v>1</v>
      </c>
      <c r="CL118" s="145">
        <v>1</v>
      </c>
      <c r="CM118" s="145">
        <v>1</v>
      </c>
      <c r="CN118" s="145">
        <v>1</v>
      </c>
      <c r="CO118" s="145">
        <v>1</v>
      </c>
      <c r="CP118" s="145">
        <v>1</v>
      </c>
      <c r="CQ118" s="145">
        <v>1</v>
      </c>
      <c r="CR118" s="145">
        <v>1</v>
      </c>
      <c r="CS118" s="145">
        <v>1</v>
      </c>
      <c r="CT118" s="145">
        <f t="shared" si="64"/>
        <v>0</v>
      </c>
      <c r="CU118" s="145">
        <f t="shared" si="65"/>
        <v>0</v>
      </c>
      <c r="CV118" s="145">
        <f t="shared" si="67"/>
        <v>0</v>
      </c>
    </row>
    <row r="119" spans="1:100" s="137" customFormat="1" ht="13.5" hidden="1" thickBot="1" x14ac:dyDescent="0.25">
      <c r="A119" s="369"/>
      <c r="B119" s="699" t="s">
        <v>396</v>
      </c>
      <c r="C119" s="324"/>
      <c r="D119" s="129"/>
      <c r="E119" s="155"/>
      <c r="F119" s="127"/>
      <c r="G119" s="130"/>
      <c r="H119" s="639"/>
      <c r="I119" s="130"/>
      <c r="J119" s="112"/>
      <c r="K119" s="139"/>
      <c r="L119" s="140"/>
      <c r="M119" s="141"/>
      <c r="N119" s="141"/>
      <c r="O119" s="70"/>
      <c r="P119" s="688" t="str">
        <f t="shared" si="62"/>
        <v>12. Chaufferie - génie civil</v>
      </c>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369"/>
      <c r="CE119" s="374" t="str">
        <f t="shared" si="63"/>
        <v>12. Chaufferie - génie civil</v>
      </c>
      <c r="CF119" s="145">
        <v>1</v>
      </c>
      <c r="CG119" s="145">
        <v>1</v>
      </c>
      <c r="CH119" s="145">
        <v>1</v>
      </c>
      <c r="CI119" s="145">
        <v>1</v>
      </c>
      <c r="CJ119" s="145">
        <v>1</v>
      </c>
      <c r="CK119" s="145">
        <v>1</v>
      </c>
      <c r="CL119" s="145">
        <v>1</v>
      </c>
      <c r="CM119" s="145">
        <v>1</v>
      </c>
      <c r="CN119" s="145">
        <v>1</v>
      </c>
      <c r="CO119" s="145">
        <v>1</v>
      </c>
      <c r="CP119" s="145">
        <v>1</v>
      </c>
      <c r="CQ119" s="145">
        <v>1</v>
      </c>
      <c r="CR119" s="145">
        <v>1</v>
      </c>
      <c r="CS119" s="145">
        <v>1</v>
      </c>
      <c r="CT119" s="145">
        <f t="shared" si="64"/>
        <v>1</v>
      </c>
      <c r="CU119" s="145">
        <f t="shared" si="65"/>
        <v>1</v>
      </c>
      <c r="CV119" s="145">
        <f t="shared" si="67"/>
        <v>1</v>
      </c>
    </row>
    <row r="120" spans="1:100" s="137" customFormat="1" ht="13.5" hidden="1" thickBot="1" x14ac:dyDescent="0.25">
      <c r="A120" s="369"/>
      <c r="B120" s="96" t="s">
        <v>157</v>
      </c>
      <c r="C120" s="319"/>
      <c r="D120" s="49"/>
      <c r="E120" s="152">
        <v>30</v>
      </c>
      <c r="F120" s="642"/>
      <c r="G120" s="34">
        <v>0</v>
      </c>
      <c r="H120" s="636"/>
      <c r="I120" s="622" t="s">
        <v>124</v>
      </c>
      <c r="J120" s="112"/>
      <c r="K120" s="139">
        <f t="shared" si="68"/>
        <v>30</v>
      </c>
      <c r="L120" s="140">
        <f t="shared" ref="L120:L125" si="92">IF(ISNUMBER(H120),IF(I120=$D$332,IFERROR(H120/D120,"-"),H120/100),IF(ISNUMBER(G120),G120,0))</f>
        <v>0</v>
      </c>
      <c r="M120" s="141">
        <f t="shared" ref="M120:M125" si="93">IF(AND(ISNUMBER(H120),I120=$D$332),H120,L120*D120)</f>
        <v>0</v>
      </c>
      <c r="N120" s="141">
        <f t="shared" ref="N120:N125" si="94">1/K120*D120</f>
        <v>0</v>
      </c>
      <c r="O120" s="70"/>
      <c r="P120" s="149" t="str">
        <f t="shared" si="62"/>
        <v>Excavation</v>
      </c>
      <c r="Q120" s="144">
        <f t="shared" si="72"/>
        <v>0</v>
      </c>
      <c r="R120" s="144">
        <f t="shared" ref="R120:AU125" si="95">IF(Betrachtungszeit_Heizung&lt;R$26,0,IF(AND(Q$26&lt;&gt;0,Q$26/($K120)=INT(Q$26/($K120))),$D120,0))</f>
        <v>0</v>
      </c>
      <c r="S120" s="144">
        <f t="shared" si="95"/>
        <v>0</v>
      </c>
      <c r="T120" s="144">
        <f t="shared" si="95"/>
        <v>0</v>
      </c>
      <c r="U120" s="144">
        <f t="shared" si="95"/>
        <v>0</v>
      </c>
      <c r="V120" s="144">
        <f t="shared" si="95"/>
        <v>0</v>
      </c>
      <c r="W120" s="144">
        <f t="shared" si="95"/>
        <v>0</v>
      </c>
      <c r="X120" s="144">
        <f t="shared" si="95"/>
        <v>0</v>
      </c>
      <c r="Y120" s="144">
        <f t="shared" si="95"/>
        <v>0</v>
      </c>
      <c r="Z120" s="144">
        <f t="shared" si="95"/>
        <v>0</v>
      </c>
      <c r="AA120" s="144">
        <f t="shared" si="95"/>
        <v>0</v>
      </c>
      <c r="AB120" s="144">
        <f t="shared" si="95"/>
        <v>0</v>
      </c>
      <c r="AC120" s="144">
        <f t="shared" si="95"/>
        <v>0</v>
      </c>
      <c r="AD120" s="144">
        <f t="shared" si="95"/>
        <v>0</v>
      </c>
      <c r="AE120" s="144">
        <f t="shared" si="95"/>
        <v>0</v>
      </c>
      <c r="AF120" s="144">
        <f t="shared" si="95"/>
        <v>0</v>
      </c>
      <c r="AG120" s="144">
        <f t="shared" si="95"/>
        <v>0</v>
      </c>
      <c r="AH120" s="144">
        <f t="shared" si="95"/>
        <v>0</v>
      </c>
      <c r="AI120" s="144">
        <f t="shared" si="95"/>
        <v>0</v>
      </c>
      <c r="AJ120" s="144">
        <f t="shared" si="95"/>
        <v>0</v>
      </c>
      <c r="AK120" s="144">
        <f t="shared" si="95"/>
        <v>0</v>
      </c>
      <c r="AL120" s="144">
        <f t="shared" si="95"/>
        <v>0</v>
      </c>
      <c r="AM120" s="144">
        <f t="shared" si="95"/>
        <v>0</v>
      </c>
      <c r="AN120" s="144">
        <f t="shared" si="95"/>
        <v>0</v>
      </c>
      <c r="AO120" s="144">
        <f t="shared" si="95"/>
        <v>0</v>
      </c>
      <c r="AP120" s="144">
        <f t="shared" si="95"/>
        <v>0</v>
      </c>
      <c r="AQ120" s="144">
        <f t="shared" si="95"/>
        <v>0</v>
      </c>
      <c r="AR120" s="144">
        <f t="shared" si="95"/>
        <v>0</v>
      </c>
      <c r="AS120" s="144">
        <f t="shared" si="95"/>
        <v>0</v>
      </c>
      <c r="AT120" s="144">
        <f t="shared" si="95"/>
        <v>0</v>
      </c>
      <c r="AU120" s="144">
        <f t="shared" si="95"/>
        <v>0</v>
      </c>
      <c r="AV120" s="144">
        <f t="shared" ref="AV120:AV125" si="96">SUMIF($AX$26:$CB$26,Betrachtungszeit_Heizung,AX120:CB120)</f>
        <v>0</v>
      </c>
      <c r="AX120" s="144">
        <f t="shared" si="58"/>
        <v>0</v>
      </c>
      <c r="AY120" s="144">
        <f t="shared" si="86"/>
        <v>0</v>
      </c>
      <c r="AZ120" s="144">
        <f t="shared" si="86"/>
        <v>0</v>
      </c>
      <c r="BA120" s="144">
        <f t="shared" si="86"/>
        <v>0</v>
      </c>
      <c r="BB120" s="144">
        <f t="shared" si="86"/>
        <v>0</v>
      </c>
      <c r="BC120" s="144">
        <f t="shared" si="86"/>
        <v>0</v>
      </c>
      <c r="BD120" s="144">
        <f t="shared" si="86"/>
        <v>0</v>
      </c>
      <c r="BE120" s="144">
        <f t="shared" si="86"/>
        <v>0</v>
      </c>
      <c r="BF120" s="144">
        <f t="shared" si="86"/>
        <v>0</v>
      </c>
      <c r="BG120" s="144">
        <f t="shared" si="86"/>
        <v>0</v>
      </c>
      <c r="BH120" s="144">
        <f t="shared" si="86"/>
        <v>0</v>
      </c>
      <c r="BI120" s="144">
        <f t="shared" si="86"/>
        <v>0</v>
      </c>
      <c r="BJ120" s="144">
        <f t="shared" si="86"/>
        <v>0</v>
      </c>
      <c r="BK120" s="144">
        <f t="shared" si="86"/>
        <v>0</v>
      </c>
      <c r="BL120" s="144">
        <f t="shared" si="86"/>
        <v>0</v>
      </c>
      <c r="BM120" s="144">
        <f t="shared" si="86"/>
        <v>0</v>
      </c>
      <c r="BN120" s="144">
        <f t="shared" si="85"/>
        <v>0</v>
      </c>
      <c r="BO120" s="144">
        <f t="shared" si="85"/>
        <v>0</v>
      </c>
      <c r="BP120" s="144">
        <f t="shared" si="85"/>
        <v>0</v>
      </c>
      <c r="BQ120" s="144">
        <f t="shared" si="85"/>
        <v>0</v>
      </c>
      <c r="BR120" s="144">
        <f t="shared" si="87"/>
        <v>0</v>
      </c>
      <c r="BS120" s="144">
        <f t="shared" si="87"/>
        <v>0</v>
      </c>
      <c r="BT120" s="144">
        <f t="shared" si="87"/>
        <v>0</v>
      </c>
      <c r="BU120" s="144">
        <f t="shared" si="87"/>
        <v>0</v>
      </c>
      <c r="BV120" s="144">
        <f t="shared" si="87"/>
        <v>0</v>
      </c>
      <c r="BW120" s="144">
        <f t="shared" si="87"/>
        <v>0</v>
      </c>
      <c r="BX120" s="144">
        <f t="shared" si="87"/>
        <v>0</v>
      </c>
      <c r="BY120" s="144">
        <f t="shared" si="87"/>
        <v>0</v>
      </c>
      <c r="BZ120" s="144">
        <f t="shared" si="87"/>
        <v>0</v>
      </c>
      <c r="CA120" s="144">
        <f t="shared" si="87"/>
        <v>0</v>
      </c>
      <c r="CB120" s="144">
        <f t="shared" si="87"/>
        <v>0</v>
      </c>
      <c r="CC120" s="369"/>
      <c r="CE120" s="189" t="str">
        <f t="shared" si="63"/>
        <v>Excavation</v>
      </c>
      <c r="CF120" s="145"/>
      <c r="CG120" s="145">
        <v>1</v>
      </c>
      <c r="CH120" s="145">
        <v>1</v>
      </c>
      <c r="CI120" s="145">
        <v>1</v>
      </c>
      <c r="CJ120" s="145">
        <v>1</v>
      </c>
      <c r="CK120" s="145">
        <v>1</v>
      </c>
      <c r="CL120" s="145">
        <v>1</v>
      </c>
      <c r="CM120" s="145">
        <v>1</v>
      </c>
      <c r="CN120" s="145">
        <v>1</v>
      </c>
      <c r="CO120" s="145">
        <v>1</v>
      </c>
      <c r="CP120" s="145">
        <v>1</v>
      </c>
      <c r="CQ120" s="145">
        <v>1</v>
      </c>
      <c r="CR120" s="145">
        <v>1</v>
      </c>
      <c r="CS120" s="145">
        <v>1</v>
      </c>
      <c r="CT120" s="145">
        <f t="shared" si="64"/>
        <v>0</v>
      </c>
      <c r="CU120" s="145">
        <f t="shared" si="65"/>
        <v>0</v>
      </c>
      <c r="CV120" s="145">
        <f t="shared" si="67"/>
        <v>0</v>
      </c>
    </row>
    <row r="121" spans="1:100" s="137" customFormat="1" ht="13.5" hidden="1" thickBot="1" x14ac:dyDescent="0.25">
      <c r="A121" s="369"/>
      <c r="B121" s="96" t="s">
        <v>397</v>
      </c>
      <c r="C121" s="319"/>
      <c r="D121" s="49"/>
      <c r="E121" s="152">
        <v>30</v>
      </c>
      <c r="F121" s="642"/>
      <c r="G121" s="34">
        <v>1.4999999999999999E-2</v>
      </c>
      <c r="H121" s="636"/>
      <c r="I121" s="622" t="s">
        <v>124</v>
      </c>
      <c r="J121" s="112"/>
      <c r="K121" s="139">
        <f t="shared" si="68"/>
        <v>30</v>
      </c>
      <c r="L121" s="140">
        <f t="shared" si="92"/>
        <v>1.4999999999999999E-2</v>
      </c>
      <c r="M121" s="141">
        <f t="shared" si="93"/>
        <v>0</v>
      </c>
      <c r="N121" s="141">
        <f t="shared" si="94"/>
        <v>0</v>
      </c>
      <c r="O121" s="70"/>
      <c r="P121" s="149" t="str">
        <f t="shared" si="62"/>
        <v>Part des coûts de construction de la chaufferie</v>
      </c>
      <c r="Q121" s="144">
        <f t="shared" si="72"/>
        <v>0</v>
      </c>
      <c r="R121" s="144">
        <f t="shared" si="95"/>
        <v>0</v>
      </c>
      <c r="S121" s="144">
        <f t="shared" si="95"/>
        <v>0</v>
      </c>
      <c r="T121" s="144">
        <f t="shared" si="95"/>
        <v>0</v>
      </c>
      <c r="U121" s="144">
        <f t="shared" si="95"/>
        <v>0</v>
      </c>
      <c r="V121" s="144">
        <f t="shared" si="95"/>
        <v>0</v>
      </c>
      <c r="W121" s="144">
        <f t="shared" si="95"/>
        <v>0</v>
      </c>
      <c r="X121" s="144">
        <f t="shared" si="95"/>
        <v>0</v>
      </c>
      <c r="Y121" s="144">
        <f t="shared" si="95"/>
        <v>0</v>
      </c>
      <c r="Z121" s="144">
        <f t="shared" si="95"/>
        <v>0</v>
      </c>
      <c r="AA121" s="144">
        <f t="shared" si="95"/>
        <v>0</v>
      </c>
      <c r="AB121" s="144">
        <f t="shared" si="95"/>
        <v>0</v>
      </c>
      <c r="AC121" s="144">
        <f t="shared" si="95"/>
        <v>0</v>
      </c>
      <c r="AD121" s="144">
        <f t="shared" si="95"/>
        <v>0</v>
      </c>
      <c r="AE121" s="144">
        <f t="shared" si="95"/>
        <v>0</v>
      </c>
      <c r="AF121" s="144">
        <f t="shared" si="95"/>
        <v>0</v>
      </c>
      <c r="AG121" s="144">
        <f t="shared" si="95"/>
        <v>0</v>
      </c>
      <c r="AH121" s="144">
        <f t="shared" si="95"/>
        <v>0</v>
      </c>
      <c r="AI121" s="144">
        <f t="shared" si="95"/>
        <v>0</v>
      </c>
      <c r="AJ121" s="144">
        <f t="shared" si="95"/>
        <v>0</v>
      </c>
      <c r="AK121" s="144">
        <f t="shared" si="95"/>
        <v>0</v>
      </c>
      <c r="AL121" s="144">
        <f t="shared" si="95"/>
        <v>0</v>
      </c>
      <c r="AM121" s="144">
        <f t="shared" si="95"/>
        <v>0</v>
      </c>
      <c r="AN121" s="144">
        <f t="shared" si="95"/>
        <v>0</v>
      </c>
      <c r="AO121" s="144">
        <f t="shared" si="95"/>
        <v>0</v>
      </c>
      <c r="AP121" s="144">
        <f t="shared" si="95"/>
        <v>0</v>
      </c>
      <c r="AQ121" s="144">
        <f t="shared" si="95"/>
        <v>0</v>
      </c>
      <c r="AR121" s="144">
        <f t="shared" si="95"/>
        <v>0</v>
      </c>
      <c r="AS121" s="144">
        <f t="shared" si="95"/>
        <v>0</v>
      </c>
      <c r="AT121" s="144">
        <f t="shared" si="95"/>
        <v>0</v>
      </c>
      <c r="AU121" s="144">
        <f t="shared" si="95"/>
        <v>0</v>
      </c>
      <c r="AV121" s="144">
        <f t="shared" si="96"/>
        <v>0</v>
      </c>
      <c r="AX121" s="144">
        <f t="shared" si="58"/>
        <v>0</v>
      </c>
      <c r="AY121" s="144">
        <f t="shared" si="86"/>
        <v>0</v>
      </c>
      <c r="AZ121" s="144">
        <f t="shared" si="86"/>
        <v>0</v>
      </c>
      <c r="BA121" s="144">
        <f t="shared" si="86"/>
        <v>0</v>
      </c>
      <c r="BB121" s="144">
        <f t="shared" si="86"/>
        <v>0</v>
      </c>
      <c r="BC121" s="144">
        <f t="shared" si="86"/>
        <v>0</v>
      </c>
      <c r="BD121" s="144">
        <f t="shared" si="86"/>
        <v>0</v>
      </c>
      <c r="BE121" s="144">
        <f t="shared" si="86"/>
        <v>0</v>
      </c>
      <c r="BF121" s="144">
        <f t="shared" si="86"/>
        <v>0</v>
      </c>
      <c r="BG121" s="144">
        <f t="shared" si="86"/>
        <v>0</v>
      </c>
      <c r="BH121" s="144">
        <f t="shared" si="86"/>
        <v>0</v>
      </c>
      <c r="BI121" s="144">
        <f t="shared" si="86"/>
        <v>0</v>
      </c>
      <c r="BJ121" s="144">
        <f t="shared" si="86"/>
        <v>0</v>
      </c>
      <c r="BK121" s="144">
        <f t="shared" si="86"/>
        <v>0</v>
      </c>
      <c r="BL121" s="144">
        <f t="shared" si="86"/>
        <v>0</v>
      </c>
      <c r="BM121" s="144">
        <f t="shared" si="86"/>
        <v>0</v>
      </c>
      <c r="BN121" s="144">
        <f t="shared" si="85"/>
        <v>0</v>
      </c>
      <c r="BO121" s="144">
        <f t="shared" si="85"/>
        <v>0</v>
      </c>
      <c r="BP121" s="144">
        <f t="shared" si="85"/>
        <v>0</v>
      </c>
      <c r="BQ121" s="144">
        <f t="shared" si="85"/>
        <v>0</v>
      </c>
      <c r="BR121" s="144">
        <f t="shared" si="87"/>
        <v>0</v>
      </c>
      <c r="BS121" s="144">
        <f t="shared" si="87"/>
        <v>0</v>
      </c>
      <c r="BT121" s="144">
        <f t="shared" si="87"/>
        <v>0</v>
      </c>
      <c r="BU121" s="144">
        <f t="shared" si="87"/>
        <v>0</v>
      </c>
      <c r="BV121" s="144">
        <f t="shared" si="87"/>
        <v>0</v>
      </c>
      <c r="BW121" s="144">
        <f t="shared" si="87"/>
        <v>0</v>
      </c>
      <c r="BX121" s="144">
        <f t="shared" si="87"/>
        <v>0</v>
      </c>
      <c r="BY121" s="144">
        <f t="shared" si="87"/>
        <v>0</v>
      </c>
      <c r="BZ121" s="144">
        <f t="shared" si="87"/>
        <v>0</v>
      </c>
      <c r="CA121" s="144">
        <f t="shared" si="87"/>
        <v>0</v>
      </c>
      <c r="CB121" s="144">
        <f t="shared" si="87"/>
        <v>0</v>
      </c>
      <c r="CC121" s="369"/>
      <c r="CE121" s="189" t="str">
        <f t="shared" si="63"/>
        <v>Part des coûts de construction de la chaufferie</v>
      </c>
      <c r="CF121" s="145"/>
      <c r="CG121" s="145">
        <v>1</v>
      </c>
      <c r="CH121" s="145">
        <v>1</v>
      </c>
      <c r="CI121" s="145">
        <v>1</v>
      </c>
      <c r="CJ121" s="145">
        <v>1</v>
      </c>
      <c r="CK121" s="145">
        <v>1</v>
      </c>
      <c r="CL121" s="145">
        <v>1</v>
      </c>
      <c r="CM121" s="145">
        <v>1</v>
      </c>
      <c r="CN121" s="145">
        <v>1</v>
      </c>
      <c r="CO121" s="145">
        <v>1</v>
      </c>
      <c r="CP121" s="145">
        <v>1</v>
      </c>
      <c r="CQ121" s="145">
        <v>1</v>
      </c>
      <c r="CR121" s="145">
        <v>1</v>
      </c>
      <c r="CS121" s="145">
        <v>1</v>
      </c>
      <c r="CT121" s="145">
        <f t="shared" si="64"/>
        <v>0</v>
      </c>
      <c r="CU121" s="145">
        <f t="shared" si="65"/>
        <v>0</v>
      </c>
      <c r="CV121" s="145">
        <f t="shared" si="67"/>
        <v>0</v>
      </c>
    </row>
    <row r="122" spans="1:100" s="137" customFormat="1" ht="13.5" hidden="1" thickBot="1" x14ac:dyDescent="0.25">
      <c r="A122" s="369"/>
      <c r="B122" s="96" t="s">
        <v>429</v>
      </c>
      <c r="C122" s="319"/>
      <c r="D122" s="49"/>
      <c r="E122" s="152">
        <v>30</v>
      </c>
      <c r="F122" s="642"/>
      <c r="G122" s="34">
        <v>1.4999999999999999E-2</v>
      </c>
      <c r="H122" s="636"/>
      <c r="I122" s="622" t="s">
        <v>124</v>
      </c>
      <c r="J122" s="112"/>
      <c r="K122" s="139">
        <f t="shared" si="68"/>
        <v>30</v>
      </c>
      <c r="L122" s="140">
        <f t="shared" si="92"/>
        <v>1.4999999999999999E-2</v>
      </c>
      <c r="M122" s="141">
        <f t="shared" si="93"/>
        <v>0</v>
      </c>
      <c r="N122" s="141">
        <f t="shared" si="94"/>
        <v>0</v>
      </c>
      <c r="O122" s="70"/>
      <c r="P122" s="149" t="str">
        <f t="shared" si="62"/>
        <v>Travaux de génie civil</v>
      </c>
      <c r="Q122" s="144">
        <f t="shared" si="72"/>
        <v>0</v>
      </c>
      <c r="R122" s="144">
        <f t="shared" si="95"/>
        <v>0</v>
      </c>
      <c r="S122" s="144">
        <f t="shared" si="95"/>
        <v>0</v>
      </c>
      <c r="T122" s="144">
        <f t="shared" si="95"/>
        <v>0</v>
      </c>
      <c r="U122" s="144">
        <f t="shared" si="95"/>
        <v>0</v>
      </c>
      <c r="V122" s="144">
        <f t="shared" si="95"/>
        <v>0</v>
      </c>
      <c r="W122" s="144">
        <f t="shared" si="95"/>
        <v>0</v>
      </c>
      <c r="X122" s="144">
        <f t="shared" si="95"/>
        <v>0</v>
      </c>
      <c r="Y122" s="144">
        <f t="shared" si="95"/>
        <v>0</v>
      </c>
      <c r="Z122" s="144">
        <f t="shared" si="95"/>
        <v>0</v>
      </c>
      <c r="AA122" s="144">
        <f t="shared" si="95"/>
        <v>0</v>
      </c>
      <c r="AB122" s="144">
        <f t="shared" si="95"/>
        <v>0</v>
      </c>
      <c r="AC122" s="144">
        <f t="shared" si="95"/>
        <v>0</v>
      </c>
      <c r="AD122" s="144">
        <f t="shared" si="95"/>
        <v>0</v>
      </c>
      <c r="AE122" s="144">
        <f t="shared" si="95"/>
        <v>0</v>
      </c>
      <c r="AF122" s="144">
        <f t="shared" si="95"/>
        <v>0</v>
      </c>
      <c r="AG122" s="144">
        <f t="shared" si="95"/>
        <v>0</v>
      </c>
      <c r="AH122" s="144">
        <f t="shared" si="95"/>
        <v>0</v>
      </c>
      <c r="AI122" s="144">
        <f t="shared" si="95"/>
        <v>0</v>
      </c>
      <c r="AJ122" s="144">
        <f t="shared" si="95"/>
        <v>0</v>
      </c>
      <c r="AK122" s="144">
        <f t="shared" si="95"/>
        <v>0</v>
      </c>
      <c r="AL122" s="144">
        <f t="shared" si="95"/>
        <v>0</v>
      </c>
      <c r="AM122" s="144">
        <f t="shared" si="95"/>
        <v>0</v>
      </c>
      <c r="AN122" s="144">
        <f t="shared" si="95"/>
        <v>0</v>
      </c>
      <c r="AO122" s="144">
        <f t="shared" si="95"/>
        <v>0</v>
      </c>
      <c r="AP122" s="144">
        <f t="shared" si="95"/>
        <v>0</v>
      </c>
      <c r="AQ122" s="144">
        <f t="shared" si="95"/>
        <v>0</v>
      </c>
      <c r="AR122" s="144">
        <f t="shared" si="95"/>
        <v>0</v>
      </c>
      <c r="AS122" s="144">
        <f t="shared" si="95"/>
        <v>0</v>
      </c>
      <c r="AT122" s="144">
        <f t="shared" si="95"/>
        <v>0</v>
      </c>
      <c r="AU122" s="144">
        <f t="shared" si="95"/>
        <v>0</v>
      </c>
      <c r="AV122" s="144">
        <f t="shared" si="96"/>
        <v>0</v>
      </c>
      <c r="AX122" s="144">
        <f t="shared" si="58"/>
        <v>0</v>
      </c>
      <c r="AY122" s="144">
        <f t="shared" si="86"/>
        <v>0</v>
      </c>
      <c r="AZ122" s="144">
        <f t="shared" si="86"/>
        <v>0</v>
      </c>
      <c r="BA122" s="144">
        <f t="shared" si="86"/>
        <v>0</v>
      </c>
      <c r="BB122" s="144">
        <f t="shared" si="86"/>
        <v>0</v>
      </c>
      <c r="BC122" s="144">
        <f t="shared" si="86"/>
        <v>0</v>
      </c>
      <c r="BD122" s="144">
        <f t="shared" si="86"/>
        <v>0</v>
      </c>
      <c r="BE122" s="144">
        <f t="shared" si="86"/>
        <v>0</v>
      </c>
      <c r="BF122" s="144">
        <f t="shared" si="86"/>
        <v>0</v>
      </c>
      <c r="BG122" s="144">
        <f t="shared" si="86"/>
        <v>0</v>
      </c>
      <c r="BH122" s="144">
        <f t="shared" si="86"/>
        <v>0</v>
      </c>
      <c r="BI122" s="144">
        <f t="shared" si="86"/>
        <v>0</v>
      </c>
      <c r="BJ122" s="144">
        <f t="shared" si="86"/>
        <v>0</v>
      </c>
      <c r="BK122" s="144">
        <f t="shared" si="86"/>
        <v>0</v>
      </c>
      <c r="BL122" s="144">
        <f t="shared" si="86"/>
        <v>0</v>
      </c>
      <c r="BM122" s="144">
        <f t="shared" si="86"/>
        <v>0</v>
      </c>
      <c r="BN122" s="144">
        <f t="shared" si="85"/>
        <v>0</v>
      </c>
      <c r="BO122" s="144">
        <f t="shared" si="85"/>
        <v>0</v>
      </c>
      <c r="BP122" s="144">
        <f t="shared" si="85"/>
        <v>0</v>
      </c>
      <c r="BQ122" s="144">
        <f t="shared" si="85"/>
        <v>0</v>
      </c>
      <c r="BR122" s="144">
        <f t="shared" si="87"/>
        <v>0</v>
      </c>
      <c r="BS122" s="144">
        <f t="shared" si="87"/>
        <v>0</v>
      </c>
      <c r="BT122" s="144">
        <f t="shared" si="87"/>
        <v>0</v>
      </c>
      <c r="BU122" s="144">
        <f t="shared" si="87"/>
        <v>0</v>
      </c>
      <c r="BV122" s="144">
        <f t="shared" si="87"/>
        <v>0</v>
      </c>
      <c r="BW122" s="144">
        <f t="shared" si="87"/>
        <v>0</v>
      </c>
      <c r="BX122" s="144">
        <f t="shared" si="87"/>
        <v>0</v>
      </c>
      <c r="BY122" s="144">
        <f t="shared" si="87"/>
        <v>0</v>
      </c>
      <c r="BZ122" s="144">
        <f t="shared" si="87"/>
        <v>0</v>
      </c>
      <c r="CA122" s="144">
        <f t="shared" si="87"/>
        <v>0</v>
      </c>
      <c r="CB122" s="144">
        <f t="shared" si="87"/>
        <v>0</v>
      </c>
      <c r="CC122" s="369"/>
      <c r="CE122" s="189" t="str">
        <f t="shared" si="63"/>
        <v>Travaux de génie civil</v>
      </c>
      <c r="CF122" s="145"/>
      <c r="CG122" s="145">
        <v>1</v>
      </c>
      <c r="CH122" s="145">
        <v>1</v>
      </c>
      <c r="CI122" s="145">
        <v>1</v>
      </c>
      <c r="CJ122" s="145">
        <v>1</v>
      </c>
      <c r="CK122" s="145">
        <v>1</v>
      </c>
      <c r="CL122" s="145">
        <v>1</v>
      </c>
      <c r="CM122" s="145">
        <v>1</v>
      </c>
      <c r="CN122" s="145">
        <v>1</v>
      </c>
      <c r="CO122" s="145">
        <v>1</v>
      </c>
      <c r="CP122" s="145">
        <v>1</v>
      </c>
      <c r="CQ122" s="145">
        <v>1</v>
      </c>
      <c r="CR122" s="145">
        <v>1</v>
      </c>
      <c r="CS122" s="145">
        <v>1</v>
      </c>
      <c r="CT122" s="145">
        <f t="shared" si="64"/>
        <v>0</v>
      </c>
      <c r="CU122" s="145">
        <f t="shared" si="65"/>
        <v>0</v>
      </c>
      <c r="CV122" s="145">
        <f t="shared" si="67"/>
        <v>0</v>
      </c>
    </row>
    <row r="123" spans="1:100" s="137" customFormat="1" ht="13.5" hidden="1" thickBot="1" x14ac:dyDescent="0.25">
      <c r="A123" s="369"/>
      <c r="B123" s="96" t="s">
        <v>428</v>
      </c>
      <c r="C123" s="319"/>
      <c r="D123" s="49"/>
      <c r="E123" s="152">
        <v>30</v>
      </c>
      <c r="F123" s="642"/>
      <c r="G123" s="34">
        <v>1.4999999999999999E-2</v>
      </c>
      <c r="H123" s="636"/>
      <c r="I123" s="622" t="s">
        <v>124</v>
      </c>
      <c r="J123" s="112"/>
      <c r="K123" s="139">
        <f t="shared" si="68"/>
        <v>30</v>
      </c>
      <c r="L123" s="140">
        <f t="shared" si="92"/>
        <v>1.4999999999999999E-2</v>
      </c>
      <c r="M123" s="141">
        <f t="shared" si="93"/>
        <v>0</v>
      </c>
      <c r="N123" s="141">
        <f t="shared" si="94"/>
        <v>0</v>
      </c>
      <c r="O123" s="70"/>
      <c r="P123" s="149" t="str">
        <f t="shared" si="62"/>
        <v>Sorties de secours</v>
      </c>
      <c r="Q123" s="144">
        <f t="shared" si="72"/>
        <v>0</v>
      </c>
      <c r="R123" s="144">
        <f t="shared" si="95"/>
        <v>0</v>
      </c>
      <c r="S123" s="144">
        <f t="shared" si="95"/>
        <v>0</v>
      </c>
      <c r="T123" s="144">
        <f t="shared" si="95"/>
        <v>0</v>
      </c>
      <c r="U123" s="144">
        <f t="shared" si="95"/>
        <v>0</v>
      </c>
      <c r="V123" s="144">
        <f t="shared" si="95"/>
        <v>0</v>
      </c>
      <c r="W123" s="144">
        <f t="shared" si="95"/>
        <v>0</v>
      </c>
      <c r="X123" s="144">
        <f t="shared" si="95"/>
        <v>0</v>
      </c>
      <c r="Y123" s="144">
        <f t="shared" si="95"/>
        <v>0</v>
      </c>
      <c r="Z123" s="144">
        <f t="shared" si="95"/>
        <v>0</v>
      </c>
      <c r="AA123" s="144">
        <f t="shared" si="95"/>
        <v>0</v>
      </c>
      <c r="AB123" s="144">
        <f t="shared" si="95"/>
        <v>0</v>
      </c>
      <c r="AC123" s="144">
        <f t="shared" si="95"/>
        <v>0</v>
      </c>
      <c r="AD123" s="144">
        <f t="shared" si="95"/>
        <v>0</v>
      </c>
      <c r="AE123" s="144">
        <f t="shared" si="95"/>
        <v>0</v>
      </c>
      <c r="AF123" s="144">
        <f t="shared" si="95"/>
        <v>0</v>
      </c>
      <c r="AG123" s="144">
        <f t="shared" si="95"/>
        <v>0</v>
      </c>
      <c r="AH123" s="144">
        <f t="shared" si="95"/>
        <v>0</v>
      </c>
      <c r="AI123" s="144">
        <f t="shared" si="95"/>
        <v>0</v>
      </c>
      <c r="AJ123" s="144">
        <f t="shared" si="95"/>
        <v>0</v>
      </c>
      <c r="AK123" s="144">
        <f t="shared" si="95"/>
        <v>0</v>
      </c>
      <c r="AL123" s="144">
        <f t="shared" si="95"/>
        <v>0</v>
      </c>
      <c r="AM123" s="144">
        <f t="shared" si="95"/>
        <v>0</v>
      </c>
      <c r="AN123" s="144">
        <f t="shared" si="95"/>
        <v>0</v>
      </c>
      <c r="AO123" s="144">
        <f t="shared" si="95"/>
        <v>0</v>
      </c>
      <c r="AP123" s="144">
        <f t="shared" si="95"/>
        <v>0</v>
      </c>
      <c r="AQ123" s="144">
        <f t="shared" si="95"/>
        <v>0</v>
      </c>
      <c r="AR123" s="144">
        <f t="shared" si="95"/>
        <v>0</v>
      </c>
      <c r="AS123" s="144">
        <f t="shared" si="95"/>
        <v>0</v>
      </c>
      <c r="AT123" s="144">
        <f t="shared" si="95"/>
        <v>0</v>
      </c>
      <c r="AU123" s="144">
        <f t="shared" si="95"/>
        <v>0</v>
      </c>
      <c r="AV123" s="144">
        <f t="shared" si="96"/>
        <v>0</v>
      </c>
      <c r="AX123" s="144">
        <f t="shared" si="58"/>
        <v>0</v>
      </c>
      <c r="AY123" s="144">
        <f t="shared" si="86"/>
        <v>0</v>
      </c>
      <c r="AZ123" s="144">
        <f t="shared" si="86"/>
        <v>0</v>
      </c>
      <c r="BA123" s="144">
        <f t="shared" si="86"/>
        <v>0</v>
      </c>
      <c r="BB123" s="144">
        <f t="shared" si="86"/>
        <v>0</v>
      </c>
      <c r="BC123" s="144">
        <f t="shared" si="86"/>
        <v>0</v>
      </c>
      <c r="BD123" s="144">
        <f t="shared" si="86"/>
        <v>0</v>
      </c>
      <c r="BE123" s="144">
        <f t="shared" si="86"/>
        <v>0</v>
      </c>
      <c r="BF123" s="144">
        <f t="shared" si="86"/>
        <v>0</v>
      </c>
      <c r="BG123" s="144">
        <f t="shared" si="86"/>
        <v>0</v>
      </c>
      <c r="BH123" s="144">
        <f t="shared" si="86"/>
        <v>0</v>
      </c>
      <c r="BI123" s="144">
        <f t="shared" si="86"/>
        <v>0</v>
      </c>
      <c r="BJ123" s="144">
        <f t="shared" si="86"/>
        <v>0</v>
      </c>
      <c r="BK123" s="144">
        <f t="shared" si="86"/>
        <v>0</v>
      </c>
      <c r="BL123" s="144">
        <f t="shared" si="86"/>
        <v>0</v>
      </c>
      <c r="BM123" s="144">
        <f t="shared" si="86"/>
        <v>0</v>
      </c>
      <c r="BN123" s="144">
        <f t="shared" si="85"/>
        <v>0</v>
      </c>
      <c r="BO123" s="144">
        <f t="shared" si="85"/>
        <v>0</v>
      </c>
      <c r="BP123" s="144">
        <f t="shared" si="85"/>
        <v>0</v>
      </c>
      <c r="BQ123" s="144">
        <f t="shared" si="85"/>
        <v>0</v>
      </c>
      <c r="BR123" s="144">
        <f t="shared" si="87"/>
        <v>0</v>
      </c>
      <c r="BS123" s="144">
        <f t="shared" si="87"/>
        <v>0</v>
      </c>
      <c r="BT123" s="144">
        <f t="shared" si="87"/>
        <v>0</v>
      </c>
      <c r="BU123" s="144">
        <f t="shared" si="87"/>
        <v>0</v>
      </c>
      <c r="BV123" s="144">
        <f t="shared" si="87"/>
        <v>0</v>
      </c>
      <c r="BW123" s="144">
        <f t="shared" si="87"/>
        <v>0</v>
      </c>
      <c r="BX123" s="144">
        <f t="shared" si="87"/>
        <v>0</v>
      </c>
      <c r="BY123" s="144">
        <f t="shared" si="87"/>
        <v>0</v>
      </c>
      <c r="BZ123" s="144">
        <f t="shared" si="87"/>
        <v>0</v>
      </c>
      <c r="CA123" s="144">
        <f t="shared" si="87"/>
        <v>0</v>
      </c>
      <c r="CB123" s="144">
        <f t="shared" si="87"/>
        <v>0</v>
      </c>
      <c r="CC123" s="369"/>
      <c r="CE123" s="189" t="str">
        <f t="shared" si="63"/>
        <v>Sorties de secours</v>
      </c>
      <c r="CF123" s="145"/>
      <c r="CG123" s="145">
        <v>1</v>
      </c>
      <c r="CH123" s="145">
        <v>1</v>
      </c>
      <c r="CI123" s="145">
        <v>1</v>
      </c>
      <c r="CJ123" s="145">
        <v>1</v>
      </c>
      <c r="CK123" s="145">
        <v>1</v>
      </c>
      <c r="CL123" s="145">
        <v>1</v>
      </c>
      <c r="CM123" s="145">
        <v>1</v>
      </c>
      <c r="CN123" s="145">
        <v>1</v>
      </c>
      <c r="CO123" s="145">
        <v>1</v>
      </c>
      <c r="CP123" s="145">
        <v>1</v>
      </c>
      <c r="CQ123" s="145">
        <v>1</v>
      </c>
      <c r="CR123" s="145">
        <v>1</v>
      </c>
      <c r="CS123" s="145">
        <v>1</v>
      </c>
      <c r="CT123" s="145">
        <f t="shared" si="64"/>
        <v>0</v>
      </c>
      <c r="CU123" s="145">
        <f t="shared" si="65"/>
        <v>0</v>
      </c>
      <c r="CV123" s="145">
        <f t="shared" si="67"/>
        <v>0</v>
      </c>
    </row>
    <row r="124" spans="1:100" s="137" customFormat="1" ht="13.5" hidden="1" thickBot="1" x14ac:dyDescent="0.25">
      <c r="A124" s="369"/>
      <c r="B124" s="96" t="s">
        <v>158</v>
      </c>
      <c r="C124" s="319"/>
      <c r="D124" s="49"/>
      <c r="E124" s="152">
        <v>30</v>
      </c>
      <c r="F124" s="642"/>
      <c r="G124" s="34">
        <v>1.4999999999999999E-2</v>
      </c>
      <c r="H124" s="636"/>
      <c r="I124" s="622" t="s">
        <v>124</v>
      </c>
      <c r="J124" s="112"/>
      <c r="K124" s="139">
        <f t="shared" si="68"/>
        <v>30</v>
      </c>
      <c r="L124" s="140">
        <f t="shared" si="92"/>
        <v>1.4999999999999999E-2</v>
      </c>
      <c r="M124" s="141">
        <f t="shared" si="93"/>
        <v>0</v>
      </c>
      <c r="N124" s="141">
        <f t="shared" si="94"/>
        <v>0</v>
      </c>
      <c r="O124" s="70"/>
      <c r="P124" s="149" t="str">
        <f t="shared" si="62"/>
        <v>Accès silo à pellets/à copeaux</v>
      </c>
      <c r="Q124" s="144">
        <f t="shared" si="72"/>
        <v>0</v>
      </c>
      <c r="R124" s="144">
        <f t="shared" si="95"/>
        <v>0</v>
      </c>
      <c r="S124" s="144">
        <f t="shared" si="95"/>
        <v>0</v>
      </c>
      <c r="T124" s="144">
        <f t="shared" si="95"/>
        <v>0</v>
      </c>
      <c r="U124" s="144">
        <f t="shared" si="95"/>
        <v>0</v>
      </c>
      <c r="V124" s="144">
        <f t="shared" si="95"/>
        <v>0</v>
      </c>
      <c r="W124" s="144">
        <f t="shared" si="95"/>
        <v>0</v>
      </c>
      <c r="X124" s="144">
        <f t="shared" si="95"/>
        <v>0</v>
      </c>
      <c r="Y124" s="144">
        <f t="shared" si="95"/>
        <v>0</v>
      </c>
      <c r="Z124" s="144">
        <f t="shared" si="95"/>
        <v>0</v>
      </c>
      <c r="AA124" s="144">
        <f t="shared" si="95"/>
        <v>0</v>
      </c>
      <c r="AB124" s="144">
        <f t="shared" si="95"/>
        <v>0</v>
      </c>
      <c r="AC124" s="144">
        <f t="shared" si="95"/>
        <v>0</v>
      </c>
      <c r="AD124" s="144">
        <f t="shared" si="95"/>
        <v>0</v>
      </c>
      <c r="AE124" s="144">
        <f t="shared" si="95"/>
        <v>0</v>
      </c>
      <c r="AF124" s="144">
        <f t="shared" si="95"/>
        <v>0</v>
      </c>
      <c r="AG124" s="144">
        <f t="shared" si="95"/>
        <v>0</v>
      </c>
      <c r="AH124" s="144">
        <f t="shared" si="95"/>
        <v>0</v>
      </c>
      <c r="AI124" s="144">
        <f t="shared" si="95"/>
        <v>0</v>
      </c>
      <c r="AJ124" s="144">
        <f t="shared" si="95"/>
        <v>0</v>
      </c>
      <c r="AK124" s="144">
        <f t="shared" si="95"/>
        <v>0</v>
      </c>
      <c r="AL124" s="144">
        <f t="shared" si="95"/>
        <v>0</v>
      </c>
      <c r="AM124" s="144">
        <f t="shared" si="95"/>
        <v>0</v>
      </c>
      <c r="AN124" s="144">
        <f t="shared" si="95"/>
        <v>0</v>
      </c>
      <c r="AO124" s="144">
        <f t="shared" si="95"/>
        <v>0</v>
      </c>
      <c r="AP124" s="144">
        <f t="shared" si="95"/>
        <v>0</v>
      </c>
      <c r="AQ124" s="144">
        <f t="shared" si="95"/>
        <v>0</v>
      </c>
      <c r="AR124" s="144">
        <f t="shared" si="95"/>
        <v>0</v>
      </c>
      <c r="AS124" s="144">
        <f t="shared" si="95"/>
        <v>0</v>
      </c>
      <c r="AT124" s="144">
        <f t="shared" si="95"/>
        <v>0</v>
      </c>
      <c r="AU124" s="144">
        <f t="shared" si="95"/>
        <v>0</v>
      </c>
      <c r="AV124" s="144">
        <f t="shared" si="96"/>
        <v>0</v>
      </c>
      <c r="AX124" s="144">
        <f t="shared" si="58"/>
        <v>0</v>
      </c>
      <c r="AY124" s="144">
        <f t="shared" si="86"/>
        <v>0</v>
      </c>
      <c r="AZ124" s="144">
        <f t="shared" si="86"/>
        <v>0</v>
      </c>
      <c r="BA124" s="144">
        <f t="shared" si="86"/>
        <v>0</v>
      </c>
      <c r="BB124" s="144">
        <f t="shared" si="86"/>
        <v>0</v>
      </c>
      <c r="BC124" s="144">
        <f t="shared" si="86"/>
        <v>0</v>
      </c>
      <c r="BD124" s="144">
        <f t="shared" si="86"/>
        <v>0</v>
      </c>
      <c r="BE124" s="144">
        <f t="shared" si="86"/>
        <v>0</v>
      </c>
      <c r="BF124" s="144">
        <f t="shared" si="86"/>
        <v>0</v>
      </c>
      <c r="BG124" s="144">
        <f t="shared" si="86"/>
        <v>0</v>
      </c>
      <c r="BH124" s="144">
        <f t="shared" si="86"/>
        <v>0</v>
      </c>
      <c r="BI124" s="144">
        <f t="shared" si="86"/>
        <v>0</v>
      </c>
      <c r="BJ124" s="144">
        <f t="shared" si="86"/>
        <v>0</v>
      </c>
      <c r="BK124" s="144">
        <f t="shared" si="86"/>
        <v>0</v>
      </c>
      <c r="BL124" s="144">
        <f t="shared" si="86"/>
        <v>0</v>
      </c>
      <c r="BM124" s="144">
        <f t="shared" si="86"/>
        <v>0</v>
      </c>
      <c r="BN124" s="144">
        <f t="shared" si="85"/>
        <v>0</v>
      </c>
      <c r="BO124" s="144">
        <f t="shared" si="85"/>
        <v>0</v>
      </c>
      <c r="BP124" s="144">
        <f t="shared" si="85"/>
        <v>0</v>
      </c>
      <c r="BQ124" s="144">
        <f t="shared" si="85"/>
        <v>0</v>
      </c>
      <c r="BR124" s="144">
        <f t="shared" si="87"/>
        <v>0</v>
      </c>
      <c r="BS124" s="144">
        <f t="shared" si="87"/>
        <v>0</v>
      </c>
      <c r="BT124" s="144">
        <f t="shared" si="87"/>
        <v>0</v>
      </c>
      <c r="BU124" s="144">
        <f t="shared" si="87"/>
        <v>0</v>
      </c>
      <c r="BV124" s="144">
        <f t="shared" si="87"/>
        <v>0</v>
      </c>
      <c r="BW124" s="144">
        <f t="shared" si="87"/>
        <v>0</v>
      </c>
      <c r="BX124" s="144">
        <f t="shared" si="87"/>
        <v>0</v>
      </c>
      <c r="BY124" s="144">
        <f t="shared" si="87"/>
        <v>0</v>
      </c>
      <c r="BZ124" s="144">
        <f t="shared" si="87"/>
        <v>0</v>
      </c>
      <c r="CA124" s="144">
        <f t="shared" si="87"/>
        <v>0</v>
      </c>
      <c r="CB124" s="144">
        <f t="shared" si="87"/>
        <v>0</v>
      </c>
      <c r="CC124" s="369"/>
      <c r="CE124" s="189" t="str">
        <f t="shared" si="63"/>
        <v>Accès silo à pellets/à copeaux</v>
      </c>
      <c r="CF124" s="145"/>
      <c r="CG124" s="145"/>
      <c r="CH124" s="145"/>
      <c r="CI124" s="145"/>
      <c r="CJ124" s="145"/>
      <c r="CK124" s="145"/>
      <c r="CL124" s="145"/>
      <c r="CM124" s="145">
        <v>1</v>
      </c>
      <c r="CN124" s="145">
        <v>1</v>
      </c>
      <c r="CO124" s="145"/>
      <c r="CP124" s="145"/>
      <c r="CQ124" s="145"/>
      <c r="CR124" s="145"/>
      <c r="CS124" s="145"/>
      <c r="CT124" s="145">
        <f t="shared" si="64"/>
        <v>0</v>
      </c>
      <c r="CU124" s="145">
        <f t="shared" si="65"/>
        <v>0</v>
      </c>
      <c r="CV124" s="145">
        <f t="shared" si="67"/>
        <v>0</v>
      </c>
    </row>
    <row r="125" spans="1:100" s="137" customFormat="1" hidden="1" x14ac:dyDescent="0.2">
      <c r="A125" s="369"/>
      <c r="B125" s="96" t="s">
        <v>45</v>
      </c>
      <c r="C125" s="320"/>
      <c r="D125" s="50"/>
      <c r="E125" s="510">
        <v>30</v>
      </c>
      <c r="F125" s="643"/>
      <c r="G125" s="157" t="s">
        <v>46</v>
      </c>
      <c r="H125" s="637"/>
      <c r="I125" s="623" t="s">
        <v>124</v>
      </c>
      <c r="J125" s="84"/>
      <c r="K125" s="139">
        <f t="shared" si="68"/>
        <v>30</v>
      </c>
      <c r="L125" s="140">
        <f t="shared" si="92"/>
        <v>0</v>
      </c>
      <c r="M125" s="141">
        <f t="shared" si="93"/>
        <v>0</v>
      </c>
      <c r="N125" s="141">
        <f t="shared" si="94"/>
        <v>0</v>
      </c>
      <c r="O125" s="70"/>
      <c r="P125" s="149" t="str">
        <f t="shared" si="62"/>
        <v>Autre</v>
      </c>
      <c r="Q125" s="144">
        <f t="shared" si="72"/>
        <v>0</v>
      </c>
      <c r="R125" s="144">
        <f t="shared" si="95"/>
        <v>0</v>
      </c>
      <c r="S125" s="144">
        <f t="shared" si="95"/>
        <v>0</v>
      </c>
      <c r="T125" s="144">
        <f t="shared" si="95"/>
        <v>0</v>
      </c>
      <c r="U125" s="144">
        <f t="shared" si="95"/>
        <v>0</v>
      </c>
      <c r="V125" s="144">
        <f t="shared" si="95"/>
        <v>0</v>
      </c>
      <c r="W125" s="144">
        <f t="shared" si="95"/>
        <v>0</v>
      </c>
      <c r="X125" s="144">
        <f t="shared" si="95"/>
        <v>0</v>
      </c>
      <c r="Y125" s="144">
        <f t="shared" si="95"/>
        <v>0</v>
      </c>
      <c r="Z125" s="144">
        <f t="shared" si="95"/>
        <v>0</v>
      </c>
      <c r="AA125" s="144">
        <f t="shared" si="95"/>
        <v>0</v>
      </c>
      <c r="AB125" s="144">
        <f t="shared" si="95"/>
        <v>0</v>
      </c>
      <c r="AC125" s="144">
        <f t="shared" si="95"/>
        <v>0</v>
      </c>
      <c r="AD125" s="144">
        <f t="shared" si="95"/>
        <v>0</v>
      </c>
      <c r="AE125" s="144">
        <f t="shared" si="95"/>
        <v>0</v>
      </c>
      <c r="AF125" s="144">
        <f t="shared" si="95"/>
        <v>0</v>
      </c>
      <c r="AG125" s="144">
        <f t="shared" si="95"/>
        <v>0</v>
      </c>
      <c r="AH125" s="144">
        <f t="shared" si="95"/>
        <v>0</v>
      </c>
      <c r="AI125" s="144">
        <f t="shared" si="95"/>
        <v>0</v>
      </c>
      <c r="AJ125" s="144">
        <f t="shared" si="95"/>
        <v>0</v>
      </c>
      <c r="AK125" s="144">
        <f t="shared" si="95"/>
        <v>0</v>
      </c>
      <c r="AL125" s="144">
        <f t="shared" si="95"/>
        <v>0</v>
      </c>
      <c r="AM125" s="144">
        <f t="shared" si="95"/>
        <v>0</v>
      </c>
      <c r="AN125" s="144">
        <f t="shared" si="95"/>
        <v>0</v>
      </c>
      <c r="AO125" s="144">
        <f t="shared" si="95"/>
        <v>0</v>
      </c>
      <c r="AP125" s="144">
        <f t="shared" si="95"/>
        <v>0</v>
      </c>
      <c r="AQ125" s="144">
        <f t="shared" si="95"/>
        <v>0</v>
      </c>
      <c r="AR125" s="144">
        <f t="shared" si="95"/>
        <v>0</v>
      </c>
      <c r="AS125" s="144">
        <f t="shared" si="95"/>
        <v>0</v>
      </c>
      <c r="AT125" s="144">
        <f t="shared" si="95"/>
        <v>0</v>
      </c>
      <c r="AU125" s="144">
        <f t="shared" si="95"/>
        <v>0</v>
      </c>
      <c r="AV125" s="144">
        <f t="shared" si="96"/>
        <v>0</v>
      </c>
      <c r="AX125" s="144">
        <f t="shared" si="58"/>
        <v>0</v>
      </c>
      <c r="AY125" s="144">
        <f t="shared" si="86"/>
        <v>0</v>
      </c>
      <c r="AZ125" s="144">
        <f t="shared" si="86"/>
        <v>0</v>
      </c>
      <c r="BA125" s="144">
        <f t="shared" si="86"/>
        <v>0</v>
      </c>
      <c r="BB125" s="144">
        <f t="shared" si="86"/>
        <v>0</v>
      </c>
      <c r="BC125" s="144">
        <f t="shared" si="86"/>
        <v>0</v>
      </c>
      <c r="BD125" s="144">
        <f t="shared" si="86"/>
        <v>0</v>
      </c>
      <c r="BE125" s="144">
        <f t="shared" si="86"/>
        <v>0</v>
      </c>
      <c r="BF125" s="144">
        <f t="shared" si="86"/>
        <v>0</v>
      </c>
      <c r="BG125" s="144">
        <f t="shared" si="86"/>
        <v>0</v>
      </c>
      <c r="BH125" s="144">
        <f t="shared" si="86"/>
        <v>0</v>
      </c>
      <c r="BI125" s="144">
        <f t="shared" si="86"/>
        <v>0</v>
      </c>
      <c r="BJ125" s="144">
        <f t="shared" si="86"/>
        <v>0</v>
      </c>
      <c r="BK125" s="144">
        <f t="shared" si="86"/>
        <v>0</v>
      </c>
      <c r="BL125" s="144">
        <f t="shared" si="86"/>
        <v>0</v>
      </c>
      <c r="BM125" s="144">
        <f t="shared" si="86"/>
        <v>0</v>
      </c>
      <c r="BN125" s="144">
        <f t="shared" si="85"/>
        <v>0</v>
      </c>
      <c r="BO125" s="144">
        <f t="shared" si="85"/>
        <v>0</v>
      </c>
      <c r="BP125" s="144">
        <f t="shared" si="85"/>
        <v>0</v>
      </c>
      <c r="BQ125" s="144">
        <f t="shared" si="85"/>
        <v>0</v>
      </c>
      <c r="BR125" s="144">
        <f t="shared" si="87"/>
        <v>0</v>
      </c>
      <c r="BS125" s="144">
        <f t="shared" si="87"/>
        <v>0</v>
      </c>
      <c r="BT125" s="144">
        <f t="shared" si="87"/>
        <v>0</v>
      </c>
      <c r="BU125" s="144">
        <f t="shared" si="87"/>
        <v>0</v>
      </c>
      <c r="BV125" s="144">
        <f t="shared" si="87"/>
        <v>0</v>
      </c>
      <c r="BW125" s="144">
        <f t="shared" si="87"/>
        <v>0</v>
      </c>
      <c r="BX125" s="144">
        <f t="shared" si="87"/>
        <v>0</v>
      </c>
      <c r="BY125" s="144">
        <f t="shared" si="87"/>
        <v>0</v>
      </c>
      <c r="BZ125" s="144">
        <f t="shared" si="87"/>
        <v>0</v>
      </c>
      <c r="CA125" s="144">
        <f t="shared" si="87"/>
        <v>0</v>
      </c>
      <c r="CB125" s="144">
        <f t="shared" si="87"/>
        <v>0</v>
      </c>
      <c r="CC125" s="369"/>
      <c r="CE125" s="189" t="str">
        <f t="shared" si="63"/>
        <v>Autre</v>
      </c>
      <c r="CF125" s="145"/>
      <c r="CG125" s="145">
        <v>1</v>
      </c>
      <c r="CH125" s="145">
        <v>1</v>
      </c>
      <c r="CI125" s="145">
        <v>1</v>
      </c>
      <c r="CJ125" s="145">
        <v>1</v>
      </c>
      <c r="CK125" s="145">
        <v>1</v>
      </c>
      <c r="CL125" s="145">
        <v>1</v>
      </c>
      <c r="CM125" s="145">
        <v>1</v>
      </c>
      <c r="CN125" s="145">
        <v>1</v>
      </c>
      <c r="CO125" s="145">
        <v>1</v>
      </c>
      <c r="CP125" s="145">
        <v>1</v>
      </c>
      <c r="CQ125" s="145">
        <v>1</v>
      </c>
      <c r="CR125" s="145">
        <v>1</v>
      </c>
      <c r="CS125" s="145">
        <v>1</v>
      </c>
      <c r="CT125" s="145">
        <f t="shared" si="64"/>
        <v>0</v>
      </c>
      <c r="CU125" s="145">
        <f t="shared" si="65"/>
        <v>0</v>
      </c>
      <c r="CV125" s="145">
        <f t="shared" si="67"/>
        <v>0</v>
      </c>
    </row>
    <row r="126" spans="1:100" s="137" customFormat="1" ht="13.5" hidden="1" thickBot="1" x14ac:dyDescent="0.25">
      <c r="A126" s="369"/>
      <c r="B126" s="625" t="s">
        <v>398</v>
      </c>
      <c r="C126" s="322"/>
      <c r="D126" s="129"/>
      <c r="E126" s="155"/>
      <c r="F126" s="127"/>
      <c r="G126" s="130"/>
      <c r="H126" s="639"/>
      <c r="I126" s="130"/>
      <c r="J126" s="112"/>
      <c r="K126" s="139"/>
      <c r="L126" s="140"/>
      <c r="M126" s="141"/>
      <c r="N126" s="141"/>
      <c r="O126" s="70"/>
      <c r="P126" s="134" t="str">
        <f t="shared" si="62"/>
        <v>13. Réseau de chaleur : génie civil</v>
      </c>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369"/>
      <c r="CE126" s="374" t="str">
        <f t="shared" si="63"/>
        <v>13. Réseau de chaleur : génie civil</v>
      </c>
      <c r="CF126" s="145">
        <v>1</v>
      </c>
      <c r="CG126" s="145">
        <v>1</v>
      </c>
      <c r="CH126" s="145">
        <v>1</v>
      </c>
      <c r="CI126" s="145">
        <v>1</v>
      </c>
      <c r="CJ126" s="145">
        <v>1</v>
      </c>
      <c r="CK126" s="145">
        <v>1</v>
      </c>
      <c r="CL126" s="145">
        <v>1</v>
      </c>
      <c r="CM126" s="145">
        <v>1</v>
      </c>
      <c r="CN126" s="145">
        <v>1</v>
      </c>
      <c r="CO126" s="145">
        <v>1</v>
      </c>
      <c r="CP126" s="145">
        <v>1</v>
      </c>
      <c r="CQ126" s="145">
        <v>1</v>
      </c>
      <c r="CR126" s="145">
        <v>1</v>
      </c>
      <c r="CS126" s="145">
        <v>1</v>
      </c>
      <c r="CT126" s="145">
        <f t="shared" si="64"/>
        <v>1</v>
      </c>
      <c r="CU126" s="145">
        <f t="shared" si="65"/>
        <v>1</v>
      </c>
      <c r="CV126" s="145">
        <f t="shared" si="67"/>
        <v>1</v>
      </c>
    </row>
    <row r="127" spans="1:100" s="137" customFormat="1" ht="13.5" hidden="1" thickBot="1" x14ac:dyDescent="0.25">
      <c r="A127" s="369"/>
      <c r="B127" s="98" t="s">
        <v>401</v>
      </c>
      <c r="C127" s="319"/>
      <c r="D127" s="49"/>
      <c r="E127" s="152">
        <v>30</v>
      </c>
      <c r="F127" s="642"/>
      <c r="G127" s="34">
        <v>5.0000000000000001E-3</v>
      </c>
      <c r="H127" s="636"/>
      <c r="I127" s="622" t="s">
        <v>124</v>
      </c>
      <c r="J127" s="112"/>
      <c r="K127" s="139">
        <f t="shared" si="68"/>
        <v>30</v>
      </c>
      <c r="L127" s="140">
        <f t="shared" ref="L127:L129" si="97">IF(ISNUMBER(H127),IF(I127=$D$332,IFERROR(H127/D127,"-"),H127/100),IF(ISNUMBER(G127),G127,0))</f>
        <v>5.0000000000000001E-3</v>
      </c>
      <c r="M127" s="141">
        <f t="shared" ref="M127:M129" si="98">IF(AND(ISNUMBER(H127),I127=$D$332),H127,L127*D127)</f>
        <v>0</v>
      </c>
      <c r="N127" s="141">
        <f t="shared" ref="N127:N129" si="99">1/K127*D127</f>
        <v>0</v>
      </c>
      <c r="O127" s="70"/>
      <c r="P127" s="143" t="str">
        <f t="shared" si="62"/>
        <v>Fouilles pour l'extension du réseau</v>
      </c>
      <c r="Q127" s="144">
        <f t="shared" si="72"/>
        <v>0</v>
      </c>
      <c r="R127" s="144">
        <f t="shared" ref="R127:AU129" si="100">IF(Betrachtungszeit_Heizung&lt;R$26,0,IF(AND(Q$26&lt;&gt;0,Q$26/($K127)=INT(Q$26/($K127))),$D127,0))</f>
        <v>0</v>
      </c>
      <c r="S127" s="144">
        <f t="shared" si="100"/>
        <v>0</v>
      </c>
      <c r="T127" s="144">
        <f t="shared" si="100"/>
        <v>0</v>
      </c>
      <c r="U127" s="144">
        <f t="shared" si="100"/>
        <v>0</v>
      </c>
      <c r="V127" s="144">
        <f t="shared" si="100"/>
        <v>0</v>
      </c>
      <c r="W127" s="144">
        <f t="shared" si="100"/>
        <v>0</v>
      </c>
      <c r="X127" s="144">
        <f t="shared" si="100"/>
        <v>0</v>
      </c>
      <c r="Y127" s="144">
        <f t="shared" si="100"/>
        <v>0</v>
      </c>
      <c r="Z127" s="144">
        <f t="shared" si="100"/>
        <v>0</v>
      </c>
      <c r="AA127" s="144">
        <f t="shared" si="100"/>
        <v>0</v>
      </c>
      <c r="AB127" s="144">
        <f t="shared" si="100"/>
        <v>0</v>
      </c>
      <c r="AC127" s="144">
        <f t="shared" si="100"/>
        <v>0</v>
      </c>
      <c r="AD127" s="144">
        <f t="shared" si="100"/>
        <v>0</v>
      </c>
      <c r="AE127" s="144">
        <f t="shared" si="100"/>
        <v>0</v>
      </c>
      <c r="AF127" s="144">
        <f t="shared" si="100"/>
        <v>0</v>
      </c>
      <c r="AG127" s="144">
        <f t="shared" si="100"/>
        <v>0</v>
      </c>
      <c r="AH127" s="144">
        <f t="shared" si="100"/>
        <v>0</v>
      </c>
      <c r="AI127" s="144">
        <f t="shared" si="100"/>
        <v>0</v>
      </c>
      <c r="AJ127" s="144">
        <f t="shared" si="100"/>
        <v>0</v>
      </c>
      <c r="AK127" s="144">
        <f t="shared" si="100"/>
        <v>0</v>
      </c>
      <c r="AL127" s="144">
        <f t="shared" si="100"/>
        <v>0</v>
      </c>
      <c r="AM127" s="144">
        <f t="shared" si="100"/>
        <v>0</v>
      </c>
      <c r="AN127" s="144">
        <f t="shared" si="100"/>
        <v>0</v>
      </c>
      <c r="AO127" s="144">
        <f t="shared" si="100"/>
        <v>0</v>
      </c>
      <c r="AP127" s="144">
        <f t="shared" si="100"/>
        <v>0</v>
      </c>
      <c r="AQ127" s="144">
        <f t="shared" si="100"/>
        <v>0</v>
      </c>
      <c r="AR127" s="144">
        <f t="shared" si="100"/>
        <v>0</v>
      </c>
      <c r="AS127" s="144">
        <f t="shared" si="100"/>
        <v>0</v>
      </c>
      <c r="AT127" s="144">
        <f t="shared" si="100"/>
        <v>0</v>
      </c>
      <c r="AU127" s="144">
        <f t="shared" si="100"/>
        <v>0</v>
      </c>
      <c r="AV127" s="144">
        <f>SUMIF($AX$26:$CB$26,Betrachtungszeit_Heizung,AX127:CB127)</f>
        <v>0</v>
      </c>
      <c r="AX127" s="144">
        <f t="shared" si="58"/>
        <v>0</v>
      </c>
      <c r="AY127" s="144">
        <f t="shared" si="86"/>
        <v>0</v>
      </c>
      <c r="AZ127" s="144">
        <f t="shared" si="86"/>
        <v>0</v>
      </c>
      <c r="BA127" s="144">
        <f t="shared" si="86"/>
        <v>0</v>
      </c>
      <c r="BB127" s="144">
        <f t="shared" si="86"/>
        <v>0</v>
      </c>
      <c r="BC127" s="144">
        <f t="shared" si="86"/>
        <v>0</v>
      </c>
      <c r="BD127" s="144">
        <f t="shared" si="86"/>
        <v>0</v>
      </c>
      <c r="BE127" s="144">
        <f t="shared" si="86"/>
        <v>0</v>
      </c>
      <c r="BF127" s="144">
        <f t="shared" si="86"/>
        <v>0</v>
      </c>
      <c r="BG127" s="144">
        <f t="shared" si="86"/>
        <v>0</v>
      </c>
      <c r="BH127" s="144">
        <f t="shared" si="86"/>
        <v>0</v>
      </c>
      <c r="BI127" s="144">
        <f t="shared" si="86"/>
        <v>0</v>
      </c>
      <c r="BJ127" s="144">
        <f t="shared" si="86"/>
        <v>0</v>
      </c>
      <c r="BK127" s="144">
        <f t="shared" si="86"/>
        <v>0</v>
      </c>
      <c r="BL127" s="144">
        <f t="shared" si="86"/>
        <v>0</v>
      </c>
      <c r="BM127" s="144">
        <f t="shared" si="86"/>
        <v>0</v>
      </c>
      <c r="BN127" s="144">
        <f t="shared" si="85"/>
        <v>0</v>
      </c>
      <c r="BO127" s="144">
        <f t="shared" si="85"/>
        <v>0</v>
      </c>
      <c r="BP127" s="144">
        <f t="shared" si="85"/>
        <v>0</v>
      </c>
      <c r="BQ127" s="144">
        <f t="shared" si="85"/>
        <v>0</v>
      </c>
      <c r="BR127" s="144">
        <f t="shared" si="87"/>
        <v>0</v>
      </c>
      <c r="BS127" s="144">
        <f t="shared" si="87"/>
        <v>0</v>
      </c>
      <c r="BT127" s="144">
        <f t="shared" si="87"/>
        <v>0</v>
      </c>
      <c r="BU127" s="144">
        <f t="shared" si="87"/>
        <v>0</v>
      </c>
      <c r="BV127" s="144">
        <f t="shared" si="87"/>
        <v>0</v>
      </c>
      <c r="BW127" s="144">
        <f t="shared" si="87"/>
        <v>0</v>
      </c>
      <c r="BX127" s="144">
        <f t="shared" si="87"/>
        <v>0</v>
      </c>
      <c r="BY127" s="144">
        <f t="shared" si="87"/>
        <v>0</v>
      </c>
      <c r="BZ127" s="144">
        <f t="shared" si="87"/>
        <v>0</v>
      </c>
      <c r="CA127" s="144">
        <f t="shared" si="87"/>
        <v>0</v>
      </c>
      <c r="CB127" s="144">
        <f t="shared" si="87"/>
        <v>0</v>
      </c>
      <c r="CC127" s="369"/>
      <c r="CE127" s="189" t="str">
        <f t="shared" si="63"/>
        <v>Fouilles pour l'extension du réseau</v>
      </c>
      <c r="CF127" s="145"/>
      <c r="CG127" s="145">
        <v>1</v>
      </c>
      <c r="CH127" s="145">
        <v>1</v>
      </c>
      <c r="CI127" s="145">
        <v>1</v>
      </c>
      <c r="CJ127" s="145">
        <v>1</v>
      </c>
      <c r="CK127" s="145">
        <v>1</v>
      </c>
      <c r="CL127" s="145">
        <v>1</v>
      </c>
      <c r="CM127" s="145">
        <v>1</v>
      </c>
      <c r="CN127" s="145">
        <v>1</v>
      </c>
      <c r="CO127" s="145">
        <v>1</v>
      </c>
      <c r="CP127" s="145">
        <v>1</v>
      </c>
      <c r="CQ127" s="145">
        <v>1</v>
      </c>
      <c r="CR127" s="145">
        <v>1</v>
      </c>
      <c r="CS127" s="145">
        <v>1</v>
      </c>
      <c r="CT127" s="145">
        <f t="shared" si="64"/>
        <v>0</v>
      </c>
      <c r="CU127" s="145">
        <f t="shared" si="65"/>
        <v>0</v>
      </c>
      <c r="CV127" s="145">
        <f t="shared" si="67"/>
        <v>0</v>
      </c>
    </row>
    <row r="128" spans="1:100" s="137" customFormat="1" ht="13.5" hidden="1" thickBot="1" x14ac:dyDescent="0.25">
      <c r="A128" s="369"/>
      <c r="B128" s="98" t="s">
        <v>400</v>
      </c>
      <c r="C128" s="319"/>
      <c r="D128" s="49"/>
      <c r="E128" s="152">
        <v>30</v>
      </c>
      <c r="F128" s="642"/>
      <c r="G128" s="34">
        <v>5.0000000000000001E-3</v>
      </c>
      <c r="H128" s="636"/>
      <c r="I128" s="622" t="s">
        <v>124</v>
      </c>
      <c r="J128" s="112"/>
      <c r="K128" s="139">
        <f t="shared" si="68"/>
        <v>30</v>
      </c>
      <c r="L128" s="140">
        <f t="shared" si="97"/>
        <v>5.0000000000000001E-3</v>
      </c>
      <c r="M128" s="141">
        <f t="shared" si="98"/>
        <v>0</v>
      </c>
      <c r="N128" s="141">
        <f t="shared" si="99"/>
        <v>0</v>
      </c>
      <c r="O128" s="70"/>
      <c r="P128" s="143" t="str">
        <f t="shared" si="62"/>
        <v>Fouilles pour l'introduction</v>
      </c>
      <c r="Q128" s="144">
        <f t="shared" si="72"/>
        <v>0</v>
      </c>
      <c r="R128" s="144">
        <f t="shared" si="100"/>
        <v>0</v>
      </c>
      <c r="S128" s="144">
        <f t="shared" si="100"/>
        <v>0</v>
      </c>
      <c r="T128" s="144">
        <f t="shared" si="100"/>
        <v>0</v>
      </c>
      <c r="U128" s="144">
        <f t="shared" si="100"/>
        <v>0</v>
      </c>
      <c r="V128" s="144">
        <f t="shared" si="100"/>
        <v>0</v>
      </c>
      <c r="W128" s="144">
        <f t="shared" si="100"/>
        <v>0</v>
      </c>
      <c r="X128" s="144">
        <f t="shared" si="100"/>
        <v>0</v>
      </c>
      <c r="Y128" s="144">
        <f t="shared" si="100"/>
        <v>0</v>
      </c>
      <c r="Z128" s="144">
        <f t="shared" si="100"/>
        <v>0</v>
      </c>
      <c r="AA128" s="144">
        <f t="shared" si="100"/>
        <v>0</v>
      </c>
      <c r="AB128" s="144">
        <f t="shared" si="100"/>
        <v>0</v>
      </c>
      <c r="AC128" s="144">
        <f t="shared" si="100"/>
        <v>0</v>
      </c>
      <c r="AD128" s="144">
        <f t="shared" si="100"/>
        <v>0</v>
      </c>
      <c r="AE128" s="144">
        <f t="shared" si="100"/>
        <v>0</v>
      </c>
      <c r="AF128" s="144">
        <f t="shared" si="100"/>
        <v>0</v>
      </c>
      <c r="AG128" s="144">
        <f t="shared" si="100"/>
        <v>0</v>
      </c>
      <c r="AH128" s="144">
        <f t="shared" si="100"/>
        <v>0</v>
      </c>
      <c r="AI128" s="144">
        <f t="shared" si="100"/>
        <v>0</v>
      </c>
      <c r="AJ128" s="144">
        <f t="shared" si="100"/>
        <v>0</v>
      </c>
      <c r="AK128" s="144">
        <f t="shared" si="100"/>
        <v>0</v>
      </c>
      <c r="AL128" s="144">
        <f t="shared" si="100"/>
        <v>0</v>
      </c>
      <c r="AM128" s="144">
        <f t="shared" si="100"/>
        <v>0</v>
      </c>
      <c r="AN128" s="144">
        <f t="shared" si="100"/>
        <v>0</v>
      </c>
      <c r="AO128" s="144">
        <f t="shared" si="100"/>
        <v>0</v>
      </c>
      <c r="AP128" s="144">
        <f t="shared" si="100"/>
        <v>0</v>
      </c>
      <c r="AQ128" s="144">
        <f t="shared" si="100"/>
        <v>0</v>
      </c>
      <c r="AR128" s="144">
        <f t="shared" si="100"/>
        <v>0</v>
      </c>
      <c r="AS128" s="144">
        <f t="shared" si="100"/>
        <v>0</v>
      </c>
      <c r="AT128" s="144">
        <f t="shared" si="100"/>
        <v>0</v>
      </c>
      <c r="AU128" s="144">
        <f t="shared" si="100"/>
        <v>0</v>
      </c>
      <c r="AV128" s="144">
        <f>SUMIF($AX$26:$CB$26,Betrachtungszeit_Heizung,AX128:CB128)</f>
        <v>0</v>
      </c>
      <c r="AX128" s="144">
        <f t="shared" si="58"/>
        <v>0</v>
      </c>
      <c r="AY128" s="144">
        <f t="shared" si="86"/>
        <v>0</v>
      </c>
      <c r="AZ128" s="144">
        <f t="shared" si="86"/>
        <v>0</v>
      </c>
      <c r="BA128" s="144">
        <f t="shared" si="86"/>
        <v>0</v>
      </c>
      <c r="BB128" s="144">
        <f t="shared" si="86"/>
        <v>0</v>
      </c>
      <c r="BC128" s="144">
        <f t="shared" si="86"/>
        <v>0</v>
      </c>
      <c r="BD128" s="144">
        <f t="shared" si="86"/>
        <v>0</v>
      </c>
      <c r="BE128" s="144">
        <f t="shared" si="86"/>
        <v>0</v>
      </c>
      <c r="BF128" s="144">
        <f t="shared" si="86"/>
        <v>0</v>
      </c>
      <c r="BG128" s="144">
        <f t="shared" si="86"/>
        <v>0</v>
      </c>
      <c r="BH128" s="144">
        <f t="shared" si="86"/>
        <v>0</v>
      </c>
      <c r="BI128" s="144">
        <f t="shared" si="86"/>
        <v>0</v>
      </c>
      <c r="BJ128" s="144">
        <f t="shared" si="86"/>
        <v>0</v>
      </c>
      <c r="BK128" s="144">
        <f t="shared" si="86"/>
        <v>0</v>
      </c>
      <c r="BL128" s="144">
        <f t="shared" si="86"/>
        <v>0</v>
      </c>
      <c r="BM128" s="144">
        <f t="shared" si="86"/>
        <v>0</v>
      </c>
      <c r="BN128" s="144">
        <f t="shared" si="85"/>
        <v>0</v>
      </c>
      <c r="BO128" s="144">
        <f t="shared" si="85"/>
        <v>0</v>
      </c>
      <c r="BP128" s="144">
        <f t="shared" si="85"/>
        <v>0</v>
      </c>
      <c r="BQ128" s="144">
        <f t="shared" si="85"/>
        <v>0</v>
      </c>
      <c r="BR128" s="144">
        <f t="shared" si="87"/>
        <v>0</v>
      </c>
      <c r="BS128" s="144">
        <f t="shared" si="87"/>
        <v>0</v>
      </c>
      <c r="BT128" s="144">
        <f t="shared" si="87"/>
        <v>0</v>
      </c>
      <c r="BU128" s="144">
        <f t="shared" si="87"/>
        <v>0</v>
      </c>
      <c r="BV128" s="144">
        <f t="shared" si="87"/>
        <v>0</v>
      </c>
      <c r="BW128" s="144">
        <f t="shared" si="87"/>
        <v>0</v>
      </c>
      <c r="BX128" s="144">
        <f t="shared" si="87"/>
        <v>0</v>
      </c>
      <c r="BY128" s="144">
        <f t="shared" si="87"/>
        <v>0</v>
      </c>
      <c r="BZ128" s="144">
        <f t="shared" si="87"/>
        <v>0</v>
      </c>
      <c r="CA128" s="144">
        <f t="shared" si="87"/>
        <v>0</v>
      </c>
      <c r="CB128" s="144">
        <f t="shared" si="87"/>
        <v>0</v>
      </c>
      <c r="CC128" s="369"/>
      <c r="CE128" s="189" t="str">
        <f t="shared" si="63"/>
        <v>Fouilles pour l'introduction</v>
      </c>
      <c r="CF128" s="145"/>
      <c r="CG128" s="145">
        <v>1</v>
      </c>
      <c r="CH128" s="145">
        <v>1</v>
      </c>
      <c r="CI128" s="145">
        <v>1</v>
      </c>
      <c r="CJ128" s="145">
        <v>1</v>
      </c>
      <c r="CK128" s="145">
        <v>1</v>
      </c>
      <c r="CL128" s="145">
        <v>1</v>
      </c>
      <c r="CM128" s="145">
        <v>1</v>
      </c>
      <c r="CN128" s="145">
        <v>1</v>
      </c>
      <c r="CO128" s="145">
        <v>1</v>
      </c>
      <c r="CP128" s="145">
        <v>1</v>
      </c>
      <c r="CQ128" s="145">
        <v>1</v>
      </c>
      <c r="CR128" s="145">
        <v>1</v>
      </c>
      <c r="CS128" s="145">
        <v>1</v>
      </c>
      <c r="CT128" s="145">
        <f t="shared" si="64"/>
        <v>0</v>
      </c>
      <c r="CU128" s="145">
        <f t="shared" si="65"/>
        <v>0</v>
      </c>
      <c r="CV128" s="145">
        <f t="shared" si="67"/>
        <v>0</v>
      </c>
    </row>
    <row r="129" spans="1:100" s="137" customFormat="1" hidden="1" x14ac:dyDescent="0.2">
      <c r="A129" s="369"/>
      <c r="B129" s="96" t="s">
        <v>45</v>
      </c>
      <c r="C129" s="320"/>
      <c r="D129" s="50"/>
      <c r="E129" s="510">
        <v>30</v>
      </c>
      <c r="F129" s="643"/>
      <c r="G129" s="157" t="s">
        <v>46</v>
      </c>
      <c r="H129" s="637"/>
      <c r="I129" s="623" t="s">
        <v>124</v>
      </c>
      <c r="J129" s="84"/>
      <c r="K129" s="139">
        <f t="shared" si="68"/>
        <v>30</v>
      </c>
      <c r="L129" s="140">
        <f t="shared" si="97"/>
        <v>0</v>
      </c>
      <c r="M129" s="141">
        <f t="shared" si="98"/>
        <v>0</v>
      </c>
      <c r="N129" s="141">
        <f t="shared" si="99"/>
        <v>0</v>
      </c>
      <c r="O129" s="70"/>
      <c r="P129" s="149" t="str">
        <f t="shared" si="62"/>
        <v>Autre</v>
      </c>
      <c r="Q129" s="144">
        <f t="shared" si="72"/>
        <v>0</v>
      </c>
      <c r="R129" s="144">
        <f t="shared" si="100"/>
        <v>0</v>
      </c>
      <c r="S129" s="144">
        <f t="shared" si="100"/>
        <v>0</v>
      </c>
      <c r="T129" s="144">
        <f t="shared" si="100"/>
        <v>0</v>
      </c>
      <c r="U129" s="144">
        <f t="shared" si="100"/>
        <v>0</v>
      </c>
      <c r="V129" s="144">
        <f t="shared" si="100"/>
        <v>0</v>
      </c>
      <c r="W129" s="144">
        <f t="shared" si="100"/>
        <v>0</v>
      </c>
      <c r="X129" s="144">
        <f t="shared" si="100"/>
        <v>0</v>
      </c>
      <c r="Y129" s="144">
        <f t="shared" si="100"/>
        <v>0</v>
      </c>
      <c r="Z129" s="144">
        <f t="shared" si="100"/>
        <v>0</v>
      </c>
      <c r="AA129" s="144">
        <f t="shared" si="100"/>
        <v>0</v>
      </c>
      <c r="AB129" s="144">
        <f t="shared" si="100"/>
        <v>0</v>
      </c>
      <c r="AC129" s="144">
        <f t="shared" si="100"/>
        <v>0</v>
      </c>
      <c r="AD129" s="144">
        <f t="shared" si="100"/>
        <v>0</v>
      </c>
      <c r="AE129" s="144">
        <f t="shared" si="100"/>
        <v>0</v>
      </c>
      <c r="AF129" s="144">
        <f t="shared" si="100"/>
        <v>0</v>
      </c>
      <c r="AG129" s="144">
        <f t="shared" si="100"/>
        <v>0</v>
      </c>
      <c r="AH129" s="144">
        <f t="shared" si="100"/>
        <v>0</v>
      </c>
      <c r="AI129" s="144">
        <f t="shared" si="100"/>
        <v>0</v>
      </c>
      <c r="AJ129" s="144">
        <f t="shared" si="100"/>
        <v>0</v>
      </c>
      <c r="AK129" s="144">
        <f t="shared" si="100"/>
        <v>0</v>
      </c>
      <c r="AL129" s="144">
        <f t="shared" si="100"/>
        <v>0</v>
      </c>
      <c r="AM129" s="144">
        <f t="shared" si="100"/>
        <v>0</v>
      </c>
      <c r="AN129" s="144">
        <f t="shared" si="100"/>
        <v>0</v>
      </c>
      <c r="AO129" s="144">
        <f t="shared" si="100"/>
        <v>0</v>
      </c>
      <c r="AP129" s="144">
        <f t="shared" si="100"/>
        <v>0</v>
      </c>
      <c r="AQ129" s="144">
        <f t="shared" si="100"/>
        <v>0</v>
      </c>
      <c r="AR129" s="144">
        <f t="shared" si="100"/>
        <v>0</v>
      </c>
      <c r="AS129" s="144">
        <f t="shared" si="100"/>
        <v>0</v>
      </c>
      <c r="AT129" s="144">
        <f t="shared" si="100"/>
        <v>0</v>
      </c>
      <c r="AU129" s="144">
        <f t="shared" si="100"/>
        <v>0</v>
      </c>
      <c r="AV129" s="144">
        <f>SUMIF($AX$26:$CB$26,Betrachtungszeit_Heizung,AX129:CB129)</f>
        <v>0</v>
      </c>
      <c r="AX129" s="144">
        <f t="shared" si="58"/>
        <v>0</v>
      </c>
      <c r="AY129" s="144">
        <f t="shared" si="86"/>
        <v>0</v>
      </c>
      <c r="AZ129" s="144">
        <f t="shared" si="86"/>
        <v>0</v>
      </c>
      <c r="BA129" s="144">
        <f t="shared" si="86"/>
        <v>0</v>
      </c>
      <c r="BB129" s="144">
        <f t="shared" si="86"/>
        <v>0</v>
      </c>
      <c r="BC129" s="144">
        <f t="shared" si="86"/>
        <v>0</v>
      </c>
      <c r="BD129" s="144">
        <f t="shared" si="86"/>
        <v>0</v>
      </c>
      <c r="BE129" s="144">
        <f t="shared" si="86"/>
        <v>0</v>
      </c>
      <c r="BF129" s="144">
        <f t="shared" si="86"/>
        <v>0</v>
      </c>
      <c r="BG129" s="144">
        <f t="shared" si="86"/>
        <v>0</v>
      </c>
      <c r="BH129" s="144">
        <f t="shared" si="86"/>
        <v>0</v>
      </c>
      <c r="BI129" s="144">
        <f t="shared" si="86"/>
        <v>0</v>
      </c>
      <c r="BJ129" s="144">
        <f t="shared" si="86"/>
        <v>0</v>
      </c>
      <c r="BK129" s="144">
        <f t="shared" si="86"/>
        <v>0</v>
      </c>
      <c r="BL129" s="144">
        <f t="shared" si="86"/>
        <v>0</v>
      </c>
      <c r="BM129" s="144">
        <f t="shared" si="86"/>
        <v>0</v>
      </c>
      <c r="BN129" s="144">
        <f t="shared" si="85"/>
        <v>0</v>
      </c>
      <c r="BO129" s="144">
        <f t="shared" si="85"/>
        <v>0</v>
      </c>
      <c r="BP129" s="144">
        <f t="shared" si="85"/>
        <v>0</v>
      </c>
      <c r="BQ129" s="144">
        <f t="shared" si="85"/>
        <v>0</v>
      </c>
      <c r="BR129" s="144">
        <f t="shared" si="87"/>
        <v>0</v>
      </c>
      <c r="BS129" s="144">
        <f t="shared" si="87"/>
        <v>0</v>
      </c>
      <c r="BT129" s="144">
        <f t="shared" si="87"/>
        <v>0</v>
      </c>
      <c r="BU129" s="144">
        <f t="shared" si="87"/>
        <v>0</v>
      </c>
      <c r="BV129" s="144">
        <f t="shared" si="87"/>
        <v>0</v>
      </c>
      <c r="BW129" s="144">
        <f t="shared" si="87"/>
        <v>0</v>
      </c>
      <c r="BX129" s="144">
        <f t="shared" si="87"/>
        <v>0</v>
      </c>
      <c r="BY129" s="144">
        <f t="shared" si="87"/>
        <v>0</v>
      </c>
      <c r="BZ129" s="144">
        <f t="shared" si="87"/>
        <v>0</v>
      </c>
      <c r="CA129" s="144">
        <f t="shared" si="87"/>
        <v>0</v>
      </c>
      <c r="CB129" s="144">
        <f t="shared" si="87"/>
        <v>0</v>
      </c>
      <c r="CC129" s="369"/>
      <c r="CE129" s="189" t="str">
        <f t="shared" si="63"/>
        <v>Autre</v>
      </c>
      <c r="CF129" s="145"/>
      <c r="CG129" s="145">
        <v>1</v>
      </c>
      <c r="CH129" s="145">
        <v>1</v>
      </c>
      <c r="CI129" s="145">
        <v>1</v>
      </c>
      <c r="CJ129" s="145">
        <v>1</v>
      </c>
      <c r="CK129" s="145">
        <v>1</v>
      </c>
      <c r="CL129" s="145">
        <v>1</v>
      </c>
      <c r="CM129" s="145">
        <v>1</v>
      </c>
      <c r="CN129" s="145">
        <v>1</v>
      </c>
      <c r="CO129" s="145">
        <v>1</v>
      </c>
      <c r="CP129" s="145">
        <v>1</v>
      </c>
      <c r="CQ129" s="145">
        <v>1</v>
      </c>
      <c r="CR129" s="145">
        <v>1</v>
      </c>
      <c r="CS129" s="145">
        <v>1</v>
      </c>
      <c r="CT129" s="145">
        <f t="shared" si="64"/>
        <v>0</v>
      </c>
      <c r="CU129" s="145">
        <f t="shared" si="65"/>
        <v>0</v>
      </c>
      <c r="CV129" s="145">
        <f t="shared" si="67"/>
        <v>0</v>
      </c>
    </row>
    <row r="130" spans="1:100" s="137" customFormat="1" ht="13.5" hidden="1" thickBot="1" x14ac:dyDescent="0.25">
      <c r="A130" s="369"/>
      <c r="B130" s="625" t="s">
        <v>399</v>
      </c>
      <c r="C130" s="322"/>
      <c r="D130" s="129"/>
      <c r="E130" s="155"/>
      <c r="F130" s="127"/>
      <c r="G130" s="130"/>
      <c r="H130" s="639"/>
      <c r="I130" s="130"/>
      <c r="J130" s="112"/>
      <c r="K130" s="139"/>
      <c r="L130" s="140"/>
      <c r="M130" s="141"/>
      <c r="N130" s="141"/>
      <c r="O130" s="70"/>
      <c r="P130" s="134" t="str">
        <f t="shared" si="62"/>
        <v>14. Réseau de chaleur : conduites</v>
      </c>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369"/>
      <c r="CE130" s="374" t="str">
        <f t="shared" si="63"/>
        <v>14. Réseau de chaleur : conduites</v>
      </c>
      <c r="CF130" s="145">
        <v>1</v>
      </c>
      <c r="CG130" s="145">
        <v>1</v>
      </c>
      <c r="CH130" s="145">
        <v>1</v>
      </c>
      <c r="CI130" s="145">
        <v>1</v>
      </c>
      <c r="CJ130" s="145">
        <v>1</v>
      </c>
      <c r="CK130" s="145">
        <v>1</v>
      </c>
      <c r="CL130" s="145">
        <v>1</v>
      </c>
      <c r="CM130" s="145">
        <v>1</v>
      </c>
      <c r="CN130" s="145">
        <v>1</v>
      </c>
      <c r="CO130" s="145">
        <v>1</v>
      </c>
      <c r="CP130" s="145">
        <v>1</v>
      </c>
      <c r="CQ130" s="145">
        <v>1</v>
      </c>
      <c r="CR130" s="145">
        <v>1</v>
      </c>
      <c r="CS130" s="145">
        <v>1</v>
      </c>
      <c r="CT130" s="145">
        <f t="shared" si="64"/>
        <v>1</v>
      </c>
      <c r="CU130" s="145">
        <f t="shared" si="65"/>
        <v>1</v>
      </c>
      <c r="CV130" s="145">
        <f t="shared" si="67"/>
        <v>1</v>
      </c>
    </row>
    <row r="131" spans="1:100" s="137" customFormat="1" ht="13.5" hidden="1" thickBot="1" x14ac:dyDescent="0.25">
      <c r="A131" s="369"/>
      <c r="B131" s="98" t="s">
        <v>402</v>
      </c>
      <c r="C131" s="319"/>
      <c r="D131" s="49"/>
      <c r="E131" s="152">
        <v>30</v>
      </c>
      <c r="F131" s="642"/>
      <c r="G131" s="34">
        <v>0.01</v>
      </c>
      <c r="H131" s="636"/>
      <c r="I131" s="622" t="s">
        <v>124</v>
      </c>
      <c r="J131" s="112"/>
      <c r="K131" s="139">
        <f t="shared" si="68"/>
        <v>30</v>
      </c>
      <c r="L131" s="140">
        <f t="shared" ref="L131:L138" si="101">IF(ISNUMBER(H131),IF(I131=$D$332,IFERROR(H131/D131,"-"),H131/100),IF(ISNUMBER(G131),G131,0))</f>
        <v>0.01</v>
      </c>
      <c r="M131" s="141">
        <f t="shared" ref="M131:M138" si="102">IF(AND(ISNUMBER(H131),I131=$D$332),H131,L131*D131)</f>
        <v>0</v>
      </c>
      <c r="N131" s="141">
        <f t="shared" ref="N131:N185" si="103">1/K131*D131</f>
        <v>0</v>
      </c>
      <c r="O131" s="70"/>
      <c r="P131" s="143" t="str">
        <f t="shared" si="62"/>
        <v>Raccordement réseau froid</v>
      </c>
      <c r="Q131" s="144">
        <f t="shared" si="72"/>
        <v>0</v>
      </c>
      <c r="R131" s="144">
        <f t="shared" ref="R131:AU138" si="104">IF(Betrachtungszeit_Heizung&lt;R$26,0,IF(AND(Q$26&lt;&gt;0,Q$26/($K131)=INT(Q$26/($K131))),$D131,0))</f>
        <v>0</v>
      </c>
      <c r="S131" s="144">
        <f t="shared" si="104"/>
        <v>0</v>
      </c>
      <c r="T131" s="144">
        <f t="shared" si="104"/>
        <v>0</v>
      </c>
      <c r="U131" s="144">
        <f t="shared" si="104"/>
        <v>0</v>
      </c>
      <c r="V131" s="144">
        <f t="shared" si="104"/>
        <v>0</v>
      </c>
      <c r="W131" s="144">
        <f t="shared" si="104"/>
        <v>0</v>
      </c>
      <c r="X131" s="144">
        <f t="shared" si="104"/>
        <v>0</v>
      </c>
      <c r="Y131" s="144">
        <f t="shared" si="104"/>
        <v>0</v>
      </c>
      <c r="Z131" s="144">
        <f t="shared" si="104"/>
        <v>0</v>
      </c>
      <c r="AA131" s="144">
        <f t="shared" si="104"/>
        <v>0</v>
      </c>
      <c r="AB131" s="144">
        <f t="shared" si="104"/>
        <v>0</v>
      </c>
      <c r="AC131" s="144">
        <f t="shared" si="104"/>
        <v>0</v>
      </c>
      <c r="AD131" s="144">
        <f t="shared" si="104"/>
        <v>0</v>
      </c>
      <c r="AE131" s="144">
        <f t="shared" si="104"/>
        <v>0</v>
      </c>
      <c r="AF131" s="144">
        <f t="shared" si="104"/>
        <v>0</v>
      </c>
      <c r="AG131" s="144">
        <f t="shared" si="104"/>
        <v>0</v>
      </c>
      <c r="AH131" s="144">
        <f t="shared" si="104"/>
        <v>0</v>
      </c>
      <c r="AI131" s="144">
        <f t="shared" si="104"/>
        <v>0</v>
      </c>
      <c r="AJ131" s="144">
        <f t="shared" si="104"/>
        <v>0</v>
      </c>
      <c r="AK131" s="144">
        <f t="shared" si="104"/>
        <v>0</v>
      </c>
      <c r="AL131" s="144">
        <f t="shared" si="104"/>
        <v>0</v>
      </c>
      <c r="AM131" s="144">
        <f t="shared" si="104"/>
        <v>0</v>
      </c>
      <c r="AN131" s="144">
        <f t="shared" si="104"/>
        <v>0</v>
      </c>
      <c r="AO131" s="144">
        <f t="shared" si="104"/>
        <v>0</v>
      </c>
      <c r="AP131" s="144">
        <f t="shared" si="104"/>
        <v>0</v>
      </c>
      <c r="AQ131" s="144">
        <f t="shared" si="104"/>
        <v>0</v>
      </c>
      <c r="AR131" s="144">
        <f t="shared" si="104"/>
        <v>0</v>
      </c>
      <c r="AS131" s="144">
        <f t="shared" si="104"/>
        <v>0</v>
      </c>
      <c r="AT131" s="144">
        <f t="shared" si="104"/>
        <v>0</v>
      </c>
      <c r="AU131" s="144">
        <f t="shared" si="104"/>
        <v>0</v>
      </c>
      <c r="AV131" s="144">
        <f t="shared" ref="AV131:AV138" si="105">SUMIF($AX$26:$CB$26,Betrachtungszeit_Heizung,AX131:CB131)</f>
        <v>0</v>
      </c>
      <c r="AX131" s="144">
        <f t="shared" si="58"/>
        <v>0</v>
      </c>
      <c r="AY131" s="144">
        <f t="shared" ref="AY131:BM149" si="106">AX131-$N131+R131</f>
        <v>0</v>
      </c>
      <c r="AZ131" s="144">
        <f t="shared" si="106"/>
        <v>0</v>
      </c>
      <c r="BA131" s="144">
        <f t="shared" si="106"/>
        <v>0</v>
      </c>
      <c r="BB131" s="144">
        <f t="shared" si="106"/>
        <v>0</v>
      </c>
      <c r="BC131" s="144">
        <f t="shared" si="106"/>
        <v>0</v>
      </c>
      <c r="BD131" s="144">
        <f t="shared" si="106"/>
        <v>0</v>
      </c>
      <c r="BE131" s="144">
        <f t="shared" si="106"/>
        <v>0</v>
      </c>
      <c r="BF131" s="144">
        <f t="shared" si="106"/>
        <v>0</v>
      </c>
      <c r="BG131" s="144">
        <f t="shared" si="106"/>
        <v>0</v>
      </c>
      <c r="BH131" s="144">
        <f t="shared" si="106"/>
        <v>0</v>
      </c>
      <c r="BI131" s="144">
        <f t="shared" si="106"/>
        <v>0</v>
      </c>
      <c r="BJ131" s="144">
        <f t="shared" si="106"/>
        <v>0</v>
      </c>
      <c r="BK131" s="144">
        <f t="shared" si="106"/>
        <v>0</v>
      </c>
      <c r="BL131" s="144">
        <f t="shared" si="106"/>
        <v>0</v>
      </c>
      <c r="BM131" s="144">
        <f t="shared" si="106"/>
        <v>0</v>
      </c>
      <c r="BN131" s="144">
        <f t="shared" si="85"/>
        <v>0</v>
      </c>
      <c r="BO131" s="144">
        <f t="shared" si="85"/>
        <v>0</v>
      </c>
      <c r="BP131" s="144">
        <f t="shared" si="85"/>
        <v>0</v>
      </c>
      <c r="BQ131" s="144">
        <f t="shared" si="85"/>
        <v>0</v>
      </c>
      <c r="BR131" s="144">
        <f t="shared" si="87"/>
        <v>0</v>
      </c>
      <c r="BS131" s="144">
        <f t="shared" si="87"/>
        <v>0</v>
      </c>
      <c r="BT131" s="144">
        <f t="shared" si="87"/>
        <v>0</v>
      </c>
      <c r="BU131" s="144">
        <f t="shared" si="87"/>
        <v>0</v>
      </c>
      <c r="BV131" s="144">
        <f t="shared" si="87"/>
        <v>0</v>
      </c>
      <c r="BW131" s="144">
        <f t="shared" si="87"/>
        <v>0</v>
      </c>
      <c r="BX131" s="144">
        <f t="shared" si="87"/>
        <v>0</v>
      </c>
      <c r="BY131" s="144">
        <f t="shared" si="87"/>
        <v>0</v>
      </c>
      <c r="BZ131" s="144">
        <f t="shared" si="87"/>
        <v>0</v>
      </c>
      <c r="CA131" s="144">
        <f t="shared" si="87"/>
        <v>0</v>
      </c>
      <c r="CB131" s="144">
        <f t="shared" si="87"/>
        <v>0</v>
      </c>
      <c r="CC131" s="369"/>
      <c r="CE131" s="189" t="str">
        <f t="shared" si="63"/>
        <v>Raccordement réseau froid</v>
      </c>
      <c r="CF131" s="145"/>
      <c r="CG131" s="145">
        <v>1</v>
      </c>
      <c r="CH131" s="145">
        <v>1</v>
      </c>
      <c r="CI131" s="145">
        <v>1</v>
      </c>
      <c r="CJ131" s="145">
        <v>1</v>
      </c>
      <c r="CK131" s="145">
        <v>1</v>
      </c>
      <c r="CL131" s="145">
        <v>1</v>
      </c>
      <c r="CM131" s="145">
        <v>1</v>
      </c>
      <c r="CN131" s="145">
        <v>1</v>
      </c>
      <c r="CO131" s="145">
        <v>1</v>
      </c>
      <c r="CP131" s="145">
        <v>1</v>
      </c>
      <c r="CQ131" s="145">
        <v>1</v>
      </c>
      <c r="CR131" s="145">
        <v>1</v>
      </c>
      <c r="CS131" s="145">
        <v>1</v>
      </c>
      <c r="CT131" s="145">
        <f t="shared" si="64"/>
        <v>0</v>
      </c>
      <c r="CU131" s="145">
        <f t="shared" si="65"/>
        <v>0</v>
      </c>
      <c r="CV131" s="145">
        <f t="shared" si="67"/>
        <v>0</v>
      </c>
    </row>
    <row r="132" spans="1:100" s="137" customFormat="1" ht="13.5" hidden="1" thickBot="1" x14ac:dyDescent="0.25">
      <c r="A132" s="369"/>
      <c r="B132" s="98" t="s">
        <v>403</v>
      </c>
      <c r="C132" s="319"/>
      <c r="D132" s="49"/>
      <c r="E132" s="152">
        <v>30</v>
      </c>
      <c r="F132" s="642"/>
      <c r="G132" s="34">
        <v>0.01</v>
      </c>
      <c r="H132" s="636"/>
      <c r="I132" s="622" t="s">
        <v>124</v>
      </c>
      <c r="J132" s="112"/>
      <c r="K132" s="139">
        <f t="shared" si="68"/>
        <v>30</v>
      </c>
      <c r="L132" s="140">
        <f t="shared" si="101"/>
        <v>0.01</v>
      </c>
      <c r="M132" s="141">
        <f t="shared" si="102"/>
        <v>0</v>
      </c>
      <c r="N132" s="141">
        <f t="shared" si="103"/>
        <v>0</v>
      </c>
      <c r="O132" s="70"/>
      <c r="P132" s="143" t="str">
        <f t="shared" si="62"/>
        <v>Raccordement réseau de chaleur</v>
      </c>
      <c r="Q132" s="144">
        <f t="shared" si="72"/>
        <v>0</v>
      </c>
      <c r="R132" s="144">
        <f t="shared" si="104"/>
        <v>0</v>
      </c>
      <c r="S132" s="144">
        <f t="shared" si="104"/>
        <v>0</v>
      </c>
      <c r="T132" s="144">
        <f t="shared" si="104"/>
        <v>0</v>
      </c>
      <c r="U132" s="144">
        <f t="shared" si="104"/>
        <v>0</v>
      </c>
      <c r="V132" s="144">
        <f t="shared" si="104"/>
        <v>0</v>
      </c>
      <c r="W132" s="144">
        <f t="shared" si="104"/>
        <v>0</v>
      </c>
      <c r="X132" s="144">
        <f t="shared" si="104"/>
        <v>0</v>
      </c>
      <c r="Y132" s="144">
        <f t="shared" si="104"/>
        <v>0</v>
      </c>
      <c r="Z132" s="144">
        <f t="shared" si="104"/>
        <v>0</v>
      </c>
      <c r="AA132" s="144">
        <f t="shared" si="104"/>
        <v>0</v>
      </c>
      <c r="AB132" s="144">
        <f t="shared" si="104"/>
        <v>0</v>
      </c>
      <c r="AC132" s="144">
        <f t="shared" si="104"/>
        <v>0</v>
      </c>
      <c r="AD132" s="144">
        <f t="shared" si="104"/>
        <v>0</v>
      </c>
      <c r="AE132" s="144">
        <f t="shared" si="104"/>
        <v>0</v>
      </c>
      <c r="AF132" s="144">
        <f t="shared" si="104"/>
        <v>0</v>
      </c>
      <c r="AG132" s="144">
        <f t="shared" si="104"/>
        <v>0</v>
      </c>
      <c r="AH132" s="144">
        <f t="shared" si="104"/>
        <v>0</v>
      </c>
      <c r="AI132" s="144">
        <f t="shared" si="104"/>
        <v>0</v>
      </c>
      <c r="AJ132" s="144">
        <f t="shared" si="104"/>
        <v>0</v>
      </c>
      <c r="AK132" s="144">
        <f t="shared" si="104"/>
        <v>0</v>
      </c>
      <c r="AL132" s="144">
        <f t="shared" si="104"/>
        <v>0</v>
      </c>
      <c r="AM132" s="144">
        <f t="shared" si="104"/>
        <v>0</v>
      </c>
      <c r="AN132" s="144">
        <f t="shared" si="104"/>
        <v>0</v>
      </c>
      <c r="AO132" s="144">
        <f t="shared" si="104"/>
        <v>0</v>
      </c>
      <c r="AP132" s="144">
        <f t="shared" si="104"/>
        <v>0</v>
      </c>
      <c r="AQ132" s="144">
        <f t="shared" si="104"/>
        <v>0</v>
      </c>
      <c r="AR132" s="144">
        <f t="shared" si="104"/>
        <v>0</v>
      </c>
      <c r="AS132" s="144">
        <f t="shared" si="104"/>
        <v>0</v>
      </c>
      <c r="AT132" s="144">
        <f t="shared" si="104"/>
        <v>0</v>
      </c>
      <c r="AU132" s="144">
        <f t="shared" si="104"/>
        <v>0</v>
      </c>
      <c r="AV132" s="144">
        <f t="shared" si="105"/>
        <v>0</v>
      </c>
      <c r="AX132" s="144">
        <f t="shared" si="58"/>
        <v>0</v>
      </c>
      <c r="AY132" s="144">
        <f t="shared" si="106"/>
        <v>0</v>
      </c>
      <c r="AZ132" s="144">
        <f t="shared" si="106"/>
        <v>0</v>
      </c>
      <c r="BA132" s="144">
        <f t="shared" si="106"/>
        <v>0</v>
      </c>
      <c r="BB132" s="144">
        <f t="shared" si="106"/>
        <v>0</v>
      </c>
      <c r="BC132" s="144">
        <f t="shared" si="106"/>
        <v>0</v>
      </c>
      <c r="BD132" s="144">
        <f t="shared" si="106"/>
        <v>0</v>
      </c>
      <c r="BE132" s="144">
        <f t="shared" si="106"/>
        <v>0</v>
      </c>
      <c r="BF132" s="144">
        <f t="shared" si="106"/>
        <v>0</v>
      </c>
      <c r="BG132" s="144">
        <f t="shared" si="106"/>
        <v>0</v>
      </c>
      <c r="BH132" s="144">
        <f t="shared" si="106"/>
        <v>0</v>
      </c>
      <c r="BI132" s="144">
        <f t="shared" si="106"/>
        <v>0</v>
      </c>
      <c r="BJ132" s="144">
        <f t="shared" si="106"/>
        <v>0</v>
      </c>
      <c r="BK132" s="144">
        <f t="shared" si="106"/>
        <v>0</v>
      </c>
      <c r="BL132" s="144">
        <f t="shared" si="106"/>
        <v>0</v>
      </c>
      <c r="BM132" s="144">
        <f t="shared" si="106"/>
        <v>0</v>
      </c>
      <c r="BN132" s="144">
        <f t="shared" si="85"/>
        <v>0</v>
      </c>
      <c r="BO132" s="144">
        <f t="shared" si="85"/>
        <v>0</v>
      </c>
      <c r="BP132" s="144">
        <f t="shared" si="85"/>
        <v>0</v>
      </c>
      <c r="BQ132" s="144">
        <f t="shared" si="85"/>
        <v>0</v>
      </c>
      <c r="BR132" s="144">
        <f t="shared" si="87"/>
        <v>0</v>
      </c>
      <c r="BS132" s="144">
        <f t="shared" si="87"/>
        <v>0</v>
      </c>
      <c r="BT132" s="144">
        <f t="shared" si="87"/>
        <v>0</v>
      </c>
      <c r="BU132" s="144">
        <f t="shared" si="87"/>
        <v>0</v>
      </c>
      <c r="BV132" s="144">
        <f t="shared" si="87"/>
        <v>0</v>
      </c>
      <c r="BW132" s="144">
        <f t="shared" si="87"/>
        <v>0</v>
      </c>
      <c r="BX132" s="144">
        <f t="shared" si="87"/>
        <v>0</v>
      </c>
      <c r="BY132" s="144">
        <f t="shared" si="87"/>
        <v>0</v>
      </c>
      <c r="BZ132" s="144">
        <f t="shared" si="87"/>
        <v>0</v>
      </c>
      <c r="CA132" s="144">
        <f t="shared" si="87"/>
        <v>0</v>
      </c>
      <c r="CB132" s="144">
        <f t="shared" si="87"/>
        <v>0</v>
      </c>
      <c r="CC132" s="369"/>
      <c r="CE132" s="189" t="str">
        <f t="shared" si="63"/>
        <v>Raccordement réseau de chaleur</v>
      </c>
      <c r="CF132" s="145"/>
      <c r="CG132" s="145">
        <v>1</v>
      </c>
      <c r="CH132" s="145">
        <v>1</v>
      </c>
      <c r="CI132" s="145">
        <v>1</v>
      </c>
      <c r="CJ132" s="145">
        <v>1</v>
      </c>
      <c r="CK132" s="145">
        <v>1</v>
      </c>
      <c r="CL132" s="145">
        <v>1</v>
      </c>
      <c r="CM132" s="145">
        <v>1</v>
      </c>
      <c r="CN132" s="145">
        <v>1</v>
      </c>
      <c r="CO132" s="145">
        <v>1</v>
      </c>
      <c r="CP132" s="145">
        <v>1</v>
      </c>
      <c r="CQ132" s="145">
        <v>1</v>
      </c>
      <c r="CR132" s="145">
        <v>1</v>
      </c>
      <c r="CS132" s="145">
        <v>1</v>
      </c>
      <c r="CT132" s="145">
        <f t="shared" si="64"/>
        <v>0</v>
      </c>
      <c r="CU132" s="145">
        <f t="shared" si="65"/>
        <v>0</v>
      </c>
      <c r="CV132" s="145">
        <f t="shared" si="67"/>
        <v>0</v>
      </c>
    </row>
    <row r="133" spans="1:100" s="137" customFormat="1" ht="13.5" hidden="1" thickBot="1" x14ac:dyDescent="0.25">
      <c r="A133" s="369"/>
      <c r="B133" s="98" t="s">
        <v>404</v>
      </c>
      <c r="C133" s="319"/>
      <c r="D133" s="49"/>
      <c r="E133" s="152">
        <v>30</v>
      </c>
      <c r="F133" s="642"/>
      <c r="G133" s="34">
        <v>0.01</v>
      </c>
      <c r="H133" s="636"/>
      <c r="I133" s="622" t="s">
        <v>124</v>
      </c>
      <c r="J133" s="112"/>
      <c r="K133" s="139">
        <f t="shared" si="68"/>
        <v>30</v>
      </c>
      <c r="L133" s="140">
        <f t="shared" si="101"/>
        <v>0.01</v>
      </c>
      <c r="M133" s="141">
        <f t="shared" si="102"/>
        <v>0</v>
      </c>
      <c r="N133" s="141">
        <f t="shared" si="103"/>
        <v>0</v>
      </c>
      <c r="O133" s="70"/>
      <c r="P133" s="143" t="str">
        <f t="shared" si="62"/>
        <v>Raccordement sanitaire</v>
      </c>
      <c r="Q133" s="144">
        <f t="shared" si="72"/>
        <v>0</v>
      </c>
      <c r="R133" s="144">
        <f t="shared" si="104"/>
        <v>0</v>
      </c>
      <c r="S133" s="144">
        <f t="shared" si="104"/>
        <v>0</v>
      </c>
      <c r="T133" s="144">
        <f t="shared" si="104"/>
        <v>0</v>
      </c>
      <c r="U133" s="144">
        <f t="shared" si="104"/>
        <v>0</v>
      </c>
      <c r="V133" s="144">
        <f t="shared" si="104"/>
        <v>0</v>
      </c>
      <c r="W133" s="144">
        <f t="shared" si="104"/>
        <v>0</v>
      </c>
      <c r="X133" s="144">
        <f t="shared" si="104"/>
        <v>0</v>
      </c>
      <c r="Y133" s="144">
        <f t="shared" si="104"/>
        <v>0</v>
      </c>
      <c r="Z133" s="144">
        <f t="shared" si="104"/>
        <v>0</v>
      </c>
      <c r="AA133" s="144">
        <f t="shared" si="104"/>
        <v>0</v>
      </c>
      <c r="AB133" s="144">
        <f t="shared" si="104"/>
        <v>0</v>
      </c>
      <c r="AC133" s="144">
        <f t="shared" si="104"/>
        <v>0</v>
      </c>
      <c r="AD133" s="144">
        <f t="shared" si="104"/>
        <v>0</v>
      </c>
      <c r="AE133" s="144">
        <f t="shared" si="104"/>
        <v>0</v>
      </c>
      <c r="AF133" s="144">
        <f t="shared" si="104"/>
        <v>0</v>
      </c>
      <c r="AG133" s="144">
        <f t="shared" si="104"/>
        <v>0</v>
      </c>
      <c r="AH133" s="144">
        <f t="shared" si="104"/>
        <v>0</v>
      </c>
      <c r="AI133" s="144">
        <f t="shared" si="104"/>
        <v>0</v>
      </c>
      <c r="AJ133" s="144">
        <f t="shared" si="104"/>
        <v>0</v>
      </c>
      <c r="AK133" s="144">
        <f t="shared" si="104"/>
        <v>0</v>
      </c>
      <c r="AL133" s="144">
        <f t="shared" si="104"/>
        <v>0</v>
      </c>
      <c r="AM133" s="144">
        <f t="shared" si="104"/>
        <v>0</v>
      </c>
      <c r="AN133" s="144">
        <f t="shared" si="104"/>
        <v>0</v>
      </c>
      <c r="AO133" s="144">
        <f t="shared" si="104"/>
        <v>0</v>
      </c>
      <c r="AP133" s="144">
        <f t="shared" si="104"/>
        <v>0</v>
      </c>
      <c r="AQ133" s="144">
        <f t="shared" si="104"/>
        <v>0</v>
      </c>
      <c r="AR133" s="144">
        <f t="shared" si="104"/>
        <v>0</v>
      </c>
      <c r="AS133" s="144">
        <f t="shared" si="104"/>
        <v>0</v>
      </c>
      <c r="AT133" s="144">
        <f t="shared" si="104"/>
        <v>0</v>
      </c>
      <c r="AU133" s="144">
        <f t="shared" si="104"/>
        <v>0</v>
      </c>
      <c r="AV133" s="144">
        <f t="shared" si="105"/>
        <v>0</v>
      </c>
      <c r="AX133" s="144">
        <f t="shared" si="58"/>
        <v>0</v>
      </c>
      <c r="AY133" s="144">
        <f t="shared" si="106"/>
        <v>0</v>
      </c>
      <c r="AZ133" s="144">
        <f t="shared" si="106"/>
        <v>0</v>
      </c>
      <c r="BA133" s="144">
        <f t="shared" si="106"/>
        <v>0</v>
      </c>
      <c r="BB133" s="144">
        <f t="shared" si="106"/>
        <v>0</v>
      </c>
      <c r="BC133" s="144">
        <f t="shared" si="106"/>
        <v>0</v>
      </c>
      <c r="BD133" s="144">
        <f t="shared" si="106"/>
        <v>0</v>
      </c>
      <c r="BE133" s="144">
        <f t="shared" si="106"/>
        <v>0</v>
      </c>
      <c r="BF133" s="144">
        <f t="shared" si="106"/>
        <v>0</v>
      </c>
      <c r="BG133" s="144">
        <f t="shared" si="106"/>
        <v>0</v>
      </c>
      <c r="BH133" s="144">
        <f t="shared" si="106"/>
        <v>0</v>
      </c>
      <c r="BI133" s="144">
        <f t="shared" si="106"/>
        <v>0</v>
      </c>
      <c r="BJ133" s="144">
        <f t="shared" si="106"/>
        <v>0</v>
      </c>
      <c r="BK133" s="144">
        <f t="shared" si="106"/>
        <v>0</v>
      </c>
      <c r="BL133" s="144">
        <f t="shared" si="106"/>
        <v>0</v>
      </c>
      <c r="BM133" s="144">
        <f t="shared" si="106"/>
        <v>0</v>
      </c>
      <c r="BN133" s="144">
        <f t="shared" si="85"/>
        <v>0</v>
      </c>
      <c r="BO133" s="144">
        <f t="shared" si="85"/>
        <v>0</v>
      </c>
      <c r="BP133" s="144">
        <f t="shared" si="85"/>
        <v>0</v>
      </c>
      <c r="BQ133" s="144">
        <f t="shared" si="85"/>
        <v>0</v>
      </c>
      <c r="BR133" s="144">
        <f t="shared" si="87"/>
        <v>0</v>
      </c>
      <c r="BS133" s="144">
        <f t="shared" si="87"/>
        <v>0</v>
      </c>
      <c r="BT133" s="144">
        <f t="shared" si="87"/>
        <v>0</v>
      </c>
      <c r="BU133" s="144">
        <f t="shared" si="87"/>
        <v>0</v>
      </c>
      <c r="BV133" s="144">
        <f t="shared" si="87"/>
        <v>0</v>
      </c>
      <c r="BW133" s="144">
        <f t="shared" si="87"/>
        <v>0</v>
      </c>
      <c r="BX133" s="144">
        <f t="shared" si="87"/>
        <v>0</v>
      </c>
      <c r="BY133" s="144">
        <f t="shared" si="87"/>
        <v>0</v>
      </c>
      <c r="BZ133" s="144">
        <f t="shared" si="87"/>
        <v>0</v>
      </c>
      <c r="CA133" s="144">
        <f t="shared" si="87"/>
        <v>0</v>
      </c>
      <c r="CB133" s="144">
        <f t="shared" si="87"/>
        <v>0</v>
      </c>
      <c r="CC133" s="369"/>
      <c r="CE133" s="189" t="str">
        <f t="shared" si="63"/>
        <v>Raccordement sanitaire</v>
      </c>
      <c r="CF133" s="145"/>
      <c r="CG133" s="145">
        <v>1</v>
      </c>
      <c r="CH133" s="145">
        <v>1</v>
      </c>
      <c r="CI133" s="145">
        <v>1</v>
      </c>
      <c r="CJ133" s="145">
        <v>1</v>
      </c>
      <c r="CK133" s="145">
        <v>1</v>
      </c>
      <c r="CL133" s="145">
        <v>1</v>
      </c>
      <c r="CM133" s="145">
        <v>1</v>
      </c>
      <c r="CN133" s="145">
        <v>1</v>
      </c>
      <c r="CO133" s="145">
        <v>1</v>
      </c>
      <c r="CP133" s="145">
        <v>1</v>
      </c>
      <c r="CQ133" s="145">
        <v>1</v>
      </c>
      <c r="CR133" s="145">
        <v>1</v>
      </c>
      <c r="CS133" s="145">
        <v>1</v>
      </c>
      <c r="CT133" s="145">
        <f t="shared" si="64"/>
        <v>0</v>
      </c>
      <c r="CU133" s="145">
        <f t="shared" si="65"/>
        <v>0</v>
      </c>
      <c r="CV133" s="145">
        <f t="shared" si="67"/>
        <v>0</v>
      </c>
    </row>
    <row r="134" spans="1:100" s="137" customFormat="1" ht="13.5" hidden="1" thickBot="1" x14ac:dyDescent="0.25">
      <c r="A134" s="369"/>
      <c r="B134" s="98" t="s">
        <v>437</v>
      </c>
      <c r="C134" s="319"/>
      <c r="D134" s="49"/>
      <c r="E134" s="152">
        <v>30</v>
      </c>
      <c r="F134" s="642"/>
      <c r="G134" s="34">
        <v>1.4999999999999999E-2</v>
      </c>
      <c r="H134" s="636"/>
      <c r="I134" s="622" t="s">
        <v>124</v>
      </c>
      <c r="J134" s="112"/>
      <c r="K134" s="139">
        <f t="shared" si="68"/>
        <v>30</v>
      </c>
      <c r="L134" s="140">
        <f t="shared" si="101"/>
        <v>1.4999999999999999E-2</v>
      </c>
      <c r="M134" s="141">
        <f t="shared" si="102"/>
        <v>0</v>
      </c>
      <c r="N134" s="141">
        <f t="shared" si="103"/>
        <v>0</v>
      </c>
      <c r="O134" s="70"/>
      <c r="P134" s="143" t="str">
        <f t="shared" si="62"/>
        <v>Raccordement bâtiment</v>
      </c>
      <c r="Q134" s="144">
        <f t="shared" si="72"/>
        <v>0</v>
      </c>
      <c r="R134" s="144">
        <f t="shared" si="104"/>
        <v>0</v>
      </c>
      <c r="S134" s="144">
        <f t="shared" si="104"/>
        <v>0</v>
      </c>
      <c r="T134" s="144">
        <f t="shared" si="104"/>
        <v>0</v>
      </c>
      <c r="U134" s="144">
        <f t="shared" si="104"/>
        <v>0</v>
      </c>
      <c r="V134" s="144">
        <f t="shared" si="104"/>
        <v>0</v>
      </c>
      <c r="W134" s="144">
        <f t="shared" si="104"/>
        <v>0</v>
      </c>
      <c r="X134" s="144">
        <f t="shared" si="104"/>
        <v>0</v>
      </c>
      <c r="Y134" s="144">
        <f t="shared" si="104"/>
        <v>0</v>
      </c>
      <c r="Z134" s="144">
        <f t="shared" si="104"/>
        <v>0</v>
      </c>
      <c r="AA134" s="144">
        <f t="shared" si="104"/>
        <v>0</v>
      </c>
      <c r="AB134" s="144">
        <f t="shared" si="104"/>
        <v>0</v>
      </c>
      <c r="AC134" s="144">
        <f t="shared" si="104"/>
        <v>0</v>
      </c>
      <c r="AD134" s="144">
        <f t="shared" si="104"/>
        <v>0</v>
      </c>
      <c r="AE134" s="144">
        <f t="shared" si="104"/>
        <v>0</v>
      </c>
      <c r="AF134" s="144">
        <f t="shared" si="104"/>
        <v>0</v>
      </c>
      <c r="AG134" s="144">
        <f t="shared" si="104"/>
        <v>0</v>
      </c>
      <c r="AH134" s="144">
        <f t="shared" si="104"/>
        <v>0</v>
      </c>
      <c r="AI134" s="144">
        <f t="shared" si="104"/>
        <v>0</v>
      </c>
      <c r="AJ134" s="144">
        <f t="shared" si="104"/>
        <v>0</v>
      </c>
      <c r="AK134" s="144">
        <f t="shared" si="104"/>
        <v>0</v>
      </c>
      <c r="AL134" s="144">
        <f t="shared" si="104"/>
        <v>0</v>
      </c>
      <c r="AM134" s="144">
        <f t="shared" si="104"/>
        <v>0</v>
      </c>
      <c r="AN134" s="144">
        <f t="shared" si="104"/>
        <v>0</v>
      </c>
      <c r="AO134" s="144">
        <f t="shared" si="104"/>
        <v>0</v>
      </c>
      <c r="AP134" s="144">
        <f t="shared" si="104"/>
        <v>0</v>
      </c>
      <c r="AQ134" s="144">
        <f t="shared" si="104"/>
        <v>0</v>
      </c>
      <c r="AR134" s="144">
        <f t="shared" si="104"/>
        <v>0</v>
      </c>
      <c r="AS134" s="144">
        <f t="shared" si="104"/>
        <v>0</v>
      </c>
      <c r="AT134" s="144">
        <f t="shared" si="104"/>
        <v>0</v>
      </c>
      <c r="AU134" s="144">
        <f t="shared" si="104"/>
        <v>0</v>
      </c>
      <c r="AV134" s="144">
        <f t="shared" si="105"/>
        <v>0</v>
      </c>
      <c r="AX134" s="144">
        <f t="shared" si="58"/>
        <v>0</v>
      </c>
      <c r="AY134" s="144">
        <f t="shared" si="106"/>
        <v>0</v>
      </c>
      <c r="AZ134" s="144">
        <f t="shared" si="106"/>
        <v>0</v>
      </c>
      <c r="BA134" s="144">
        <f t="shared" si="106"/>
        <v>0</v>
      </c>
      <c r="BB134" s="144">
        <f t="shared" si="106"/>
        <v>0</v>
      </c>
      <c r="BC134" s="144">
        <f t="shared" si="106"/>
        <v>0</v>
      </c>
      <c r="BD134" s="144">
        <f t="shared" si="106"/>
        <v>0</v>
      </c>
      <c r="BE134" s="144">
        <f t="shared" si="106"/>
        <v>0</v>
      </c>
      <c r="BF134" s="144">
        <f t="shared" si="106"/>
        <v>0</v>
      </c>
      <c r="BG134" s="144">
        <f t="shared" si="106"/>
        <v>0</v>
      </c>
      <c r="BH134" s="144">
        <f t="shared" si="106"/>
        <v>0</v>
      </c>
      <c r="BI134" s="144">
        <f t="shared" si="106"/>
        <v>0</v>
      </c>
      <c r="BJ134" s="144">
        <f t="shared" si="106"/>
        <v>0</v>
      </c>
      <c r="BK134" s="144">
        <f t="shared" si="106"/>
        <v>0</v>
      </c>
      <c r="BL134" s="144">
        <f t="shared" si="106"/>
        <v>0</v>
      </c>
      <c r="BM134" s="144">
        <f t="shared" si="106"/>
        <v>0</v>
      </c>
      <c r="BN134" s="144">
        <f t="shared" si="85"/>
        <v>0</v>
      </c>
      <c r="BO134" s="144">
        <f t="shared" si="85"/>
        <v>0</v>
      </c>
      <c r="BP134" s="144">
        <f t="shared" si="85"/>
        <v>0</v>
      </c>
      <c r="BQ134" s="144">
        <f t="shared" si="85"/>
        <v>0</v>
      </c>
      <c r="BR134" s="144">
        <f t="shared" si="87"/>
        <v>0</v>
      </c>
      <c r="BS134" s="144">
        <f t="shared" si="87"/>
        <v>0</v>
      </c>
      <c r="BT134" s="144">
        <f t="shared" si="87"/>
        <v>0</v>
      </c>
      <c r="BU134" s="144">
        <f t="shared" si="87"/>
        <v>0</v>
      </c>
      <c r="BV134" s="144">
        <f t="shared" si="87"/>
        <v>0</v>
      </c>
      <c r="BW134" s="144">
        <f t="shared" si="87"/>
        <v>0</v>
      </c>
      <c r="BX134" s="144">
        <f t="shared" si="87"/>
        <v>0</v>
      </c>
      <c r="BY134" s="144">
        <f t="shared" si="87"/>
        <v>0</v>
      </c>
      <c r="BZ134" s="144">
        <f t="shared" si="87"/>
        <v>0</v>
      </c>
      <c r="CA134" s="144">
        <f t="shared" si="87"/>
        <v>0</v>
      </c>
      <c r="CB134" s="144">
        <f t="shared" si="87"/>
        <v>0</v>
      </c>
      <c r="CC134" s="369"/>
      <c r="CE134" s="189" t="str">
        <f t="shared" si="63"/>
        <v>Raccordement bâtiment</v>
      </c>
      <c r="CF134" s="145"/>
      <c r="CG134" s="145">
        <v>1</v>
      </c>
      <c r="CH134" s="145">
        <v>1</v>
      </c>
      <c r="CI134" s="145">
        <v>1</v>
      </c>
      <c r="CJ134" s="145">
        <v>1</v>
      </c>
      <c r="CK134" s="145">
        <v>1</v>
      </c>
      <c r="CL134" s="145">
        <v>1</v>
      </c>
      <c r="CM134" s="145">
        <v>1</v>
      </c>
      <c r="CN134" s="145">
        <v>1</v>
      </c>
      <c r="CO134" s="145">
        <v>1</v>
      </c>
      <c r="CP134" s="145">
        <v>1</v>
      </c>
      <c r="CQ134" s="145">
        <v>1</v>
      </c>
      <c r="CR134" s="145">
        <v>1</v>
      </c>
      <c r="CS134" s="145">
        <v>1</v>
      </c>
      <c r="CT134" s="145">
        <f t="shared" si="64"/>
        <v>0</v>
      </c>
      <c r="CU134" s="145">
        <f t="shared" si="65"/>
        <v>0</v>
      </c>
      <c r="CV134" s="145">
        <f t="shared" si="67"/>
        <v>0</v>
      </c>
    </row>
    <row r="135" spans="1:100" s="137" customFormat="1" ht="13.5" hidden="1" thickBot="1" x14ac:dyDescent="0.25">
      <c r="A135" s="369"/>
      <c r="B135" s="98" t="s">
        <v>405</v>
      </c>
      <c r="C135" s="320"/>
      <c r="D135" s="50"/>
      <c r="E135" s="152">
        <v>20</v>
      </c>
      <c r="F135" s="643"/>
      <c r="G135" s="34">
        <v>0.02</v>
      </c>
      <c r="H135" s="637"/>
      <c r="I135" s="622" t="s">
        <v>124</v>
      </c>
      <c r="J135" s="112"/>
      <c r="K135" s="139">
        <f t="shared" si="68"/>
        <v>20</v>
      </c>
      <c r="L135" s="140">
        <f t="shared" si="101"/>
        <v>0.02</v>
      </c>
      <c r="M135" s="141">
        <f t="shared" si="102"/>
        <v>0</v>
      </c>
      <c r="N135" s="141">
        <f t="shared" si="103"/>
        <v>0</v>
      </c>
      <c r="O135" s="70"/>
      <c r="P135" s="143" t="str">
        <f t="shared" si="62"/>
        <v>Sous-stations chauffage</v>
      </c>
      <c r="Q135" s="144">
        <f t="shared" si="72"/>
        <v>0</v>
      </c>
      <c r="R135" s="144">
        <f t="shared" si="104"/>
        <v>0</v>
      </c>
      <c r="S135" s="144">
        <f t="shared" si="104"/>
        <v>0</v>
      </c>
      <c r="T135" s="144">
        <f t="shared" si="104"/>
        <v>0</v>
      </c>
      <c r="U135" s="144">
        <f t="shared" si="104"/>
        <v>0</v>
      </c>
      <c r="V135" s="144">
        <f t="shared" si="104"/>
        <v>0</v>
      </c>
      <c r="W135" s="144">
        <f t="shared" si="104"/>
        <v>0</v>
      </c>
      <c r="X135" s="144">
        <f t="shared" si="104"/>
        <v>0</v>
      </c>
      <c r="Y135" s="144">
        <f t="shared" si="104"/>
        <v>0</v>
      </c>
      <c r="Z135" s="144">
        <f t="shared" si="104"/>
        <v>0</v>
      </c>
      <c r="AA135" s="144">
        <f t="shared" si="104"/>
        <v>0</v>
      </c>
      <c r="AB135" s="144">
        <f t="shared" si="104"/>
        <v>0</v>
      </c>
      <c r="AC135" s="144">
        <f t="shared" si="104"/>
        <v>0</v>
      </c>
      <c r="AD135" s="144">
        <f t="shared" si="104"/>
        <v>0</v>
      </c>
      <c r="AE135" s="144">
        <f t="shared" si="104"/>
        <v>0</v>
      </c>
      <c r="AF135" s="144">
        <f t="shared" si="104"/>
        <v>0</v>
      </c>
      <c r="AG135" s="144">
        <f t="shared" si="104"/>
        <v>0</v>
      </c>
      <c r="AH135" s="144">
        <f t="shared" si="104"/>
        <v>0</v>
      </c>
      <c r="AI135" s="144">
        <f t="shared" si="104"/>
        <v>0</v>
      </c>
      <c r="AJ135" s="144">
        <f t="shared" si="104"/>
        <v>0</v>
      </c>
      <c r="AK135" s="144">
        <f t="shared" si="104"/>
        <v>0</v>
      </c>
      <c r="AL135" s="144">
        <f t="shared" si="104"/>
        <v>0</v>
      </c>
      <c r="AM135" s="144">
        <f t="shared" si="104"/>
        <v>0</v>
      </c>
      <c r="AN135" s="144">
        <f t="shared" si="104"/>
        <v>0</v>
      </c>
      <c r="AO135" s="144">
        <f t="shared" si="104"/>
        <v>0</v>
      </c>
      <c r="AP135" s="144">
        <f t="shared" si="104"/>
        <v>0</v>
      </c>
      <c r="AQ135" s="144">
        <f t="shared" si="104"/>
        <v>0</v>
      </c>
      <c r="AR135" s="144">
        <f t="shared" si="104"/>
        <v>0</v>
      </c>
      <c r="AS135" s="144">
        <f t="shared" si="104"/>
        <v>0</v>
      </c>
      <c r="AT135" s="144">
        <f t="shared" si="104"/>
        <v>0</v>
      </c>
      <c r="AU135" s="144">
        <f t="shared" si="104"/>
        <v>0</v>
      </c>
      <c r="AV135" s="144">
        <f t="shared" si="105"/>
        <v>0</v>
      </c>
      <c r="AX135" s="144">
        <f t="shared" si="58"/>
        <v>0</v>
      </c>
      <c r="AY135" s="144">
        <f t="shared" si="106"/>
        <v>0</v>
      </c>
      <c r="AZ135" s="144">
        <f t="shared" si="106"/>
        <v>0</v>
      </c>
      <c r="BA135" s="144">
        <f t="shared" si="106"/>
        <v>0</v>
      </c>
      <c r="BB135" s="144">
        <f t="shared" si="106"/>
        <v>0</v>
      </c>
      <c r="BC135" s="144">
        <f t="shared" si="106"/>
        <v>0</v>
      </c>
      <c r="BD135" s="144">
        <f t="shared" si="106"/>
        <v>0</v>
      </c>
      <c r="BE135" s="144">
        <f t="shared" si="106"/>
        <v>0</v>
      </c>
      <c r="BF135" s="144">
        <f t="shared" si="106"/>
        <v>0</v>
      </c>
      <c r="BG135" s="144">
        <f t="shared" si="106"/>
        <v>0</v>
      </c>
      <c r="BH135" s="144">
        <f t="shared" si="106"/>
        <v>0</v>
      </c>
      <c r="BI135" s="144">
        <f t="shared" si="106"/>
        <v>0</v>
      </c>
      <c r="BJ135" s="144">
        <f t="shared" si="106"/>
        <v>0</v>
      </c>
      <c r="BK135" s="144">
        <f t="shared" si="106"/>
        <v>0</v>
      </c>
      <c r="BL135" s="144">
        <f t="shared" si="106"/>
        <v>0</v>
      </c>
      <c r="BM135" s="144">
        <f t="shared" si="106"/>
        <v>0</v>
      </c>
      <c r="BN135" s="144">
        <f t="shared" si="85"/>
        <v>0</v>
      </c>
      <c r="BO135" s="144">
        <f t="shared" si="85"/>
        <v>0</v>
      </c>
      <c r="BP135" s="144">
        <f t="shared" si="85"/>
        <v>0</v>
      </c>
      <c r="BQ135" s="144">
        <f t="shared" si="85"/>
        <v>0</v>
      </c>
      <c r="BR135" s="144">
        <f t="shared" si="87"/>
        <v>0</v>
      </c>
      <c r="BS135" s="144">
        <f t="shared" si="87"/>
        <v>0</v>
      </c>
      <c r="BT135" s="144">
        <f t="shared" si="87"/>
        <v>0</v>
      </c>
      <c r="BU135" s="144">
        <f t="shared" si="87"/>
        <v>0</v>
      </c>
      <c r="BV135" s="144">
        <f t="shared" si="87"/>
        <v>0</v>
      </c>
      <c r="BW135" s="144">
        <f t="shared" si="87"/>
        <v>0</v>
      </c>
      <c r="BX135" s="144">
        <f t="shared" si="87"/>
        <v>0</v>
      </c>
      <c r="BY135" s="144">
        <f t="shared" si="87"/>
        <v>0</v>
      </c>
      <c r="BZ135" s="144">
        <f t="shared" si="87"/>
        <v>0</v>
      </c>
      <c r="CA135" s="144">
        <f t="shared" si="87"/>
        <v>0</v>
      </c>
      <c r="CB135" s="144">
        <f t="shared" si="87"/>
        <v>0</v>
      </c>
      <c r="CC135" s="369"/>
      <c r="CE135" s="189" t="str">
        <f t="shared" si="63"/>
        <v>Sous-stations chauffage</v>
      </c>
      <c r="CF135" s="145"/>
      <c r="CG135" s="145">
        <v>1</v>
      </c>
      <c r="CH135" s="145">
        <v>1</v>
      </c>
      <c r="CI135" s="145">
        <v>1</v>
      </c>
      <c r="CJ135" s="145">
        <v>1</v>
      </c>
      <c r="CK135" s="145">
        <v>1</v>
      </c>
      <c r="CL135" s="145">
        <v>1</v>
      </c>
      <c r="CM135" s="145">
        <v>1</v>
      </c>
      <c r="CN135" s="145">
        <v>1</v>
      </c>
      <c r="CO135" s="145">
        <v>1</v>
      </c>
      <c r="CP135" s="145">
        <v>1</v>
      </c>
      <c r="CQ135" s="145">
        <v>1</v>
      </c>
      <c r="CR135" s="145">
        <v>1</v>
      </c>
      <c r="CS135" s="145">
        <v>1</v>
      </c>
      <c r="CT135" s="145">
        <f t="shared" si="64"/>
        <v>0</v>
      </c>
      <c r="CU135" s="145">
        <f t="shared" si="65"/>
        <v>0</v>
      </c>
      <c r="CV135" s="145">
        <f t="shared" si="67"/>
        <v>0</v>
      </c>
    </row>
    <row r="136" spans="1:100" s="137" customFormat="1" ht="13.5" hidden="1" thickBot="1" x14ac:dyDescent="0.25">
      <c r="A136" s="369"/>
      <c r="B136" s="98" t="s">
        <v>368</v>
      </c>
      <c r="C136" s="320"/>
      <c r="D136" s="50"/>
      <c r="E136" s="152">
        <v>20</v>
      </c>
      <c r="F136" s="643"/>
      <c r="G136" s="34">
        <v>0.08</v>
      </c>
      <c r="H136" s="637"/>
      <c r="I136" s="622" t="s">
        <v>124</v>
      </c>
      <c r="J136" s="112"/>
      <c r="K136" s="139">
        <f t="shared" si="68"/>
        <v>20</v>
      </c>
      <c r="L136" s="140">
        <f t="shared" si="101"/>
        <v>0.08</v>
      </c>
      <c r="M136" s="141">
        <f t="shared" si="102"/>
        <v>0</v>
      </c>
      <c r="N136" s="141">
        <f t="shared" si="103"/>
        <v>0</v>
      </c>
      <c r="O136" s="70"/>
      <c r="P136" s="143" t="str">
        <f t="shared" si="62"/>
        <v>Système de comptage</v>
      </c>
      <c r="Q136" s="144">
        <f t="shared" si="72"/>
        <v>0</v>
      </c>
      <c r="R136" s="144">
        <f t="shared" si="104"/>
        <v>0</v>
      </c>
      <c r="S136" s="144">
        <f t="shared" si="104"/>
        <v>0</v>
      </c>
      <c r="T136" s="144">
        <f t="shared" si="104"/>
        <v>0</v>
      </c>
      <c r="U136" s="144">
        <f t="shared" si="104"/>
        <v>0</v>
      </c>
      <c r="V136" s="144">
        <f t="shared" si="104"/>
        <v>0</v>
      </c>
      <c r="W136" s="144">
        <f t="shared" si="104"/>
        <v>0</v>
      </c>
      <c r="X136" s="144">
        <f t="shared" si="104"/>
        <v>0</v>
      </c>
      <c r="Y136" s="144">
        <f t="shared" si="104"/>
        <v>0</v>
      </c>
      <c r="Z136" s="144">
        <f t="shared" si="104"/>
        <v>0</v>
      </c>
      <c r="AA136" s="144">
        <f t="shared" si="104"/>
        <v>0</v>
      </c>
      <c r="AB136" s="144">
        <f t="shared" si="104"/>
        <v>0</v>
      </c>
      <c r="AC136" s="144">
        <f t="shared" si="104"/>
        <v>0</v>
      </c>
      <c r="AD136" s="144">
        <f t="shared" si="104"/>
        <v>0</v>
      </c>
      <c r="AE136" s="144">
        <f t="shared" si="104"/>
        <v>0</v>
      </c>
      <c r="AF136" s="144">
        <f t="shared" si="104"/>
        <v>0</v>
      </c>
      <c r="AG136" s="144">
        <f t="shared" si="104"/>
        <v>0</v>
      </c>
      <c r="AH136" s="144">
        <f t="shared" si="104"/>
        <v>0</v>
      </c>
      <c r="AI136" s="144">
        <f t="shared" si="104"/>
        <v>0</v>
      </c>
      <c r="AJ136" s="144">
        <f t="shared" si="104"/>
        <v>0</v>
      </c>
      <c r="AK136" s="144">
        <f t="shared" si="104"/>
        <v>0</v>
      </c>
      <c r="AL136" s="144">
        <f t="shared" si="104"/>
        <v>0</v>
      </c>
      <c r="AM136" s="144">
        <f t="shared" si="104"/>
        <v>0</v>
      </c>
      <c r="AN136" s="144">
        <f t="shared" si="104"/>
        <v>0</v>
      </c>
      <c r="AO136" s="144">
        <f t="shared" si="104"/>
        <v>0</v>
      </c>
      <c r="AP136" s="144">
        <f t="shared" si="104"/>
        <v>0</v>
      </c>
      <c r="AQ136" s="144">
        <f t="shared" si="104"/>
        <v>0</v>
      </c>
      <c r="AR136" s="144">
        <f t="shared" si="104"/>
        <v>0</v>
      </c>
      <c r="AS136" s="144">
        <f t="shared" si="104"/>
        <v>0</v>
      </c>
      <c r="AT136" s="144">
        <f t="shared" si="104"/>
        <v>0</v>
      </c>
      <c r="AU136" s="144">
        <f t="shared" si="104"/>
        <v>0</v>
      </c>
      <c r="AV136" s="144">
        <f t="shared" si="105"/>
        <v>0</v>
      </c>
      <c r="AX136" s="144">
        <f t="shared" si="58"/>
        <v>0</v>
      </c>
      <c r="AY136" s="144">
        <f t="shared" si="106"/>
        <v>0</v>
      </c>
      <c r="AZ136" s="144">
        <f t="shared" si="106"/>
        <v>0</v>
      </c>
      <c r="BA136" s="144">
        <f t="shared" si="106"/>
        <v>0</v>
      </c>
      <c r="BB136" s="144">
        <f t="shared" si="106"/>
        <v>0</v>
      </c>
      <c r="BC136" s="144">
        <f t="shared" si="106"/>
        <v>0</v>
      </c>
      <c r="BD136" s="144">
        <f t="shared" si="106"/>
        <v>0</v>
      </c>
      <c r="BE136" s="144">
        <f t="shared" si="106"/>
        <v>0</v>
      </c>
      <c r="BF136" s="144">
        <f t="shared" si="106"/>
        <v>0</v>
      </c>
      <c r="BG136" s="144">
        <f t="shared" si="106"/>
        <v>0</v>
      </c>
      <c r="BH136" s="144">
        <f t="shared" si="106"/>
        <v>0</v>
      </c>
      <c r="BI136" s="144">
        <f t="shared" si="106"/>
        <v>0</v>
      </c>
      <c r="BJ136" s="144">
        <f t="shared" si="106"/>
        <v>0</v>
      </c>
      <c r="BK136" s="144">
        <f t="shared" si="106"/>
        <v>0</v>
      </c>
      <c r="BL136" s="144">
        <f t="shared" si="106"/>
        <v>0</v>
      </c>
      <c r="BM136" s="144">
        <f t="shared" si="106"/>
        <v>0</v>
      </c>
      <c r="BN136" s="144">
        <f t="shared" si="85"/>
        <v>0</v>
      </c>
      <c r="BO136" s="144">
        <f t="shared" si="85"/>
        <v>0</v>
      </c>
      <c r="BP136" s="144">
        <f t="shared" si="85"/>
        <v>0</v>
      </c>
      <c r="BQ136" s="144">
        <f t="shared" si="85"/>
        <v>0</v>
      </c>
      <c r="BR136" s="144">
        <f t="shared" si="87"/>
        <v>0</v>
      </c>
      <c r="BS136" s="144">
        <f t="shared" si="87"/>
        <v>0</v>
      </c>
      <c r="BT136" s="144">
        <f t="shared" si="87"/>
        <v>0</v>
      </c>
      <c r="BU136" s="144">
        <f t="shared" si="87"/>
        <v>0</v>
      </c>
      <c r="BV136" s="144">
        <f t="shared" si="87"/>
        <v>0</v>
      </c>
      <c r="BW136" s="144">
        <f t="shared" si="87"/>
        <v>0</v>
      </c>
      <c r="BX136" s="144">
        <f t="shared" si="87"/>
        <v>0</v>
      </c>
      <c r="BY136" s="144">
        <f t="shared" si="87"/>
        <v>0</v>
      </c>
      <c r="BZ136" s="144">
        <f t="shared" si="87"/>
        <v>0</v>
      </c>
      <c r="CA136" s="144">
        <f t="shared" si="87"/>
        <v>0</v>
      </c>
      <c r="CB136" s="144">
        <f t="shared" si="87"/>
        <v>0</v>
      </c>
      <c r="CC136" s="369"/>
      <c r="CE136" s="189" t="str">
        <f t="shared" si="63"/>
        <v>Système de comptage</v>
      </c>
      <c r="CF136" s="145"/>
      <c r="CG136" s="145">
        <v>1</v>
      </c>
      <c r="CH136" s="145">
        <v>1</v>
      </c>
      <c r="CI136" s="145">
        <v>1</v>
      </c>
      <c r="CJ136" s="145">
        <v>1</v>
      </c>
      <c r="CK136" s="145">
        <v>1</v>
      </c>
      <c r="CL136" s="145">
        <v>1</v>
      </c>
      <c r="CM136" s="145">
        <v>1</v>
      </c>
      <c r="CN136" s="145">
        <v>1</v>
      </c>
      <c r="CO136" s="145">
        <v>1</v>
      </c>
      <c r="CP136" s="145">
        <v>1</v>
      </c>
      <c r="CQ136" s="145">
        <v>1</v>
      </c>
      <c r="CR136" s="145">
        <v>1</v>
      </c>
      <c r="CS136" s="145">
        <v>1</v>
      </c>
      <c r="CT136" s="145">
        <f t="shared" si="64"/>
        <v>0</v>
      </c>
      <c r="CU136" s="145">
        <f t="shared" si="65"/>
        <v>0</v>
      </c>
      <c r="CV136" s="145">
        <f t="shared" si="67"/>
        <v>0</v>
      </c>
    </row>
    <row r="137" spans="1:100" s="137" customFormat="1" ht="13.5" hidden="1" thickBot="1" x14ac:dyDescent="0.25">
      <c r="A137" s="369"/>
      <c r="B137" s="98" t="s">
        <v>367</v>
      </c>
      <c r="C137" s="320"/>
      <c r="D137" s="50"/>
      <c r="E137" s="152">
        <v>30</v>
      </c>
      <c r="F137" s="643"/>
      <c r="G137" s="34">
        <v>1E-3</v>
      </c>
      <c r="H137" s="637"/>
      <c r="I137" s="622" t="s">
        <v>124</v>
      </c>
      <c r="J137" s="112"/>
      <c r="K137" s="139">
        <f t="shared" si="68"/>
        <v>30</v>
      </c>
      <c r="L137" s="140">
        <f t="shared" si="101"/>
        <v>1E-3</v>
      </c>
      <c r="M137" s="141">
        <f t="shared" si="102"/>
        <v>0</v>
      </c>
      <c r="N137" s="141">
        <f t="shared" si="103"/>
        <v>0</v>
      </c>
      <c r="O137" s="70"/>
      <c r="P137" s="143" t="str">
        <f t="shared" si="62"/>
        <v>Calorifugeage</v>
      </c>
      <c r="Q137" s="144">
        <f t="shared" si="72"/>
        <v>0</v>
      </c>
      <c r="R137" s="144">
        <f t="shared" si="104"/>
        <v>0</v>
      </c>
      <c r="S137" s="144">
        <f t="shared" si="104"/>
        <v>0</v>
      </c>
      <c r="T137" s="144">
        <f t="shared" si="104"/>
        <v>0</v>
      </c>
      <c r="U137" s="144">
        <f t="shared" si="104"/>
        <v>0</v>
      </c>
      <c r="V137" s="144">
        <f t="shared" si="104"/>
        <v>0</v>
      </c>
      <c r="W137" s="144">
        <f t="shared" si="104"/>
        <v>0</v>
      </c>
      <c r="X137" s="144">
        <f t="shared" si="104"/>
        <v>0</v>
      </c>
      <c r="Y137" s="144">
        <f t="shared" si="104"/>
        <v>0</v>
      </c>
      <c r="Z137" s="144">
        <f t="shared" si="104"/>
        <v>0</v>
      </c>
      <c r="AA137" s="144">
        <f t="shared" si="104"/>
        <v>0</v>
      </c>
      <c r="AB137" s="144">
        <f t="shared" si="104"/>
        <v>0</v>
      </c>
      <c r="AC137" s="144">
        <f t="shared" si="104"/>
        <v>0</v>
      </c>
      <c r="AD137" s="144">
        <f t="shared" si="104"/>
        <v>0</v>
      </c>
      <c r="AE137" s="144">
        <f t="shared" si="104"/>
        <v>0</v>
      </c>
      <c r="AF137" s="144">
        <f t="shared" si="104"/>
        <v>0</v>
      </c>
      <c r="AG137" s="144">
        <f t="shared" si="104"/>
        <v>0</v>
      </c>
      <c r="AH137" s="144">
        <f t="shared" si="104"/>
        <v>0</v>
      </c>
      <c r="AI137" s="144">
        <f t="shared" si="104"/>
        <v>0</v>
      </c>
      <c r="AJ137" s="144">
        <f t="shared" si="104"/>
        <v>0</v>
      </c>
      <c r="AK137" s="144">
        <f t="shared" si="104"/>
        <v>0</v>
      </c>
      <c r="AL137" s="144">
        <f t="shared" si="104"/>
        <v>0</v>
      </c>
      <c r="AM137" s="144">
        <f t="shared" si="104"/>
        <v>0</v>
      </c>
      <c r="AN137" s="144">
        <f t="shared" si="104"/>
        <v>0</v>
      </c>
      <c r="AO137" s="144">
        <f t="shared" si="104"/>
        <v>0</v>
      </c>
      <c r="AP137" s="144">
        <f t="shared" si="104"/>
        <v>0</v>
      </c>
      <c r="AQ137" s="144">
        <f t="shared" si="104"/>
        <v>0</v>
      </c>
      <c r="AR137" s="144">
        <f t="shared" si="104"/>
        <v>0</v>
      </c>
      <c r="AS137" s="144">
        <f t="shared" si="104"/>
        <v>0</v>
      </c>
      <c r="AT137" s="144">
        <f t="shared" si="104"/>
        <v>0</v>
      </c>
      <c r="AU137" s="144">
        <f t="shared" si="104"/>
        <v>0</v>
      </c>
      <c r="AV137" s="144">
        <f t="shared" si="105"/>
        <v>0</v>
      </c>
      <c r="AX137" s="144">
        <f t="shared" si="58"/>
        <v>0</v>
      </c>
      <c r="AY137" s="144">
        <f t="shared" si="106"/>
        <v>0</v>
      </c>
      <c r="AZ137" s="144">
        <f t="shared" si="106"/>
        <v>0</v>
      </c>
      <c r="BA137" s="144">
        <f t="shared" si="106"/>
        <v>0</v>
      </c>
      <c r="BB137" s="144">
        <f t="shared" si="106"/>
        <v>0</v>
      </c>
      <c r="BC137" s="144">
        <f t="shared" si="106"/>
        <v>0</v>
      </c>
      <c r="BD137" s="144">
        <f t="shared" si="106"/>
        <v>0</v>
      </c>
      <c r="BE137" s="144">
        <f t="shared" si="106"/>
        <v>0</v>
      </c>
      <c r="BF137" s="144">
        <f t="shared" si="106"/>
        <v>0</v>
      </c>
      <c r="BG137" s="144">
        <f t="shared" si="106"/>
        <v>0</v>
      </c>
      <c r="BH137" s="144">
        <f t="shared" si="106"/>
        <v>0</v>
      </c>
      <c r="BI137" s="144">
        <f t="shared" si="106"/>
        <v>0</v>
      </c>
      <c r="BJ137" s="144">
        <f t="shared" si="106"/>
        <v>0</v>
      </c>
      <c r="BK137" s="144">
        <f t="shared" si="106"/>
        <v>0</v>
      </c>
      <c r="BL137" s="144">
        <f t="shared" si="106"/>
        <v>0</v>
      </c>
      <c r="BM137" s="144">
        <f t="shared" si="106"/>
        <v>0</v>
      </c>
      <c r="BN137" s="144">
        <f t="shared" si="85"/>
        <v>0</v>
      </c>
      <c r="BO137" s="144">
        <f t="shared" si="85"/>
        <v>0</v>
      </c>
      <c r="BP137" s="144">
        <f t="shared" si="85"/>
        <v>0</v>
      </c>
      <c r="BQ137" s="144">
        <f t="shared" si="85"/>
        <v>0</v>
      </c>
      <c r="BR137" s="144">
        <f t="shared" si="87"/>
        <v>0</v>
      </c>
      <c r="BS137" s="144">
        <f t="shared" si="87"/>
        <v>0</v>
      </c>
      <c r="BT137" s="144">
        <f t="shared" si="87"/>
        <v>0</v>
      </c>
      <c r="BU137" s="144">
        <f t="shared" si="87"/>
        <v>0</v>
      </c>
      <c r="BV137" s="144">
        <f t="shared" si="87"/>
        <v>0</v>
      </c>
      <c r="BW137" s="144">
        <f t="shared" si="87"/>
        <v>0</v>
      </c>
      <c r="BX137" s="144">
        <f t="shared" si="87"/>
        <v>0</v>
      </c>
      <c r="BY137" s="144">
        <f t="shared" si="87"/>
        <v>0</v>
      </c>
      <c r="BZ137" s="144">
        <f t="shared" si="87"/>
        <v>0</v>
      </c>
      <c r="CA137" s="144">
        <f t="shared" si="87"/>
        <v>0</v>
      </c>
      <c r="CB137" s="144">
        <f t="shared" si="87"/>
        <v>0</v>
      </c>
      <c r="CC137" s="369"/>
      <c r="CE137" s="189" t="str">
        <f t="shared" si="63"/>
        <v>Calorifugeage</v>
      </c>
      <c r="CF137" s="145"/>
      <c r="CG137" s="145">
        <v>1</v>
      </c>
      <c r="CH137" s="145">
        <v>1</v>
      </c>
      <c r="CI137" s="145">
        <v>1</v>
      </c>
      <c r="CJ137" s="145">
        <v>1</v>
      </c>
      <c r="CK137" s="145">
        <v>1</v>
      </c>
      <c r="CL137" s="145">
        <v>1</v>
      </c>
      <c r="CM137" s="145">
        <v>1</v>
      </c>
      <c r="CN137" s="145">
        <v>1</v>
      </c>
      <c r="CO137" s="145">
        <v>1</v>
      </c>
      <c r="CP137" s="145">
        <v>1</v>
      </c>
      <c r="CQ137" s="145">
        <v>1</v>
      </c>
      <c r="CR137" s="145">
        <v>1</v>
      </c>
      <c r="CS137" s="145">
        <v>1</v>
      </c>
      <c r="CT137" s="145">
        <f t="shared" si="64"/>
        <v>0</v>
      </c>
      <c r="CU137" s="145">
        <f t="shared" si="65"/>
        <v>0</v>
      </c>
      <c r="CV137" s="145">
        <f t="shared" si="67"/>
        <v>0</v>
      </c>
    </row>
    <row r="138" spans="1:100" s="137" customFormat="1" hidden="1" x14ac:dyDescent="0.2">
      <c r="B138" s="96" t="s">
        <v>45</v>
      </c>
      <c r="C138" s="320"/>
      <c r="D138" s="50"/>
      <c r="E138" s="510">
        <v>30</v>
      </c>
      <c r="F138" s="643"/>
      <c r="G138" s="157" t="s">
        <v>46</v>
      </c>
      <c r="H138" s="637"/>
      <c r="I138" s="623" t="s">
        <v>124</v>
      </c>
      <c r="J138" s="84"/>
      <c r="K138" s="139">
        <f t="shared" si="68"/>
        <v>30</v>
      </c>
      <c r="L138" s="140">
        <f t="shared" si="101"/>
        <v>0</v>
      </c>
      <c r="M138" s="141">
        <f t="shared" si="102"/>
        <v>0</v>
      </c>
      <c r="N138" s="141">
        <f t="shared" si="103"/>
        <v>0</v>
      </c>
      <c r="O138" s="70"/>
      <c r="P138" s="149" t="str">
        <f t="shared" si="62"/>
        <v>Autre</v>
      </c>
      <c r="Q138" s="144">
        <f t="shared" si="72"/>
        <v>0</v>
      </c>
      <c r="R138" s="144">
        <f t="shared" si="104"/>
        <v>0</v>
      </c>
      <c r="S138" s="144">
        <f t="shared" si="104"/>
        <v>0</v>
      </c>
      <c r="T138" s="144">
        <f t="shared" si="104"/>
        <v>0</v>
      </c>
      <c r="U138" s="144">
        <f t="shared" si="104"/>
        <v>0</v>
      </c>
      <c r="V138" s="144">
        <f t="shared" si="104"/>
        <v>0</v>
      </c>
      <c r="W138" s="144">
        <f t="shared" si="104"/>
        <v>0</v>
      </c>
      <c r="X138" s="144">
        <f t="shared" si="104"/>
        <v>0</v>
      </c>
      <c r="Y138" s="144">
        <f t="shared" si="104"/>
        <v>0</v>
      </c>
      <c r="Z138" s="144">
        <f t="shared" si="104"/>
        <v>0</v>
      </c>
      <c r="AA138" s="144">
        <f t="shared" si="104"/>
        <v>0</v>
      </c>
      <c r="AB138" s="144">
        <f t="shared" si="104"/>
        <v>0</v>
      </c>
      <c r="AC138" s="144">
        <f t="shared" si="104"/>
        <v>0</v>
      </c>
      <c r="AD138" s="144">
        <f t="shared" si="104"/>
        <v>0</v>
      </c>
      <c r="AE138" s="144">
        <f t="shared" si="104"/>
        <v>0</v>
      </c>
      <c r="AF138" s="144">
        <f t="shared" si="104"/>
        <v>0</v>
      </c>
      <c r="AG138" s="144">
        <f t="shared" si="104"/>
        <v>0</v>
      </c>
      <c r="AH138" s="144">
        <f t="shared" si="104"/>
        <v>0</v>
      </c>
      <c r="AI138" s="144">
        <f t="shared" si="104"/>
        <v>0</v>
      </c>
      <c r="AJ138" s="144">
        <f t="shared" si="104"/>
        <v>0</v>
      </c>
      <c r="AK138" s="144">
        <f t="shared" si="104"/>
        <v>0</v>
      </c>
      <c r="AL138" s="144">
        <f t="shared" si="104"/>
        <v>0</v>
      </c>
      <c r="AM138" s="144">
        <f t="shared" si="104"/>
        <v>0</v>
      </c>
      <c r="AN138" s="144">
        <f t="shared" si="104"/>
        <v>0</v>
      </c>
      <c r="AO138" s="144">
        <f t="shared" si="104"/>
        <v>0</v>
      </c>
      <c r="AP138" s="144">
        <f t="shared" si="104"/>
        <v>0</v>
      </c>
      <c r="AQ138" s="144">
        <f t="shared" si="104"/>
        <v>0</v>
      </c>
      <c r="AR138" s="144">
        <f t="shared" si="104"/>
        <v>0</v>
      </c>
      <c r="AS138" s="144">
        <f t="shared" si="104"/>
        <v>0</v>
      </c>
      <c r="AT138" s="144">
        <f t="shared" si="104"/>
        <v>0</v>
      </c>
      <c r="AU138" s="144">
        <f t="shared" si="104"/>
        <v>0</v>
      </c>
      <c r="AV138" s="144">
        <f t="shared" si="105"/>
        <v>0</v>
      </c>
      <c r="AX138" s="144">
        <f t="shared" si="58"/>
        <v>0</v>
      </c>
      <c r="AY138" s="144">
        <f t="shared" si="106"/>
        <v>0</v>
      </c>
      <c r="AZ138" s="144">
        <f t="shared" si="106"/>
        <v>0</v>
      </c>
      <c r="BA138" s="144">
        <f t="shared" si="106"/>
        <v>0</v>
      </c>
      <c r="BB138" s="144">
        <f t="shared" si="106"/>
        <v>0</v>
      </c>
      <c r="BC138" s="144">
        <f t="shared" si="106"/>
        <v>0</v>
      </c>
      <c r="BD138" s="144">
        <f t="shared" si="106"/>
        <v>0</v>
      </c>
      <c r="BE138" s="144">
        <f t="shared" si="106"/>
        <v>0</v>
      </c>
      <c r="BF138" s="144">
        <f t="shared" si="106"/>
        <v>0</v>
      </c>
      <c r="BG138" s="144">
        <f t="shared" si="106"/>
        <v>0</v>
      </c>
      <c r="BH138" s="144">
        <f t="shared" si="106"/>
        <v>0</v>
      </c>
      <c r="BI138" s="144">
        <f t="shared" si="106"/>
        <v>0</v>
      </c>
      <c r="BJ138" s="144">
        <f t="shared" si="106"/>
        <v>0</v>
      </c>
      <c r="BK138" s="144">
        <f t="shared" si="106"/>
        <v>0</v>
      </c>
      <c r="BL138" s="144">
        <f t="shared" si="106"/>
        <v>0</v>
      </c>
      <c r="BM138" s="144">
        <f t="shared" si="106"/>
        <v>0</v>
      </c>
      <c r="BN138" s="144">
        <f t="shared" si="85"/>
        <v>0</v>
      </c>
      <c r="BO138" s="144">
        <f t="shared" si="85"/>
        <v>0</v>
      </c>
      <c r="BP138" s="144">
        <f t="shared" si="85"/>
        <v>0</v>
      </c>
      <c r="BQ138" s="144">
        <f t="shared" si="85"/>
        <v>0</v>
      </c>
      <c r="BR138" s="144">
        <f t="shared" si="87"/>
        <v>0</v>
      </c>
      <c r="BS138" s="144">
        <f t="shared" si="87"/>
        <v>0</v>
      </c>
      <c r="BT138" s="144">
        <f t="shared" si="87"/>
        <v>0</v>
      </c>
      <c r="BU138" s="144">
        <f t="shared" si="87"/>
        <v>0</v>
      </c>
      <c r="BV138" s="144">
        <f t="shared" si="87"/>
        <v>0</v>
      </c>
      <c r="BW138" s="144">
        <f t="shared" si="87"/>
        <v>0</v>
      </c>
      <c r="BX138" s="144">
        <f t="shared" si="87"/>
        <v>0</v>
      </c>
      <c r="BY138" s="144">
        <f t="shared" si="87"/>
        <v>0</v>
      </c>
      <c r="BZ138" s="144">
        <f t="shared" si="87"/>
        <v>0</v>
      </c>
      <c r="CA138" s="144">
        <f t="shared" si="87"/>
        <v>0</v>
      </c>
      <c r="CB138" s="144">
        <f t="shared" si="87"/>
        <v>0</v>
      </c>
      <c r="CC138" s="369"/>
      <c r="CE138" s="189" t="str">
        <f t="shared" si="63"/>
        <v>Autre</v>
      </c>
      <c r="CF138" s="145"/>
      <c r="CG138" s="145">
        <v>1</v>
      </c>
      <c r="CH138" s="145">
        <v>1</v>
      </c>
      <c r="CI138" s="145">
        <v>1</v>
      </c>
      <c r="CJ138" s="145">
        <v>1</v>
      </c>
      <c r="CK138" s="145">
        <v>1</v>
      </c>
      <c r="CL138" s="145">
        <v>1</v>
      </c>
      <c r="CM138" s="145">
        <v>1</v>
      </c>
      <c r="CN138" s="145">
        <v>1</v>
      </c>
      <c r="CO138" s="145">
        <v>1</v>
      </c>
      <c r="CP138" s="145">
        <v>1</v>
      </c>
      <c r="CQ138" s="145">
        <v>1</v>
      </c>
      <c r="CR138" s="145">
        <v>1</v>
      </c>
      <c r="CS138" s="145">
        <v>1</v>
      </c>
      <c r="CT138" s="145">
        <f t="shared" si="64"/>
        <v>0</v>
      </c>
      <c r="CU138" s="145">
        <f t="shared" si="65"/>
        <v>0</v>
      </c>
      <c r="CV138" s="145">
        <f t="shared" si="67"/>
        <v>0</v>
      </c>
    </row>
    <row r="139" spans="1:100" s="137" customFormat="1" ht="13.5" hidden="1" thickBot="1" x14ac:dyDescent="0.25">
      <c r="B139" s="699" t="s">
        <v>430</v>
      </c>
      <c r="C139" s="322"/>
      <c r="D139" s="129"/>
      <c r="E139" s="155"/>
      <c r="F139" s="127"/>
      <c r="G139" s="130"/>
      <c r="H139" s="639"/>
      <c r="I139" s="130"/>
      <c r="J139" s="112"/>
      <c r="K139" s="139"/>
      <c r="L139" s="140"/>
      <c r="M139" s="141"/>
      <c r="N139" s="141"/>
      <c r="O139" s="70"/>
      <c r="P139" s="688" t="str">
        <f t="shared" si="62"/>
        <v>15. MCR/Automation du bâtiment</v>
      </c>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369"/>
      <c r="CE139" s="374" t="str">
        <f t="shared" si="63"/>
        <v>15. MCR/Automation du bâtiment</v>
      </c>
      <c r="CF139" s="145">
        <v>1</v>
      </c>
      <c r="CG139" s="145">
        <v>1</v>
      </c>
      <c r="CH139" s="145">
        <v>1</v>
      </c>
      <c r="CI139" s="145">
        <v>1</v>
      </c>
      <c r="CJ139" s="145">
        <v>1</v>
      </c>
      <c r="CK139" s="145">
        <v>1</v>
      </c>
      <c r="CL139" s="145">
        <v>1</v>
      </c>
      <c r="CM139" s="145">
        <v>1</v>
      </c>
      <c r="CN139" s="145">
        <v>1</v>
      </c>
      <c r="CO139" s="145">
        <v>1</v>
      </c>
      <c r="CP139" s="145">
        <v>1</v>
      </c>
      <c r="CQ139" s="145">
        <v>1</v>
      </c>
      <c r="CR139" s="145">
        <v>1</v>
      </c>
      <c r="CS139" s="145">
        <v>1</v>
      </c>
      <c r="CT139" s="145">
        <f t="shared" si="64"/>
        <v>1</v>
      </c>
      <c r="CU139" s="145">
        <f t="shared" si="65"/>
        <v>1</v>
      </c>
      <c r="CV139" s="145">
        <f t="shared" si="67"/>
        <v>1</v>
      </c>
    </row>
    <row r="140" spans="1:100" s="137" customFormat="1" ht="13.5" hidden="1" thickBot="1" x14ac:dyDescent="0.25">
      <c r="B140" s="98" t="s">
        <v>407</v>
      </c>
      <c r="C140" s="319"/>
      <c r="D140" s="49"/>
      <c r="E140" s="152">
        <v>15</v>
      </c>
      <c r="F140" s="642"/>
      <c r="G140" s="34">
        <v>1.4999999999999999E-2</v>
      </c>
      <c r="H140" s="636"/>
      <c r="I140" s="622" t="s">
        <v>124</v>
      </c>
      <c r="J140" s="112"/>
      <c r="K140" s="139">
        <f t="shared" si="68"/>
        <v>15</v>
      </c>
      <c r="L140" s="140">
        <f t="shared" ref="L140:L143" si="107">IF(ISNUMBER(H140),IF(I140=$D$332,IFERROR(H140/D140,"-"),H140/100),IF(ISNUMBER(G140),G140,0))</f>
        <v>1.4999999999999999E-2</v>
      </c>
      <c r="M140" s="141">
        <f t="shared" ref="M140:M143" si="108">IF(AND(ISNUMBER(H140),I140=$D$332),H140,L140*D140)</f>
        <v>0</v>
      </c>
      <c r="N140" s="141">
        <f t="shared" si="103"/>
        <v>0</v>
      </c>
      <c r="O140" s="70"/>
      <c r="P140" s="143" t="str">
        <f t="shared" si="62"/>
        <v>Capteurs/actionneurs</v>
      </c>
      <c r="Q140" s="144">
        <f t="shared" si="72"/>
        <v>0</v>
      </c>
      <c r="R140" s="144">
        <f t="shared" ref="R140:AU143" si="109">IF(Betrachtungszeit_Heizung&lt;R$26,0,IF(AND(Q$26&lt;&gt;0,Q$26/($K140)=INT(Q$26/($K140))),$D140,0))</f>
        <v>0</v>
      </c>
      <c r="S140" s="144">
        <f t="shared" si="109"/>
        <v>0</v>
      </c>
      <c r="T140" s="144">
        <f t="shared" si="109"/>
        <v>0</v>
      </c>
      <c r="U140" s="144">
        <f t="shared" si="109"/>
        <v>0</v>
      </c>
      <c r="V140" s="144">
        <f t="shared" si="109"/>
        <v>0</v>
      </c>
      <c r="W140" s="144">
        <f t="shared" si="109"/>
        <v>0</v>
      </c>
      <c r="X140" s="144">
        <f t="shared" si="109"/>
        <v>0</v>
      </c>
      <c r="Y140" s="144">
        <f t="shared" si="109"/>
        <v>0</v>
      </c>
      <c r="Z140" s="144">
        <f t="shared" si="109"/>
        <v>0</v>
      </c>
      <c r="AA140" s="144">
        <f t="shared" si="109"/>
        <v>0</v>
      </c>
      <c r="AB140" s="144">
        <f t="shared" si="109"/>
        <v>0</v>
      </c>
      <c r="AC140" s="144">
        <f t="shared" si="109"/>
        <v>0</v>
      </c>
      <c r="AD140" s="144">
        <f t="shared" si="109"/>
        <v>0</v>
      </c>
      <c r="AE140" s="144">
        <f t="shared" si="109"/>
        <v>0</v>
      </c>
      <c r="AF140" s="144">
        <f t="shared" si="109"/>
        <v>0</v>
      </c>
      <c r="AG140" s="144">
        <f t="shared" si="109"/>
        <v>0</v>
      </c>
      <c r="AH140" s="144">
        <f t="shared" si="109"/>
        <v>0</v>
      </c>
      <c r="AI140" s="144">
        <f t="shared" si="109"/>
        <v>0</v>
      </c>
      <c r="AJ140" s="144">
        <f t="shared" si="109"/>
        <v>0</v>
      </c>
      <c r="AK140" s="144">
        <f t="shared" si="109"/>
        <v>0</v>
      </c>
      <c r="AL140" s="144">
        <f t="shared" si="109"/>
        <v>0</v>
      </c>
      <c r="AM140" s="144">
        <f t="shared" si="109"/>
        <v>0</v>
      </c>
      <c r="AN140" s="144">
        <f t="shared" si="109"/>
        <v>0</v>
      </c>
      <c r="AO140" s="144">
        <f t="shared" si="109"/>
        <v>0</v>
      </c>
      <c r="AP140" s="144">
        <f t="shared" si="109"/>
        <v>0</v>
      </c>
      <c r="AQ140" s="144">
        <f t="shared" si="109"/>
        <v>0</v>
      </c>
      <c r="AR140" s="144">
        <f t="shared" si="109"/>
        <v>0</v>
      </c>
      <c r="AS140" s="144">
        <f t="shared" si="109"/>
        <v>0</v>
      </c>
      <c r="AT140" s="144">
        <f t="shared" si="109"/>
        <v>0</v>
      </c>
      <c r="AU140" s="144">
        <f t="shared" si="109"/>
        <v>0</v>
      </c>
      <c r="AV140" s="144">
        <f>SUMIF($AX$26:$CB$26,Betrachtungszeit_Heizung,AX140:CB140)</f>
        <v>0</v>
      </c>
      <c r="AX140" s="144">
        <f t="shared" si="58"/>
        <v>0</v>
      </c>
      <c r="AY140" s="144">
        <f t="shared" si="106"/>
        <v>0</v>
      </c>
      <c r="AZ140" s="144">
        <f t="shared" si="106"/>
        <v>0</v>
      </c>
      <c r="BA140" s="144">
        <f t="shared" si="106"/>
        <v>0</v>
      </c>
      <c r="BB140" s="144">
        <f t="shared" si="106"/>
        <v>0</v>
      </c>
      <c r="BC140" s="144">
        <f t="shared" si="106"/>
        <v>0</v>
      </c>
      <c r="BD140" s="144">
        <f t="shared" si="106"/>
        <v>0</v>
      </c>
      <c r="BE140" s="144">
        <f t="shared" si="106"/>
        <v>0</v>
      </c>
      <c r="BF140" s="144">
        <f t="shared" si="106"/>
        <v>0</v>
      </c>
      <c r="BG140" s="144">
        <f t="shared" si="106"/>
        <v>0</v>
      </c>
      <c r="BH140" s="144">
        <f t="shared" si="106"/>
        <v>0</v>
      </c>
      <c r="BI140" s="144">
        <f t="shared" si="106"/>
        <v>0</v>
      </c>
      <c r="BJ140" s="144">
        <f t="shared" si="106"/>
        <v>0</v>
      </c>
      <c r="BK140" s="144">
        <f t="shared" si="106"/>
        <v>0</v>
      </c>
      <c r="BL140" s="144">
        <f t="shared" si="106"/>
        <v>0</v>
      </c>
      <c r="BM140" s="144">
        <f t="shared" si="106"/>
        <v>0</v>
      </c>
      <c r="BN140" s="144">
        <f t="shared" si="85"/>
        <v>0</v>
      </c>
      <c r="BO140" s="144">
        <f t="shared" si="85"/>
        <v>0</v>
      </c>
      <c r="BP140" s="144">
        <f t="shared" si="85"/>
        <v>0</v>
      </c>
      <c r="BQ140" s="144">
        <f t="shared" si="85"/>
        <v>0</v>
      </c>
      <c r="BR140" s="144">
        <f t="shared" si="87"/>
        <v>0</v>
      </c>
      <c r="BS140" s="144">
        <f t="shared" si="87"/>
        <v>0</v>
      </c>
      <c r="BT140" s="144">
        <f t="shared" ref="BT140:CB154" si="110">BS140-$N140+AM140</f>
        <v>0</v>
      </c>
      <c r="BU140" s="144">
        <f t="shared" si="110"/>
        <v>0</v>
      </c>
      <c r="BV140" s="144">
        <f t="shared" si="110"/>
        <v>0</v>
      </c>
      <c r="BW140" s="144">
        <f t="shared" si="110"/>
        <v>0</v>
      </c>
      <c r="BX140" s="144">
        <f t="shared" si="110"/>
        <v>0</v>
      </c>
      <c r="BY140" s="144">
        <f t="shared" si="110"/>
        <v>0</v>
      </c>
      <c r="BZ140" s="144">
        <f t="shared" si="110"/>
        <v>0</v>
      </c>
      <c r="CA140" s="144">
        <f t="shared" si="110"/>
        <v>0</v>
      </c>
      <c r="CB140" s="144">
        <f t="shared" si="110"/>
        <v>0</v>
      </c>
      <c r="CC140" s="369"/>
      <c r="CE140" s="189" t="str">
        <f t="shared" si="63"/>
        <v>Capteurs/actionneurs</v>
      </c>
      <c r="CF140" s="145"/>
      <c r="CG140" s="145">
        <v>1</v>
      </c>
      <c r="CH140" s="145">
        <v>1</v>
      </c>
      <c r="CI140" s="145">
        <v>1</v>
      </c>
      <c r="CJ140" s="145">
        <v>1</v>
      </c>
      <c r="CK140" s="145">
        <v>1</v>
      </c>
      <c r="CL140" s="145">
        <v>1</v>
      </c>
      <c r="CM140" s="145">
        <v>1</v>
      </c>
      <c r="CN140" s="145">
        <v>1</v>
      </c>
      <c r="CO140" s="145">
        <v>1</v>
      </c>
      <c r="CP140" s="145">
        <v>1</v>
      </c>
      <c r="CQ140" s="145">
        <v>1</v>
      </c>
      <c r="CR140" s="145">
        <v>1</v>
      </c>
      <c r="CS140" s="145">
        <v>1</v>
      </c>
      <c r="CT140" s="145">
        <f t="shared" si="64"/>
        <v>0</v>
      </c>
      <c r="CU140" s="145">
        <f t="shared" si="65"/>
        <v>0</v>
      </c>
      <c r="CV140" s="145">
        <f t="shared" si="67"/>
        <v>0</v>
      </c>
    </row>
    <row r="141" spans="1:100" s="137" customFormat="1" ht="13.5" hidden="1" thickBot="1" x14ac:dyDescent="0.25">
      <c r="B141" s="98" t="s">
        <v>406</v>
      </c>
      <c r="C141" s="319"/>
      <c r="D141" s="49"/>
      <c r="E141" s="152">
        <v>15</v>
      </c>
      <c r="F141" s="642"/>
      <c r="G141" s="34">
        <v>0.01</v>
      </c>
      <c r="H141" s="636"/>
      <c r="I141" s="622" t="s">
        <v>124</v>
      </c>
      <c r="J141" s="112"/>
      <c r="K141" s="139">
        <f t="shared" si="68"/>
        <v>15</v>
      </c>
      <c r="L141" s="140">
        <f t="shared" si="107"/>
        <v>0.01</v>
      </c>
      <c r="M141" s="141">
        <f t="shared" si="108"/>
        <v>0</v>
      </c>
      <c r="N141" s="141">
        <f t="shared" si="103"/>
        <v>0</v>
      </c>
      <c r="O141" s="70"/>
      <c r="P141" s="143" t="str">
        <f t="shared" si="62"/>
        <v>Tableaux MCR</v>
      </c>
      <c r="Q141" s="144">
        <f t="shared" si="72"/>
        <v>0</v>
      </c>
      <c r="R141" s="144">
        <f t="shared" si="109"/>
        <v>0</v>
      </c>
      <c r="S141" s="144">
        <f t="shared" si="109"/>
        <v>0</v>
      </c>
      <c r="T141" s="144">
        <f t="shared" si="109"/>
        <v>0</v>
      </c>
      <c r="U141" s="144">
        <f t="shared" si="109"/>
        <v>0</v>
      </c>
      <c r="V141" s="144">
        <f t="shared" si="109"/>
        <v>0</v>
      </c>
      <c r="W141" s="144">
        <f t="shared" si="109"/>
        <v>0</v>
      </c>
      <c r="X141" s="144">
        <f t="shared" si="109"/>
        <v>0</v>
      </c>
      <c r="Y141" s="144">
        <f t="shared" si="109"/>
        <v>0</v>
      </c>
      <c r="Z141" s="144">
        <f t="shared" si="109"/>
        <v>0</v>
      </c>
      <c r="AA141" s="144">
        <f t="shared" si="109"/>
        <v>0</v>
      </c>
      <c r="AB141" s="144">
        <f t="shared" si="109"/>
        <v>0</v>
      </c>
      <c r="AC141" s="144">
        <f t="shared" si="109"/>
        <v>0</v>
      </c>
      <c r="AD141" s="144">
        <f t="shared" si="109"/>
        <v>0</v>
      </c>
      <c r="AE141" s="144">
        <f t="shared" si="109"/>
        <v>0</v>
      </c>
      <c r="AF141" s="144">
        <f t="shared" si="109"/>
        <v>0</v>
      </c>
      <c r="AG141" s="144">
        <f t="shared" si="109"/>
        <v>0</v>
      </c>
      <c r="AH141" s="144">
        <f t="shared" si="109"/>
        <v>0</v>
      </c>
      <c r="AI141" s="144">
        <f t="shared" si="109"/>
        <v>0</v>
      </c>
      <c r="AJ141" s="144">
        <f t="shared" si="109"/>
        <v>0</v>
      </c>
      <c r="AK141" s="144">
        <f t="shared" si="109"/>
        <v>0</v>
      </c>
      <c r="AL141" s="144">
        <f t="shared" si="109"/>
        <v>0</v>
      </c>
      <c r="AM141" s="144">
        <f t="shared" si="109"/>
        <v>0</v>
      </c>
      <c r="AN141" s="144">
        <f t="shared" si="109"/>
        <v>0</v>
      </c>
      <c r="AO141" s="144">
        <f t="shared" si="109"/>
        <v>0</v>
      </c>
      <c r="AP141" s="144">
        <f t="shared" si="109"/>
        <v>0</v>
      </c>
      <c r="AQ141" s="144">
        <f t="shared" si="109"/>
        <v>0</v>
      </c>
      <c r="AR141" s="144">
        <f t="shared" si="109"/>
        <v>0</v>
      </c>
      <c r="AS141" s="144">
        <f t="shared" si="109"/>
        <v>0</v>
      </c>
      <c r="AT141" s="144">
        <f t="shared" si="109"/>
        <v>0</v>
      </c>
      <c r="AU141" s="144">
        <f t="shared" si="109"/>
        <v>0</v>
      </c>
      <c r="AV141" s="144">
        <f>SUMIF($AX$26:$CB$26,Betrachtungszeit_Heizung,AX141:CB141)</f>
        <v>0</v>
      </c>
      <c r="AX141" s="144">
        <f t="shared" si="58"/>
        <v>0</v>
      </c>
      <c r="AY141" s="144">
        <f t="shared" si="106"/>
        <v>0</v>
      </c>
      <c r="AZ141" s="144">
        <f t="shared" si="106"/>
        <v>0</v>
      </c>
      <c r="BA141" s="144">
        <f t="shared" si="106"/>
        <v>0</v>
      </c>
      <c r="BB141" s="144">
        <f t="shared" si="106"/>
        <v>0</v>
      </c>
      <c r="BC141" s="144">
        <f t="shared" si="106"/>
        <v>0</v>
      </c>
      <c r="BD141" s="144">
        <f t="shared" si="106"/>
        <v>0</v>
      </c>
      <c r="BE141" s="144">
        <f t="shared" si="106"/>
        <v>0</v>
      </c>
      <c r="BF141" s="144">
        <f t="shared" si="106"/>
        <v>0</v>
      </c>
      <c r="BG141" s="144">
        <f t="shared" si="106"/>
        <v>0</v>
      </c>
      <c r="BH141" s="144">
        <f t="shared" si="106"/>
        <v>0</v>
      </c>
      <c r="BI141" s="144">
        <f t="shared" si="106"/>
        <v>0</v>
      </c>
      <c r="BJ141" s="144">
        <f t="shared" si="106"/>
        <v>0</v>
      </c>
      <c r="BK141" s="144">
        <f t="shared" si="106"/>
        <v>0</v>
      </c>
      <c r="BL141" s="144">
        <f t="shared" si="106"/>
        <v>0</v>
      </c>
      <c r="BM141" s="144">
        <f t="shared" si="106"/>
        <v>0</v>
      </c>
      <c r="BN141" s="144">
        <f t="shared" si="85"/>
        <v>0</v>
      </c>
      <c r="BO141" s="144">
        <f t="shared" si="85"/>
        <v>0</v>
      </c>
      <c r="BP141" s="144">
        <f t="shared" si="85"/>
        <v>0</v>
      </c>
      <c r="BQ141" s="144">
        <f t="shared" si="85"/>
        <v>0</v>
      </c>
      <c r="BR141" s="144">
        <f t="shared" si="85"/>
        <v>0</v>
      </c>
      <c r="BS141" s="144">
        <f t="shared" si="85"/>
        <v>0</v>
      </c>
      <c r="BT141" s="144">
        <f t="shared" si="110"/>
        <v>0</v>
      </c>
      <c r="BU141" s="144">
        <f t="shared" si="110"/>
        <v>0</v>
      </c>
      <c r="BV141" s="144">
        <f t="shared" si="110"/>
        <v>0</v>
      </c>
      <c r="BW141" s="144">
        <f t="shared" si="110"/>
        <v>0</v>
      </c>
      <c r="BX141" s="144">
        <f t="shared" si="110"/>
        <v>0</v>
      </c>
      <c r="BY141" s="144">
        <f t="shared" si="110"/>
        <v>0</v>
      </c>
      <c r="BZ141" s="144">
        <f t="shared" si="110"/>
        <v>0</v>
      </c>
      <c r="CA141" s="144">
        <f t="shared" si="110"/>
        <v>0</v>
      </c>
      <c r="CB141" s="144">
        <f t="shared" si="110"/>
        <v>0</v>
      </c>
      <c r="CC141" s="369"/>
      <c r="CE141" s="189" t="str">
        <f t="shared" si="63"/>
        <v>Tableaux MCR</v>
      </c>
      <c r="CF141" s="145"/>
      <c r="CG141" s="145">
        <v>1</v>
      </c>
      <c r="CH141" s="145">
        <v>1</v>
      </c>
      <c r="CI141" s="145">
        <v>1</v>
      </c>
      <c r="CJ141" s="145">
        <v>1</v>
      </c>
      <c r="CK141" s="145">
        <v>1</v>
      </c>
      <c r="CL141" s="145">
        <v>1</v>
      </c>
      <c r="CM141" s="145">
        <v>1</v>
      </c>
      <c r="CN141" s="145">
        <v>1</v>
      </c>
      <c r="CO141" s="145">
        <v>1</v>
      </c>
      <c r="CP141" s="145">
        <v>1</v>
      </c>
      <c r="CQ141" s="145">
        <v>1</v>
      </c>
      <c r="CR141" s="145">
        <v>1</v>
      </c>
      <c r="CS141" s="145">
        <v>1</v>
      </c>
      <c r="CT141" s="145">
        <f t="shared" si="64"/>
        <v>0</v>
      </c>
      <c r="CU141" s="145">
        <f t="shared" si="65"/>
        <v>0</v>
      </c>
      <c r="CV141" s="145">
        <f t="shared" si="67"/>
        <v>0</v>
      </c>
    </row>
    <row r="142" spans="1:100" s="137" customFormat="1" ht="13.5" hidden="1" thickBot="1" x14ac:dyDescent="0.25">
      <c r="B142" s="98" t="s">
        <v>431</v>
      </c>
      <c r="C142" s="319"/>
      <c r="D142" s="49"/>
      <c r="E142" s="152">
        <v>15</v>
      </c>
      <c r="F142" s="642"/>
      <c r="G142" s="34">
        <v>1.4999999999999999E-2</v>
      </c>
      <c r="H142" s="636"/>
      <c r="I142" s="622" t="s">
        <v>124</v>
      </c>
      <c r="J142" s="112"/>
      <c r="K142" s="139">
        <f t="shared" si="68"/>
        <v>15</v>
      </c>
      <c r="L142" s="140">
        <f t="shared" si="107"/>
        <v>1.4999999999999999E-2</v>
      </c>
      <c r="M142" s="141">
        <f t="shared" si="108"/>
        <v>0</v>
      </c>
      <c r="N142" s="141">
        <f t="shared" si="103"/>
        <v>0</v>
      </c>
      <c r="O142" s="70"/>
      <c r="P142" s="143" t="str">
        <f t="shared" si="62"/>
        <v>Régulation/Automate</v>
      </c>
      <c r="Q142" s="144">
        <f t="shared" si="72"/>
        <v>0</v>
      </c>
      <c r="R142" s="144">
        <f t="shared" si="109"/>
        <v>0</v>
      </c>
      <c r="S142" s="144">
        <f t="shared" si="109"/>
        <v>0</v>
      </c>
      <c r="T142" s="144">
        <f t="shared" si="109"/>
        <v>0</v>
      </c>
      <c r="U142" s="144">
        <f t="shared" si="109"/>
        <v>0</v>
      </c>
      <c r="V142" s="144">
        <f t="shared" si="109"/>
        <v>0</v>
      </c>
      <c r="W142" s="144">
        <f t="shared" si="109"/>
        <v>0</v>
      </c>
      <c r="X142" s="144">
        <f t="shared" si="109"/>
        <v>0</v>
      </c>
      <c r="Y142" s="144">
        <f t="shared" si="109"/>
        <v>0</v>
      </c>
      <c r="Z142" s="144">
        <f t="shared" si="109"/>
        <v>0</v>
      </c>
      <c r="AA142" s="144">
        <f t="shared" si="109"/>
        <v>0</v>
      </c>
      <c r="AB142" s="144">
        <f t="shared" si="109"/>
        <v>0</v>
      </c>
      <c r="AC142" s="144">
        <f t="shared" si="109"/>
        <v>0</v>
      </c>
      <c r="AD142" s="144">
        <f t="shared" si="109"/>
        <v>0</v>
      </c>
      <c r="AE142" s="144">
        <f t="shared" si="109"/>
        <v>0</v>
      </c>
      <c r="AF142" s="144">
        <f t="shared" si="109"/>
        <v>0</v>
      </c>
      <c r="AG142" s="144">
        <f t="shared" si="109"/>
        <v>0</v>
      </c>
      <c r="AH142" s="144">
        <f t="shared" si="109"/>
        <v>0</v>
      </c>
      <c r="AI142" s="144">
        <f t="shared" si="109"/>
        <v>0</v>
      </c>
      <c r="AJ142" s="144">
        <f t="shared" si="109"/>
        <v>0</v>
      </c>
      <c r="AK142" s="144">
        <f t="shared" si="109"/>
        <v>0</v>
      </c>
      <c r="AL142" s="144">
        <f t="shared" si="109"/>
        <v>0</v>
      </c>
      <c r="AM142" s="144">
        <f t="shared" si="109"/>
        <v>0</v>
      </c>
      <c r="AN142" s="144">
        <f t="shared" si="109"/>
        <v>0</v>
      </c>
      <c r="AO142" s="144">
        <f t="shared" si="109"/>
        <v>0</v>
      </c>
      <c r="AP142" s="144">
        <f t="shared" si="109"/>
        <v>0</v>
      </c>
      <c r="AQ142" s="144">
        <f t="shared" si="109"/>
        <v>0</v>
      </c>
      <c r="AR142" s="144">
        <f t="shared" si="109"/>
        <v>0</v>
      </c>
      <c r="AS142" s="144">
        <f t="shared" si="109"/>
        <v>0</v>
      </c>
      <c r="AT142" s="144">
        <f t="shared" si="109"/>
        <v>0</v>
      </c>
      <c r="AU142" s="144">
        <f t="shared" si="109"/>
        <v>0</v>
      </c>
      <c r="AV142" s="144">
        <f>SUMIF($AX$26:$CB$26,Betrachtungszeit_Heizung,AX142:CB142)</f>
        <v>0</v>
      </c>
      <c r="AX142" s="144">
        <f t="shared" si="58"/>
        <v>0</v>
      </c>
      <c r="AY142" s="144">
        <f t="shared" si="106"/>
        <v>0</v>
      </c>
      <c r="AZ142" s="144">
        <f t="shared" si="106"/>
        <v>0</v>
      </c>
      <c r="BA142" s="144">
        <f t="shared" si="106"/>
        <v>0</v>
      </c>
      <c r="BB142" s="144">
        <f t="shared" si="106"/>
        <v>0</v>
      </c>
      <c r="BC142" s="144">
        <f t="shared" si="106"/>
        <v>0</v>
      </c>
      <c r="BD142" s="144">
        <f t="shared" si="106"/>
        <v>0</v>
      </c>
      <c r="BE142" s="144">
        <f t="shared" si="106"/>
        <v>0</v>
      </c>
      <c r="BF142" s="144">
        <f t="shared" si="106"/>
        <v>0</v>
      </c>
      <c r="BG142" s="144">
        <f t="shared" si="106"/>
        <v>0</v>
      </c>
      <c r="BH142" s="144">
        <f t="shared" si="106"/>
        <v>0</v>
      </c>
      <c r="BI142" s="144">
        <f t="shared" si="106"/>
        <v>0</v>
      </c>
      <c r="BJ142" s="144">
        <f t="shared" si="106"/>
        <v>0</v>
      </c>
      <c r="BK142" s="144">
        <f t="shared" si="106"/>
        <v>0</v>
      </c>
      <c r="BL142" s="144">
        <f t="shared" si="106"/>
        <v>0</v>
      </c>
      <c r="BM142" s="144">
        <f t="shared" si="106"/>
        <v>0</v>
      </c>
      <c r="BN142" s="144">
        <f t="shared" si="85"/>
        <v>0</v>
      </c>
      <c r="BO142" s="144">
        <f t="shared" si="85"/>
        <v>0</v>
      </c>
      <c r="BP142" s="144">
        <f t="shared" si="85"/>
        <v>0</v>
      </c>
      <c r="BQ142" s="144">
        <f t="shared" si="85"/>
        <v>0</v>
      </c>
      <c r="BR142" s="144">
        <f t="shared" si="85"/>
        <v>0</v>
      </c>
      <c r="BS142" s="144">
        <f t="shared" si="85"/>
        <v>0</v>
      </c>
      <c r="BT142" s="144">
        <f t="shared" si="110"/>
        <v>0</v>
      </c>
      <c r="BU142" s="144">
        <f t="shared" si="110"/>
        <v>0</v>
      </c>
      <c r="BV142" s="144">
        <f t="shared" si="110"/>
        <v>0</v>
      </c>
      <c r="BW142" s="144">
        <f t="shared" si="110"/>
        <v>0</v>
      </c>
      <c r="BX142" s="144">
        <f t="shared" si="110"/>
        <v>0</v>
      </c>
      <c r="BY142" s="144">
        <f t="shared" si="110"/>
        <v>0</v>
      </c>
      <c r="BZ142" s="144">
        <f t="shared" si="110"/>
        <v>0</v>
      </c>
      <c r="CA142" s="144">
        <f t="shared" si="110"/>
        <v>0</v>
      </c>
      <c r="CB142" s="144">
        <f t="shared" si="110"/>
        <v>0</v>
      </c>
      <c r="CC142" s="369"/>
      <c r="CE142" s="189" t="str">
        <f t="shared" si="63"/>
        <v>Régulation/Automate</v>
      </c>
      <c r="CF142" s="145"/>
      <c r="CG142" s="145">
        <v>1</v>
      </c>
      <c r="CH142" s="145">
        <v>1</v>
      </c>
      <c r="CI142" s="145">
        <v>1</v>
      </c>
      <c r="CJ142" s="145">
        <v>1</v>
      </c>
      <c r="CK142" s="145">
        <v>1</v>
      </c>
      <c r="CL142" s="145">
        <v>1</v>
      </c>
      <c r="CM142" s="145">
        <v>1</v>
      </c>
      <c r="CN142" s="145">
        <v>1</v>
      </c>
      <c r="CO142" s="145">
        <v>1</v>
      </c>
      <c r="CP142" s="145">
        <v>1</v>
      </c>
      <c r="CQ142" s="145">
        <v>1</v>
      </c>
      <c r="CR142" s="145">
        <v>1</v>
      </c>
      <c r="CS142" s="145">
        <v>1</v>
      </c>
      <c r="CT142" s="145">
        <f t="shared" si="64"/>
        <v>0</v>
      </c>
      <c r="CU142" s="145">
        <f t="shared" si="65"/>
        <v>0</v>
      </c>
      <c r="CV142" s="145">
        <f t="shared" si="67"/>
        <v>0</v>
      </c>
    </row>
    <row r="143" spans="1:100" s="137" customFormat="1" hidden="1" x14ac:dyDescent="0.2">
      <c r="B143" s="96" t="s">
        <v>45</v>
      </c>
      <c r="C143" s="320"/>
      <c r="D143" s="50"/>
      <c r="E143" s="510">
        <v>30</v>
      </c>
      <c r="F143" s="643"/>
      <c r="G143" s="157" t="s">
        <v>46</v>
      </c>
      <c r="H143" s="637"/>
      <c r="I143" s="623" t="s">
        <v>124</v>
      </c>
      <c r="J143" s="84"/>
      <c r="K143" s="139">
        <f t="shared" si="68"/>
        <v>30</v>
      </c>
      <c r="L143" s="140">
        <f t="shared" si="107"/>
        <v>0</v>
      </c>
      <c r="M143" s="141">
        <f t="shared" si="108"/>
        <v>0</v>
      </c>
      <c r="N143" s="141">
        <f t="shared" si="103"/>
        <v>0</v>
      </c>
      <c r="O143" s="70"/>
      <c r="P143" s="149" t="str">
        <f t="shared" si="62"/>
        <v>Autre</v>
      </c>
      <c r="Q143" s="144">
        <f t="shared" si="72"/>
        <v>0</v>
      </c>
      <c r="R143" s="144">
        <f t="shared" si="109"/>
        <v>0</v>
      </c>
      <c r="S143" s="144">
        <f t="shared" si="109"/>
        <v>0</v>
      </c>
      <c r="T143" s="144">
        <f t="shared" si="109"/>
        <v>0</v>
      </c>
      <c r="U143" s="144">
        <f t="shared" si="109"/>
        <v>0</v>
      </c>
      <c r="V143" s="144">
        <f t="shared" si="109"/>
        <v>0</v>
      </c>
      <c r="W143" s="144">
        <f t="shared" si="109"/>
        <v>0</v>
      </c>
      <c r="X143" s="144">
        <f t="shared" si="109"/>
        <v>0</v>
      </c>
      <c r="Y143" s="144">
        <f t="shared" si="109"/>
        <v>0</v>
      </c>
      <c r="Z143" s="144">
        <f t="shared" si="109"/>
        <v>0</v>
      </c>
      <c r="AA143" s="144">
        <f t="shared" si="109"/>
        <v>0</v>
      </c>
      <c r="AB143" s="144">
        <f t="shared" si="109"/>
        <v>0</v>
      </c>
      <c r="AC143" s="144">
        <f t="shared" si="109"/>
        <v>0</v>
      </c>
      <c r="AD143" s="144">
        <f t="shared" si="109"/>
        <v>0</v>
      </c>
      <c r="AE143" s="144">
        <f t="shared" si="109"/>
        <v>0</v>
      </c>
      <c r="AF143" s="144">
        <f t="shared" si="109"/>
        <v>0</v>
      </c>
      <c r="AG143" s="144">
        <f t="shared" si="109"/>
        <v>0</v>
      </c>
      <c r="AH143" s="144">
        <f t="shared" si="109"/>
        <v>0</v>
      </c>
      <c r="AI143" s="144">
        <f t="shared" si="109"/>
        <v>0</v>
      </c>
      <c r="AJ143" s="144">
        <f t="shared" si="109"/>
        <v>0</v>
      </c>
      <c r="AK143" s="144">
        <f t="shared" si="109"/>
        <v>0</v>
      </c>
      <c r="AL143" s="144">
        <f t="shared" si="109"/>
        <v>0</v>
      </c>
      <c r="AM143" s="144">
        <f t="shared" si="109"/>
        <v>0</v>
      </c>
      <c r="AN143" s="144">
        <f t="shared" si="109"/>
        <v>0</v>
      </c>
      <c r="AO143" s="144">
        <f t="shared" si="109"/>
        <v>0</v>
      </c>
      <c r="AP143" s="144">
        <f t="shared" si="109"/>
        <v>0</v>
      </c>
      <c r="AQ143" s="144">
        <f t="shared" si="109"/>
        <v>0</v>
      </c>
      <c r="AR143" s="144">
        <f t="shared" si="109"/>
        <v>0</v>
      </c>
      <c r="AS143" s="144">
        <f t="shared" si="109"/>
        <v>0</v>
      </c>
      <c r="AT143" s="144">
        <f t="shared" si="109"/>
        <v>0</v>
      </c>
      <c r="AU143" s="144">
        <f t="shared" si="109"/>
        <v>0</v>
      </c>
      <c r="AV143" s="144">
        <f>SUMIF($AX$26:$CB$26,Betrachtungszeit_Heizung,AX143:CB143)</f>
        <v>0</v>
      </c>
      <c r="AX143" s="144">
        <f t="shared" si="58"/>
        <v>0</v>
      </c>
      <c r="AY143" s="144">
        <f t="shared" si="106"/>
        <v>0</v>
      </c>
      <c r="AZ143" s="144">
        <f t="shared" si="106"/>
        <v>0</v>
      </c>
      <c r="BA143" s="144">
        <f t="shared" si="106"/>
        <v>0</v>
      </c>
      <c r="BB143" s="144">
        <f t="shared" si="106"/>
        <v>0</v>
      </c>
      <c r="BC143" s="144">
        <f t="shared" si="106"/>
        <v>0</v>
      </c>
      <c r="BD143" s="144">
        <f t="shared" si="106"/>
        <v>0</v>
      </c>
      <c r="BE143" s="144">
        <f t="shared" si="106"/>
        <v>0</v>
      </c>
      <c r="BF143" s="144">
        <f t="shared" si="106"/>
        <v>0</v>
      </c>
      <c r="BG143" s="144">
        <f t="shared" si="106"/>
        <v>0</v>
      </c>
      <c r="BH143" s="144">
        <f t="shared" si="106"/>
        <v>0</v>
      </c>
      <c r="BI143" s="144">
        <f t="shared" si="106"/>
        <v>0</v>
      </c>
      <c r="BJ143" s="144">
        <f t="shared" si="106"/>
        <v>0</v>
      </c>
      <c r="BK143" s="144">
        <f t="shared" si="106"/>
        <v>0</v>
      </c>
      <c r="BL143" s="144">
        <f t="shared" si="106"/>
        <v>0</v>
      </c>
      <c r="BM143" s="144">
        <f t="shared" si="106"/>
        <v>0</v>
      </c>
      <c r="BN143" s="144">
        <f t="shared" si="85"/>
        <v>0</v>
      </c>
      <c r="BO143" s="144">
        <f t="shared" si="85"/>
        <v>0</v>
      </c>
      <c r="BP143" s="144">
        <f t="shared" si="85"/>
        <v>0</v>
      </c>
      <c r="BQ143" s="144">
        <f t="shared" si="85"/>
        <v>0</v>
      </c>
      <c r="BR143" s="144">
        <f t="shared" si="85"/>
        <v>0</v>
      </c>
      <c r="BS143" s="144">
        <f t="shared" si="85"/>
        <v>0</v>
      </c>
      <c r="BT143" s="144">
        <f t="shared" si="110"/>
        <v>0</v>
      </c>
      <c r="BU143" s="144">
        <f t="shared" si="110"/>
        <v>0</v>
      </c>
      <c r="BV143" s="144">
        <f t="shared" si="110"/>
        <v>0</v>
      </c>
      <c r="BW143" s="144">
        <f t="shared" si="110"/>
        <v>0</v>
      </c>
      <c r="BX143" s="144">
        <f t="shared" si="110"/>
        <v>0</v>
      </c>
      <c r="BY143" s="144">
        <f t="shared" si="110"/>
        <v>0</v>
      </c>
      <c r="BZ143" s="144">
        <f t="shared" si="110"/>
        <v>0</v>
      </c>
      <c r="CA143" s="144">
        <f t="shared" si="110"/>
        <v>0</v>
      </c>
      <c r="CB143" s="144">
        <f t="shared" si="110"/>
        <v>0</v>
      </c>
      <c r="CC143" s="369"/>
      <c r="CE143" s="189" t="str">
        <f t="shared" si="63"/>
        <v>Autre</v>
      </c>
      <c r="CF143" s="145"/>
      <c r="CG143" s="145">
        <v>1</v>
      </c>
      <c r="CH143" s="145">
        <v>1</v>
      </c>
      <c r="CI143" s="145">
        <v>1</v>
      </c>
      <c r="CJ143" s="145">
        <v>1</v>
      </c>
      <c r="CK143" s="145">
        <v>1</v>
      </c>
      <c r="CL143" s="145">
        <v>1</v>
      </c>
      <c r="CM143" s="145">
        <v>1</v>
      </c>
      <c r="CN143" s="145">
        <v>1</v>
      </c>
      <c r="CO143" s="145">
        <v>1</v>
      </c>
      <c r="CP143" s="145">
        <v>1</v>
      </c>
      <c r="CQ143" s="145">
        <v>1</v>
      </c>
      <c r="CR143" s="145">
        <v>1</v>
      </c>
      <c r="CS143" s="145">
        <v>1</v>
      </c>
      <c r="CT143" s="145">
        <f t="shared" si="64"/>
        <v>0</v>
      </c>
      <c r="CU143" s="145">
        <f t="shared" si="65"/>
        <v>0</v>
      </c>
      <c r="CV143" s="145">
        <f t="shared" si="67"/>
        <v>0</v>
      </c>
    </row>
    <row r="144" spans="1:100" s="137" customFormat="1" ht="13.5" hidden="1" thickBot="1" x14ac:dyDescent="0.25">
      <c r="B144" s="625" t="s">
        <v>159</v>
      </c>
      <c r="C144" s="322"/>
      <c r="D144" s="129"/>
      <c r="E144" s="155"/>
      <c r="F144" s="127"/>
      <c r="G144" s="130"/>
      <c r="H144" s="639"/>
      <c r="I144" s="130"/>
      <c r="J144" s="163"/>
      <c r="K144" s="139"/>
      <c r="L144" s="140"/>
      <c r="M144" s="141"/>
      <c r="N144" s="141"/>
      <c r="O144" s="70"/>
      <c r="P144" s="134" t="str">
        <f t="shared" si="62"/>
        <v>16. Électricité</v>
      </c>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44"/>
      <c r="BY144" s="144"/>
      <c r="BZ144" s="144"/>
      <c r="CA144" s="144"/>
      <c r="CB144" s="144"/>
      <c r="CC144" s="369"/>
      <c r="CE144" s="374" t="str">
        <f t="shared" si="63"/>
        <v>16. Électricité</v>
      </c>
      <c r="CF144" s="145">
        <v>1</v>
      </c>
      <c r="CG144" s="145">
        <v>1</v>
      </c>
      <c r="CH144" s="145">
        <v>1</v>
      </c>
      <c r="CI144" s="145">
        <v>1</v>
      </c>
      <c r="CJ144" s="145">
        <v>1</v>
      </c>
      <c r="CK144" s="145">
        <v>1</v>
      </c>
      <c r="CL144" s="145">
        <v>1</v>
      </c>
      <c r="CM144" s="145">
        <v>1</v>
      </c>
      <c r="CN144" s="145">
        <v>1</v>
      </c>
      <c r="CO144" s="145">
        <v>1</v>
      </c>
      <c r="CP144" s="145">
        <v>1</v>
      </c>
      <c r="CQ144" s="145">
        <v>1</v>
      </c>
      <c r="CR144" s="145">
        <v>1</v>
      </c>
      <c r="CS144" s="145">
        <v>1</v>
      </c>
      <c r="CT144" s="145">
        <f t="shared" si="64"/>
        <v>1</v>
      </c>
      <c r="CU144" s="145">
        <f t="shared" si="65"/>
        <v>1</v>
      </c>
      <c r="CV144" s="145">
        <f t="shared" si="67"/>
        <v>1</v>
      </c>
    </row>
    <row r="145" spans="2:100" s="137" customFormat="1" ht="13.5" hidden="1" thickBot="1" x14ac:dyDescent="0.25">
      <c r="B145" s="98" t="s">
        <v>408</v>
      </c>
      <c r="C145" s="319"/>
      <c r="D145" s="49"/>
      <c r="E145" s="152">
        <v>25</v>
      </c>
      <c r="F145" s="642"/>
      <c r="G145" s="34">
        <v>0</v>
      </c>
      <c r="H145" s="636"/>
      <c r="I145" s="622" t="s">
        <v>124</v>
      </c>
      <c r="J145" s="163"/>
      <c r="K145" s="139">
        <f t="shared" si="68"/>
        <v>25</v>
      </c>
      <c r="L145" s="140">
        <f t="shared" ref="L145:L154" si="111">IF(ISNUMBER(H145),IF(I145=$D$332,IFERROR(H145/D145,"-"),H145/100),IF(ISNUMBER(G145),G145,0))</f>
        <v>0</v>
      </c>
      <c r="M145" s="141">
        <f t="shared" ref="M145:M154" si="112">IF(AND(ISNUMBER(H145),I145=$D$332),H145,L145*D145)</f>
        <v>0</v>
      </c>
      <c r="N145" s="141">
        <f t="shared" si="103"/>
        <v>0</v>
      </c>
      <c r="O145" s="70"/>
      <c r="P145" s="143" t="str">
        <f t="shared" si="62"/>
        <v>Tableau de chantier</v>
      </c>
      <c r="Q145" s="144">
        <f t="shared" si="72"/>
        <v>0</v>
      </c>
      <c r="R145" s="144">
        <f t="shared" ref="R145:AU153" si="113">IF(Betrachtungszeit_Heizung&lt;R$26,0,IF(AND(Q$26&lt;&gt;0,Q$26/($K145)=INT(Q$26/($K145))),$D145,0))</f>
        <v>0</v>
      </c>
      <c r="S145" s="144">
        <f t="shared" si="113"/>
        <v>0</v>
      </c>
      <c r="T145" s="144">
        <f t="shared" si="113"/>
        <v>0</v>
      </c>
      <c r="U145" s="144">
        <f t="shared" si="113"/>
        <v>0</v>
      </c>
      <c r="V145" s="144">
        <f t="shared" si="113"/>
        <v>0</v>
      </c>
      <c r="W145" s="144">
        <f t="shared" si="113"/>
        <v>0</v>
      </c>
      <c r="X145" s="144">
        <f t="shared" si="113"/>
        <v>0</v>
      </c>
      <c r="Y145" s="144">
        <f t="shared" si="113"/>
        <v>0</v>
      </c>
      <c r="Z145" s="144">
        <f t="shared" si="113"/>
        <v>0</v>
      </c>
      <c r="AA145" s="144">
        <f t="shared" si="113"/>
        <v>0</v>
      </c>
      <c r="AB145" s="144">
        <f t="shared" si="113"/>
        <v>0</v>
      </c>
      <c r="AC145" s="144">
        <f t="shared" si="113"/>
        <v>0</v>
      </c>
      <c r="AD145" s="144">
        <f t="shared" si="113"/>
        <v>0</v>
      </c>
      <c r="AE145" s="144">
        <f t="shared" si="113"/>
        <v>0</v>
      </c>
      <c r="AF145" s="144">
        <f t="shared" si="113"/>
        <v>0</v>
      </c>
      <c r="AG145" s="144">
        <f t="shared" si="113"/>
        <v>0</v>
      </c>
      <c r="AH145" s="144">
        <f t="shared" si="113"/>
        <v>0</v>
      </c>
      <c r="AI145" s="144">
        <f t="shared" si="113"/>
        <v>0</v>
      </c>
      <c r="AJ145" s="144">
        <f t="shared" si="113"/>
        <v>0</v>
      </c>
      <c r="AK145" s="144">
        <f t="shared" si="113"/>
        <v>0</v>
      </c>
      <c r="AL145" s="144">
        <f t="shared" si="113"/>
        <v>0</v>
      </c>
      <c r="AM145" s="144">
        <f t="shared" si="113"/>
        <v>0</v>
      </c>
      <c r="AN145" s="144">
        <f t="shared" si="113"/>
        <v>0</v>
      </c>
      <c r="AO145" s="144">
        <f t="shared" si="113"/>
        <v>0</v>
      </c>
      <c r="AP145" s="144">
        <f t="shared" si="113"/>
        <v>0</v>
      </c>
      <c r="AQ145" s="144">
        <f t="shared" si="113"/>
        <v>0</v>
      </c>
      <c r="AR145" s="144">
        <f t="shared" si="113"/>
        <v>0</v>
      </c>
      <c r="AS145" s="144">
        <f t="shared" si="113"/>
        <v>0</v>
      </c>
      <c r="AT145" s="144">
        <f t="shared" si="113"/>
        <v>0</v>
      </c>
      <c r="AU145" s="144">
        <f t="shared" si="113"/>
        <v>0</v>
      </c>
      <c r="AV145" s="144">
        <f t="shared" ref="AV145:AV154" si="114">SUMIF($AX$26:$CB$26,Betrachtungszeit_Heizung,AX145:CB145)</f>
        <v>0</v>
      </c>
      <c r="AX145" s="144">
        <f t="shared" si="58"/>
        <v>0</v>
      </c>
      <c r="AY145" s="144">
        <f t="shared" si="106"/>
        <v>0</v>
      </c>
      <c r="AZ145" s="144">
        <f t="shared" si="106"/>
        <v>0</v>
      </c>
      <c r="BA145" s="144">
        <f t="shared" si="106"/>
        <v>0</v>
      </c>
      <c r="BB145" s="144">
        <f t="shared" si="106"/>
        <v>0</v>
      </c>
      <c r="BC145" s="144">
        <f t="shared" si="106"/>
        <v>0</v>
      </c>
      <c r="BD145" s="144">
        <f t="shared" si="106"/>
        <v>0</v>
      </c>
      <c r="BE145" s="144">
        <f t="shared" si="106"/>
        <v>0</v>
      </c>
      <c r="BF145" s="144">
        <f t="shared" si="106"/>
        <v>0</v>
      </c>
      <c r="BG145" s="144">
        <f t="shared" si="106"/>
        <v>0</v>
      </c>
      <c r="BH145" s="144">
        <f t="shared" si="106"/>
        <v>0</v>
      </c>
      <c r="BI145" s="144">
        <f t="shared" si="106"/>
        <v>0</v>
      </c>
      <c r="BJ145" s="144">
        <f t="shared" si="106"/>
        <v>0</v>
      </c>
      <c r="BK145" s="144">
        <f t="shared" si="106"/>
        <v>0</v>
      </c>
      <c r="BL145" s="144">
        <f t="shared" si="106"/>
        <v>0</v>
      </c>
      <c r="BM145" s="144">
        <f t="shared" si="106"/>
        <v>0</v>
      </c>
      <c r="BN145" s="144">
        <f t="shared" si="85"/>
        <v>0</v>
      </c>
      <c r="BO145" s="144">
        <f t="shared" si="85"/>
        <v>0</v>
      </c>
      <c r="BP145" s="144">
        <f t="shared" si="85"/>
        <v>0</v>
      </c>
      <c r="BQ145" s="144">
        <f t="shared" si="85"/>
        <v>0</v>
      </c>
      <c r="BR145" s="144">
        <f t="shared" si="85"/>
        <v>0</v>
      </c>
      <c r="BS145" s="144">
        <f t="shared" si="85"/>
        <v>0</v>
      </c>
      <c r="BT145" s="144">
        <f t="shared" si="110"/>
        <v>0</v>
      </c>
      <c r="BU145" s="144">
        <f t="shared" si="110"/>
        <v>0</v>
      </c>
      <c r="BV145" s="144">
        <f t="shared" si="110"/>
        <v>0</v>
      </c>
      <c r="BW145" s="144">
        <f t="shared" si="110"/>
        <v>0</v>
      </c>
      <c r="BX145" s="144">
        <f t="shared" si="110"/>
        <v>0</v>
      </c>
      <c r="BY145" s="144">
        <f t="shared" si="110"/>
        <v>0</v>
      </c>
      <c r="BZ145" s="144">
        <f t="shared" si="110"/>
        <v>0</v>
      </c>
      <c r="CA145" s="144">
        <f t="shared" si="110"/>
        <v>0</v>
      </c>
      <c r="CB145" s="144">
        <f t="shared" si="110"/>
        <v>0</v>
      </c>
      <c r="CC145" s="369"/>
      <c r="CE145" s="189" t="str">
        <f t="shared" si="63"/>
        <v>Tableau de chantier</v>
      </c>
      <c r="CF145" s="145"/>
      <c r="CG145" s="145">
        <v>1</v>
      </c>
      <c r="CH145" s="145">
        <v>1</v>
      </c>
      <c r="CI145" s="145">
        <v>1</v>
      </c>
      <c r="CJ145" s="145">
        <v>1</v>
      </c>
      <c r="CK145" s="145">
        <v>1</v>
      </c>
      <c r="CL145" s="145">
        <v>1</v>
      </c>
      <c r="CM145" s="145">
        <v>1</v>
      </c>
      <c r="CN145" s="145">
        <v>1</v>
      </c>
      <c r="CO145" s="145">
        <v>1</v>
      </c>
      <c r="CP145" s="145">
        <v>1</v>
      </c>
      <c r="CQ145" s="145">
        <v>1</v>
      </c>
      <c r="CR145" s="145">
        <v>1</v>
      </c>
      <c r="CS145" s="145">
        <v>1</v>
      </c>
      <c r="CT145" s="145">
        <f t="shared" si="64"/>
        <v>0</v>
      </c>
      <c r="CU145" s="145">
        <f t="shared" si="65"/>
        <v>0</v>
      </c>
      <c r="CV145" s="145">
        <f t="shared" si="67"/>
        <v>0</v>
      </c>
    </row>
    <row r="146" spans="2:100" s="370" customFormat="1" ht="13.5" hidden="1" thickBot="1" x14ac:dyDescent="0.25">
      <c r="B146" s="700" t="s">
        <v>409</v>
      </c>
      <c r="C146" s="319"/>
      <c r="D146" s="49"/>
      <c r="E146" s="152">
        <v>25</v>
      </c>
      <c r="F146" s="642"/>
      <c r="G146" s="34">
        <v>0</v>
      </c>
      <c r="H146" s="636"/>
      <c r="I146" s="622" t="s">
        <v>124</v>
      </c>
      <c r="J146" s="371"/>
      <c r="K146" s="139">
        <f t="shared" si="68"/>
        <v>25</v>
      </c>
      <c r="L146" s="140">
        <f t="shared" si="111"/>
        <v>0</v>
      </c>
      <c r="M146" s="141">
        <f t="shared" si="112"/>
        <v>0</v>
      </c>
      <c r="N146" s="141">
        <f t="shared" si="103"/>
        <v>0</v>
      </c>
      <c r="O146" s="70"/>
      <c r="P146" s="396" t="str">
        <f t="shared" si="62"/>
        <v>Démontage</v>
      </c>
      <c r="Q146" s="144">
        <f t="shared" si="72"/>
        <v>0</v>
      </c>
      <c r="R146" s="144">
        <f t="shared" si="113"/>
        <v>0</v>
      </c>
      <c r="S146" s="144">
        <f t="shared" si="113"/>
        <v>0</v>
      </c>
      <c r="T146" s="144">
        <f t="shared" si="113"/>
        <v>0</v>
      </c>
      <c r="U146" s="144">
        <f t="shared" si="113"/>
        <v>0</v>
      </c>
      <c r="V146" s="144">
        <f t="shared" si="113"/>
        <v>0</v>
      </c>
      <c r="W146" s="144">
        <f t="shared" si="113"/>
        <v>0</v>
      </c>
      <c r="X146" s="144">
        <f t="shared" si="113"/>
        <v>0</v>
      </c>
      <c r="Y146" s="144">
        <f t="shared" si="113"/>
        <v>0</v>
      </c>
      <c r="Z146" s="144">
        <f t="shared" si="113"/>
        <v>0</v>
      </c>
      <c r="AA146" s="144">
        <f t="shared" si="113"/>
        <v>0</v>
      </c>
      <c r="AB146" s="144">
        <f t="shared" si="113"/>
        <v>0</v>
      </c>
      <c r="AC146" s="144">
        <f t="shared" si="113"/>
        <v>0</v>
      </c>
      <c r="AD146" s="144">
        <f t="shared" si="113"/>
        <v>0</v>
      </c>
      <c r="AE146" s="144">
        <f t="shared" si="113"/>
        <v>0</v>
      </c>
      <c r="AF146" s="144">
        <f t="shared" si="113"/>
        <v>0</v>
      </c>
      <c r="AG146" s="144">
        <f t="shared" si="113"/>
        <v>0</v>
      </c>
      <c r="AH146" s="144">
        <f t="shared" si="113"/>
        <v>0</v>
      </c>
      <c r="AI146" s="144">
        <f t="shared" si="113"/>
        <v>0</v>
      </c>
      <c r="AJ146" s="144">
        <f t="shared" si="113"/>
        <v>0</v>
      </c>
      <c r="AK146" s="144">
        <f t="shared" si="113"/>
        <v>0</v>
      </c>
      <c r="AL146" s="144">
        <f t="shared" si="113"/>
        <v>0</v>
      </c>
      <c r="AM146" s="144">
        <f t="shared" si="113"/>
        <v>0</v>
      </c>
      <c r="AN146" s="144">
        <f t="shared" si="113"/>
        <v>0</v>
      </c>
      <c r="AO146" s="144">
        <f t="shared" si="113"/>
        <v>0</v>
      </c>
      <c r="AP146" s="144">
        <f t="shared" si="113"/>
        <v>0</v>
      </c>
      <c r="AQ146" s="144">
        <f t="shared" si="113"/>
        <v>0</v>
      </c>
      <c r="AR146" s="144">
        <f t="shared" si="113"/>
        <v>0</v>
      </c>
      <c r="AS146" s="144">
        <f t="shared" si="113"/>
        <v>0</v>
      </c>
      <c r="AT146" s="144">
        <f t="shared" si="113"/>
        <v>0</v>
      </c>
      <c r="AU146" s="144">
        <f t="shared" si="113"/>
        <v>0</v>
      </c>
      <c r="AV146" s="144">
        <f t="shared" si="114"/>
        <v>0</v>
      </c>
      <c r="AW146" s="137"/>
      <c r="AX146" s="144">
        <f t="shared" si="58"/>
        <v>0</v>
      </c>
      <c r="AY146" s="144">
        <f t="shared" si="106"/>
        <v>0</v>
      </c>
      <c r="AZ146" s="144">
        <f t="shared" si="106"/>
        <v>0</v>
      </c>
      <c r="BA146" s="144">
        <f t="shared" si="106"/>
        <v>0</v>
      </c>
      <c r="BB146" s="144">
        <f t="shared" si="106"/>
        <v>0</v>
      </c>
      <c r="BC146" s="144">
        <f t="shared" si="106"/>
        <v>0</v>
      </c>
      <c r="BD146" s="144">
        <f t="shared" si="106"/>
        <v>0</v>
      </c>
      <c r="BE146" s="144">
        <f t="shared" si="106"/>
        <v>0</v>
      </c>
      <c r="BF146" s="144">
        <f t="shared" si="106"/>
        <v>0</v>
      </c>
      <c r="BG146" s="144">
        <f t="shared" si="106"/>
        <v>0</v>
      </c>
      <c r="BH146" s="144">
        <f t="shared" si="106"/>
        <v>0</v>
      </c>
      <c r="BI146" s="144">
        <f t="shared" si="106"/>
        <v>0</v>
      </c>
      <c r="BJ146" s="144">
        <f t="shared" si="106"/>
        <v>0</v>
      </c>
      <c r="BK146" s="144">
        <f t="shared" si="106"/>
        <v>0</v>
      </c>
      <c r="BL146" s="144">
        <f t="shared" si="106"/>
        <v>0</v>
      </c>
      <c r="BM146" s="144">
        <f t="shared" si="106"/>
        <v>0</v>
      </c>
      <c r="BN146" s="144">
        <f t="shared" si="85"/>
        <v>0</v>
      </c>
      <c r="BO146" s="144">
        <f t="shared" si="85"/>
        <v>0</v>
      </c>
      <c r="BP146" s="144">
        <f t="shared" si="85"/>
        <v>0</v>
      </c>
      <c r="BQ146" s="144">
        <f t="shared" si="85"/>
        <v>0</v>
      </c>
      <c r="BR146" s="144">
        <f t="shared" si="85"/>
        <v>0</v>
      </c>
      <c r="BS146" s="144">
        <f t="shared" si="85"/>
        <v>0</v>
      </c>
      <c r="BT146" s="144">
        <f t="shared" si="110"/>
        <v>0</v>
      </c>
      <c r="BU146" s="144">
        <f t="shared" si="110"/>
        <v>0</v>
      </c>
      <c r="BV146" s="144">
        <f t="shared" si="110"/>
        <v>0</v>
      </c>
      <c r="BW146" s="144">
        <f t="shared" si="110"/>
        <v>0</v>
      </c>
      <c r="BX146" s="144">
        <f t="shared" si="110"/>
        <v>0</v>
      </c>
      <c r="BY146" s="144">
        <f t="shared" si="110"/>
        <v>0</v>
      </c>
      <c r="BZ146" s="144">
        <f t="shared" si="110"/>
        <v>0</v>
      </c>
      <c r="CA146" s="144">
        <f t="shared" si="110"/>
        <v>0</v>
      </c>
      <c r="CB146" s="144">
        <f t="shared" si="110"/>
        <v>0</v>
      </c>
      <c r="CC146" s="564"/>
      <c r="CE146" s="189" t="str">
        <f t="shared" si="63"/>
        <v>Démontage</v>
      </c>
      <c r="CF146" s="145"/>
      <c r="CG146" s="145">
        <v>1</v>
      </c>
      <c r="CH146" s="145">
        <v>1</v>
      </c>
      <c r="CI146" s="145">
        <v>1</v>
      </c>
      <c r="CJ146" s="145">
        <v>1</v>
      </c>
      <c r="CK146" s="145">
        <v>1</v>
      </c>
      <c r="CL146" s="145">
        <v>1</v>
      </c>
      <c r="CM146" s="145">
        <v>1</v>
      </c>
      <c r="CN146" s="145">
        <v>1</v>
      </c>
      <c r="CO146" s="145">
        <v>1</v>
      </c>
      <c r="CP146" s="145">
        <v>1</v>
      </c>
      <c r="CQ146" s="145">
        <v>1</v>
      </c>
      <c r="CR146" s="145">
        <v>1</v>
      </c>
      <c r="CS146" s="145">
        <v>1</v>
      </c>
      <c r="CT146" s="145">
        <f t="shared" si="64"/>
        <v>0</v>
      </c>
      <c r="CU146" s="145">
        <f t="shared" si="65"/>
        <v>0</v>
      </c>
      <c r="CV146" s="145">
        <f t="shared" si="67"/>
        <v>0</v>
      </c>
    </row>
    <row r="147" spans="2:100" s="137" customFormat="1" ht="13.5" hidden="1" thickBot="1" x14ac:dyDescent="0.25">
      <c r="B147" s="98" t="s">
        <v>410</v>
      </c>
      <c r="C147" s="319"/>
      <c r="D147" s="49"/>
      <c r="E147" s="152">
        <v>20</v>
      </c>
      <c r="F147" s="642"/>
      <c r="G147" s="34">
        <v>0.01</v>
      </c>
      <c r="H147" s="636"/>
      <c r="I147" s="622" t="s">
        <v>124</v>
      </c>
      <c r="J147" s="164"/>
      <c r="K147" s="139">
        <f t="shared" si="68"/>
        <v>20</v>
      </c>
      <c r="L147" s="140">
        <f t="shared" si="111"/>
        <v>0.01</v>
      </c>
      <c r="M147" s="141">
        <f t="shared" si="112"/>
        <v>0</v>
      </c>
      <c r="N147" s="141">
        <f t="shared" si="103"/>
        <v>0</v>
      </c>
      <c r="O147" s="70"/>
      <c r="P147" s="143" t="str">
        <f t="shared" si="62"/>
        <v>Tableaux électriques principaux et secondaires</v>
      </c>
      <c r="Q147" s="144">
        <f t="shared" si="72"/>
        <v>0</v>
      </c>
      <c r="R147" s="144">
        <f t="shared" si="113"/>
        <v>0</v>
      </c>
      <c r="S147" s="144">
        <f t="shared" si="113"/>
        <v>0</v>
      </c>
      <c r="T147" s="144">
        <f t="shared" si="113"/>
        <v>0</v>
      </c>
      <c r="U147" s="144">
        <f t="shared" si="113"/>
        <v>0</v>
      </c>
      <c r="V147" s="144">
        <f t="shared" si="113"/>
        <v>0</v>
      </c>
      <c r="W147" s="144">
        <f t="shared" si="113"/>
        <v>0</v>
      </c>
      <c r="X147" s="144">
        <f t="shared" si="113"/>
        <v>0</v>
      </c>
      <c r="Y147" s="144">
        <f t="shared" si="113"/>
        <v>0</v>
      </c>
      <c r="Z147" s="144">
        <f t="shared" si="113"/>
        <v>0</v>
      </c>
      <c r="AA147" s="144">
        <f t="shared" si="113"/>
        <v>0</v>
      </c>
      <c r="AB147" s="144">
        <f t="shared" si="113"/>
        <v>0</v>
      </c>
      <c r="AC147" s="144">
        <f t="shared" si="113"/>
        <v>0</v>
      </c>
      <c r="AD147" s="144">
        <f t="shared" si="113"/>
        <v>0</v>
      </c>
      <c r="AE147" s="144">
        <f t="shared" si="113"/>
        <v>0</v>
      </c>
      <c r="AF147" s="144">
        <f t="shared" si="113"/>
        <v>0</v>
      </c>
      <c r="AG147" s="144">
        <f t="shared" si="113"/>
        <v>0</v>
      </c>
      <c r="AH147" s="144">
        <f t="shared" si="113"/>
        <v>0</v>
      </c>
      <c r="AI147" s="144">
        <f t="shared" si="113"/>
        <v>0</v>
      </c>
      <c r="AJ147" s="144">
        <f t="shared" si="113"/>
        <v>0</v>
      </c>
      <c r="AK147" s="144">
        <f t="shared" si="113"/>
        <v>0</v>
      </c>
      <c r="AL147" s="144">
        <f t="shared" si="113"/>
        <v>0</v>
      </c>
      <c r="AM147" s="144">
        <f t="shared" si="113"/>
        <v>0</v>
      </c>
      <c r="AN147" s="144">
        <f t="shared" si="113"/>
        <v>0</v>
      </c>
      <c r="AO147" s="144">
        <f t="shared" si="113"/>
        <v>0</v>
      </c>
      <c r="AP147" s="144">
        <f t="shared" si="113"/>
        <v>0</v>
      </c>
      <c r="AQ147" s="144">
        <f t="shared" si="113"/>
        <v>0</v>
      </c>
      <c r="AR147" s="144">
        <f t="shared" si="113"/>
        <v>0</v>
      </c>
      <c r="AS147" s="144">
        <f t="shared" si="113"/>
        <v>0</v>
      </c>
      <c r="AT147" s="144">
        <f t="shared" si="113"/>
        <v>0</v>
      </c>
      <c r="AU147" s="144">
        <f t="shared" si="113"/>
        <v>0</v>
      </c>
      <c r="AV147" s="144">
        <f t="shared" si="114"/>
        <v>0</v>
      </c>
      <c r="AX147" s="144">
        <f t="shared" ref="AX147:AX154" si="115">$D147</f>
        <v>0</v>
      </c>
      <c r="AY147" s="144">
        <f t="shared" si="106"/>
        <v>0</v>
      </c>
      <c r="AZ147" s="144">
        <f t="shared" si="106"/>
        <v>0</v>
      </c>
      <c r="BA147" s="144">
        <f t="shared" si="106"/>
        <v>0</v>
      </c>
      <c r="BB147" s="144">
        <f t="shared" si="106"/>
        <v>0</v>
      </c>
      <c r="BC147" s="144">
        <f t="shared" si="106"/>
        <v>0</v>
      </c>
      <c r="BD147" s="144">
        <f t="shared" si="106"/>
        <v>0</v>
      </c>
      <c r="BE147" s="144">
        <f t="shared" si="106"/>
        <v>0</v>
      </c>
      <c r="BF147" s="144">
        <f t="shared" si="106"/>
        <v>0</v>
      </c>
      <c r="BG147" s="144">
        <f t="shared" si="106"/>
        <v>0</v>
      </c>
      <c r="BH147" s="144">
        <f t="shared" si="106"/>
        <v>0</v>
      </c>
      <c r="BI147" s="144">
        <f t="shared" si="106"/>
        <v>0</v>
      </c>
      <c r="BJ147" s="144">
        <f t="shared" si="106"/>
        <v>0</v>
      </c>
      <c r="BK147" s="144">
        <f t="shared" si="106"/>
        <v>0</v>
      </c>
      <c r="BL147" s="144">
        <f t="shared" si="106"/>
        <v>0</v>
      </c>
      <c r="BM147" s="144">
        <f t="shared" si="106"/>
        <v>0</v>
      </c>
      <c r="BN147" s="144">
        <f t="shared" si="85"/>
        <v>0</v>
      </c>
      <c r="BO147" s="144">
        <f t="shared" si="85"/>
        <v>0</v>
      </c>
      <c r="BP147" s="144">
        <f t="shared" si="85"/>
        <v>0</v>
      </c>
      <c r="BQ147" s="144">
        <f t="shared" si="85"/>
        <v>0</v>
      </c>
      <c r="BR147" s="144">
        <f t="shared" si="85"/>
        <v>0</v>
      </c>
      <c r="BS147" s="144">
        <f t="shared" si="85"/>
        <v>0</v>
      </c>
      <c r="BT147" s="144">
        <f t="shared" si="110"/>
        <v>0</v>
      </c>
      <c r="BU147" s="144">
        <f t="shared" si="110"/>
        <v>0</v>
      </c>
      <c r="BV147" s="144">
        <f t="shared" si="110"/>
        <v>0</v>
      </c>
      <c r="BW147" s="144">
        <f t="shared" si="110"/>
        <v>0</v>
      </c>
      <c r="BX147" s="144">
        <f t="shared" si="110"/>
        <v>0</v>
      </c>
      <c r="BY147" s="144">
        <f t="shared" si="110"/>
        <v>0</v>
      </c>
      <c r="BZ147" s="144">
        <f t="shared" si="110"/>
        <v>0</v>
      </c>
      <c r="CA147" s="144">
        <f t="shared" si="110"/>
        <v>0</v>
      </c>
      <c r="CB147" s="144">
        <f t="shared" si="110"/>
        <v>0</v>
      </c>
      <c r="CC147" s="369"/>
      <c r="CE147" s="189" t="str">
        <f t="shared" si="63"/>
        <v>Tableaux électriques principaux et secondaires</v>
      </c>
      <c r="CF147" s="145"/>
      <c r="CG147" s="145">
        <v>1</v>
      </c>
      <c r="CH147" s="145">
        <v>1</v>
      </c>
      <c r="CI147" s="145">
        <v>1</v>
      </c>
      <c r="CJ147" s="145">
        <v>1</v>
      </c>
      <c r="CK147" s="145">
        <v>1</v>
      </c>
      <c r="CL147" s="145">
        <v>1</v>
      </c>
      <c r="CM147" s="145">
        <v>1</v>
      </c>
      <c r="CN147" s="145">
        <v>1</v>
      </c>
      <c r="CO147" s="145">
        <v>1</v>
      </c>
      <c r="CP147" s="145">
        <v>1</v>
      </c>
      <c r="CQ147" s="145">
        <v>1</v>
      </c>
      <c r="CR147" s="145">
        <v>1</v>
      </c>
      <c r="CS147" s="145">
        <v>1</v>
      </c>
      <c r="CT147" s="145">
        <f t="shared" si="64"/>
        <v>0</v>
      </c>
      <c r="CU147" s="145">
        <f t="shared" si="65"/>
        <v>0</v>
      </c>
      <c r="CV147" s="145">
        <f t="shared" si="67"/>
        <v>0</v>
      </c>
    </row>
    <row r="148" spans="2:100" s="137" customFormat="1" ht="13.5" hidden="1" thickBot="1" x14ac:dyDescent="0.25">
      <c r="B148" s="98" t="s">
        <v>411</v>
      </c>
      <c r="C148" s="319"/>
      <c r="D148" s="49"/>
      <c r="E148" s="152">
        <v>30</v>
      </c>
      <c r="F148" s="642"/>
      <c r="G148" s="34">
        <v>5.0000000000000001E-3</v>
      </c>
      <c r="H148" s="636"/>
      <c r="I148" s="622" t="s">
        <v>124</v>
      </c>
      <c r="J148" s="164"/>
      <c r="K148" s="139">
        <f t="shared" si="68"/>
        <v>30</v>
      </c>
      <c r="L148" s="140">
        <f t="shared" si="111"/>
        <v>5.0000000000000001E-3</v>
      </c>
      <c r="M148" s="141">
        <f t="shared" si="112"/>
        <v>0</v>
      </c>
      <c r="N148" s="141">
        <f t="shared" si="103"/>
        <v>0</v>
      </c>
      <c r="O148" s="70"/>
      <c r="P148" s="143" t="str">
        <f t="shared" si="62"/>
        <v>Chemins de câbles/gaines</v>
      </c>
      <c r="Q148" s="144">
        <f t="shared" si="72"/>
        <v>0</v>
      </c>
      <c r="R148" s="144">
        <f t="shared" si="113"/>
        <v>0</v>
      </c>
      <c r="S148" s="144">
        <f t="shared" si="113"/>
        <v>0</v>
      </c>
      <c r="T148" s="144">
        <f t="shared" si="113"/>
        <v>0</v>
      </c>
      <c r="U148" s="144">
        <f t="shared" si="113"/>
        <v>0</v>
      </c>
      <c r="V148" s="144">
        <f t="shared" si="113"/>
        <v>0</v>
      </c>
      <c r="W148" s="144">
        <f t="shared" si="113"/>
        <v>0</v>
      </c>
      <c r="X148" s="144">
        <f t="shared" si="113"/>
        <v>0</v>
      </c>
      <c r="Y148" s="144">
        <f t="shared" si="113"/>
        <v>0</v>
      </c>
      <c r="Z148" s="144">
        <f t="shared" si="113"/>
        <v>0</v>
      </c>
      <c r="AA148" s="144">
        <f t="shared" si="113"/>
        <v>0</v>
      </c>
      <c r="AB148" s="144">
        <f t="shared" si="113"/>
        <v>0</v>
      </c>
      <c r="AC148" s="144">
        <f t="shared" si="113"/>
        <v>0</v>
      </c>
      <c r="AD148" s="144">
        <f t="shared" si="113"/>
        <v>0</v>
      </c>
      <c r="AE148" s="144">
        <f t="shared" si="113"/>
        <v>0</v>
      </c>
      <c r="AF148" s="144">
        <f t="shared" si="113"/>
        <v>0</v>
      </c>
      <c r="AG148" s="144">
        <f t="shared" si="113"/>
        <v>0</v>
      </c>
      <c r="AH148" s="144">
        <f t="shared" si="113"/>
        <v>0</v>
      </c>
      <c r="AI148" s="144">
        <f t="shared" si="113"/>
        <v>0</v>
      </c>
      <c r="AJ148" s="144">
        <f t="shared" si="113"/>
        <v>0</v>
      </c>
      <c r="AK148" s="144">
        <f t="shared" si="113"/>
        <v>0</v>
      </c>
      <c r="AL148" s="144">
        <f t="shared" si="113"/>
        <v>0</v>
      </c>
      <c r="AM148" s="144">
        <f t="shared" si="113"/>
        <v>0</v>
      </c>
      <c r="AN148" s="144">
        <f t="shared" si="113"/>
        <v>0</v>
      </c>
      <c r="AO148" s="144">
        <f t="shared" si="113"/>
        <v>0</v>
      </c>
      <c r="AP148" s="144">
        <f t="shared" si="113"/>
        <v>0</v>
      </c>
      <c r="AQ148" s="144">
        <f t="shared" si="113"/>
        <v>0</v>
      </c>
      <c r="AR148" s="144">
        <f t="shared" si="113"/>
        <v>0</v>
      </c>
      <c r="AS148" s="144">
        <f t="shared" si="113"/>
        <v>0</v>
      </c>
      <c r="AT148" s="144">
        <f t="shared" si="113"/>
        <v>0</v>
      </c>
      <c r="AU148" s="144">
        <f t="shared" si="113"/>
        <v>0</v>
      </c>
      <c r="AV148" s="144">
        <f t="shared" si="114"/>
        <v>0</v>
      </c>
      <c r="AX148" s="144">
        <f t="shared" si="115"/>
        <v>0</v>
      </c>
      <c r="AY148" s="144">
        <f t="shared" si="106"/>
        <v>0</v>
      </c>
      <c r="AZ148" s="144">
        <f t="shared" si="106"/>
        <v>0</v>
      </c>
      <c r="BA148" s="144">
        <f t="shared" si="106"/>
        <v>0</v>
      </c>
      <c r="BB148" s="144">
        <f t="shared" si="106"/>
        <v>0</v>
      </c>
      <c r="BC148" s="144">
        <f t="shared" si="106"/>
        <v>0</v>
      </c>
      <c r="BD148" s="144">
        <f t="shared" si="106"/>
        <v>0</v>
      </c>
      <c r="BE148" s="144">
        <f t="shared" si="106"/>
        <v>0</v>
      </c>
      <c r="BF148" s="144">
        <f t="shared" si="106"/>
        <v>0</v>
      </c>
      <c r="BG148" s="144">
        <f t="shared" si="106"/>
        <v>0</v>
      </c>
      <c r="BH148" s="144">
        <f t="shared" si="106"/>
        <v>0</v>
      </c>
      <c r="BI148" s="144">
        <f t="shared" si="106"/>
        <v>0</v>
      </c>
      <c r="BJ148" s="144">
        <f t="shared" si="106"/>
        <v>0</v>
      </c>
      <c r="BK148" s="144">
        <f t="shared" si="106"/>
        <v>0</v>
      </c>
      <c r="BL148" s="144">
        <f t="shared" si="106"/>
        <v>0</v>
      </c>
      <c r="BM148" s="144">
        <f t="shared" si="106"/>
        <v>0</v>
      </c>
      <c r="BN148" s="144">
        <f t="shared" si="85"/>
        <v>0</v>
      </c>
      <c r="BO148" s="144">
        <f t="shared" si="85"/>
        <v>0</v>
      </c>
      <c r="BP148" s="144">
        <f t="shared" si="85"/>
        <v>0</v>
      </c>
      <c r="BQ148" s="144">
        <f t="shared" si="85"/>
        <v>0</v>
      </c>
      <c r="BR148" s="144">
        <f t="shared" si="85"/>
        <v>0</v>
      </c>
      <c r="BS148" s="144">
        <f t="shared" si="85"/>
        <v>0</v>
      </c>
      <c r="BT148" s="144">
        <f t="shared" si="110"/>
        <v>0</v>
      </c>
      <c r="BU148" s="144">
        <f t="shared" si="110"/>
        <v>0</v>
      </c>
      <c r="BV148" s="144">
        <f t="shared" si="110"/>
        <v>0</v>
      </c>
      <c r="BW148" s="144">
        <f t="shared" si="110"/>
        <v>0</v>
      </c>
      <c r="BX148" s="144">
        <f t="shared" si="110"/>
        <v>0</v>
      </c>
      <c r="BY148" s="144">
        <f t="shared" si="110"/>
        <v>0</v>
      </c>
      <c r="BZ148" s="144">
        <f t="shared" si="110"/>
        <v>0</v>
      </c>
      <c r="CA148" s="144">
        <f t="shared" si="110"/>
        <v>0</v>
      </c>
      <c r="CB148" s="144">
        <f t="shared" si="110"/>
        <v>0</v>
      </c>
      <c r="CC148" s="369"/>
      <c r="CE148" s="189" t="str">
        <f t="shared" si="63"/>
        <v>Chemins de câbles/gaines</v>
      </c>
      <c r="CF148" s="145"/>
      <c r="CG148" s="145">
        <v>1</v>
      </c>
      <c r="CH148" s="145">
        <v>1</v>
      </c>
      <c r="CI148" s="145">
        <v>1</v>
      </c>
      <c r="CJ148" s="145">
        <v>1</v>
      </c>
      <c r="CK148" s="145">
        <v>1</v>
      </c>
      <c r="CL148" s="145">
        <v>1</v>
      </c>
      <c r="CM148" s="145">
        <v>1</v>
      </c>
      <c r="CN148" s="145">
        <v>1</v>
      </c>
      <c r="CO148" s="145">
        <v>1</v>
      </c>
      <c r="CP148" s="145">
        <v>1</v>
      </c>
      <c r="CQ148" s="145">
        <v>1</v>
      </c>
      <c r="CR148" s="145">
        <v>1</v>
      </c>
      <c r="CS148" s="145">
        <v>1</v>
      </c>
      <c r="CT148" s="145">
        <f t="shared" si="64"/>
        <v>0</v>
      </c>
      <c r="CU148" s="145">
        <f t="shared" si="65"/>
        <v>0</v>
      </c>
      <c r="CV148" s="145">
        <f t="shared" si="67"/>
        <v>0</v>
      </c>
    </row>
    <row r="149" spans="2:100" s="137" customFormat="1" ht="13.5" hidden="1" thickBot="1" x14ac:dyDescent="0.25">
      <c r="B149" s="98" t="s">
        <v>161</v>
      </c>
      <c r="C149" s="319"/>
      <c r="D149" s="49"/>
      <c r="E149" s="152">
        <v>15</v>
      </c>
      <c r="F149" s="642"/>
      <c r="G149" s="34">
        <v>0.02</v>
      </c>
      <c r="H149" s="636"/>
      <c r="I149" s="622" t="s">
        <v>124</v>
      </c>
      <c r="J149" s="164"/>
      <c r="K149" s="139">
        <f t="shared" si="68"/>
        <v>15</v>
      </c>
      <c r="L149" s="140">
        <f t="shared" si="111"/>
        <v>0.02</v>
      </c>
      <c r="M149" s="141">
        <f t="shared" si="112"/>
        <v>0</v>
      </c>
      <c r="N149" s="141">
        <f t="shared" si="103"/>
        <v>0</v>
      </c>
      <c r="O149" s="70"/>
      <c r="P149" s="143" t="str">
        <f t="shared" si="62"/>
        <v>Éclairage</v>
      </c>
      <c r="Q149" s="144">
        <f t="shared" si="72"/>
        <v>0</v>
      </c>
      <c r="R149" s="144">
        <f t="shared" si="113"/>
        <v>0</v>
      </c>
      <c r="S149" s="144">
        <f t="shared" si="113"/>
        <v>0</v>
      </c>
      <c r="T149" s="144">
        <f t="shared" si="113"/>
        <v>0</v>
      </c>
      <c r="U149" s="144">
        <f t="shared" si="113"/>
        <v>0</v>
      </c>
      <c r="V149" s="144">
        <f t="shared" si="113"/>
        <v>0</v>
      </c>
      <c r="W149" s="144">
        <f t="shared" si="113"/>
        <v>0</v>
      </c>
      <c r="X149" s="144">
        <f t="shared" si="113"/>
        <v>0</v>
      </c>
      <c r="Y149" s="144">
        <f t="shared" si="113"/>
        <v>0</v>
      </c>
      <c r="Z149" s="144">
        <f t="shared" si="113"/>
        <v>0</v>
      </c>
      <c r="AA149" s="144">
        <f t="shared" si="113"/>
        <v>0</v>
      </c>
      <c r="AB149" s="144">
        <f t="shared" si="113"/>
        <v>0</v>
      </c>
      <c r="AC149" s="144">
        <f t="shared" si="113"/>
        <v>0</v>
      </c>
      <c r="AD149" s="144">
        <f t="shared" si="113"/>
        <v>0</v>
      </c>
      <c r="AE149" s="144">
        <f t="shared" si="113"/>
        <v>0</v>
      </c>
      <c r="AF149" s="144">
        <f t="shared" si="113"/>
        <v>0</v>
      </c>
      <c r="AG149" s="144">
        <f t="shared" si="113"/>
        <v>0</v>
      </c>
      <c r="AH149" s="144">
        <f t="shared" si="113"/>
        <v>0</v>
      </c>
      <c r="AI149" s="144">
        <f t="shared" si="113"/>
        <v>0</v>
      </c>
      <c r="AJ149" s="144">
        <f t="shared" si="113"/>
        <v>0</v>
      </c>
      <c r="AK149" s="144">
        <f t="shared" si="113"/>
        <v>0</v>
      </c>
      <c r="AL149" s="144">
        <f t="shared" si="113"/>
        <v>0</v>
      </c>
      <c r="AM149" s="144">
        <f t="shared" si="113"/>
        <v>0</v>
      </c>
      <c r="AN149" s="144">
        <f t="shared" si="113"/>
        <v>0</v>
      </c>
      <c r="AO149" s="144">
        <f t="shared" si="113"/>
        <v>0</v>
      </c>
      <c r="AP149" s="144">
        <f t="shared" si="113"/>
        <v>0</v>
      </c>
      <c r="AQ149" s="144">
        <f t="shared" si="113"/>
        <v>0</v>
      </c>
      <c r="AR149" s="144">
        <f t="shared" si="113"/>
        <v>0</v>
      </c>
      <c r="AS149" s="144">
        <f t="shared" si="113"/>
        <v>0</v>
      </c>
      <c r="AT149" s="144">
        <f t="shared" si="113"/>
        <v>0</v>
      </c>
      <c r="AU149" s="144">
        <f t="shared" si="113"/>
        <v>0</v>
      </c>
      <c r="AV149" s="144">
        <f t="shared" si="114"/>
        <v>0</v>
      </c>
      <c r="AX149" s="144">
        <f t="shared" si="115"/>
        <v>0</v>
      </c>
      <c r="AY149" s="144">
        <f t="shared" si="106"/>
        <v>0</v>
      </c>
      <c r="AZ149" s="144">
        <f t="shared" si="106"/>
        <v>0</v>
      </c>
      <c r="BA149" s="144">
        <f t="shared" si="106"/>
        <v>0</v>
      </c>
      <c r="BB149" s="144">
        <f t="shared" si="106"/>
        <v>0</v>
      </c>
      <c r="BC149" s="144">
        <f t="shared" si="106"/>
        <v>0</v>
      </c>
      <c r="BD149" s="144">
        <f t="shared" si="106"/>
        <v>0</v>
      </c>
      <c r="BE149" s="144">
        <f t="shared" si="106"/>
        <v>0</v>
      </c>
      <c r="BF149" s="144">
        <f t="shared" si="106"/>
        <v>0</v>
      </c>
      <c r="BG149" s="144">
        <f t="shared" si="106"/>
        <v>0</v>
      </c>
      <c r="BH149" s="144">
        <f t="shared" si="106"/>
        <v>0</v>
      </c>
      <c r="BI149" s="144">
        <f t="shared" si="106"/>
        <v>0</v>
      </c>
      <c r="BJ149" s="144">
        <f t="shared" si="106"/>
        <v>0</v>
      </c>
      <c r="BK149" s="144">
        <f t="shared" si="106"/>
        <v>0</v>
      </c>
      <c r="BL149" s="144">
        <f t="shared" si="106"/>
        <v>0</v>
      </c>
      <c r="BM149" s="144">
        <f t="shared" si="106"/>
        <v>0</v>
      </c>
      <c r="BN149" s="144">
        <f t="shared" si="85"/>
        <v>0</v>
      </c>
      <c r="BO149" s="144">
        <f t="shared" si="85"/>
        <v>0</v>
      </c>
      <c r="BP149" s="144">
        <f t="shared" si="85"/>
        <v>0</v>
      </c>
      <c r="BQ149" s="144">
        <f t="shared" si="85"/>
        <v>0</v>
      </c>
      <c r="BR149" s="144">
        <f t="shared" si="85"/>
        <v>0</v>
      </c>
      <c r="BS149" s="144">
        <f t="shared" si="85"/>
        <v>0</v>
      </c>
      <c r="BT149" s="144">
        <f t="shared" si="110"/>
        <v>0</v>
      </c>
      <c r="BU149" s="144">
        <f t="shared" si="110"/>
        <v>0</v>
      </c>
      <c r="BV149" s="144">
        <f t="shared" si="110"/>
        <v>0</v>
      </c>
      <c r="BW149" s="144">
        <f t="shared" si="110"/>
        <v>0</v>
      </c>
      <c r="BX149" s="144">
        <f t="shared" si="110"/>
        <v>0</v>
      </c>
      <c r="BY149" s="144">
        <f t="shared" si="110"/>
        <v>0</v>
      </c>
      <c r="BZ149" s="144">
        <f t="shared" si="110"/>
        <v>0</v>
      </c>
      <c r="CA149" s="144">
        <f t="shared" si="110"/>
        <v>0</v>
      </c>
      <c r="CB149" s="144">
        <f t="shared" si="110"/>
        <v>0</v>
      </c>
      <c r="CC149" s="369"/>
      <c r="CE149" s="189" t="str">
        <f t="shared" si="63"/>
        <v>Éclairage</v>
      </c>
      <c r="CF149" s="145"/>
      <c r="CG149" s="145">
        <v>1</v>
      </c>
      <c r="CH149" s="145">
        <v>1</v>
      </c>
      <c r="CI149" s="145">
        <v>1</v>
      </c>
      <c r="CJ149" s="145">
        <v>1</v>
      </c>
      <c r="CK149" s="145">
        <v>1</v>
      </c>
      <c r="CL149" s="145">
        <v>1</v>
      </c>
      <c r="CM149" s="145">
        <v>1</v>
      </c>
      <c r="CN149" s="145">
        <v>1</v>
      </c>
      <c r="CO149" s="145">
        <v>1</v>
      </c>
      <c r="CP149" s="145">
        <v>1</v>
      </c>
      <c r="CQ149" s="145">
        <v>1</v>
      </c>
      <c r="CR149" s="145">
        <v>1</v>
      </c>
      <c r="CS149" s="145">
        <v>1</v>
      </c>
      <c r="CT149" s="145">
        <f t="shared" si="64"/>
        <v>0</v>
      </c>
      <c r="CU149" s="145">
        <f t="shared" si="65"/>
        <v>0</v>
      </c>
      <c r="CV149" s="145">
        <f t="shared" si="67"/>
        <v>0</v>
      </c>
    </row>
    <row r="150" spans="2:100" s="137" customFormat="1" ht="13.5" hidden="1" thickBot="1" x14ac:dyDescent="0.25">
      <c r="B150" s="98" t="s">
        <v>162</v>
      </c>
      <c r="C150" s="319"/>
      <c r="D150" s="49"/>
      <c r="E150" s="152">
        <v>20</v>
      </c>
      <c r="F150" s="642"/>
      <c r="G150" s="34">
        <v>0.01</v>
      </c>
      <c r="H150" s="636"/>
      <c r="I150" s="622" t="s">
        <v>124</v>
      </c>
      <c r="J150" s="164"/>
      <c r="K150" s="139">
        <f t="shared" si="68"/>
        <v>20</v>
      </c>
      <c r="L150" s="140">
        <f t="shared" si="111"/>
        <v>0.01</v>
      </c>
      <c r="M150" s="141">
        <f t="shared" si="112"/>
        <v>0</v>
      </c>
      <c r="N150" s="141">
        <f t="shared" si="103"/>
        <v>0</v>
      </c>
      <c r="O150" s="70"/>
      <c r="P150" s="143" t="str">
        <f t="shared" si="62"/>
        <v>Câblage</v>
      </c>
      <c r="Q150" s="144">
        <f t="shared" si="72"/>
        <v>0</v>
      </c>
      <c r="R150" s="144">
        <f t="shared" si="113"/>
        <v>0</v>
      </c>
      <c r="S150" s="144">
        <f t="shared" si="113"/>
        <v>0</v>
      </c>
      <c r="T150" s="144">
        <f t="shared" si="113"/>
        <v>0</v>
      </c>
      <c r="U150" s="144">
        <f t="shared" si="113"/>
        <v>0</v>
      </c>
      <c r="V150" s="144">
        <f t="shared" si="113"/>
        <v>0</v>
      </c>
      <c r="W150" s="144">
        <f t="shared" si="113"/>
        <v>0</v>
      </c>
      <c r="X150" s="144">
        <f t="shared" si="113"/>
        <v>0</v>
      </c>
      <c r="Y150" s="144">
        <f t="shared" si="113"/>
        <v>0</v>
      </c>
      <c r="Z150" s="144">
        <f t="shared" si="113"/>
        <v>0</v>
      </c>
      <c r="AA150" s="144">
        <f t="shared" si="113"/>
        <v>0</v>
      </c>
      <c r="AB150" s="144">
        <f t="shared" si="113"/>
        <v>0</v>
      </c>
      <c r="AC150" s="144">
        <f t="shared" si="113"/>
        <v>0</v>
      </c>
      <c r="AD150" s="144">
        <f t="shared" si="113"/>
        <v>0</v>
      </c>
      <c r="AE150" s="144">
        <f t="shared" si="113"/>
        <v>0</v>
      </c>
      <c r="AF150" s="144">
        <f t="shared" si="113"/>
        <v>0</v>
      </c>
      <c r="AG150" s="144">
        <f t="shared" si="113"/>
        <v>0</v>
      </c>
      <c r="AH150" s="144">
        <f t="shared" si="113"/>
        <v>0</v>
      </c>
      <c r="AI150" s="144">
        <f t="shared" si="113"/>
        <v>0</v>
      </c>
      <c r="AJ150" s="144">
        <f t="shared" si="113"/>
        <v>0</v>
      </c>
      <c r="AK150" s="144">
        <f t="shared" si="113"/>
        <v>0</v>
      </c>
      <c r="AL150" s="144">
        <f t="shared" si="113"/>
        <v>0</v>
      </c>
      <c r="AM150" s="144">
        <f t="shared" si="113"/>
        <v>0</v>
      </c>
      <c r="AN150" s="144">
        <f t="shared" si="113"/>
        <v>0</v>
      </c>
      <c r="AO150" s="144">
        <f t="shared" si="113"/>
        <v>0</v>
      </c>
      <c r="AP150" s="144">
        <f t="shared" si="113"/>
        <v>0</v>
      </c>
      <c r="AQ150" s="144">
        <f t="shared" si="113"/>
        <v>0</v>
      </c>
      <c r="AR150" s="144">
        <f t="shared" si="113"/>
        <v>0</v>
      </c>
      <c r="AS150" s="144">
        <f t="shared" si="113"/>
        <v>0</v>
      </c>
      <c r="AT150" s="144">
        <f t="shared" si="113"/>
        <v>0</v>
      </c>
      <c r="AU150" s="144">
        <f t="shared" si="113"/>
        <v>0</v>
      </c>
      <c r="AV150" s="144">
        <f t="shared" si="114"/>
        <v>0</v>
      </c>
      <c r="AX150" s="144">
        <f t="shared" si="115"/>
        <v>0</v>
      </c>
      <c r="AY150" s="144">
        <f t="shared" ref="AY150:BM154" si="116">AX150-$N150+R150</f>
        <v>0</v>
      </c>
      <c r="AZ150" s="144">
        <f t="shared" si="116"/>
        <v>0</v>
      </c>
      <c r="BA150" s="144">
        <f t="shared" si="116"/>
        <v>0</v>
      </c>
      <c r="BB150" s="144">
        <f t="shared" si="116"/>
        <v>0</v>
      </c>
      <c r="BC150" s="144">
        <f t="shared" si="116"/>
        <v>0</v>
      </c>
      <c r="BD150" s="144">
        <f t="shared" si="116"/>
        <v>0</v>
      </c>
      <c r="BE150" s="144">
        <f t="shared" si="116"/>
        <v>0</v>
      </c>
      <c r="BF150" s="144">
        <f t="shared" si="116"/>
        <v>0</v>
      </c>
      <c r="BG150" s="144">
        <f t="shared" si="116"/>
        <v>0</v>
      </c>
      <c r="BH150" s="144">
        <f t="shared" si="116"/>
        <v>0</v>
      </c>
      <c r="BI150" s="144">
        <f t="shared" si="116"/>
        <v>0</v>
      </c>
      <c r="BJ150" s="144">
        <f t="shared" si="116"/>
        <v>0</v>
      </c>
      <c r="BK150" s="144">
        <f t="shared" si="116"/>
        <v>0</v>
      </c>
      <c r="BL150" s="144">
        <f t="shared" si="116"/>
        <v>0</v>
      </c>
      <c r="BM150" s="144">
        <f t="shared" si="116"/>
        <v>0</v>
      </c>
      <c r="BN150" s="144">
        <f t="shared" si="85"/>
        <v>0</v>
      </c>
      <c r="BO150" s="144">
        <f t="shared" si="85"/>
        <v>0</v>
      </c>
      <c r="BP150" s="144">
        <f t="shared" si="85"/>
        <v>0</v>
      </c>
      <c r="BQ150" s="144">
        <f t="shared" si="85"/>
        <v>0</v>
      </c>
      <c r="BR150" s="144">
        <f t="shared" si="85"/>
        <v>0</v>
      </c>
      <c r="BS150" s="144">
        <f t="shared" si="85"/>
        <v>0</v>
      </c>
      <c r="BT150" s="144">
        <f t="shared" si="110"/>
        <v>0</v>
      </c>
      <c r="BU150" s="144">
        <f t="shared" si="110"/>
        <v>0</v>
      </c>
      <c r="BV150" s="144">
        <f t="shared" si="110"/>
        <v>0</v>
      </c>
      <c r="BW150" s="144">
        <f t="shared" si="110"/>
        <v>0</v>
      </c>
      <c r="BX150" s="144">
        <f t="shared" si="110"/>
        <v>0</v>
      </c>
      <c r="BY150" s="144">
        <f t="shared" si="110"/>
        <v>0</v>
      </c>
      <c r="BZ150" s="144">
        <f t="shared" si="110"/>
        <v>0</v>
      </c>
      <c r="CA150" s="144">
        <f t="shared" si="110"/>
        <v>0</v>
      </c>
      <c r="CB150" s="144">
        <f t="shared" si="110"/>
        <v>0</v>
      </c>
      <c r="CC150" s="369"/>
      <c r="CE150" s="189" t="str">
        <f t="shared" si="63"/>
        <v>Câblage</v>
      </c>
      <c r="CF150" s="145"/>
      <c r="CG150" s="145">
        <v>1</v>
      </c>
      <c r="CH150" s="145">
        <v>1</v>
      </c>
      <c r="CI150" s="145">
        <v>1</v>
      </c>
      <c r="CJ150" s="145">
        <v>1</v>
      </c>
      <c r="CK150" s="145">
        <v>1</v>
      </c>
      <c r="CL150" s="145">
        <v>1</v>
      </c>
      <c r="CM150" s="145">
        <v>1</v>
      </c>
      <c r="CN150" s="145">
        <v>1</v>
      </c>
      <c r="CO150" s="145">
        <v>1</v>
      </c>
      <c r="CP150" s="145">
        <v>1</v>
      </c>
      <c r="CQ150" s="145">
        <v>1</v>
      </c>
      <c r="CR150" s="145">
        <v>1</v>
      </c>
      <c r="CS150" s="145">
        <v>1</v>
      </c>
      <c r="CT150" s="145">
        <f t="shared" si="64"/>
        <v>0</v>
      </c>
      <c r="CU150" s="145">
        <f t="shared" si="65"/>
        <v>0</v>
      </c>
      <c r="CV150" s="145">
        <f t="shared" si="67"/>
        <v>0</v>
      </c>
    </row>
    <row r="151" spans="2:100" s="137" customFormat="1" ht="13.5" hidden="1" thickBot="1" x14ac:dyDescent="0.25">
      <c r="B151" s="98" t="s">
        <v>0</v>
      </c>
      <c r="C151" s="319"/>
      <c r="D151" s="49"/>
      <c r="E151" s="152">
        <v>20</v>
      </c>
      <c r="F151" s="642"/>
      <c r="G151" s="34">
        <v>0.01</v>
      </c>
      <c r="H151" s="636"/>
      <c r="I151" s="622" t="s">
        <v>124</v>
      </c>
      <c r="J151" s="164"/>
      <c r="K151" s="139">
        <f t="shared" si="68"/>
        <v>20</v>
      </c>
      <c r="L151" s="140">
        <f t="shared" si="111"/>
        <v>0.01</v>
      </c>
      <c r="M151" s="141">
        <f t="shared" si="112"/>
        <v>0</v>
      </c>
      <c r="N151" s="141">
        <f t="shared" si="103"/>
        <v>0</v>
      </c>
      <c r="O151" s="70"/>
      <c r="P151" s="143" t="str">
        <f t="shared" si="62"/>
        <v>Introduction</v>
      </c>
      <c r="Q151" s="144">
        <f t="shared" si="72"/>
        <v>0</v>
      </c>
      <c r="R151" s="144">
        <f t="shared" si="113"/>
        <v>0</v>
      </c>
      <c r="S151" s="144">
        <f t="shared" si="113"/>
        <v>0</v>
      </c>
      <c r="T151" s="144">
        <f t="shared" si="113"/>
        <v>0</v>
      </c>
      <c r="U151" s="144">
        <f t="shared" si="113"/>
        <v>0</v>
      </c>
      <c r="V151" s="144">
        <f t="shared" si="113"/>
        <v>0</v>
      </c>
      <c r="W151" s="144">
        <f t="shared" si="113"/>
        <v>0</v>
      </c>
      <c r="X151" s="144">
        <f t="shared" si="113"/>
        <v>0</v>
      </c>
      <c r="Y151" s="144">
        <f t="shared" si="113"/>
        <v>0</v>
      </c>
      <c r="Z151" s="144">
        <f t="shared" si="113"/>
        <v>0</v>
      </c>
      <c r="AA151" s="144">
        <f t="shared" si="113"/>
        <v>0</v>
      </c>
      <c r="AB151" s="144">
        <f t="shared" si="113"/>
        <v>0</v>
      </c>
      <c r="AC151" s="144">
        <f t="shared" si="113"/>
        <v>0</v>
      </c>
      <c r="AD151" s="144">
        <f t="shared" si="113"/>
        <v>0</v>
      </c>
      <c r="AE151" s="144">
        <f t="shared" si="113"/>
        <v>0</v>
      </c>
      <c r="AF151" s="144">
        <f t="shared" si="113"/>
        <v>0</v>
      </c>
      <c r="AG151" s="144">
        <f t="shared" si="113"/>
        <v>0</v>
      </c>
      <c r="AH151" s="144">
        <f t="shared" si="113"/>
        <v>0</v>
      </c>
      <c r="AI151" s="144">
        <f t="shared" si="113"/>
        <v>0</v>
      </c>
      <c r="AJ151" s="144">
        <f t="shared" si="113"/>
        <v>0</v>
      </c>
      <c r="AK151" s="144">
        <f t="shared" si="113"/>
        <v>0</v>
      </c>
      <c r="AL151" s="144">
        <f t="shared" si="113"/>
        <v>0</v>
      </c>
      <c r="AM151" s="144">
        <f t="shared" si="113"/>
        <v>0</v>
      </c>
      <c r="AN151" s="144">
        <f t="shared" si="113"/>
        <v>0</v>
      </c>
      <c r="AO151" s="144">
        <f t="shared" si="113"/>
        <v>0</v>
      </c>
      <c r="AP151" s="144">
        <f t="shared" si="113"/>
        <v>0</v>
      </c>
      <c r="AQ151" s="144">
        <f t="shared" si="113"/>
        <v>0</v>
      </c>
      <c r="AR151" s="144">
        <f t="shared" si="113"/>
        <v>0</v>
      </c>
      <c r="AS151" s="144">
        <f t="shared" si="113"/>
        <v>0</v>
      </c>
      <c r="AT151" s="144">
        <f t="shared" si="113"/>
        <v>0</v>
      </c>
      <c r="AU151" s="144">
        <f t="shared" si="113"/>
        <v>0</v>
      </c>
      <c r="AV151" s="144">
        <f t="shared" si="114"/>
        <v>0</v>
      </c>
      <c r="AX151" s="144">
        <f t="shared" si="115"/>
        <v>0</v>
      </c>
      <c r="AY151" s="144">
        <f t="shared" si="116"/>
        <v>0</v>
      </c>
      <c r="AZ151" s="144">
        <f t="shared" si="116"/>
        <v>0</v>
      </c>
      <c r="BA151" s="144">
        <f t="shared" si="116"/>
        <v>0</v>
      </c>
      <c r="BB151" s="144">
        <f t="shared" si="116"/>
        <v>0</v>
      </c>
      <c r="BC151" s="144">
        <f t="shared" si="116"/>
        <v>0</v>
      </c>
      <c r="BD151" s="144">
        <f t="shared" si="116"/>
        <v>0</v>
      </c>
      <c r="BE151" s="144">
        <f t="shared" si="116"/>
        <v>0</v>
      </c>
      <c r="BF151" s="144">
        <f t="shared" si="116"/>
        <v>0</v>
      </c>
      <c r="BG151" s="144">
        <f t="shared" si="116"/>
        <v>0</v>
      </c>
      <c r="BH151" s="144">
        <f t="shared" si="116"/>
        <v>0</v>
      </c>
      <c r="BI151" s="144">
        <f t="shared" si="116"/>
        <v>0</v>
      </c>
      <c r="BJ151" s="144">
        <f t="shared" si="116"/>
        <v>0</v>
      </c>
      <c r="BK151" s="144">
        <f t="shared" si="116"/>
        <v>0</v>
      </c>
      <c r="BL151" s="144">
        <f t="shared" si="116"/>
        <v>0</v>
      </c>
      <c r="BM151" s="144">
        <f t="shared" si="116"/>
        <v>0</v>
      </c>
      <c r="BN151" s="144">
        <f t="shared" si="85"/>
        <v>0</v>
      </c>
      <c r="BO151" s="144">
        <f t="shared" si="85"/>
        <v>0</v>
      </c>
      <c r="BP151" s="144">
        <f t="shared" si="85"/>
        <v>0</v>
      </c>
      <c r="BQ151" s="144">
        <f t="shared" si="85"/>
        <v>0</v>
      </c>
      <c r="BR151" s="144">
        <f t="shared" si="85"/>
        <v>0</v>
      </c>
      <c r="BS151" s="144">
        <f t="shared" si="85"/>
        <v>0</v>
      </c>
      <c r="BT151" s="144">
        <f t="shared" si="110"/>
        <v>0</v>
      </c>
      <c r="BU151" s="144">
        <f t="shared" si="110"/>
        <v>0</v>
      </c>
      <c r="BV151" s="144">
        <f t="shared" si="110"/>
        <v>0</v>
      </c>
      <c r="BW151" s="144">
        <f t="shared" si="110"/>
        <v>0</v>
      </c>
      <c r="BX151" s="144">
        <f t="shared" si="110"/>
        <v>0</v>
      </c>
      <c r="BY151" s="144">
        <f t="shared" si="110"/>
        <v>0</v>
      </c>
      <c r="BZ151" s="144">
        <f t="shared" si="110"/>
        <v>0</v>
      </c>
      <c r="CA151" s="144">
        <f t="shared" si="110"/>
        <v>0</v>
      </c>
      <c r="CB151" s="144">
        <f t="shared" si="110"/>
        <v>0</v>
      </c>
      <c r="CC151" s="369"/>
      <c r="CE151" s="189" t="str">
        <f t="shared" si="63"/>
        <v>Introduction</v>
      </c>
      <c r="CF151" s="145"/>
      <c r="CG151" s="145">
        <v>1</v>
      </c>
      <c r="CH151" s="145">
        <v>1</v>
      </c>
      <c r="CI151" s="145">
        <v>1</v>
      </c>
      <c r="CJ151" s="145">
        <v>1</v>
      </c>
      <c r="CK151" s="145">
        <v>1</v>
      </c>
      <c r="CL151" s="145">
        <v>1</v>
      </c>
      <c r="CM151" s="145">
        <v>1</v>
      </c>
      <c r="CN151" s="145">
        <v>1</v>
      </c>
      <c r="CO151" s="145">
        <v>1</v>
      </c>
      <c r="CP151" s="145">
        <v>1</v>
      </c>
      <c r="CQ151" s="145">
        <v>1</v>
      </c>
      <c r="CR151" s="145">
        <v>1</v>
      </c>
      <c r="CS151" s="145">
        <v>1</v>
      </c>
      <c r="CT151" s="145">
        <f t="shared" si="64"/>
        <v>0</v>
      </c>
      <c r="CU151" s="145">
        <f t="shared" si="65"/>
        <v>0</v>
      </c>
      <c r="CV151" s="145">
        <f t="shared" si="67"/>
        <v>0</v>
      </c>
    </row>
    <row r="152" spans="2:100" s="137" customFormat="1" ht="13.5" hidden="1" thickBot="1" x14ac:dyDescent="0.25">
      <c r="B152" s="98" t="s">
        <v>412</v>
      </c>
      <c r="C152" s="319"/>
      <c r="D152" s="49"/>
      <c r="E152" s="152">
        <v>15</v>
      </c>
      <c r="F152" s="642"/>
      <c r="G152" s="34">
        <v>2.5000000000000001E-2</v>
      </c>
      <c r="H152" s="636"/>
      <c r="I152" s="622" t="s">
        <v>124</v>
      </c>
      <c r="J152" s="165"/>
      <c r="K152" s="139">
        <f t="shared" si="68"/>
        <v>15</v>
      </c>
      <c r="L152" s="140">
        <f t="shared" si="111"/>
        <v>2.5000000000000001E-2</v>
      </c>
      <c r="M152" s="141">
        <f t="shared" si="112"/>
        <v>0</v>
      </c>
      <c r="N152" s="141">
        <f t="shared" si="103"/>
        <v>0</v>
      </c>
      <c r="O152" s="70"/>
      <c r="P152" s="143" t="str">
        <f t="shared" si="62"/>
        <v>Téléphonie, réseaux</v>
      </c>
      <c r="Q152" s="144">
        <f t="shared" si="72"/>
        <v>0</v>
      </c>
      <c r="R152" s="144">
        <f t="shared" si="113"/>
        <v>0</v>
      </c>
      <c r="S152" s="144">
        <f t="shared" si="113"/>
        <v>0</v>
      </c>
      <c r="T152" s="144">
        <f t="shared" si="113"/>
        <v>0</v>
      </c>
      <c r="U152" s="144">
        <f t="shared" si="113"/>
        <v>0</v>
      </c>
      <c r="V152" s="144">
        <f t="shared" si="113"/>
        <v>0</v>
      </c>
      <c r="W152" s="144">
        <f t="shared" si="113"/>
        <v>0</v>
      </c>
      <c r="X152" s="144">
        <f t="shared" si="113"/>
        <v>0</v>
      </c>
      <c r="Y152" s="144">
        <f t="shared" si="113"/>
        <v>0</v>
      </c>
      <c r="Z152" s="144">
        <f t="shared" si="113"/>
        <v>0</v>
      </c>
      <c r="AA152" s="144">
        <f t="shared" si="113"/>
        <v>0</v>
      </c>
      <c r="AB152" s="144">
        <f t="shared" si="113"/>
        <v>0</v>
      </c>
      <c r="AC152" s="144">
        <f t="shared" si="113"/>
        <v>0</v>
      </c>
      <c r="AD152" s="144">
        <f t="shared" si="113"/>
        <v>0</v>
      </c>
      <c r="AE152" s="144">
        <f t="shared" si="113"/>
        <v>0</v>
      </c>
      <c r="AF152" s="144">
        <f t="shared" si="113"/>
        <v>0</v>
      </c>
      <c r="AG152" s="144">
        <f t="shared" si="113"/>
        <v>0</v>
      </c>
      <c r="AH152" s="144">
        <f t="shared" si="113"/>
        <v>0</v>
      </c>
      <c r="AI152" s="144">
        <f t="shared" si="113"/>
        <v>0</v>
      </c>
      <c r="AJ152" s="144">
        <f t="shared" si="113"/>
        <v>0</v>
      </c>
      <c r="AK152" s="144">
        <f t="shared" si="113"/>
        <v>0</v>
      </c>
      <c r="AL152" s="144">
        <f t="shared" si="113"/>
        <v>0</v>
      </c>
      <c r="AM152" s="144">
        <f t="shared" si="113"/>
        <v>0</v>
      </c>
      <c r="AN152" s="144">
        <f t="shared" si="113"/>
        <v>0</v>
      </c>
      <c r="AO152" s="144">
        <f t="shared" si="113"/>
        <v>0</v>
      </c>
      <c r="AP152" s="144">
        <f t="shared" si="113"/>
        <v>0</v>
      </c>
      <c r="AQ152" s="144">
        <f t="shared" si="113"/>
        <v>0</v>
      </c>
      <c r="AR152" s="144">
        <f t="shared" si="113"/>
        <v>0</v>
      </c>
      <c r="AS152" s="144">
        <f t="shared" si="113"/>
        <v>0</v>
      </c>
      <c r="AT152" s="144">
        <f t="shared" si="113"/>
        <v>0</v>
      </c>
      <c r="AU152" s="144">
        <f t="shared" si="113"/>
        <v>0</v>
      </c>
      <c r="AV152" s="144">
        <f t="shared" si="114"/>
        <v>0</v>
      </c>
      <c r="AX152" s="144">
        <f t="shared" si="115"/>
        <v>0</v>
      </c>
      <c r="AY152" s="144">
        <f t="shared" si="116"/>
        <v>0</v>
      </c>
      <c r="AZ152" s="144">
        <f t="shared" si="116"/>
        <v>0</v>
      </c>
      <c r="BA152" s="144">
        <f t="shared" si="116"/>
        <v>0</v>
      </c>
      <c r="BB152" s="144">
        <f t="shared" si="116"/>
        <v>0</v>
      </c>
      <c r="BC152" s="144">
        <f t="shared" si="116"/>
        <v>0</v>
      </c>
      <c r="BD152" s="144">
        <f t="shared" si="116"/>
        <v>0</v>
      </c>
      <c r="BE152" s="144">
        <f t="shared" si="116"/>
        <v>0</v>
      </c>
      <c r="BF152" s="144">
        <f t="shared" si="116"/>
        <v>0</v>
      </c>
      <c r="BG152" s="144">
        <f t="shared" si="116"/>
        <v>0</v>
      </c>
      <c r="BH152" s="144">
        <f t="shared" si="116"/>
        <v>0</v>
      </c>
      <c r="BI152" s="144">
        <f t="shared" si="116"/>
        <v>0</v>
      </c>
      <c r="BJ152" s="144">
        <f t="shared" si="116"/>
        <v>0</v>
      </c>
      <c r="BK152" s="144">
        <f t="shared" si="116"/>
        <v>0</v>
      </c>
      <c r="BL152" s="144">
        <f t="shared" si="116"/>
        <v>0</v>
      </c>
      <c r="BM152" s="144">
        <f t="shared" si="116"/>
        <v>0</v>
      </c>
      <c r="BN152" s="144">
        <f t="shared" si="85"/>
        <v>0</v>
      </c>
      <c r="BO152" s="144">
        <f t="shared" si="85"/>
        <v>0</v>
      </c>
      <c r="BP152" s="144">
        <f t="shared" si="85"/>
        <v>0</v>
      </c>
      <c r="BQ152" s="144">
        <f t="shared" si="85"/>
        <v>0</v>
      </c>
      <c r="BR152" s="144">
        <f t="shared" si="85"/>
        <v>0</v>
      </c>
      <c r="BS152" s="144">
        <f t="shared" si="85"/>
        <v>0</v>
      </c>
      <c r="BT152" s="144">
        <f t="shared" si="110"/>
        <v>0</v>
      </c>
      <c r="BU152" s="144">
        <f t="shared" si="110"/>
        <v>0</v>
      </c>
      <c r="BV152" s="144">
        <f t="shared" si="110"/>
        <v>0</v>
      </c>
      <c r="BW152" s="144">
        <f t="shared" si="110"/>
        <v>0</v>
      </c>
      <c r="BX152" s="144">
        <f t="shared" si="110"/>
        <v>0</v>
      </c>
      <c r="BY152" s="144">
        <f t="shared" si="110"/>
        <v>0</v>
      </c>
      <c r="BZ152" s="144">
        <f t="shared" si="110"/>
        <v>0</v>
      </c>
      <c r="CA152" s="144">
        <f t="shared" si="110"/>
        <v>0</v>
      </c>
      <c r="CB152" s="144">
        <f t="shared" si="110"/>
        <v>0</v>
      </c>
      <c r="CC152" s="369"/>
      <c r="CE152" s="189" t="str">
        <f t="shared" si="63"/>
        <v>Téléphonie, réseaux</v>
      </c>
      <c r="CF152" s="145"/>
      <c r="CG152" s="145">
        <v>1</v>
      </c>
      <c r="CH152" s="145">
        <v>1</v>
      </c>
      <c r="CI152" s="145">
        <v>1</v>
      </c>
      <c r="CJ152" s="145">
        <v>1</v>
      </c>
      <c r="CK152" s="145">
        <v>1</v>
      </c>
      <c r="CL152" s="145">
        <v>1</v>
      </c>
      <c r="CM152" s="145">
        <v>1</v>
      </c>
      <c r="CN152" s="145">
        <v>1</v>
      </c>
      <c r="CO152" s="145">
        <v>1</v>
      </c>
      <c r="CP152" s="145">
        <v>1</v>
      </c>
      <c r="CQ152" s="145">
        <v>1</v>
      </c>
      <c r="CR152" s="145">
        <v>1</v>
      </c>
      <c r="CS152" s="145">
        <v>1</v>
      </c>
      <c r="CT152" s="145">
        <f t="shared" si="64"/>
        <v>0</v>
      </c>
      <c r="CU152" s="145">
        <f t="shared" si="65"/>
        <v>0</v>
      </c>
      <c r="CV152" s="145">
        <f t="shared" si="67"/>
        <v>0</v>
      </c>
    </row>
    <row r="153" spans="2:100" s="137" customFormat="1" ht="13.5" hidden="1" thickBot="1" x14ac:dyDescent="0.25">
      <c r="B153" s="98" t="s">
        <v>438</v>
      </c>
      <c r="C153" s="319"/>
      <c r="D153" s="49"/>
      <c r="E153" s="152">
        <v>15</v>
      </c>
      <c r="F153" s="642"/>
      <c r="G153" s="34">
        <v>2.5000000000000001E-2</v>
      </c>
      <c r="H153" s="636"/>
      <c r="I153" s="622" t="s">
        <v>124</v>
      </c>
      <c r="J153" s="166"/>
      <c r="K153" s="139">
        <f t="shared" si="68"/>
        <v>15</v>
      </c>
      <c r="L153" s="140">
        <f t="shared" si="111"/>
        <v>2.5000000000000001E-2</v>
      </c>
      <c r="M153" s="141">
        <f t="shared" si="112"/>
        <v>0</v>
      </c>
      <c r="N153" s="141">
        <f t="shared" si="103"/>
        <v>0</v>
      </c>
      <c r="O153" s="70"/>
      <c r="P153" s="143" t="str">
        <f t="shared" si="62"/>
        <v>Câblage bus (communication)</v>
      </c>
      <c r="Q153" s="144">
        <f t="shared" si="72"/>
        <v>0</v>
      </c>
      <c r="R153" s="144">
        <f t="shared" si="113"/>
        <v>0</v>
      </c>
      <c r="S153" s="144">
        <f t="shared" si="113"/>
        <v>0</v>
      </c>
      <c r="T153" s="144">
        <f t="shared" si="113"/>
        <v>0</v>
      </c>
      <c r="U153" s="144">
        <f t="shared" si="113"/>
        <v>0</v>
      </c>
      <c r="V153" s="144">
        <f t="shared" si="113"/>
        <v>0</v>
      </c>
      <c r="W153" s="144">
        <f t="shared" si="113"/>
        <v>0</v>
      </c>
      <c r="X153" s="144">
        <f t="shared" si="113"/>
        <v>0</v>
      </c>
      <c r="Y153" s="144">
        <f t="shared" si="113"/>
        <v>0</v>
      </c>
      <c r="Z153" s="144">
        <f t="shared" si="113"/>
        <v>0</v>
      </c>
      <c r="AA153" s="144">
        <f t="shared" si="113"/>
        <v>0</v>
      </c>
      <c r="AB153" s="144">
        <f t="shared" si="113"/>
        <v>0</v>
      </c>
      <c r="AC153" s="144">
        <f t="shared" si="113"/>
        <v>0</v>
      </c>
      <c r="AD153" s="144">
        <f t="shared" si="113"/>
        <v>0</v>
      </c>
      <c r="AE153" s="144">
        <f t="shared" si="113"/>
        <v>0</v>
      </c>
      <c r="AF153" s="144">
        <f t="shared" si="113"/>
        <v>0</v>
      </c>
      <c r="AG153" s="144">
        <f t="shared" ref="AG153:AU153" si="117">IF(Betrachtungszeit_Heizung&lt;AG$26,0,IF(AND(AF$26&lt;&gt;0,AF$26/($K153)=INT(AF$26/($K153))),$D153,0))</f>
        <v>0</v>
      </c>
      <c r="AH153" s="144">
        <f t="shared" si="117"/>
        <v>0</v>
      </c>
      <c r="AI153" s="144">
        <f t="shared" si="117"/>
        <v>0</v>
      </c>
      <c r="AJ153" s="144">
        <f t="shared" si="117"/>
        <v>0</v>
      </c>
      <c r="AK153" s="144">
        <f t="shared" si="117"/>
        <v>0</v>
      </c>
      <c r="AL153" s="144">
        <f t="shared" si="117"/>
        <v>0</v>
      </c>
      <c r="AM153" s="144">
        <f t="shared" si="117"/>
        <v>0</v>
      </c>
      <c r="AN153" s="144">
        <f t="shared" si="117"/>
        <v>0</v>
      </c>
      <c r="AO153" s="144">
        <f t="shared" si="117"/>
        <v>0</v>
      </c>
      <c r="AP153" s="144">
        <f t="shared" si="117"/>
        <v>0</v>
      </c>
      <c r="AQ153" s="144">
        <f t="shared" si="117"/>
        <v>0</v>
      </c>
      <c r="AR153" s="144">
        <f t="shared" si="117"/>
        <v>0</v>
      </c>
      <c r="AS153" s="144">
        <f t="shared" si="117"/>
        <v>0</v>
      </c>
      <c r="AT153" s="144">
        <f t="shared" si="117"/>
        <v>0</v>
      </c>
      <c r="AU153" s="144">
        <f t="shared" si="117"/>
        <v>0</v>
      </c>
      <c r="AV153" s="144">
        <f t="shared" si="114"/>
        <v>0</v>
      </c>
      <c r="AX153" s="144">
        <f t="shared" si="115"/>
        <v>0</v>
      </c>
      <c r="AY153" s="144">
        <f t="shared" si="116"/>
        <v>0</v>
      </c>
      <c r="AZ153" s="144">
        <f t="shared" si="116"/>
        <v>0</v>
      </c>
      <c r="BA153" s="144">
        <f t="shared" si="116"/>
        <v>0</v>
      </c>
      <c r="BB153" s="144">
        <f t="shared" si="116"/>
        <v>0</v>
      </c>
      <c r="BC153" s="144">
        <f t="shared" si="116"/>
        <v>0</v>
      </c>
      <c r="BD153" s="144">
        <f t="shared" si="116"/>
        <v>0</v>
      </c>
      <c r="BE153" s="144">
        <f t="shared" si="116"/>
        <v>0</v>
      </c>
      <c r="BF153" s="144">
        <f t="shared" si="116"/>
        <v>0</v>
      </c>
      <c r="BG153" s="144">
        <f t="shared" si="116"/>
        <v>0</v>
      </c>
      <c r="BH153" s="144">
        <f t="shared" si="116"/>
        <v>0</v>
      </c>
      <c r="BI153" s="144">
        <f t="shared" si="116"/>
        <v>0</v>
      </c>
      <c r="BJ153" s="144">
        <f t="shared" si="116"/>
        <v>0</v>
      </c>
      <c r="BK153" s="144">
        <f t="shared" si="116"/>
        <v>0</v>
      </c>
      <c r="BL153" s="144">
        <f t="shared" si="116"/>
        <v>0</v>
      </c>
      <c r="BM153" s="144">
        <f t="shared" si="116"/>
        <v>0</v>
      </c>
      <c r="BN153" s="144">
        <f t="shared" si="85"/>
        <v>0</v>
      </c>
      <c r="BO153" s="144">
        <f t="shared" si="85"/>
        <v>0</v>
      </c>
      <c r="BP153" s="144">
        <f t="shared" si="85"/>
        <v>0</v>
      </c>
      <c r="BQ153" s="144">
        <f t="shared" si="85"/>
        <v>0</v>
      </c>
      <c r="BR153" s="144">
        <f t="shared" si="85"/>
        <v>0</v>
      </c>
      <c r="BS153" s="144">
        <f t="shared" si="85"/>
        <v>0</v>
      </c>
      <c r="BT153" s="144">
        <f t="shared" si="110"/>
        <v>0</v>
      </c>
      <c r="BU153" s="144">
        <f t="shared" si="110"/>
        <v>0</v>
      </c>
      <c r="BV153" s="144">
        <f t="shared" si="110"/>
        <v>0</v>
      </c>
      <c r="BW153" s="144">
        <f t="shared" si="110"/>
        <v>0</v>
      </c>
      <c r="BX153" s="144">
        <f t="shared" si="110"/>
        <v>0</v>
      </c>
      <c r="BY153" s="144">
        <f t="shared" si="110"/>
        <v>0</v>
      </c>
      <c r="BZ153" s="144">
        <f t="shared" si="110"/>
        <v>0</v>
      </c>
      <c r="CA153" s="144">
        <f t="shared" si="110"/>
        <v>0</v>
      </c>
      <c r="CB153" s="144">
        <f t="shared" si="110"/>
        <v>0</v>
      </c>
      <c r="CC153" s="369"/>
      <c r="CE153" s="189" t="str">
        <f t="shared" si="63"/>
        <v>Câblage bus (communication)</v>
      </c>
      <c r="CF153" s="145"/>
      <c r="CG153" s="145">
        <v>1</v>
      </c>
      <c r="CH153" s="145">
        <v>1</v>
      </c>
      <c r="CI153" s="145">
        <v>1</v>
      </c>
      <c r="CJ153" s="145">
        <v>1</v>
      </c>
      <c r="CK153" s="145">
        <v>1</v>
      </c>
      <c r="CL153" s="145">
        <v>1</v>
      </c>
      <c r="CM153" s="145">
        <v>1</v>
      </c>
      <c r="CN153" s="145">
        <v>1</v>
      </c>
      <c r="CO153" s="145">
        <v>1</v>
      </c>
      <c r="CP153" s="145">
        <v>1</v>
      </c>
      <c r="CQ153" s="145">
        <v>1</v>
      </c>
      <c r="CR153" s="145">
        <v>1</v>
      </c>
      <c r="CS153" s="145">
        <v>1</v>
      </c>
      <c r="CT153" s="145">
        <f t="shared" si="64"/>
        <v>0</v>
      </c>
      <c r="CU153" s="145">
        <f t="shared" si="65"/>
        <v>0</v>
      </c>
      <c r="CV153" s="145">
        <f t="shared" si="67"/>
        <v>0</v>
      </c>
    </row>
    <row r="154" spans="2:100" s="137" customFormat="1" hidden="1" x14ac:dyDescent="0.2">
      <c r="B154" s="96" t="s">
        <v>45</v>
      </c>
      <c r="C154" s="320"/>
      <c r="D154" s="50"/>
      <c r="E154" s="510">
        <v>30</v>
      </c>
      <c r="F154" s="643"/>
      <c r="G154" s="157" t="s">
        <v>46</v>
      </c>
      <c r="H154" s="637"/>
      <c r="I154" s="623" t="s">
        <v>124</v>
      </c>
      <c r="J154" s="84"/>
      <c r="K154" s="139">
        <f t="shared" si="68"/>
        <v>30</v>
      </c>
      <c r="L154" s="140">
        <f t="shared" si="111"/>
        <v>0</v>
      </c>
      <c r="M154" s="141">
        <f t="shared" si="112"/>
        <v>0</v>
      </c>
      <c r="N154" s="141">
        <f t="shared" si="103"/>
        <v>0</v>
      </c>
      <c r="O154" s="70"/>
      <c r="P154" s="149" t="str">
        <f t="shared" ref="P154:P185" si="118">B154</f>
        <v>Autre</v>
      </c>
      <c r="Q154" s="144">
        <f t="shared" si="72"/>
        <v>0</v>
      </c>
      <c r="R154" s="144">
        <f t="shared" ref="R154:AU154" si="119">IF(Betrachtungszeit_Heizung&lt;R$26,0,IF(AND(Q$26&lt;&gt;0,Q$26/($K154)=INT(Q$26/($K154))),$D154,0))</f>
        <v>0</v>
      </c>
      <c r="S154" s="144">
        <f t="shared" si="119"/>
        <v>0</v>
      </c>
      <c r="T154" s="144">
        <f t="shared" si="119"/>
        <v>0</v>
      </c>
      <c r="U154" s="144">
        <f t="shared" si="119"/>
        <v>0</v>
      </c>
      <c r="V154" s="144">
        <f t="shared" si="119"/>
        <v>0</v>
      </c>
      <c r="W154" s="144">
        <f t="shared" si="119"/>
        <v>0</v>
      </c>
      <c r="X154" s="144">
        <f t="shared" si="119"/>
        <v>0</v>
      </c>
      <c r="Y154" s="144">
        <f t="shared" si="119"/>
        <v>0</v>
      </c>
      <c r="Z154" s="144">
        <f t="shared" si="119"/>
        <v>0</v>
      </c>
      <c r="AA154" s="144">
        <f t="shared" si="119"/>
        <v>0</v>
      </c>
      <c r="AB154" s="144">
        <f t="shared" si="119"/>
        <v>0</v>
      </c>
      <c r="AC154" s="144">
        <f t="shared" si="119"/>
        <v>0</v>
      </c>
      <c r="AD154" s="144">
        <f t="shared" si="119"/>
        <v>0</v>
      </c>
      <c r="AE154" s="144">
        <f t="shared" si="119"/>
        <v>0</v>
      </c>
      <c r="AF154" s="144">
        <f t="shared" si="119"/>
        <v>0</v>
      </c>
      <c r="AG154" s="144">
        <f t="shared" si="119"/>
        <v>0</v>
      </c>
      <c r="AH154" s="144">
        <f t="shared" si="119"/>
        <v>0</v>
      </c>
      <c r="AI154" s="144">
        <f t="shared" si="119"/>
        <v>0</v>
      </c>
      <c r="AJ154" s="144">
        <f t="shared" si="119"/>
        <v>0</v>
      </c>
      <c r="AK154" s="144">
        <f t="shared" si="119"/>
        <v>0</v>
      </c>
      <c r="AL154" s="144">
        <f t="shared" si="119"/>
        <v>0</v>
      </c>
      <c r="AM154" s="144">
        <f t="shared" si="119"/>
        <v>0</v>
      </c>
      <c r="AN154" s="144">
        <f t="shared" si="119"/>
        <v>0</v>
      </c>
      <c r="AO154" s="144">
        <f t="shared" si="119"/>
        <v>0</v>
      </c>
      <c r="AP154" s="144">
        <f t="shared" si="119"/>
        <v>0</v>
      </c>
      <c r="AQ154" s="144">
        <f t="shared" si="119"/>
        <v>0</v>
      </c>
      <c r="AR154" s="144">
        <f t="shared" si="119"/>
        <v>0</v>
      </c>
      <c r="AS154" s="144">
        <f t="shared" si="119"/>
        <v>0</v>
      </c>
      <c r="AT154" s="144">
        <f t="shared" si="119"/>
        <v>0</v>
      </c>
      <c r="AU154" s="144">
        <f t="shared" si="119"/>
        <v>0</v>
      </c>
      <c r="AV154" s="144">
        <f t="shared" si="114"/>
        <v>0</v>
      </c>
      <c r="AX154" s="144">
        <f t="shared" si="115"/>
        <v>0</v>
      </c>
      <c r="AY154" s="144">
        <f t="shared" si="116"/>
        <v>0</v>
      </c>
      <c r="AZ154" s="144">
        <f t="shared" si="116"/>
        <v>0</v>
      </c>
      <c r="BA154" s="144">
        <f t="shared" si="116"/>
        <v>0</v>
      </c>
      <c r="BB154" s="144">
        <f t="shared" si="116"/>
        <v>0</v>
      </c>
      <c r="BC154" s="144">
        <f t="shared" si="116"/>
        <v>0</v>
      </c>
      <c r="BD154" s="144">
        <f t="shared" si="116"/>
        <v>0</v>
      </c>
      <c r="BE154" s="144">
        <f t="shared" si="116"/>
        <v>0</v>
      </c>
      <c r="BF154" s="144">
        <f t="shared" si="116"/>
        <v>0</v>
      </c>
      <c r="BG154" s="144">
        <f t="shared" si="116"/>
        <v>0</v>
      </c>
      <c r="BH154" s="144">
        <f t="shared" si="116"/>
        <v>0</v>
      </c>
      <c r="BI154" s="144">
        <f t="shared" si="116"/>
        <v>0</v>
      </c>
      <c r="BJ154" s="144">
        <f t="shared" si="116"/>
        <v>0</v>
      </c>
      <c r="BK154" s="144">
        <f t="shared" si="116"/>
        <v>0</v>
      </c>
      <c r="BL154" s="144">
        <f t="shared" si="116"/>
        <v>0</v>
      </c>
      <c r="BM154" s="144">
        <f t="shared" si="116"/>
        <v>0</v>
      </c>
      <c r="BN154" s="144">
        <f t="shared" si="85"/>
        <v>0</v>
      </c>
      <c r="BO154" s="144">
        <f t="shared" si="85"/>
        <v>0</v>
      </c>
      <c r="BP154" s="144">
        <f t="shared" si="85"/>
        <v>0</v>
      </c>
      <c r="BQ154" s="144">
        <f t="shared" si="85"/>
        <v>0</v>
      </c>
      <c r="BR154" s="144">
        <f t="shared" si="85"/>
        <v>0</v>
      </c>
      <c r="BS154" s="144">
        <f t="shared" si="85"/>
        <v>0</v>
      </c>
      <c r="BT154" s="144">
        <f t="shared" si="110"/>
        <v>0</v>
      </c>
      <c r="BU154" s="144">
        <f t="shared" si="110"/>
        <v>0</v>
      </c>
      <c r="BV154" s="144">
        <f t="shared" si="110"/>
        <v>0</v>
      </c>
      <c r="BW154" s="144">
        <f t="shared" si="110"/>
        <v>0</v>
      </c>
      <c r="BX154" s="144">
        <f t="shared" si="110"/>
        <v>0</v>
      </c>
      <c r="BY154" s="144">
        <f t="shared" si="110"/>
        <v>0</v>
      </c>
      <c r="BZ154" s="144">
        <f t="shared" si="110"/>
        <v>0</v>
      </c>
      <c r="CA154" s="144">
        <f t="shared" si="110"/>
        <v>0</v>
      </c>
      <c r="CB154" s="144">
        <f t="shared" si="110"/>
        <v>0</v>
      </c>
      <c r="CC154" s="369"/>
      <c r="CE154" s="189" t="str">
        <f t="shared" ref="CE154:CE185" si="120">B154</f>
        <v>Autre</v>
      </c>
      <c r="CF154" s="145"/>
      <c r="CG154" s="145">
        <v>1</v>
      </c>
      <c r="CH154" s="145">
        <v>1</v>
      </c>
      <c r="CI154" s="145">
        <v>1</v>
      </c>
      <c r="CJ154" s="145">
        <v>1</v>
      </c>
      <c r="CK154" s="145">
        <v>1</v>
      </c>
      <c r="CL154" s="145">
        <v>1</v>
      </c>
      <c r="CM154" s="145">
        <v>1</v>
      </c>
      <c r="CN154" s="145">
        <v>1</v>
      </c>
      <c r="CO154" s="145">
        <v>1</v>
      </c>
      <c r="CP154" s="145">
        <v>1</v>
      </c>
      <c r="CQ154" s="145">
        <v>1</v>
      </c>
      <c r="CR154" s="145">
        <v>1</v>
      </c>
      <c r="CS154" s="145">
        <v>1</v>
      </c>
      <c r="CT154" s="145">
        <f t="shared" ref="CT154:CT185" si="121">SUMIF($CF$25:$CS$25,$C$12,CF154:CS154)</f>
        <v>0</v>
      </c>
      <c r="CU154" s="145">
        <f t="shared" ref="CU154:CU185" si="122">SUMIF($CF$25:$CS$25,$C$20,CF154:CS154)</f>
        <v>0</v>
      </c>
      <c r="CV154" s="145">
        <f t="shared" si="67"/>
        <v>0</v>
      </c>
    </row>
    <row r="155" spans="2:100" s="137" customFormat="1" ht="13.5" hidden="1" thickBot="1" x14ac:dyDescent="0.25">
      <c r="B155" s="625" t="s">
        <v>416</v>
      </c>
      <c r="C155" s="322"/>
      <c r="D155" s="129"/>
      <c r="E155" s="155"/>
      <c r="F155" s="127"/>
      <c r="G155" s="130"/>
      <c r="H155" s="639"/>
      <c r="I155" s="130"/>
      <c r="J155" s="165"/>
      <c r="K155" s="139"/>
      <c r="L155" s="140"/>
      <c r="M155" s="141"/>
      <c r="N155" s="141"/>
      <c r="O155" s="70"/>
      <c r="P155" s="134" t="str">
        <f t="shared" si="118"/>
        <v>17. Génie civil</v>
      </c>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369"/>
      <c r="CE155" s="374" t="str">
        <f t="shared" si="120"/>
        <v>17. Génie civil</v>
      </c>
      <c r="CF155" s="145">
        <v>1</v>
      </c>
      <c r="CG155" s="145">
        <v>1</v>
      </c>
      <c r="CH155" s="145">
        <v>1</v>
      </c>
      <c r="CI155" s="145">
        <v>1</v>
      </c>
      <c r="CJ155" s="145">
        <v>1</v>
      </c>
      <c r="CK155" s="145">
        <v>1</v>
      </c>
      <c r="CL155" s="145">
        <v>1</v>
      </c>
      <c r="CM155" s="145">
        <v>1</v>
      </c>
      <c r="CN155" s="145">
        <v>1</v>
      </c>
      <c r="CO155" s="145">
        <v>1</v>
      </c>
      <c r="CP155" s="145">
        <v>1</v>
      </c>
      <c r="CQ155" s="145">
        <v>1</v>
      </c>
      <c r="CR155" s="145">
        <v>1</v>
      </c>
      <c r="CS155" s="145">
        <v>1</v>
      </c>
      <c r="CT155" s="145">
        <f t="shared" si="121"/>
        <v>1</v>
      </c>
      <c r="CU155" s="145">
        <f t="shared" si="122"/>
        <v>1</v>
      </c>
      <c r="CV155" s="145">
        <f t="shared" ref="CV155:CV185" si="123">IF(CT155+CU155&gt;0,1,0)</f>
        <v>1</v>
      </c>
    </row>
    <row r="156" spans="2:100" s="137" customFormat="1" ht="13.5" hidden="1" thickBot="1" x14ac:dyDescent="0.25">
      <c r="B156" s="98" t="s">
        <v>163</v>
      </c>
      <c r="C156" s="319"/>
      <c r="D156" s="49"/>
      <c r="E156" s="152">
        <v>20</v>
      </c>
      <c r="F156" s="642"/>
      <c r="G156" s="157">
        <v>0</v>
      </c>
      <c r="H156" s="636"/>
      <c r="I156" s="622" t="s">
        <v>124</v>
      </c>
      <c r="J156" s="165"/>
      <c r="K156" s="139">
        <f t="shared" ref="K156:K184" si="124">IF(ISNUMBER(F156),F156,IF(ISNUMBER(E156),E156,0))</f>
        <v>20</v>
      </c>
      <c r="L156" s="140">
        <f t="shared" ref="L156:L165" si="125">IF(ISNUMBER(H156),IF(I156=$D$332,IFERROR(H156/D156,"-"),H156/100),IF(ISNUMBER(G156),G156,0))</f>
        <v>0</v>
      </c>
      <c r="M156" s="141">
        <f t="shared" ref="M156:M165" si="126">IF(AND(ISNUMBER(H156),I156=$D$332),H156,L156*D156)</f>
        <v>0</v>
      </c>
      <c r="N156" s="141">
        <f t="shared" si="103"/>
        <v>0</v>
      </c>
      <c r="O156" s="70"/>
      <c r="P156" s="143" t="str">
        <f t="shared" si="118"/>
        <v>Constructions provisoires</v>
      </c>
      <c r="Q156" s="144">
        <f t="shared" ref="Q156:Q185" si="127">D156</f>
        <v>0</v>
      </c>
      <c r="R156" s="144">
        <f t="shared" ref="R156:AU164" si="128">IF(Betrachtungszeit_Heizung&lt;R$26,0,IF(AND(Q$26&lt;&gt;0,Q$26/($K156)=INT(Q$26/($K156))),$D156,0))</f>
        <v>0</v>
      </c>
      <c r="S156" s="144">
        <f t="shared" si="128"/>
        <v>0</v>
      </c>
      <c r="T156" s="144">
        <f t="shared" si="128"/>
        <v>0</v>
      </c>
      <c r="U156" s="144">
        <f t="shared" si="128"/>
        <v>0</v>
      </c>
      <c r="V156" s="144">
        <f t="shared" si="128"/>
        <v>0</v>
      </c>
      <c r="W156" s="144">
        <f t="shared" si="128"/>
        <v>0</v>
      </c>
      <c r="X156" s="144">
        <f t="shared" si="128"/>
        <v>0</v>
      </c>
      <c r="Y156" s="144">
        <f t="shared" si="128"/>
        <v>0</v>
      </c>
      <c r="Z156" s="144">
        <f t="shared" si="128"/>
        <v>0</v>
      </c>
      <c r="AA156" s="144">
        <f t="shared" si="128"/>
        <v>0</v>
      </c>
      <c r="AB156" s="144">
        <f t="shared" si="128"/>
        <v>0</v>
      </c>
      <c r="AC156" s="144">
        <f t="shared" si="128"/>
        <v>0</v>
      </c>
      <c r="AD156" s="144">
        <f t="shared" si="128"/>
        <v>0</v>
      </c>
      <c r="AE156" s="144">
        <f t="shared" si="128"/>
        <v>0</v>
      </c>
      <c r="AF156" s="144">
        <f t="shared" si="128"/>
        <v>0</v>
      </c>
      <c r="AG156" s="144">
        <f t="shared" si="128"/>
        <v>0</v>
      </c>
      <c r="AH156" s="144">
        <f t="shared" si="128"/>
        <v>0</v>
      </c>
      <c r="AI156" s="144">
        <f t="shared" si="128"/>
        <v>0</v>
      </c>
      <c r="AJ156" s="144">
        <f t="shared" si="128"/>
        <v>0</v>
      </c>
      <c r="AK156" s="144">
        <f t="shared" si="128"/>
        <v>0</v>
      </c>
      <c r="AL156" s="144">
        <f t="shared" si="128"/>
        <v>0</v>
      </c>
      <c r="AM156" s="144">
        <f t="shared" si="128"/>
        <v>0</v>
      </c>
      <c r="AN156" s="144">
        <f t="shared" si="128"/>
        <v>0</v>
      </c>
      <c r="AO156" s="144">
        <f t="shared" si="128"/>
        <v>0</v>
      </c>
      <c r="AP156" s="144">
        <f t="shared" si="128"/>
        <v>0</v>
      </c>
      <c r="AQ156" s="144">
        <f t="shared" si="128"/>
        <v>0</v>
      </c>
      <c r="AR156" s="144">
        <f t="shared" si="128"/>
        <v>0</v>
      </c>
      <c r="AS156" s="144">
        <f t="shared" si="128"/>
        <v>0</v>
      </c>
      <c r="AT156" s="144">
        <f t="shared" si="128"/>
        <v>0</v>
      </c>
      <c r="AU156" s="144">
        <f t="shared" si="128"/>
        <v>0</v>
      </c>
      <c r="AV156" s="144">
        <f t="shared" ref="AV156:AV165" si="129">SUMIF($AX$26:$CB$26,Betrachtungszeit_Heizung,AX156:CB156)</f>
        <v>0</v>
      </c>
      <c r="AX156" s="144">
        <f t="shared" ref="AX156:AX165" si="130">$D156</f>
        <v>0</v>
      </c>
      <c r="AY156" s="144">
        <f t="shared" ref="AY156:BN173" si="131">AX156-$N156+R156</f>
        <v>0</v>
      </c>
      <c r="AZ156" s="144">
        <f t="shared" si="131"/>
        <v>0</v>
      </c>
      <c r="BA156" s="144">
        <f t="shared" si="131"/>
        <v>0</v>
      </c>
      <c r="BB156" s="144">
        <f t="shared" si="131"/>
        <v>0</v>
      </c>
      <c r="BC156" s="144">
        <f t="shared" si="131"/>
        <v>0</v>
      </c>
      <c r="BD156" s="144">
        <f t="shared" si="131"/>
        <v>0</v>
      </c>
      <c r="BE156" s="144">
        <f t="shared" si="131"/>
        <v>0</v>
      </c>
      <c r="BF156" s="144">
        <f t="shared" si="131"/>
        <v>0</v>
      </c>
      <c r="BG156" s="144">
        <f t="shared" si="131"/>
        <v>0</v>
      </c>
      <c r="BH156" s="144">
        <f t="shared" si="131"/>
        <v>0</v>
      </c>
      <c r="BI156" s="144">
        <f t="shared" si="131"/>
        <v>0</v>
      </c>
      <c r="BJ156" s="144">
        <f t="shared" si="131"/>
        <v>0</v>
      </c>
      <c r="BK156" s="144">
        <f t="shared" si="131"/>
        <v>0</v>
      </c>
      <c r="BL156" s="144">
        <f t="shared" si="131"/>
        <v>0</v>
      </c>
      <c r="BM156" s="144">
        <f t="shared" si="131"/>
        <v>0</v>
      </c>
      <c r="BN156" s="144">
        <f t="shared" si="131"/>
        <v>0</v>
      </c>
      <c r="BO156" s="144">
        <f t="shared" ref="BO156:CB177" si="132">BN156-$N156+AH156</f>
        <v>0</v>
      </c>
      <c r="BP156" s="144">
        <f t="shared" si="132"/>
        <v>0</v>
      </c>
      <c r="BQ156" s="144">
        <f t="shared" si="132"/>
        <v>0</v>
      </c>
      <c r="BR156" s="144">
        <f t="shared" si="132"/>
        <v>0</v>
      </c>
      <c r="BS156" s="144">
        <f t="shared" si="132"/>
        <v>0</v>
      </c>
      <c r="BT156" s="144">
        <f t="shared" si="132"/>
        <v>0</v>
      </c>
      <c r="BU156" s="144">
        <f t="shared" si="132"/>
        <v>0</v>
      </c>
      <c r="BV156" s="144">
        <f t="shared" si="132"/>
        <v>0</v>
      </c>
      <c r="BW156" s="144">
        <f t="shared" si="132"/>
        <v>0</v>
      </c>
      <c r="BX156" s="144">
        <f t="shared" si="132"/>
        <v>0</v>
      </c>
      <c r="BY156" s="144">
        <f t="shared" si="132"/>
        <v>0</v>
      </c>
      <c r="BZ156" s="144">
        <f t="shared" si="132"/>
        <v>0</v>
      </c>
      <c r="CA156" s="144">
        <f t="shared" si="132"/>
        <v>0</v>
      </c>
      <c r="CB156" s="144">
        <f t="shared" si="132"/>
        <v>0</v>
      </c>
      <c r="CC156" s="369"/>
      <c r="CE156" s="189" t="str">
        <f t="shared" si="120"/>
        <v>Constructions provisoires</v>
      </c>
      <c r="CF156" s="145"/>
      <c r="CG156" s="145">
        <v>1</v>
      </c>
      <c r="CH156" s="145">
        <v>1</v>
      </c>
      <c r="CI156" s="145">
        <v>1</v>
      </c>
      <c r="CJ156" s="145">
        <v>1</v>
      </c>
      <c r="CK156" s="145">
        <v>1</v>
      </c>
      <c r="CL156" s="145">
        <v>1</v>
      </c>
      <c r="CM156" s="145">
        <v>1</v>
      </c>
      <c r="CN156" s="145">
        <v>1</v>
      </c>
      <c r="CO156" s="145">
        <v>1</v>
      </c>
      <c r="CP156" s="145">
        <v>1</v>
      </c>
      <c r="CQ156" s="145">
        <v>1</v>
      </c>
      <c r="CR156" s="145">
        <v>1</v>
      </c>
      <c r="CS156" s="145">
        <v>1</v>
      </c>
      <c r="CT156" s="145">
        <f t="shared" si="121"/>
        <v>0</v>
      </c>
      <c r="CU156" s="145">
        <f t="shared" si="122"/>
        <v>0</v>
      </c>
      <c r="CV156" s="145">
        <f t="shared" si="123"/>
        <v>0</v>
      </c>
    </row>
    <row r="157" spans="2:100" s="137" customFormat="1" ht="13.5" hidden="1" thickBot="1" x14ac:dyDescent="0.25">
      <c r="B157" s="98" t="s">
        <v>164</v>
      </c>
      <c r="C157" s="320"/>
      <c r="D157" s="50"/>
      <c r="E157" s="152">
        <v>20</v>
      </c>
      <c r="F157" s="643"/>
      <c r="G157" s="157">
        <v>0</v>
      </c>
      <c r="H157" s="637"/>
      <c r="I157" s="622" t="s">
        <v>124</v>
      </c>
      <c r="J157" s="165"/>
      <c r="K157" s="139">
        <f t="shared" si="124"/>
        <v>20</v>
      </c>
      <c r="L157" s="140">
        <f t="shared" si="125"/>
        <v>0</v>
      </c>
      <c r="M157" s="141">
        <f t="shared" si="126"/>
        <v>0</v>
      </c>
      <c r="N157" s="141">
        <f t="shared" si="103"/>
        <v>0</v>
      </c>
      <c r="O157" s="70"/>
      <c r="P157" s="143" t="str">
        <f t="shared" si="118"/>
        <v>Travaux de démolition</v>
      </c>
      <c r="Q157" s="144">
        <f t="shared" si="127"/>
        <v>0</v>
      </c>
      <c r="R157" s="144">
        <f t="shared" si="128"/>
        <v>0</v>
      </c>
      <c r="S157" s="144">
        <f t="shared" si="128"/>
        <v>0</v>
      </c>
      <c r="T157" s="144">
        <f t="shared" si="128"/>
        <v>0</v>
      </c>
      <c r="U157" s="144">
        <f t="shared" si="128"/>
        <v>0</v>
      </c>
      <c r="V157" s="144">
        <f t="shared" si="128"/>
        <v>0</v>
      </c>
      <c r="W157" s="144">
        <f t="shared" si="128"/>
        <v>0</v>
      </c>
      <c r="X157" s="144">
        <f t="shared" si="128"/>
        <v>0</v>
      </c>
      <c r="Y157" s="144">
        <f t="shared" si="128"/>
        <v>0</v>
      </c>
      <c r="Z157" s="144">
        <f t="shared" si="128"/>
        <v>0</v>
      </c>
      <c r="AA157" s="144">
        <f t="shared" si="128"/>
        <v>0</v>
      </c>
      <c r="AB157" s="144">
        <f t="shared" si="128"/>
        <v>0</v>
      </c>
      <c r="AC157" s="144">
        <f t="shared" si="128"/>
        <v>0</v>
      </c>
      <c r="AD157" s="144">
        <f t="shared" si="128"/>
        <v>0</v>
      </c>
      <c r="AE157" s="144">
        <f t="shared" si="128"/>
        <v>0</v>
      </c>
      <c r="AF157" s="144">
        <f t="shared" si="128"/>
        <v>0</v>
      </c>
      <c r="AG157" s="144">
        <f t="shared" si="128"/>
        <v>0</v>
      </c>
      <c r="AH157" s="144">
        <f t="shared" si="128"/>
        <v>0</v>
      </c>
      <c r="AI157" s="144">
        <f t="shared" si="128"/>
        <v>0</v>
      </c>
      <c r="AJ157" s="144">
        <f t="shared" si="128"/>
        <v>0</v>
      </c>
      <c r="AK157" s="144">
        <f t="shared" si="128"/>
        <v>0</v>
      </c>
      <c r="AL157" s="144">
        <f t="shared" si="128"/>
        <v>0</v>
      </c>
      <c r="AM157" s="144">
        <f t="shared" si="128"/>
        <v>0</v>
      </c>
      <c r="AN157" s="144">
        <f t="shared" si="128"/>
        <v>0</v>
      </c>
      <c r="AO157" s="144">
        <f t="shared" si="128"/>
        <v>0</v>
      </c>
      <c r="AP157" s="144">
        <f t="shared" si="128"/>
        <v>0</v>
      </c>
      <c r="AQ157" s="144">
        <f t="shared" si="128"/>
        <v>0</v>
      </c>
      <c r="AR157" s="144">
        <f t="shared" si="128"/>
        <v>0</v>
      </c>
      <c r="AS157" s="144">
        <f t="shared" si="128"/>
        <v>0</v>
      </c>
      <c r="AT157" s="144">
        <f t="shared" si="128"/>
        <v>0</v>
      </c>
      <c r="AU157" s="144">
        <f t="shared" si="128"/>
        <v>0</v>
      </c>
      <c r="AV157" s="144">
        <f t="shared" si="129"/>
        <v>0</v>
      </c>
      <c r="AX157" s="144">
        <f t="shared" si="130"/>
        <v>0</v>
      </c>
      <c r="AY157" s="144">
        <f t="shared" si="131"/>
        <v>0</v>
      </c>
      <c r="AZ157" s="144">
        <f t="shared" si="131"/>
        <v>0</v>
      </c>
      <c r="BA157" s="144">
        <f t="shared" si="131"/>
        <v>0</v>
      </c>
      <c r="BB157" s="144">
        <f t="shared" si="131"/>
        <v>0</v>
      </c>
      <c r="BC157" s="144">
        <f t="shared" si="131"/>
        <v>0</v>
      </c>
      <c r="BD157" s="144">
        <f t="shared" si="131"/>
        <v>0</v>
      </c>
      <c r="BE157" s="144">
        <f t="shared" si="131"/>
        <v>0</v>
      </c>
      <c r="BF157" s="144">
        <f t="shared" si="131"/>
        <v>0</v>
      </c>
      <c r="BG157" s="144">
        <f t="shared" si="131"/>
        <v>0</v>
      </c>
      <c r="BH157" s="144">
        <f t="shared" si="131"/>
        <v>0</v>
      </c>
      <c r="BI157" s="144">
        <f t="shared" si="131"/>
        <v>0</v>
      </c>
      <c r="BJ157" s="144">
        <f t="shared" si="131"/>
        <v>0</v>
      </c>
      <c r="BK157" s="144">
        <f t="shared" si="131"/>
        <v>0</v>
      </c>
      <c r="BL157" s="144">
        <f t="shared" si="131"/>
        <v>0</v>
      </c>
      <c r="BM157" s="144">
        <f t="shared" si="131"/>
        <v>0</v>
      </c>
      <c r="BN157" s="144">
        <f t="shared" si="131"/>
        <v>0</v>
      </c>
      <c r="BO157" s="144">
        <f t="shared" si="132"/>
        <v>0</v>
      </c>
      <c r="BP157" s="144">
        <f t="shared" si="132"/>
        <v>0</v>
      </c>
      <c r="BQ157" s="144">
        <f t="shared" si="132"/>
        <v>0</v>
      </c>
      <c r="BR157" s="144">
        <f t="shared" si="132"/>
        <v>0</v>
      </c>
      <c r="BS157" s="144">
        <f t="shared" si="132"/>
        <v>0</v>
      </c>
      <c r="BT157" s="144">
        <f t="shared" si="132"/>
        <v>0</v>
      </c>
      <c r="BU157" s="144">
        <f t="shared" si="132"/>
        <v>0</v>
      </c>
      <c r="BV157" s="144">
        <f t="shared" si="132"/>
        <v>0</v>
      </c>
      <c r="BW157" s="144">
        <f t="shared" si="132"/>
        <v>0</v>
      </c>
      <c r="BX157" s="144">
        <f t="shared" si="132"/>
        <v>0</v>
      </c>
      <c r="BY157" s="144">
        <f t="shared" si="132"/>
        <v>0</v>
      </c>
      <c r="BZ157" s="144">
        <f t="shared" si="132"/>
        <v>0</v>
      </c>
      <c r="CA157" s="144">
        <f t="shared" si="132"/>
        <v>0</v>
      </c>
      <c r="CB157" s="144">
        <f t="shared" si="132"/>
        <v>0</v>
      </c>
      <c r="CC157" s="369"/>
      <c r="CE157" s="189" t="str">
        <f t="shared" si="120"/>
        <v>Travaux de démolition</v>
      </c>
      <c r="CF157" s="145"/>
      <c r="CG157" s="145">
        <v>1</v>
      </c>
      <c r="CH157" s="145">
        <v>1</v>
      </c>
      <c r="CI157" s="145">
        <v>1</v>
      </c>
      <c r="CJ157" s="145">
        <v>1</v>
      </c>
      <c r="CK157" s="145">
        <v>1</v>
      </c>
      <c r="CL157" s="145">
        <v>1</v>
      </c>
      <c r="CM157" s="145">
        <v>1</v>
      </c>
      <c r="CN157" s="145">
        <v>1</v>
      </c>
      <c r="CO157" s="145">
        <v>1</v>
      </c>
      <c r="CP157" s="145">
        <v>1</v>
      </c>
      <c r="CQ157" s="145">
        <v>1</v>
      </c>
      <c r="CR157" s="145">
        <v>1</v>
      </c>
      <c r="CS157" s="145">
        <v>1</v>
      </c>
      <c r="CT157" s="145">
        <f t="shared" si="121"/>
        <v>0</v>
      </c>
      <c r="CU157" s="145">
        <f t="shared" si="122"/>
        <v>0</v>
      </c>
      <c r="CV157" s="145">
        <f t="shared" si="123"/>
        <v>0</v>
      </c>
    </row>
    <row r="158" spans="2:100" s="137" customFormat="1" ht="13.5" hidden="1" thickBot="1" x14ac:dyDescent="0.25">
      <c r="B158" s="98" t="s">
        <v>413</v>
      </c>
      <c r="C158" s="320"/>
      <c r="D158" s="50"/>
      <c r="E158" s="152">
        <v>20</v>
      </c>
      <c r="F158" s="643"/>
      <c r="G158" s="157">
        <v>5.0000000000000001E-3</v>
      </c>
      <c r="H158" s="637"/>
      <c r="I158" s="622" t="s">
        <v>124</v>
      </c>
      <c r="J158" s="165"/>
      <c r="K158" s="139">
        <f t="shared" si="124"/>
        <v>20</v>
      </c>
      <c r="L158" s="140">
        <f t="shared" si="125"/>
        <v>5.0000000000000001E-3</v>
      </c>
      <c r="M158" s="141">
        <f t="shared" si="126"/>
        <v>0</v>
      </c>
      <c r="N158" s="141">
        <f t="shared" si="103"/>
        <v>0</v>
      </c>
      <c r="O158" s="70"/>
      <c r="P158" s="143" t="str">
        <f t="shared" si="118"/>
        <v>Fouilles pour câbles</v>
      </c>
      <c r="Q158" s="144">
        <f t="shared" si="127"/>
        <v>0</v>
      </c>
      <c r="R158" s="144">
        <f t="shared" si="128"/>
        <v>0</v>
      </c>
      <c r="S158" s="144">
        <f t="shared" si="128"/>
        <v>0</v>
      </c>
      <c r="T158" s="144">
        <f t="shared" si="128"/>
        <v>0</v>
      </c>
      <c r="U158" s="144">
        <f t="shared" si="128"/>
        <v>0</v>
      </c>
      <c r="V158" s="144">
        <f t="shared" si="128"/>
        <v>0</v>
      </c>
      <c r="W158" s="144">
        <f t="shared" si="128"/>
        <v>0</v>
      </c>
      <c r="X158" s="144">
        <f t="shared" si="128"/>
        <v>0</v>
      </c>
      <c r="Y158" s="144">
        <f t="shared" si="128"/>
        <v>0</v>
      </c>
      <c r="Z158" s="144">
        <f t="shared" si="128"/>
        <v>0</v>
      </c>
      <c r="AA158" s="144">
        <f t="shared" si="128"/>
        <v>0</v>
      </c>
      <c r="AB158" s="144">
        <f t="shared" si="128"/>
        <v>0</v>
      </c>
      <c r="AC158" s="144">
        <f t="shared" si="128"/>
        <v>0</v>
      </c>
      <c r="AD158" s="144">
        <f t="shared" si="128"/>
        <v>0</v>
      </c>
      <c r="AE158" s="144">
        <f t="shared" si="128"/>
        <v>0</v>
      </c>
      <c r="AF158" s="144">
        <f t="shared" si="128"/>
        <v>0</v>
      </c>
      <c r="AG158" s="144">
        <f t="shared" si="128"/>
        <v>0</v>
      </c>
      <c r="AH158" s="144">
        <f t="shared" si="128"/>
        <v>0</v>
      </c>
      <c r="AI158" s="144">
        <f t="shared" si="128"/>
        <v>0</v>
      </c>
      <c r="AJ158" s="144">
        <f t="shared" si="128"/>
        <v>0</v>
      </c>
      <c r="AK158" s="144">
        <f t="shared" si="128"/>
        <v>0</v>
      </c>
      <c r="AL158" s="144">
        <f t="shared" si="128"/>
        <v>0</v>
      </c>
      <c r="AM158" s="144">
        <f t="shared" si="128"/>
        <v>0</v>
      </c>
      <c r="AN158" s="144">
        <f t="shared" si="128"/>
        <v>0</v>
      </c>
      <c r="AO158" s="144">
        <f t="shared" si="128"/>
        <v>0</v>
      </c>
      <c r="AP158" s="144">
        <f t="shared" si="128"/>
        <v>0</v>
      </c>
      <c r="AQ158" s="144">
        <f t="shared" si="128"/>
        <v>0</v>
      </c>
      <c r="AR158" s="144">
        <f t="shared" si="128"/>
        <v>0</v>
      </c>
      <c r="AS158" s="144">
        <f t="shared" si="128"/>
        <v>0</v>
      </c>
      <c r="AT158" s="144">
        <f t="shared" si="128"/>
        <v>0</v>
      </c>
      <c r="AU158" s="144">
        <f t="shared" si="128"/>
        <v>0</v>
      </c>
      <c r="AV158" s="144">
        <f t="shared" si="129"/>
        <v>0</v>
      </c>
      <c r="AX158" s="144">
        <f t="shared" si="130"/>
        <v>0</v>
      </c>
      <c r="AY158" s="144">
        <f t="shared" si="131"/>
        <v>0</v>
      </c>
      <c r="AZ158" s="144">
        <f t="shared" si="131"/>
        <v>0</v>
      </c>
      <c r="BA158" s="144">
        <f t="shared" si="131"/>
        <v>0</v>
      </c>
      <c r="BB158" s="144">
        <f t="shared" si="131"/>
        <v>0</v>
      </c>
      <c r="BC158" s="144">
        <f t="shared" si="131"/>
        <v>0</v>
      </c>
      <c r="BD158" s="144">
        <f t="shared" si="131"/>
        <v>0</v>
      </c>
      <c r="BE158" s="144">
        <f t="shared" si="131"/>
        <v>0</v>
      </c>
      <c r="BF158" s="144">
        <f t="shared" si="131"/>
        <v>0</v>
      </c>
      <c r="BG158" s="144">
        <f t="shared" si="131"/>
        <v>0</v>
      </c>
      <c r="BH158" s="144">
        <f t="shared" si="131"/>
        <v>0</v>
      </c>
      <c r="BI158" s="144">
        <f t="shared" si="131"/>
        <v>0</v>
      </c>
      <c r="BJ158" s="144">
        <f t="shared" si="131"/>
        <v>0</v>
      </c>
      <c r="BK158" s="144">
        <f t="shared" si="131"/>
        <v>0</v>
      </c>
      <c r="BL158" s="144">
        <f t="shared" si="131"/>
        <v>0</v>
      </c>
      <c r="BM158" s="144">
        <f t="shared" si="131"/>
        <v>0</v>
      </c>
      <c r="BN158" s="144">
        <f t="shared" si="131"/>
        <v>0</v>
      </c>
      <c r="BO158" s="144">
        <f t="shared" si="132"/>
        <v>0</v>
      </c>
      <c r="BP158" s="144">
        <f t="shared" si="132"/>
        <v>0</v>
      </c>
      <c r="BQ158" s="144">
        <f t="shared" si="132"/>
        <v>0</v>
      </c>
      <c r="BR158" s="144">
        <f t="shared" si="132"/>
        <v>0</v>
      </c>
      <c r="BS158" s="144">
        <f t="shared" si="132"/>
        <v>0</v>
      </c>
      <c r="BT158" s="144">
        <f t="shared" si="132"/>
        <v>0</v>
      </c>
      <c r="BU158" s="144">
        <f t="shared" si="132"/>
        <v>0</v>
      </c>
      <c r="BV158" s="144">
        <f t="shared" si="132"/>
        <v>0</v>
      </c>
      <c r="BW158" s="144">
        <f t="shared" si="132"/>
        <v>0</v>
      </c>
      <c r="BX158" s="144">
        <f t="shared" si="132"/>
        <v>0</v>
      </c>
      <c r="BY158" s="144">
        <f t="shared" si="132"/>
        <v>0</v>
      </c>
      <c r="BZ158" s="144">
        <f t="shared" si="132"/>
        <v>0</v>
      </c>
      <c r="CA158" s="144">
        <f t="shared" si="132"/>
        <v>0</v>
      </c>
      <c r="CB158" s="144">
        <f t="shared" si="132"/>
        <v>0</v>
      </c>
      <c r="CC158" s="369"/>
      <c r="CE158" s="189" t="str">
        <f t="shared" si="120"/>
        <v>Fouilles pour câbles</v>
      </c>
      <c r="CF158" s="145"/>
      <c r="CG158" s="145">
        <v>1</v>
      </c>
      <c r="CH158" s="145">
        <v>1</v>
      </c>
      <c r="CI158" s="145">
        <v>1</v>
      </c>
      <c r="CJ158" s="145">
        <v>1</v>
      </c>
      <c r="CK158" s="145">
        <v>1</v>
      </c>
      <c r="CL158" s="145">
        <v>1</v>
      </c>
      <c r="CM158" s="145">
        <v>1</v>
      </c>
      <c r="CN158" s="145">
        <v>1</v>
      </c>
      <c r="CO158" s="145">
        <v>1</v>
      </c>
      <c r="CP158" s="145">
        <v>1</v>
      </c>
      <c r="CQ158" s="145">
        <v>1</v>
      </c>
      <c r="CR158" s="145">
        <v>1</v>
      </c>
      <c r="CS158" s="145">
        <v>1</v>
      </c>
      <c r="CT158" s="145">
        <f t="shared" si="121"/>
        <v>0</v>
      </c>
      <c r="CU158" s="145">
        <f t="shared" si="122"/>
        <v>0</v>
      </c>
      <c r="CV158" s="145">
        <f t="shared" si="123"/>
        <v>0</v>
      </c>
    </row>
    <row r="159" spans="2:100" s="137" customFormat="1" ht="13.5" hidden="1" thickBot="1" x14ac:dyDescent="0.25">
      <c r="B159" s="98" t="s">
        <v>415</v>
      </c>
      <c r="C159" s="320"/>
      <c r="D159" s="50"/>
      <c r="E159" s="152">
        <v>20</v>
      </c>
      <c r="F159" s="643"/>
      <c r="G159" s="157">
        <v>0</v>
      </c>
      <c r="H159" s="637"/>
      <c r="I159" s="622" t="s">
        <v>124</v>
      </c>
      <c r="J159" s="165"/>
      <c r="K159" s="139">
        <f t="shared" si="124"/>
        <v>20</v>
      </c>
      <c r="L159" s="140">
        <f t="shared" si="125"/>
        <v>0</v>
      </c>
      <c r="M159" s="141">
        <f t="shared" si="126"/>
        <v>0</v>
      </c>
      <c r="N159" s="141">
        <f t="shared" si="103"/>
        <v>0</v>
      </c>
      <c r="O159" s="70"/>
      <c r="P159" s="143" t="str">
        <f t="shared" si="118"/>
        <v>Percements, carottages</v>
      </c>
      <c r="Q159" s="144">
        <f t="shared" si="127"/>
        <v>0</v>
      </c>
      <c r="R159" s="144">
        <f t="shared" si="128"/>
        <v>0</v>
      </c>
      <c r="S159" s="144">
        <f t="shared" si="128"/>
        <v>0</v>
      </c>
      <c r="T159" s="144">
        <f t="shared" si="128"/>
        <v>0</v>
      </c>
      <c r="U159" s="144">
        <f t="shared" si="128"/>
        <v>0</v>
      </c>
      <c r="V159" s="144">
        <f t="shared" si="128"/>
        <v>0</v>
      </c>
      <c r="W159" s="144">
        <f t="shared" si="128"/>
        <v>0</v>
      </c>
      <c r="X159" s="144">
        <f t="shared" si="128"/>
        <v>0</v>
      </c>
      <c r="Y159" s="144">
        <f t="shared" si="128"/>
        <v>0</v>
      </c>
      <c r="Z159" s="144">
        <f t="shared" si="128"/>
        <v>0</v>
      </c>
      <c r="AA159" s="144">
        <f t="shared" si="128"/>
        <v>0</v>
      </c>
      <c r="AB159" s="144">
        <f t="shared" si="128"/>
        <v>0</v>
      </c>
      <c r="AC159" s="144">
        <f t="shared" si="128"/>
        <v>0</v>
      </c>
      <c r="AD159" s="144">
        <f t="shared" si="128"/>
        <v>0</v>
      </c>
      <c r="AE159" s="144">
        <f t="shared" si="128"/>
        <v>0</v>
      </c>
      <c r="AF159" s="144">
        <f t="shared" si="128"/>
        <v>0</v>
      </c>
      <c r="AG159" s="144">
        <f t="shared" si="128"/>
        <v>0</v>
      </c>
      <c r="AH159" s="144">
        <f t="shared" si="128"/>
        <v>0</v>
      </c>
      <c r="AI159" s="144">
        <f t="shared" si="128"/>
        <v>0</v>
      </c>
      <c r="AJ159" s="144">
        <f t="shared" si="128"/>
        <v>0</v>
      </c>
      <c r="AK159" s="144">
        <f t="shared" si="128"/>
        <v>0</v>
      </c>
      <c r="AL159" s="144">
        <f t="shared" si="128"/>
        <v>0</v>
      </c>
      <c r="AM159" s="144">
        <f t="shared" si="128"/>
        <v>0</v>
      </c>
      <c r="AN159" s="144">
        <f t="shared" si="128"/>
        <v>0</v>
      </c>
      <c r="AO159" s="144">
        <f t="shared" si="128"/>
        <v>0</v>
      </c>
      <c r="AP159" s="144">
        <f t="shared" si="128"/>
        <v>0</v>
      </c>
      <c r="AQ159" s="144">
        <f t="shared" si="128"/>
        <v>0</v>
      </c>
      <c r="AR159" s="144">
        <f t="shared" si="128"/>
        <v>0</v>
      </c>
      <c r="AS159" s="144">
        <f t="shared" si="128"/>
        <v>0</v>
      </c>
      <c r="AT159" s="144">
        <f t="shared" si="128"/>
        <v>0</v>
      </c>
      <c r="AU159" s="144">
        <f t="shared" si="128"/>
        <v>0</v>
      </c>
      <c r="AV159" s="144">
        <f t="shared" si="129"/>
        <v>0</v>
      </c>
      <c r="AX159" s="144">
        <f t="shared" si="130"/>
        <v>0</v>
      </c>
      <c r="AY159" s="144">
        <f t="shared" si="131"/>
        <v>0</v>
      </c>
      <c r="AZ159" s="144">
        <f t="shared" si="131"/>
        <v>0</v>
      </c>
      <c r="BA159" s="144">
        <f t="shared" si="131"/>
        <v>0</v>
      </c>
      <c r="BB159" s="144">
        <f t="shared" si="131"/>
        <v>0</v>
      </c>
      <c r="BC159" s="144">
        <f t="shared" si="131"/>
        <v>0</v>
      </c>
      <c r="BD159" s="144">
        <f t="shared" si="131"/>
        <v>0</v>
      </c>
      <c r="BE159" s="144">
        <f t="shared" si="131"/>
        <v>0</v>
      </c>
      <c r="BF159" s="144">
        <f t="shared" si="131"/>
        <v>0</v>
      </c>
      <c r="BG159" s="144">
        <f t="shared" si="131"/>
        <v>0</v>
      </c>
      <c r="BH159" s="144">
        <f t="shared" si="131"/>
        <v>0</v>
      </c>
      <c r="BI159" s="144">
        <f t="shared" si="131"/>
        <v>0</v>
      </c>
      <c r="BJ159" s="144">
        <f t="shared" si="131"/>
        <v>0</v>
      </c>
      <c r="BK159" s="144">
        <f t="shared" si="131"/>
        <v>0</v>
      </c>
      <c r="BL159" s="144">
        <f t="shared" si="131"/>
        <v>0</v>
      </c>
      <c r="BM159" s="144">
        <f t="shared" si="131"/>
        <v>0</v>
      </c>
      <c r="BN159" s="144">
        <f t="shared" si="131"/>
        <v>0</v>
      </c>
      <c r="BO159" s="144">
        <f t="shared" si="132"/>
        <v>0</v>
      </c>
      <c r="BP159" s="144">
        <f t="shared" si="132"/>
        <v>0</v>
      </c>
      <c r="BQ159" s="144">
        <f t="shared" si="132"/>
        <v>0</v>
      </c>
      <c r="BR159" s="144">
        <f t="shared" si="132"/>
        <v>0</v>
      </c>
      <c r="BS159" s="144">
        <f t="shared" si="132"/>
        <v>0</v>
      </c>
      <c r="BT159" s="144">
        <f t="shared" si="132"/>
        <v>0</v>
      </c>
      <c r="BU159" s="144">
        <f t="shared" si="132"/>
        <v>0</v>
      </c>
      <c r="BV159" s="144">
        <f t="shared" si="132"/>
        <v>0</v>
      </c>
      <c r="BW159" s="144">
        <f t="shared" si="132"/>
        <v>0</v>
      </c>
      <c r="BX159" s="144">
        <f t="shared" si="132"/>
        <v>0</v>
      </c>
      <c r="BY159" s="144">
        <f t="shared" si="132"/>
        <v>0</v>
      </c>
      <c r="BZ159" s="144">
        <f t="shared" si="132"/>
        <v>0</v>
      </c>
      <c r="CA159" s="144">
        <f t="shared" si="132"/>
        <v>0</v>
      </c>
      <c r="CB159" s="144">
        <f t="shared" si="132"/>
        <v>0</v>
      </c>
      <c r="CC159" s="369"/>
      <c r="CE159" s="189" t="str">
        <f t="shared" si="120"/>
        <v>Percements, carottages</v>
      </c>
      <c r="CF159" s="145"/>
      <c r="CG159" s="145">
        <v>1</v>
      </c>
      <c r="CH159" s="145">
        <v>1</v>
      </c>
      <c r="CI159" s="145">
        <v>1</v>
      </c>
      <c r="CJ159" s="145">
        <v>1</v>
      </c>
      <c r="CK159" s="145">
        <v>1</v>
      </c>
      <c r="CL159" s="145">
        <v>1</v>
      </c>
      <c r="CM159" s="145">
        <v>1</v>
      </c>
      <c r="CN159" s="145">
        <v>1</v>
      </c>
      <c r="CO159" s="145">
        <v>1</v>
      </c>
      <c r="CP159" s="145">
        <v>1</v>
      </c>
      <c r="CQ159" s="145">
        <v>1</v>
      </c>
      <c r="CR159" s="145">
        <v>1</v>
      </c>
      <c r="CS159" s="145">
        <v>1</v>
      </c>
      <c r="CT159" s="145">
        <f t="shared" si="121"/>
        <v>0</v>
      </c>
      <c r="CU159" s="145">
        <f t="shared" si="122"/>
        <v>0</v>
      </c>
      <c r="CV159" s="145">
        <f t="shared" si="123"/>
        <v>0</v>
      </c>
    </row>
    <row r="160" spans="2:100" s="137" customFormat="1" ht="13.5" hidden="1" thickBot="1" x14ac:dyDescent="0.25">
      <c r="B160" s="98" t="s">
        <v>414</v>
      </c>
      <c r="C160" s="320"/>
      <c r="D160" s="50"/>
      <c r="E160" s="152">
        <v>20</v>
      </c>
      <c r="F160" s="643"/>
      <c r="G160" s="157">
        <v>1E-3</v>
      </c>
      <c r="H160" s="637"/>
      <c r="I160" s="622" t="s">
        <v>124</v>
      </c>
      <c r="J160" s="165"/>
      <c r="K160" s="139">
        <f t="shared" si="124"/>
        <v>20</v>
      </c>
      <c r="L160" s="140">
        <f t="shared" si="125"/>
        <v>1E-3</v>
      </c>
      <c r="M160" s="141">
        <f t="shared" si="126"/>
        <v>0</v>
      </c>
      <c r="N160" s="141">
        <f t="shared" si="103"/>
        <v>0</v>
      </c>
      <c r="O160" s="70"/>
      <c r="P160" s="143" t="str">
        <f t="shared" si="118"/>
        <v>Fondations</v>
      </c>
      <c r="Q160" s="144">
        <f t="shared" si="127"/>
        <v>0</v>
      </c>
      <c r="R160" s="144">
        <f t="shared" si="128"/>
        <v>0</v>
      </c>
      <c r="S160" s="144">
        <f t="shared" si="128"/>
        <v>0</v>
      </c>
      <c r="T160" s="144">
        <f t="shared" si="128"/>
        <v>0</v>
      </c>
      <c r="U160" s="144">
        <f t="shared" si="128"/>
        <v>0</v>
      </c>
      <c r="V160" s="144">
        <f t="shared" si="128"/>
        <v>0</v>
      </c>
      <c r="W160" s="144">
        <f t="shared" si="128"/>
        <v>0</v>
      </c>
      <c r="X160" s="144">
        <f t="shared" si="128"/>
        <v>0</v>
      </c>
      <c r="Y160" s="144">
        <f t="shared" si="128"/>
        <v>0</v>
      </c>
      <c r="Z160" s="144">
        <f t="shared" si="128"/>
        <v>0</v>
      </c>
      <c r="AA160" s="144">
        <f t="shared" si="128"/>
        <v>0</v>
      </c>
      <c r="AB160" s="144">
        <f t="shared" si="128"/>
        <v>0</v>
      </c>
      <c r="AC160" s="144">
        <f t="shared" si="128"/>
        <v>0</v>
      </c>
      <c r="AD160" s="144">
        <f t="shared" si="128"/>
        <v>0</v>
      </c>
      <c r="AE160" s="144">
        <f t="shared" si="128"/>
        <v>0</v>
      </c>
      <c r="AF160" s="144">
        <f t="shared" si="128"/>
        <v>0</v>
      </c>
      <c r="AG160" s="144">
        <f t="shared" si="128"/>
        <v>0</v>
      </c>
      <c r="AH160" s="144">
        <f t="shared" si="128"/>
        <v>0</v>
      </c>
      <c r="AI160" s="144">
        <f t="shared" si="128"/>
        <v>0</v>
      </c>
      <c r="AJ160" s="144">
        <f t="shared" si="128"/>
        <v>0</v>
      </c>
      <c r="AK160" s="144">
        <f t="shared" si="128"/>
        <v>0</v>
      </c>
      <c r="AL160" s="144">
        <f t="shared" si="128"/>
        <v>0</v>
      </c>
      <c r="AM160" s="144">
        <f t="shared" si="128"/>
        <v>0</v>
      </c>
      <c r="AN160" s="144">
        <f t="shared" si="128"/>
        <v>0</v>
      </c>
      <c r="AO160" s="144">
        <f t="shared" si="128"/>
        <v>0</v>
      </c>
      <c r="AP160" s="144">
        <f t="shared" si="128"/>
        <v>0</v>
      </c>
      <c r="AQ160" s="144">
        <f t="shared" si="128"/>
        <v>0</v>
      </c>
      <c r="AR160" s="144">
        <f t="shared" si="128"/>
        <v>0</v>
      </c>
      <c r="AS160" s="144">
        <f t="shared" si="128"/>
        <v>0</v>
      </c>
      <c r="AT160" s="144">
        <f t="shared" si="128"/>
        <v>0</v>
      </c>
      <c r="AU160" s="144">
        <f t="shared" si="128"/>
        <v>0</v>
      </c>
      <c r="AV160" s="144">
        <f t="shared" si="129"/>
        <v>0</v>
      </c>
      <c r="AX160" s="144">
        <f t="shared" si="130"/>
        <v>0</v>
      </c>
      <c r="AY160" s="144">
        <f t="shared" si="131"/>
        <v>0</v>
      </c>
      <c r="AZ160" s="144">
        <f t="shared" si="131"/>
        <v>0</v>
      </c>
      <c r="BA160" s="144">
        <f t="shared" si="131"/>
        <v>0</v>
      </c>
      <c r="BB160" s="144">
        <f t="shared" si="131"/>
        <v>0</v>
      </c>
      <c r="BC160" s="144">
        <f t="shared" si="131"/>
        <v>0</v>
      </c>
      <c r="BD160" s="144">
        <f t="shared" si="131"/>
        <v>0</v>
      </c>
      <c r="BE160" s="144">
        <f t="shared" si="131"/>
        <v>0</v>
      </c>
      <c r="BF160" s="144">
        <f t="shared" si="131"/>
        <v>0</v>
      </c>
      <c r="BG160" s="144">
        <f t="shared" si="131"/>
        <v>0</v>
      </c>
      <c r="BH160" s="144">
        <f t="shared" si="131"/>
        <v>0</v>
      </c>
      <c r="BI160" s="144">
        <f t="shared" si="131"/>
        <v>0</v>
      </c>
      <c r="BJ160" s="144">
        <f t="shared" si="131"/>
        <v>0</v>
      </c>
      <c r="BK160" s="144">
        <f t="shared" si="131"/>
        <v>0</v>
      </c>
      <c r="BL160" s="144">
        <f t="shared" si="131"/>
        <v>0</v>
      </c>
      <c r="BM160" s="144">
        <f t="shared" si="131"/>
        <v>0</v>
      </c>
      <c r="BN160" s="144">
        <f t="shared" si="131"/>
        <v>0</v>
      </c>
      <c r="BO160" s="144">
        <f t="shared" si="132"/>
        <v>0</v>
      </c>
      <c r="BP160" s="144">
        <f t="shared" si="132"/>
        <v>0</v>
      </c>
      <c r="BQ160" s="144">
        <f t="shared" si="132"/>
        <v>0</v>
      </c>
      <c r="BR160" s="144">
        <f t="shared" si="132"/>
        <v>0</v>
      </c>
      <c r="BS160" s="144">
        <f t="shared" si="132"/>
        <v>0</v>
      </c>
      <c r="BT160" s="144">
        <f t="shared" si="132"/>
        <v>0</v>
      </c>
      <c r="BU160" s="144">
        <f t="shared" si="132"/>
        <v>0</v>
      </c>
      <c r="BV160" s="144">
        <f t="shared" si="132"/>
        <v>0</v>
      </c>
      <c r="BW160" s="144">
        <f t="shared" si="132"/>
        <v>0</v>
      </c>
      <c r="BX160" s="144">
        <f t="shared" si="132"/>
        <v>0</v>
      </c>
      <c r="BY160" s="144">
        <f t="shared" si="132"/>
        <v>0</v>
      </c>
      <c r="BZ160" s="144">
        <f t="shared" si="132"/>
        <v>0</v>
      </c>
      <c r="CA160" s="144">
        <f t="shared" si="132"/>
        <v>0</v>
      </c>
      <c r="CB160" s="144">
        <f t="shared" si="132"/>
        <v>0</v>
      </c>
      <c r="CC160" s="369"/>
      <c r="CE160" s="189" t="str">
        <f t="shared" si="120"/>
        <v>Fondations</v>
      </c>
      <c r="CF160" s="145"/>
      <c r="CG160" s="145">
        <v>1</v>
      </c>
      <c r="CH160" s="145">
        <v>1</v>
      </c>
      <c r="CI160" s="145">
        <v>1</v>
      </c>
      <c r="CJ160" s="145">
        <v>1</v>
      </c>
      <c r="CK160" s="145">
        <v>1</v>
      </c>
      <c r="CL160" s="145">
        <v>1</v>
      </c>
      <c r="CM160" s="145">
        <v>1</v>
      </c>
      <c r="CN160" s="145">
        <v>1</v>
      </c>
      <c r="CO160" s="145">
        <v>1</v>
      </c>
      <c r="CP160" s="145">
        <v>1</v>
      </c>
      <c r="CQ160" s="145">
        <v>1</v>
      </c>
      <c r="CR160" s="145">
        <v>1</v>
      </c>
      <c r="CS160" s="145">
        <v>1</v>
      </c>
      <c r="CT160" s="145">
        <f t="shared" si="121"/>
        <v>0</v>
      </c>
      <c r="CU160" s="145">
        <f t="shared" si="122"/>
        <v>0</v>
      </c>
      <c r="CV160" s="145">
        <f t="shared" si="123"/>
        <v>0</v>
      </c>
    </row>
    <row r="161" spans="1:100" s="137" customFormat="1" ht="13.5" hidden="1" thickBot="1" x14ac:dyDescent="0.25">
      <c r="B161" s="98" t="s">
        <v>165</v>
      </c>
      <c r="C161" s="320"/>
      <c r="D161" s="50"/>
      <c r="E161" s="152">
        <v>30</v>
      </c>
      <c r="F161" s="643"/>
      <c r="G161" s="157">
        <v>1E-3</v>
      </c>
      <c r="H161" s="637"/>
      <c r="I161" s="622" t="s">
        <v>124</v>
      </c>
      <c r="J161" s="165"/>
      <c r="K161" s="139">
        <f t="shared" si="124"/>
        <v>30</v>
      </c>
      <c r="L161" s="140">
        <f t="shared" si="125"/>
        <v>1E-3</v>
      </c>
      <c r="M161" s="141">
        <f t="shared" si="126"/>
        <v>0</v>
      </c>
      <c r="N161" s="141">
        <f t="shared" si="103"/>
        <v>0</v>
      </c>
      <c r="O161" s="70"/>
      <c r="P161" s="143" t="str">
        <f t="shared" si="118"/>
        <v>Travaux de maçonnerie</v>
      </c>
      <c r="Q161" s="144">
        <f t="shared" si="127"/>
        <v>0</v>
      </c>
      <c r="R161" s="144">
        <f t="shared" si="128"/>
        <v>0</v>
      </c>
      <c r="S161" s="144">
        <f t="shared" si="128"/>
        <v>0</v>
      </c>
      <c r="T161" s="144">
        <f t="shared" si="128"/>
        <v>0</v>
      </c>
      <c r="U161" s="144">
        <f t="shared" si="128"/>
        <v>0</v>
      </c>
      <c r="V161" s="144">
        <f t="shared" si="128"/>
        <v>0</v>
      </c>
      <c r="W161" s="144">
        <f t="shared" si="128"/>
        <v>0</v>
      </c>
      <c r="X161" s="144">
        <f t="shared" si="128"/>
        <v>0</v>
      </c>
      <c r="Y161" s="144">
        <f t="shared" si="128"/>
        <v>0</v>
      </c>
      <c r="Z161" s="144">
        <f t="shared" si="128"/>
        <v>0</v>
      </c>
      <c r="AA161" s="144">
        <f t="shared" si="128"/>
        <v>0</v>
      </c>
      <c r="AB161" s="144">
        <f t="shared" si="128"/>
        <v>0</v>
      </c>
      <c r="AC161" s="144">
        <f t="shared" si="128"/>
        <v>0</v>
      </c>
      <c r="AD161" s="144">
        <f t="shared" si="128"/>
        <v>0</v>
      </c>
      <c r="AE161" s="144">
        <f t="shared" si="128"/>
        <v>0</v>
      </c>
      <c r="AF161" s="144">
        <f t="shared" si="128"/>
        <v>0</v>
      </c>
      <c r="AG161" s="144">
        <f t="shared" si="128"/>
        <v>0</v>
      </c>
      <c r="AH161" s="144">
        <f t="shared" si="128"/>
        <v>0</v>
      </c>
      <c r="AI161" s="144">
        <f t="shared" si="128"/>
        <v>0</v>
      </c>
      <c r="AJ161" s="144">
        <f t="shared" si="128"/>
        <v>0</v>
      </c>
      <c r="AK161" s="144">
        <f t="shared" si="128"/>
        <v>0</v>
      </c>
      <c r="AL161" s="144">
        <f t="shared" si="128"/>
        <v>0</v>
      </c>
      <c r="AM161" s="144">
        <f t="shared" si="128"/>
        <v>0</v>
      </c>
      <c r="AN161" s="144">
        <f t="shared" si="128"/>
        <v>0</v>
      </c>
      <c r="AO161" s="144">
        <f t="shared" si="128"/>
        <v>0</v>
      </c>
      <c r="AP161" s="144">
        <f t="shared" si="128"/>
        <v>0</v>
      </c>
      <c r="AQ161" s="144">
        <f t="shared" si="128"/>
        <v>0</v>
      </c>
      <c r="AR161" s="144">
        <f t="shared" si="128"/>
        <v>0</v>
      </c>
      <c r="AS161" s="144">
        <f t="shared" si="128"/>
        <v>0</v>
      </c>
      <c r="AT161" s="144">
        <f t="shared" si="128"/>
        <v>0</v>
      </c>
      <c r="AU161" s="144">
        <f t="shared" si="128"/>
        <v>0</v>
      </c>
      <c r="AV161" s="144">
        <f t="shared" si="129"/>
        <v>0</v>
      </c>
      <c r="AX161" s="144">
        <f t="shared" si="130"/>
        <v>0</v>
      </c>
      <c r="AY161" s="144">
        <f t="shared" si="131"/>
        <v>0</v>
      </c>
      <c r="AZ161" s="144">
        <f t="shared" si="131"/>
        <v>0</v>
      </c>
      <c r="BA161" s="144">
        <f t="shared" si="131"/>
        <v>0</v>
      </c>
      <c r="BB161" s="144">
        <f t="shared" si="131"/>
        <v>0</v>
      </c>
      <c r="BC161" s="144">
        <f t="shared" si="131"/>
        <v>0</v>
      </c>
      <c r="BD161" s="144">
        <f t="shared" si="131"/>
        <v>0</v>
      </c>
      <c r="BE161" s="144">
        <f t="shared" si="131"/>
        <v>0</v>
      </c>
      <c r="BF161" s="144">
        <f t="shared" si="131"/>
        <v>0</v>
      </c>
      <c r="BG161" s="144">
        <f t="shared" si="131"/>
        <v>0</v>
      </c>
      <c r="BH161" s="144">
        <f t="shared" si="131"/>
        <v>0</v>
      </c>
      <c r="BI161" s="144">
        <f t="shared" si="131"/>
        <v>0</v>
      </c>
      <c r="BJ161" s="144">
        <f t="shared" si="131"/>
        <v>0</v>
      </c>
      <c r="BK161" s="144">
        <f t="shared" si="131"/>
        <v>0</v>
      </c>
      <c r="BL161" s="144">
        <f t="shared" si="131"/>
        <v>0</v>
      </c>
      <c r="BM161" s="144">
        <f t="shared" si="131"/>
        <v>0</v>
      </c>
      <c r="BN161" s="144">
        <f t="shared" si="131"/>
        <v>0</v>
      </c>
      <c r="BO161" s="144">
        <f t="shared" si="132"/>
        <v>0</v>
      </c>
      <c r="BP161" s="144">
        <f t="shared" si="132"/>
        <v>0</v>
      </c>
      <c r="BQ161" s="144">
        <f t="shared" si="132"/>
        <v>0</v>
      </c>
      <c r="BR161" s="144">
        <f t="shared" si="132"/>
        <v>0</v>
      </c>
      <c r="BS161" s="144">
        <f t="shared" si="132"/>
        <v>0</v>
      </c>
      <c r="BT161" s="144">
        <f t="shared" si="132"/>
        <v>0</v>
      </c>
      <c r="BU161" s="144">
        <f t="shared" si="132"/>
        <v>0</v>
      </c>
      <c r="BV161" s="144">
        <f t="shared" si="132"/>
        <v>0</v>
      </c>
      <c r="BW161" s="144">
        <f t="shared" si="132"/>
        <v>0</v>
      </c>
      <c r="BX161" s="144">
        <f t="shared" si="132"/>
        <v>0</v>
      </c>
      <c r="BY161" s="144">
        <f t="shared" si="132"/>
        <v>0</v>
      </c>
      <c r="BZ161" s="144">
        <f t="shared" si="132"/>
        <v>0</v>
      </c>
      <c r="CA161" s="144">
        <f t="shared" si="132"/>
        <v>0</v>
      </c>
      <c r="CB161" s="144">
        <f t="shared" si="132"/>
        <v>0</v>
      </c>
      <c r="CC161" s="369"/>
      <c r="CE161" s="189" t="str">
        <f t="shared" si="120"/>
        <v>Travaux de maçonnerie</v>
      </c>
      <c r="CF161" s="145"/>
      <c r="CG161" s="145">
        <v>1</v>
      </c>
      <c r="CH161" s="145">
        <v>1</v>
      </c>
      <c r="CI161" s="145">
        <v>1</v>
      </c>
      <c r="CJ161" s="145">
        <v>1</v>
      </c>
      <c r="CK161" s="145">
        <v>1</v>
      </c>
      <c r="CL161" s="145">
        <v>1</v>
      </c>
      <c r="CM161" s="145">
        <v>1</v>
      </c>
      <c r="CN161" s="145">
        <v>1</v>
      </c>
      <c r="CO161" s="145">
        <v>1</v>
      </c>
      <c r="CP161" s="145">
        <v>1</v>
      </c>
      <c r="CQ161" s="145">
        <v>1</v>
      </c>
      <c r="CR161" s="145">
        <v>1</v>
      </c>
      <c r="CS161" s="145">
        <v>1</v>
      </c>
      <c r="CT161" s="145">
        <f t="shared" si="121"/>
        <v>0</v>
      </c>
      <c r="CU161" s="145">
        <f t="shared" si="122"/>
        <v>0</v>
      </c>
      <c r="CV161" s="145">
        <f t="shared" si="123"/>
        <v>0</v>
      </c>
    </row>
    <row r="162" spans="1:100" s="137" customFormat="1" ht="13.5" hidden="1" thickBot="1" x14ac:dyDescent="0.25">
      <c r="B162" s="98" t="s">
        <v>166</v>
      </c>
      <c r="C162" s="320"/>
      <c r="D162" s="50"/>
      <c r="E162" s="152">
        <v>20</v>
      </c>
      <c r="F162" s="643"/>
      <c r="G162" s="157">
        <v>0.02</v>
      </c>
      <c r="H162" s="637"/>
      <c r="I162" s="622" t="s">
        <v>124</v>
      </c>
      <c r="J162" s="165"/>
      <c r="K162" s="139">
        <f t="shared" si="124"/>
        <v>20</v>
      </c>
      <c r="L162" s="140">
        <f t="shared" si="125"/>
        <v>0.02</v>
      </c>
      <c r="M162" s="141">
        <f t="shared" si="126"/>
        <v>0</v>
      </c>
      <c r="N162" s="141">
        <f t="shared" si="103"/>
        <v>0</v>
      </c>
      <c r="O162" s="70"/>
      <c r="P162" s="143" t="str">
        <f t="shared" si="118"/>
        <v>Cloisonnements pare-feu</v>
      </c>
      <c r="Q162" s="144">
        <f t="shared" si="127"/>
        <v>0</v>
      </c>
      <c r="R162" s="144">
        <f t="shared" si="128"/>
        <v>0</v>
      </c>
      <c r="S162" s="144">
        <f t="shared" si="128"/>
        <v>0</v>
      </c>
      <c r="T162" s="144">
        <f t="shared" si="128"/>
        <v>0</v>
      </c>
      <c r="U162" s="144">
        <f t="shared" si="128"/>
        <v>0</v>
      </c>
      <c r="V162" s="144">
        <f t="shared" si="128"/>
        <v>0</v>
      </c>
      <c r="W162" s="144">
        <f t="shared" si="128"/>
        <v>0</v>
      </c>
      <c r="X162" s="144">
        <f t="shared" si="128"/>
        <v>0</v>
      </c>
      <c r="Y162" s="144">
        <f t="shared" si="128"/>
        <v>0</v>
      </c>
      <c r="Z162" s="144">
        <f t="shared" si="128"/>
        <v>0</v>
      </c>
      <c r="AA162" s="144">
        <f t="shared" si="128"/>
        <v>0</v>
      </c>
      <c r="AB162" s="144">
        <f t="shared" si="128"/>
        <v>0</v>
      </c>
      <c r="AC162" s="144">
        <f t="shared" si="128"/>
        <v>0</v>
      </c>
      <c r="AD162" s="144">
        <f t="shared" si="128"/>
        <v>0</v>
      </c>
      <c r="AE162" s="144">
        <f t="shared" si="128"/>
        <v>0</v>
      </c>
      <c r="AF162" s="144">
        <f t="shared" si="128"/>
        <v>0</v>
      </c>
      <c r="AG162" s="144">
        <f t="shared" si="128"/>
        <v>0</v>
      </c>
      <c r="AH162" s="144">
        <f t="shared" si="128"/>
        <v>0</v>
      </c>
      <c r="AI162" s="144">
        <f t="shared" si="128"/>
        <v>0</v>
      </c>
      <c r="AJ162" s="144">
        <f t="shared" si="128"/>
        <v>0</v>
      </c>
      <c r="AK162" s="144">
        <f t="shared" si="128"/>
        <v>0</v>
      </c>
      <c r="AL162" s="144">
        <f t="shared" si="128"/>
        <v>0</v>
      </c>
      <c r="AM162" s="144">
        <f t="shared" si="128"/>
        <v>0</v>
      </c>
      <c r="AN162" s="144">
        <f t="shared" si="128"/>
        <v>0</v>
      </c>
      <c r="AO162" s="144">
        <f t="shared" si="128"/>
        <v>0</v>
      </c>
      <c r="AP162" s="144">
        <f t="shared" si="128"/>
        <v>0</v>
      </c>
      <c r="AQ162" s="144">
        <f t="shared" si="128"/>
        <v>0</v>
      </c>
      <c r="AR162" s="144">
        <f t="shared" si="128"/>
        <v>0</v>
      </c>
      <c r="AS162" s="144">
        <f t="shared" si="128"/>
        <v>0</v>
      </c>
      <c r="AT162" s="144">
        <f t="shared" si="128"/>
        <v>0</v>
      </c>
      <c r="AU162" s="144">
        <f t="shared" si="128"/>
        <v>0</v>
      </c>
      <c r="AV162" s="144">
        <f t="shared" si="129"/>
        <v>0</v>
      </c>
      <c r="AX162" s="144">
        <f t="shared" si="130"/>
        <v>0</v>
      </c>
      <c r="AY162" s="144">
        <f t="shared" si="131"/>
        <v>0</v>
      </c>
      <c r="AZ162" s="144">
        <f t="shared" si="131"/>
        <v>0</v>
      </c>
      <c r="BA162" s="144">
        <f t="shared" si="131"/>
        <v>0</v>
      </c>
      <c r="BB162" s="144">
        <f t="shared" si="131"/>
        <v>0</v>
      </c>
      <c r="BC162" s="144">
        <f t="shared" si="131"/>
        <v>0</v>
      </c>
      <c r="BD162" s="144">
        <f t="shared" si="131"/>
        <v>0</v>
      </c>
      <c r="BE162" s="144">
        <f t="shared" si="131"/>
        <v>0</v>
      </c>
      <c r="BF162" s="144">
        <f t="shared" si="131"/>
        <v>0</v>
      </c>
      <c r="BG162" s="144">
        <f t="shared" si="131"/>
        <v>0</v>
      </c>
      <c r="BH162" s="144">
        <f t="shared" si="131"/>
        <v>0</v>
      </c>
      <c r="BI162" s="144">
        <f t="shared" si="131"/>
        <v>0</v>
      </c>
      <c r="BJ162" s="144">
        <f t="shared" si="131"/>
        <v>0</v>
      </c>
      <c r="BK162" s="144">
        <f t="shared" si="131"/>
        <v>0</v>
      </c>
      <c r="BL162" s="144">
        <f t="shared" si="131"/>
        <v>0</v>
      </c>
      <c r="BM162" s="144">
        <f t="shared" si="131"/>
        <v>0</v>
      </c>
      <c r="BN162" s="144">
        <f t="shared" si="131"/>
        <v>0</v>
      </c>
      <c r="BO162" s="144">
        <f t="shared" si="132"/>
        <v>0</v>
      </c>
      <c r="BP162" s="144">
        <f t="shared" si="132"/>
        <v>0</v>
      </c>
      <c r="BQ162" s="144">
        <f t="shared" si="132"/>
        <v>0</v>
      </c>
      <c r="BR162" s="144">
        <f t="shared" si="132"/>
        <v>0</v>
      </c>
      <c r="BS162" s="144">
        <f t="shared" si="132"/>
        <v>0</v>
      </c>
      <c r="BT162" s="144">
        <f t="shared" si="132"/>
        <v>0</v>
      </c>
      <c r="BU162" s="144">
        <f t="shared" si="132"/>
        <v>0</v>
      </c>
      <c r="BV162" s="144">
        <f t="shared" si="132"/>
        <v>0</v>
      </c>
      <c r="BW162" s="144">
        <f t="shared" si="132"/>
        <v>0</v>
      </c>
      <c r="BX162" s="144">
        <f t="shared" si="132"/>
        <v>0</v>
      </c>
      <c r="BY162" s="144">
        <f t="shared" si="132"/>
        <v>0</v>
      </c>
      <c r="BZ162" s="144">
        <f t="shared" si="132"/>
        <v>0</v>
      </c>
      <c r="CA162" s="144">
        <f t="shared" si="132"/>
        <v>0</v>
      </c>
      <c r="CB162" s="144">
        <f t="shared" si="132"/>
        <v>0</v>
      </c>
      <c r="CC162" s="369"/>
      <c r="CE162" s="189" t="str">
        <f t="shared" si="120"/>
        <v>Cloisonnements pare-feu</v>
      </c>
      <c r="CF162" s="145"/>
      <c r="CG162" s="145">
        <v>1</v>
      </c>
      <c r="CH162" s="145">
        <v>1</v>
      </c>
      <c r="CI162" s="145">
        <v>1</v>
      </c>
      <c r="CJ162" s="145">
        <v>1</v>
      </c>
      <c r="CK162" s="145">
        <v>1</v>
      </c>
      <c r="CL162" s="145">
        <v>1</v>
      </c>
      <c r="CM162" s="145">
        <v>1</v>
      </c>
      <c r="CN162" s="145">
        <v>1</v>
      </c>
      <c r="CO162" s="145">
        <v>1</v>
      </c>
      <c r="CP162" s="145">
        <v>1</v>
      </c>
      <c r="CQ162" s="145">
        <v>1</v>
      </c>
      <c r="CR162" s="145">
        <v>1</v>
      </c>
      <c r="CS162" s="145">
        <v>1</v>
      </c>
      <c r="CT162" s="145">
        <f t="shared" si="121"/>
        <v>0</v>
      </c>
      <c r="CU162" s="145">
        <f t="shared" si="122"/>
        <v>0</v>
      </c>
      <c r="CV162" s="145">
        <f t="shared" si="123"/>
        <v>0</v>
      </c>
    </row>
    <row r="163" spans="1:100" s="137" customFormat="1" ht="13.5" hidden="1" thickBot="1" x14ac:dyDescent="0.25">
      <c r="B163" s="98" t="s">
        <v>167</v>
      </c>
      <c r="C163" s="320"/>
      <c r="D163" s="50"/>
      <c r="E163" s="152">
        <v>20</v>
      </c>
      <c r="F163" s="643"/>
      <c r="G163" s="157">
        <v>0</v>
      </c>
      <c r="H163" s="637"/>
      <c r="I163" s="622" t="s">
        <v>124</v>
      </c>
      <c r="J163" s="165"/>
      <c r="K163" s="139">
        <f t="shared" si="124"/>
        <v>20</v>
      </c>
      <c r="L163" s="140">
        <f t="shared" si="125"/>
        <v>0</v>
      </c>
      <c r="M163" s="141">
        <f t="shared" si="126"/>
        <v>0</v>
      </c>
      <c r="N163" s="141">
        <f t="shared" si="103"/>
        <v>0</v>
      </c>
      <c r="O163" s="70"/>
      <c r="P163" s="143" t="str">
        <f t="shared" si="118"/>
        <v>Échafaudages</v>
      </c>
      <c r="Q163" s="144">
        <f t="shared" si="127"/>
        <v>0</v>
      </c>
      <c r="R163" s="144">
        <f t="shared" si="128"/>
        <v>0</v>
      </c>
      <c r="S163" s="144">
        <f t="shared" si="128"/>
        <v>0</v>
      </c>
      <c r="T163" s="144">
        <f t="shared" si="128"/>
        <v>0</v>
      </c>
      <c r="U163" s="144">
        <f t="shared" si="128"/>
        <v>0</v>
      </c>
      <c r="V163" s="144">
        <f t="shared" si="128"/>
        <v>0</v>
      </c>
      <c r="W163" s="144">
        <f t="shared" si="128"/>
        <v>0</v>
      </c>
      <c r="X163" s="144">
        <f t="shared" si="128"/>
        <v>0</v>
      </c>
      <c r="Y163" s="144">
        <f t="shared" si="128"/>
        <v>0</v>
      </c>
      <c r="Z163" s="144">
        <f t="shared" si="128"/>
        <v>0</v>
      </c>
      <c r="AA163" s="144">
        <f t="shared" si="128"/>
        <v>0</v>
      </c>
      <c r="AB163" s="144">
        <f t="shared" si="128"/>
        <v>0</v>
      </c>
      <c r="AC163" s="144">
        <f t="shared" si="128"/>
        <v>0</v>
      </c>
      <c r="AD163" s="144">
        <f t="shared" si="128"/>
        <v>0</v>
      </c>
      <c r="AE163" s="144">
        <f t="shared" si="128"/>
        <v>0</v>
      </c>
      <c r="AF163" s="144">
        <f t="shared" si="128"/>
        <v>0</v>
      </c>
      <c r="AG163" s="144">
        <f t="shared" si="128"/>
        <v>0</v>
      </c>
      <c r="AH163" s="144">
        <f t="shared" si="128"/>
        <v>0</v>
      </c>
      <c r="AI163" s="144">
        <f t="shared" si="128"/>
        <v>0</v>
      </c>
      <c r="AJ163" s="144">
        <f t="shared" si="128"/>
        <v>0</v>
      </c>
      <c r="AK163" s="144">
        <f t="shared" si="128"/>
        <v>0</v>
      </c>
      <c r="AL163" s="144">
        <f t="shared" si="128"/>
        <v>0</v>
      </c>
      <c r="AM163" s="144">
        <f t="shared" si="128"/>
        <v>0</v>
      </c>
      <c r="AN163" s="144">
        <f t="shared" si="128"/>
        <v>0</v>
      </c>
      <c r="AO163" s="144">
        <f t="shared" si="128"/>
        <v>0</v>
      </c>
      <c r="AP163" s="144">
        <f t="shared" si="128"/>
        <v>0</v>
      </c>
      <c r="AQ163" s="144">
        <f t="shared" si="128"/>
        <v>0</v>
      </c>
      <c r="AR163" s="144">
        <f t="shared" si="128"/>
        <v>0</v>
      </c>
      <c r="AS163" s="144">
        <f t="shared" si="128"/>
        <v>0</v>
      </c>
      <c r="AT163" s="144">
        <f t="shared" si="128"/>
        <v>0</v>
      </c>
      <c r="AU163" s="144">
        <f t="shared" si="128"/>
        <v>0</v>
      </c>
      <c r="AV163" s="144">
        <f t="shared" si="129"/>
        <v>0</v>
      </c>
      <c r="AX163" s="144">
        <f t="shared" si="130"/>
        <v>0</v>
      </c>
      <c r="AY163" s="144">
        <f t="shared" si="131"/>
        <v>0</v>
      </c>
      <c r="AZ163" s="144">
        <f t="shared" si="131"/>
        <v>0</v>
      </c>
      <c r="BA163" s="144">
        <f t="shared" si="131"/>
        <v>0</v>
      </c>
      <c r="BB163" s="144">
        <f t="shared" si="131"/>
        <v>0</v>
      </c>
      <c r="BC163" s="144">
        <f t="shared" si="131"/>
        <v>0</v>
      </c>
      <c r="BD163" s="144">
        <f t="shared" si="131"/>
        <v>0</v>
      </c>
      <c r="BE163" s="144">
        <f t="shared" si="131"/>
        <v>0</v>
      </c>
      <c r="BF163" s="144">
        <f t="shared" si="131"/>
        <v>0</v>
      </c>
      <c r="BG163" s="144">
        <f t="shared" si="131"/>
        <v>0</v>
      </c>
      <c r="BH163" s="144">
        <f t="shared" si="131"/>
        <v>0</v>
      </c>
      <c r="BI163" s="144">
        <f t="shared" si="131"/>
        <v>0</v>
      </c>
      <c r="BJ163" s="144">
        <f t="shared" si="131"/>
        <v>0</v>
      </c>
      <c r="BK163" s="144">
        <f t="shared" si="131"/>
        <v>0</v>
      </c>
      <c r="BL163" s="144">
        <f t="shared" si="131"/>
        <v>0</v>
      </c>
      <c r="BM163" s="144">
        <f t="shared" si="131"/>
        <v>0</v>
      </c>
      <c r="BN163" s="144">
        <f t="shared" si="131"/>
        <v>0</v>
      </c>
      <c r="BO163" s="144">
        <f t="shared" si="132"/>
        <v>0</v>
      </c>
      <c r="BP163" s="144">
        <f t="shared" si="132"/>
        <v>0</v>
      </c>
      <c r="BQ163" s="144">
        <f t="shared" si="132"/>
        <v>0</v>
      </c>
      <c r="BR163" s="144">
        <f t="shared" si="132"/>
        <v>0</v>
      </c>
      <c r="BS163" s="144">
        <f t="shared" si="132"/>
        <v>0</v>
      </c>
      <c r="BT163" s="144">
        <f t="shared" si="132"/>
        <v>0</v>
      </c>
      <c r="BU163" s="144">
        <f t="shared" si="132"/>
        <v>0</v>
      </c>
      <c r="BV163" s="144">
        <f t="shared" si="132"/>
        <v>0</v>
      </c>
      <c r="BW163" s="144">
        <f t="shared" si="132"/>
        <v>0</v>
      </c>
      <c r="BX163" s="144">
        <f t="shared" si="132"/>
        <v>0</v>
      </c>
      <c r="BY163" s="144">
        <f t="shared" si="132"/>
        <v>0</v>
      </c>
      <c r="BZ163" s="144">
        <f t="shared" si="132"/>
        <v>0</v>
      </c>
      <c r="CA163" s="144">
        <f t="shared" si="132"/>
        <v>0</v>
      </c>
      <c r="CB163" s="144">
        <f t="shared" si="132"/>
        <v>0</v>
      </c>
      <c r="CC163" s="369"/>
      <c r="CE163" s="189" t="str">
        <f t="shared" si="120"/>
        <v>Échafaudages</v>
      </c>
      <c r="CF163" s="145"/>
      <c r="CG163" s="145">
        <v>1</v>
      </c>
      <c r="CH163" s="145">
        <v>1</v>
      </c>
      <c r="CI163" s="145">
        <v>1</v>
      </c>
      <c r="CJ163" s="145">
        <v>1</v>
      </c>
      <c r="CK163" s="145">
        <v>1</v>
      </c>
      <c r="CL163" s="145">
        <v>1</v>
      </c>
      <c r="CM163" s="145">
        <v>1</v>
      </c>
      <c r="CN163" s="145">
        <v>1</v>
      </c>
      <c r="CO163" s="145">
        <v>1</v>
      </c>
      <c r="CP163" s="145">
        <v>1</v>
      </c>
      <c r="CQ163" s="145">
        <v>1</v>
      </c>
      <c r="CR163" s="145">
        <v>1</v>
      </c>
      <c r="CS163" s="145">
        <v>1</v>
      </c>
      <c r="CT163" s="145">
        <f t="shared" si="121"/>
        <v>0</v>
      </c>
      <c r="CU163" s="145">
        <f t="shared" si="122"/>
        <v>0</v>
      </c>
      <c r="CV163" s="145">
        <f t="shared" si="123"/>
        <v>0</v>
      </c>
    </row>
    <row r="164" spans="1:100" s="137" customFormat="1" ht="13.5" hidden="1" thickBot="1" x14ac:dyDescent="0.25">
      <c r="B164" s="98" t="s">
        <v>168</v>
      </c>
      <c r="C164" s="320"/>
      <c r="D164" s="50"/>
      <c r="E164" s="152">
        <v>20</v>
      </c>
      <c r="F164" s="643"/>
      <c r="G164" s="157">
        <v>0</v>
      </c>
      <c r="H164" s="637"/>
      <c r="I164" s="622" t="s">
        <v>124</v>
      </c>
      <c r="J164" s="165"/>
      <c r="K164" s="139">
        <f t="shared" si="124"/>
        <v>20</v>
      </c>
      <c r="L164" s="140">
        <f t="shared" si="125"/>
        <v>0</v>
      </c>
      <c r="M164" s="141">
        <f t="shared" si="126"/>
        <v>0</v>
      </c>
      <c r="N164" s="141">
        <f t="shared" si="103"/>
        <v>0</v>
      </c>
      <c r="O164" s="70"/>
      <c r="P164" s="143" t="str">
        <f t="shared" si="118"/>
        <v>Grue, grue mobile</v>
      </c>
      <c r="Q164" s="144">
        <f t="shared" si="127"/>
        <v>0</v>
      </c>
      <c r="R164" s="144">
        <f t="shared" si="128"/>
        <v>0</v>
      </c>
      <c r="S164" s="144">
        <f t="shared" si="128"/>
        <v>0</v>
      </c>
      <c r="T164" s="144">
        <f t="shared" si="128"/>
        <v>0</v>
      </c>
      <c r="U164" s="144">
        <f t="shared" si="128"/>
        <v>0</v>
      </c>
      <c r="V164" s="144">
        <f t="shared" si="128"/>
        <v>0</v>
      </c>
      <c r="W164" s="144">
        <f t="shared" si="128"/>
        <v>0</v>
      </c>
      <c r="X164" s="144">
        <f t="shared" si="128"/>
        <v>0</v>
      </c>
      <c r="Y164" s="144">
        <f t="shared" si="128"/>
        <v>0</v>
      </c>
      <c r="Z164" s="144">
        <f t="shared" si="128"/>
        <v>0</v>
      </c>
      <c r="AA164" s="144">
        <f t="shared" si="128"/>
        <v>0</v>
      </c>
      <c r="AB164" s="144">
        <f t="shared" si="128"/>
        <v>0</v>
      </c>
      <c r="AC164" s="144">
        <f t="shared" si="128"/>
        <v>0</v>
      </c>
      <c r="AD164" s="144">
        <f t="shared" si="128"/>
        <v>0</v>
      </c>
      <c r="AE164" s="144">
        <f t="shared" si="128"/>
        <v>0</v>
      </c>
      <c r="AF164" s="144">
        <f t="shared" si="128"/>
        <v>0</v>
      </c>
      <c r="AG164" s="144">
        <f t="shared" ref="AG164:AU164" si="133">IF(Betrachtungszeit_Heizung&lt;AG$26,0,IF(AND(AF$26&lt;&gt;0,AF$26/($K164)=INT(AF$26/($K164))),$D164,0))</f>
        <v>0</v>
      </c>
      <c r="AH164" s="144">
        <f t="shared" si="133"/>
        <v>0</v>
      </c>
      <c r="AI164" s="144">
        <f t="shared" si="133"/>
        <v>0</v>
      </c>
      <c r="AJ164" s="144">
        <f t="shared" si="133"/>
        <v>0</v>
      </c>
      <c r="AK164" s="144">
        <f t="shared" si="133"/>
        <v>0</v>
      </c>
      <c r="AL164" s="144">
        <f t="shared" si="133"/>
        <v>0</v>
      </c>
      <c r="AM164" s="144">
        <f t="shared" si="133"/>
        <v>0</v>
      </c>
      <c r="AN164" s="144">
        <f t="shared" si="133"/>
        <v>0</v>
      </c>
      <c r="AO164" s="144">
        <f t="shared" si="133"/>
        <v>0</v>
      </c>
      <c r="AP164" s="144">
        <f t="shared" si="133"/>
        <v>0</v>
      </c>
      <c r="AQ164" s="144">
        <f t="shared" si="133"/>
        <v>0</v>
      </c>
      <c r="AR164" s="144">
        <f t="shared" si="133"/>
        <v>0</v>
      </c>
      <c r="AS164" s="144">
        <f t="shared" si="133"/>
        <v>0</v>
      </c>
      <c r="AT164" s="144">
        <f t="shared" si="133"/>
        <v>0</v>
      </c>
      <c r="AU164" s="144">
        <f t="shared" si="133"/>
        <v>0</v>
      </c>
      <c r="AV164" s="144">
        <f t="shared" si="129"/>
        <v>0</v>
      </c>
      <c r="AX164" s="144">
        <f t="shared" si="130"/>
        <v>0</v>
      </c>
      <c r="AY164" s="144">
        <f t="shared" si="131"/>
        <v>0</v>
      </c>
      <c r="AZ164" s="144">
        <f t="shared" si="131"/>
        <v>0</v>
      </c>
      <c r="BA164" s="144">
        <f t="shared" si="131"/>
        <v>0</v>
      </c>
      <c r="BB164" s="144">
        <f t="shared" si="131"/>
        <v>0</v>
      </c>
      <c r="BC164" s="144">
        <f t="shared" si="131"/>
        <v>0</v>
      </c>
      <c r="BD164" s="144">
        <f t="shared" si="131"/>
        <v>0</v>
      </c>
      <c r="BE164" s="144">
        <f t="shared" si="131"/>
        <v>0</v>
      </c>
      <c r="BF164" s="144">
        <f t="shared" si="131"/>
        <v>0</v>
      </c>
      <c r="BG164" s="144">
        <f t="shared" si="131"/>
        <v>0</v>
      </c>
      <c r="BH164" s="144">
        <f t="shared" si="131"/>
        <v>0</v>
      </c>
      <c r="BI164" s="144">
        <f t="shared" si="131"/>
        <v>0</v>
      </c>
      <c r="BJ164" s="144">
        <f t="shared" si="131"/>
        <v>0</v>
      </c>
      <c r="BK164" s="144">
        <f t="shared" si="131"/>
        <v>0</v>
      </c>
      <c r="BL164" s="144">
        <f t="shared" si="131"/>
        <v>0</v>
      </c>
      <c r="BM164" s="144">
        <f t="shared" si="131"/>
        <v>0</v>
      </c>
      <c r="BN164" s="144">
        <f t="shared" si="131"/>
        <v>0</v>
      </c>
      <c r="BO164" s="144">
        <f t="shared" si="132"/>
        <v>0</v>
      </c>
      <c r="BP164" s="144">
        <f t="shared" si="132"/>
        <v>0</v>
      </c>
      <c r="BQ164" s="144">
        <f t="shared" si="132"/>
        <v>0</v>
      </c>
      <c r="BR164" s="144">
        <f t="shared" si="132"/>
        <v>0</v>
      </c>
      <c r="BS164" s="144">
        <f t="shared" si="132"/>
        <v>0</v>
      </c>
      <c r="BT164" s="144">
        <f t="shared" si="132"/>
        <v>0</v>
      </c>
      <c r="BU164" s="144">
        <f t="shared" si="132"/>
        <v>0</v>
      </c>
      <c r="BV164" s="144">
        <f t="shared" si="132"/>
        <v>0</v>
      </c>
      <c r="BW164" s="144">
        <f t="shared" si="132"/>
        <v>0</v>
      </c>
      <c r="BX164" s="144">
        <f t="shared" si="132"/>
        <v>0</v>
      </c>
      <c r="BY164" s="144">
        <f t="shared" si="132"/>
        <v>0</v>
      </c>
      <c r="BZ164" s="144">
        <f t="shared" si="132"/>
        <v>0</v>
      </c>
      <c r="CA164" s="144">
        <f t="shared" si="132"/>
        <v>0</v>
      </c>
      <c r="CB164" s="144">
        <f t="shared" si="132"/>
        <v>0</v>
      </c>
      <c r="CC164" s="369"/>
      <c r="CE164" s="189" t="str">
        <f t="shared" si="120"/>
        <v>Grue, grue mobile</v>
      </c>
      <c r="CF164" s="145"/>
      <c r="CG164" s="145">
        <v>1</v>
      </c>
      <c r="CH164" s="145">
        <v>1</v>
      </c>
      <c r="CI164" s="145">
        <v>1</v>
      </c>
      <c r="CJ164" s="145">
        <v>1</v>
      </c>
      <c r="CK164" s="145">
        <v>1</v>
      </c>
      <c r="CL164" s="145">
        <v>1</v>
      </c>
      <c r="CM164" s="145">
        <v>1</v>
      </c>
      <c r="CN164" s="145">
        <v>1</v>
      </c>
      <c r="CO164" s="145">
        <v>1</v>
      </c>
      <c r="CP164" s="145">
        <v>1</v>
      </c>
      <c r="CQ164" s="145">
        <v>1</v>
      </c>
      <c r="CR164" s="145">
        <v>1</v>
      </c>
      <c r="CS164" s="145">
        <v>1</v>
      </c>
      <c r="CT164" s="145">
        <f t="shared" si="121"/>
        <v>0</v>
      </c>
      <c r="CU164" s="145">
        <f t="shared" si="122"/>
        <v>0</v>
      </c>
      <c r="CV164" s="145">
        <f t="shared" si="123"/>
        <v>0</v>
      </c>
    </row>
    <row r="165" spans="1:100" s="137" customFormat="1" hidden="1" x14ac:dyDescent="0.2">
      <c r="B165" s="96" t="s">
        <v>45</v>
      </c>
      <c r="C165" s="320"/>
      <c r="D165" s="50"/>
      <c r="E165" s="510">
        <v>30</v>
      </c>
      <c r="F165" s="643"/>
      <c r="G165" s="157" t="s">
        <v>46</v>
      </c>
      <c r="H165" s="637"/>
      <c r="I165" s="623" t="s">
        <v>124</v>
      </c>
      <c r="J165" s="84"/>
      <c r="K165" s="139">
        <f t="shared" si="124"/>
        <v>30</v>
      </c>
      <c r="L165" s="140">
        <f t="shared" si="125"/>
        <v>0</v>
      </c>
      <c r="M165" s="141">
        <f t="shared" si="126"/>
        <v>0</v>
      </c>
      <c r="N165" s="141">
        <f t="shared" si="103"/>
        <v>0</v>
      </c>
      <c r="O165" s="70"/>
      <c r="P165" s="149" t="str">
        <f t="shared" si="118"/>
        <v>Autre</v>
      </c>
      <c r="Q165" s="144">
        <f t="shared" si="127"/>
        <v>0</v>
      </c>
      <c r="R165" s="144">
        <f t="shared" ref="R165:AU165" si="134">IF(Betrachtungszeit_Heizung&lt;R$26,0,IF(AND(Q$26&lt;&gt;0,Q$26/($K165)=INT(Q$26/($K165))),$D165,0))</f>
        <v>0</v>
      </c>
      <c r="S165" s="144">
        <f t="shared" si="134"/>
        <v>0</v>
      </c>
      <c r="T165" s="144">
        <f t="shared" si="134"/>
        <v>0</v>
      </c>
      <c r="U165" s="144">
        <f t="shared" si="134"/>
        <v>0</v>
      </c>
      <c r="V165" s="144">
        <f t="shared" si="134"/>
        <v>0</v>
      </c>
      <c r="W165" s="144">
        <f t="shared" si="134"/>
        <v>0</v>
      </c>
      <c r="X165" s="144">
        <f t="shared" si="134"/>
        <v>0</v>
      </c>
      <c r="Y165" s="144">
        <f t="shared" si="134"/>
        <v>0</v>
      </c>
      <c r="Z165" s="144">
        <f t="shared" si="134"/>
        <v>0</v>
      </c>
      <c r="AA165" s="144">
        <f t="shared" si="134"/>
        <v>0</v>
      </c>
      <c r="AB165" s="144">
        <f t="shared" si="134"/>
        <v>0</v>
      </c>
      <c r="AC165" s="144">
        <f t="shared" si="134"/>
        <v>0</v>
      </c>
      <c r="AD165" s="144">
        <f t="shared" si="134"/>
        <v>0</v>
      </c>
      <c r="AE165" s="144">
        <f t="shared" si="134"/>
        <v>0</v>
      </c>
      <c r="AF165" s="144">
        <f t="shared" si="134"/>
        <v>0</v>
      </c>
      <c r="AG165" s="144">
        <f t="shared" si="134"/>
        <v>0</v>
      </c>
      <c r="AH165" s="144">
        <f t="shared" si="134"/>
        <v>0</v>
      </c>
      <c r="AI165" s="144">
        <f t="shared" si="134"/>
        <v>0</v>
      </c>
      <c r="AJ165" s="144">
        <f t="shared" si="134"/>
        <v>0</v>
      </c>
      <c r="AK165" s="144">
        <f t="shared" si="134"/>
        <v>0</v>
      </c>
      <c r="AL165" s="144">
        <f t="shared" si="134"/>
        <v>0</v>
      </c>
      <c r="AM165" s="144">
        <f t="shared" si="134"/>
        <v>0</v>
      </c>
      <c r="AN165" s="144">
        <f t="shared" si="134"/>
        <v>0</v>
      </c>
      <c r="AO165" s="144">
        <f t="shared" si="134"/>
        <v>0</v>
      </c>
      <c r="AP165" s="144">
        <f t="shared" si="134"/>
        <v>0</v>
      </c>
      <c r="AQ165" s="144">
        <f t="shared" si="134"/>
        <v>0</v>
      </c>
      <c r="AR165" s="144">
        <f t="shared" si="134"/>
        <v>0</v>
      </c>
      <c r="AS165" s="144">
        <f t="shared" si="134"/>
        <v>0</v>
      </c>
      <c r="AT165" s="144">
        <f t="shared" si="134"/>
        <v>0</v>
      </c>
      <c r="AU165" s="144">
        <f t="shared" si="134"/>
        <v>0</v>
      </c>
      <c r="AV165" s="144">
        <f t="shared" si="129"/>
        <v>0</v>
      </c>
      <c r="AX165" s="144">
        <f t="shared" si="130"/>
        <v>0</v>
      </c>
      <c r="AY165" s="144">
        <f t="shared" si="131"/>
        <v>0</v>
      </c>
      <c r="AZ165" s="144">
        <f t="shared" si="131"/>
        <v>0</v>
      </c>
      <c r="BA165" s="144">
        <f t="shared" si="131"/>
        <v>0</v>
      </c>
      <c r="BB165" s="144">
        <f t="shared" si="131"/>
        <v>0</v>
      </c>
      <c r="BC165" s="144">
        <f t="shared" si="131"/>
        <v>0</v>
      </c>
      <c r="BD165" s="144">
        <f t="shared" si="131"/>
        <v>0</v>
      </c>
      <c r="BE165" s="144">
        <f t="shared" si="131"/>
        <v>0</v>
      </c>
      <c r="BF165" s="144">
        <f t="shared" si="131"/>
        <v>0</v>
      </c>
      <c r="BG165" s="144">
        <f t="shared" si="131"/>
        <v>0</v>
      </c>
      <c r="BH165" s="144">
        <f t="shared" si="131"/>
        <v>0</v>
      </c>
      <c r="BI165" s="144">
        <f t="shared" si="131"/>
        <v>0</v>
      </c>
      <c r="BJ165" s="144">
        <f t="shared" si="131"/>
        <v>0</v>
      </c>
      <c r="BK165" s="144">
        <f t="shared" si="131"/>
        <v>0</v>
      </c>
      <c r="BL165" s="144">
        <f t="shared" si="131"/>
        <v>0</v>
      </c>
      <c r="BM165" s="144">
        <f t="shared" si="131"/>
        <v>0</v>
      </c>
      <c r="BN165" s="144">
        <f t="shared" si="131"/>
        <v>0</v>
      </c>
      <c r="BO165" s="144">
        <f t="shared" si="132"/>
        <v>0</v>
      </c>
      <c r="BP165" s="144">
        <f t="shared" si="132"/>
        <v>0</v>
      </c>
      <c r="BQ165" s="144">
        <f t="shared" si="132"/>
        <v>0</v>
      </c>
      <c r="BR165" s="144">
        <f t="shared" si="132"/>
        <v>0</v>
      </c>
      <c r="BS165" s="144">
        <f t="shared" si="132"/>
        <v>0</v>
      </c>
      <c r="BT165" s="144">
        <f t="shared" si="132"/>
        <v>0</v>
      </c>
      <c r="BU165" s="144">
        <f t="shared" si="132"/>
        <v>0</v>
      </c>
      <c r="BV165" s="144">
        <f t="shared" si="132"/>
        <v>0</v>
      </c>
      <c r="BW165" s="144">
        <f t="shared" si="132"/>
        <v>0</v>
      </c>
      <c r="BX165" s="144">
        <f t="shared" si="132"/>
        <v>0</v>
      </c>
      <c r="BY165" s="144">
        <f t="shared" si="132"/>
        <v>0</v>
      </c>
      <c r="BZ165" s="144">
        <f t="shared" si="132"/>
        <v>0</v>
      </c>
      <c r="CA165" s="144">
        <f t="shared" si="132"/>
        <v>0</v>
      </c>
      <c r="CB165" s="144">
        <f t="shared" si="132"/>
        <v>0</v>
      </c>
      <c r="CC165" s="369"/>
      <c r="CE165" s="189" t="str">
        <f t="shared" si="120"/>
        <v>Autre</v>
      </c>
      <c r="CF165" s="145"/>
      <c r="CG165" s="145">
        <v>1</v>
      </c>
      <c r="CH165" s="145">
        <v>1</v>
      </c>
      <c r="CI165" s="145">
        <v>1</v>
      </c>
      <c r="CJ165" s="145">
        <v>1</v>
      </c>
      <c r="CK165" s="145">
        <v>1</v>
      </c>
      <c r="CL165" s="145">
        <v>1</v>
      </c>
      <c r="CM165" s="145">
        <v>1</v>
      </c>
      <c r="CN165" s="145">
        <v>1</v>
      </c>
      <c r="CO165" s="145">
        <v>1</v>
      </c>
      <c r="CP165" s="145">
        <v>1</v>
      </c>
      <c r="CQ165" s="145">
        <v>1</v>
      </c>
      <c r="CR165" s="145">
        <v>1</v>
      </c>
      <c r="CS165" s="145">
        <v>1</v>
      </c>
      <c r="CT165" s="145">
        <f t="shared" si="121"/>
        <v>0</v>
      </c>
      <c r="CU165" s="145">
        <f t="shared" si="122"/>
        <v>0</v>
      </c>
      <c r="CV165" s="145">
        <f t="shared" si="123"/>
        <v>0</v>
      </c>
    </row>
    <row r="166" spans="1:100" s="137" customFormat="1" ht="13.5" hidden="1" thickBot="1" x14ac:dyDescent="0.25">
      <c r="B166" s="625" t="s">
        <v>169</v>
      </c>
      <c r="C166" s="322"/>
      <c r="D166" s="129"/>
      <c r="E166" s="155"/>
      <c r="F166" s="127"/>
      <c r="G166" s="130"/>
      <c r="H166" s="639"/>
      <c r="I166" s="130"/>
      <c r="J166" s="165"/>
      <c r="K166" s="139"/>
      <c r="L166" s="140"/>
      <c r="M166" s="141"/>
      <c r="N166" s="141"/>
      <c r="O166" s="70"/>
      <c r="P166" s="134" t="str">
        <f t="shared" si="118"/>
        <v>18. Frais annexes pour la construction</v>
      </c>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369"/>
      <c r="CE166" s="374" t="str">
        <f t="shared" si="120"/>
        <v>18. Frais annexes pour la construction</v>
      </c>
      <c r="CF166" s="145">
        <v>1</v>
      </c>
      <c r="CG166" s="145">
        <v>1</v>
      </c>
      <c r="CH166" s="145">
        <v>1</v>
      </c>
      <c r="CI166" s="145">
        <v>1</v>
      </c>
      <c r="CJ166" s="145">
        <v>1</v>
      </c>
      <c r="CK166" s="145">
        <v>1</v>
      </c>
      <c r="CL166" s="145">
        <v>1</v>
      </c>
      <c r="CM166" s="145">
        <v>1</v>
      </c>
      <c r="CN166" s="145">
        <v>1</v>
      </c>
      <c r="CO166" s="145">
        <v>1</v>
      </c>
      <c r="CP166" s="145">
        <v>1</v>
      </c>
      <c r="CQ166" s="145">
        <v>1</v>
      </c>
      <c r="CR166" s="145">
        <v>1</v>
      </c>
      <c r="CS166" s="145">
        <v>1</v>
      </c>
      <c r="CT166" s="145">
        <f t="shared" si="121"/>
        <v>1</v>
      </c>
      <c r="CU166" s="145">
        <f t="shared" si="122"/>
        <v>1</v>
      </c>
      <c r="CV166" s="145">
        <f t="shared" si="123"/>
        <v>1</v>
      </c>
    </row>
    <row r="167" spans="1:100" s="137" customFormat="1" ht="13.5" hidden="1" thickBot="1" x14ac:dyDescent="0.25">
      <c r="B167" s="98" t="s">
        <v>160</v>
      </c>
      <c r="C167" s="319"/>
      <c r="D167" s="49"/>
      <c r="E167" s="152">
        <v>25</v>
      </c>
      <c r="F167" s="642"/>
      <c r="G167" s="157">
        <v>0</v>
      </c>
      <c r="H167" s="636"/>
      <c r="I167" s="622" t="s">
        <v>124</v>
      </c>
      <c r="J167" s="165"/>
      <c r="K167" s="139">
        <f t="shared" si="124"/>
        <v>25</v>
      </c>
      <c r="L167" s="140">
        <f t="shared" ref="L167:L171" si="135">IF(ISNUMBER(H167),IF(I167=$D$332,IFERROR(H167/D167,"-"),H167/100),IF(ISNUMBER(G167),G167,0))</f>
        <v>0</v>
      </c>
      <c r="M167" s="141">
        <f t="shared" ref="M167:M171" si="136">IF(AND(ISNUMBER(H167),I167=$D$332),H167,L167*D167)</f>
        <v>0</v>
      </c>
      <c r="N167" s="141">
        <f t="shared" si="103"/>
        <v>0</v>
      </c>
      <c r="O167" s="70"/>
      <c r="P167" s="143" t="str">
        <f t="shared" si="118"/>
        <v>Démontages</v>
      </c>
      <c r="Q167" s="144">
        <f t="shared" si="127"/>
        <v>0</v>
      </c>
      <c r="R167" s="144">
        <f t="shared" ref="R167:AU171" si="137">IF(Betrachtungszeit_Heizung&lt;R$26,0,IF(AND(Q$26&lt;&gt;0,Q$26/($K167)=INT(Q$26/($K167))),$D167,0))</f>
        <v>0</v>
      </c>
      <c r="S167" s="144">
        <f t="shared" si="137"/>
        <v>0</v>
      </c>
      <c r="T167" s="144">
        <f t="shared" si="137"/>
        <v>0</v>
      </c>
      <c r="U167" s="144">
        <f t="shared" si="137"/>
        <v>0</v>
      </c>
      <c r="V167" s="144">
        <f t="shared" si="137"/>
        <v>0</v>
      </c>
      <c r="W167" s="144">
        <f t="shared" si="137"/>
        <v>0</v>
      </c>
      <c r="X167" s="144">
        <f t="shared" si="137"/>
        <v>0</v>
      </c>
      <c r="Y167" s="144">
        <f t="shared" si="137"/>
        <v>0</v>
      </c>
      <c r="Z167" s="144">
        <f t="shared" si="137"/>
        <v>0</v>
      </c>
      <c r="AA167" s="144">
        <f t="shared" si="137"/>
        <v>0</v>
      </c>
      <c r="AB167" s="144">
        <f t="shared" si="137"/>
        <v>0</v>
      </c>
      <c r="AC167" s="144">
        <f t="shared" si="137"/>
        <v>0</v>
      </c>
      <c r="AD167" s="144">
        <f t="shared" si="137"/>
        <v>0</v>
      </c>
      <c r="AE167" s="144">
        <f t="shared" si="137"/>
        <v>0</v>
      </c>
      <c r="AF167" s="144">
        <f t="shared" si="137"/>
        <v>0</v>
      </c>
      <c r="AG167" s="144">
        <f t="shared" si="137"/>
        <v>0</v>
      </c>
      <c r="AH167" s="144">
        <f t="shared" si="137"/>
        <v>0</v>
      </c>
      <c r="AI167" s="144">
        <f t="shared" si="137"/>
        <v>0</v>
      </c>
      <c r="AJ167" s="144">
        <f t="shared" si="137"/>
        <v>0</v>
      </c>
      <c r="AK167" s="144">
        <f t="shared" si="137"/>
        <v>0</v>
      </c>
      <c r="AL167" s="144">
        <f t="shared" si="137"/>
        <v>0</v>
      </c>
      <c r="AM167" s="144">
        <f t="shared" si="137"/>
        <v>0</v>
      </c>
      <c r="AN167" s="144">
        <f t="shared" si="137"/>
        <v>0</v>
      </c>
      <c r="AO167" s="144">
        <f t="shared" si="137"/>
        <v>0</v>
      </c>
      <c r="AP167" s="144">
        <f t="shared" si="137"/>
        <v>0</v>
      </c>
      <c r="AQ167" s="144">
        <f t="shared" si="137"/>
        <v>0</v>
      </c>
      <c r="AR167" s="144">
        <f t="shared" si="137"/>
        <v>0</v>
      </c>
      <c r="AS167" s="144">
        <f t="shared" si="137"/>
        <v>0</v>
      </c>
      <c r="AT167" s="144">
        <f t="shared" si="137"/>
        <v>0</v>
      </c>
      <c r="AU167" s="144">
        <f t="shared" si="137"/>
        <v>0</v>
      </c>
      <c r="AV167" s="144">
        <f>SUMIF($AX$26:$CB$26,Betrachtungszeit_Heizung,AX167:CB167)</f>
        <v>0</v>
      </c>
      <c r="AX167" s="144">
        <f t="shared" ref="AX167:AX171" si="138">$D167</f>
        <v>0</v>
      </c>
      <c r="AY167" s="144">
        <f t="shared" si="131"/>
        <v>0</v>
      </c>
      <c r="AZ167" s="144">
        <f t="shared" si="131"/>
        <v>0</v>
      </c>
      <c r="BA167" s="144">
        <f t="shared" si="131"/>
        <v>0</v>
      </c>
      <c r="BB167" s="144">
        <f t="shared" si="131"/>
        <v>0</v>
      </c>
      <c r="BC167" s="144">
        <f t="shared" si="131"/>
        <v>0</v>
      </c>
      <c r="BD167" s="144">
        <f t="shared" si="131"/>
        <v>0</v>
      </c>
      <c r="BE167" s="144">
        <f t="shared" si="131"/>
        <v>0</v>
      </c>
      <c r="BF167" s="144">
        <f t="shared" si="131"/>
        <v>0</v>
      </c>
      <c r="BG167" s="144">
        <f t="shared" si="131"/>
        <v>0</v>
      </c>
      <c r="BH167" s="144">
        <f t="shared" si="131"/>
        <v>0</v>
      </c>
      <c r="BI167" s="144">
        <f t="shared" si="131"/>
        <v>0</v>
      </c>
      <c r="BJ167" s="144">
        <f t="shared" si="131"/>
        <v>0</v>
      </c>
      <c r="BK167" s="144">
        <f t="shared" si="131"/>
        <v>0</v>
      </c>
      <c r="BL167" s="144">
        <f t="shared" si="131"/>
        <v>0</v>
      </c>
      <c r="BM167" s="144">
        <f t="shared" si="131"/>
        <v>0</v>
      </c>
      <c r="BN167" s="144">
        <f t="shared" si="131"/>
        <v>0</v>
      </c>
      <c r="BO167" s="144">
        <f t="shared" si="132"/>
        <v>0</v>
      </c>
      <c r="BP167" s="144">
        <f t="shared" si="132"/>
        <v>0</v>
      </c>
      <c r="BQ167" s="144">
        <f t="shared" si="132"/>
        <v>0</v>
      </c>
      <c r="BR167" s="144">
        <f t="shared" si="132"/>
        <v>0</v>
      </c>
      <c r="BS167" s="144">
        <f t="shared" si="132"/>
        <v>0</v>
      </c>
      <c r="BT167" s="144">
        <f t="shared" si="132"/>
        <v>0</v>
      </c>
      <c r="BU167" s="144">
        <f t="shared" si="132"/>
        <v>0</v>
      </c>
      <c r="BV167" s="144">
        <f t="shared" si="132"/>
        <v>0</v>
      </c>
      <c r="BW167" s="144">
        <f t="shared" si="132"/>
        <v>0</v>
      </c>
      <c r="BX167" s="144">
        <f t="shared" si="132"/>
        <v>0</v>
      </c>
      <c r="BY167" s="144">
        <f t="shared" si="132"/>
        <v>0</v>
      </c>
      <c r="BZ167" s="144">
        <f t="shared" si="132"/>
        <v>0</v>
      </c>
      <c r="CA167" s="144">
        <f t="shared" si="132"/>
        <v>0</v>
      </c>
      <c r="CB167" s="144">
        <f t="shared" si="132"/>
        <v>0</v>
      </c>
      <c r="CC167" s="369"/>
      <c r="CE167" s="189" t="str">
        <f t="shared" si="120"/>
        <v>Démontages</v>
      </c>
      <c r="CF167" s="145"/>
      <c r="CG167" s="145">
        <v>1</v>
      </c>
      <c r="CH167" s="145">
        <v>1</v>
      </c>
      <c r="CI167" s="145">
        <v>1</v>
      </c>
      <c r="CJ167" s="145">
        <v>1</v>
      </c>
      <c r="CK167" s="145">
        <v>1</v>
      </c>
      <c r="CL167" s="145">
        <v>1</v>
      </c>
      <c r="CM167" s="145">
        <v>1</v>
      </c>
      <c r="CN167" s="145">
        <v>1</v>
      </c>
      <c r="CO167" s="145">
        <v>1</v>
      </c>
      <c r="CP167" s="145">
        <v>1</v>
      </c>
      <c r="CQ167" s="145">
        <v>1</v>
      </c>
      <c r="CR167" s="145">
        <v>1</v>
      </c>
      <c r="CS167" s="145">
        <v>1</v>
      </c>
      <c r="CT167" s="145">
        <f t="shared" si="121"/>
        <v>0</v>
      </c>
      <c r="CU167" s="145">
        <f t="shared" si="122"/>
        <v>0</v>
      </c>
      <c r="CV167" s="145">
        <f t="shared" si="123"/>
        <v>0</v>
      </c>
    </row>
    <row r="168" spans="1:100" s="137" customFormat="1" ht="13.5" hidden="1" thickBot="1" x14ac:dyDescent="0.25">
      <c r="B168" s="98" t="s">
        <v>170</v>
      </c>
      <c r="C168" s="319"/>
      <c r="D168" s="49"/>
      <c r="E168" s="152">
        <v>15</v>
      </c>
      <c r="F168" s="642"/>
      <c r="G168" s="157">
        <v>5.0000000000000001E-3</v>
      </c>
      <c r="H168" s="636"/>
      <c r="I168" s="622" t="s">
        <v>124</v>
      </c>
      <c r="J168" s="165"/>
      <c r="K168" s="139">
        <f t="shared" si="124"/>
        <v>15</v>
      </c>
      <c r="L168" s="140">
        <f t="shared" si="135"/>
        <v>5.0000000000000001E-3</v>
      </c>
      <c r="M168" s="141">
        <f t="shared" si="136"/>
        <v>0</v>
      </c>
      <c r="N168" s="141">
        <f t="shared" si="103"/>
        <v>0</v>
      </c>
      <c r="O168" s="70"/>
      <c r="P168" s="143" t="str">
        <f t="shared" si="118"/>
        <v>Travaux de peinture</v>
      </c>
      <c r="Q168" s="144">
        <f t="shared" si="127"/>
        <v>0</v>
      </c>
      <c r="R168" s="144">
        <f t="shared" si="137"/>
        <v>0</v>
      </c>
      <c r="S168" s="144">
        <f t="shared" si="137"/>
        <v>0</v>
      </c>
      <c r="T168" s="144">
        <f t="shared" si="137"/>
        <v>0</v>
      </c>
      <c r="U168" s="144">
        <f t="shared" si="137"/>
        <v>0</v>
      </c>
      <c r="V168" s="144">
        <f t="shared" si="137"/>
        <v>0</v>
      </c>
      <c r="W168" s="144">
        <f t="shared" si="137"/>
        <v>0</v>
      </c>
      <c r="X168" s="144">
        <f t="shared" si="137"/>
        <v>0</v>
      </c>
      <c r="Y168" s="144">
        <f t="shared" si="137"/>
        <v>0</v>
      </c>
      <c r="Z168" s="144">
        <f t="shared" si="137"/>
        <v>0</v>
      </c>
      <c r="AA168" s="144">
        <f t="shared" si="137"/>
        <v>0</v>
      </c>
      <c r="AB168" s="144">
        <f t="shared" si="137"/>
        <v>0</v>
      </c>
      <c r="AC168" s="144">
        <f t="shared" si="137"/>
        <v>0</v>
      </c>
      <c r="AD168" s="144">
        <f t="shared" si="137"/>
        <v>0</v>
      </c>
      <c r="AE168" s="144">
        <f t="shared" si="137"/>
        <v>0</v>
      </c>
      <c r="AF168" s="144">
        <f t="shared" si="137"/>
        <v>0</v>
      </c>
      <c r="AG168" s="144">
        <f t="shared" si="137"/>
        <v>0</v>
      </c>
      <c r="AH168" s="144">
        <f t="shared" si="137"/>
        <v>0</v>
      </c>
      <c r="AI168" s="144">
        <f t="shared" si="137"/>
        <v>0</v>
      </c>
      <c r="AJ168" s="144">
        <f t="shared" si="137"/>
        <v>0</v>
      </c>
      <c r="AK168" s="144">
        <f t="shared" si="137"/>
        <v>0</v>
      </c>
      <c r="AL168" s="144">
        <f t="shared" si="137"/>
        <v>0</v>
      </c>
      <c r="AM168" s="144">
        <f t="shared" si="137"/>
        <v>0</v>
      </c>
      <c r="AN168" s="144">
        <f t="shared" si="137"/>
        <v>0</v>
      </c>
      <c r="AO168" s="144">
        <f t="shared" si="137"/>
        <v>0</v>
      </c>
      <c r="AP168" s="144">
        <f t="shared" si="137"/>
        <v>0</v>
      </c>
      <c r="AQ168" s="144">
        <f t="shared" si="137"/>
        <v>0</v>
      </c>
      <c r="AR168" s="144">
        <f t="shared" si="137"/>
        <v>0</v>
      </c>
      <c r="AS168" s="144">
        <f t="shared" si="137"/>
        <v>0</v>
      </c>
      <c r="AT168" s="144">
        <f t="shared" si="137"/>
        <v>0</v>
      </c>
      <c r="AU168" s="144">
        <f t="shared" si="137"/>
        <v>0</v>
      </c>
      <c r="AV168" s="144">
        <f>SUMIF($AX$26:$CB$26,Betrachtungszeit_Heizung,AX168:CB168)</f>
        <v>0</v>
      </c>
      <c r="AX168" s="144">
        <f t="shared" si="138"/>
        <v>0</v>
      </c>
      <c r="AY168" s="144">
        <f t="shared" si="131"/>
        <v>0</v>
      </c>
      <c r="AZ168" s="144">
        <f t="shared" si="131"/>
        <v>0</v>
      </c>
      <c r="BA168" s="144">
        <f t="shared" si="131"/>
        <v>0</v>
      </c>
      <c r="BB168" s="144">
        <f t="shared" si="131"/>
        <v>0</v>
      </c>
      <c r="BC168" s="144">
        <f t="shared" si="131"/>
        <v>0</v>
      </c>
      <c r="BD168" s="144">
        <f t="shared" si="131"/>
        <v>0</v>
      </c>
      <c r="BE168" s="144">
        <f t="shared" si="131"/>
        <v>0</v>
      </c>
      <c r="BF168" s="144">
        <f t="shared" si="131"/>
        <v>0</v>
      </c>
      <c r="BG168" s="144">
        <f t="shared" si="131"/>
        <v>0</v>
      </c>
      <c r="BH168" s="144">
        <f t="shared" si="131"/>
        <v>0</v>
      </c>
      <c r="BI168" s="144">
        <f t="shared" si="131"/>
        <v>0</v>
      </c>
      <c r="BJ168" s="144">
        <f t="shared" si="131"/>
        <v>0</v>
      </c>
      <c r="BK168" s="144">
        <f t="shared" si="131"/>
        <v>0</v>
      </c>
      <c r="BL168" s="144">
        <f t="shared" si="131"/>
        <v>0</v>
      </c>
      <c r="BM168" s="144">
        <f t="shared" si="131"/>
        <v>0</v>
      </c>
      <c r="BN168" s="144">
        <f t="shared" si="131"/>
        <v>0</v>
      </c>
      <c r="BO168" s="144">
        <f t="shared" si="132"/>
        <v>0</v>
      </c>
      <c r="BP168" s="144">
        <f t="shared" si="132"/>
        <v>0</v>
      </c>
      <c r="BQ168" s="144">
        <f t="shared" si="132"/>
        <v>0</v>
      </c>
      <c r="BR168" s="144">
        <f t="shared" si="132"/>
        <v>0</v>
      </c>
      <c r="BS168" s="144">
        <f t="shared" si="132"/>
        <v>0</v>
      </c>
      <c r="BT168" s="144">
        <f t="shared" si="132"/>
        <v>0</v>
      </c>
      <c r="BU168" s="144">
        <f t="shared" si="132"/>
        <v>0</v>
      </c>
      <c r="BV168" s="144">
        <f t="shared" si="132"/>
        <v>0</v>
      </c>
      <c r="BW168" s="144">
        <f t="shared" si="132"/>
        <v>0</v>
      </c>
      <c r="BX168" s="144">
        <f t="shared" si="132"/>
        <v>0</v>
      </c>
      <c r="BY168" s="144">
        <f t="shared" si="132"/>
        <v>0</v>
      </c>
      <c r="BZ168" s="144">
        <f t="shared" si="132"/>
        <v>0</v>
      </c>
      <c r="CA168" s="144">
        <f t="shared" si="132"/>
        <v>0</v>
      </c>
      <c r="CB168" s="144">
        <f t="shared" si="132"/>
        <v>0</v>
      </c>
      <c r="CC168" s="369"/>
      <c r="CE168" s="189" t="str">
        <f t="shared" si="120"/>
        <v>Travaux de peinture</v>
      </c>
      <c r="CF168" s="145"/>
      <c r="CG168" s="145">
        <v>1</v>
      </c>
      <c r="CH168" s="145">
        <v>1</v>
      </c>
      <c r="CI168" s="145">
        <v>1</v>
      </c>
      <c r="CJ168" s="145">
        <v>1</v>
      </c>
      <c r="CK168" s="145">
        <v>1</v>
      </c>
      <c r="CL168" s="145">
        <v>1</v>
      </c>
      <c r="CM168" s="145">
        <v>1</v>
      </c>
      <c r="CN168" s="145">
        <v>1</v>
      </c>
      <c r="CO168" s="145">
        <v>1</v>
      </c>
      <c r="CP168" s="145">
        <v>1</v>
      </c>
      <c r="CQ168" s="145">
        <v>1</v>
      </c>
      <c r="CR168" s="145">
        <v>1</v>
      </c>
      <c r="CS168" s="145">
        <v>1</v>
      </c>
      <c r="CT168" s="145">
        <f t="shared" si="121"/>
        <v>0</v>
      </c>
      <c r="CU168" s="145">
        <f t="shared" si="122"/>
        <v>0</v>
      </c>
      <c r="CV168" s="145">
        <f t="shared" si="123"/>
        <v>0</v>
      </c>
    </row>
    <row r="169" spans="1:100" s="137" customFormat="1" ht="13.5" hidden="1" thickBot="1" x14ac:dyDescent="0.25">
      <c r="B169" s="98" t="s">
        <v>171</v>
      </c>
      <c r="C169" s="319"/>
      <c r="D169" s="49"/>
      <c r="E169" s="152">
        <v>15</v>
      </c>
      <c r="F169" s="642"/>
      <c r="G169" s="157">
        <v>0</v>
      </c>
      <c r="H169" s="636"/>
      <c r="I169" s="622" t="s">
        <v>124</v>
      </c>
      <c r="J169" s="165"/>
      <c r="K169" s="139">
        <f t="shared" si="124"/>
        <v>15</v>
      </c>
      <c r="L169" s="140">
        <f t="shared" si="135"/>
        <v>0</v>
      </c>
      <c r="M169" s="141">
        <f t="shared" si="136"/>
        <v>0</v>
      </c>
      <c r="N169" s="141">
        <f t="shared" si="103"/>
        <v>0</v>
      </c>
      <c r="O169" s="70"/>
      <c r="P169" s="143" t="str">
        <f t="shared" si="118"/>
        <v>Nettoyage de chantier</v>
      </c>
      <c r="Q169" s="144">
        <f t="shared" si="127"/>
        <v>0</v>
      </c>
      <c r="R169" s="144">
        <f t="shared" si="137"/>
        <v>0</v>
      </c>
      <c r="S169" s="144">
        <f t="shared" si="137"/>
        <v>0</v>
      </c>
      <c r="T169" s="144">
        <f t="shared" si="137"/>
        <v>0</v>
      </c>
      <c r="U169" s="144">
        <f t="shared" si="137"/>
        <v>0</v>
      </c>
      <c r="V169" s="144">
        <f t="shared" si="137"/>
        <v>0</v>
      </c>
      <c r="W169" s="144">
        <f t="shared" si="137"/>
        <v>0</v>
      </c>
      <c r="X169" s="144">
        <f t="shared" si="137"/>
        <v>0</v>
      </c>
      <c r="Y169" s="144">
        <f t="shared" si="137"/>
        <v>0</v>
      </c>
      <c r="Z169" s="144">
        <f t="shared" si="137"/>
        <v>0</v>
      </c>
      <c r="AA169" s="144">
        <f t="shared" si="137"/>
        <v>0</v>
      </c>
      <c r="AB169" s="144">
        <f t="shared" si="137"/>
        <v>0</v>
      </c>
      <c r="AC169" s="144">
        <f t="shared" si="137"/>
        <v>0</v>
      </c>
      <c r="AD169" s="144">
        <f t="shared" si="137"/>
        <v>0</v>
      </c>
      <c r="AE169" s="144">
        <f t="shared" si="137"/>
        <v>0</v>
      </c>
      <c r="AF169" s="144">
        <f t="shared" si="137"/>
        <v>0</v>
      </c>
      <c r="AG169" s="144">
        <f t="shared" si="137"/>
        <v>0</v>
      </c>
      <c r="AH169" s="144">
        <f t="shared" si="137"/>
        <v>0</v>
      </c>
      <c r="AI169" s="144">
        <f t="shared" si="137"/>
        <v>0</v>
      </c>
      <c r="AJ169" s="144">
        <f t="shared" si="137"/>
        <v>0</v>
      </c>
      <c r="AK169" s="144">
        <f t="shared" si="137"/>
        <v>0</v>
      </c>
      <c r="AL169" s="144">
        <f t="shared" si="137"/>
        <v>0</v>
      </c>
      <c r="AM169" s="144">
        <f t="shared" si="137"/>
        <v>0</v>
      </c>
      <c r="AN169" s="144">
        <f t="shared" si="137"/>
        <v>0</v>
      </c>
      <c r="AO169" s="144">
        <f t="shared" si="137"/>
        <v>0</v>
      </c>
      <c r="AP169" s="144">
        <f t="shared" si="137"/>
        <v>0</v>
      </c>
      <c r="AQ169" s="144">
        <f t="shared" si="137"/>
        <v>0</v>
      </c>
      <c r="AR169" s="144">
        <f t="shared" si="137"/>
        <v>0</v>
      </c>
      <c r="AS169" s="144">
        <f t="shared" si="137"/>
        <v>0</v>
      </c>
      <c r="AT169" s="144">
        <f t="shared" si="137"/>
        <v>0</v>
      </c>
      <c r="AU169" s="144">
        <f t="shared" si="137"/>
        <v>0</v>
      </c>
      <c r="AV169" s="144">
        <f>SUMIF($AX$26:$CB$26,Betrachtungszeit_Heizung,AX169:CB169)</f>
        <v>0</v>
      </c>
      <c r="AX169" s="144">
        <f t="shared" si="138"/>
        <v>0</v>
      </c>
      <c r="AY169" s="144">
        <f t="shared" si="131"/>
        <v>0</v>
      </c>
      <c r="AZ169" s="144">
        <f t="shared" si="131"/>
        <v>0</v>
      </c>
      <c r="BA169" s="144">
        <f t="shared" si="131"/>
        <v>0</v>
      </c>
      <c r="BB169" s="144">
        <f t="shared" si="131"/>
        <v>0</v>
      </c>
      <c r="BC169" s="144">
        <f t="shared" si="131"/>
        <v>0</v>
      </c>
      <c r="BD169" s="144">
        <f t="shared" si="131"/>
        <v>0</v>
      </c>
      <c r="BE169" s="144">
        <f t="shared" si="131"/>
        <v>0</v>
      </c>
      <c r="BF169" s="144">
        <f t="shared" si="131"/>
        <v>0</v>
      </c>
      <c r="BG169" s="144">
        <f t="shared" si="131"/>
        <v>0</v>
      </c>
      <c r="BH169" s="144">
        <f t="shared" si="131"/>
        <v>0</v>
      </c>
      <c r="BI169" s="144">
        <f t="shared" si="131"/>
        <v>0</v>
      </c>
      <c r="BJ169" s="144">
        <f t="shared" si="131"/>
        <v>0</v>
      </c>
      <c r="BK169" s="144">
        <f t="shared" si="131"/>
        <v>0</v>
      </c>
      <c r="BL169" s="144">
        <f t="shared" si="131"/>
        <v>0</v>
      </c>
      <c r="BM169" s="144">
        <f t="shared" si="131"/>
        <v>0</v>
      </c>
      <c r="BN169" s="144">
        <f t="shared" si="131"/>
        <v>0</v>
      </c>
      <c r="BO169" s="144">
        <f t="shared" si="132"/>
        <v>0</v>
      </c>
      <c r="BP169" s="144">
        <f t="shared" si="132"/>
        <v>0</v>
      </c>
      <c r="BQ169" s="144">
        <f t="shared" si="132"/>
        <v>0</v>
      </c>
      <c r="BR169" s="144">
        <f t="shared" si="132"/>
        <v>0</v>
      </c>
      <c r="BS169" s="144">
        <f t="shared" si="132"/>
        <v>0</v>
      </c>
      <c r="BT169" s="144">
        <f t="shared" si="132"/>
        <v>0</v>
      </c>
      <c r="BU169" s="144">
        <f t="shared" si="132"/>
        <v>0</v>
      </c>
      <c r="BV169" s="144">
        <f t="shared" si="132"/>
        <v>0</v>
      </c>
      <c r="BW169" s="144">
        <f t="shared" si="132"/>
        <v>0</v>
      </c>
      <c r="BX169" s="144">
        <f t="shared" si="132"/>
        <v>0</v>
      </c>
      <c r="BY169" s="144">
        <f t="shared" si="132"/>
        <v>0</v>
      </c>
      <c r="BZ169" s="144">
        <f t="shared" si="132"/>
        <v>0</v>
      </c>
      <c r="CA169" s="144">
        <f t="shared" si="132"/>
        <v>0</v>
      </c>
      <c r="CB169" s="144">
        <f t="shared" si="132"/>
        <v>0</v>
      </c>
      <c r="CC169" s="369"/>
      <c r="CE169" s="189" t="str">
        <f t="shared" si="120"/>
        <v>Nettoyage de chantier</v>
      </c>
      <c r="CF169" s="145"/>
      <c r="CG169" s="145">
        <v>1</v>
      </c>
      <c r="CH169" s="145">
        <v>1</v>
      </c>
      <c r="CI169" s="145">
        <v>1</v>
      </c>
      <c r="CJ169" s="145">
        <v>1</v>
      </c>
      <c r="CK169" s="145">
        <v>1</v>
      </c>
      <c r="CL169" s="145">
        <v>1</v>
      </c>
      <c r="CM169" s="145">
        <v>1</v>
      </c>
      <c r="CN169" s="145">
        <v>1</v>
      </c>
      <c r="CO169" s="145">
        <v>1</v>
      </c>
      <c r="CP169" s="145">
        <v>1</v>
      </c>
      <c r="CQ169" s="145">
        <v>1</v>
      </c>
      <c r="CR169" s="145">
        <v>1</v>
      </c>
      <c r="CS169" s="145">
        <v>1</v>
      </c>
      <c r="CT169" s="145">
        <f t="shared" si="121"/>
        <v>0</v>
      </c>
      <c r="CU169" s="145">
        <f t="shared" si="122"/>
        <v>0</v>
      </c>
      <c r="CV169" s="145">
        <f t="shared" si="123"/>
        <v>0</v>
      </c>
    </row>
    <row r="170" spans="1:100" s="137" customFormat="1" ht="13.5" hidden="1" thickBot="1" x14ac:dyDescent="0.25">
      <c r="B170" s="96" t="s">
        <v>417</v>
      </c>
      <c r="C170" s="319"/>
      <c r="D170" s="49"/>
      <c r="E170" s="152">
        <v>30</v>
      </c>
      <c r="F170" s="642"/>
      <c r="G170" s="34">
        <v>5.0000000000000001E-3</v>
      </c>
      <c r="H170" s="636"/>
      <c r="I170" s="622" t="s">
        <v>124</v>
      </c>
      <c r="J170" s="165"/>
      <c r="K170" s="139">
        <f t="shared" si="124"/>
        <v>30</v>
      </c>
      <c r="L170" s="140">
        <f t="shared" si="135"/>
        <v>5.0000000000000001E-3</v>
      </c>
      <c r="M170" s="141">
        <f t="shared" si="136"/>
        <v>0</v>
      </c>
      <c r="N170" s="141">
        <f t="shared" si="103"/>
        <v>0</v>
      </c>
      <c r="O170" s="70"/>
      <c r="P170" s="149" t="str">
        <f t="shared" si="118"/>
        <v>Aménagements extérieurs</v>
      </c>
      <c r="Q170" s="144">
        <f t="shared" si="127"/>
        <v>0</v>
      </c>
      <c r="R170" s="144">
        <f t="shared" si="137"/>
        <v>0</v>
      </c>
      <c r="S170" s="144">
        <f t="shared" si="137"/>
        <v>0</v>
      </c>
      <c r="T170" s="144">
        <f t="shared" si="137"/>
        <v>0</v>
      </c>
      <c r="U170" s="144">
        <f t="shared" si="137"/>
        <v>0</v>
      </c>
      <c r="V170" s="144">
        <f t="shared" si="137"/>
        <v>0</v>
      </c>
      <c r="W170" s="144">
        <f t="shared" si="137"/>
        <v>0</v>
      </c>
      <c r="X170" s="144">
        <f t="shared" si="137"/>
        <v>0</v>
      </c>
      <c r="Y170" s="144">
        <f t="shared" si="137"/>
        <v>0</v>
      </c>
      <c r="Z170" s="144">
        <f t="shared" si="137"/>
        <v>0</v>
      </c>
      <c r="AA170" s="144">
        <f t="shared" si="137"/>
        <v>0</v>
      </c>
      <c r="AB170" s="144">
        <f t="shared" si="137"/>
        <v>0</v>
      </c>
      <c r="AC170" s="144">
        <f t="shared" si="137"/>
        <v>0</v>
      </c>
      <c r="AD170" s="144">
        <f t="shared" si="137"/>
        <v>0</v>
      </c>
      <c r="AE170" s="144">
        <f t="shared" si="137"/>
        <v>0</v>
      </c>
      <c r="AF170" s="144">
        <f t="shared" si="137"/>
        <v>0</v>
      </c>
      <c r="AG170" s="144">
        <f t="shared" si="137"/>
        <v>0</v>
      </c>
      <c r="AH170" s="144">
        <f t="shared" si="137"/>
        <v>0</v>
      </c>
      <c r="AI170" s="144">
        <f t="shared" si="137"/>
        <v>0</v>
      </c>
      <c r="AJ170" s="144">
        <f t="shared" si="137"/>
        <v>0</v>
      </c>
      <c r="AK170" s="144">
        <f t="shared" si="137"/>
        <v>0</v>
      </c>
      <c r="AL170" s="144">
        <f t="shared" si="137"/>
        <v>0</v>
      </c>
      <c r="AM170" s="144">
        <f t="shared" si="137"/>
        <v>0</v>
      </c>
      <c r="AN170" s="144">
        <f t="shared" si="137"/>
        <v>0</v>
      </c>
      <c r="AO170" s="144">
        <f t="shared" si="137"/>
        <v>0</v>
      </c>
      <c r="AP170" s="144">
        <f t="shared" si="137"/>
        <v>0</v>
      </c>
      <c r="AQ170" s="144">
        <f t="shared" si="137"/>
        <v>0</v>
      </c>
      <c r="AR170" s="144">
        <f t="shared" si="137"/>
        <v>0</v>
      </c>
      <c r="AS170" s="144">
        <f t="shared" si="137"/>
        <v>0</v>
      </c>
      <c r="AT170" s="144">
        <f t="shared" si="137"/>
        <v>0</v>
      </c>
      <c r="AU170" s="144">
        <f t="shared" si="137"/>
        <v>0</v>
      </c>
      <c r="AV170" s="144">
        <f>SUMIF($AX$26:$CB$26,Betrachtungszeit_Heizung,AX170:CB170)</f>
        <v>0</v>
      </c>
      <c r="AX170" s="144">
        <f t="shared" si="138"/>
        <v>0</v>
      </c>
      <c r="AY170" s="144">
        <f t="shared" si="131"/>
        <v>0</v>
      </c>
      <c r="AZ170" s="144">
        <f t="shared" si="131"/>
        <v>0</v>
      </c>
      <c r="BA170" s="144">
        <f t="shared" si="131"/>
        <v>0</v>
      </c>
      <c r="BB170" s="144">
        <f t="shared" si="131"/>
        <v>0</v>
      </c>
      <c r="BC170" s="144">
        <f t="shared" si="131"/>
        <v>0</v>
      </c>
      <c r="BD170" s="144">
        <f t="shared" si="131"/>
        <v>0</v>
      </c>
      <c r="BE170" s="144">
        <f t="shared" si="131"/>
        <v>0</v>
      </c>
      <c r="BF170" s="144">
        <f t="shared" si="131"/>
        <v>0</v>
      </c>
      <c r="BG170" s="144">
        <f t="shared" si="131"/>
        <v>0</v>
      </c>
      <c r="BH170" s="144">
        <f t="shared" si="131"/>
        <v>0</v>
      </c>
      <c r="BI170" s="144">
        <f t="shared" si="131"/>
        <v>0</v>
      </c>
      <c r="BJ170" s="144">
        <f t="shared" si="131"/>
        <v>0</v>
      </c>
      <c r="BK170" s="144">
        <f t="shared" si="131"/>
        <v>0</v>
      </c>
      <c r="BL170" s="144">
        <f t="shared" si="131"/>
        <v>0</v>
      </c>
      <c r="BM170" s="144">
        <f t="shared" si="131"/>
        <v>0</v>
      </c>
      <c r="BN170" s="144">
        <f t="shared" si="131"/>
        <v>0</v>
      </c>
      <c r="BO170" s="144">
        <f t="shared" si="132"/>
        <v>0</v>
      </c>
      <c r="BP170" s="144">
        <f t="shared" si="132"/>
        <v>0</v>
      </c>
      <c r="BQ170" s="144">
        <f t="shared" si="132"/>
        <v>0</v>
      </c>
      <c r="BR170" s="144">
        <f t="shared" si="132"/>
        <v>0</v>
      </c>
      <c r="BS170" s="144">
        <f t="shared" si="132"/>
        <v>0</v>
      </c>
      <c r="BT170" s="144">
        <f t="shared" si="132"/>
        <v>0</v>
      </c>
      <c r="BU170" s="144">
        <f t="shared" si="132"/>
        <v>0</v>
      </c>
      <c r="BV170" s="144">
        <f t="shared" si="132"/>
        <v>0</v>
      </c>
      <c r="BW170" s="144">
        <f t="shared" si="132"/>
        <v>0</v>
      </c>
      <c r="BX170" s="144">
        <f t="shared" si="132"/>
        <v>0</v>
      </c>
      <c r="BY170" s="144">
        <f t="shared" si="132"/>
        <v>0</v>
      </c>
      <c r="BZ170" s="144">
        <f t="shared" si="132"/>
        <v>0</v>
      </c>
      <c r="CA170" s="144">
        <f t="shared" si="132"/>
        <v>0</v>
      </c>
      <c r="CB170" s="144">
        <f t="shared" si="132"/>
        <v>0</v>
      </c>
      <c r="CC170" s="369"/>
      <c r="CE170" s="189" t="str">
        <f t="shared" si="120"/>
        <v>Aménagements extérieurs</v>
      </c>
      <c r="CF170" s="145"/>
      <c r="CG170" s="145">
        <v>1</v>
      </c>
      <c r="CH170" s="145">
        <v>1</v>
      </c>
      <c r="CI170" s="145">
        <v>1</v>
      </c>
      <c r="CJ170" s="145">
        <v>1</v>
      </c>
      <c r="CK170" s="145">
        <v>1</v>
      </c>
      <c r="CL170" s="145">
        <v>1</v>
      </c>
      <c r="CM170" s="145">
        <v>1</v>
      </c>
      <c r="CN170" s="145">
        <v>1</v>
      </c>
      <c r="CO170" s="145">
        <v>1</v>
      </c>
      <c r="CP170" s="145">
        <v>1</v>
      </c>
      <c r="CQ170" s="145">
        <v>1</v>
      </c>
      <c r="CR170" s="145">
        <v>1</v>
      </c>
      <c r="CS170" s="145">
        <v>1</v>
      </c>
      <c r="CT170" s="145">
        <f t="shared" si="121"/>
        <v>0</v>
      </c>
      <c r="CU170" s="145">
        <f t="shared" si="122"/>
        <v>0</v>
      </c>
      <c r="CV170" s="145">
        <f t="shared" si="123"/>
        <v>0</v>
      </c>
    </row>
    <row r="171" spans="1:100" s="137" customFormat="1" hidden="1" x14ac:dyDescent="0.2">
      <c r="B171" s="96" t="s">
        <v>45</v>
      </c>
      <c r="C171" s="320"/>
      <c r="D171" s="50"/>
      <c r="E171" s="510">
        <v>30</v>
      </c>
      <c r="F171" s="643"/>
      <c r="G171" s="157" t="s">
        <v>46</v>
      </c>
      <c r="H171" s="637"/>
      <c r="I171" s="623" t="s">
        <v>124</v>
      </c>
      <c r="J171" s="84"/>
      <c r="K171" s="139">
        <f t="shared" si="124"/>
        <v>30</v>
      </c>
      <c r="L171" s="140">
        <f t="shared" si="135"/>
        <v>0</v>
      </c>
      <c r="M171" s="141">
        <f t="shared" si="136"/>
        <v>0</v>
      </c>
      <c r="N171" s="141">
        <f t="shared" si="103"/>
        <v>0</v>
      </c>
      <c r="O171" s="70"/>
      <c r="P171" s="149" t="str">
        <f t="shared" si="118"/>
        <v>Autre</v>
      </c>
      <c r="Q171" s="144">
        <f t="shared" si="127"/>
        <v>0</v>
      </c>
      <c r="R171" s="144">
        <f t="shared" si="137"/>
        <v>0</v>
      </c>
      <c r="S171" s="144">
        <f t="shared" si="137"/>
        <v>0</v>
      </c>
      <c r="T171" s="144">
        <f t="shared" si="137"/>
        <v>0</v>
      </c>
      <c r="U171" s="144">
        <f t="shared" si="137"/>
        <v>0</v>
      </c>
      <c r="V171" s="144">
        <f t="shared" si="137"/>
        <v>0</v>
      </c>
      <c r="W171" s="144">
        <f t="shared" si="137"/>
        <v>0</v>
      </c>
      <c r="X171" s="144">
        <f t="shared" si="137"/>
        <v>0</v>
      </c>
      <c r="Y171" s="144">
        <f t="shared" si="137"/>
        <v>0</v>
      </c>
      <c r="Z171" s="144">
        <f t="shared" si="137"/>
        <v>0</v>
      </c>
      <c r="AA171" s="144">
        <f t="shared" si="137"/>
        <v>0</v>
      </c>
      <c r="AB171" s="144">
        <f t="shared" si="137"/>
        <v>0</v>
      </c>
      <c r="AC171" s="144">
        <f t="shared" si="137"/>
        <v>0</v>
      </c>
      <c r="AD171" s="144">
        <f t="shared" si="137"/>
        <v>0</v>
      </c>
      <c r="AE171" s="144">
        <f t="shared" si="137"/>
        <v>0</v>
      </c>
      <c r="AF171" s="144">
        <f t="shared" si="137"/>
        <v>0</v>
      </c>
      <c r="AG171" s="144">
        <f t="shared" si="137"/>
        <v>0</v>
      </c>
      <c r="AH171" s="144">
        <f t="shared" si="137"/>
        <v>0</v>
      </c>
      <c r="AI171" s="144">
        <f t="shared" si="137"/>
        <v>0</v>
      </c>
      <c r="AJ171" s="144">
        <f t="shared" si="137"/>
        <v>0</v>
      </c>
      <c r="AK171" s="144">
        <f t="shared" si="137"/>
        <v>0</v>
      </c>
      <c r="AL171" s="144">
        <f t="shared" si="137"/>
        <v>0</v>
      </c>
      <c r="AM171" s="144">
        <f t="shared" si="137"/>
        <v>0</v>
      </c>
      <c r="AN171" s="144">
        <f t="shared" si="137"/>
        <v>0</v>
      </c>
      <c r="AO171" s="144">
        <f t="shared" si="137"/>
        <v>0</v>
      </c>
      <c r="AP171" s="144">
        <f t="shared" si="137"/>
        <v>0</v>
      </c>
      <c r="AQ171" s="144">
        <f t="shared" si="137"/>
        <v>0</v>
      </c>
      <c r="AR171" s="144">
        <f t="shared" si="137"/>
        <v>0</v>
      </c>
      <c r="AS171" s="144">
        <f t="shared" si="137"/>
        <v>0</v>
      </c>
      <c r="AT171" s="144">
        <f t="shared" si="137"/>
        <v>0</v>
      </c>
      <c r="AU171" s="144">
        <f t="shared" si="137"/>
        <v>0</v>
      </c>
      <c r="AV171" s="144">
        <f>SUMIF($AX$26:$CB$26,Betrachtungszeit_Heizung,AX171:CB171)</f>
        <v>0</v>
      </c>
      <c r="AX171" s="144">
        <f t="shared" si="138"/>
        <v>0</v>
      </c>
      <c r="AY171" s="144">
        <f t="shared" si="131"/>
        <v>0</v>
      </c>
      <c r="AZ171" s="144">
        <f t="shared" si="131"/>
        <v>0</v>
      </c>
      <c r="BA171" s="144">
        <f t="shared" si="131"/>
        <v>0</v>
      </c>
      <c r="BB171" s="144">
        <f t="shared" si="131"/>
        <v>0</v>
      </c>
      <c r="BC171" s="144">
        <f t="shared" si="131"/>
        <v>0</v>
      </c>
      <c r="BD171" s="144">
        <f t="shared" si="131"/>
        <v>0</v>
      </c>
      <c r="BE171" s="144">
        <f t="shared" si="131"/>
        <v>0</v>
      </c>
      <c r="BF171" s="144">
        <f t="shared" si="131"/>
        <v>0</v>
      </c>
      <c r="BG171" s="144">
        <f t="shared" si="131"/>
        <v>0</v>
      </c>
      <c r="BH171" s="144">
        <f t="shared" si="131"/>
        <v>0</v>
      </c>
      <c r="BI171" s="144">
        <f t="shared" si="131"/>
        <v>0</v>
      </c>
      <c r="BJ171" s="144">
        <f t="shared" si="131"/>
        <v>0</v>
      </c>
      <c r="BK171" s="144">
        <f t="shared" si="131"/>
        <v>0</v>
      </c>
      <c r="BL171" s="144">
        <f t="shared" si="131"/>
        <v>0</v>
      </c>
      <c r="BM171" s="144">
        <f t="shared" si="131"/>
        <v>0</v>
      </c>
      <c r="BN171" s="144">
        <f t="shared" si="131"/>
        <v>0</v>
      </c>
      <c r="BO171" s="144">
        <f t="shared" si="132"/>
        <v>0</v>
      </c>
      <c r="BP171" s="144">
        <f t="shared" si="132"/>
        <v>0</v>
      </c>
      <c r="BQ171" s="144">
        <f t="shared" si="132"/>
        <v>0</v>
      </c>
      <c r="BR171" s="144">
        <f t="shared" si="132"/>
        <v>0</v>
      </c>
      <c r="BS171" s="144">
        <f t="shared" si="132"/>
        <v>0</v>
      </c>
      <c r="BT171" s="144">
        <f t="shared" si="132"/>
        <v>0</v>
      </c>
      <c r="BU171" s="144">
        <f t="shared" si="132"/>
        <v>0</v>
      </c>
      <c r="BV171" s="144">
        <f t="shared" si="132"/>
        <v>0</v>
      </c>
      <c r="BW171" s="144">
        <f t="shared" si="132"/>
        <v>0</v>
      </c>
      <c r="BX171" s="144">
        <f t="shared" si="132"/>
        <v>0</v>
      </c>
      <c r="BY171" s="144">
        <f t="shared" si="132"/>
        <v>0</v>
      </c>
      <c r="BZ171" s="144">
        <f t="shared" si="132"/>
        <v>0</v>
      </c>
      <c r="CA171" s="144">
        <f t="shared" si="132"/>
        <v>0</v>
      </c>
      <c r="CB171" s="144">
        <f t="shared" si="132"/>
        <v>0</v>
      </c>
      <c r="CC171" s="369"/>
      <c r="CE171" s="189" t="str">
        <f t="shared" si="120"/>
        <v>Autre</v>
      </c>
      <c r="CF171" s="145"/>
      <c r="CG171" s="145">
        <v>1</v>
      </c>
      <c r="CH171" s="145">
        <v>1</v>
      </c>
      <c r="CI171" s="145">
        <v>1</v>
      </c>
      <c r="CJ171" s="145">
        <v>1</v>
      </c>
      <c r="CK171" s="145">
        <v>1</v>
      </c>
      <c r="CL171" s="145">
        <v>1</v>
      </c>
      <c r="CM171" s="145">
        <v>1</v>
      </c>
      <c r="CN171" s="145">
        <v>1</v>
      </c>
      <c r="CO171" s="145">
        <v>1</v>
      </c>
      <c r="CP171" s="145">
        <v>1</v>
      </c>
      <c r="CQ171" s="145">
        <v>1</v>
      </c>
      <c r="CR171" s="145">
        <v>1</v>
      </c>
      <c r="CS171" s="145">
        <v>1</v>
      </c>
      <c r="CT171" s="145">
        <f t="shared" si="121"/>
        <v>0</v>
      </c>
      <c r="CU171" s="145">
        <f t="shared" si="122"/>
        <v>0</v>
      </c>
      <c r="CV171" s="145">
        <f t="shared" si="123"/>
        <v>0</v>
      </c>
    </row>
    <row r="172" spans="1:100" s="158" customFormat="1" ht="13.5" hidden="1" thickBot="1" x14ac:dyDescent="0.25">
      <c r="A172" s="137"/>
      <c r="B172" s="625" t="s">
        <v>172</v>
      </c>
      <c r="C172" s="322"/>
      <c r="D172" s="129"/>
      <c r="E172" s="155"/>
      <c r="F172" s="127"/>
      <c r="G172" s="130"/>
      <c r="H172" s="639"/>
      <c r="I172" s="130"/>
      <c r="J172" s="84"/>
      <c r="K172" s="139"/>
      <c r="L172" s="140"/>
      <c r="M172" s="141"/>
      <c r="N172" s="141"/>
      <c r="O172" s="70"/>
      <c r="P172" s="397" t="str">
        <f t="shared" si="118"/>
        <v>19. Imprévus</v>
      </c>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37"/>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E172" s="374" t="str">
        <f t="shared" si="120"/>
        <v>19. Imprévus</v>
      </c>
      <c r="CF172" s="145">
        <v>1</v>
      </c>
      <c r="CG172" s="145">
        <v>1</v>
      </c>
      <c r="CH172" s="145">
        <v>1</v>
      </c>
      <c r="CI172" s="145">
        <v>1</v>
      </c>
      <c r="CJ172" s="145">
        <v>1</v>
      </c>
      <c r="CK172" s="145">
        <v>1</v>
      </c>
      <c r="CL172" s="145">
        <v>1</v>
      </c>
      <c r="CM172" s="145">
        <v>1</v>
      </c>
      <c r="CN172" s="145">
        <v>1</v>
      </c>
      <c r="CO172" s="145">
        <v>1</v>
      </c>
      <c r="CP172" s="145">
        <v>1</v>
      </c>
      <c r="CQ172" s="145">
        <v>1</v>
      </c>
      <c r="CR172" s="145">
        <v>1</v>
      </c>
      <c r="CS172" s="145">
        <v>1</v>
      </c>
      <c r="CT172" s="145">
        <f t="shared" si="121"/>
        <v>1</v>
      </c>
      <c r="CU172" s="145">
        <f t="shared" si="122"/>
        <v>1</v>
      </c>
      <c r="CV172" s="145">
        <f t="shared" si="123"/>
        <v>1</v>
      </c>
    </row>
    <row r="173" spans="1:100" s="158" customFormat="1" ht="13.5" hidden="1" thickBot="1" x14ac:dyDescent="0.25">
      <c r="A173" s="137"/>
      <c r="B173" s="96" t="s">
        <v>418</v>
      </c>
      <c r="C173" s="319"/>
      <c r="D173" s="49"/>
      <c r="E173" s="152">
        <v>20</v>
      </c>
      <c r="F173" s="642"/>
      <c r="G173" s="157">
        <v>0.02</v>
      </c>
      <c r="H173" s="636"/>
      <c r="I173" s="622" t="s">
        <v>124</v>
      </c>
      <c r="J173" s="84"/>
      <c r="K173" s="139">
        <f t="shared" si="124"/>
        <v>20</v>
      </c>
      <c r="L173" s="140">
        <f t="shared" ref="L173:L174" si="139">IF(ISNUMBER(H173),IF(I173=$D$332,IFERROR(H173/D173,"-"),H173/100),IF(ISNUMBER(G173),G173,0))</f>
        <v>0.02</v>
      </c>
      <c r="M173" s="141">
        <f t="shared" ref="M173:M174" si="140">IF(AND(ISNUMBER(H173),I173=$D$332),H173,L173*D173)</f>
        <v>0</v>
      </c>
      <c r="N173" s="141">
        <f t="shared" si="103"/>
        <v>0</v>
      </c>
      <c r="O173" s="70"/>
      <c r="P173" s="149" t="str">
        <f t="shared" si="118"/>
        <v>Imprévus - installations techniques</v>
      </c>
      <c r="Q173" s="144">
        <f t="shared" si="127"/>
        <v>0</v>
      </c>
      <c r="R173" s="144">
        <f t="shared" ref="R173:AU174" si="141">IF(Betrachtungszeit_Heizung&lt;R$26,0,IF(AND(Q$26&lt;&gt;0,Q$26/($K173)=INT(Q$26/($K173))),$D173,0))</f>
        <v>0</v>
      </c>
      <c r="S173" s="144">
        <f t="shared" si="141"/>
        <v>0</v>
      </c>
      <c r="T173" s="144">
        <f t="shared" si="141"/>
        <v>0</v>
      </c>
      <c r="U173" s="144">
        <f t="shared" si="141"/>
        <v>0</v>
      </c>
      <c r="V173" s="144">
        <f t="shared" si="141"/>
        <v>0</v>
      </c>
      <c r="W173" s="144">
        <f t="shared" si="141"/>
        <v>0</v>
      </c>
      <c r="X173" s="144">
        <f t="shared" si="141"/>
        <v>0</v>
      </c>
      <c r="Y173" s="144">
        <f t="shared" si="141"/>
        <v>0</v>
      </c>
      <c r="Z173" s="144">
        <f t="shared" si="141"/>
        <v>0</v>
      </c>
      <c r="AA173" s="144">
        <f t="shared" si="141"/>
        <v>0</v>
      </c>
      <c r="AB173" s="144">
        <f t="shared" si="141"/>
        <v>0</v>
      </c>
      <c r="AC173" s="144">
        <f t="shared" si="141"/>
        <v>0</v>
      </c>
      <c r="AD173" s="144">
        <f t="shared" si="141"/>
        <v>0</v>
      </c>
      <c r="AE173" s="144">
        <f t="shared" si="141"/>
        <v>0</v>
      </c>
      <c r="AF173" s="144">
        <f t="shared" si="141"/>
        <v>0</v>
      </c>
      <c r="AG173" s="144">
        <f t="shared" si="141"/>
        <v>0</v>
      </c>
      <c r="AH173" s="144">
        <f t="shared" si="141"/>
        <v>0</v>
      </c>
      <c r="AI173" s="144">
        <f t="shared" si="141"/>
        <v>0</v>
      </c>
      <c r="AJ173" s="144">
        <f t="shared" si="141"/>
        <v>0</v>
      </c>
      <c r="AK173" s="144">
        <f t="shared" si="141"/>
        <v>0</v>
      </c>
      <c r="AL173" s="144">
        <f t="shared" si="141"/>
        <v>0</v>
      </c>
      <c r="AM173" s="144">
        <f t="shared" si="141"/>
        <v>0</v>
      </c>
      <c r="AN173" s="144">
        <f t="shared" si="141"/>
        <v>0</v>
      </c>
      <c r="AO173" s="144">
        <f t="shared" si="141"/>
        <v>0</v>
      </c>
      <c r="AP173" s="144">
        <f t="shared" si="141"/>
        <v>0</v>
      </c>
      <c r="AQ173" s="144">
        <f t="shared" si="141"/>
        <v>0</v>
      </c>
      <c r="AR173" s="144">
        <f t="shared" si="141"/>
        <v>0</v>
      </c>
      <c r="AS173" s="144">
        <f t="shared" si="141"/>
        <v>0</v>
      </c>
      <c r="AT173" s="144">
        <f t="shared" si="141"/>
        <v>0</v>
      </c>
      <c r="AU173" s="144">
        <f t="shared" si="141"/>
        <v>0</v>
      </c>
      <c r="AV173" s="144">
        <f>SUMIF($AX$26:$CB$26,Betrachtungszeit_Heizung,AX173:CB173)</f>
        <v>0</v>
      </c>
      <c r="AW173" s="137"/>
      <c r="AX173" s="144">
        <f t="shared" ref="AX173:AX174" si="142">$D173</f>
        <v>0</v>
      </c>
      <c r="AY173" s="144">
        <f t="shared" si="131"/>
        <v>0</v>
      </c>
      <c r="AZ173" s="144">
        <f t="shared" si="131"/>
        <v>0</v>
      </c>
      <c r="BA173" s="144">
        <f t="shared" si="131"/>
        <v>0</v>
      </c>
      <c r="BB173" s="144">
        <f t="shared" si="131"/>
        <v>0</v>
      </c>
      <c r="BC173" s="144">
        <f t="shared" si="131"/>
        <v>0</v>
      </c>
      <c r="BD173" s="144">
        <f t="shared" si="131"/>
        <v>0</v>
      </c>
      <c r="BE173" s="144">
        <f t="shared" si="131"/>
        <v>0</v>
      </c>
      <c r="BF173" s="144">
        <f t="shared" si="131"/>
        <v>0</v>
      </c>
      <c r="BG173" s="144">
        <f t="shared" si="131"/>
        <v>0</v>
      </c>
      <c r="BH173" s="144">
        <f t="shared" si="131"/>
        <v>0</v>
      </c>
      <c r="BI173" s="144">
        <f t="shared" si="131"/>
        <v>0</v>
      </c>
      <c r="BJ173" s="144">
        <f t="shared" si="131"/>
        <v>0</v>
      </c>
      <c r="BK173" s="144">
        <f t="shared" si="131"/>
        <v>0</v>
      </c>
      <c r="BL173" s="144">
        <f t="shared" si="131"/>
        <v>0</v>
      </c>
      <c r="BM173" s="144">
        <f t="shared" si="131"/>
        <v>0</v>
      </c>
      <c r="BN173" s="144">
        <f t="shared" ref="BN173:BQ185" si="143">BM173-$N173+AG173</f>
        <v>0</v>
      </c>
      <c r="BO173" s="144">
        <f t="shared" si="132"/>
        <v>0</v>
      </c>
      <c r="BP173" s="144">
        <f t="shared" si="132"/>
        <v>0</v>
      </c>
      <c r="BQ173" s="144">
        <f t="shared" si="132"/>
        <v>0</v>
      </c>
      <c r="BR173" s="144">
        <f t="shared" si="132"/>
        <v>0</v>
      </c>
      <c r="BS173" s="144">
        <f t="shared" si="132"/>
        <v>0</v>
      </c>
      <c r="BT173" s="144">
        <f t="shared" si="132"/>
        <v>0</v>
      </c>
      <c r="BU173" s="144">
        <f t="shared" si="132"/>
        <v>0</v>
      </c>
      <c r="BV173" s="144">
        <f t="shared" si="132"/>
        <v>0</v>
      </c>
      <c r="BW173" s="144">
        <f t="shared" si="132"/>
        <v>0</v>
      </c>
      <c r="BX173" s="144">
        <f t="shared" si="132"/>
        <v>0</v>
      </c>
      <c r="BY173" s="144">
        <f t="shared" si="132"/>
        <v>0</v>
      </c>
      <c r="BZ173" s="144">
        <f t="shared" si="132"/>
        <v>0</v>
      </c>
      <c r="CA173" s="144">
        <f t="shared" si="132"/>
        <v>0</v>
      </c>
      <c r="CB173" s="144">
        <f t="shared" si="132"/>
        <v>0</v>
      </c>
      <c r="CE173" s="189" t="str">
        <f t="shared" si="120"/>
        <v>Imprévus - installations techniques</v>
      </c>
      <c r="CF173" s="145"/>
      <c r="CG173" s="145">
        <v>1</v>
      </c>
      <c r="CH173" s="145">
        <v>1</v>
      </c>
      <c r="CI173" s="145">
        <v>1</v>
      </c>
      <c r="CJ173" s="145">
        <v>1</v>
      </c>
      <c r="CK173" s="145">
        <v>1</v>
      </c>
      <c r="CL173" s="145">
        <v>1</v>
      </c>
      <c r="CM173" s="145">
        <v>1</v>
      </c>
      <c r="CN173" s="145">
        <v>1</v>
      </c>
      <c r="CO173" s="145">
        <v>1</v>
      </c>
      <c r="CP173" s="145">
        <v>1</v>
      </c>
      <c r="CQ173" s="145">
        <v>1</v>
      </c>
      <c r="CR173" s="145">
        <v>1</v>
      </c>
      <c r="CS173" s="145">
        <v>1</v>
      </c>
      <c r="CT173" s="145">
        <f t="shared" si="121"/>
        <v>0</v>
      </c>
      <c r="CU173" s="145">
        <f t="shared" si="122"/>
        <v>0</v>
      </c>
      <c r="CV173" s="145">
        <f t="shared" si="123"/>
        <v>0</v>
      </c>
    </row>
    <row r="174" spans="1:100" s="158" customFormat="1" hidden="1" x14ac:dyDescent="0.2">
      <c r="A174" s="137"/>
      <c r="B174" s="96" t="s">
        <v>419</v>
      </c>
      <c r="C174" s="320"/>
      <c r="D174" s="50"/>
      <c r="E174" s="510">
        <v>20</v>
      </c>
      <c r="F174" s="643"/>
      <c r="G174" s="157">
        <v>0.01</v>
      </c>
      <c r="H174" s="637"/>
      <c r="I174" s="623" t="s">
        <v>124</v>
      </c>
      <c r="J174" s="84"/>
      <c r="K174" s="139">
        <f t="shared" si="124"/>
        <v>20</v>
      </c>
      <c r="L174" s="140">
        <f t="shared" si="139"/>
        <v>0.01</v>
      </c>
      <c r="M174" s="141">
        <f t="shared" si="140"/>
        <v>0</v>
      </c>
      <c r="N174" s="141">
        <f t="shared" si="103"/>
        <v>0</v>
      </c>
      <c r="O174" s="70"/>
      <c r="P174" s="149" t="str">
        <f t="shared" si="118"/>
        <v>Imprévus - travaux de construction</v>
      </c>
      <c r="Q174" s="144">
        <f t="shared" si="127"/>
        <v>0</v>
      </c>
      <c r="R174" s="144">
        <f t="shared" si="141"/>
        <v>0</v>
      </c>
      <c r="S174" s="144">
        <f t="shared" si="141"/>
        <v>0</v>
      </c>
      <c r="T174" s="144">
        <f t="shared" si="141"/>
        <v>0</v>
      </c>
      <c r="U174" s="144">
        <f t="shared" si="141"/>
        <v>0</v>
      </c>
      <c r="V174" s="144">
        <f t="shared" si="141"/>
        <v>0</v>
      </c>
      <c r="W174" s="144">
        <f t="shared" si="141"/>
        <v>0</v>
      </c>
      <c r="X174" s="144">
        <f t="shared" si="141"/>
        <v>0</v>
      </c>
      <c r="Y174" s="144">
        <f t="shared" si="141"/>
        <v>0</v>
      </c>
      <c r="Z174" s="144">
        <f t="shared" si="141"/>
        <v>0</v>
      </c>
      <c r="AA174" s="144">
        <f t="shared" si="141"/>
        <v>0</v>
      </c>
      <c r="AB174" s="144">
        <f t="shared" si="141"/>
        <v>0</v>
      </c>
      <c r="AC174" s="144">
        <f t="shared" si="141"/>
        <v>0</v>
      </c>
      <c r="AD174" s="144">
        <f t="shared" si="141"/>
        <v>0</v>
      </c>
      <c r="AE174" s="144">
        <f t="shared" si="141"/>
        <v>0</v>
      </c>
      <c r="AF174" s="144">
        <f t="shared" si="141"/>
        <v>0</v>
      </c>
      <c r="AG174" s="144">
        <f t="shared" si="141"/>
        <v>0</v>
      </c>
      <c r="AH174" s="144">
        <f t="shared" si="141"/>
        <v>0</v>
      </c>
      <c r="AI174" s="144">
        <f t="shared" si="141"/>
        <v>0</v>
      </c>
      <c r="AJ174" s="144">
        <f t="shared" si="141"/>
        <v>0</v>
      </c>
      <c r="AK174" s="144">
        <f t="shared" si="141"/>
        <v>0</v>
      </c>
      <c r="AL174" s="144">
        <f t="shared" si="141"/>
        <v>0</v>
      </c>
      <c r="AM174" s="144">
        <f t="shared" si="141"/>
        <v>0</v>
      </c>
      <c r="AN174" s="144">
        <f t="shared" si="141"/>
        <v>0</v>
      </c>
      <c r="AO174" s="144">
        <f t="shared" si="141"/>
        <v>0</v>
      </c>
      <c r="AP174" s="144">
        <f t="shared" si="141"/>
        <v>0</v>
      </c>
      <c r="AQ174" s="144">
        <f t="shared" si="141"/>
        <v>0</v>
      </c>
      <c r="AR174" s="144">
        <f t="shared" si="141"/>
        <v>0</v>
      </c>
      <c r="AS174" s="144">
        <f t="shared" si="141"/>
        <v>0</v>
      </c>
      <c r="AT174" s="144">
        <f t="shared" si="141"/>
        <v>0</v>
      </c>
      <c r="AU174" s="144">
        <f t="shared" si="141"/>
        <v>0</v>
      </c>
      <c r="AV174" s="144">
        <f>SUMIF($AX$26:$CB$26,Betrachtungszeit_Heizung,AX174:CB174)</f>
        <v>0</v>
      </c>
      <c r="AW174" s="137"/>
      <c r="AX174" s="144">
        <f t="shared" si="142"/>
        <v>0</v>
      </c>
      <c r="AY174" s="144">
        <f t="shared" ref="AY174:BM185" si="144">AX174-$N174+R174</f>
        <v>0</v>
      </c>
      <c r="AZ174" s="144">
        <f t="shared" si="144"/>
        <v>0</v>
      </c>
      <c r="BA174" s="144">
        <f t="shared" si="144"/>
        <v>0</v>
      </c>
      <c r="BB174" s="144">
        <f t="shared" si="144"/>
        <v>0</v>
      </c>
      <c r="BC174" s="144">
        <f t="shared" si="144"/>
        <v>0</v>
      </c>
      <c r="BD174" s="144">
        <f t="shared" si="144"/>
        <v>0</v>
      </c>
      <c r="BE174" s="144">
        <f t="shared" si="144"/>
        <v>0</v>
      </c>
      <c r="BF174" s="144">
        <f t="shared" si="144"/>
        <v>0</v>
      </c>
      <c r="BG174" s="144">
        <f t="shared" si="144"/>
        <v>0</v>
      </c>
      <c r="BH174" s="144">
        <f t="shared" si="144"/>
        <v>0</v>
      </c>
      <c r="BI174" s="144">
        <f t="shared" si="144"/>
        <v>0</v>
      </c>
      <c r="BJ174" s="144">
        <f t="shared" si="144"/>
        <v>0</v>
      </c>
      <c r="BK174" s="144">
        <f t="shared" si="144"/>
        <v>0</v>
      </c>
      <c r="BL174" s="144">
        <f t="shared" si="144"/>
        <v>0</v>
      </c>
      <c r="BM174" s="144">
        <f t="shared" si="144"/>
        <v>0</v>
      </c>
      <c r="BN174" s="144">
        <f t="shared" si="143"/>
        <v>0</v>
      </c>
      <c r="BO174" s="144">
        <f t="shared" si="132"/>
        <v>0</v>
      </c>
      <c r="BP174" s="144">
        <f t="shared" si="132"/>
        <v>0</v>
      </c>
      <c r="BQ174" s="144">
        <f t="shared" si="132"/>
        <v>0</v>
      </c>
      <c r="BR174" s="144">
        <f t="shared" si="132"/>
        <v>0</v>
      </c>
      <c r="BS174" s="144">
        <f t="shared" si="132"/>
        <v>0</v>
      </c>
      <c r="BT174" s="144">
        <f t="shared" si="132"/>
        <v>0</v>
      </c>
      <c r="BU174" s="144">
        <f t="shared" si="132"/>
        <v>0</v>
      </c>
      <c r="BV174" s="144">
        <f t="shared" si="132"/>
        <v>0</v>
      </c>
      <c r="BW174" s="144">
        <f t="shared" si="132"/>
        <v>0</v>
      </c>
      <c r="BX174" s="144">
        <f t="shared" si="132"/>
        <v>0</v>
      </c>
      <c r="BY174" s="144">
        <f t="shared" si="132"/>
        <v>0</v>
      </c>
      <c r="BZ174" s="144">
        <f t="shared" si="132"/>
        <v>0</v>
      </c>
      <c r="CA174" s="144">
        <f t="shared" si="132"/>
        <v>0</v>
      </c>
      <c r="CB174" s="144">
        <f t="shared" si="132"/>
        <v>0</v>
      </c>
      <c r="CE174" s="189" t="str">
        <f t="shared" si="120"/>
        <v>Imprévus - travaux de construction</v>
      </c>
      <c r="CF174" s="145"/>
      <c r="CG174" s="145">
        <v>1</v>
      </c>
      <c r="CH174" s="145">
        <v>1</v>
      </c>
      <c r="CI174" s="145">
        <v>1</v>
      </c>
      <c r="CJ174" s="145">
        <v>1</v>
      </c>
      <c r="CK174" s="145">
        <v>1</v>
      </c>
      <c r="CL174" s="145">
        <v>1</v>
      </c>
      <c r="CM174" s="145">
        <v>1</v>
      </c>
      <c r="CN174" s="145">
        <v>1</v>
      </c>
      <c r="CO174" s="145">
        <v>1</v>
      </c>
      <c r="CP174" s="145">
        <v>1</v>
      </c>
      <c r="CQ174" s="145">
        <v>1</v>
      </c>
      <c r="CR174" s="145">
        <v>1</v>
      </c>
      <c r="CS174" s="145">
        <v>1</v>
      </c>
      <c r="CT174" s="145">
        <f t="shared" si="121"/>
        <v>0</v>
      </c>
      <c r="CU174" s="145">
        <f t="shared" si="122"/>
        <v>0</v>
      </c>
      <c r="CV174" s="145">
        <f t="shared" si="123"/>
        <v>0</v>
      </c>
    </row>
    <row r="175" spans="1:100" s="137" customFormat="1" ht="13.5" hidden="1" thickBot="1" x14ac:dyDescent="0.25">
      <c r="B175" s="698" t="s">
        <v>173</v>
      </c>
      <c r="C175" s="323"/>
      <c r="D175" s="160"/>
      <c r="E175" s="155"/>
      <c r="F175" s="127"/>
      <c r="G175" s="161"/>
      <c r="H175" s="130"/>
      <c r="I175" s="130"/>
      <c r="J175" s="165"/>
      <c r="K175" s="139"/>
      <c r="L175" s="140"/>
      <c r="M175" s="141"/>
      <c r="N175" s="141"/>
      <c r="O175" s="70"/>
      <c r="P175" s="395" t="str">
        <f t="shared" si="118"/>
        <v>20. Honoraires/frais annexes</v>
      </c>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369"/>
      <c r="CE175" s="374" t="str">
        <f t="shared" si="120"/>
        <v>20. Honoraires/frais annexes</v>
      </c>
      <c r="CF175" s="145">
        <v>1</v>
      </c>
      <c r="CG175" s="145">
        <v>1</v>
      </c>
      <c r="CH175" s="145">
        <v>1</v>
      </c>
      <c r="CI175" s="145">
        <v>1</v>
      </c>
      <c r="CJ175" s="145">
        <v>1</v>
      </c>
      <c r="CK175" s="145">
        <v>1</v>
      </c>
      <c r="CL175" s="145">
        <v>1</v>
      </c>
      <c r="CM175" s="145">
        <v>1</v>
      </c>
      <c r="CN175" s="145">
        <v>1</v>
      </c>
      <c r="CO175" s="145">
        <v>1</v>
      </c>
      <c r="CP175" s="145">
        <v>1</v>
      </c>
      <c r="CQ175" s="145">
        <v>1</v>
      </c>
      <c r="CR175" s="145">
        <v>1</v>
      </c>
      <c r="CS175" s="145">
        <v>1</v>
      </c>
      <c r="CT175" s="145">
        <f t="shared" si="121"/>
        <v>1</v>
      </c>
      <c r="CU175" s="145">
        <f t="shared" si="122"/>
        <v>1</v>
      </c>
      <c r="CV175" s="145">
        <f t="shared" si="123"/>
        <v>1</v>
      </c>
    </row>
    <row r="176" spans="1:100" s="137" customFormat="1" ht="13.5" hidden="1" thickBot="1" x14ac:dyDescent="0.25">
      <c r="B176" s="98" t="s">
        <v>420</v>
      </c>
      <c r="C176" s="319"/>
      <c r="D176" s="49"/>
      <c r="E176" s="152">
        <v>25</v>
      </c>
      <c r="F176" s="642"/>
      <c r="G176" s="157"/>
      <c r="H176" s="168"/>
      <c r="I176" s="168"/>
      <c r="J176" s="165"/>
      <c r="K176" s="139">
        <f t="shared" si="124"/>
        <v>25</v>
      </c>
      <c r="L176" s="140">
        <f t="shared" ref="L176:L185" si="145">IF(ISNUMBER(H176),IF(I176=$D$332,IFERROR(H176/D176,"-"),H176/100),IF(ISNUMBER(G176),G176,0))</f>
        <v>0</v>
      </c>
      <c r="M176" s="141">
        <f t="shared" ref="M176:M185" si="146">IF(AND(ISNUMBER(H176),I176=$D$332),H176,L176*D176)</f>
        <v>0</v>
      </c>
      <c r="N176" s="141">
        <f t="shared" si="103"/>
        <v>0</v>
      </c>
      <c r="O176" s="70"/>
      <c r="P176" s="143" t="str">
        <f t="shared" si="118"/>
        <v>Ingénieur CVCSE</v>
      </c>
      <c r="Q176" s="144">
        <f t="shared" si="127"/>
        <v>0</v>
      </c>
      <c r="R176" s="144">
        <f t="shared" ref="R176:AU184" si="147">IF(Betrachtungszeit_Heizung&lt;R$26,0,IF(AND(Q$26&lt;&gt;0,Q$26/($K176)=INT(Q$26/($K176))),$D176,0))</f>
        <v>0</v>
      </c>
      <c r="S176" s="144">
        <f t="shared" si="147"/>
        <v>0</v>
      </c>
      <c r="T176" s="144">
        <f t="shared" si="147"/>
        <v>0</v>
      </c>
      <c r="U176" s="144">
        <f t="shared" si="147"/>
        <v>0</v>
      </c>
      <c r="V176" s="144">
        <f t="shared" si="147"/>
        <v>0</v>
      </c>
      <c r="W176" s="144">
        <f t="shared" si="147"/>
        <v>0</v>
      </c>
      <c r="X176" s="144">
        <f t="shared" si="147"/>
        <v>0</v>
      </c>
      <c r="Y176" s="144">
        <f t="shared" si="147"/>
        <v>0</v>
      </c>
      <c r="Z176" s="144">
        <f t="shared" si="147"/>
        <v>0</v>
      </c>
      <c r="AA176" s="144">
        <f t="shared" si="147"/>
        <v>0</v>
      </c>
      <c r="AB176" s="144">
        <f t="shared" si="147"/>
        <v>0</v>
      </c>
      <c r="AC176" s="144">
        <f t="shared" si="147"/>
        <v>0</v>
      </c>
      <c r="AD176" s="144">
        <f t="shared" si="147"/>
        <v>0</v>
      </c>
      <c r="AE176" s="144">
        <f t="shared" si="147"/>
        <v>0</v>
      </c>
      <c r="AF176" s="144">
        <f t="shared" si="147"/>
        <v>0</v>
      </c>
      <c r="AG176" s="144">
        <f t="shared" si="147"/>
        <v>0</v>
      </c>
      <c r="AH176" s="144">
        <f t="shared" si="147"/>
        <v>0</v>
      </c>
      <c r="AI176" s="144">
        <f t="shared" si="147"/>
        <v>0</v>
      </c>
      <c r="AJ176" s="144">
        <f t="shared" si="147"/>
        <v>0</v>
      </c>
      <c r="AK176" s="144">
        <f t="shared" si="147"/>
        <v>0</v>
      </c>
      <c r="AL176" s="144">
        <f t="shared" si="147"/>
        <v>0</v>
      </c>
      <c r="AM176" s="144">
        <f t="shared" si="147"/>
        <v>0</v>
      </c>
      <c r="AN176" s="144">
        <f t="shared" si="147"/>
        <v>0</v>
      </c>
      <c r="AO176" s="144">
        <f t="shared" si="147"/>
        <v>0</v>
      </c>
      <c r="AP176" s="144">
        <f t="shared" si="147"/>
        <v>0</v>
      </c>
      <c r="AQ176" s="144">
        <f t="shared" si="147"/>
        <v>0</v>
      </c>
      <c r="AR176" s="144">
        <f t="shared" si="147"/>
        <v>0</v>
      </c>
      <c r="AS176" s="144">
        <f t="shared" si="147"/>
        <v>0</v>
      </c>
      <c r="AT176" s="144">
        <f t="shared" si="147"/>
        <v>0</v>
      </c>
      <c r="AU176" s="144">
        <f t="shared" si="147"/>
        <v>0</v>
      </c>
      <c r="AV176" s="144">
        <f t="shared" ref="AV176:AV185" si="148">SUMIF($AX$26:$CB$26,Betrachtungszeit_Heizung,AX176:CB176)</f>
        <v>0</v>
      </c>
      <c r="AX176" s="144">
        <f t="shared" ref="AX176:AX185" si="149">$D176</f>
        <v>0</v>
      </c>
      <c r="AY176" s="144">
        <f t="shared" si="144"/>
        <v>0</v>
      </c>
      <c r="AZ176" s="144">
        <f t="shared" si="144"/>
        <v>0</v>
      </c>
      <c r="BA176" s="144">
        <f t="shared" si="144"/>
        <v>0</v>
      </c>
      <c r="BB176" s="144">
        <f t="shared" si="144"/>
        <v>0</v>
      </c>
      <c r="BC176" s="144">
        <f t="shared" si="144"/>
        <v>0</v>
      </c>
      <c r="BD176" s="144">
        <f t="shared" si="144"/>
        <v>0</v>
      </c>
      <c r="BE176" s="144">
        <f t="shared" si="144"/>
        <v>0</v>
      </c>
      <c r="BF176" s="144">
        <f t="shared" si="144"/>
        <v>0</v>
      </c>
      <c r="BG176" s="144">
        <f t="shared" si="144"/>
        <v>0</v>
      </c>
      <c r="BH176" s="144">
        <f t="shared" si="144"/>
        <v>0</v>
      </c>
      <c r="BI176" s="144">
        <f t="shared" si="144"/>
        <v>0</v>
      </c>
      <c r="BJ176" s="144">
        <f t="shared" si="144"/>
        <v>0</v>
      </c>
      <c r="BK176" s="144">
        <f t="shared" si="144"/>
        <v>0</v>
      </c>
      <c r="BL176" s="144">
        <f t="shared" si="144"/>
        <v>0</v>
      </c>
      <c r="BM176" s="144">
        <f t="shared" si="144"/>
        <v>0</v>
      </c>
      <c r="BN176" s="144">
        <f t="shared" si="143"/>
        <v>0</v>
      </c>
      <c r="BO176" s="144">
        <f t="shared" si="132"/>
        <v>0</v>
      </c>
      <c r="BP176" s="144">
        <f t="shared" si="132"/>
        <v>0</v>
      </c>
      <c r="BQ176" s="144">
        <f t="shared" si="132"/>
        <v>0</v>
      </c>
      <c r="BR176" s="144">
        <f t="shared" si="132"/>
        <v>0</v>
      </c>
      <c r="BS176" s="144">
        <f t="shared" si="132"/>
        <v>0</v>
      </c>
      <c r="BT176" s="144">
        <f t="shared" si="132"/>
        <v>0</v>
      </c>
      <c r="BU176" s="144">
        <f t="shared" si="132"/>
        <v>0</v>
      </c>
      <c r="BV176" s="144">
        <f t="shared" si="132"/>
        <v>0</v>
      </c>
      <c r="BW176" s="144">
        <f t="shared" si="132"/>
        <v>0</v>
      </c>
      <c r="BX176" s="144">
        <f t="shared" si="132"/>
        <v>0</v>
      </c>
      <c r="BY176" s="144">
        <f t="shared" si="132"/>
        <v>0</v>
      </c>
      <c r="BZ176" s="144">
        <f t="shared" si="132"/>
        <v>0</v>
      </c>
      <c r="CA176" s="144">
        <f t="shared" si="132"/>
        <v>0</v>
      </c>
      <c r="CB176" s="144">
        <f t="shared" si="132"/>
        <v>0</v>
      </c>
      <c r="CC176" s="369"/>
      <c r="CE176" s="189" t="str">
        <f t="shared" si="120"/>
        <v>Ingénieur CVCSE</v>
      </c>
      <c r="CF176" s="145"/>
      <c r="CG176" s="145">
        <v>1</v>
      </c>
      <c r="CH176" s="145">
        <v>1</v>
      </c>
      <c r="CI176" s="145">
        <v>1</v>
      </c>
      <c r="CJ176" s="145">
        <v>1</v>
      </c>
      <c r="CK176" s="145">
        <v>1</v>
      </c>
      <c r="CL176" s="145">
        <v>1</v>
      </c>
      <c r="CM176" s="145">
        <v>1</v>
      </c>
      <c r="CN176" s="145">
        <v>1</v>
      </c>
      <c r="CO176" s="145">
        <v>1</v>
      </c>
      <c r="CP176" s="145">
        <v>1</v>
      </c>
      <c r="CQ176" s="145">
        <v>1</v>
      </c>
      <c r="CR176" s="145">
        <v>1</v>
      </c>
      <c r="CS176" s="145">
        <v>1</v>
      </c>
      <c r="CT176" s="145">
        <f t="shared" si="121"/>
        <v>0</v>
      </c>
      <c r="CU176" s="145">
        <f t="shared" si="122"/>
        <v>0</v>
      </c>
      <c r="CV176" s="145">
        <f t="shared" si="123"/>
        <v>0</v>
      </c>
    </row>
    <row r="177" spans="2:100" s="137" customFormat="1" ht="13.5" hidden="1" thickBot="1" x14ac:dyDescent="0.25">
      <c r="B177" s="98" t="s">
        <v>174</v>
      </c>
      <c r="C177" s="320"/>
      <c r="D177" s="50"/>
      <c r="E177" s="152">
        <v>25</v>
      </c>
      <c r="F177" s="642"/>
      <c r="G177" s="157"/>
      <c r="H177" s="168"/>
      <c r="I177" s="168"/>
      <c r="J177" s="165"/>
      <c r="K177" s="139">
        <f t="shared" si="124"/>
        <v>25</v>
      </c>
      <c r="L177" s="140">
        <f t="shared" si="145"/>
        <v>0</v>
      </c>
      <c r="M177" s="141">
        <f t="shared" si="146"/>
        <v>0</v>
      </c>
      <c r="N177" s="141">
        <f t="shared" si="103"/>
        <v>0</v>
      </c>
      <c r="O177" s="70"/>
      <c r="P177" s="143" t="str">
        <f t="shared" si="118"/>
        <v>Ingénieur civil</v>
      </c>
      <c r="Q177" s="144">
        <f t="shared" si="127"/>
        <v>0</v>
      </c>
      <c r="R177" s="144">
        <f t="shared" si="147"/>
        <v>0</v>
      </c>
      <c r="S177" s="144">
        <f t="shared" si="147"/>
        <v>0</v>
      </c>
      <c r="T177" s="144">
        <f t="shared" si="147"/>
        <v>0</v>
      </c>
      <c r="U177" s="144">
        <f t="shared" si="147"/>
        <v>0</v>
      </c>
      <c r="V177" s="144">
        <f t="shared" si="147"/>
        <v>0</v>
      </c>
      <c r="W177" s="144">
        <f t="shared" si="147"/>
        <v>0</v>
      </c>
      <c r="X177" s="144">
        <f t="shared" si="147"/>
        <v>0</v>
      </c>
      <c r="Y177" s="144">
        <f t="shared" si="147"/>
        <v>0</v>
      </c>
      <c r="Z177" s="144">
        <f t="shared" si="147"/>
        <v>0</v>
      </c>
      <c r="AA177" s="144">
        <f t="shared" si="147"/>
        <v>0</v>
      </c>
      <c r="AB177" s="144">
        <f t="shared" si="147"/>
        <v>0</v>
      </c>
      <c r="AC177" s="144">
        <f t="shared" si="147"/>
        <v>0</v>
      </c>
      <c r="AD177" s="144">
        <f t="shared" si="147"/>
        <v>0</v>
      </c>
      <c r="AE177" s="144">
        <f t="shared" si="147"/>
        <v>0</v>
      </c>
      <c r="AF177" s="144">
        <f t="shared" si="147"/>
        <v>0</v>
      </c>
      <c r="AG177" s="144">
        <f t="shared" si="147"/>
        <v>0</v>
      </c>
      <c r="AH177" s="144">
        <f t="shared" si="147"/>
        <v>0</v>
      </c>
      <c r="AI177" s="144">
        <f t="shared" si="147"/>
        <v>0</v>
      </c>
      <c r="AJ177" s="144">
        <f t="shared" si="147"/>
        <v>0</v>
      </c>
      <c r="AK177" s="144">
        <f t="shared" si="147"/>
        <v>0</v>
      </c>
      <c r="AL177" s="144">
        <f t="shared" si="147"/>
        <v>0</v>
      </c>
      <c r="AM177" s="144">
        <f t="shared" si="147"/>
        <v>0</v>
      </c>
      <c r="AN177" s="144">
        <f t="shared" si="147"/>
        <v>0</v>
      </c>
      <c r="AO177" s="144">
        <f t="shared" si="147"/>
        <v>0</v>
      </c>
      <c r="AP177" s="144">
        <f t="shared" si="147"/>
        <v>0</v>
      </c>
      <c r="AQ177" s="144">
        <f t="shared" si="147"/>
        <v>0</v>
      </c>
      <c r="AR177" s="144">
        <f t="shared" si="147"/>
        <v>0</v>
      </c>
      <c r="AS177" s="144">
        <f t="shared" si="147"/>
        <v>0</v>
      </c>
      <c r="AT177" s="144">
        <f t="shared" si="147"/>
        <v>0</v>
      </c>
      <c r="AU177" s="144">
        <f t="shared" si="147"/>
        <v>0</v>
      </c>
      <c r="AV177" s="144">
        <f t="shared" si="148"/>
        <v>0</v>
      </c>
      <c r="AX177" s="144">
        <f t="shared" si="149"/>
        <v>0</v>
      </c>
      <c r="AY177" s="144">
        <f t="shared" si="144"/>
        <v>0</v>
      </c>
      <c r="AZ177" s="144">
        <f t="shared" si="144"/>
        <v>0</v>
      </c>
      <c r="BA177" s="144">
        <f t="shared" si="144"/>
        <v>0</v>
      </c>
      <c r="BB177" s="144">
        <f t="shared" si="144"/>
        <v>0</v>
      </c>
      <c r="BC177" s="144">
        <f t="shared" si="144"/>
        <v>0</v>
      </c>
      <c r="BD177" s="144">
        <f t="shared" si="144"/>
        <v>0</v>
      </c>
      <c r="BE177" s="144">
        <f t="shared" si="144"/>
        <v>0</v>
      </c>
      <c r="BF177" s="144">
        <f t="shared" si="144"/>
        <v>0</v>
      </c>
      <c r="BG177" s="144">
        <f t="shared" si="144"/>
        <v>0</v>
      </c>
      <c r="BH177" s="144">
        <f t="shared" si="144"/>
        <v>0</v>
      </c>
      <c r="BI177" s="144">
        <f t="shared" si="144"/>
        <v>0</v>
      </c>
      <c r="BJ177" s="144">
        <f t="shared" si="144"/>
        <v>0</v>
      </c>
      <c r="BK177" s="144">
        <f t="shared" si="144"/>
        <v>0</v>
      </c>
      <c r="BL177" s="144">
        <f t="shared" si="144"/>
        <v>0</v>
      </c>
      <c r="BM177" s="144">
        <f t="shared" si="144"/>
        <v>0</v>
      </c>
      <c r="BN177" s="144">
        <f t="shared" si="143"/>
        <v>0</v>
      </c>
      <c r="BO177" s="144">
        <f t="shared" si="132"/>
        <v>0</v>
      </c>
      <c r="BP177" s="144">
        <f t="shared" si="132"/>
        <v>0</v>
      </c>
      <c r="BQ177" s="144">
        <f t="shared" si="132"/>
        <v>0</v>
      </c>
      <c r="BR177" s="144">
        <f t="shared" ref="BR177:CB185" si="150">BQ177-$N177+AK177</f>
        <v>0</v>
      </c>
      <c r="BS177" s="144">
        <f t="shared" si="150"/>
        <v>0</v>
      </c>
      <c r="BT177" s="144">
        <f t="shared" si="150"/>
        <v>0</v>
      </c>
      <c r="BU177" s="144">
        <f t="shared" si="150"/>
        <v>0</v>
      </c>
      <c r="BV177" s="144">
        <f t="shared" si="150"/>
        <v>0</v>
      </c>
      <c r="BW177" s="144">
        <f t="shared" si="150"/>
        <v>0</v>
      </c>
      <c r="BX177" s="144">
        <f t="shared" si="150"/>
        <v>0</v>
      </c>
      <c r="BY177" s="144">
        <f t="shared" si="150"/>
        <v>0</v>
      </c>
      <c r="BZ177" s="144">
        <f t="shared" si="150"/>
        <v>0</v>
      </c>
      <c r="CA177" s="144">
        <f t="shared" si="150"/>
        <v>0</v>
      </c>
      <c r="CB177" s="144">
        <f t="shared" si="150"/>
        <v>0</v>
      </c>
      <c r="CC177" s="369"/>
      <c r="CE177" s="189" t="str">
        <f t="shared" si="120"/>
        <v>Ingénieur civil</v>
      </c>
      <c r="CF177" s="145"/>
      <c r="CG177" s="145">
        <v>1</v>
      </c>
      <c r="CH177" s="145">
        <v>1</v>
      </c>
      <c r="CI177" s="145">
        <v>1</v>
      </c>
      <c r="CJ177" s="145">
        <v>1</v>
      </c>
      <c r="CK177" s="145">
        <v>1</v>
      </c>
      <c r="CL177" s="145">
        <v>1</v>
      </c>
      <c r="CM177" s="145">
        <v>1</v>
      </c>
      <c r="CN177" s="145">
        <v>1</v>
      </c>
      <c r="CO177" s="145">
        <v>1</v>
      </c>
      <c r="CP177" s="145">
        <v>1</v>
      </c>
      <c r="CQ177" s="145">
        <v>1</v>
      </c>
      <c r="CR177" s="145">
        <v>1</v>
      </c>
      <c r="CS177" s="145">
        <v>1</v>
      </c>
      <c r="CT177" s="145">
        <f t="shared" si="121"/>
        <v>0</v>
      </c>
      <c r="CU177" s="145">
        <f t="shared" si="122"/>
        <v>0</v>
      </c>
      <c r="CV177" s="145">
        <f t="shared" si="123"/>
        <v>0</v>
      </c>
    </row>
    <row r="178" spans="2:100" s="137" customFormat="1" ht="13.5" hidden="1" thickBot="1" x14ac:dyDescent="0.25">
      <c r="B178" s="98" t="s">
        <v>175</v>
      </c>
      <c r="C178" s="320"/>
      <c r="D178" s="50"/>
      <c r="E178" s="152">
        <v>25</v>
      </c>
      <c r="F178" s="642"/>
      <c r="G178" s="157"/>
      <c r="H178" s="168"/>
      <c r="I178" s="168"/>
      <c r="J178" s="165"/>
      <c r="K178" s="139">
        <f t="shared" si="124"/>
        <v>25</v>
      </c>
      <c r="L178" s="140">
        <f t="shared" si="145"/>
        <v>0</v>
      </c>
      <c r="M178" s="141">
        <f t="shared" si="146"/>
        <v>0</v>
      </c>
      <c r="N178" s="141">
        <f t="shared" si="103"/>
        <v>0</v>
      </c>
      <c r="O178" s="70"/>
      <c r="P178" s="143" t="str">
        <f t="shared" si="118"/>
        <v>Propres prestations</v>
      </c>
      <c r="Q178" s="144">
        <f t="shared" si="127"/>
        <v>0</v>
      </c>
      <c r="R178" s="144">
        <f t="shared" si="147"/>
        <v>0</v>
      </c>
      <c r="S178" s="144">
        <f t="shared" si="147"/>
        <v>0</v>
      </c>
      <c r="T178" s="144">
        <f t="shared" si="147"/>
        <v>0</v>
      </c>
      <c r="U178" s="144">
        <f t="shared" si="147"/>
        <v>0</v>
      </c>
      <c r="V178" s="144">
        <f t="shared" si="147"/>
        <v>0</v>
      </c>
      <c r="W178" s="144">
        <f t="shared" si="147"/>
        <v>0</v>
      </c>
      <c r="X178" s="144">
        <f t="shared" si="147"/>
        <v>0</v>
      </c>
      <c r="Y178" s="144">
        <f t="shared" si="147"/>
        <v>0</v>
      </c>
      <c r="Z178" s="144">
        <f t="shared" si="147"/>
        <v>0</v>
      </c>
      <c r="AA178" s="144">
        <f t="shared" si="147"/>
        <v>0</v>
      </c>
      <c r="AB178" s="144">
        <f t="shared" si="147"/>
        <v>0</v>
      </c>
      <c r="AC178" s="144">
        <f t="shared" si="147"/>
        <v>0</v>
      </c>
      <c r="AD178" s="144">
        <f t="shared" si="147"/>
        <v>0</v>
      </c>
      <c r="AE178" s="144">
        <f t="shared" si="147"/>
        <v>0</v>
      </c>
      <c r="AF178" s="144">
        <f t="shared" si="147"/>
        <v>0</v>
      </c>
      <c r="AG178" s="144">
        <f t="shared" si="147"/>
        <v>0</v>
      </c>
      <c r="AH178" s="144">
        <f t="shared" si="147"/>
        <v>0</v>
      </c>
      <c r="AI178" s="144">
        <f t="shared" si="147"/>
        <v>0</v>
      </c>
      <c r="AJ178" s="144">
        <f t="shared" si="147"/>
        <v>0</v>
      </c>
      <c r="AK178" s="144">
        <f t="shared" si="147"/>
        <v>0</v>
      </c>
      <c r="AL178" s="144">
        <f t="shared" si="147"/>
        <v>0</v>
      </c>
      <c r="AM178" s="144">
        <f t="shared" si="147"/>
        <v>0</v>
      </c>
      <c r="AN178" s="144">
        <f t="shared" si="147"/>
        <v>0</v>
      </c>
      <c r="AO178" s="144">
        <f t="shared" si="147"/>
        <v>0</v>
      </c>
      <c r="AP178" s="144">
        <f t="shared" si="147"/>
        <v>0</v>
      </c>
      <c r="AQ178" s="144">
        <f t="shared" si="147"/>
        <v>0</v>
      </c>
      <c r="AR178" s="144">
        <f t="shared" si="147"/>
        <v>0</v>
      </c>
      <c r="AS178" s="144">
        <f t="shared" si="147"/>
        <v>0</v>
      </c>
      <c r="AT178" s="144">
        <f t="shared" si="147"/>
        <v>0</v>
      </c>
      <c r="AU178" s="144">
        <f t="shared" si="147"/>
        <v>0</v>
      </c>
      <c r="AV178" s="144">
        <f t="shared" si="148"/>
        <v>0</v>
      </c>
      <c r="AX178" s="144">
        <f t="shared" si="149"/>
        <v>0</v>
      </c>
      <c r="AY178" s="144">
        <f t="shared" si="144"/>
        <v>0</v>
      </c>
      <c r="AZ178" s="144">
        <f t="shared" si="144"/>
        <v>0</v>
      </c>
      <c r="BA178" s="144">
        <f t="shared" si="144"/>
        <v>0</v>
      </c>
      <c r="BB178" s="144">
        <f t="shared" si="144"/>
        <v>0</v>
      </c>
      <c r="BC178" s="144">
        <f t="shared" si="144"/>
        <v>0</v>
      </c>
      <c r="BD178" s="144">
        <f t="shared" si="144"/>
        <v>0</v>
      </c>
      <c r="BE178" s="144">
        <f t="shared" si="144"/>
        <v>0</v>
      </c>
      <c r="BF178" s="144">
        <f t="shared" si="144"/>
        <v>0</v>
      </c>
      <c r="BG178" s="144">
        <f t="shared" si="144"/>
        <v>0</v>
      </c>
      <c r="BH178" s="144">
        <f t="shared" si="144"/>
        <v>0</v>
      </c>
      <c r="BI178" s="144">
        <f t="shared" si="144"/>
        <v>0</v>
      </c>
      <c r="BJ178" s="144">
        <f t="shared" si="144"/>
        <v>0</v>
      </c>
      <c r="BK178" s="144">
        <f t="shared" si="144"/>
        <v>0</v>
      </c>
      <c r="BL178" s="144">
        <f t="shared" si="144"/>
        <v>0</v>
      </c>
      <c r="BM178" s="144">
        <f t="shared" si="144"/>
        <v>0</v>
      </c>
      <c r="BN178" s="144">
        <f t="shared" si="143"/>
        <v>0</v>
      </c>
      <c r="BO178" s="144">
        <f t="shared" si="143"/>
        <v>0</v>
      </c>
      <c r="BP178" s="144">
        <f t="shared" si="143"/>
        <v>0</v>
      </c>
      <c r="BQ178" s="144">
        <f t="shared" si="143"/>
        <v>0</v>
      </c>
      <c r="BR178" s="144">
        <f t="shared" si="150"/>
        <v>0</v>
      </c>
      <c r="BS178" s="144">
        <f t="shared" si="150"/>
        <v>0</v>
      </c>
      <c r="BT178" s="144">
        <f t="shared" si="150"/>
        <v>0</v>
      </c>
      <c r="BU178" s="144">
        <f t="shared" si="150"/>
        <v>0</v>
      </c>
      <c r="BV178" s="144">
        <f t="shared" si="150"/>
        <v>0</v>
      </c>
      <c r="BW178" s="144">
        <f t="shared" si="150"/>
        <v>0</v>
      </c>
      <c r="BX178" s="144">
        <f t="shared" si="150"/>
        <v>0</v>
      </c>
      <c r="BY178" s="144">
        <f t="shared" si="150"/>
        <v>0</v>
      </c>
      <c r="BZ178" s="144">
        <f t="shared" si="150"/>
        <v>0</v>
      </c>
      <c r="CA178" s="144">
        <f t="shared" si="150"/>
        <v>0</v>
      </c>
      <c r="CB178" s="144">
        <f t="shared" si="150"/>
        <v>0</v>
      </c>
      <c r="CC178" s="369"/>
      <c r="CE178" s="189" t="str">
        <f t="shared" si="120"/>
        <v>Propres prestations</v>
      </c>
      <c r="CF178" s="145"/>
      <c r="CG178" s="145">
        <v>1</v>
      </c>
      <c r="CH178" s="145">
        <v>1</v>
      </c>
      <c r="CI178" s="145">
        <v>1</v>
      </c>
      <c r="CJ178" s="145">
        <v>1</v>
      </c>
      <c r="CK178" s="145">
        <v>1</v>
      </c>
      <c r="CL178" s="145">
        <v>1</v>
      </c>
      <c r="CM178" s="145">
        <v>1</v>
      </c>
      <c r="CN178" s="145">
        <v>1</v>
      </c>
      <c r="CO178" s="145">
        <v>1</v>
      </c>
      <c r="CP178" s="145">
        <v>1</v>
      </c>
      <c r="CQ178" s="145">
        <v>1</v>
      </c>
      <c r="CR178" s="145">
        <v>1</v>
      </c>
      <c r="CS178" s="145">
        <v>1</v>
      </c>
      <c r="CT178" s="145">
        <f t="shared" si="121"/>
        <v>0</v>
      </c>
      <c r="CU178" s="145">
        <f t="shared" si="122"/>
        <v>0</v>
      </c>
      <c r="CV178" s="145">
        <f t="shared" si="123"/>
        <v>0</v>
      </c>
    </row>
    <row r="179" spans="2:100" s="137" customFormat="1" ht="13.5" hidden="1" thickBot="1" x14ac:dyDescent="0.25">
      <c r="B179" s="98" t="s">
        <v>176</v>
      </c>
      <c r="C179" s="320"/>
      <c r="D179" s="50"/>
      <c r="E179" s="152">
        <v>25</v>
      </c>
      <c r="F179" s="642"/>
      <c r="G179" s="157"/>
      <c r="H179" s="168"/>
      <c r="I179" s="168"/>
      <c r="J179" s="165"/>
      <c r="K179" s="139">
        <f t="shared" si="124"/>
        <v>25</v>
      </c>
      <c r="L179" s="140">
        <f t="shared" si="145"/>
        <v>0</v>
      </c>
      <c r="M179" s="141">
        <f t="shared" si="146"/>
        <v>0</v>
      </c>
      <c r="N179" s="141">
        <f t="shared" si="103"/>
        <v>0</v>
      </c>
      <c r="O179" s="70"/>
      <c r="P179" s="143" t="str">
        <f t="shared" si="118"/>
        <v>Géologue, acousticien, physicien du bâtiment</v>
      </c>
      <c r="Q179" s="144">
        <f t="shared" si="127"/>
        <v>0</v>
      </c>
      <c r="R179" s="144">
        <f t="shared" si="147"/>
        <v>0</v>
      </c>
      <c r="S179" s="144">
        <f t="shared" si="147"/>
        <v>0</v>
      </c>
      <c r="T179" s="144">
        <f t="shared" si="147"/>
        <v>0</v>
      </c>
      <c r="U179" s="144">
        <f t="shared" si="147"/>
        <v>0</v>
      </c>
      <c r="V179" s="144">
        <f t="shared" si="147"/>
        <v>0</v>
      </c>
      <c r="W179" s="144">
        <f t="shared" si="147"/>
        <v>0</v>
      </c>
      <c r="X179" s="144">
        <f t="shared" si="147"/>
        <v>0</v>
      </c>
      <c r="Y179" s="144">
        <f t="shared" si="147"/>
        <v>0</v>
      </c>
      <c r="Z179" s="144">
        <f t="shared" si="147"/>
        <v>0</v>
      </c>
      <c r="AA179" s="144">
        <f t="shared" si="147"/>
        <v>0</v>
      </c>
      <c r="AB179" s="144">
        <f t="shared" si="147"/>
        <v>0</v>
      </c>
      <c r="AC179" s="144">
        <f t="shared" si="147"/>
        <v>0</v>
      </c>
      <c r="AD179" s="144">
        <f t="shared" si="147"/>
        <v>0</v>
      </c>
      <c r="AE179" s="144">
        <f t="shared" si="147"/>
        <v>0</v>
      </c>
      <c r="AF179" s="144">
        <f t="shared" si="147"/>
        <v>0</v>
      </c>
      <c r="AG179" s="144">
        <f t="shared" si="147"/>
        <v>0</v>
      </c>
      <c r="AH179" s="144">
        <f t="shared" si="147"/>
        <v>0</v>
      </c>
      <c r="AI179" s="144">
        <f t="shared" si="147"/>
        <v>0</v>
      </c>
      <c r="AJ179" s="144">
        <f t="shared" si="147"/>
        <v>0</v>
      </c>
      <c r="AK179" s="144">
        <f t="shared" si="147"/>
        <v>0</v>
      </c>
      <c r="AL179" s="144">
        <f t="shared" si="147"/>
        <v>0</v>
      </c>
      <c r="AM179" s="144">
        <f t="shared" si="147"/>
        <v>0</v>
      </c>
      <c r="AN179" s="144">
        <f t="shared" si="147"/>
        <v>0</v>
      </c>
      <c r="AO179" s="144">
        <f t="shared" si="147"/>
        <v>0</v>
      </c>
      <c r="AP179" s="144">
        <f t="shared" si="147"/>
        <v>0</v>
      </c>
      <c r="AQ179" s="144">
        <f t="shared" si="147"/>
        <v>0</v>
      </c>
      <c r="AR179" s="144">
        <f t="shared" si="147"/>
        <v>0</v>
      </c>
      <c r="AS179" s="144">
        <f t="shared" si="147"/>
        <v>0</v>
      </c>
      <c r="AT179" s="144">
        <f t="shared" si="147"/>
        <v>0</v>
      </c>
      <c r="AU179" s="144">
        <f t="shared" si="147"/>
        <v>0</v>
      </c>
      <c r="AV179" s="144">
        <f t="shared" si="148"/>
        <v>0</v>
      </c>
      <c r="AX179" s="144">
        <f t="shared" si="149"/>
        <v>0</v>
      </c>
      <c r="AY179" s="144">
        <f t="shared" si="144"/>
        <v>0</v>
      </c>
      <c r="AZ179" s="144">
        <f t="shared" si="144"/>
        <v>0</v>
      </c>
      <c r="BA179" s="144">
        <f t="shared" si="144"/>
        <v>0</v>
      </c>
      <c r="BB179" s="144">
        <f t="shared" si="144"/>
        <v>0</v>
      </c>
      <c r="BC179" s="144">
        <f t="shared" si="144"/>
        <v>0</v>
      </c>
      <c r="BD179" s="144">
        <f t="shared" si="144"/>
        <v>0</v>
      </c>
      <c r="BE179" s="144">
        <f t="shared" si="144"/>
        <v>0</v>
      </c>
      <c r="BF179" s="144">
        <f t="shared" si="144"/>
        <v>0</v>
      </c>
      <c r="BG179" s="144">
        <f t="shared" si="144"/>
        <v>0</v>
      </c>
      <c r="BH179" s="144">
        <f t="shared" si="144"/>
        <v>0</v>
      </c>
      <c r="BI179" s="144">
        <f t="shared" si="144"/>
        <v>0</v>
      </c>
      <c r="BJ179" s="144">
        <f t="shared" si="144"/>
        <v>0</v>
      </c>
      <c r="BK179" s="144">
        <f t="shared" si="144"/>
        <v>0</v>
      </c>
      <c r="BL179" s="144">
        <f t="shared" si="144"/>
        <v>0</v>
      </c>
      <c r="BM179" s="144">
        <f t="shared" si="144"/>
        <v>0</v>
      </c>
      <c r="BN179" s="144">
        <f t="shared" si="143"/>
        <v>0</v>
      </c>
      <c r="BO179" s="144">
        <f t="shared" si="143"/>
        <v>0</v>
      </c>
      <c r="BP179" s="144">
        <f t="shared" si="143"/>
        <v>0</v>
      </c>
      <c r="BQ179" s="144">
        <f t="shared" si="143"/>
        <v>0</v>
      </c>
      <c r="BR179" s="144">
        <f t="shared" si="150"/>
        <v>0</v>
      </c>
      <c r="BS179" s="144">
        <f t="shared" si="150"/>
        <v>0</v>
      </c>
      <c r="BT179" s="144">
        <f t="shared" si="150"/>
        <v>0</v>
      </c>
      <c r="BU179" s="144">
        <f t="shared" si="150"/>
        <v>0</v>
      </c>
      <c r="BV179" s="144">
        <f t="shared" si="150"/>
        <v>0</v>
      </c>
      <c r="BW179" s="144">
        <f t="shared" si="150"/>
        <v>0</v>
      </c>
      <c r="BX179" s="144">
        <f t="shared" si="150"/>
        <v>0</v>
      </c>
      <c r="BY179" s="144">
        <f t="shared" si="150"/>
        <v>0</v>
      </c>
      <c r="BZ179" s="144">
        <f t="shared" si="150"/>
        <v>0</v>
      </c>
      <c r="CA179" s="144">
        <f t="shared" si="150"/>
        <v>0</v>
      </c>
      <c r="CB179" s="144">
        <f t="shared" si="150"/>
        <v>0</v>
      </c>
      <c r="CC179" s="369"/>
      <c r="CE179" s="189" t="str">
        <f t="shared" si="120"/>
        <v>Géologue, acousticien, physicien du bâtiment</v>
      </c>
      <c r="CF179" s="145"/>
      <c r="CG179" s="145">
        <v>1</v>
      </c>
      <c r="CH179" s="145">
        <v>1</v>
      </c>
      <c r="CI179" s="145">
        <v>1</v>
      </c>
      <c r="CJ179" s="145">
        <v>1</v>
      </c>
      <c r="CK179" s="145">
        <v>1</v>
      </c>
      <c r="CL179" s="145">
        <v>1</v>
      </c>
      <c r="CM179" s="145">
        <v>1</v>
      </c>
      <c r="CN179" s="145">
        <v>1</v>
      </c>
      <c r="CO179" s="145">
        <v>1</v>
      </c>
      <c r="CP179" s="145">
        <v>1</v>
      </c>
      <c r="CQ179" s="145">
        <v>1</v>
      </c>
      <c r="CR179" s="145">
        <v>1</v>
      </c>
      <c r="CS179" s="145">
        <v>1</v>
      </c>
      <c r="CT179" s="145">
        <f t="shared" si="121"/>
        <v>0</v>
      </c>
      <c r="CU179" s="145">
        <f t="shared" si="122"/>
        <v>0</v>
      </c>
      <c r="CV179" s="145">
        <f t="shared" si="123"/>
        <v>0</v>
      </c>
    </row>
    <row r="180" spans="2:100" s="137" customFormat="1" ht="13.5" hidden="1" thickBot="1" x14ac:dyDescent="0.25">
      <c r="B180" s="98" t="s">
        <v>421</v>
      </c>
      <c r="C180" s="320"/>
      <c r="D180" s="50"/>
      <c r="E180" s="152">
        <v>25</v>
      </c>
      <c r="F180" s="642"/>
      <c r="G180" s="157"/>
      <c r="H180" s="168"/>
      <c r="I180" s="168"/>
      <c r="J180" s="165"/>
      <c r="K180" s="139">
        <f t="shared" si="124"/>
        <v>25</v>
      </c>
      <c r="L180" s="140">
        <f t="shared" si="145"/>
        <v>0</v>
      </c>
      <c r="M180" s="141">
        <f t="shared" si="146"/>
        <v>0</v>
      </c>
      <c r="N180" s="141">
        <f t="shared" si="103"/>
        <v>0</v>
      </c>
      <c r="O180" s="70"/>
      <c r="P180" s="143" t="str">
        <f t="shared" si="118"/>
        <v>Permis de construire, demande d'autorisation</v>
      </c>
      <c r="Q180" s="144">
        <f t="shared" si="127"/>
        <v>0</v>
      </c>
      <c r="R180" s="144">
        <f t="shared" si="147"/>
        <v>0</v>
      </c>
      <c r="S180" s="144">
        <f t="shared" si="147"/>
        <v>0</v>
      </c>
      <c r="T180" s="144">
        <f t="shared" si="147"/>
        <v>0</v>
      </c>
      <c r="U180" s="144">
        <f t="shared" si="147"/>
        <v>0</v>
      </c>
      <c r="V180" s="144">
        <f t="shared" si="147"/>
        <v>0</v>
      </c>
      <c r="W180" s="144">
        <f t="shared" si="147"/>
        <v>0</v>
      </c>
      <c r="X180" s="144">
        <f t="shared" si="147"/>
        <v>0</v>
      </c>
      <c r="Y180" s="144">
        <f t="shared" si="147"/>
        <v>0</v>
      </c>
      <c r="Z180" s="144">
        <f t="shared" si="147"/>
        <v>0</v>
      </c>
      <c r="AA180" s="144">
        <f t="shared" si="147"/>
        <v>0</v>
      </c>
      <c r="AB180" s="144">
        <f t="shared" si="147"/>
        <v>0</v>
      </c>
      <c r="AC180" s="144">
        <f t="shared" si="147"/>
        <v>0</v>
      </c>
      <c r="AD180" s="144">
        <f t="shared" si="147"/>
        <v>0</v>
      </c>
      <c r="AE180" s="144">
        <f t="shared" si="147"/>
        <v>0</v>
      </c>
      <c r="AF180" s="144">
        <f t="shared" si="147"/>
        <v>0</v>
      </c>
      <c r="AG180" s="144">
        <f t="shared" si="147"/>
        <v>0</v>
      </c>
      <c r="AH180" s="144">
        <f t="shared" si="147"/>
        <v>0</v>
      </c>
      <c r="AI180" s="144">
        <f t="shared" si="147"/>
        <v>0</v>
      </c>
      <c r="AJ180" s="144">
        <f t="shared" si="147"/>
        <v>0</v>
      </c>
      <c r="AK180" s="144">
        <f t="shared" si="147"/>
        <v>0</v>
      </c>
      <c r="AL180" s="144">
        <f t="shared" si="147"/>
        <v>0</v>
      </c>
      <c r="AM180" s="144">
        <f t="shared" si="147"/>
        <v>0</v>
      </c>
      <c r="AN180" s="144">
        <f t="shared" si="147"/>
        <v>0</v>
      </c>
      <c r="AO180" s="144">
        <f t="shared" si="147"/>
        <v>0</v>
      </c>
      <c r="AP180" s="144">
        <f t="shared" si="147"/>
        <v>0</v>
      </c>
      <c r="AQ180" s="144">
        <f t="shared" si="147"/>
        <v>0</v>
      </c>
      <c r="AR180" s="144">
        <f t="shared" si="147"/>
        <v>0</v>
      </c>
      <c r="AS180" s="144">
        <f t="shared" si="147"/>
        <v>0</v>
      </c>
      <c r="AT180" s="144">
        <f t="shared" si="147"/>
        <v>0</v>
      </c>
      <c r="AU180" s="144">
        <f t="shared" si="147"/>
        <v>0</v>
      </c>
      <c r="AV180" s="144">
        <f t="shared" si="148"/>
        <v>0</v>
      </c>
      <c r="AX180" s="144">
        <f t="shared" si="149"/>
        <v>0</v>
      </c>
      <c r="AY180" s="144">
        <f t="shared" si="144"/>
        <v>0</v>
      </c>
      <c r="AZ180" s="144">
        <f t="shared" si="144"/>
        <v>0</v>
      </c>
      <c r="BA180" s="144">
        <f t="shared" si="144"/>
        <v>0</v>
      </c>
      <c r="BB180" s="144">
        <f t="shared" si="144"/>
        <v>0</v>
      </c>
      <c r="BC180" s="144">
        <f t="shared" si="144"/>
        <v>0</v>
      </c>
      <c r="BD180" s="144">
        <f t="shared" si="144"/>
        <v>0</v>
      </c>
      <c r="BE180" s="144">
        <f t="shared" si="144"/>
        <v>0</v>
      </c>
      <c r="BF180" s="144">
        <f t="shared" si="144"/>
        <v>0</v>
      </c>
      <c r="BG180" s="144">
        <f t="shared" si="144"/>
        <v>0</v>
      </c>
      <c r="BH180" s="144">
        <f t="shared" si="144"/>
        <v>0</v>
      </c>
      <c r="BI180" s="144">
        <f t="shared" si="144"/>
        <v>0</v>
      </c>
      <c r="BJ180" s="144">
        <f t="shared" si="144"/>
        <v>0</v>
      </c>
      <c r="BK180" s="144">
        <f t="shared" si="144"/>
        <v>0</v>
      </c>
      <c r="BL180" s="144">
        <f t="shared" si="144"/>
        <v>0</v>
      </c>
      <c r="BM180" s="144">
        <f t="shared" si="144"/>
        <v>0</v>
      </c>
      <c r="BN180" s="144">
        <f t="shared" si="143"/>
        <v>0</v>
      </c>
      <c r="BO180" s="144">
        <f t="shared" si="143"/>
        <v>0</v>
      </c>
      <c r="BP180" s="144">
        <f t="shared" si="143"/>
        <v>0</v>
      </c>
      <c r="BQ180" s="144">
        <f t="shared" si="143"/>
        <v>0</v>
      </c>
      <c r="BR180" s="144">
        <f t="shared" si="150"/>
        <v>0</v>
      </c>
      <c r="BS180" s="144">
        <f t="shared" si="150"/>
        <v>0</v>
      </c>
      <c r="BT180" s="144">
        <f t="shared" si="150"/>
        <v>0</v>
      </c>
      <c r="BU180" s="144">
        <f t="shared" si="150"/>
        <v>0</v>
      </c>
      <c r="BV180" s="144">
        <f t="shared" si="150"/>
        <v>0</v>
      </c>
      <c r="BW180" s="144">
        <f t="shared" si="150"/>
        <v>0</v>
      </c>
      <c r="BX180" s="144">
        <f t="shared" si="150"/>
        <v>0</v>
      </c>
      <c r="BY180" s="144">
        <f t="shared" si="150"/>
        <v>0</v>
      </c>
      <c r="BZ180" s="144">
        <f t="shared" si="150"/>
        <v>0</v>
      </c>
      <c r="CA180" s="144">
        <f t="shared" si="150"/>
        <v>0</v>
      </c>
      <c r="CB180" s="144">
        <f t="shared" si="150"/>
        <v>0</v>
      </c>
      <c r="CC180" s="369"/>
      <c r="CE180" s="189" t="str">
        <f t="shared" si="120"/>
        <v>Permis de construire, demande d'autorisation</v>
      </c>
      <c r="CF180" s="145"/>
      <c r="CG180" s="145">
        <v>1</v>
      </c>
      <c r="CH180" s="145">
        <v>1</v>
      </c>
      <c r="CI180" s="145">
        <v>1</v>
      </c>
      <c r="CJ180" s="145">
        <v>1</v>
      </c>
      <c r="CK180" s="145">
        <v>1</v>
      </c>
      <c r="CL180" s="145">
        <v>1</v>
      </c>
      <c r="CM180" s="145">
        <v>1</v>
      </c>
      <c r="CN180" s="145">
        <v>1</v>
      </c>
      <c r="CO180" s="145">
        <v>1</v>
      </c>
      <c r="CP180" s="145">
        <v>1</v>
      </c>
      <c r="CQ180" s="145">
        <v>1</v>
      </c>
      <c r="CR180" s="145">
        <v>1</v>
      </c>
      <c r="CS180" s="145">
        <v>1</v>
      </c>
      <c r="CT180" s="145">
        <f t="shared" si="121"/>
        <v>0</v>
      </c>
      <c r="CU180" s="145">
        <f t="shared" si="122"/>
        <v>0</v>
      </c>
      <c r="CV180" s="145">
        <f t="shared" si="123"/>
        <v>0</v>
      </c>
    </row>
    <row r="181" spans="2:100" s="137" customFormat="1" ht="13.5" hidden="1" thickBot="1" x14ac:dyDescent="0.25">
      <c r="B181" s="98" t="s">
        <v>177</v>
      </c>
      <c r="C181" s="320"/>
      <c r="D181" s="50"/>
      <c r="E181" s="152">
        <v>25</v>
      </c>
      <c r="F181" s="642"/>
      <c r="G181" s="157"/>
      <c r="H181" s="168"/>
      <c r="I181" s="168"/>
      <c r="J181" s="165"/>
      <c r="K181" s="139">
        <f t="shared" si="124"/>
        <v>25</v>
      </c>
      <c r="L181" s="140">
        <f t="shared" si="145"/>
        <v>0</v>
      </c>
      <c r="M181" s="141">
        <f t="shared" si="146"/>
        <v>0</v>
      </c>
      <c r="N181" s="141">
        <f t="shared" si="103"/>
        <v>0</v>
      </c>
      <c r="O181" s="70"/>
      <c r="P181" s="143" t="str">
        <f t="shared" si="118"/>
        <v>Reproduction, plan, copies, frais</v>
      </c>
      <c r="Q181" s="144">
        <f t="shared" si="127"/>
        <v>0</v>
      </c>
      <c r="R181" s="144">
        <f t="shared" si="147"/>
        <v>0</v>
      </c>
      <c r="S181" s="144">
        <f t="shared" si="147"/>
        <v>0</v>
      </c>
      <c r="T181" s="144">
        <f t="shared" si="147"/>
        <v>0</v>
      </c>
      <c r="U181" s="144">
        <f t="shared" si="147"/>
        <v>0</v>
      </c>
      <c r="V181" s="144">
        <f t="shared" si="147"/>
        <v>0</v>
      </c>
      <c r="W181" s="144">
        <f t="shared" si="147"/>
        <v>0</v>
      </c>
      <c r="X181" s="144">
        <f t="shared" si="147"/>
        <v>0</v>
      </c>
      <c r="Y181" s="144">
        <f t="shared" si="147"/>
        <v>0</v>
      </c>
      <c r="Z181" s="144">
        <f t="shared" si="147"/>
        <v>0</v>
      </c>
      <c r="AA181" s="144">
        <f t="shared" si="147"/>
        <v>0</v>
      </c>
      <c r="AB181" s="144">
        <f t="shared" si="147"/>
        <v>0</v>
      </c>
      <c r="AC181" s="144">
        <f t="shared" si="147"/>
        <v>0</v>
      </c>
      <c r="AD181" s="144">
        <f t="shared" si="147"/>
        <v>0</v>
      </c>
      <c r="AE181" s="144">
        <f t="shared" si="147"/>
        <v>0</v>
      </c>
      <c r="AF181" s="144">
        <f t="shared" si="147"/>
        <v>0</v>
      </c>
      <c r="AG181" s="144">
        <f t="shared" si="147"/>
        <v>0</v>
      </c>
      <c r="AH181" s="144">
        <f t="shared" si="147"/>
        <v>0</v>
      </c>
      <c r="AI181" s="144">
        <f t="shared" si="147"/>
        <v>0</v>
      </c>
      <c r="AJ181" s="144">
        <f t="shared" si="147"/>
        <v>0</v>
      </c>
      <c r="AK181" s="144">
        <f t="shared" si="147"/>
        <v>0</v>
      </c>
      <c r="AL181" s="144">
        <f t="shared" si="147"/>
        <v>0</v>
      </c>
      <c r="AM181" s="144">
        <f t="shared" si="147"/>
        <v>0</v>
      </c>
      <c r="AN181" s="144">
        <f t="shared" si="147"/>
        <v>0</v>
      </c>
      <c r="AO181" s="144">
        <f t="shared" si="147"/>
        <v>0</v>
      </c>
      <c r="AP181" s="144">
        <f t="shared" si="147"/>
        <v>0</v>
      </c>
      <c r="AQ181" s="144">
        <f t="shared" si="147"/>
        <v>0</v>
      </c>
      <c r="AR181" s="144">
        <f t="shared" si="147"/>
        <v>0</v>
      </c>
      <c r="AS181" s="144">
        <f t="shared" si="147"/>
        <v>0</v>
      </c>
      <c r="AT181" s="144">
        <f t="shared" si="147"/>
        <v>0</v>
      </c>
      <c r="AU181" s="144">
        <f t="shared" si="147"/>
        <v>0</v>
      </c>
      <c r="AV181" s="144">
        <f t="shared" si="148"/>
        <v>0</v>
      </c>
      <c r="AX181" s="144">
        <f t="shared" si="149"/>
        <v>0</v>
      </c>
      <c r="AY181" s="144">
        <f t="shared" si="144"/>
        <v>0</v>
      </c>
      <c r="AZ181" s="144">
        <f t="shared" si="144"/>
        <v>0</v>
      </c>
      <c r="BA181" s="144">
        <f t="shared" si="144"/>
        <v>0</v>
      </c>
      <c r="BB181" s="144">
        <f t="shared" si="144"/>
        <v>0</v>
      </c>
      <c r="BC181" s="144">
        <f t="shared" si="144"/>
        <v>0</v>
      </c>
      <c r="BD181" s="144">
        <f t="shared" si="144"/>
        <v>0</v>
      </c>
      <c r="BE181" s="144">
        <f t="shared" si="144"/>
        <v>0</v>
      </c>
      <c r="BF181" s="144">
        <f t="shared" si="144"/>
        <v>0</v>
      </c>
      <c r="BG181" s="144">
        <f t="shared" si="144"/>
        <v>0</v>
      </c>
      <c r="BH181" s="144">
        <f t="shared" si="144"/>
        <v>0</v>
      </c>
      <c r="BI181" s="144">
        <f t="shared" si="144"/>
        <v>0</v>
      </c>
      <c r="BJ181" s="144">
        <f t="shared" si="144"/>
        <v>0</v>
      </c>
      <c r="BK181" s="144">
        <f t="shared" si="144"/>
        <v>0</v>
      </c>
      <c r="BL181" s="144">
        <f t="shared" si="144"/>
        <v>0</v>
      </c>
      <c r="BM181" s="144">
        <f t="shared" si="144"/>
        <v>0</v>
      </c>
      <c r="BN181" s="144">
        <f t="shared" si="143"/>
        <v>0</v>
      </c>
      <c r="BO181" s="144">
        <f t="shared" si="143"/>
        <v>0</v>
      </c>
      <c r="BP181" s="144">
        <f t="shared" si="143"/>
        <v>0</v>
      </c>
      <c r="BQ181" s="144">
        <f t="shared" si="143"/>
        <v>0</v>
      </c>
      <c r="BR181" s="144">
        <f t="shared" si="150"/>
        <v>0</v>
      </c>
      <c r="BS181" s="144">
        <f t="shared" si="150"/>
        <v>0</v>
      </c>
      <c r="BT181" s="144">
        <f t="shared" si="150"/>
        <v>0</v>
      </c>
      <c r="BU181" s="144">
        <f t="shared" si="150"/>
        <v>0</v>
      </c>
      <c r="BV181" s="144">
        <f t="shared" si="150"/>
        <v>0</v>
      </c>
      <c r="BW181" s="144">
        <f t="shared" si="150"/>
        <v>0</v>
      </c>
      <c r="BX181" s="144">
        <f t="shared" si="150"/>
        <v>0</v>
      </c>
      <c r="BY181" s="144">
        <f t="shared" si="150"/>
        <v>0</v>
      </c>
      <c r="BZ181" s="144">
        <f t="shared" si="150"/>
        <v>0</v>
      </c>
      <c r="CA181" s="144">
        <f t="shared" si="150"/>
        <v>0</v>
      </c>
      <c r="CB181" s="144">
        <f t="shared" si="150"/>
        <v>0</v>
      </c>
      <c r="CC181" s="369"/>
      <c r="CE181" s="189" t="str">
        <f t="shared" si="120"/>
        <v>Reproduction, plan, copies, frais</v>
      </c>
      <c r="CF181" s="145"/>
      <c r="CG181" s="145">
        <v>1</v>
      </c>
      <c r="CH181" s="145">
        <v>1</v>
      </c>
      <c r="CI181" s="145">
        <v>1</v>
      </c>
      <c r="CJ181" s="145">
        <v>1</v>
      </c>
      <c r="CK181" s="145">
        <v>1</v>
      </c>
      <c r="CL181" s="145">
        <v>1</v>
      </c>
      <c r="CM181" s="145">
        <v>1</v>
      </c>
      <c r="CN181" s="145">
        <v>1</v>
      </c>
      <c r="CO181" s="145">
        <v>1</v>
      </c>
      <c r="CP181" s="145">
        <v>1</v>
      </c>
      <c r="CQ181" s="145">
        <v>1</v>
      </c>
      <c r="CR181" s="145">
        <v>1</v>
      </c>
      <c r="CS181" s="145">
        <v>1</v>
      </c>
      <c r="CT181" s="145">
        <f t="shared" si="121"/>
        <v>0</v>
      </c>
      <c r="CU181" s="145">
        <f t="shared" si="122"/>
        <v>0</v>
      </c>
      <c r="CV181" s="145">
        <f t="shared" si="123"/>
        <v>0</v>
      </c>
    </row>
    <row r="182" spans="2:100" s="137" customFormat="1" ht="13.5" hidden="1" thickBot="1" x14ac:dyDescent="0.25">
      <c r="B182" s="98" t="s">
        <v>178</v>
      </c>
      <c r="C182" s="320"/>
      <c r="D182" s="50"/>
      <c r="E182" s="152">
        <v>25</v>
      </c>
      <c r="F182" s="642"/>
      <c r="G182" s="157"/>
      <c r="H182" s="168"/>
      <c r="I182" s="168"/>
      <c r="J182" s="165"/>
      <c r="K182" s="139">
        <f t="shared" si="124"/>
        <v>25</v>
      </c>
      <c r="L182" s="140">
        <f t="shared" si="145"/>
        <v>0</v>
      </c>
      <c r="M182" s="141">
        <f t="shared" si="146"/>
        <v>0</v>
      </c>
      <c r="N182" s="141">
        <f t="shared" si="103"/>
        <v>0</v>
      </c>
      <c r="O182" s="70"/>
      <c r="P182" s="143" t="str">
        <f t="shared" si="118"/>
        <v>AQ (planification, exécution)</v>
      </c>
      <c r="Q182" s="144">
        <f t="shared" si="127"/>
        <v>0</v>
      </c>
      <c r="R182" s="144">
        <f t="shared" si="147"/>
        <v>0</v>
      </c>
      <c r="S182" s="144">
        <f t="shared" si="147"/>
        <v>0</v>
      </c>
      <c r="T182" s="144">
        <f t="shared" si="147"/>
        <v>0</v>
      </c>
      <c r="U182" s="144">
        <f t="shared" si="147"/>
        <v>0</v>
      </c>
      <c r="V182" s="144">
        <f t="shared" si="147"/>
        <v>0</v>
      </c>
      <c r="W182" s="144">
        <f t="shared" si="147"/>
        <v>0</v>
      </c>
      <c r="X182" s="144">
        <f t="shared" si="147"/>
        <v>0</v>
      </c>
      <c r="Y182" s="144">
        <f t="shared" si="147"/>
        <v>0</v>
      </c>
      <c r="Z182" s="144">
        <f t="shared" si="147"/>
        <v>0</v>
      </c>
      <c r="AA182" s="144">
        <f t="shared" si="147"/>
        <v>0</v>
      </c>
      <c r="AB182" s="144">
        <f t="shared" si="147"/>
        <v>0</v>
      </c>
      <c r="AC182" s="144">
        <f t="shared" si="147"/>
        <v>0</v>
      </c>
      <c r="AD182" s="144">
        <f t="shared" si="147"/>
        <v>0</v>
      </c>
      <c r="AE182" s="144">
        <f t="shared" si="147"/>
        <v>0</v>
      </c>
      <c r="AF182" s="144">
        <f t="shared" si="147"/>
        <v>0</v>
      </c>
      <c r="AG182" s="144">
        <f t="shared" si="147"/>
        <v>0</v>
      </c>
      <c r="AH182" s="144">
        <f t="shared" si="147"/>
        <v>0</v>
      </c>
      <c r="AI182" s="144">
        <f t="shared" si="147"/>
        <v>0</v>
      </c>
      <c r="AJ182" s="144">
        <f t="shared" si="147"/>
        <v>0</v>
      </c>
      <c r="AK182" s="144">
        <f t="shared" si="147"/>
        <v>0</v>
      </c>
      <c r="AL182" s="144">
        <f t="shared" si="147"/>
        <v>0</v>
      </c>
      <c r="AM182" s="144">
        <f t="shared" si="147"/>
        <v>0</v>
      </c>
      <c r="AN182" s="144">
        <f t="shared" si="147"/>
        <v>0</v>
      </c>
      <c r="AO182" s="144">
        <f t="shared" si="147"/>
        <v>0</v>
      </c>
      <c r="AP182" s="144">
        <f t="shared" si="147"/>
        <v>0</v>
      </c>
      <c r="AQ182" s="144">
        <f t="shared" si="147"/>
        <v>0</v>
      </c>
      <c r="AR182" s="144">
        <f t="shared" si="147"/>
        <v>0</v>
      </c>
      <c r="AS182" s="144">
        <f t="shared" si="147"/>
        <v>0</v>
      </c>
      <c r="AT182" s="144">
        <f t="shared" si="147"/>
        <v>0</v>
      </c>
      <c r="AU182" s="144">
        <f t="shared" si="147"/>
        <v>0</v>
      </c>
      <c r="AV182" s="144">
        <f t="shared" si="148"/>
        <v>0</v>
      </c>
      <c r="AX182" s="144">
        <f t="shared" si="149"/>
        <v>0</v>
      </c>
      <c r="AY182" s="144">
        <f t="shared" si="144"/>
        <v>0</v>
      </c>
      <c r="AZ182" s="144">
        <f t="shared" si="144"/>
        <v>0</v>
      </c>
      <c r="BA182" s="144">
        <f t="shared" si="144"/>
        <v>0</v>
      </c>
      <c r="BB182" s="144">
        <f t="shared" si="144"/>
        <v>0</v>
      </c>
      <c r="BC182" s="144">
        <f t="shared" si="144"/>
        <v>0</v>
      </c>
      <c r="BD182" s="144">
        <f t="shared" si="144"/>
        <v>0</v>
      </c>
      <c r="BE182" s="144">
        <f t="shared" si="144"/>
        <v>0</v>
      </c>
      <c r="BF182" s="144">
        <f t="shared" si="144"/>
        <v>0</v>
      </c>
      <c r="BG182" s="144">
        <f t="shared" si="144"/>
        <v>0</v>
      </c>
      <c r="BH182" s="144">
        <f t="shared" si="144"/>
        <v>0</v>
      </c>
      <c r="BI182" s="144">
        <f t="shared" si="144"/>
        <v>0</v>
      </c>
      <c r="BJ182" s="144">
        <f t="shared" si="144"/>
        <v>0</v>
      </c>
      <c r="BK182" s="144">
        <f t="shared" si="144"/>
        <v>0</v>
      </c>
      <c r="BL182" s="144">
        <f t="shared" si="144"/>
        <v>0</v>
      </c>
      <c r="BM182" s="144">
        <f t="shared" si="144"/>
        <v>0</v>
      </c>
      <c r="BN182" s="144">
        <f t="shared" si="143"/>
        <v>0</v>
      </c>
      <c r="BO182" s="144">
        <f t="shared" si="143"/>
        <v>0</v>
      </c>
      <c r="BP182" s="144">
        <f t="shared" si="143"/>
        <v>0</v>
      </c>
      <c r="BQ182" s="144">
        <f t="shared" si="143"/>
        <v>0</v>
      </c>
      <c r="BR182" s="144">
        <f t="shared" si="150"/>
        <v>0</v>
      </c>
      <c r="BS182" s="144">
        <f t="shared" si="150"/>
        <v>0</v>
      </c>
      <c r="BT182" s="144">
        <f t="shared" si="150"/>
        <v>0</v>
      </c>
      <c r="BU182" s="144">
        <f t="shared" si="150"/>
        <v>0</v>
      </c>
      <c r="BV182" s="144">
        <f t="shared" si="150"/>
        <v>0</v>
      </c>
      <c r="BW182" s="144">
        <f t="shared" si="150"/>
        <v>0</v>
      </c>
      <c r="BX182" s="144">
        <f t="shared" si="150"/>
        <v>0</v>
      </c>
      <c r="BY182" s="144">
        <f t="shared" si="150"/>
        <v>0</v>
      </c>
      <c r="BZ182" s="144">
        <f t="shared" si="150"/>
        <v>0</v>
      </c>
      <c r="CA182" s="144">
        <f t="shared" si="150"/>
        <v>0</v>
      </c>
      <c r="CB182" s="144">
        <f t="shared" si="150"/>
        <v>0</v>
      </c>
      <c r="CC182" s="369"/>
      <c r="CE182" s="189" t="str">
        <f t="shared" si="120"/>
        <v>AQ (planification, exécution)</v>
      </c>
      <c r="CF182" s="145"/>
      <c r="CG182" s="145">
        <v>1</v>
      </c>
      <c r="CH182" s="145">
        <v>1</v>
      </c>
      <c r="CI182" s="145">
        <v>1</v>
      </c>
      <c r="CJ182" s="145">
        <v>1</v>
      </c>
      <c r="CK182" s="145">
        <v>1</v>
      </c>
      <c r="CL182" s="145">
        <v>1</v>
      </c>
      <c r="CM182" s="145">
        <v>1</v>
      </c>
      <c r="CN182" s="145">
        <v>1</v>
      </c>
      <c r="CO182" s="145">
        <v>1</v>
      </c>
      <c r="CP182" s="145">
        <v>1</v>
      </c>
      <c r="CQ182" s="145">
        <v>1</v>
      </c>
      <c r="CR182" s="145">
        <v>1</v>
      </c>
      <c r="CS182" s="145">
        <v>1</v>
      </c>
      <c r="CT182" s="145">
        <f t="shared" si="121"/>
        <v>0</v>
      </c>
      <c r="CU182" s="145">
        <f t="shared" si="122"/>
        <v>0</v>
      </c>
      <c r="CV182" s="145">
        <f t="shared" si="123"/>
        <v>0</v>
      </c>
    </row>
    <row r="183" spans="2:100" s="137" customFormat="1" ht="13.5" hidden="1" thickBot="1" x14ac:dyDescent="0.25">
      <c r="B183" s="98" t="s">
        <v>179</v>
      </c>
      <c r="C183" s="320"/>
      <c r="D183" s="50"/>
      <c r="E183" s="152">
        <v>25</v>
      </c>
      <c r="F183" s="642"/>
      <c r="G183" s="157"/>
      <c r="H183" s="168"/>
      <c r="I183" s="168"/>
      <c r="J183" s="165"/>
      <c r="K183" s="139">
        <f t="shared" si="124"/>
        <v>25</v>
      </c>
      <c r="L183" s="140">
        <f t="shared" si="145"/>
        <v>0</v>
      </c>
      <c r="M183" s="141">
        <f t="shared" si="146"/>
        <v>0</v>
      </c>
      <c r="N183" s="141">
        <f t="shared" si="103"/>
        <v>0</v>
      </c>
      <c r="O183" s="70"/>
      <c r="P183" s="143" t="str">
        <f t="shared" si="118"/>
        <v>Optimisation de l'exploitation après la mise en service</v>
      </c>
      <c r="Q183" s="144">
        <f t="shared" si="127"/>
        <v>0</v>
      </c>
      <c r="R183" s="144">
        <f t="shared" si="147"/>
        <v>0</v>
      </c>
      <c r="S183" s="144">
        <f t="shared" si="147"/>
        <v>0</v>
      </c>
      <c r="T183" s="144">
        <f t="shared" si="147"/>
        <v>0</v>
      </c>
      <c r="U183" s="144">
        <f t="shared" si="147"/>
        <v>0</v>
      </c>
      <c r="V183" s="144">
        <f t="shared" si="147"/>
        <v>0</v>
      </c>
      <c r="W183" s="144">
        <f t="shared" si="147"/>
        <v>0</v>
      </c>
      <c r="X183" s="144">
        <f t="shared" si="147"/>
        <v>0</v>
      </c>
      <c r="Y183" s="144">
        <f t="shared" si="147"/>
        <v>0</v>
      </c>
      <c r="Z183" s="144">
        <f t="shared" si="147"/>
        <v>0</v>
      </c>
      <c r="AA183" s="144">
        <f t="shared" si="147"/>
        <v>0</v>
      </c>
      <c r="AB183" s="144">
        <f t="shared" si="147"/>
        <v>0</v>
      </c>
      <c r="AC183" s="144">
        <f t="shared" si="147"/>
        <v>0</v>
      </c>
      <c r="AD183" s="144">
        <f t="shared" si="147"/>
        <v>0</v>
      </c>
      <c r="AE183" s="144">
        <f t="shared" si="147"/>
        <v>0</v>
      </c>
      <c r="AF183" s="144">
        <f t="shared" si="147"/>
        <v>0</v>
      </c>
      <c r="AG183" s="144">
        <f t="shared" si="147"/>
        <v>0</v>
      </c>
      <c r="AH183" s="144">
        <f t="shared" si="147"/>
        <v>0</v>
      </c>
      <c r="AI183" s="144">
        <f t="shared" si="147"/>
        <v>0</v>
      </c>
      <c r="AJ183" s="144">
        <f t="shared" si="147"/>
        <v>0</v>
      </c>
      <c r="AK183" s="144">
        <f t="shared" si="147"/>
        <v>0</v>
      </c>
      <c r="AL183" s="144">
        <f t="shared" si="147"/>
        <v>0</v>
      </c>
      <c r="AM183" s="144">
        <f t="shared" si="147"/>
        <v>0</v>
      </c>
      <c r="AN183" s="144">
        <f t="shared" si="147"/>
        <v>0</v>
      </c>
      <c r="AO183" s="144">
        <f t="shared" si="147"/>
        <v>0</v>
      </c>
      <c r="AP183" s="144">
        <f t="shared" si="147"/>
        <v>0</v>
      </c>
      <c r="AQ183" s="144">
        <f t="shared" si="147"/>
        <v>0</v>
      </c>
      <c r="AR183" s="144">
        <f t="shared" si="147"/>
        <v>0</v>
      </c>
      <c r="AS183" s="144">
        <f t="shared" si="147"/>
        <v>0</v>
      </c>
      <c r="AT183" s="144">
        <f t="shared" si="147"/>
        <v>0</v>
      </c>
      <c r="AU183" s="144">
        <f t="shared" si="147"/>
        <v>0</v>
      </c>
      <c r="AV183" s="144">
        <f t="shared" si="148"/>
        <v>0</v>
      </c>
      <c r="AX183" s="144">
        <f t="shared" si="149"/>
        <v>0</v>
      </c>
      <c r="AY183" s="144">
        <f t="shared" si="144"/>
        <v>0</v>
      </c>
      <c r="AZ183" s="144">
        <f t="shared" si="144"/>
        <v>0</v>
      </c>
      <c r="BA183" s="144">
        <f t="shared" si="144"/>
        <v>0</v>
      </c>
      <c r="BB183" s="144">
        <f t="shared" si="144"/>
        <v>0</v>
      </c>
      <c r="BC183" s="144">
        <f t="shared" si="144"/>
        <v>0</v>
      </c>
      <c r="BD183" s="144">
        <f t="shared" si="144"/>
        <v>0</v>
      </c>
      <c r="BE183" s="144">
        <f t="shared" si="144"/>
        <v>0</v>
      </c>
      <c r="BF183" s="144">
        <f t="shared" si="144"/>
        <v>0</v>
      </c>
      <c r="BG183" s="144">
        <f t="shared" si="144"/>
        <v>0</v>
      </c>
      <c r="BH183" s="144">
        <f t="shared" si="144"/>
        <v>0</v>
      </c>
      <c r="BI183" s="144">
        <f t="shared" si="144"/>
        <v>0</v>
      </c>
      <c r="BJ183" s="144">
        <f t="shared" si="144"/>
        <v>0</v>
      </c>
      <c r="BK183" s="144">
        <f t="shared" si="144"/>
        <v>0</v>
      </c>
      <c r="BL183" s="144">
        <f t="shared" si="144"/>
        <v>0</v>
      </c>
      <c r="BM183" s="144">
        <f t="shared" si="144"/>
        <v>0</v>
      </c>
      <c r="BN183" s="144">
        <f t="shared" si="143"/>
        <v>0</v>
      </c>
      <c r="BO183" s="144">
        <f t="shared" si="143"/>
        <v>0</v>
      </c>
      <c r="BP183" s="144">
        <f t="shared" si="143"/>
        <v>0</v>
      </c>
      <c r="BQ183" s="144">
        <f t="shared" si="143"/>
        <v>0</v>
      </c>
      <c r="BR183" s="144">
        <f t="shared" si="150"/>
        <v>0</v>
      </c>
      <c r="BS183" s="144">
        <f t="shared" si="150"/>
        <v>0</v>
      </c>
      <c r="BT183" s="144">
        <f t="shared" si="150"/>
        <v>0</v>
      </c>
      <c r="BU183" s="144">
        <f t="shared" si="150"/>
        <v>0</v>
      </c>
      <c r="BV183" s="144">
        <f t="shared" si="150"/>
        <v>0</v>
      </c>
      <c r="BW183" s="144">
        <f t="shared" si="150"/>
        <v>0</v>
      </c>
      <c r="BX183" s="144">
        <f t="shared" si="150"/>
        <v>0</v>
      </c>
      <c r="BY183" s="144">
        <f t="shared" si="150"/>
        <v>0</v>
      </c>
      <c r="BZ183" s="144">
        <f t="shared" si="150"/>
        <v>0</v>
      </c>
      <c r="CA183" s="144">
        <f t="shared" si="150"/>
        <v>0</v>
      </c>
      <c r="CB183" s="144">
        <f t="shared" si="150"/>
        <v>0</v>
      </c>
      <c r="CC183" s="369"/>
      <c r="CE183" s="189" t="str">
        <f t="shared" si="120"/>
        <v>Optimisation de l'exploitation après la mise en service</v>
      </c>
      <c r="CF183" s="145"/>
      <c r="CG183" s="145">
        <v>1</v>
      </c>
      <c r="CH183" s="145">
        <v>1</v>
      </c>
      <c r="CI183" s="145">
        <v>1</v>
      </c>
      <c r="CJ183" s="145">
        <v>1</v>
      </c>
      <c r="CK183" s="145">
        <v>1</v>
      </c>
      <c r="CL183" s="145">
        <v>1</v>
      </c>
      <c r="CM183" s="145">
        <v>1</v>
      </c>
      <c r="CN183" s="145">
        <v>1</v>
      </c>
      <c r="CO183" s="145">
        <v>1</v>
      </c>
      <c r="CP183" s="145">
        <v>1</v>
      </c>
      <c r="CQ183" s="145">
        <v>1</v>
      </c>
      <c r="CR183" s="145">
        <v>1</v>
      </c>
      <c r="CS183" s="145">
        <v>1</v>
      </c>
      <c r="CT183" s="145">
        <f t="shared" si="121"/>
        <v>0</v>
      </c>
      <c r="CU183" s="145">
        <f t="shared" si="122"/>
        <v>0</v>
      </c>
      <c r="CV183" s="145">
        <f t="shared" si="123"/>
        <v>0</v>
      </c>
    </row>
    <row r="184" spans="2:100" s="137" customFormat="1" ht="13.5" hidden="1" thickBot="1" x14ac:dyDescent="0.25">
      <c r="B184" s="98" t="s">
        <v>180</v>
      </c>
      <c r="C184" s="320"/>
      <c r="D184" s="50"/>
      <c r="E184" s="152">
        <v>5</v>
      </c>
      <c r="F184" s="642"/>
      <c r="G184" s="157"/>
      <c r="H184" s="168"/>
      <c r="I184" s="168"/>
      <c r="J184" s="165"/>
      <c r="K184" s="139">
        <f t="shared" si="124"/>
        <v>5</v>
      </c>
      <c r="L184" s="140">
        <f t="shared" si="145"/>
        <v>0</v>
      </c>
      <c r="M184" s="141">
        <f t="shared" si="146"/>
        <v>0</v>
      </c>
      <c r="N184" s="141">
        <f t="shared" si="103"/>
        <v>0</v>
      </c>
      <c r="O184" s="70"/>
      <c r="P184" s="143" t="str">
        <f t="shared" si="118"/>
        <v>Optimisation de l'exploitation tous les 5 ans</v>
      </c>
      <c r="Q184" s="144">
        <f t="shared" si="127"/>
        <v>0</v>
      </c>
      <c r="R184" s="144">
        <f t="shared" si="147"/>
        <v>0</v>
      </c>
      <c r="S184" s="144">
        <f t="shared" si="147"/>
        <v>0</v>
      </c>
      <c r="T184" s="144">
        <f t="shared" si="147"/>
        <v>0</v>
      </c>
      <c r="U184" s="144">
        <f t="shared" si="147"/>
        <v>0</v>
      </c>
      <c r="V184" s="144">
        <f t="shared" si="147"/>
        <v>0</v>
      </c>
      <c r="W184" s="144">
        <f t="shared" si="147"/>
        <v>0</v>
      </c>
      <c r="X184" s="144">
        <f t="shared" si="147"/>
        <v>0</v>
      </c>
      <c r="Y184" s="144">
        <f t="shared" si="147"/>
        <v>0</v>
      </c>
      <c r="Z184" s="144">
        <f t="shared" si="147"/>
        <v>0</v>
      </c>
      <c r="AA184" s="144">
        <f t="shared" si="147"/>
        <v>0</v>
      </c>
      <c r="AB184" s="144">
        <f t="shared" si="147"/>
        <v>0</v>
      </c>
      <c r="AC184" s="144">
        <f t="shared" si="147"/>
        <v>0</v>
      </c>
      <c r="AD184" s="144">
        <f t="shared" si="147"/>
        <v>0</v>
      </c>
      <c r="AE184" s="144">
        <f t="shared" si="147"/>
        <v>0</v>
      </c>
      <c r="AF184" s="144">
        <f t="shared" si="147"/>
        <v>0</v>
      </c>
      <c r="AG184" s="144">
        <f t="shared" ref="AG184:AU184" si="151">IF(Betrachtungszeit_Heizung&lt;AG$26,0,IF(AND(AF$26&lt;&gt;0,AF$26/($K184)=INT(AF$26/($K184))),$D184,0))</f>
        <v>0</v>
      </c>
      <c r="AH184" s="144">
        <f t="shared" si="151"/>
        <v>0</v>
      </c>
      <c r="AI184" s="144">
        <f t="shared" si="151"/>
        <v>0</v>
      </c>
      <c r="AJ184" s="144">
        <f t="shared" si="151"/>
        <v>0</v>
      </c>
      <c r="AK184" s="144">
        <f t="shared" si="151"/>
        <v>0</v>
      </c>
      <c r="AL184" s="144">
        <f t="shared" si="151"/>
        <v>0</v>
      </c>
      <c r="AM184" s="144">
        <f t="shared" si="151"/>
        <v>0</v>
      </c>
      <c r="AN184" s="144">
        <f t="shared" si="151"/>
        <v>0</v>
      </c>
      <c r="AO184" s="144">
        <f t="shared" si="151"/>
        <v>0</v>
      </c>
      <c r="AP184" s="144">
        <f t="shared" si="151"/>
        <v>0</v>
      </c>
      <c r="AQ184" s="144">
        <f t="shared" si="151"/>
        <v>0</v>
      </c>
      <c r="AR184" s="144">
        <f t="shared" si="151"/>
        <v>0</v>
      </c>
      <c r="AS184" s="144">
        <f t="shared" si="151"/>
        <v>0</v>
      </c>
      <c r="AT184" s="144">
        <f t="shared" si="151"/>
        <v>0</v>
      </c>
      <c r="AU184" s="144">
        <f t="shared" si="151"/>
        <v>0</v>
      </c>
      <c r="AV184" s="144">
        <f t="shared" si="148"/>
        <v>0</v>
      </c>
      <c r="AX184" s="144">
        <f t="shared" si="149"/>
        <v>0</v>
      </c>
      <c r="AY184" s="144">
        <f t="shared" si="144"/>
        <v>0</v>
      </c>
      <c r="AZ184" s="144">
        <f t="shared" si="144"/>
        <v>0</v>
      </c>
      <c r="BA184" s="144">
        <f t="shared" si="144"/>
        <v>0</v>
      </c>
      <c r="BB184" s="144">
        <f t="shared" si="144"/>
        <v>0</v>
      </c>
      <c r="BC184" s="144">
        <f t="shared" si="144"/>
        <v>0</v>
      </c>
      <c r="BD184" s="144">
        <f t="shared" si="144"/>
        <v>0</v>
      </c>
      <c r="BE184" s="144">
        <f t="shared" si="144"/>
        <v>0</v>
      </c>
      <c r="BF184" s="144">
        <f t="shared" si="144"/>
        <v>0</v>
      </c>
      <c r="BG184" s="144">
        <f t="shared" si="144"/>
        <v>0</v>
      </c>
      <c r="BH184" s="144">
        <f t="shared" si="144"/>
        <v>0</v>
      </c>
      <c r="BI184" s="144">
        <f t="shared" si="144"/>
        <v>0</v>
      </c>
      <c r="BJ184" s="144">
        <f t="shared" si="144"/>
        <v>0</v>
      </c>
      <c r="BK184" s="144">
        <f t="shared" si="144"/>
        <v>0</v>
      </c>
      <c r="BL184" s="144">
        <f t="shared" si="144"/>
        <v>0</v>
      </c>
      <c r="BM184" s="144">
        <f t="shared" si="144"/>
        <v>0</v>
      </c>
      <c r="BN184" s="144">
        <f t="shared" si="143"/>
        <v>0</v>
      </c>
      <c r="BO184" s="144">
        <f t="shared" si="143"/>
        <v>0</v>
      </c>
      <c r="BP184" s="144">
        <f t="shared" si="143"/>
        <v>0</v>
      </c>
      <c r="BQ184" s="144">
        <f t="shared" si="143"/>
        <v>0</v>
      </c>
      <c r="BR184" s="144">
        <f t="shared" si="150"/>
        <v>0</v>
      </c>
      <c r="BS184" s="144">
        <f t="shared" si="150"/>
        <v>0</v>
      </c>
      <c r="BT184" s="144">
        <f t="shared" si="150"/>
        <v>0</v>
      </c>
      <c r="BU184" s="144">
        <f t="shared" si="150"/>
        <v>0</v>
      </c>
      <c r="BV184" s="144">
        <f t="shared" si="150"/>
        <v>0</v>
      </c>
      <c r="BW184" s="144">
        <f t="shared" si="150"/>
        <v>0</v>
      </c>
      <c r="BX184" s="144">
        <f t="shared" si="150"/>
        <v>0</v>
      </c>
      <c r="BY184" s="144">
        <f t="shared" si="150"/>
        <v>0</v>
      </c>
      <c r="BZ184" s="144">
        <f t="shared" si="150"/>
        <v>0</v>
      </c>
      <c r="CA184" s="144">
        <f t="shared" si="150"/>
        <v>0</v>
      </c>
      <c r="CB184" s="144">
        <f t="shared" si="150"/>
        <v>0</v>
      </c>
      <c r="CC184" s="369"/>
      <c r="CE184" s="189" t="str">
        <f t="shared" si="120"/>
        <v>Optimisation de l'exploitation tous les 5 ans</v>
      </c>
      <c r="CF184" s="145"/>
      <c r="CG184" s="145">
        <v>1</v>
      </c>
      <c r="CH184" s="145">
        <v>1</v>
      </c>
      <c r="CI184" s="145">
        <v>1</v>
      </c>
      <c r="CJ184" s="145">
        <v>1</v>
      </c>
      <c r="CK184" s="145">
        <v>1</v>
      </c>
      <c r="CL184" s="145">
        <v>1</v>
      </c>
      <c r="CM184" s="145">
        <v>1</v>
      </c>
      <c r="CN184" s="145">
        <v>1</v>
      </c>
      <c r="CO184" s="145">
        <v>1</v>
      </c>
      <c r="CP184" s="145">
        <v>1</v>
      </c>
      <c r="CQ184" s="145">
        <v>1</v>
      </c>
      <c r="CR184" s="145">
        <v>1</v>
      </c>
      <c r="CS184" s="145">
        <v>1</v>
      </c>
      <c r="CT184" s="145">
        <f t="shared" si="121"/>
        <v>0</v>
      </c>
      <c r="CU184" s="145">
        <f t="shared" si="122"/>
        <v>0</v>
      </c>
      <c r="CV184" s="145">
        <f t="shared" si="123"/>
        <v>0</v>
      </c>
    </row>
    <row r="185" spans="2:100" s="137" customFormat="1" hidden="1" x14ac:dyDescent="0.2">
      <c r="B185" s="95" t="s">
        <v>45</v>
      </c>
      <c r="C185" s="320"/>
      <c r="D185" s="50"/>
      <c r="E185" s="510">
        <v>30</v>
      </c>
      <c r="F185" s="643"/>
      <c r="G185" s="157"/>
      <c r="H185" s="626"/>
      <c r="I185" s="627"/>
      <c r="J185" s="84"/>
      <c r="K185" s="139">
        <f>IF(ISNUMBER(F185),F185,IF(ISNUMBER(E185),E185,0))</f>
        <v>30</v>
      </c>
      <c r="L185" s="140">
        <f t="shared" si="145"/>
        <v>0</v>
      </c>
      <c r="M185" s="141">
        <f t="shared" si="146"/>
        <v>0</v>
      </c>
      <c r="N185" s="141">
        <f t="shared" si="103"/>
        <v>0</v>
      </c>
      <c r="O185" s="70"/>
      <c r="P185" s="149" t="str">
        <f t="shared" si="118"/>
        <v>Autre</v>
      </c>
      <c r="Q185" s="144">
        <f t="shared" si="127"/>
        <v>0</v>
      </c>
      <c r="R185" s="144">
        <f t="shared" ref="R185:AU185" si="152">IF(Betrachtungszeit_Heizung&lt;R$26,0,IF(AND(Q$26&lt;&gt;0,Q$26/($K185)=INT(Q$26/($K185))),$D185,0))</f>
        <v>0</v>
      </c>
      <c r="S185" s="144">
        <f t="shared" si="152"/>
        <v>0</v>
      </c>
      <c r="T185" s="144">
        <f t="shared" si="152"/>
        <v>0</v>
      </c>
      <c r="U185" s="144">
        <f t="shared" si="152"/>
        <v>0</v>
      </c>
      <c r="V185" s="144">
        <f t="shared" si="152"/>
        <v>0</v>
      </c>
      <c r="W185" s="144">
        <f t="shared" si="152"/>
        <v>0</v>
      </c>
      <c r="X185" s="144">
        <f t="shared" si="152"/>
        <v>0</v>
      </c>
      <c r="Y185" s="144">
        <f t="shared" si="152"/>
        <v>0</v>
      </c>
      <c r="Z185" s="144">
        <f t="shared" si="152"/>
        <v>0</v>
      </c>
      <c r="AA185" s="144">
        <f t="shared" si="152"/>
        <v>0</v>
      </c>
      <c r="AB185" s="144">
        <f t="shared" si="152"/>
        <v>0</v>
      </c>
      <c r="AC185" s="144">
        <f t="shared" si="152"/>
        <v>0</v>
      </c>
      <c r="AD185" s="144">
        <f t="shared" si="152"/>
        <v>0</v>
      </c>
      <c r="AE185" s="144">
        <f t="shared" si="152"/>
        <v>0</v>
      </c>
      <c r="AF185" s="144">
        <f t="shared" si="152"/>
        <v>0</v>
      </c>
      <c r="AG185" s="144">
        <f t="shared" si="152"/>
        <v>0</v>
      </c>
      <c r="AH185" s="144">
        <f t="shared" si="152"/>
        <v>0</v>
      </c>
      <c r="AI185" s="144">
        <f t="shared" si="152"/>
        <v>0</v>
      </c>
      <c r="AJ185" s="144">
        <f t="shared" si="152"/>
        <v>0</v>
      </c>
      <c r="AK185" s="144">
        <f t="shared" si="152"/>
        <v>0</v>
      </c>
      <c r="AL185" s="144">
        <f t="shared" si="152"/>
        <v>0</v>
      </c>
      <c r="AM185" s="144">
        <f t="shared" si="152"/>
        <v>0</v>
      </c>
      <c r="AN185" s="144">
        <f t="shared" si="152"/>
        <v>0</v>
      </c>
      <c r="AO185" s="144">
        <f t="shared" si="152"/>
        <v>0</v>
      </c>
      <c r="AP185" s="144">
        <f t="shared" si="152"/>
        <v>0</v>
      </c>
      <c r="AQ185" s="144">
        <f t="shared" si="152"/>
        <v>0</v>
      </c>
      <c r="AR185" s="144">
        <f t="shared" si="152"/>
        <v>0</v>
      </c>
      <c r="AS185" s="144">
        <f t="shared" si="152"/>
        <v>0</v>
      </c>
      <c r="AT185" s="144">
        <f t="shared" si="152"/>
        <v>0</v>
      </c>
      <c r="AU185" s="144">
        <f t="shared" si="152"/>
        <v>0</v>
      </c>
      <c r="AV185" s="144">
        <f t="shared" si="148"/>
        <v>0</v>
      </c>
      <c r="AX185" s="144">
        <f t="shared" si="149"/>
        <v>0</v>
      </c>
      <c r="AY185" s="144">
        <f t="shared" si="144"/>
        <v>0</v>
      </c>
      <c r="AZ185" s="144">
        <f t="shared" si="144"/>
        <v>0</v>
      </c>
      <c r="BA185" s="144">
        <f t="shared" si="144"/>
        <v>0</v>
      </c>
      <c r="BB185" s="144">
        <f t="shared" si="144"/>
        <v>0</v>
      </c>
      <c r="BC185" s="144">
        <f t="shared" si="144"/>
        <v>0</v>
      </c>
      <c r="BD185" s="144">
        <f t="shared" si="144"/>
        <v>0</v>
      </c>
      <c r="BE185" s="144">
        <f t="shared" si="144"/>
        <v>0</v>
      </c>
      <c r="BF185" s="144">
        <f t="shared" si="144"/>
        <v>0</v>
      </c>
      <c r="BG185" s="144">
        <f t="shared" si="144"/>
        <v>0</v>
      </c>
      <c r="BH185" s="144">
        <f t="shared" si="144"/>
        <v>0</v>
      </c>
      <c r="BI185" s="144">
        <f t="shared" si="144"/>
        <v>0</v>
      </c>
      <c r="BJ185" s="144">
        <f t="shared" si="144"/>
        <v>0</v>
      </c>
      <c r="BK185" s="144">
        <f t="shared" si="144"/>
        <v>0</v>
      </c>
      <c r="BL185" s="144">
        <f t="shared" si="144"/>
        <v>0</v>
      </c>
      <c r="BM185" s="144">
        <f t="shared" si="144"/>
        <v>0</v>
      </c>
      <c r="BN185" s="144">
        <f t="shared" si="143"/>
        <v>0</v>
      </c>
      <c r="BO185" s="144">
        <f t="shared" si="143"/>
        <v>0</v>
      </c>
      <c r="BP185" s="144">
        <f t="shared" si="143"/>
        <v>0</v>
      </c>
      <c r="BQ185" s="144">
        <f t="shared" si="143"/>
        <v>0</v>
      </c>
      <c r="BR185" s="144">
        <f t="shared" si="150"/>
        <v>0</v>
      </c>
      <c r="BS185" s="144">
        <f t="shared" si="150"/>
        <v>0</v>
      </c>
      <c r="BT185" s="144">
        <f t="shared" si="150"/>
        <v>0</v>
      </c>
      <c r="BU185" s="144">
        <f t="shared" si="150"/>
        <v>0</v>
      </c>
      <c r="BV185" s="144">
        <f t="shared" si="150"/>
        <v>0</v>
      </c>
      <c r="BW185" s="144">
        <f t="shared" si="150"/>
        <v>0</v>
      </c>
      <c r="BX185" s="144">
        <f t="shared" si="150"/>
        <v>0</v>
      </c>
      <c r="BY185" s="144">
        <f t="shared" si="150"/>
        <v>0</v>
      </c>
      <c r="BZ185" s="144">
        <f t="shared" si="150"/>
        <v>0</v>
      </c>
      <c r="CA185" s="144">
        <f t="shared" si="150"/>
        <v>0</v>
      </c>
      <c r="CB185" s="144">
        <f t="shared" si="150"/>
        <v>0</v>
      </c>
      <c r="CC185" s="369"/>
      <c r="CE185" s="189" t="str">
        <f t="shared" si="120"/>
        <v>Autre</v>
      </c>
      <c r="CF185" s="145"/>
      <c r="CG185" s="145">
        <v>1</v>
      </c>
      <c r="CH185" s="145">
        <v>1</v>
      </c>
      <c r="CI185" s="145">
        <v>1</v>
      </c>
      <c r="CJ185" s="145">
        <v>1</v>
      </c>
      <c r="CK185" s="145">
        <v>1</v>
      </c>
      <c r="CL185" s="145">
        <v>1</v>
      </c>
      <c r="CM185" s="145">
        <v>1</v>
      </c>
      <c r="CN185" s="145">
        <v>1</v>
      </c>
      <c r="CO185" s="145">
        <v>1</v>
      </c>
      <c r="CP185" s="145">
        <v>1</v>
      </c>
      <c r="CQ185" s="145">
        <v>1</v>
      </c>
      <c r="CR185" s="145">
        <v>1</v>
      </c>
      <c r="CS185" s="145">
        <v>1</v>
      </c>
      <c r="CT185" s="145">
        <f t="shared" si="121"/>
        <v>0</v>
      </c>
      <c r="CU185" s="145">
        <f t="shared" si="122"/>
        <v>0</v>
      </c>
      <c r="CV185" s="145">
        <f t="shared" si="123"/>
        <v>0</v>
      </c>
    </row>
    <row r="186" spans="2:100" s="146" customFormat="1" hidden="1" x14ac:dyDescent="0.2">
      <c r="B186" s="539" t="s">
        <v>181</v>
      </c>
      <c r="C186" s="540"/>
      <c r="D186" s="172"/>
      <c r="E186" s="173"/>
      <c r="F186" s="174"/>
      <c r="G186" s="175"/>
      <c r="H186" s="176"/>
      <c r="I186" s="176"/>
      <c r="J186" s="84"/>
      <c r="K186" s="573"/>
      <c r="L186" s="574"/>
      <c r="M186" s="192"/>
      <c r="N186" s="575"/>
      <c r="O186" s="70"/>
      <c r="P186" s="551"/>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575"/>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2"/>
      <c r="BZ186" s="192"/>
      <c r="CA186" s="192"/>
      <c r="CB186" s="192"/>
      <c r="CC186" s="158"/>
      <c r="CE186" s="217"/>
      <c r="CF186" s="128"/>
      <c r="CG186" s="128"/>
      <c r="CH186" s="128"/>
      <c r="CI186" s="128"/>
      <c r="CJ186" s="128"/>
      <c r="CK186" s="128"/>
      <c r="CL186" s="128"/>
      <c r="CM186" s="128"/>
      <c r="CN186" s="128"/>
      <c r="CO186" s="128"/>
      <c r="CP186" s="128"/>
      <c r="CQ186" s="128"/>
      <c r="CR186" s="128"/>
      <c r="CS186" s="128"/>
      <c r="CT186" s="70"/>
      <c r="CU186" s="70"/>
      <c r="CV186" s="70"/>
    </row>
    <row r="187" spans="2:100" s="146" customFormat="1" hidden="1" x14ac:dyDescent="0.2">
      <c r="B187" s="541" t="str">
        <f>B26</f>
        <v>1. Source de chaleur - génie civil</v>
      </c>
      <c r="C187" s="540"/>
      <c r="D187" s="542">
        <f>SUM(D27:D35)</f>
        <v>0</v>
      </c>
      <c r="E187" s="173"/>
      <c r="F187" s="174"/>
      <c r="G187" s="175"/>
      <c r="H187" s="176"/>
      <c r="I187" s="176"/>
      <c r="J187" s="84"/>
      <c r="K187" s="511"/>
      <c r="L187" s="148"/>
      <c r="M187" s="71"/>
      <c r="N187" s="576"/>
      <c r="O187" s="70"/>
      <c r="P187" s="578"/>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576"/>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158"/>
      <c r="CF187" s="70"/>
      <c r="CG187" s="70"/>
      <c r="CH187" s="70"/>
      <c r="CI187" s="70"/>
      <c r="CJ187" s="70"/>
      <c r="CK187" s="70"/>
      <c r="CL187" s="70"/>
      <c r="CM187" s="70"/>
      <c r="CN187" s="70"/>
      <c r="CO187" s="70"/>
      <c r="CP187" s="70"/>
      <c r="CQ187" s="70"/>
      <c r="CR187" s="70"/>
      <c r="CS187" s="70"/>
      <c r="CT187" s="70"/>
      <c r="CU187" s="70"/>
      <c r="CV187" s="70"/>
    </row>
    <row r="188" spans="2:100" s="146" customFormat="1" hidden="1" x14ac:dyDescent="0.2">
      <c r="B188" s="541" t="str">
        <f>B36</f>
        <v>2. Source de chaleur - installations technique</v>
      </c>
      <c r="C188" s="540"/>
      <c r="D188" s="542">
        <f>SUM(D37:D48)</f>
        <v>0</v>
      </c>
      <c r="E188" s="173"/>
      <c r="F188" s="174"/>
      <c r="G188" s="175"/>
      <c r="H188" s="176"/>
      <c r="I188" s="176"/>
      <c r="J188" s="84"/>
      <c r="K188" s="511"/>
      <c r="L188" s="148"/>
      <c r="M188" s="71"/>
      <c r="N188" s="576"/>
      <c r="O188" s="70"/>
      <c r="P188" s="578"/>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576"/>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158"/>
      <c r="CF188" s="70"/>
      <c r="CG188" s="70"/>
      <c r="CH188" s="70"/>
      <c r="CI188" s="70"/>
      <c r="CJ188" s="70"/>
      <c r="CK188" s="70"/>
      <c r="CL188" s="70"/>
      <c r="CM188" s="70"/>
      <c r="CN188" s="70"/>
      <c r="CO188" s="70"/>
      <c r="CP188" s="70"/>
      <c r="CQ188" s="70"/>
      <c r="CR188" s="70"/>
      <c r="CS188" s="70"/>
      <c r="CT188" s="70"/>
      <c r="CU188" s="70"/>
      <c r="CV188" s="70"/>
    </row>
    <row r="189" spans="2:100" s="146" customFormat="1" hidden="1" x14ac:dyDescent="0.2">
      <c r="B189" s="541" t="str">
        <f>B49</f>
        <v>3. Approvisionnement en énergie</v>
      </c>
      <c r="C189" s="540"/>
      <c r="D189" s="542">
        <f>SUM(D50:D58)</f>
        <v>0</v>
      </c>
      <c r="E189" s="173"/>
      <c r="F189" s="174"/>
      <c r="G189" s="175"/>
      <c r="H189" s="176"/>
      <c r="I189" s="176"/>
      <c r="J189" s="84"/>
      <c r="K189" s="511"/>
      <c r="L189" s="148"/>
      <c r="M189" s="71"/>
      <c r="N189" s="576"/>
      <c r="O189" s="70"/>
      <c r="P189" s="578"/>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576"/>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158"/>
      <c r="CF189" s="70"/>
      <c r="CG189" s="70"/>
      <c r="CH189" s="70"/>
      <c r="CI189" s="70"/>
      <c r="CJ189" s="70"/>
      <c r="CK189" s="70"/>
      <c r="CL189" s="70"/>
      <c r="CM189" s="70"/>
      <c r="CN189" s="70"/>
      <c r="CO189" s="70"/>
      <c r="CP189" s="70"/>
      <c r="CQ189" s="70"/>
      <c r="CR189" s="70"/>
      <c r="CS189" s="70"/>
      <c r="CT189" s="70"/>
      <c r="CU189" s="70"/>
      <c r="CV189" s="70"/>
    </row>
    <row r="190" spans="2:100" s="146" customFormat="1" hidden="1" x14ac:dyDescent="0.2">
      <c r="B190" s="541" t="str">
        <f>B59</f>
        <v>4. Production de chaleur</v>
      </c>
      <c r="C190" s="540"/>
      <c r="D190" s="542">
        <f>SUM(D60:D67)</f>
        <v>0</v>
      </c>
      <c r="E190" s="173"/>
      <c r="F190" s="174"/>
      <c r="G190" s="175"/>
      <c r="H190" s="176"/>
      <c r="I190" s="176"/>
      <c r="J190" s="84"/>
      <c r="K190" s="511"/>
      <c r="L190" s="148"/>
      <c r="M190" s="71"/>
      <c r="N190" s="576"/>
      <c r="O190" s="70"/>
      <c r="P190" s="578"/>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576"/>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158"/>
      <c r="CF190" s="70"/>
      <c r="CG190" s="70"/>
      <c r="CH190" s="70"/>
      <c r="CI190" s="70"/>
      <c r="CJ190" s="70"/>
      <c r="CK190" s="70"/>
      <c r="CL190" s="70"/>
      <c r="CM190" s="70"/>
      <c r="CN190" s="70"/>
      <c r="CO190" s="70"/>
      <c r="CP190" s="70"/>
      <c r="CQ190" s="70"/>
      <c r="CR190" s="70"/>
      <c r="CS190" s="70"/>
      <c r="CT190" s="70"/>
      <c r="CU190" s="70"/>
      <c r="CV190" s="70"/>
    </row>
    <row r="191" spans="2:100" s="146" customFormat="1" hidden="1" x14ac:dyDescent="0.2">
      <c r="B191" s="541" t="str">
        <f>B68</f>
        <v>5. Conduit de cheminée</v>
      </c>
      <c r="C191" s="540"/>
      <c r="D191" s="542">
        <f>SUM(D69:D73)</f>
        <v>0</v>
      </c>
      <c r="E191" s="173"/>
      <c r="F191" s="174"/>
      <c r="G191" s="175"/>
      <c r="H191" s="176"/>
      <c r="I191" s="176"/>
      <c r="J191" s="84"/>
      <c r="K191" s="511"/>
      <c r="L191" s="148"/>
      <c r="M191" s="71"/>
      <c r="N191" s="576"/>
      <c r="O191" s="70"/>
      <c r="P191" s="578"/>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576"/>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158"/>
      <c r="CF191" s="70"/>
      <c r="CG191" s="70"/>
      <c r="CH191" s="70"/>
      <c r="CI191" s="70"/>
      <c r="CJ191" s="70"/>
      <c r="CK191" s="70"/>
      <c r="CL191" s="70"/>
      <c r="CM191" s="70"/>
      <c r="CN191" s="70"/>
      <c r="CO191" s="70"/>
      <c r="CP191" s="70"/>
      <c r="CQ191" s="70"/>
      <c r="CR191" s="70"/>
      <c r="CS191" s="70"/>
      <c r="CT191" s="70"/>
      <c r="CU191" s="70"/>
      <c r="CV191" s="70"/>
    </row>
    <row r="192" spans="2:100" s="146" customFormat="1" hidden="1" x14ac:dyDescent="0.2">
      <c r="B192" s="541" t="str">
        <f>B74</f>
        <v>6. Distribution de chaleur</v>
      </c>
      <c r="C192" s="540"/>
      <c r="D192" s="542">
        <f>SUM(D75:D81)</f>
        <v>0</v>
      </c>
      <c r="E192" s="173"/>
      <c r="F192" s="174"/>
      <c r="G192" s="175"/>
      <c r="H192" s="176"/>
      <c r="I192" s="176"/>
      <c r="J192" s="84"/>
      <c r="K192" s="511"/>
      <c r="L192" s="148"/>
      <c r="M192" s="71"/>
      <c r="N192" s="576"/>
      <c r="O192" s="70"/>
      <c r="P192" s="578"/>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576"/>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158"/>
      <c r="CF192" s="70"/>
      <c r="CG192" s="70"/>
      <c r="CH192" s="70"/>
      <c r="CI192" s="70"/>
      <c r="CJ192" s="70"/>
      <c r="CK192" s="70"/>
      <c r="CL192" s="70"/>
      <c r="CM192" s="70"/>
      <c r="CN192" s="70"/>
      <c r="CO192" s="70"/>
      <c r="CP192" s="70"/>
      <c r="CQ192" s="70"/>
      <c r="CR192" s="70"/>
      <c r="CS192" s="70"/>
      <c r="CT192" s="70"/>
      <c r="CU192" s="70"/>
      <c r="CV192" s="70"/>
    </row>
    <row r="193" spans="1:100" s="146" customFormat="1" hidden="1" x14ac:dyDescent="0.2">
      <c r="B193" s="541" t="str">
        <f>B82</f>
        <v>7. Émission de chaleur</v>
      </c>
      <c r="C193" s="540"/>
      <c r="D193" s="542">
        <f>SUM(D83:D91)</f>
        <v>0</v>
      </c>
      <c r="E193" s="173"/>
      <c r="F193" s="174"/>
      <c r="G193" s="175"/>
      <c r="H193" s="176"/>
      <c r="I193" s="176"/>
      <c r="J193" s="84"/>
      <c r="K193" s="511"/>
      <c r="L193" s="148"/>
      <c r="M193" s="71"/>
      <c r="N193" s="576"/>
      <c r="O193" s="70"/>
      <c r="P193" s="578"/>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576"/>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158"/>
      <c r="CF193" s="70"/>
      <c r="CG193" s="70"/>
      <c r="CH193" s="70"/>
      <c r="CI193" s="70"/>
      <c r="CJ193" s="70"/>
      <c r="CK193" s="70"/>
      <c r="CL193" s="70"/>
      <c r="CM193" s="70"/>
      <c r="CN193" s="70"/>
      <c r="CO193" s="70"/>
      <c r="CP193" s="70"/>
      <c r="CQ193" s="70"/>
      <c r="CR193" s="70"/>
      <c r="CS193" s="70"/>
      <c r="CT193" s="70"/>
      <c r="CU193" s="70"/>
      <c r="CV193" s="70"/>
    </row>
    <row r="194" spans="1:100" s="146" customFormat="1" hidden="1" x14ac:dyDescent="0.2">
      <c r="B194" s="541" t="str">
        <f>B92</f>
        <v>8. Sécurité</v>
      </c>
      <c r="C194" s="540"/>
      <c r="D194" s="542">
        <f>SUM(D93:D97)</f>
        <v>0</v>
      </c>
      <c r="E194" s="173"/>
      <c r="F194" s="174"/>
      <c r="G194" s="175"/>
      <c r="H194" s="176"/>
      <c r="I194" s="176"/>
      <c r="J194" s="84"/>
      <c r="K194" s="511"/>
      <c r="L194" s="148"/>
      <c r="M194" s="71"/>
      <c r="N194" s="576"/>
      <c r="O194" s="70"/>
      <c r="P194" s="578"/>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576"/>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158"/>
      <c r="CF194" s="70"/>
      <c r="CG194" s="70"/>
      <c r="CH194" s="70"/>
      <c r="CI194" s="70"/>
      <c r="CJ194" s="70"/>
      <c r="CK194" s="70"/>
      <c r="CL194" s="70"/>
      <c r="CM194" s="70"/>
      <c r="CN194" s="70"/>
      <c r="CO194" s="70"/>
      <c r="CP194" s="70"/>
      <c r="CQ194" s="70"/>
      <c r="CR194" s="70"/>
      <c r="CS194" s="70"/>
      <c r="CT194" s="70"/>
      <c r="CU194" s="70"/>
      <c r="CV194" s="70"/>
    </row>
    <row r="195" spans="1:100" s="146" customFormat="1" hidden="1" x14ac:dyDescent="0.2">
      <c r="B195" s="541" t="str">
        <f>B98</f>
        <v>9. Sanitaire</v>
      </c>
      <c r="C195" s="540"/>
      <c r="D195" s="542">
        <f>SUM(D99:D106)</f>
        <v>0</v>
      </c>
      <c r="E195" s="173"/>
      <c r="F195" s="174"/>
      <c r="G195" s="175"/>
      <c r="H195" s="176"/>
      <c r="I195" s="176"/>
      <c r="J195" s="84"/>
      <c r="K195" s="511"/>
      <c r="L195" s="148"/>
      <c r="M195" s="71"/>
      <c r="N195" s="576"/>
      <c r="O195" s="70"/>
      <c r="P195" s="578"/>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576"/>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158"/>
      <c r="CF195" s="70"/>
      <c r="CG195" s="70"/>
      <c r="CH195" s="70"/>
      <c r="CI195" s="70"/>
      <c r="CJ195" s="70"/>
      <c r="CK195" s="70"/>
      <c r="CL195" s="70"/>
      <c r="CM195" s="70"/>
      <c r="CN195" s="70"/>
      <c r="CO195" s="70"/>
      <c r="CP195" s="70"/>
      <c r="CQ195" s="70"/>
      <c r="CR195" s="70"/>
      <c r="CS195" s="70"/>
      <c r="CT195" s="70"/>
      <c r="CU195" s="70"/>
      <c r="CV195" s="70"/>
    </row>
    <row r="196" spans="1:100" s="146" customFormat="1" hidden="1" x14ac:dyDescent="0.2">
      <c r="B196" s="543" t="str">
        <f>B107</f>
        <v>10. Ventilation</v>
      </c>
      <c r="C196" s="540"/>
      <c r="D196" s="542">
        <f>SUM(D108:D112)</f>
        <v>0</v>
      </c>
      <c r="E196" s="173"/>
      <c r="F196" s="174"/>
      <c r="G196" s="175"/>
      <c r="H196" s="176"/>
      <c r="I196" s="176"/>
      <c r="J196" s="84"/>
      <c r="K196" s="511"/>
      <c r="L196" s="148"/>
      <c r="M196" s="71"/>
      <c r="N196" s="576"/>
      <c r="O196" s="70"/>
      <c r="P196" s="578"/>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576"/>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158"/>
      <c r="CF196" s="70"/>
      <c r="CG196" s="70"/>
      <c r="CH196" s="70"/>
      <c r="CI196" s="70"/>
      <c r="CJ196" s="70"/>
      <c r="CK196" s="70"/>
      <c r="CL196" s="70"/>
      <c r="CM196" s="70"/>
      <c r="CN196" s="70"/>
      <c r="CO196" s="70"/>
      <c r="CP196" s="70"/>
      <c r="CQ196" s="70"/>
      <c r="CR196" s="70"/>
      <c r="CS196" s="70"/>
      <c r="CT196" s="70"/>
      <c r="CU196" s="70"/>
      <c r="CV196" s="70"/>
    </row>
    <row r="197" spans="1:100" s="146" customFormat="1" hidden="1" x14ac:dyDescent="0.2">
      <c r="B197" s="541" t="str">
        <f>B113</f>
        <v>11. Construction métallique</v>
      </c>
      <c r="C197" s="540"/>
      <c r="D197" s="542">
        <f>SUM(D114:D118)</f>
        <v>0</v>
      </c>
      <c r="E197" s="173"/>
      <c r="F197" s="174"/>
      <c r="G197" s="175"/>
      <c r="H197" s="176"/>
      <c r="I197" s="176"/>
      <c r="J197" s="84"/>
      <c r="K197" s="511"/>
      <c r="L197" s="148"/>
      <c r="M197" s="71"/>
      <c r="N197" s="576"/>
      <c r="O197" s="70"/>
      <c r="P197" s="578"/>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576"/>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158"/>
      <c r="CF197" s="70"/>
      <c r="CG197" s="70"/>
      <c r="CH197" s="70"/>
      <c r="CI197" s="70"/>
      <c r="CJ197" s="70"/>
      <c r="CK197" s="70"/>
      <c r="CL197" s="70"/>
      <c r="CM197" s="70"/>
      <c r="CN197" s="70"/>
      <c r="CO197" s="70"/>
      <c r="CP197" s="70"/>
      <c r="CQ197" s="70"/>
      <c r="CR197" s="70"/>
      <c r="CS197" s="70"/>
      <c r="CT197" s="70"/>
      <c r="CU197" s="70"/>
      <c r="CV197" s="70"/>
    </row>
    <row r="198" spans="1:100" s="146" customFormat="1" hidden="1" x14ac:dyDescent="0.2">
      <c r="B198" s="681" t="str">
        <f>B119</f>
        <v>12. Chaufferie - génie civil</v>
      </c>
      <c r="C198" s="540"/>
      <c r="D198" s="542">
        <f>SUM(D120:D125)</f>
        <v>0</v>
      </c>
      <c r="E198" s="173"/>
      <c r="F198" s="174"/>
      <c r="G198" s="175"/>
      <c r="H198" s="176"/>
      <c r="I198" s="176"/>
      <c r="J198" s="84"/>
      <c r="K198" s="511"/>
      <c r="L198" s="148"/>
      <c r="M198" s="71"/>
      <c r="N198" s="576"/>
      <c r="O198" s="70"/>
      <c r="P198" s="578"/>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576"/>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158"/>
      <c r="CF198" s="70"/>
      <c r="CG198" s="70"/>
      <c r="CH198" s="70"/>
      <c r="CI198" s="70"/>
      <c r="CJ198" s="70"/>
      <c r="CK198" s="70"/>
      <c r="CL198" s="70"/>
      <c r="CM198" s="70"/>
      <c r="CN198" s="70"/>
      <c r="CO198" s="70"/>
      <c r="CP198" s="70"/>
      <c r="CQ198" s="70"/>
      <c r="CR198" s="70"/>
      <c r="CS198" s="70"/>
      <c r="CT198" s="70"/>
      <c r="CU198" s="70"/>
      <c r="CV198" s="70"/>
    </row>
    <row r="199" spans="1:100" s="146" customFormat="1" hidden="1" x14ac:dyDescent="0.2">
      <c r="B199" s="541" t="str">
        <f>B126</f>
        <v>13. Réseau de chaleur : génie civil</v>
      </c>
      <c r="C199" s="540"/>
      <c r="D199" s="542">
        <f>SUM(D127:D129)</f>
        <v>0</v>
      </c>
      <c r="E199" s="173"/>
      <c r="F199" s="174"/>
      <c r="G199" s="175"/>
      <c r="H199" s="176"/>
      <c r="I199" s="176"/>
      <c r="J199" s="84"/>
      <c r="K199" s="511"/>
      <c r="L199" s="148"/>
      <c r="M199" s="71"/>
      <c r="N199" s="576"/>
      <c r="O199" s="70"/>
      <c r="P199" s="578"/>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576"/>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158"/>
      <c r="CF199" s="70"/>
      <c r="CG199" s="70"/>
      <c r="CH199" s="70"/>
      <c r="CI199" s="70"/>
      <c r="CJ199" s="70"/>
      <c r="CK199" s="70"/>
      <c r="CL199" s="70"/>
      <c r="CM199" s="70"/>
      <c r="CN199" s="70"/>
      <c r="CO199" s="70"/>
      <c r="CP199" s="70"/>
      <c r="CQ199" s="70"/>
      <c r="CR199" s="70"/>
      <c r="CS199" s="70"/>
      <c r="CT199" s="70"/>
      <c r="CU199" s="70"/>
      <c r="CV199" s="70"/>
    </row>
    <row r="200" spans="1:100" s="146" customFormat="1" hidden="1" x14ac:dyDescent="0.2">
      <c r="B200" s="541" t="str">
        <f>B130</f>
        <v>14. Réseau de chaleur : conduites</v>
      </c>
      <c r="C200" s="540"/>
      <c r="D200" s="542">
        <f>SUM(D131:D138)</f>
        <v>0</v>
      </c>
      <c r="E200" s="173"/>
      <c r="F200" s="174"/>
      <c r="G200" s="175"/>
      <c r="H200" s="176"/>
      <c r="I200" s="176"/>
      <c r="J200" s="84"/>
      <c r="K200" s="511"/>
      <c r="L200" s="148"/>
      <c r="M200" s="71"/>
      <c r="N200" s="576"/>
      <c r="O200" s="70"/>
      <c r="P200" s="578"/>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576"/>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158"/>
      <c r="CF200" s="70"/>
      <c r="CG200" s="70"/>
      <c r="CH200" s="70"/>
      <c r="CI200" s="70"/>
      <c r="CJ200" s="70"/>
      <c r="CK200" s="70"/>
      <c r="CL200" s="70"/>
      <c r="CM200" s="70"/>
      <c r="CN200" s="70"/>
      <c r="CO200" s="70"/>
      <c r="CP200" s="70"/>
      <c r="CQ200" s="70"/>
      <c r="CR200" s="70"/>
      <c r="CS200" s="70"/>
      <c r="CT200" s="70"/>
      <c r="CU200" s="70"/>
      <c r="CV200" s="70"/>
    </row>
    <row r="201" spans="1:100" s="146" customFormat="1" hidden="1" x14ac:dyDescent="0.2">
      <c r="B201" s="681" t="str">
        <f>B139</f>
        <v>15. MCR/Automation du bâtiment</v>
      </c>
      <c r="C201" s="540"/>
      <c r="D201" s="542">
        <f>SUM(D140:D143)</f>
        <v>0</v>
      </c>
      <c r="E201" s="173"/>
      <c r="F201" s="174"/>
      <c r="G201" s="175"/>
      <c r="H201" s="176"/>
      <c r="I201" s="176"/>
      <c r="J201" s="84"/>
      <c r="K201" s="511"/>
      <c r="L201" s="148"/>
      <c r="M201" s="71"/>
      <c r="N201" s="576"/>
      <c r="O201" s="70"/>
      <c r="P201" s="578"/>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576"/>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158"/>
      <c r="CF201" s="70"/>
      <c r="CG201" s="70"/>
      <c r="CH201" s="70"/>
      <c r="CI201" s="70"/>
      <c r="CJ201" s="70"/>
      <c r="CK201" s="70"/>
      <c r="CL201" s="70"/>
      <c r="CM201" s="70"/>
      <c r="CN201" s="70"/>
      <c r="CO201" s="70"/>
      <c r="CP201" s="70"/>
      <c r="CQ201" s="70"/>
      <c r="CR201" s="70"/>
      <c r="CS201" s="70"/>
      <c r="CT201" s="70"/>
      <c r="CU201" s="70"/>
      <c r="CV201" s="70"/>
    </row>
    <row r="202" spans="1:100" s="146" customFormat="1" hidden="1" x14ac:dyDescent="0.2">
      <c r="B202" s="541" t="str">
        <f>B144</f>
        <v>16. Électricité</v>
      </c>
      <c r="C202" s="540"/>
      <c r="D202" s="542">
        <f>SUM(D145:D154)</f>
        <v>0</v>
      </c>
      <c r="E202" s="173"/>
      <c r="F202" s="174"/>
      <c r="G202" s="175"/>
      <c r="H202" s="176"/>
      <c r="I202" s="176"/>
      <c r="J202" s="84"/>
      <c r="K202" s="511"/>
      <c r="L202" s="148"/>
      <c r="M202" s="71"/>
      <c r="N202" s="576"/>
      <c r="O202" s="70"/>
      <c r="P202" s="578"/>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576"/>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158"/>
      <c r="CF202" s="70"/>
      <c r="CG202" s="70"/>
      <c r="CH202" s="70"/>
      <c r="CI202" s="70"/>
      <c r="CJ202" s="70"/>
      <c r="CK202" s="70"/>
      <c r="CL202" s="70"/>
      <c r="CM202" s="70"/>
      <c r="CN202" s="70"/>
      <c r="CO202" s="70"/>
      <c r="CP202" s="70"/>
      <c r="CQ202" s="70"/>
      <c r="CR202" s="70"/>
      <c r="CS202" s="70"/>
      <c r="CT202" s="70"/>
      <c r="CU202" s="70"/>
      <c r="CV202" s="70"/>
    </row>
    <row r="203" spans="1:100" s="146" customFormat="1" hidden="1" x14ac:dyDescent="0.2">
      <c r="B203" s="541" t="str">
        <f>B155</f>
        <v>17. Génie civil</v>
      </c>
      <c r="C203" s="540"/>
      <c r="D203" s="542">
        <f>SUM(D156:D165)</f>
        <v>0</v>
      </c>
      <c r="E203" s="173"/>
      <c r="F203" s="174"/>
      <c r="G203" s="175"/>
      <c r="H203" s="176"/>
      <c r="I203" s="176"/>
      <c r="J203" s="84"/>
      <c r="K203" s="511"/>
      <c r="L203" s="148"/>
      <c r="M203" s="71"/>
      <c r="N203" s="576"/>
      <c r="O203" s="70"/>
      <c r="P203" s="578"/>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576"/>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158"/>
      <c r="CF203" s="70"/>
      <c r="CG203" s="70"/>
      <c r="CH203" s="70"/>
      <c r="CI203" s="70"/>
      <c r="CJ203" s="70"/>
      <c r="CK203" s="70"/>
      <c r="CL203" s="70"/>
      <c r="CM203" s="70"/>
      <c r="CN203" s="70"/>
      <c r="CO203" s="70"/>
      <c r="CP203" s="70"/>
      <c r="CQ203" s="70"/>
      <c r="CR203" s="70"/>
      <c r="CS203" s="70"/>
      <c r="CT203" s="70"/>
      <c r="CU203" s="70"/>
      <c r="CV203" s="70"/>
    </row>
    <row r="204" spans="1:100" s="146" customFormat="1" hidden="1" x14ac:dyDescent="0.2">
      <c r="B204" s="541" t="str">
        <f>B166</f>
        <v>18. Frais annexes pour la construction</v>
      </c>
      <c r="C204" s="540"/>
      <c r="D204" s="542">
        <f>SUM(D167:D171)</f>
        <v>0</v>
      </c>
      <c r="E204" s="173"/>
      <c r="F204" s="174"/>
      <c r="G204" s="175"/>
      <c r="H204" s="176"/>
      <c r="I204" s="176"/>
      <c r="J204" s="84"/>
      <c r="K204" s="511"/>
      <c r="L204" s="148"/>
      <c r="M204" s="71"/>
      <c r="N204" s="576"/>
      <c r="O204" s="70"/>
      <c r="P204" s="578"/>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576"/>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158"/>
      <c r="CF204" s="70"/>
      <c r="CG204" s="70"/>
      <c r="CH204" s="70"/>
      <c r="CI204" s="70"/>
      <c r="CJ204" s="70"/>
      <c r="CK204" s="70"/>
      <c r="CL204" s="70"/>
      <c r="CM204" s="70"/>
      <c r="CN204" s="70"/>
      <c r="CO204" s="70"/>
      <c r="CP204" s="70"/>
      <c r="CQ204" s="70"/>
      <c r="CR204" s="70"/>
      <c r="CS204" s="70"/>
      <c r="CT204" s="70"/>
      <c r="CU204" s="70"/>
      <c r="CV204" s="70"/>
    </row>
    <row r="205" spans="1:100" s="146" customFormat="1" hidden="1" x14ac:dyDescent="0.2">
      <c r="B205" s="541" t="str">
        <f>B172</f>
        <v>19. Imprévus</v>
      </c>
      <c r="C205" s="540"/>
      <c r="D205" s="542">
        <f>SUM(D173:D174)</f>
        <v>0</v>
      </c>
      <c r="E205" s="173"/>
      <c r="F205" s="174"/>
      <c r="G205" s="175"/>
      <c r="H205" s="176"/>
      <c r="I205" s="176"/>
      <c r="J205" s="84"/>
      <c r="K205" s="511"/>
      <c r="L205" s="148"/>
      <c r="M205" s="71"/>
      <c r="N205" s="576"/>
      <c r="O205" s="70"/>
      <c r="P205" s="578"/>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576"/>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158"/>
      <c r="CF205" s="70"/>
      <c r="CG205" s="70"/>
      <c r="CH205" s="70"/>
      <c r="CI205" s="70"/>
      <c r="CJ205" s="70"/>
      <c r="CK205" s="70"/>
      <c r="CL205" s="70"/>
      <c r="CM205" s="70"/>
      <c r="CN205" s="70"/>
      <c r="CO205" s="70"/>
      <c r="CP205" s="70"/>
      <c r="CQ205" s="70"/>
      <c r="CR205" s="70"/>
      <c r="CS205" s="70"/>
      <c r="CT205" s="70"/>
      <c r="CU205" s="70"/>
      <c r="CV205" s="70"/>
    </row>
    <row r="206" spans="1:100" s="146" customFormat="1" hidden="1" x14ac:dyDescent="0.2">
      <c r="B206" s="543" t="str">
        <f>B175</f>
        <v>20. Honoraires/frais annexes</v>
      </c>
      <c r="C206" s="540"/>
      <c r="D206" s="542">
        <f>SUM(D176:D185)</f>
        <v>0</v>
      </c>
      <c r="E206" s="173"/>
      <c r="F206" s="174"/>
      <c r="G206" s="175"/>
      <c r="H206" s="176"/>
      <c r="I206" s="176"/>
      <c r="J206" s="84"/>
      <c r="K206" s="511"/>
      <c r="L206" s="148"/>
      <c r="M206" s="71"/>
      <c r="N206" s="576"/>
      <c r="O206" s="70"/>
      <c r="P206" s="552"/>
      <c r="Q206" s="509"/>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579"/>
      <c r="AX206" s="509"/>
      <c r="AY206" s="509"/>
      <c r="AZ206" s="509"/>
      <c r="BA206" s="509"/>
      <c r="BB206" s="509"/>
      <c r="BC206" s="509"/>
      <c r="BD206" s="509"/>
      <c r="BE206" s="509"/>
      <c r="BF206" s="509"/>
      <c r="BG206" s="509"/>
      <c r="BH206" s="509"/>
      <c r="BI206" s="509"/>
      <c r="BJ206" s="509"/>
      <c r="BK206" s="509"/>
      <c r="BL206" s="509"/>
      <c r="BM206" s="509"/>
      <c r="BN206" s="509"/>
      <c r="BO206" s="509"/>
      <c r="BP206" s="509"/>
      <c r="BQ206" s="509"/>
      <c r="BR206" s="509"/>
      <c r="BS206" s="509"/>
      <c r="BT206" s="509"/>
      <c r="BU206" s="509"/>
      <c r="BV206" s="509"/>
      <c r="BW206" s="509"/>
      <c r="BX206" s="509"/>
      <c r="BY206" s="509"/>
      <c r="BZ206" s="509"/>
      <c r="CA206" s="509"/>
      <c r="CB206" s="509"/>
      <c r="CC206" s="158"/>
      <c r="CF206" s="70"/>
      <c r="CG206" s="70"/>
      <c r="CH206" s="70"/>
      <c r="CI206" s="70"/>
      <c r="CJ206" s="70"/>
      <c r="CK206" s="70"/>
      <c r="CL206" s="70"/>
      <c r="CM206" s="70"/>
      <c r="CN206" s="70"/>
      <c r="CO206" s="70"/>
      <c r="CP206" s="70"/>
      <c r="CQ206" s="70"/>
      <c r="CR206" s="70"/>
      <c r="CS206" s="70"/>
      <c r="CT206" s="70"/>
      <c r="CU206" s="70"/>
      <c r="CV206" s="70"/>
    </row>
    <row r="207" spans="1:100" s="158" customFormat="1" ht="25.5" x14ac:dyDescent="0.2">
      <c r="A207" s="137"/>
      <c r="B207" s="170"/>
      <c r="C207" s="171"/>
      <c r="D207" s="172"/>
      <c r="E207" s="173"/>
      <c r="F207" s="174"/>
      <c r="G207" s="175"/>
      <c r="H207" s="176"/>
      <c r="I207" s="176"/>
      <c r="J207" s="84"/>
      <c r="K207" s="577"/>
      <c r="L207" s="631"/>
      <c r="M207" s="632"/>
      <c r="N207" s="633"/>
      <c r="O207" s="142"/>
      <c r="P207" s="177" t="s">
        <v>301</v>
      </c>
      <c r="Q207" s="135">
        <v>0</v>
      </c>
      <c r="R207" s="135">
        <v>1</v>
      </c>
      <c r="S207" s="135">
        <v>2</v>
      </c>
      <c r="T207" s="135">
        <v>3</v>
      </c>
      <c r="U207" s="135">
        <v>4</v>
      </c>
      <c r="V207" s="135">
        <v>5</v>
      </c>
      <c r="W207" s="135">
        <v>6</v>
      </c>
      <c r="X207" s="135">
        <v>7</v>
      </c>
      <c r="Y207" s="135">
        <v>8</v>
      </c>
      <c r="Z207" s="135">
        <v>9</v>
      </c>
      <c r="AA207" s="135">
        <v>10</v>
      </c>
      <c r="AB207" s="135">
        <v>11</v>
      </c>
      <c r="AC207" s="135">
        <v>12</v>
      </c>
      <c r="AD207" s="135">
        <v>13</v>
      </c>
      <c r="AE207" s="135">
        <v>14</v>
      </c>
      <c r="AF207" s="135">
        <v>15</v>
      </c>
      <c r="AG207" s="135">
        <v>16</v>
      </c>
      <c r="AH207" s="135">
        <v>17</v>
      </c>
      <c r="AI207" s="135">
        <v>18</v>
      </c>
      <c r="AJ207" s="135">
        <v>19</v>
      </c>
      <c r="AK207" s="135">
        <v>20</v>
      </c>
      <c r="AL207" s="135">
        <v>21</v>
      </c>
      <c r="AM207" s="135">
        <v>22</v>
      </c>
      <c r="AN207" s="135">
        <v>23</v>
      </c>
      <c r="AO207" s="135">
        <v>24</v>
      </c>
      <c r="AP207" s="135">
        <v>25</v>
      </c>
      <c r="AQ207" s="135">
        <v>26</v>
      </c>
      <c r="AR207" s="135">
        <v>27</v>
      </c>
      <c r="AS207" s="135">
        <v>28</v>
      </c>
      <c r="AT207" s="135">
        <v>29</v>
      </c>
      <c r="AU207" s="135">
        <v>30</v>
      </c>
      <c r="AV207" s="706" t="s">
        <v>346</v>
      </c>
      <c r="AW207" s="112"/>
      <c r="AX207" s="135">
        <v>0</v>
      </c>
      <c r="AY207" s="135">
        <v>1</v>
      </c>
      <c r="AZ207" s="135">
        <v>2</v>
      </c>
      <c r="BA207" s="135">
        <v>3</v>
      </c>
      <c r="BB207" s="135">
        <v>4</v>
      </c>
      <c r="BC207" s="135">
        <v>5</v>
      </c>
      <c r="BD207" s="135">
        <v>6</v>
      </c>
      <c r="BE207" s="135">
        <v>7</v>
      </c>
      <c r="BF207" s="135">
        <v>8</v>
      </c>
      <c r="BG207" s="135">
        <v>9</v>
      </c>
      <c r="BH207" s="135">
        <v>10</v>
      </c>
      <c r="BI207" s="135">
        <v>11</v>
      </c>
      <c r="BJ207" s="135">
        <v>12</v>
      </c>
      <c r="BK207" s="135">
        <v>13</v>
      </c>
      <c r="BL207" s="135">
        <v>14</v>
      </c>
      <c r="BM207" s="135">
        <v>15</v>
      </c>
      <c r="BN207" s="135">
        <v>16</v>
      </c>
      <c r="BO207" s="135">
        <v>17</v>
      </c>
      <c r="BP207" s="135">
        <v>18</v>
      </c>
      <c r="BQ207" s="135">
        <v>19</v>
      </c>
      <c r="BR207" s="135">
        <v>20</v>
      </c>
      <c r="BS207" s="135">
        <v>21</v>
      </c>
      <c r="BT207" s="135">
        <v>22</v>
      </c>
      <c r="BU207" s="135">
        <v>23</v>
      </c>
      <c r="BV207" s="135">
        <v>24</v>
      </c>
      <c r="BW207" s="135">
        <v>25</v>
      </c>
      <c r="BX207" s="135">
        <v>26</v>
      </c>
      <c r="BY207" s="135">
        <v>27</v>
      </c>
      <c r="BZ207" s="135">
        <v>28</v>
      </c>
      <c r="CA207" s="135">
        <v>29</v>
      </c>
      <c r="CB207" s="135">
        <v>30</v>
      </c>
      <c r="CE207" s="146"/>
      <c r="CF207" s="70"/>
      <c r="CG207" s="70"/>
      <c r="CH207" s="70"/>
      <c r="CI207" s="70"/>
      <c r="CJ207" s="70"/>
      <c r="CK207" s="70"/>
      <c r="CL207" s="70"/>
      <c r="CM207" s="70"/>
      <c r="CN207" s="70"/>
      <c r="CO207" s="70"/>
      <c r="CP207" s="70"/>
      <c r="CQ207" s="70"/>
      <c r="CR207" s="70"/>
      <c r="CS207" s="70"/>
      <c r="CT207" s="137"/>
      <c r="CU207" s="137"/>
      <c r="CV207" s="137"/>
    </row>
    <row r="208" spans="1:100" s="393" customFormat="1" ht="25.5" customHeight="1" x14ac:dyDescent="0.2">
      <c r="A208" s="607" t="s">
        <v>8</v>
      </c>
      <c r="B208" s="178" t="s">
        <v>302</v>
      </c>
      <c r="C208" s="658"/>
      <c r="D208" s="61"/>
      <c r="E208" s="426">
        <v>30</v>
      </c>
      <c r="F208" s="645"/>
      <c r="G208" s="427">
        <f>VLOOKUP(C12,$C$279:$G$293,5,0)*H297+VLOOKUP(C20,$C$279:$G$293,5,0)*H298</f>
        <v>0</v>
      </c>
      <c r="H208" s="634"/>
      <c r="I208" s="630" t="s">
        <v>124</v>
      </c>
      <c r="J208" s="647"/>
      <c r="K208" s="179">
        <f>IF(ISNUMBER(F208),F208,IF(ISNUMBER(E208),E208,0))</f>
        <v>30</v>
      </c>
      <c r="L208" s="429">
        <f t="shared" ref="L208" si="153">IF(ISNUMBER(H208),IF(I208=$D$332,IFERROR(H208/D208,"-"),H208/100),IF(ISNUMBER(G208),G208,0))</f>
        <v>0</v>
      </c>
      <c r="M208" s="180">
        <f t="shared" ref="M208" si="154">IF(AND(ISNUMBER(H208),I208=$D$332),H208,L208*D208)</f>
        <v>0</v>
      </c>
      <c r="N208" s="180">
        <f t="shared" ref="N208" si="155">1/K208*D208</f>
        <v>0</v>
      </c>
      <c r="O208" s="391"/>
      <c r="P208" s="398" t="s">
        <v>303</v>
      </c>
      <c r="Q208" s="392">
        <f>D208</f>
        <v>0</v>
      </c>
      <c r="R208" s="392">
        <f t="shared" ref="R208:AU208" si="156">IF(Betrachtungszeit_Heizung&lt;R$26,0,IF(AND(Q$26&lt;&gt;0,Q$26/($K208)=INT(Q$26/($K208))),$D208,0))</f>
        <v>0</v>
      </c>
      <c r="S208" s="392">
        <f t="shared" si="156"/>
        <v>0</v>
      </c>
      <c r="T208" s="392">
        <f t="shared" si="156"/>
        <v>0</v>
      </c>
      <c r="U208" s="392">
        <f t="shared" si="156"/>
        <v>0</v>
      </c>
      <c r="V208" s="392">
        <f t="shared" si="156"/>
        <v>0</v>
      </c>
      <c r="W208" s="392">
        <f t="shared" si="156"/>
        <v>0</v>
      </c>
      <c r="X208" s="392">
        <f t="shared" si="156"/>
        <v>0</v>
      </c>
      <c r="Y208" s="392">
        <f t="shared" si="156"/>
        <v>0</v>
      </c>
      <c r="Z208" s="392">
        <f t="shared" si="156"/>
        <v>0</v>
      </c>
      <c r="AA208" s="392">
        <f t="shared" si="156"/>
        <v>0</v>
      </c>
      <c r="AB208" s="392">
        <f t="shared" si="156"/>
        <v>0</v>
      </c>
      <c r="AC208" s="392">
        <f t="shared" si="156"/>
        <v>0</v>
      </c>
      <c r="AD208" s="392">
        <f t="shared" si="156"/>
        <v>0</v>
      </c>
      <c r="AE208" s="392">
        <f t="shared" si="156"/>
        <v>0</v>
      </c>
      <c r="AF208" s="392">
        <f t="shared" si="156"/>
        <v>0</v>
      </c>
      <c r="AG208" s="392">
        <f t="shared" si="156"/>
        <v>0</v>
      </c>
      <c r="AH208" s="392">
        <f t="shared" si="156"/>
        <v>0</v>
      </c>
      <c r="AI208" s="392">
        <f t="shared" si="156"/>
        <v>0</v>
      </c>
      <c r="AJ208" s="392">
        <f t="shared" si="156"/>
        <v>0</v>
      </c>
      <c r="AK208" s="392">
        <f t="shared" si="156"/>
        <v>0</v>
      </c>
      <c r="AL208" s="392">
        <f t="shared" si="156"/>
        <v>0</v>
      </c>
      <c r="AM208" s="392">
        <f t="shared" si="156"/>
        <v>0</v>
      </c>
      <c r="AN208" s="392">
        <f t="shared" si="156"/>
        <v>0</v>
      </c>
      <c r="AO208" s="392">
        <f t="shared" si="156"/>
        <v>0</v>
      </c>
      <c r="AP208" s="392">
        <f t="shared" si="156"/>
        <v>0</v>
      </c>
      <c r="AQ208" s="392">
        <f t="shared" si="156"/>
        <v>0</v>
      </c>
      <c r="AR208" s="392">
        <f t="shared" si="156"/>
        <v>0</v>
      </c>
      <c r="AS208" s="392">
        <f t="shared" si="156"/>
        <v>0</v>
      </c>
      <c r="AT208" s="392">
        <f t="shared" si="156"/>
        <v>0</v>
      </c>
      <c r="AU208" s="392">
        <f t="shared" si="156"/>
        <v>0</v>
      </c>
      <c r="AV208" s="392">
        <f>SUMIF($AX$207:$CB$207,Betrachtungszeit_Heizung,AX208:CB208)</f>
        <v>0</v>
      </c>
      <c r="AW208" s="580"/>
      <c r="AX208" s="392">
        <f t="shared" ref="AX208" si="157">$D208</f>
        <v>0</v>
      </c>
      <c r="AY208" s="392">
        <f>AX208-$N208+R208</f>
        <v>0</v>
      </c>
      <c r="AZ208" s="392">
        <f t="shared" ref="AZ208:CB208" si="158">AY208-$N208+S208</f>
        <v>0</v>
      </c>
      <c r="BA208" s="392">
        <f t="shared" si="158"/>
        <v>0</v>
      </c>
      <c r="BB208" s="392">
        <f t="shared" si="158"/>
        <v>0</v>
      </c>
      <c r="BC208" s="392">
        <f t="shared" si="158"/>
        <v>0</v>
      </c>
      <c r="BD208" s="392">
        <f t="shared" si="158"/>
        <v>0</v>
      </c>
      <c r="BE208" s="392">
        <f t="shared" si="158"/>
        <v>0</v>
      </c>
      <c r="BF208" s="392">
        <f t="shared" si="158"/>
        <v>0</v>
      </c>
      <c r="BG208" s="392">
        <f t="shared" si="158"/>
        <v>0</v>
      </c>
      <c r="BH208" s="392">
        <f t="shared" si="158"/>
        <v>0</v>
      </c>
      <c r="BI208" s="392">
        <f t="shared" si="158"/>
        <v>0</v>
      </c>
      <c r="BJ208" s="392">
        <f t="shared" si="158"/>
        <v>0</v>
      </c>
      <c r="BK208" s="392">
        <f t="shared" si="158"/>
        <v>0</v>
      </c>
      <c r="BL208" s="392">
        <f t="shared" si="158"/>
        <v>0</v>
      </c>
      <c r="BM208" s="392">
        <f t="shared" si="158"/>
        <v>0</v>
      </c>
      <c r="BN208" s="392">
        <f t="shared" si="158"/>
        <v>0</v>
      </c>
      <c r="BO208" s="392">
        <f t="shared" si="158"/>
        <v>0</v>
      </c>
      <c r="BP208" s="392">
        <f t="shared" si="158"/>
        <v>0</v>
      </c>
      <c r="BQ208" s="392">
        <f t="shared" si="158"/>
        <v>0</v>
      </c>
      <c r="BR208" s="392">
        <f t="shared" si="158"/>
        <v>0</v>
      </c>
      <c r="BS208" s="392">
        <f t="shared" si="158"/>
        <v>0</v>
      </c>
      <c r="BT208" s="392">
        <f t="shared" si="158"/>
        <v>0</v>
      </c>
      <c r="BU208" s="392">
        <f t="shared" si="158"/>
        <v>0</v>
      </c>
      <c r="BV208" s="392">
        <f t="shared" si="158"/>
        <v>0</v>
      </c>
      <c r="BW208" s="392">
        <f t="shared" si="158"/>
        <v>0</v>
      </c>
      <c r="BX208" s="392">
        <f t="shared" si="158"/>
        <v>0</v>
      </c>
      <c r="BY208" s="392">
        <f t="shared" si="158"/>
        <v>0</v>
      </c>
      <c r="BZ208" s="392">
        <f t="shared" si="158"/>
        <v>0</v>
      </c>
      <c r="CA208" s="392">
        <f t="shared" si="158"/>
        <v>0</v>
      </c>
      <c r="CB208" s="392">
        <f t="shared" si="158"/>
        <v>0</v>
      </c>
      <c r="CC208" s="158"/>
      <c r="CE208" s="221"/>
      <c r="CF208" s="70"/>
      <c r="CG208" s="394"/>
      <c r="CH208" s="394"/>
      <c r="CI208" s="394"/>
      <c r="CJ208" s="394"/>
      <c r="CK208" s="394"/>
      <c r="CL208" s="394"/>
      <c r="CM208" s="394"/>
      <c r="CN208" s="394"/>
      <c r="CO208" s="394"/>
      <c r="CP208" s="394"/>
      <c r="CQ208" s="394"/>
      <c r="CR208" s="394"/>
      <c r="CS208" s="394"/>
      <c r="CT208" s="390"/>
      <c r="CU208" s="390"/>
      <c r="CV208" s="390"/>
    </row>
    <row r="209" spans="1:100" s="158" customFormat="1" ht="25.5" customHeight="1" thickBot="1" x14ac:dyDescent="0.25">
      <c r="A209" s="137"/>
      <c r="B209" s="667" t="s">
        <v>182</v>
      </c>
      <c r="C209" s="181" t="s">
        <v>107</v>
      </c>
      <c r="D209" s="535">
        <f>IF(C24="oui",SUM(D27:D185)-C23,D208-C23)</f>
        <v>0</v>
      </c>
      <c r="E209" s="536"/>
      <c r="F209" s="351"/>
      <c r="G209" s="537"/>
      <c r="H209" s="538"/>
      <c r="I209" s="538"/>
      <c r="J209" s="83"/>
      <c r="K209" s="182"/>
      <c r="L209" s="182"/>
      <c r="M209" s="183"/>
      <c r="N209" s="433"/>
      <c r="O209" s="83"/>
      <c r="P209" s="184" t="s">
        <v>183</v>
      </c>
      <c r="Q209" s="185"/>
      <c r="R209" s="185"/>
      <c r="S209" s="77"/>
      <c r="T209" s="186"/>
      <c r="U209" s="186"/>
      <c r="V209" s="186"/>
      <c r="W209" s="186"/>
      <c r="X209" s="487"/>
      <c r="Y209" s="79"/>
      <c r="Z209" s="78"/>
      <c r="AA209" s="78"/>
      <c r="AB209" s="78"/>
      <c r="AC209" s="78"/>
      <c r="AD209" s="78"/>
      <c r="AE209" s="79"/>
      <c r="AF209" s="79"/>
      <c r="AG209" s="79"/>
      <c r="AH209" s="79"/>
      <c r="AI209" s="79"/>
      <c r="AJ209" s="79"/>
      <c r="AK209" s="79"/>
      <c r="AL209" s="79"/>
      <c r="AM209" s="79"/>
      <c r="AN209" s="79"/>
      <c r="AO209" s="79"/>
      <c r="AP209" s="79"/>
      <c r="AQ209" s="79"/>
      <c r="AR209" s="79"/>
      <c r="AS209" s="79"/>
      <c r="AT209" s="79"/>
      <c r="AU209" s="79"/>
      <c r="AV209" s="188" t="s">
        <v>184</v>
      </c>
      <c r="AW209" s="581"/>
      <c r="AX209" s="68"/>
      <c r="AY209" s="6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E209" s="146"/>
      <c r="CF209" s="70"/>
      <c r="CG209" s="70"/>
      <c r="CH209" s="70"/>
      <c r="CI209" s="70"/>
      <c r="CJ209" s="70"/>
      <c r="CK209" s="70"/>
      <c r="CL209" s="70"/>
      <c r="CM209" s="70"/>
      <c r="CN209" s="70"/>
      <c r="CO209" s="70"/>
      <c r="CP209" s="70"/>
      <c r="CQ209" s="70"/>
      <c r="CR209" s="70"/>
      <c r="CS209" s="70"/>
      <c r="CT209" s="137"/>
      <c r="CU209" s="137"/>
      <c r="CV209" s="137"/>
    </row>
    <row r="210" spans="1:100" s="158" customFormat="1" ht="25.5" customHeight="1" thickTop="1" x14ac:dyDescent="0.2">
      <c r="A210" s="137"/>
      <c r="B210" s="566" t="s">
        <v>456</v>
      </c>
      <c r="C210" s="567" t="s">
        <v>107</v>
      </c>
      <c r="D210" s="568">
        <f>IF(C24="oui",SUM(AV27:AV185),AV208)</f>
        <v>0</v>
      </c>
      <c r="E210" s="569"/>
      <c r="F210" s="570"/>
      <c r="G210" s="571"/>
      <c r="H210" s="572"/>
      <c r="I210" s="572"/>
      <c r="J210" s="165"/>
      <c r="K210" s="146"/>
      <c r="L210" s="146"/>
      <c r="O210" s="146"/>
      <c r="P210" s="189" t="s">
        <v>185</v>
      </c>
      <c r="Q210" s="144">
        <f>D209</f>
        <v>0</v>
      </c>
      <c r="R210" s="144">
        <f t="shared" ref="R210:AU210" si="159">IF($C24="oui",SUM(R27:R185),R208)</f>
        <v>0</v>
      </c>
      <c r="S210" s="144">
        <f t="shared" si="159"/>
        <v>0</v>
      </c>
      <c r="T210" s="144">
        <f t="shared" si="159"/>
        <v>0</v>
      </c>
      <c r="U210" s="144">
        <f t="shared" si="159"/>
        <v>0</v>
      </c>
      <c r="V210" s="144">
        <f t="shared" si="159"/>
        <v>0</v>
      </c>
      <c r="W210" s="144">
        <f t="shared" si="159"/>
        <v>0</v>
      </c>
      <c r="X210" s="144">
        <f t="shared" si="159"/>
        <v>0</v>
      </c>
      <c r="Y210" s="144">
        <f t="shared" si="159"/>
        <v>0</v>
      </c>
      <c r="Z210" s="144">
        <f t="shared" si="159"/>
        <v>0</v>
      </c>
      <c r="AA210" s="144">
        <f t="shared" si="159"/>
        <v>0</v>
      </c>
      <c r="AB210" s="144">
        <f t="shared" si="159"/>
        <v>0</v>
      </c>
      <c r="AC210" s="144">
        <f t="shared" si="159"/>
        <v>0</v>
      </c>
      <c r="AD210" s="144">
        <f t="shared" si="159"/>
        <v>0</v>
      </c>
      <c r="AE210" s="144">
        <f t="shared" si="159"/>
        <v>0</v>
      </c>
      <c r="AF210" s="144">
        <f t="shared" si="159"/>
        <v>0</v>
      </c>
      <c r="AG210" s="144">
        <f t="shared" si="159"/>
        <v>0</v>
      </c>
      <c r="AH210" s="144">
        <f t="shared" si="159"/>
        <v>0</v>
      </c>
      <c r="AI210" s="144">
        <f t="shared" si="159"/>
        <v>0</v>
      </c>
      <c r="AJ210" s="144">
        <f t="shared" si="159"/>
        <v>0</v>
      </c>
      <c r="AK210" s="144">
        <f t="shared" si="159"/>
        <v>0</v>
      </c>
      <c r="AL210" s="144">
        <f t="shared" si="159"/>
        <v>0</v>
      </c>
      <c r="AM210" s="144">
        <f t="shared" si="159"/>
        <v>0</v>
      </c>
      <c r="AN210" s="144">
        <f t="shared" si="159"/>
        <v>0</v>
      </c>
      <c r="AO210" s="144">
        <f t="shared" si="159"/>
        <v>0</v>
      </c>
      <c r="AP210" s="144">
        <f t="shared" si="159"/>
        <v>0</v>
      </c>
      <c r="AQ210" s="144">
        <f t="shared" si="159"/>
        <v>0</v>
      </c>
      <c r="AR210" s="144">
        <f t="shared" si="159"/>
        <v>0</v>
      </c>
      <c r="AS210" s="144">
        <f t="shared" si="159"/>
        <v>0</v>
      </c>
      <c r="AT210" s="144">
        <f t="shared" si="159"/>
        <v>0</v>
      </c>
      <c r="AU210" s="144">
        <f t="shared" si="159"/>
        <v>0</v>
      </c>
      <c r="AV210" s="68"/>
      <c r="AW210" s="112"/>
      <c r="AX210" s="68"/>
      <c r="AY210" s="6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E210" s="146"/>
      <c r="CF210" s="70"/>
      <c r="CG210" s="70"/>
      <c r="CH210" s="70"/>
      <c r="CI210" s="70"/>
      <c r="CJ210" s="70"/>
      <c r="CK210" s="70"/>
      <c r="CL210" s="70"/>
      <c r="CM210" s="70"/>
      <c r="CN210" s="70"/>
      <c r="CO210" s="70"/>
      <c r="CP210" s="70"/>
      <c r="CQ210" s="70"/>
      <c r="CR210" s="70"/>
      <c r="CS210" s="70"/>
      <c r="CT210" s="137"/>
      <c r="CU210" s="137"/>
      <c r="CV210" s="137"/>
    </row>
    <row r="211" spans="1:100" s="158" customFormat="1" x14ac:dyDescent="0.2">
      <c r="F211" s="153"/>
      <c r="G211" s="68"/>
      <c r="H211" s="68"/>
      <c r="I211" s="68"/>
      <c r="J211" s="165"/>
      <c r="K211" s="146"/>
      <c r="L211" s="146"/>
      <c r="M211" s="70"/>
      <c r="N211" s="70"/>
      <c r="O211" s="146"/>
      <c r="P211" s="189" t="s">
        <v>186</v>
      </c>
      <c r="Q211" s="144">
        <f t="shared" ref="Q211:AU211" si="160">IF(Betrachtungszeit_Heizung=Q26,-$D$210,0)</f>
        <v>0</v>
      </c>
      <c r="R211" s="144">
        <f t="shared" si="160"/>
        <v>0</v>
      </c>
      <c r="S211" s="144">
        <f t="shared" si="160"/>
        <v>0</v>
      </c>
      <c r="T211" s="144">
        <f t="shared" si="160"/>
        <v>0</v>
      </c>
      <c r="U211" s="144">
        <f t="shared" si="160"/>
        <v>0</v>
      </c>
      <c r="V211" s="144">
        <f t="shared" si="160"/>
        <v>0</v>
      </c>
      <c r="W211" s="144">
        <f t="shared" si="160"/>
        <v>0</v>
      </c>
      <c r="X211" s="144">
        <f t="shared" si="160"/>
        <v>0</v>
      </c>
      <c r="Y211" s="144">
        <f t="shared" si="160"/>
        <v>0</v>
      </c>
      <c r="Z211" s="144">
        <f t="shared" si="160"/>
        <v>0</v>
      </c>
      <c r="AA211" s="144">
        <f t="shared" si="160"/>
        <v>0</v>
      </c>
      <c r="AB211" s="144">
        <f t="shared" si="160"/>
        <v>0</v>
      </c>
      <c r="AC211" s="144">
        <f t="shared" si="160"/>
        <v>0</v>
      </c>
      <c r="AD211" s="144">
        <f t="shared" si="160"/>
        <v>0</v>
      </c>
      <c r="AE211" s="144">
        <f t="shared" si="160"/>
        <v>0</v>
      </c>
      <c r="AF211" s="144">
        <f t="shared" si="160"/>
        <v>0</v>
      </c>
      <c r="AG211" s="144">
        <f>IF(Betrachtungszeit_Heizung=AG26,-$D$210,0)</f>
        <v>0</v>
      </c>
      <c r="AH211" s="144">
        <f t="shared" si="160"/>
        <v>0</v>
      </c>
      <c r="AI211" s="144">
        <f t="shared" si="160"/>
        <v>0</v>
      </c>
      <c r="AJ211" s="144">
        <f t="shared" si="160"/>
        <v>0</v>
      </c>
      <c r="AK211" s="144">
        <f t="shared" si="160"/>
        <v>0</v>
      </c>
      <c r="AL211" s="144">
        <f t="shared" si="160"/>
        <v>0</v>
      </c>
      <c r="AM211" s="144">
        <f t="shared" si="160"/>
        <v>0</v>
      </c>
      <c r="AN211" s="144">
        <f t="shared" si="160"/>
        <v>0</v>
      </c>
      <c r="AO211" s="144">
        <f t="shared" si="160"/>
        <v>0</v>
      </c>
      <c r="AP211" s="144">
        <f t="shared" si="160"/>
        <v>0</v>
      </c>
      <c r="AQ211" s="144">
        <f t="shared" si="160"/>
        <v>0</v>
      </c>
      <c r="AR211" s="144">
        <f t="shared" si="160"/>
        <v>0</v>
      </c>
      <c r="AS211" s="144">
        <f t="shared" si="160"/>
        <v>0</v>
      </c>
      <c r="AT211" s="144">
        <f t="shared" si="160"/>
        <v>0</v>
      </c>
      <c r="AU211" s="144">
        <f t="shared" si="160"/>
        <v>0</v>
      </c>
      <c r="AX211" s="68"/>
      <c r="AY211" s="6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E211" s="146"/>
      <c r="CF211" s="70"/>
      <c r="CG211" s="70"/>
      <c r="CH211" s="70"/>
      <c r="CI211" s="70"/>
      <c r="CJ211" s="70"/>
      <c r="CK211" s="70"/>
      <c r="CL211" s="70"/>
      <c r="CM211" s="70"/>
      <c r="CN211" s="70"/>
      <c r="CO211" s="70"/>
      <c r="CP211" s="70"/>
      <c r="CQ211" s="70"/>
      <c r="CR211" s="70"/>
      <c r="CS211" s="70"/>
      <c r="CT211" s="137"/>
      <c r="CU211" s="137"/>
      <c r="CV211" s="137"/>
    </row>
    <row r="212" spans="1:100" s="158" customFormat="1" x14ac:dyDescent="0.2">
      <c r="F212" s="153"/>
      <c r="G212" s="68"/>
      <c r="H212" s="68"/>
      <c r="I212" s="68"/>
      <c r="J212" s="165"/>
      <c r="K212" s="146"/>
      <c r="L212" s="146"/>
      <c r="M212" s="70"/>
      <c r="N212" s="70"/>
      <c r="O212" s="146"/>
      <c r="P212" s="189" t="s">
        <v>187</v>
      </c>
      <c r="Q212" s="144">
        <f t="shared" ref="Q212:AU212" si="161">SUM(Q210:Q211)*(1+Inflationsindex)^Q$26</f>
        <v>0</v>
      </c>
      <c r="R212" s="144">
        <f t="shared" si="161"/>
        <v>0</v>
      </c>
      <c r="S212" s="144">
        <f t="shared" si="161"/>
        <v>0</v>
      </c>
      <c r="T212" s="144">
        <f t="shared" si="161"/>
        <v>0</v>
      </c>
      <c r="U212" s="144">
        <f t="shared" si="161"/>
        <v>0</v>
      </c>
      <c r="V212" s="144">
        <f t="shared" si="161"/>
        <v>0</v>
      </c>
      <c r="W212" s="144">
        <f t="shared" si="161"/>
        <v>0</v>
      </c>
      <c r="X212" s="144">
        <f t="shared" si="161"/>
        <v>0</v>
      </c>
      <c r="Y212" s="144">
        <f t="shared" si="161"/>
        <v>0</v>
      </c>
      <c r="Z212" s="144">
        <f t="shared" si="161"/>
        <v>0</v>
      </c>
      <c r="AA212" s="144">
        <f t="shared" si="161"/>
        <v>0</v>
      </c>
      <c r="AB212" s="144">
        <f t="shared" si="161"/>
        <v>0</v>
      </c>
      <c r="AC212" s="144">
        <f t="shared" si="161"/>
        <v>0</v>
      </c>
      <c r="AD212" s="144">
        <f t="shared" si="161"/>
        <v>0</v>
      </c>
      <c r="AE212" s="144">
        <f t="shared" si="161"/>
        <v>0</v>
      </c>
      <c r="AF212" s="144">
        <f t="shared" si="161"/>
        <v>0</v>
      </c>
      <c r="AG212" s="144">
        <f>SUM(AG210:AG211)*(1+Inflationsindex)^AG$26</f>
        <v>0</v>
      </c>
      <c r="AH212" s="144">
        <f t="shared" si="161"/>
        <v>0</v>
      </c>
      <c r="AI212" s="144">
        <f t="shared" si="161"/>
        <v>0</v>
      </c>
      <c r="AJ212" s="144">
        <f t="shared" si="161"/>
        <v>0</v>
      </c>
      <c r="AK212" s="144">
        <f t="shared" si="161"/>
        <v>0</v>
      </c>
      <c r="AL212" s="144">
        <f t="shared" si="161"/>
        <v>0</v>
      </c>
      <c r="AM212" s="144">
        <f t="shared" si="161"/>
        <v>0</v>
      </c>
      <c r="AN212" s="144">
        <f t="shared" si="161"/>
        <v>0</v>
      </c>
      <c r="AO212" s="144">
        <f t="shared" si="161"/>
        <v>0</v>
      </c>
      <c r="AP212" s="144">
        <f t="shared" si="161"/>
        <v>0</v>
      </c>
      <c r="AQ212" s="144">
        <f t="shared" si="161"/>
        <v>0</v>
      </c>
      <c r="AR212" s="144">
        <f t="shared" si="161"/>
        <v>0</v>
      </c>
      <c r="AS212" s="144">
        <f t="shared" si="161"/>
        <v>0</v>
      </c>
      <c r="AT212" s="144">
        <f t="shared" si="161"/>
        <v>0</v>
      </c>
      <c r="AU212" s="144">
        <f t="shared" si="161"/>
        <v>0</v>
      </c>
      <c r="AV212" s="68"/>
      <c r="AW212" s="112"/>
      <c r="AX212" s="68"/>
      <c r="AY212" s="6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E212" s="146"/>
      <c r="CF212" s="70"/>
      <c r="CG212" s="70"/>
      <c r="CH212" s="70"/>
      <c r="CI212" s="70"/>
      <c r="CJ212" s="70"/>
      <c r="CK212" s="70"/>
      <c r="CL212" s="70"/>
      <c r="CM212" s="70"/>
      <c r="CN212" s="70"/>
      <c r="CO212" s="70"/>
      <c r="CP212" s="70"/>
      <c r="CQ212" s="70"/>
      <c r="CR212" s="70"/>
      <c r="CS212" s="70"/>
      <c r="CT212" s="137"/>
      <c r="CU212" s="137"/>
      <c r="CV212" s="137"/>
    </row>
    <row r="213" spans="1:100" x14ac:dyDescent="0.2">
      <c r="G213" s="68"/>
      <c r="H213" s="68"/>
      <c r="I213" s="68"/>
      <c r="J213" s="191"/>
      <c r="K213" s="146"/>
      <c r="L213" s="146"/>
      <c r="O213" s="146"/>
      <c r="P213" s="189" t="s">
        <v>188</v>
      </c>
      <c r="Q213" s="144">
        <f t="shared" ref="Q213:AU213" si="162">Q212*(1+Kalkulationszinssatz)^-Q$26</f>
        <v>0</v>
      </c>
      <c r="R213" s="144">
        <f t="shared" si="162"/>
        <v>0</v>
      </c>
      <c r="S213" s="144">
        <f t="shared" si="162"/>
        <v>0</v>
      </c>
      <c r="T213" s="144">
        <f t="shared" si="162"/>
        <v>0</v>
      </c>
      <c r="U213" s="144">
        <f t="shared" si="162"/>
        <v>0</v>
      </c>
      <c r="V213" s="144">
        <f t="shared" si="162"/>
        <v>0</v>
      </c>
      <c r="W213" s="144">
        <f t="shared" si="162"/>
        <v>0</v>
      </c>
      <c r="X213" s="144">
        <f t="shared" si="162"/>
        <v>0</v>
      </c>
      <c r="Y213" s="144">
        <f t="shared" si="162"/>
        <v>0</v>
      </c>
      <c r="Z213" s="144">
        <f t="shared" si="162"/>
        <v>0</v>
      </c>
      <c r="AA213" s="144">
        <f t="shared" si="162"/>
        <v>0</v>
      </c>
      <c r="AB213" s="144">
        <f t="shared" si="162"/>
        <v>0</v>
      </c>
      <c r="AC213" s="144">
        <f t="shared" si="162"/>
        <v>0</v>
      </c>
      <c r="AD213" s="144">
        <f t="shared" si="162"/>
        <v>0</v>
      </c>
      <c r="AE213" s="144">
        <f t="shared" si="162"/>
        <v>0</v>
      </c>
      <c r="AF213" s="144">
        <f t="shared" si="162"/>
        <v>0</v>
      </c>
      <c r="AG213" s="144">
        <f t="shared" si="162"/>
        <v>0</v>
      </c>
      <c r="AH213" s="144">
        <f t="shared" si="162"/>
        <v>0</v>
      </c>
      <c r="AI213" s="144">
        <f t="shared" si="162"/>
        <v>0</v>
      </c>
      <c r="AJ213" s="144">
        <f t="shared" si="162"/>
        <v>0</v>
      </c>
      <c r="AK213" s="144">
        <f t="shared" si="162"/>
        <v>0</v>
      </c>
      <c r="AL213" s="144">
        <f t="shared" si="162"/>
        <v>0</v>
      </c>
      <c r="AM213" s="144">
        <f t="shared" si="162"/>
        <v>0</v>
      </c>
      <c r="AN213" s="144">
        <f t="shared" si="162"/>
        <v>0</v>
      </c>
      <c r="AO213" s="144">
        <f t="shared" si="162"/>
        <v>0</v>
      </c>
      <c r="AP213" s="144">
        <f t="shared" si="162"/>
        <v>0</v>
      </c>
      <c r="AQ213" s="144">
        <f t="shared" si="162"/>
        <v>0</v>
      </c>
      <c r="AR213" s="144">
        <f t="shared" si="162"/>
        <v>0</v>
      </c>
      <c r="AS213" s="144">
        <f t="shared" si="162"/>
        <v>0</v>
      </c>
      <c r="AT213" s="144">
        <f t="shared" si="162"/>
        <v>0</v>
      </c>
      <c r="AU213" s="144">
        <f t="shared" si="162"/>
        <v>0</v>
      </c>
      <c r="AV213" s="190">
        <f>SUM(Q213:AU213)</f>
        <v>0</v>
      </c>
      <c r="AW213" s="433"/>
      <c r="CE213" s="146"/>
      <c r="CF213" s="70"/>
      <c r="CG213" s="70"/>
      <c r="CH213" s="70"/>
      <c r="CI213" s="70"/>
      <c r="CJ213" s="70"/>
      <c r="CK213" s="70"/>
      <c r="CL213" s="70"/>
      <c r="CM213" s="70"/>
      <c r="CN213" s="70"/>
      <c r="CO213" s="70"/>
      <c r="CP213" s="70"/>
      <c r="CQ213" s="70"/>
      <c r="CR213" s="70"/>
      <c r="CS213" s="70"/>
      <c r="CT213" s="137"/>
      <c r="CU213" s="137"/>
      <c r="CV213" s="137"/>
    </row>
    <row r="214" spans="1:100" x14ac:dyDescent="0.2">
      <c r="B214" s="81" t="s">
        <v>189</v>
      </c>
      <c r="D214" s="193"/>
      <c r="E214" s="274"/>
      <c r="F214" s="274"/>
      <c r="G214" s="68"/>
      <c r="H214" s="68"/>
      <c r="I214" s="68"/>
      <c r="J214" s="191"/>
      <c r="K214" s="158"/>
      <c r="L214" s="146"/>
      <c r="O214" s="146"/>
      <c r="Q214" s="128"/>
      <c r="R214" s="128"/>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W214" s="112"/>
      <c r="CE214" s="146"/>
      <c r="CF214" s="70"/>
      <c r="CG214" s="70"/>
      <c r="CH214" s="70"/>
      <c r="CI214" s="70"/>
      <c r="CJ214" s="70"/>
      <c r="CK214" s="70"/>
      <c r="CL214" s="70"/>
      <c r="CM214" s="70"/>
      <c r="CN214" s="70"/>
      <c r="CO214" s="70"/>
      <c r="CP214" s="70"/>
      <c r="CQ214" s="70"/>
      <c r="CR214" s="70"/>
      <c r="CS214" s="70"/>
      <c r="CT214" s="137"/>
      <c r="CU214" s="137"/>
      <c r="CV214" s="137"/>
    </row>
    <row r="215" spans="1:100" ht="13.5" thickBot="1" x14ac:dyDescent="0.25">
      <c r="B215" s="194" t="s">
        <v>190</v>
      </c>
      <c r="C215" s="195"/>
      <c r="D215" s="195"/>
      <c r="E215" s="196">
        <f>IF(C24="oui",SUM(M27:M185),M208)</f>
        <v>0</v>
      </c>
      <c r="F215" s="384" t="s">
        <v>191</v>
      </c>
      <c r="G215" s="68"/>
      <c r="H215" s="68"/>
      <c r="I215" s="68"/>
      <c r="J215" s="191"/>
      <c r="K215" s="158"/>
      <c r="P215" s="184" t="s">
        <v>192</v>
      </c>
      <c r="Q215" s="488"/>
      <c r="R215" s="488"/>
      <c r="S215" s="489"/>
      <c r="T215" s="490"/>
      <c r="U215" s="490"/>
      <c r="V215" s="490"/>
      <c r="W215" s="490"/>
      <c r="X215" s="490"/>
      <c r="Y215" s="79"/>
      <c r="Z215" s="78"/>
      <c r="AA215" s="78"/>
      <c r="AB215" s="78"/>
      <c r="AC215" s="78"/>
      <c r="AD215" s="78"/>
      <c r="AE215" s="79"/>
      <c r="AF215" s="79"/>
      <c r="AG215" s="79"/>
      <c r="AH215" s="79"/>
      <c r="AI215" s="79"/>
      <c r="AJ215" s="79"/>
      <c r="AK215" s="79"/>
      <c r="AL215" s="79"/>
      <c r="AM215" s="79"/>
      <c r="AN215" s="79"/>
      <c r="AO215" s="79"/>
      <c r="AP215" s="79"/>
      <c r="AQ215" s="79"/>
      <c r="AR215" s="79"/>
      <c r="AS215" s="79"/>
      <c r="AT215" s="79"/>
      <c r="AU215" s="79"/>
      <c r="AV215" s="188" t="s">
        <v>184</v>
      </c>
      <c r="AW215" s="581"/>
      <c r="CE215" s="146"/>
      <c r="CF215" s="70"/>
      <c r="CG215" s="70"/>
      <c r="CH215" s="70"/>
      <c r="CI215" s="70"/>
      <c r="CJ215" s="70"/>
      <c r="CK215" s="70"/>
      <c r="CL215" s="70"/>
      <c r="CM215" s="70"/>
      <c r="CN215" s="70"/>
      <c r="CO215" s="70"/>
      <c r="CP215" s="70"/>
      <c r="CQ215" s="70"/>
      <c r="CR215" s="70"/>
      <c r="CS215" s="70"/>
      <c r="CT215" s="137"/>
      <c r="CU215" s="137"/>
      <c r="CV215" s="137"/>
    </row>
    <row r="216" spans="1:100" ht="12.75" customHeight="1" thickTop="1" x14ac:dyDescent="0.2">
      <c r="D216" s="68"/>
      <c r="F216" s="81"/>
      <c r="G216" s="68"/>
      <c r="H216" s="68"/>
      <c r="I216" s="68"/>
      <c r="J216" s="191"/>
      <c r="K216" s="158"/>
      <c r="P216" s="189" t="s">
        <v>187</v>
      </c>
      <c r="Q216" s="144">
        <v>0</v>
      </c>
      <c r="R216" s="144">
        <f>IF(R$26&lt;=Betrachtungszeit_Heizung,E215+E215*Inflationsindex,0)</f>
        <v>0</v>
      </c>
      <c r="S216" s="144">
        <f t="shared" ref="S216:AU216" si="163">IF(S$26&lt;=Betrachtungszeit_Heizung,R216+R216*Inflationsindex,0)</f>
        <v>0</v>
      </c>
      <c r="T216" s="144">
        <f t="shared" si="163"/>
        <v>0</v>
      </c>
      <c r="U216" s="144">
        <f t="shared" si="163"/>
        <v>0</v>
      </c>
      <c r="V216" s="144">
        <f t="shared" si="163"/>
        <v>0</v>
      </c>
      <c r="W216" s="144">
        <f t="shared" si="163"/>
        <v>0</v>
      </c>
      <c r="X216" s="144">
        <f t="shared" si="163"/>
        <v>0</v>
      </c>
      <c r="Y216" s="144">
        <f t="shared" si="163"/>
        <v>0</v>
      </c>
      <c r="Z216" s="144">
        <f t="shared" si="163"/>
        <v>0</v>
      </c>
      <c r="AA216" s="144">
        <f t="shared" si="163"/>
        <v>0</v>
      </c>
      <c r="AB216" s="144">
        <f t="shared" si="163"/>
        <v>0</v>
      </c>
      <c r="AC216" s="144">
        <f t="shared" si="163"/>
        <v>0</v>
      </c>
      <c r="AD216" s="144">
        <f t="shared" si="163"/>
        <v>0</v>
      </c>
      <c r="AE216" s="144">
        <f t="shared" si="163"/>
        <v>0</v>
      </c>
      <c r="AF216" s="144">
        <f t="shared" si="163"/>
        <v>0</v>
      </c>
      <c r="AG216" s="144">
        <f t="shared" si="163"/>
        <v>0</v>
      </c>
      <c r="AH216" s="144">
        <f t="shared" si="163"/>
        <v>0</v>
      </c>
      <c r="AI216" s="144">
        <f t="shared" si="163"/>
        <v>0</v>
      </c>
      <c r="AJ216" s="144">
        <f t="shared" si="163"/>
        <v>0</v>
      </c>
      <c r="AK216" s="144">
        <f t="shared" si="163"/>
        <v>0</v>
      </c>
      <c r="AL216" s="144">
        <f t="shared" si="163"/>
        <v>0</v>
      </c>
      <c r="AM216" s="144">
        <f t="shared" si="163"/>
        <v>0</v>
      </c>
      <c r="AN216" s="144">
        <f t="shared" si="163"/>
        <v>0</v>
      </c>
      <c r="AO216" s="144">
        <f t="shared" si="163"/>
        <v>0</v>
      </c>
      <c r="AP216" s="144">
        <f t="shared" si="163"/>
        <v>0</v>
      </c>
      <c r="AQ216" s="144">
        <f t="shared" si="163"/>
        <v>0</v>
      </c>
      <c r="AR216" s="144">
        <f t="shared" si="163"/>
        <v>0</v>
      </c>
      <c r="AS216" s="144">
        <f t="shared" si="163"/>
        <v>0</v>
      </c>
      <c r="AT216" s="144">
        <f t="shared" si="163"/>
        <v>0</v>
      </c>
      <c r="AU216" s="144">
        <f t="shared" si="163"/>
        <v>0</v>
      </c>
      <c r="AW216" s="112"/>
      <c r="AX216" s="108"/>
      <c r="AY216" s="108"/>
      <c r="CE216" s="146"/>
      <c r="CF216" s="70"/>
      <c r="CG216" s="70"/>
      <c r="CH216" s="70"/>
      <c r="CI216" s="70"/>
      <c r="CJ216" s="70"/>
      <c r="CK216" s="70"/>
      <c r="CL216" s="70"/>
      <c r="CM216" s="70"/>
      <c r="CN216" s="70"/>
      <c r="CO216" s="70"/>
      <c r="CP216" s="70"/>
      <c r="CQ216" s="70"/>
      <c r="CR216" s="70"/>
      <c r="CS216" s="70"/>
      <c r="CT216" s="137"/>
      <c r="CU216" s="137"/>
      <c r="CV216" s="137"/>
    </row>
    <row r="217" spans="1:100" ht="13.5" thickBot="1" x14ac:dyDescent="0.25">
      <c r="A217" s="158"/>
      <c r="B217" s="197" t="s">
        <v>193</v>
      </c>
      <c r="C217" s="197"/>
      <c r="D217" s="213"/>
      <c r="E217" s="201"/>
      <c r="F217" s="81"/>
      <c r="G217" s="112"/>
      <c r="H217" s="112"/>
      <c r="I217" s="112"/>
      <c r="J217" s="191"/>
      <c r="K217" s="158"/>
      <c r="P217" s="189" t="s">
        <v>188</v>
      </c>
      <c r="Q217" s="144">
        <v>0</v>
      </c>
      <c r="R217" s="144">
        <f t="shared" ref="R217:AU217" si="164">R216*(1+Kalkulationszinssatz)^-R$26</f>
        <v>0</v>
      </c>
      <c r="S217" s="144">
        <f t="shared" si="164"/>
        <v>0</v>
      </c>
      <c r="T217" s="144">
        <f t="shared" si="164"/>
        <v>0</v>
      </c>
      <c r="U217" s="144">
        <f t="shared" si="164"/>
        <v>0</v>
      </c>
      <c r="V217" s="144">
        <f t="shared" si="164"/>
        <v>0</v>
      </c>
      <c r="W217" s="144">
        <f t="shared" si="164"/>
        <v>0</v>
      </c>
      <c r="X217" s="144">
        <f t="shared" si="164"/>
        <v>0</v>
      </c>
      <c r="Y217" s="144">
        <f t="shared" si="164"/>
        <v>0</v>
      </c>
      <c r="Z217" s="144">
        <f t="shared" si="164"/>
        <v>0</v>
      </c>
      <c r="AA217" s="144">
        <f t="shared" si="164"/>
        <v>0</v>
      </c>
      <c r="AB217" s="144">
        <f t="shared" si="164"/>
        <v>0</v>
      </c>
      <c r="AC217" s="144">
        <f t="shared" si="164"/>
        <v>0</v>
      </c>
      <c r="AD217" s="144">
        <f t="shared" si="164"/>
        <v>0</v>
      </c>
      <c r="AE217" s="144">
        <f t="shared" si="164"/>
        <v>0</v>
      </c>
      <c r="AF217" s="144">
        <f t="shared" si="164"/>
        <v>0</v>
      </c>
      <c r="AG217" s="144">
        <f t="shared" si="164"/>
        <v>0</v>
      </c>
      <c r="AH217" s="144">
        <f t="shared" si="164"/>
        <v>0</v>
      </c>
      <c r="AI217" s="144">
        <f t="shared" si="164"/>
        <v>0</v>
      </c>
      <c r="AJ217" s="144">
        <f t="shared" si="164"/>
        <v>0</v>
      </c>
      <c r="AK217" s="144">
        <f t="shared" si="164"/>
        <v>0</v>
      </c>
      <c r="AL217" s="144">
        <f t="shared" si="164"/>
        <v>0</v>
      </c>
      <c r="AM217" s="144">
        <f t="shared" si="164"/>
        <v>0</v>
      </c>
      <c r="AN217" s="144">
        <f t="shared" si="164"/>
        <v>0</v>
      </c>
      <c r="AO217" s="144">
        <f t="shared" si="164"/>
        <v>0</v>
      </c>
      <c r="AP217" s="144">
        <f t="shared" si="164"/>
        <v>0</v>
      </c>
      <c r="AQ217" s="144">
        <f t="shared" si="164"/>
        <v>0</v>
      </c>
      <c r="AR217" s="144">
        <f t="shared" si="164"/>
        <v>0</v>
      </c>
      <c r="AS217" s="144">
        <f t="shared" si="164"/>
        <v>0</v>
      </c>
      <c r="AT217" s="144">
        <f t="shared" si="164"/>
        <v>0</v>
      </c>
      <c r="AU217" s="144">
        <f t="shared" si="164"/>
        <v>0</v>
      </c>
      <c r="AV217" s="190">
        <f>SUM(Q217:AU217)</f>
        <v>0</v>
      </c>
      <c r="AW217" s="433"/>
      <c r="AX217" s="70"/>
      <c r="AY217" s="70"/>
      <c r="CE217" s="146"/>
      <c r="CF217" s="70"/>
      <c r="CG217" s="70"/>
      <c r="CH217" s="70"/>
      <c r="CI217" s="70"/>
      <c r="CJ217" s="70"/>
      <c r="CK217" s="70"/>
      <c r="CL217" s="70"/>
      <c r="CM217" s="70"/>
      <c r="CN217" s="70"/>
      <c r="CO217" s="70"/>
      <c r="CP217" s="70"/>
      <c r="CQ217" s="70"/>
      <c r="CR217" s="70"/>
      <c r="CS217" s="70"/>
      <c r="CT217" s="137"/>
      <c r="CU217" s="137"/>
      <c r="CV217" s="137"/>
    </row>
    <row r="218" spans="1:100" ht="13.5" thickBot="1" x14ac:dyDescent="0.25">
      <c r="A218" s="608" t="s">
        <v>8</v>
      </c>
      <c r="B218" s="199" t="s">
        <v>194</v>
      </c>
      <c r="C218" s="169"/>
      <c r="D218" s="169"/>
      <c r="E218" s="492"/>
      <c r="F218" s="380" t="s">
        <v>191</v>
      </c>
      <c r="G218" s="112"/>
      <c r="H218" s="112"/>
      <c r="I218" s="112"/>
      <c r="J218" s="191"/>
      <c r="K218" s="158"/>
      <c r="L218" s="146"/>
      <c r="O218" s="146"/>
      <c r="AW218" s="112"/>
      <c r="AX218" s="108"/>
      <c r="AY218" s="108"/>
      <c r="CE218" s="146"/>
      <c r="CF218" s="70"/>
      <c r="CG218" s="70"/>
      <c r="CH218" s="70"/>
      <c r="CI218" s="70"/>
      <c r="CJ218" s="70"/>
      <c r="CK218" s="70"/>
      <c r="CL218" s="70"/>
      <c r="CM218" s="70"/>
      <c r="CN218" s="70"/>
      <c r="CO218" s="70"/>
      <c r="CP218" s="70"/>
      <c r="CQ218" s="70"/>
      <c r="CR218" s="70"/>
      <c r="CS218" s="70"/>
      <c r="CT218" s="137"/>
      <c r="CU218" s="137"/>
      <c r="CV218" s="137"/>
    </row>
    <row r="219" spans="1:100" ht="13.5" thickBot="1" x14ac:dyDescent="0.25">
      <c r="B219" s="102" t="s">
        <v>422</v>
      </c>
      <c r="C219" s="376"/>
      <c r="D219" s="376"/>
      <c r="E219" s="247"/>
      <c r="F219" s="381" t="s">
        <v>191</v>
      </c>
      <c r="G219" s="68"/>
      <c r="H219" s="68"/>
      <c r="I219" s="68"/>
      <c r="J219" s="191"/>
      <c r="L219" s="200"/>
      <c r="M219" s="201"/>
      <c r="N219" s="201"/>
      <c r="O219" s="146"/>
      <c r="P219" s="184" t="s">
        <v>195</v>
      </c>
      <c r="Q219" s="488"/>
      <c r="R219" s="488"/>
      <c r="S219" s="489"/>
      <c r="T219" s="490"/>
      <c r="U219" s="490"/>
      <c r="V219" s="490"/>
      <c r="W219" s="490"/>
      <c r="X219" s="490"/>
      <c r="Y219" s="79"/>
      <c r="Z219" s="78"/>
      <c r="AA219" s="78"/>
      <c r="AB219" s="78"/>
      <c r="AC219" s="78"/>
      <c r="AD219" s="78"/>
      <c r="AE219" s="79"/>
      <c r="AF219" s="79"/>
      <c r="AG219" s="79"/>
      <c r="AH219" s="79"/>
      <c r="AI219" s="79"/>
      <c r="AJ219" s="79"/>
      <c r="AK219" s="79"/>
      <c r="AL219" s="79"/>
      <c r="AM219" s="79"/>
      <c r="AN219" s="79"/>
      <c r="AO219" s="79"/>
      <c r="AP219" s="79"/>
      <c r="AQ219" s="79"/>
      <c r="AR219" s="79"/>
      <c r="AS219" s="79"/>
      <c r="AT219" s="79"/>
      <c r="AU219" s="79"/>
      <c r="AV219" s="188" t="s">
        <v>184</v>
      </c>
      <c r="AW219" s="581"/>
      <c r="AX219" s="108"/>
      <c r="AY219" s="108"/>
      <c r="CE219" s="146"/>
      <c r="CF219" s="70"/>
      <c r="CG219" s="70"/>
      <c r="CH219" s="70"/>
      <c r="CI219" s="70"/>
      <c r="CJ219" s="70"/>
      <c r="CK219" s="70"/>
      <c r="CL219" s="70"/>
      <c r="CM219" s="70"/>
      <c r="CN219" s="70"/>
      <c r="CO219" s="70"/>
      <c r="CP219" s="70"/>
      <c r="CQ219" s="70"/>
      <c r="CR219" s="70"/>
      <c r="CS219" s="70"/>
      <c r="CT219" s="137"/>
      <c r="CU219" s="137"/>
      <c r="CV219" s="137"/>
    </row>
    <row r="220" spans="1:100" s="107" customFormat="1" ht="13.5" thickBot="1" x14ac:dyDescent="0.25">
      <c r="A220" s="491"/>
      <c r="B220" s="69" t="s">
        <v>196</v>
      </c>
      <c r="C220" s="376"/>
      <c r="D220" s="376"/>
      <c r="E220" s="326"/>
      <c r="F220" s="382" t="s">
        <v>191</v>
      </c>
      <c r="G220" s="92"/>
      <c r="H220" s="92"/>
      <c r="I220" s="92"/>
      <c r="J220" s="191"/>
      <c r="K220" s="69"/>
      <c r="L220" s="146"/>
      <c r="M220" s="102"/>
      <c r="N220" s="102"/>
      <c r="O220" s="146"/>
      <c r="P220" s="189" t="s">
        <v>187</v>
      </c>
      <c r="Q220" s="144">
        <v>0</v>
      </c>
      <c r="R220" s="144">
        <f>IF(R$26&lt;=Betrachtungszeit_Heizung,E222+E222*Inflationsindex,0)</f>
        <v>0</v>
      </c>
      <c r="S220" s="144">
        <f t="shared" ref="S220:AU220" si="165">IF(S$26&lt;=Betrachtungszeit_Heizung,R220+R220*Inflationsindex,0)</f>
        <v>0</v>
      </c>
      <c r="T220" s="144">
        <f t="shared" si="165"/>
        <v>0</v>
      </c>
      <c r="U220" s="144">
        <f t="shared" si="165"/>
        <v>0</v>
      </c>
      <c r="V220" s="144">
        <f t="shared" si="165"/>
        <v>0</v>
      </c>
      <c r="W220" s="144">
        <f t="shared" si="165"/>
        <v>0</v>
      </c>
      <c r="X220" s="144">
        <f t="shared" si="165"/>
        <v>0</v>
      </c>
      <c r="Y220" s="144">
        <f t="shared" si="165"/>
        <v>0</v>
      </c>
      <c r="Z220" s="144">
        <f t="shared" si="165"/>
        <v>0</v>
      </c>
      <c r="AA220" s="144">
        <f t="shared" si="165"/>
        <v>0</v>
      </c>
      <c r="AB220" s="144">
        <f t="shared" si="165"/>
        <v>0</v>
      </c>
      <c r="AC220" s="144">
        <f t="shared" si="165"/>
        <v>0</v>
      </c>
      <c r="AD220" s="144">
        <f t="shared" si="165"/>
        <v>0</v>
      </c>
      <c r="AE220" s="144">
        <f t="shared" si="165"/>
        <v>0</v>
      </c>
      <c r="AF220" s="144">
        <f t="shared" si="165"/>
        <v>0</v>
      </c>
      <c r="AG220" s="144">
        <f t="shared" si="165"/>
        <v>0</v>
      </c>
      <c r="AH220" s="144">
        <f t="shared" si="165"/>
        <v>0</v>
      </c>
      <c r="AI220" s="144">
        <f t="shared" si="165"/>
        <v>0</v>
      </c>
      <c r="AJ220" s="144">
        <f t="shared" si="165"/>
        <v>0</v>
      </c>
      <c r="AK220" s="144">
        <f t="shared" si="165"/>
        <v>0</v>
      </c>
      <c r="AL220" s="144">
        <f t="shared" si="165"/>
        <v>0</v>
      </c>
      <c r="AM220" s="144">
        <f t="shared" si="165"/>
        <v>0</v>
      </c>
      <c r="AN220" s="144">
        <f t="shared" si="165"/>
        <v>0</v>
      </c>
      <c r="AO220" s="144">
        <f t="shared" si="165"/>
        <v>0</v>
      </c>
      <c r="AP220" s="144">
        <f t="shared" si="165"/>
        <v>0</v>
      </c>
      <c r="AQ220" s="144">
        <f t="shared" si="165"/>
        <v>0</v>
      </c>
      <c r="AR220" s="144">
        <f t="shared" si="165"/>
        <v>0</v>
      </c>
      <c r="AS220" s="144">
        <f t="shared" si="165"/>
        <v>0</v>
      </c>
      <c r="AT220" s="144">
        <f t="shared" si="165"/>
        <v>0</v>
      </c>
      <c r="AU220" s="144">
        <f t="shared" si="165"/>
        <v>0</v>
      </c>
      <c r="AV220" s="68"/>
      <c r="AW220" s="112"/>
      <c r="AX220" s="68"/>
      <c r="AY220" s="68"/>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E220" s="146"/>
      <c r="CF220" s="70"/>
      <c r="CG220" s="70"/>
      <c r="CH220" s="70"/>
      <c r="CI220" s="70"/>
      <c r="CJ220" s="70"/>
      <c r="CK220" s="70"/>
      <c r="CL220" s="70"/>
      <c r="CM220" s="70"/>
      <c r="CN220" s="70"/>
      <c r="CO220" s="70"/>
      <c r="CP220" s="70"/>
      <c r="CQ220" s="70"/>
      <c r="CR220" s="70"/>
      <c r="CS220" s="70"/>
      <c r="CT220" s="137"/>
      <c r="CU220" s="137"/>
      <c r="CV220" s="137"/>
    </row>
    <row r="221" spans="1:100" x14ac:dyDescent="0.2">
      <c r="B221" s="202" t="s">
        <v>45</v>
      </c>
      <c r="C221" s="325"/>
      <c r="D221" s="325"/>
      <c r="E221" s="326"/>
      <c r="F221" s="382" t="s">
        <v>191</v>
      </c>
      <c r="G221" s="163"/>
      <c r="H221" s="163"/>
      <c r="I221" s="163"/>
      <c r="J221" s="191"/>
      <c r="L221" s="146"/>
      <c r="O221" s="146"/>
      <c r="P221" s="189" t="s">
        <v>188</v>
      </c>
      <c r="Q221" s="144">
        <v>0</v>
      </c>
      <c r="R221" s="144">
        <f t="shared" ref="R221:AU221" si="166">R220*(1+Kalkulationszinssatz)^-R$26</f>
        <v>0</v>
      </c>
      <c r="S221" s="144">
        <f t="shared" si="166"/>
        <v>0</v>
      </c>
      <c r="T221" s="144">
        <f t="shared" si="166"/>
        <v>0</v>
      </c>
      <c r="U221" s="144">
        <f t="shared" si="166"/>
        <v>0</v>
      </c>
      <c r="V221" s="144">
        <f t="shared" si="166"/>
        <v>0</v>
      </c>
      <c r="W221" s="144">
        <f t="shared" si="166"/>
        <v>0</v>
      </c>
      <c r="X221" s="144">
        <f t="shared" si="166"/>
        <v>0</v>
      </c>
      <c r="Y221" s="144">
        <f t="shared" si="166"/>
        <v>0</v>
      </c>
      <c r="Z221" s="144">
        <f t="shared" si="166"/>
        <v>0</v>
      </c>
      <c r="AA221" s="144">
        <f t="shared" si="166"/>
        <v>0</v>
      </c>
      <c r="AB221" s="144">
        <f t="shared" si="166"/>
        <v>0</v>
      </c>
      <c r="AC221" s="144">
        <f t="shared" si="166"/>
        <v>0</v>
      </c>
      <c r="AD221" s="144">
        <f t="shared" si="166"/>
        <v>0</v>
      </c>
      <c r="AE221" s="144">
        <f t="shared" si="166"/>
        <v>0</v>
      </c>
      <c r="AF221" s="144">
        <f t="shared" si="166"/>
        <v>0</v>
      </c>
      <c r="AG221" s="144">
        <f t="shared" si="166"/>
        <v>0</v>
      </c>
      <c r="AH221" s="144">
        <f t="shared" si="166"/>
        <v>0</v>
      </c>
      <c r="AI221" s="144">
        <f t="shared" si="166"/>
        <v>0</v>
      </c>
      <c r="AJ221" s="144">
        <f t="shared" si="166"/>
        <v>0</v>
      </c>
      <c r="AK221" s="144">
        <f t="shared" si="166"/>
        <v>0</v>
      </c>
      <c r="AL221" s="144">
        <f t="shared" si="166"/>
        <v>0</v>
      </c>
      <c r="AM221" s="144">
        <f t="shared" si="166"/>
        <v>0</v>
      </c>
      <c r="AN221" s="144">
        <f t="shared" si="166"/>
        <v>0</v>
      </c>
      <c r="AO221" s="144">
        <f t="shared" si="166"/>
        <v>0</v>
      </c>
      <c r="AP221" s="144">
        <f t="shared" si="166"/>
        <v>0</v>
      </c>
      <c r="AQ221" s="144">
        <f t="shared" si="166"/>
        <v>0</v>
      </c>
      <c r="AR221" s="144">
        <f t="shared" si="166"/>
        <v>0</v>
      </c>
      <c r="AS221" s="144">
        <f t="shared" si="166"/>
        <v>0</v>
      </c>
      <c r="AT221" s="144">
        <f t="shared" si="166"/>
        <v>0</v>
      </c>
      <c r="AU221" s="144">
        <f t="shared" si="166"/>
        <v>0</v>
      </c>
      <c r="AV221" s="190">
        <f>SUM(Q221:AU221)</f>
        <v>0</v>
      </c>
      <c r="AW221" s="433"/>
      <c r="CE221" s="146"/>
      <c r="CF221" s="70"/>
      <c r="CG221" s="70"/>
      <c r="CH221" s="70"/>
      <c r="CI221" s="70"/>
      <c r="CJ221" s="70"/>
      <c r="CK221" s="70"/>
      <c r="CL221" s="70"/>
      <c r="CM221" s="70"/>
      <c r="CN221" s="70"/>
      <c r="CO221" s="70"/>
      <c r="CP221" s="70"/>
      <c r="CQ221" s="70"/>
      <c r="CR221" s="70"/>
      <c r="CS221" s="70"/>
      <c r="CT221" s="137"/>
      <c r="CU221" s="137"/>
      <c r="CV221" s="137"/>
    </row>
    <row r="222" spans="1:100" s="69" customFormat="1" ht="13.5" thickBot="1" x14ac:dyDescent="0.25">
      <c r="A222" s="203"/>
      <c r="B222" s="215" t="s">
        <v>190</v>
      </c>
      <c r="C222" s="204"/>
      <c r="D222" s="204"/>
      <c r="E222" s="216">
        <f>SUM(E218:E221)</f>
        <v>0</v>
      </c>
      <c r="F222" s="379" t="s">
        <v>191</v>
      </c>
      <c r="G222" s="205"/>
      <c r="H222" s="205"/>
      <c r="I222" s="205"/>
      <c r="J222" s="191"/>
      <c r="L222" s="146"/>
      <c r="M222" s="70"/>
      <c r="N222" s="70"/>
      <c r="O222" s="146"/>
      <c r="AW222" s="102"/>
      <c r="CC222" s="102"/>
      <c r="CE222" s="146"/>
      <c r="CF222" s="70"/>
      <c r="CG222" s="70"/>
      <c r="CH222" s="70"/>
      <c r="CI222" s="70"/>
      <c r="CJ222" s="70"/>
      <c r="CK222" s="70"/>
      <c r="CL222" s="70"/>
      <c r="CM222" s="70"/>
      <c r="CN222" s="70"/>
      <c r="CO222" s="70"/>
      <c r="CP222" s="70"/>
      <c r="CQ222" s="70"/>
      <c r="CR222" s="70"/>
      <c r="CS222" s="70"/>
      <c r="CT222" s="137"/>
      <c r="CU222" s="137"/>
      <c r="CV222" s="137"/>
    </row>
    <row r="223" spans="1:100" s="69" customFormat="1" ht="13.5" thickTop="1" x14ac:dyDescent="0.2">
      <c r="F223" s="205"/>
      <c r="G223" s="205"/>
      <c r="H223" s="205"/>
      <c r="I223" s="205"/>
      <c r="J223" s="191"/>
      <c r="AW223" s="102"/>
      <c r="CC223" s="102"/>
      <c r="CE223" s="146"/>
      <c r="CF223" s="70"/>
      <c r="CG223" s="70"/>
      <c r="CH223" s="70"/>
      <c r="CI223" s="70"/>
      <c r="CJ223" s="70"/>
      <c r="CK223" s="70"/>
      <c r="CL223" s="70"/>
      <c r="CM223" s="70"/>
      <c r="CN223" s="70"/>
      <c r="CO223" s="70"/>
      <c r="CP223" s="70"/>
      <c r="CQ223" s="70"/>
      <c r="CR223" s="70"/>
      <c r="CS223" s="70"/>
      <c r="CT223" s="137"/>
      <c r="CU223" s="137"/>
      <c r="CV223" s="137"/>
    </row>
    <row r="224" spans="1:100" ht="54" customHeight="1" thickBot="1" x14ac:dyDescent="0.25">
      <c r="A224" s="69"/>
      <c r="B224" s="297" t="s">
        <v>197</v>
      </c>
      <c r="C224" s="377" t="str">
        <f>"Producteur de chaleur 1
 ("&amp;$C$7&amp;")"</f>
        <v>Producteur de chaleur 1
 (VEUILLEZ SÉLECTIONNER)</v>
      </c>
      <c r="D224" s="377" t="str">
        <f>"Producteur de chaleur 2
("&amp;$C$15&amp;")"</f>
        <v>Producteur de chaleur 2
(VEUILLEZ SÉLECTIONNER)</v>
      </c>
      <c r="E224" s="704" t="s">
        <v>190</v>
      </c>
      <c r="F224" s="705"/>
      <c r="G224" s="69"/>
      <c r="H224" s="705"/>
      <c r="I224" s="705"/>
      <c r="J224" s="191"/>
      <c r="M224" s="69"/>
      <c r="N224" s="69"/>
      <c r="P224" s="184" t="s">
        <v>197</v>
      </c>
      <c r="Q224" s="185"/>
      <c r="R224" s="185"/>
      <c r="S224" s="77"/>
      <c r="T224" s="490"/>
      <c r="U224" s="490"/>
      <c r="V224" s="490"/>
      <c r="W224" s="490"/>
      <c r="X224" s="490"/>
      <c r="Y224" s="79"/>
      <c r="Z224" s="78"/>
      <c r="AA224" s="78"/>
      <c r="AB224" s="78"/>
      <c r="AC224" s="78"/>
      <c r="AD224" s="78"/>
      <c r="AE224" s="79"/>
      <c r="AF224" s="79"/>
      <c r="AG224" s="79"/>
      <c r="AH224" s="79"/>
      <c r="AI224" s="79"/>
      <c r="AJ224" s="79"/>
      <c r="AK224" s="79"/>
      <c r="AL224" s="79"/>
      <c r="AM224" s="79"/>
      <c r="AN224" s="79"/>
      <c r="AO224" s="79"/>
      <c r="AP224" s="79"/>
      <c r="AQ224" s="79"/>
      <c r="AR224" s="79"/>
      <c r="AS224" s="79"/>
      <c r="AT224" s="79"/>
      <c r="AU224" s="79"/>
      <c r="AV224" s="188" t="s">
        <v>184</v>
      </c>
      <c r="AW224" s="581"/>
      <c r="CE224" s="146"/>
      <c r="CF224" s="70"/>
      <c r="CG224" s="70"/>
      <c r="CH224" s="70"/>
      <c r="CI224" s="70"/>
      <c r="CJ224" s="70"/>
      <c r="CK224" s="70"/>
      <c r="CL224" s="70"/>
      <c r="CM224" s="70"/>
      <c r="CN224" s="70"/>
      <c r="CO224" s="70"/>
      <c r="CP224" s="70"/>
      <c r="CQ224" s="70"/>
      <c r="CR224" s="70"/>
      <c r="CS224" s="70"/>
      <c r="CT224" s="137"/>
      <c r="CU224" s="137"/>
      <c r="CV224" s="137"/>
    </row>
    <row r="225" spans="1:100" s="69" customFormat="1" ht="13.5" thickBot="1" x14ac:dyDescent="0.25">
      <c r="A225" s="608" t="s">
        <v>8</v>
      </c>
      <c r="B225" s="102" t="s">
        <v>198</v>
      </c>
      <c r="C225" s="110">
        <f>VLOOKUP(C13,Données_de_base!$W$9:$AB$21,2,0)*IF(C13=14,C8/C10*12,C8)</f>
        <v>0</v>
      </c>
      <c r="D225" s="110">
        <f>VLOOKUP(C21,Données_de_base!$W$9:$AB$21,2,0)*IF(C21=14,C16/C18*12,C16)</f>
        <v>0</v>
      </c>
      <c r="E225" s="383">
        <f>SUM(C225:D225)</f>
        <v>0</v>
      </c>
      <c r="F225" s="316" t="s">
        <v>191</v>
      </c>
      <c r="H225" s="210"/>
      <c r="I225" s="210"/>
      <c r="J225" s="191"/>
      <c r="K225" s="102"/>
      <c r="P225" s="189" t="s">
        <v>199</v>
      </c>
      <c r="Q225" s="144">
        <v>0</v>
      </c>
      <c r="R225" s="144">
        <f>IF(R$26&lt;=Betrachtungszeit_Heizung,$E$227*(1+Energiepreissteigerung),0)</f>
        <v>0</v>
      </c>
      <c r="S225" s="144">
        <f t="shared" ref="S225:AU225" si="167">IF(S$26&lt;=Betrachtungszeit_Heizung,R225*(1+Energiepreissteigerung),0)</f>
        <v>0</v>
      </c>
      <c r="T225" s="144">
        <f t="shared" si="167"/>
        <v>0</v>
      </c>
      <c r="U225" s="144">
        <f t="shared" si="167"/>
        <v>0</v>
      </c>
      <c r="V225" s="144">
        <f t="shared" si="167"/>
        <v>0</v>
      </c>
      <c r="W225" s="144">
        <f t="shared" si="167"/>
        <v>0</v>
      </c>
      <c r="X225" s="144">
        <f t="shared" si="167"/>
        <v>0</v>
      </c>
      <c r="Y225" s="144">
        <f t="shared" si="167"/>
        <v>0</v>
      </c>
      <c r="Z225" s="144">
        <f t="shared" si="167"/>
        <v>0</v>
      </c>
      <c r="AA225" s="144">
        <f t="shared" si="167"/>
        <v>0</v>
      </c>
      <c r="AB225" s="144">
        <f t="shared" si="167"/>
        <v>0</v>
      </c>
      <c r="AC225" s="144">
        <f t="shared" si="167"/>
        <v>0</v>
      </c>
      <c r="AD225" s="144">
        <f t="shared" si="167"/>
        <v>0</v>
      </c>
      <c r="AE225" s="144">
        <f t="shared" si="167"/>
        <v>0</v>
      </c>
      <c r="AF225" s="144">
        <f t="shared" si="167"/>
        <v>0</v>
      </c>
      <c r="AG225" s="144">
        <f t="shared" si="167"/>
        <v>0</v>
      </c>
      <c r="AH225" s="144">
        <f t="shared" si="167"/>
        <v>0</v>
      </c>
      <c r="AI225" s="144">
        <f t="shared" si="167"/>
        <v>0</v>
      </c>
      <c r="AJ225" s="144">
        <f t="shared" si="167"/>
        <v>0</v>
      </c>
      <c r="AK225" s="144">
        <f t="shared" si="167"/>
        <v>0</v>
      </c>
      <c r="AL225" s="144">
        <f t="shared" si="167"/>
        <v>0</v>
      </c>
      <c r="AM225" s="144">
        <f t="shared" si="167"/>
        <v>0</v>
      </c>
      <c r="AN225" s="144">
        <f t="shared" si="167"/>
        <v>0</v>
      </c>
      <c r="AO225" s="144">
        <f t="shared" si="167"/>
        <v>0</v>
      </c>
      <c r="AP225" s="144">
        <f t="shared" si="167"/>
        <v>0</v>
      </c>
      <c r="AQ225" s="144">
        <f t="shared" si="167"/>
        <v>0</v>
      </c>
      <c r="AR225" s="144">
        <f t="shared" si="167"/>
        <v>0</v>
      </c>
      <c r="AS225" s="144">
        <f t="shared" si="167"/>
        <v>0</v>
      </c>
      <c r="AT225" s="144">
        <f t="shared" si="167"/>
        <v>0</v>
      </c>
      <c r="AU225" s="144">
        <f t="shared" si="167"/>
        <v>0</v>
      </c>
      <c r="AV225" s="68"/>
      <c r="AW225" s="112"/>
      <c r="AX225" s="68"/>
      <c r="AY225" s="68"/>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108"/>
      <c r="CE225" s="146"/>
      <c r="CF225" s="70"/>
      <c r="CG225" s="70"/>
      <c r="CH225" s="70"/>
      <c r="CI225" s="70"/>
      <c r="CJ225" s="70"/>
      <c r="CK225" s="70"/>
      <c r="CL225" s="70"/>
      <c r="CM225" s="70"/>
      <c r="CN225" s="70"/>
      <c r="CO225" s="70"/>
      <c r="CP225" s="70"/>
      <c r="CQ225" s="70"/>
      <c r="CR225" s="70"/>
      <c r="CS225" s="70"/>
      <c r="CT225" s="137"/>
      <c r="CU225" s="137"/>
      <c r="CV225" s="137"/>
    </row>
    <row r="226" spans="1:100" x14ac:dyDescent="0.2">
      <c r="A226" s="198" t="s">
        <v>8</v>
      </c>
      <c r="B226" s="95" t="s">
        <v>197</v>
      </c>
      <c r="C226" s="110">
        <f>IF(C13=14,(StrompreisWPHT/100*70%+StrompreisWPNT/100*30%)*C11*1000,VLOOKUP(C13,Données_de_base!$W$9:$AB$21,3,0)/100*C11*1000)</f>
        <v>0</v>
      </c>
      <c r="D226" s="212">
        <f>IF(C21=14,(StrompreisWPHT/100*70%+StrompreisWPNT/100*30%)*C19*1000,VLOOKUP(C21,Données_de_base!$W$9:$AB$21,3,0)/100*C19*1000)</f>
        <v>0</v>
      </c>
      <c r="E226" s="230">
        <f>SUM(C226:D226)</f>
        <v>0</v>
      </c>
      <c r="F226" s="197" t="s">
        <v>191</v>
      </c>
      <c r="H226" s="164"/>
      <c r="I226" s="164"/>
      <c r="J226" s="191"/>
      <c r="P226" s="189" t="s">
        <v>188</v>
      </c>
      <c r="Q226" s="144">
        <v>0</v>
      </c>
      <c r="R226" s="144">
        <f>R225*(1+Kalkulationszinssatz)^-R$26</f>
        <v>0</v>
      </c>
      <c r="S226" s="144">
        <f t="shared" ref="S226:AU226" si="168">S225*(1+Kalkulationszinssatz)^-S$26</f>
        <v>0</v>
      </c>
      <c r="T226" s="144">
        <f t="shared" si="168"/>
        <v>0</v>
      </c>
      <c r="U226" s="144">
        <f t="shared" si="168"/>
        <v>0</v>
      </c>
      <c r="V226" s="144">
        <f t="shared" si="168"/>
        <v>0</v>
      </c>
      <c r="W226" s="144">
        <f t="shared" si="168"/>
        <v>0</v>
      </c>
      <c r="X226" s="144">
        <f t="shared" si="168"/>
        <v>0</v>
      </c>
      <c r="Y226" s="144">
        <f t="shared" si="168"/>
        <v>0</v>
      </c>
      <c r="Z226" s="144">
        <f t="shared" si="168"/>
        <v>0</v>
      </c>
      <c r="AA226" s="144">
        <f t="shared" si="168"/>
        <v>0</v>
      </c>
      <c r="AB226" s="144">
        <f t="shared" si="168"/>
        <v>0</v>
      </c>
      <c r="AC226" s="144">
        <f t="shared" si="168"/>
        <v>0</v>
      </c>
      <c r="AD226" s="144">
        <f t="shared" si="168"/>
        <v>0</v>
      </c>
      <c r="AE226" s="144">
        <f t="shared" si="168"/>
        <v>0</v>
      </c>
      <c r="AF226" s="144">
        <f t="shared" si="168"/>
        <v>0</v>
      </c>
      <c r="AG226" s="144">
        <f t="shared" si="168"/>
        <v>0</v>
      </c>
      <c r="AH226" s="144">
        <f t="shared" si="168"/>
        <v>0</v>
      </c>
      <c r="AI226" s="144">
        <f t="shared" si="168"/>
        <v>0</v>
      </c>
      <c r="AJ226" s="144">
        <f t="shared" si="168"/>
        <v>0</v>
      </c>
      <c r="AK226" s="144">
        <f t="shared" si="168"/>
        <v>0</v>
      </c>
      <c r="AL226" s="144">
        <f t="shared" si="168"/>
        <v>0</v>
      </c>
      <c r="AM226" s="144">
        <f t="shared" si="168"/>
        <v>0</v>
      </c>
      <c r="AN226" s="144">
        <f t="shared" si="168"/>
        <v>0</v>
      </c>
      <c r="AO226" s="144">
        <f t="shared" si="168"/>
        <v>0</v>
      </c>
      <c r="AP226" s="144">
        <f t="shared" si="168"/>
        <v>0</v>
      </c>
      <c r="AQ226" s="144">
        <f t="shared" si="168"/>
        <v>0</v>
      </c>
      <c r="AR226" s="144">
        <f t="shared" si="168"/>
        <v>0</v>
      </c>
      <c r="AS226" s="144">
        <f t="shared" si="168"/>
        <v>0</v>
      </c>
      <c r="AT226" s="144">
        <f t="shared" si="168"/>
        <v>0</v>
      </c>
      <c r="AU226" s="144">
        <f t="shared" si="168"/>
        <v>0</v>
      </c>
      <c r="AV226" s="190">
        <f>SUM(Q226:AU226)</f>
        <v>0</v>
      </c>
      <c r="AW226" s="433"/>
      <c r="CE226" s="146"/>
      <c r="CF226" s="70"/>
      <c r="CG226" s="70"/>
      <c r="CH226" s="70"/>
      <c r="CI226" s="70"/>
      <c r="CJ226" s="70"/>
      <c r="CK226" s="70"/>
      <c r="CL226" s="70"/>
      <c r="CM226" s="70"/>
      <c r="CN226" s="70"/>
      <c r="CO226" s="70"/>
      <c r="CP226" s="70"/>
      <c r="CQ226" s="70"/>
      <c r="CR226" s="70"/>
      <c r="CS226" s="70"/>
      <c r="CT226" s="137"/>
      <c r="CU226" s="137"/>
      <c r="CV226" s="137"/>
    </row>
    <row r="227" spans="1:100" ht="13.5" thickBot="1" x14ac:dyDescent="0.25">
      <c r="A227" s="203"/>
      <c r="B227" s="194" t="s">
        <v>190</v>
      </c>
      <c r="C227" s="196">
        <f t="shared" ref="C227" si="169">SUM(C225:C226)</f>
        <v>0</v>
      </c>
      <c r="D227" s="196">
        <f>SUM(D225:D226)</f>
        <v>0</v>
      </c>
      <c r="E227" s="196">
        <f>SUM(E225:E226)</f>
        <v>0</v>
      </c>
      <c r="F227" s="224" t="s">
        <v>191</v>
      </c>
      <c r="G227" s="164"/>
      <c r="H227" s="164"/>
      <c r="I227" s="164"/>
      <c r="J227" s="191"/>
      <c r="AW227" s="112"/>
      <c r="CE227" s="146"/>
      <c r="CF227" s="70"/>
      <c r="CG227" s="70"/>
      <c r="CH227" s="70"/>
      <c r="CI227" s="70"/>
      <c r="CJ227" s="70"/>
      <c r="CK227" s="70"/>
      <c r="CL227" s="70"/>
      <c r="CM227" s="70"/>
      <c r="CN227" s="70"/>
      <c r="CO227" s="70"/>
      <c r="CP227" s="70"/>
      <c r="CQ227" s="70"/>
      <c r="CR227" s="70"/>
      <c r="CS227" s="70"/>
      <c r="CT227" s="137"/>
      <c r="CU227" s="137"/>
      <c r="CV227" s="137"/>
    </row>
    <row r="228" spans="1:100" ht="13.5" thickTop="1" x14ac:dyDescent="0.2">
      <c r="A228" s="203"/>
      <c r="B228" s="102"/>
      <c r="C228" s="69"/>
      <c r="D228" s="229"/>
      <c r="F228" s="81"/>
      <c r="G228" s="164"/>
      <c r="H228" s="164"/>
      <c r="I228" s="164"/>
      <c r="J228" s="191"/>
      <c r="AW228" s="112"/>
      <c r="CE228" s="146"/>
      <c r="CF228" s="70"/>
      <c r="CG228" s="70"/>
      <c r="CH228" s="70"/>
      <c r="CI228" s="70"/>
      <c r="CJ228" s="70"/>
      <c r="CK228" s="70"/>
      <c r="CL228" s="70"/>
      <c r="CM228" s="70"/>
      <c r="CN228" s="70"/>
      <c r="CO228" s="70"/>
      <c r="CP228" s="70"/>
      <c r="CQ228" s="70"/>
      <c r="CR228" s="70"/>
      <c r="CS228" s="70"/>
      <c r="CT228" s="137"/>
      <c r="CU228" s="137"/>
      <c r="CV228" s="137"/>
    </row>
    <row r="229" spans="1:100" ht="48.75" customHeight="1" x14ac:dyDescent="0.2">
      <c r="A229" s="276"/>
      <c r="B229" s="109" t="s">
        <v>200</v>
      </c>
      <c r="C229" s="116" t="str">
        <f>"Producteur de chaleur 1
 ("&amp;$C$7&amp;")"</f>
        <v>Producteur de chaleur 1
 (VEUILLEZ SÉLECTIONNER)</v>
      </c>
      <c r="D229" s="116" t="str">
        <f>"Producteur de chaleur 2
("&amp;$C$15&amp;")"</f>
        <v>Producteur de chaleur 2
(VEUILLEZ SÉLECTIONNER)</v>
      </c>
      <c r="E229" s="704" t="s">
        <v>190</v>
      </c>
      <c r="F229" s="81"/>
      <c r="G229" s="164"/>
      <c r="H229" s="164"/>
      <c r="I229" s="164"/>
      <c r="J229" s="191"/>
      <c r="AW229" s="112"/>
      <c r="CE229" s="146"/>
      <c r="CF229" s="70"/>
      <c r="CG229" s="70"/>
      <c r="CH229" s="70"/>
      <c r="CI229" s="70"/>
      <c r="CJ229" s="70"/>
      <c r="CK229" s="70"/>
      <c r="CL229" s="70"/>
      <c r="CM229" s="70"/>
      <c r="CN229" s="70"/>
      <c r="CO229" s="70"/>
      <c r="CP229" s="70"/>
      <c r="CQ229" s="70"/>
      <c r="CR229" s="70"/>
      <c r="CS229" s="70"/>
      <c r="CT229" s="137"/>
      <c r="CU229" s="137"/>
      <c r="CV229" s="137"/>
    </row>
    <row r="230" spans="1:100" ht="14.25" x14ac:dyDescent="0.25">
      <c r="A230" s="102"/>
      <c r="B230" s="207" t="s">
        <v>201</v>
      </c>
      <c r="C230" s="129">
        <f>VLOOKUP(C13,Données_de_base!$W$9:$AB$21,5,0)/1000*C11</f>
        <v>0</v>
      </c>
      <c r="D230" s="129">
        <f>VLOOKUP(C21,Données_de_base!$W$9:$AB$21,5,0)/1000*C19</f>
        <v>0</v>
      </c>
      <c r="E230" s="434">
        <f>SUM(C230:D230)</f>
        <v>0</v>
      </c>
      <c r="F230" s="125" t="s">
        <v>202</v>
      </c>
      <c r="G230" s="165"/>
      <c r="H230" s="165"/>
      <c r="I230" s="165"/>
      <c r="J230" s="191"/>
      <c r="P230" s="184" t="s">
        <v>203</v>
      </c>
      <c r="Q230" s="185"/>
      <c r="R230" s="185"/>
      <c r="S230" s="77"/>
      <c r="T230" s="490"/>
      <c r="U230" s="490"/>
      <c r="V230" s="490"/>
      <c r="W230" s="490"/>
      <c r="X230" s="490"/>
      <c r="Y230" s="79"/>
      <c r="Z230" s="78"/>
      <c r="AA230" s="78"/>
      <c r="AB230" s="78"/>
      <c r="AC230" s="78"/>
      <c r="AD230" s="78"/>
      <c r="AE230" s="79"/>
      <c r="AF230" s="79"/>
      <c r="AG230" s="79"/>
      <c r="AH230" s="79"/>
      <c r="AI230" s="79"/>
      <c r="AJ230" s="79"/>
      <c r="AK230" s="79"/>
      <c r="AL230" s="79"/>
      <c r="AM230" s="79"/>
      <c r="AN230" s="79"/>
      <c r="AO230" s="79"/>
      <c r="AP230" s="79"/>
      <c r="AQ230" s="79"/>
      <c r="AR230" s="79"/>
      <c r="AS230" s="79"/>
      <c r="AT230" s="79"/>
      <c r="AU230" s="79"/>
      <c r="AV230" s="188" t="s">
        <v>184</v>
      </c>
      <c r="AW230" s="581"/>
      <c r="CE230" s="146"/>
      <c r="CF230" s="70"/>
      <c r="CG230" s="70"/>
      <c r="CH230" s="70"/>
      <c r="CI230" s="70"/>
      <c r="CJ230" s="70"/>
      <c r="CK230" s="70"/>
      <c r="CL230" s="70"/>
      <c r="CM230" s="70"/>
      <c r="CN230" s="70"/>
      <c r="CO230" s="70"/>
      <c r="CP230" s="70"/>
      <c r="CQ230" s="70"/>
      <c r="CR230" s="70"/>
      <c r="CS230" s="70"/>
      <c r="CT230" s="137"/>
      <c r="CU230" s="137"/>
      <c r="CV230" s="137"/>
    </row>
    <row r="231" spans="1:100" x14ac:dyDescent="0.2">
      <c r="B231" s="102" t="s">
        <v>204</v>
      </c>
      <c r="C231" s="110">
        <f>VLOOKUP(C13,Données_de_base!$W$9:$AB$21,6,0)*C11*1000</f>
        <v>0</v>
      </c>
      <c r="D231" s="110">
        <f>VLOOKUP(C21,Données_de_base!$W$9:$AB$21,6,0)*C19*1000</f>
        <v>0</v>
      </c>
      <c r="E231" s="433">
        <f t="shared" ref="E231" si="170">SUM(C231:D231)</f>
        <v>0</v>
      </c>
      <c r="F231" s="151" t="s">
        <v>205</v>
      </c>
      <c r="G231" s="209"/>
      <c r="H231" s="210"/>
      <c r="I231" s="210"/>
      <c r="J231" s="191"/>
      <c r="P231" s="189" t="s">
        <v>187</v>
      </c>
      <c r="Q231" s="144">
        <v>0</v>
      </c>
      <c r="R231" s="144">
        <f>IF(R$26&lt;=Betrachtungszeit_Heizung,E232+E232*Inflationsindex,0)</f>
        <v>0</v>
      </c>
      <c r="S231" s="144">
        <f t="shared" ref="S231:AU231" si="171">IF(S$26&lt;=Betrachtungszeit_Heizung,R231+R231*Inflationsindex,0)</f>
        <v>0</v>
      </c>
      <c r="T231" s="144">
        <f t="shared" si="171"/>
        <v>0</v>
      </c>
      <c r="U231" s="144">
        <f t="shared" si="171"/>
        <v>0</v>
      </c>
      <c r="V231" s="144">
        <f t="shared" si="171"/>
        <v>0</v>
      </c>
      <c r="W231" s="144">
        <f t="shared" si="171"/>
        <v>0</v>
      </c>
      <c r="X231" s="144">
        <f t="shared" si="171"/>
        <v>0</v>
      </c>
      <c r="Y231" s="144">
        <f t="shared" si="171"/>
        <v>0</v>
      </c>
      <c r="Z231" s="144">
        <f t="shared" si="171"/>
        <v>0</v>
      </c>
      <c r="AA231" s="144">
        <f t="shared" si="171"/>
        <v>0</v>
      </c>
      <c r="AB231" s="144">
        <f t="shared" si="171"/>
        <v>0</v>
      </c>
      <c r="AC231" s="144">
        <f t="shared" si="171"/>
        <v>0</v>
      </c>
      <c r="AD231" s="144">
        <f t="shared" si="171"/>
        <v>0</v>
      </c>
      <c r="AE231" s="144">
        <f t="shared" si="171"/>
        <v>0</v>
      </c>
      <c r="AF231" s="144">
        <f t="shared" si="171"/>
        <v>0</v>
      </c>
      <c r="AG231" s="144">
        <f t="shared" si="171"/>
        <v>0</v>
      </c>
      <c r="AH231" s="144">
        <f t="shared" si="171"/>
        <v>0</v>
      </c>
      <c r="AI231" s="144">
        <f t="shared" si="171"/>
        <v>0</v>
      </c>
      <c r="AJ231" s="144">
        <f t="shared" si="171"/>
        <v>0</v>
      </c>
      <c r="AK231" s="144">
        <f t="shared" si="171"/>
        <v>0</v>
      </c>
      <c r="AL231" s="144">
        <f t="shared" si="171"/>
        <v>0</v>
      </c>
      <c r="AM231" s="144">
        <f t="shared" si="171"/>
        <v>0</v>
      </c>
      <c r="AN231" s="144">
        <f t="shared" si="171"/>
        <v>0</v>
      </c>
      <c r="AO231" s="144">
        <f t="shared" si="171"/>
        <v>0</v>
      </c>
      <c r="AP231" s="144">
        <f t="shared" si="171"/>
        <v>0</v>
      </c>
      <c r="AQ231" s="144">
        <f t="shared" si="171"/>
        <v>0</v>
      </c>
      <c r="AR231" s="144">
        <f t="shared" si="171"/>
        <v>0</v>
      </c>
      <c r="AS231" s="144">
        <f t="shared" si="171"/>
        <v>0</v>
      </c>
      <c r="AT231" s="144">
        <f t="shared" si="171"/>
        <v>0</v>
      </c>
      <c r="AU231" s="144">
        <f t="shared" si="171"/>
        <v>0</v>
      </c>
      <c r="AW231" s="112"/>
      <c r="CE231" s="146"/>
      <c r="CF231" s="70"/>
      <c r="CG231" s="70"/>
      <c r="CH231" s="70"/>
      <c r="CI231" s="70"/>
      <c r="CJ231" s="70"/>
      <c r="CK231" s="70"/>
      <c r="CL231" s="70"/>
      <c r="CM231" s="70"/>
      <c r="CN231" s="70"/>
      <c r="CO231" s="70"/>
      <c r="CP231" s="70"/>
      <c r="CQ231" s="70"/>
      <c r="CR231" s="70"/>
      <c r="CS231" s="70"/>
      <c r="CT231" s="137"/>
      <c r="CU231" s="137"/>
      <c r="CV231" s="137"/>
    </row>
    <row r="232" spans="1:100" x14ac:dyDescent="0.2">
      <c r="B232" s="159" t="str">
        <f>VLOOKUP(Données_de_base!$B$23,Données_de_base!$B$47:$D$50,3,0)</f>
        <v>Coûts pour GES: pas sélectionné</v>
      </c>
      <c r="C232" s="400">
        <f>C230*Kosten_THG</f>
        <v>0</v>
      </c>
      <c r="D232" s="400">
        <f>D230*Kosten_THG</f>
        <v>0</v>
      </c>
      <c r="E232" s="399">
        <f>SUM(C232:D232)</f>
        <v>0</v>
      </c>
      <c r="F232" s="260" t="s">
        <v>191</v>
      </c>
      <c r="G232" s="209"/>
      <c r="H232" s="210"/>
      <c r="I232" s="210"/>
      <c r="J232" s="191"/>
      <c r="M232" s="112"/>
      <c r="N232" s="112"/>
      <c r="P232" s="189" t="s">
        <v>188</v>
      </c>
      <c r="Q232" s="144">
        <v>0</v>
      </c>
      <c r="R232" s="144">
        <f t="shared" ref="R232:AU232" si="172">R231*(1+Kalkulationszinssatz)^-R$26</f>
        <v>0</v>
      </c>
      <c r="S232" s="144">
        <f t="shared" si="172"/>
        <v>0</v>
      </c>
      <c r="T232" s="144">
        <f t="shared" si="172"/>
        <v>0</v>
      </c>
      <c r="U232" s="144">
        <f t="shared" si="172"/>
        <v>0</v>
      </c>
      <c r="V232" s="144">
        <f t="shared" si="172"/>
        <v>0</v>
      </c>
      <c r="W232" s="144">
        <f t="shared" si="172"/>
        <v>0</v>
      </c>
      <c r="X232" s="144">
        <f t="shared" si="172"/>
        <v>0</v>
      </c>
      <c r="Y232" s="144">
        <f t="shared" si="172"/>
        <v>0</v>
      </c>
      <c r="Z232" s="144">
        <f t="shared" si="172"/>
        <v>0</v>
      </c>
      <c r="AA232" s="144">
        <f t="shared" si="172"/>
        <v>0</v>
      </c>
      <c r="AB232" s="144">
        <f t="shared" si="172"/>
        <v>0</v>
      </c>
      <c r="AC232" s="144">
        <f t="shared" si="172"/>
        <v>0</v>
      </c>
      <c r="AD232" s="144">
        <f t="shared" si="172"/>
        <v>0</v>
      </c>
      <c r="AE232" s="144">
        <f t="shared" si="172"/>
        <v>0</v>
      </c>
      <c r="AF232" s="144">
        <f t="shared" si="172"/>
        <v>0</v>
      </c>
      <c r="AG232" s="144">
        <f t="shared" si="172"/>
        <v>0</v>
      </c>
      <c r="AH232" s="144">
        <f t="shared" si="172"/>
        <v>0</v>
      </c>
      <c r="AI232" s="144">
        <f t="shared" si="172"/>
        <v>0</v>
      </c>
      <c r="AJ232" s="144">
        <f t="shared" si="172"/>
        <v>0</v>
      </c>
      <c r="AK232" s="144">
        <f t="shared" si="172"/>
        <v>0</v>
      </c>
      <c r="AL232" s="144">
        <f t="shared" si="172"/>
        <v>0</v>
      </c>
      <c r="AM232" s="144">
        <f t="shared" si="172"/>
        <v>0</v>
      </c>
      <c r="AN232" s="144">
        <f t="shared" si="172"/>
        <v>0</v>
      </c>
      <c r="AO232" s="144">
        <f t="shared" si="172"/>
        <v>0</v>
      </c>
      <c r="AP232" s="144">
        <f t="shared" si="172"/>
        <v>0</v>
      </c>
      <c r="AQ232" s="144">
        <f t="shared" si="172"/>
        <v>0</v>
      </c>
      <c r="AR232" s="144">
        <f t="shared" si="172"/>
        <v>0</v>
      </c>
      <c r="AS232" s="144">
        <f t="shared" si="172"/>
        <v>0</v>
      </c>
      <c r="AT232" s="144">
        <f t="shared" si="172"/>
        <v>0</v>
      </c>
      <c r="AU232" s="144">
        <f t="shared" si="172"/>
        <v>0</v>
      </c>
      <c r="AV232" s="190">
        <f>SUM(Q232:AU232)</f>
        <v>0</v>
      </c>
      <c r="AW232" s="433"/>
      <c r="CE232" s="146"/>
      <c r="CF232" s="70"/>
      <c r="CG232" s="70"/>
      <c r="CH232" s="70"/>
      <c r="CI232" s="70"/>
      <c r="CJ232" s="70"/>
      <c r="CK232" s="70"/>
      <c r="CL232" s="70"/>
      <c r="CM232" s="70"/>
      <c r="CN232" s="70"/>
      <c r="CO232" s="70"/>
      <c r="CP232" s="70"/>
      <c r="CQ232" s="70"/>
      <c r="CR232" s="70"/>
      <c r="CS232" s="70"/>
      <c r="CT232" s="137"/>
      <c r="CU232" s="137"/>
      <c r="CV232" s="137"/>
    </row>
    <row r="233" spans="1:100" x14ac:dyDescent="0.2">
      <c r="B233" s="69"/>
      <c r="C233" s="69"/>
      <c r="D233" s="69"/>
      <c r="E233" s="69"/>
      <c r="F233" s="69"/>
      <c r="G233" s="209"/>
      <c r="H233" s="210"/>
      <c r="I233" s="210"/>
      <c r="J233" s="191"/>
      <c r="P233" s="158"/>
      <c r="Q233" s="428"/>
      <c r="R233" s="428"/>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70"/>
      <c r="AW233" s="108"/>
      <c r="CE233" s="146"/>
      <c r="CF233" s="70"/>
      <c r="CG233" s="70"/>
      <c r="CH233" s="70"/>
      <c r="CI233" s="70"/>
      <c r="CJ233" s="70"/>
      <c r="CK233" s="70"/>
      <c r="CL233" s="70"/>
      <c r="CM233" s="70"/>
      <c r="CN233" s="70"/>
      <c r="CO233" s="70"/>
      <c r="CP233" s="70"/>
      <c r="CQ233" s="70"/>
      <c r="CR233" s="70"/>
      <c r="CS233" s="70"/>
      <c r="CT233" s="137"/>
      <c r="CU233" s="137"/>
      <c r="CV233" s="137"/>
    </row>
    <row r="234" spans="1:100" ht="25.5" x14ac:dyDescent="0.2">
      <c r="A234" s="69"/>
      <c r="B234" s="109" t="s">
        <v>432</v>
      </c>
      <c r="C234" s="167"/>
      <c r="D234" s="385" t="s">
        <v>115</v>
      </c>
      <c r="E234" s="193"/>
      <c r="F234" s="69"/>
      <c r="G234" s="209"/>
      <c r="H234" s="210"/>
      <c r="I234" s="210"/>
      <c r="J234" s="191"/>
      <c r="M234" s="69"/>
      <c r="N234" s="69"/>
      <c r="P234" s="184" t="s">
        <v>460</v>
      </c>
      <c r="Q234" s="185"/>
      <c r="R234" s="185"/>
      <c r="S234" s="77"/>
      <c r="T234" s="490"/>
      <c r="U234" s="490"/>
      <c r="V234" s="490"/>
      <c r="W234" s="490"/>
      <c r="X234" s="490"/>
      <c r="Y234" s="79"/>
      <c r="Z234" s="78"/>
      <c r="AA234" s="78"/>
      <c r="AB234" s="78"/>
      <c r="AC234" s="78"/>
      <c r="AD234" s="78"/>
      <c r="AE234" s="79"/>
      <c r="AF234" s="79"/>
      <c r="AG234" s="79"/>
      <c r="AH234" s="79"/>
      <c r="AI234" s="79"/>
      <c r="AJ234" s="79"/>
      <c r="AK234" s="79"/>
      <c r="AL234" s="79"/>
      <c r="AM234" s="79"/>
      <c r="AN234" s="79"/>
      <c r="AO234" s="79"/>
      <c r="AP234" s="79"/>
      <c r="AQ234" s="79"/>
      <c r="AR234" s="79"/>
      <c r="AS234" s="79"/>
      <c r="AT234" s="79"/>
      <c r="AU234" s="79"/>
      <c r="AV234" s="188" t="s">
        <v>184</v>
      </c>
      <c r="AW234" s="581"/>
      <c r="CE234" s="146"/>
      <c r="CF234" s="70"/>
      <c r="CG234" s="70"/>
      <c r="CH234" s="70"/>
      <c r="CI234" s="70"/>
      <c r="CJ234" s="70"/>
      <c r="CK234" s="70"/>
      <c r="CL234" s="70"/>
      <c r="CM234" s="70"/>
      <c r="CN234" s="70"/>
      <c r="CO234" s="70"/>
      <c r="CP234" s="70"/>
      <c r="CQ234" s="70"/>
      <c r="CR234" s="70"/>
      <c r="CS234" s="70"/>
      <c r="CT234" s="137"/>
      <c r="CU234" s="137"/>
      <c r="CV234" s="137"/>
    </row>
    <row r="235" spans="1:100" ht="13.5" thickBot="1" x14ac:dyDescent="0.25">
      <c r="A235" s="609" t="s">
        <v>8</v>
      </c>
      <c r="B235" s="701" t="s">
        <v>423</v>
      </c>
      <c r="C235" s="507">
        <v>0.01</v>
      </c>
      <c r="D235" s="508"/>
      <c r="E235" s="196">
        <f>IF(ISNUMBER(D235),D235,C235)*IF(C24="oui",SUM(D27:D174),D208)</f>
        <v>0</v>
      </c>
      <c r="F235" s="384" t="s">
        <v>107</v>
      </c>
      <c r="G235" s="209"/>
      <c r="H235" s="210"/>
      <c r="I235" s="210"/>
      <c r="J235" s="191"/>
      <c r="M235" s="69"/>
      <c r="N235" s="69"/>
      <c r="P235" s="189" t="s">
        <v>187</v>
      </c>
      <c r="Q235" s="144">
        <v>0</v>
      </c>
      <c r="R235" s="144">
        <f t="shared" ref="R235:AU235" si="173">IF(R$26=Betrachtungszeit_Heizung,$E$235*(1+Inflationsindex)^R$26,0)</f>
        <v>0</v>
      </c>
      <c r="S235" s="144">
        <f t="shared" si="173"/>
        <v>0</v>
      </c>
      <c r="T235" s="144">
        <f t="shared" si="173"/>
        <v>0</v>
      </c>
      <c r="U235" s="144">
        <f t="shared" si="173"/>
        <v>0</v>
      </c>
      <c r="V235" s="144">
        <f t="shared" si="173"/>
        <v>0</v>
      </c>
      <c r="W235" s="144">
        <f t="shared" si="173"/>
        <v>0</v>
      </c>
      <c r="X235" s="144">
        <f t="shared" si="173"/>
        <v>0</v>
      </c>
      <c r="Y235" s="144">
        <f t="shared" si="173"/>
        <v>0</v>
      </c>
      <c r="Z235" s="144">
        <f t="shared" si="173"/>
        <v>0</v>
      </c>
      <c r="AA235" s="144">
        <f t="shared" si="173"/>
        <v>0</v>
      </c>
      <c r="AB235" s="144">
        <f t="shared" si="173"/>
        <v>0</v>
      </c>
      <c r="AC235" s="144">
        <f t="shared" si="173"/>
        <v>0</v>
      </c>
      <c r="AD235" s="144">
        <f t="shared" si="173"/>
        <v>0</v>
      </c>
      <c r="AE235" s="144">
        <f t="shared" si="173"/>
        <v>0</v>
      </c>
      <c r="AF235" s="144">
        <f t="shared" si="173"/>
        <v>0</v>
      </c>
      <c r="AG235" s="144">
        <f t="shared" si="173"/>
        <v>0</v>
      </c>
      <c r="AH235" s="144">
        <f t="shared" si="173"/>
        <v>0</v>
      </c>
      <c r="AI235" s="144">
        <f t="shared" si="173"/>
        <v>0</v>
      </c>
      <c r="AJ235" s="144">
        <f t="shared" si="173"/>
        <v>0</v>
      </c>
      <c r="AK235" s="144">
        <f t="shared" si="173"/>
        <v>0</v>
      </c>
      <c r="AL235" s="144">
        <f t="shared" si="173"/>
        <v>0</v>
      </c>
      <c r="AM235" s="144">
        <f t="shared" si="173"/>
        <v>0</v>
      </c>
      <c r="AN235" s="144">
        <f t="shared" si="173"/>
        <v>0</v>
      </c>
      <c r="AO235" s="144">
        <f t="shared" si="173"/>
        <v>0</v>
      </c>
      <c r="AP235" s="144">
        <f t="shared" si="173"/>
        <v>0</v>
      </c>
      <c r="AQ235" s="144">
        <f t="shared" si="173"/>
        <v>0</v>
      </c>
      <c r="AR235" s="144">
        <f t="shared" si="173"/>
        <v>0</v>
      </c>
      <c r="AS235" s="144">
        <f t="shared" si="173"/>
        <v>0</v>
      </c>
      <c r="AT235" s="144">
        <f t="shared" si="173"/>
        <v>0</v>
      </c>
      <c r="AU235" s="144">
        <f t="shared" si="173"/>
        <v>0</v>
      </c>
      <c r="AW235" s="112"/>
      <c r="CE235" s="146"/>
      <c r="CF235" s="70"/>
      <c r="CG235" s="70"/>
      <c r="CH235" s="70"/>
      <c r="CI235" s="70"/>
      <c r="CJ235" s="70"/>
      <c r="CK235" s="70"/>
      <c r="CL235" s="70"/>
      <c r="CM235" s="70"/>
      <c r="CN235" s="70"/>
      <c r="CO235" s="70"/>
      <c r="CP235" s="70"/>
      <c r="CQ235" s="70"/>
      <c r="CR235" s="70"/>
      <c r="CS235" s="70"/>
      <c r="CT235" s="137"/>
      <c r="CU235" s="137"/>
      <c r="CV235" s="137"/>
    </row>
    <row r="236" spans="1:100" ht="13.5" thickTop="1" x14ac:dyDescent="0.2">
      <c r="A236" s="69"/>
      <c r="B236" s="386"/>
      <c r="C236" s="387"/>
      <c r="D236" s="387"/>
      <c r="E236" s="388"/>
      <c r="F236" s="389"/>
      <c r="G236" s="209"/>
      <c r="H236" s="210"/>
      <c r="I236" s="210"/>
      <c r="J236" s="191"/>
      <c r="L236" s="197"/>
      <c r="M236" s="201"/>
      <c r="N236" s="201"/>
      <c r="P236" s="189" t="s">
        <v>188</v>
      </c>
      <c r="Q236" s="144">
        <v>0</v>
      </c>
      <c r="R236" s="144">
        <f t="shared" ref="R236:AU236" si="174">R235*(1+Kalkulationszinssatz)^-R$26</f>
        <v>0</v>
      </c>
      <c r="S236" s="144">
        <f t="shared" si="174"/>
        <v>0</v>
      </c>
      <c r="T236" s="144">
        <f t="shared" si="174"/>
        <v>0</v>
      </c>
      <c r="U236" s="144">
        <f t="shared" si="174"/>
        <v>0</v>
      </c>
      <c r="V236" s="144">
        <f t="shared" si="174"/>
        <v>0</v>
      </c>
      <c r="W236" s="144">
        <f t="shared" si="174"/>
        <v>0</v>
      </c>
      <c r="X236" s="144">
        <f t="shared" si="174"/>
        <v>0</v>
      </c>
      <c r="Y236" s="144">
        <f t="shared" si="174"/>
        <v>0</v>
      </c>
      <c r="Z236" s="144">
        <f t="shared" si="174"/>
        <v>0</v>
      </c>
      <c r="AA236" s="144">
        <f t="shared" si="174"/>
        <v>0</v>
      </c>
      <c r="AB236" s="144">
        <f t="shared" si="174"/>
        <v>0</v>
      </c>
      <c r="AC236" s="144">
        <f t="shared" si="174"/>
        <v>0</v>
      </c>
      <c r="AD236" s="144">
        <f t="shared" si="174"/>
        <v>0</v>
      </c>
      <c r="AE236" s="144">
        <f t="shared" si="174"/>
        <v>0</v>
      </c>
      <c r="AF236" s="144">
        <f t="shared" si="174"/>
        <v>0</v>
      </c>
      <c r="AG236" s="144">
        <f t="shared" si="174"/>
        <v>0</v>
      </c>
      <c r="AH236" s="144">
        <f t="shared" si="174"/>
        <v>0</v>
      </c>
      <c r="AI236" s="144">
        <f t="shared" si="174"/>
        <v>0</v>
      </c>
      <c r="AJ236" s="144">
        <f t="shared" si="174"/>
        <v>0</v>
      </c>
      <c r="AK236" s="144">
        <f t="shared" si="174"/>
        <v>0</v>
      </c>
      <c r="AL236" s="144">
        <f t="shared" si="174"/>
        <v>0</v>
      </c>
      <c r="AM236" s="144">
        <f t="shared" si="174"/>
        <v>0</v>
      </c>
      <c r="AN236" s="144">
        <f t="shared" si="174"/>
        <v>0</v>
      </c>
      <c r="AO236" s="144">
        <f t="shared" si="174"/>
        <v>0</v>
      </c>
      <c r="AP236" s="144">
        <f t="shared" si="174"/>
        <v>0</v>
      </c>
      <c r="AQ236" s="144">
        <f t="shared" si="174"/>
        <v>0</v>
      </c>
      <c r="AR236" s="144">
        <f t="shared" si="174"/>
        <v>0</v>
      </c>
      <c r="AS236" s="144">
        <f t="shared" si="174"/>
        <v>0</v>
      </c>
      <c r="AT236" s="144">
        <f t="shared" si="174"/>
        <v>0</v>
      </c>
      <c r="AU236" s="144">
        <f t="shared" si="174"/>
        <v>0</v>
      </c>
      <c r="AV236" s="190">
        <f>SUM(Q236:AU236)</f>
        <v>0</v>
      </c>
      <c r="AW236" s="433"/>
      <c r="CE236" s="146"/>
      <c r="CF236" s="70"/>
      <c r="CG236" s="70"/>
      <c r="CH236" s="70"/>
      <c r="CI236" s="70"/>
      <c r="CJ236" s="70"/>
      <c r="CK236" s="70"/>
      <c r="CL236" s="70"/>
      <c r="CM236" s="70"/>
      <c r="CN236" s="70"/>
      <c r="CO236" s="70"/>
      <c r="CP236" s="70"/>
      <c r="CQ236" s="70"/>
      <c r="CR236" s="70"/>
      <c r="CS236" s="70"/>
      <c r="CT236" s="137"/>
      <c r="CU236" s="137"/>
      <c r="CV236" s="137"/>
    </row>
    <row r="237" spans="1:100" x14ac:dyDescent="0.2">
      <c r="A237" s="69"/>
      <c r="B237" s="69"/>
      <c r="C237" s="69"/>
      <c r="D237" s="69"/>
      <c r="E237" s="69"/>
      <c r="F237" s="165"/>
      <c r="G237" s="209"/>
      <c r="H237" s="210"/>
      <c r="I237" s="210"/>
      <c r="J237" s="191"/>
      <c r="L237" s="102"/>
      <c r="M237" s="69"/>
      <c r="N237" s="69"/>
      <c r="P237" s="217"/>
      <c r="Q237" s="128"/>
      <c r="R237" s="128"/>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70"/>
      <c r="AW237" s="108"/>
      <c r="CE237" s="146"/>
      <c r="CF237" s="70"/>
      <c r="CG237" s="70"/>
      <c r="CH237" s="70"/>
      <c r="CI237" s="70"/>
      <c r="CJ237" s="70"/>
      <c r="CK237" s="70"/>
      <c r="CL237" s="70"/>
      <c r="CM237" s="70"/>
      <c r="CN237" s="70"/>
      <c r="CO237" s="70"/>
      <c r="CP237" s="70"/>
      <c r="CQ237" s="70"/>
      <c r="CR237" s="70"/>
      <c r="CS237" s="70"/>
      <c r="CT237" s="137"/>
      <c r="CU237" s="137"/>
      <c r="CV237" s="137"/>
    </row>
    <row r="238" spans="1:100" s="107" customFormat="1" x14ac:dyDescent="0.2">
      <c r="A238" s="69"/>
      <c r="B238" s="219" t="s">
        <v>206</v>
      </c>
      <c r="C238" s="220"/>
      <c r="D238" s="220"/>
      <c r="E238" s="220"/>
      <c r="F238" s="75"/>
      <c r="G238" s="75"/>
      <c r="H238" s="75"/>
      <c r="I238" s="75"/>
      <c r="J238" s="191"/>
      <c r="K238" s="102"/>
      <c r="L238" s="102"/>
      <c r="M238" s="108"/>
      <c r="N238" s="108"/>
      <c r="O238" s="102"/>
      <c r="P238" s="102"/>
      <c r="Q238" s="110"/>
      <c r="R238" s="110"/>
      <c r="S238" s="110"/>
      <c r="T238" s="110"/>
      <c r="U238" s="110"/>
      <c r="V238" s="110"/>
      <c r="W238" s="111"/>
      <c r="X238" s="110"/>
      <c r="Y238" s="110"/>
      <c r="Z238" s="110"/>
      <c r="AA238" s="110"/>
      <c r="AB238" s="110"/>
      <c r="AC238" s="111"/>
      <c r="AD238" s="111"/>
      <c r="AE238" s="111"/>
      <c r="AF238" s="111"/>
      <c r="AG238" s="111"/>
      <c r="AH238" s="111"/>
      <c r="AI238" s="111"/>
      <c r="AJ238" s="111"/>
      <c r="AK238" s="111"/>
      <c r="AL238" s="111"/>
      <c r="AM238" s="111"/>
      <c r="AN238" s="111"/>
      <c r="AO238" s="111"/>
      <c r="AP238" s="111"/>
      <c r="AQ238" s="111"/>
      <c r="AR238" s="111"/>
      <c r="AS238" s="111"/>
      <c r="AT238" s="111"/>
      <c r="AU238" s="111"/>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row>
    <row r="239" spans="1:100" s="107" customFormat="1" ht="78.75" customHeight="1" x14ac:dyDescent="0.2">
      <c r="A239" s="102"/>
      <c r="B239" s="754" t="s">
        <v>207</v>
      </c>
      <c r="C239" s="754"/>
      <c r="D239" s="754"/>
      <c r="E239" s="754"/>
      <c r="F239" s="754"/>
      <c r="G239" s="754"/>
      <c r="H239" s="754"/>
      <c r="I239" s="754"/>
      <c r="J239" s="191"/>
      <c r="K239" s="102"/>
      <c r="L239" s="102"/>
      <c r="M239" s="108"/>
      <c r="N239" s="108"/>
      <c r="O239" s="102"/>
      <c r="P239" s="109"/>
      <c r="Q239" s="110"/>
      <c r="R239" s="110"/>
      <c r="S239" s="110"/>
      <c r="T239" s="110"/>
      <c r="U239" s="110"/>
      <c r="V239" s="110"/>
      <c r="W239" s="111"/>
      <c r="X239" s="110"/>
      <c r="Y239" s="110"/>
      <c r="Z239" s="110"/>
      <c r="AA239" s="110"/>
      <c r="AB239" s="110"/>
      <c r="AC239" s="111"/>
      <c r="AD239" s="111"/>
      <c r="AE239" s="111"/>
      <c r="AF239" s="111"/>
      <c r="AG239" s="111"/>
      <c r="AH239" s="111"/>
      <c r="AI239" s="111"/>
      <c r="AJ239" s="111"/>
      <c r="AK239" s="111"/>
      <c r="AL239" s="111"/>
      <c r="AM239" s="111"/>
      <c r="AN239" s="111"/>
      <c r="AO239" s="111"/>
      <c r="AP239" s="111"/>
      <c r="AQ239" s="111"/>
      <c r="AR239" s="111"/>
      <c r="AS239" s="111"/>
      <c r="AT239" s="111"/>
      <c r="AU239" s="111"/>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E239" s="102"/>
      <c r="CF239" s="108"/>
      <c r="CG239" s="108"/>
      <c r="CH239" s="108"/>
      <c r="CI239" s="108"/>
      <c r="CJ239" s="108"/>
      <c r="CK239" s="108"/>
      <c r="CL239" s="108"/>
      <c r="CM239" s="108"/>
      <c r="CN239" s="108"/>
      <c r="CO239" s="108"/>
      <c r="CP239" s="108"/>
      <c r="CQ239" s="108"/>
      <c r="CR239" s="108"/>
      <c r="CS239" s="112"/>
    </row>
    <row r="240" spans="1:100" s="107" customFormat="1" x14ac:dyDescent="0.2">
      <c r="A240" s="102"/>
      <c r="B240" s="707"/>
      <c r="C240" s="707"/>
      <c r="D240" s="707"/>
      <c r="E240" s="707"/>
      <c r="F240" s="707"/>
      <c r="G240" s="707"/>
      <c r="H240" s="707"/>
      <c r="I240" s="707"/>
      <c r="J240" s="191"/>
      <c r="K240" s="102"/>
      <c r="L240" s="102"/>
      <c r="M240" s="108"/>
      <c r="N240" s="108"/>
      <c r="O240" s="102"/>
      <c r="P240" s="109"/>
      <c r="Q240" s="110"/>
      <c r="R240" s="110"/>
      <c r="S240" s="110"/>
      <c r="T240" s="110"/>
      <c r="U240" s="110"/>
      <c r="V240" s="110"/>
      <c r="W240" s="111"/>
      <c r="X240" s="110"/>
      <c r="Y240" s="110"/>
      <c r="Z240" s="110"/>
      <c r="AA240" s="110"/>
      <c r="AB240" s="110"/>
      <c r="AC240" s="111"/>
      <c r="AD240" s="111"/>
      <c r="AE240" s="111"/>
      <c r="AF240" s="111"/>
      <c r="AG240" s="111"/>
      <c r="AH240" s="111"/>
      <c r="AI240" s="111"/>
      <c r="AJ240" s="111"/>
      <c r="AK240" s="111"/>
      <c r="AL240" s="111"/>
      <c r="AM240" s="111"/>
      <c r="AN240" s="111"/>
      <c r="AO240" s="111"/>
      <c r="AP240" s="111"/>
      <c r="AQ240" s="111"/>
      <c r="AR240" s="111"/>
      <c r="AS240" s="111"/>
      <c r="AT240" s="111"/>
      <c r="AU240" s="111"/>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E240" s="102"/>
      <c r="CF240" s="108"/>
      <c r="CG240" s="108"/>
      <c r="CH240" s="108"/>
      <c r="CI240" s="108"/>
      <c r="CJ240" s="108"/>
      <c r="CK240" s="108"/>
      <c r="CL240" s="108"/>
      <c r="CM240" s="108"/>
      <c r="CN240" s="108"/>
      <c r="CO240" s="108"/>
      <c r="CP240" s="108"/>
      <c r="CQ240" s="108"/>
      <c r="CR240" s="108"/>
      <c r="CS240" s="112"/>
    </row>
    <row r="241" spans="1:100" ht="25.5" customHeight="1" x14ac:dyDescent="0.2">
      <c r="A241" s="419" t="s">
        <v>8</v>
      </c>
      <c r="B241" s="705" t="s">
        <v>208</v>
      </c>
      <c r="C241" s="116" t="str">
        <f>"Producteur de chaleur 1 
("&amp;$C$7&amp;")"</f>
        <v>Producteur de chaleur 1 
(VEUILLEZ SÉLECTIONNER)</v>
      </c>
      <c r="D241" s="628" t="s">
        <v>115</v>
      </c>
      <c r="E241" s="604" t="str">
        <f>"Producteur de chaleur 2
("&amp;$C$15&amp;")"</f>
        <v>Producteur de chaleur 2
(VEUILLEZ SÉLECTIONNER)</v>
      </c>
      <c r="F241" s="628" t="s">
        <v>115</v>
      </c>
      <c r="G241" s="704" t="s">
        <v>190</v>
      </c>
      <c r="H241" s="81"/>
      <c r="I241" s="81"/>
      <c r="J241" s="191"/>
      <c r="AV241" s="70"/>
      <c r="AW241" s="70"/>
      <c r="CE241" s="146"/>
      <c r="CF241" s="70"/>
      <c r="CG241" s="70"/>
      <c r="CH241" s="70"/>
      <c r="CI241" s="70"/>
      <c r="CJ241" s="70"/>
      <c r="CK241" s="70"/>
      <c r="CL241" s="70"/>
      <c r="CM241" s="70"/>
      <c r="CN241" s="70"/>
      <c r="CO241" s="70"/>
      <c r="CP241" s="70"/>
      <c r="CQ241" s="70"/>
      <c r="CR241" s="70"/>
      <c r="CS241" s="70"/>
      <c r="CT241" s="137"/>
      <c r="CU241" s="137"/>
      <c r="CV241" s="137"/>
    </row>
    <row r="242" spans="1:100" ht="15" thickBot="1" x14ac:dyDescent="0.3">
      <c r="A242" s="69"/>
      <c r="B242" s="207" t="s">
        <v>201</v>
      </c>
      <c r="C242" s="127">
        <f>IFERROR((VLOOKUP(C12,$B$313:$H$327,4,0)*C8^0.7+VLOOKUP(C12,$B$313:$H$327,5,0)*C8)/1000000,"Aucune valeur par défaut")</f>
        <v>0</v>
      </c>
      <c r="D242" s="411"/>
      <c r="E242" s="127">
        <f>IFERROR((VLOOKUP(C20,$B$313:$H$327,4,0)*C16^0.7+VLOOKUP(C20,$B$313:$H$327,5,0)*C16)/1000000,"Aucune valeur par défaut")</f>
        <v>0</v>
      </c>
      <c r="F242" s="411"/>
      <c r="G242" s="648">
        <f>IF(ISNUMBER(D242),D242,IF(ISNUMBER(C242),C242,0))+IF(ISNUMBER(F242),F242,IF(ISNUMBER(E242),E242,0))</f>
        <v>0</v>
      </c>
      <c r="H242" s="125" t="s">
        <v>209</v>
      </c>
      <c r="I242" s="151"/>
      <c r="J242" s="191"/>
      <c r="AV242" s="70"/>
      <c r="AW242" s="70"/>
      <c r="CE242" s="146"/>
      <c r="CF242" s="70"/>
      <c r="CG242" s="70"/>
      <c r="CH242" s="70"/>
      <c r="CI242" s="70"/>
      <c r="CJ242" s="70"/>
      <c r="CK242" s="70"/>
      <c r="CL242" s="70"/>
      <c r="CM242" s="70"/>
      <c r="CN242" s="70"/>
      <c r="CO242" s="70"/>
      <c r="CP242" s="70"/>
      <c r="CQ242" s="70"/>
      <c r="CR242" s="70"/>
      <c r="CS242" s="70"/>
      <c r="CT242" s="137"/>
      <c r="CU242" s="137"/>
      <c r="CV242" s="137"/>
    </row>
    <row r="243" spans="1:100" ht="13.5" thickBot="1" x14ac:dyDescent="0.25">
      <c r="A243" s="69"/>
      <c r="B243" s="102" t="s">
        <v>204</v>
      </c>
      <c r="C243" s="110">
        <f>IFERROR(VLOOKUP(C12,$B$313:$H$327,6,0)*C8^0.7+VLOOKUP(C12,$B$313:$H$327,7,0)*C8,"Aucune valeur par défaut")</f>
        <v>0</v>
      </c>
      <c r="D243" s="411"/>
      <c r="E243" s="110">
        <f>IFERROR(VLOOKUP(C20,$B$313:$H$327,6,0)*C16^0.7+VLOOKUP(C20,$B$313:$H$327,7,0)*C16,"Aucune valeur par défaut")</f>
        <v>0</v>
      </c>
      <c r="F243" s="411"/>
      <c r="G243" s="433">
        <f>IF(ISNUMBER(D243),D243,IF(ISNUMBER(C243),C243,0))+IF(ISNUMBER(F243),F243,IF(ISNUMBER(E243),E243,0))</f>
        <v>0</v>
      </c>
      <c r="H243" s="151" t="s">
        <v>210</v>
      </c>
      <c r="I243" s="151"/>
      <c r="J243" s="191"/>
      <c r="AV243" s="70"/>
      <c r="AW243" s="70"/>
      <c r="CE243" s="146"/>
      <c r="CF243" s="70"/>
      <c r="CG243" s="70"/>
      <c r="CH243" s="70"/>
      <c r="CI243" s="70"/>
      <c r="CJ243" s="70"/>
      <c r="CK243" s="70"/>
      <c r="CL243" s="70"/>
      <c r="CM243" s="70"/>
      <c r="CN243" s="70"/>
      <c r="CO243" s="70"/>
      <c r="CP243" s="70"/>
      <c r="CQ243" s="70"/>
      <c r="CR243" s="70"/>
      <c r="CS243" s="70"/>
      <c r="CT243" s="137"/>
      <c r="CU243" s="137"/>
      <c r="CV243" s="137"/>
    </row>
    <row r="244" spans="1:100" x14ac:dyDescent="0.2">
      <c r="A244" s="69"/>
      <c r="B244" s="159" t="str">
        <f>VLOOKUP(Données_de_base!$B$23,Données_de_base!$B$47:$D$50,3,0)</f>
        <v>Coûts pour GES: pas sélectionné</v>
      </c>
      <c r="C244" s="400">
        <f>IFERROR(IF(ISNUMBER(D242),D242,C242)*Kosten_THG,"Saisir valeur s.v.p.")</f>
        <v>0</v>
      </c>
      <c r="D244" s="603"/>
      <c r="E244" s="400">
        <f>IFERROR(IF(ISNUMBER(F242),F242,E242)*Kosten_THG,"Saisir valeur s.v.p.")</f>
        <v>0</v>
      </c>
      <c r="F244" s="603"/>
      <c r="G244" s="649">
        <f>IF(ISNUMBER(C244),C244,0)+IF(ISNUMBER(E244),E244,0)</f>
        <v>0</v>
      </c>
      <c r="H244" s="260" t="s">
        <v>107</v>
      </c>
      <c r="I244" s="151"/>
      <c r="J244" s="191"/>
      <c r="AV244" s="70"/>
      <c r="AW244" s="70"/>
      <c r="CE244" s="146"/>
      <c r="CF244" s="70"/>
      <c r="CG244" s="70"/>
      <c r="CH244" s="70"/>
      <c r="CI244" s="70"/>
      <c r="CJ244" s="70"/>
      <c r="CK244" s="70"/>
      <c r="CL244" s="70"/>
      <c r="CM244" s="70"/>
      <c r="CN244" s="70"/>
      <c r="CO244" s="70"/>
      <c r="CP244" s="70"/>
      <c r="CQ244" s="70"/>
      <c r="CR244" s="70"/>
      <c r="CS244" s="70"/>
      <c r="CT244" s="137"/>
      <c r="CU244" s="137"/>
      <c r="CV244" s="137"/>
    </row>
    <row r="245" spans="1:100" ht="18.75" customHeight="1" x14ac:dyDescent="0.2">
      <c r="A245" s="69"/>
      <c r="B245" s="99"/>
      <c r="C245" s="106"/>
      <c r="D245" s="106"/>
      <c r="E245" s="435"/>
      <c r="F245" s="151"/>
      <c r="G245" s="209"/>
      <c r="H245" s="210"/>
      <c r="I245" s="210"/>
      <c r="J245" s="191"/>
      <c r="AV245" s="70"/>
      <c r="AW245" s="70"/>
      <c r="CE245" s="146"/>
      <c r="CF245" s="70"/>
      <c r="CG245" s="70"/>
      <c r="CH245" s="70"/>
      <c r="CI245" s="70"/>
      <c r="CJ245" s="70"/>
      <c r="CK245" s="70"/>
      <c r="CL245" s="70"/>
      <c r="CM245" s="70"/>
      <c r="CN245" s="70"/>
      <c r="CO245" s="70"/>
      <c r="CP245" s="70"/>
      <c r="CQ245" s="70"/>
      <c r="CR245" s="70"/>
      <c r="CS245" s="70"/>
      <c r="CT245" s="137"/>
      <c r="CU245" s="137"/>
      <c r="CV245" s="137"/>
    </row>
    <row r="246" spans="1:100" ht="39.75" x14ac:dyDescent="0.2">
      <c r="A246" s="596" t="s">
        <v>8</v>
      </c>
      <c r="B246" s="650" t="s">
        <v>211</v>
      </c>
      <c r="C246" s="165" t="s">
        <v>212</v>
      </c>
      <c r="D246" s="336" t="s">
        <v>213</v>
      </c>
      <c r="E246" s="338" t="s">
        <v>214</v>
      </c>
      <c r="F246" s="336" t="s">
        <v>215</v>
      </c>
      <c r="G246" s="336" t="s">
        <v>216</v>
      </c>
      <c r="H246" s="337" t="s">
        <v>217</v>
      </c>
      <c r="I246" s="337"/>
      <c r="J246" s="191"/>
      <c r="CE246" s="69"/>
      <c r="CF246" s="70"/>
      <c r="CG246" s="70"/>
      <c r="CH246" s="70"/>
      <c r="CI246" s="70"/>
      <c r="CJ246" s="70"/>
      <c r="CK246" s="70"/>
      <c r="CL246" s="70"/>
      <c r="CM246" s="70"/>
      <c r="CN246" s="70"/>
      <c r="CO246" s="70"/>
      <c r="CP246" s="70"/>
      <c r="CQ246" s="70"/>
      <c r="CR246" s="70"/>
    </row>
    <row r="247" spans="1:100" s="328" customFormat="1" ht="13.5" thickBot="1" x14ac:dyDescent="0.25">
      <c r="A247" s="694"/>
      <c r="B247" s="416" t="s">
        <v>7</v>
      </c>
      <c r="C247" s="407"/>
      <c r="D247" s="408"/>
      <c r="E247" s="409"/>
      <c r="F247" s="355">
        <f>2*(C247*D247+C247*E247+D247*E247)</f>
        <v>0</v>
      </c>
      <c r="G247" s="356">
        <f>F247*0.2</f>
        <v>0</v>
      </c>
      <c r="H247" s="357">
        <f>VLOOKUP(B247,$B$296:$C$302,2,0)*(C247*D247*(E247+1)+(E247+1)^2/2*(C247+D247)*2)</f>
        <v>0</v>
      </c>
      <c r="I247" s="345"/>
      <c r="J247" s="331"/>
      <c r="K247" s="94"/>
      <c r="L247" s="94"/>
      <c r="M247" s="332"/>
      <c r="N247" s="332"/>
      <c r="O247" s="94"/>
      <c r="AX247" s="335"/>
      <c r="AY247" s="335"/>
      <c r="AZ247" s="335"/>
      <c r="BA247" s="335"/>
      <c r="BB247" s="335"/>
      <c r="BC247" s="335"/>
      <c r="BD247" s="335"/>
      <c r="BE247" s="335"/>
      <c r="BF247" s="335"/>
      <c r="BG247" s="335"/>
      <c r="BH247" s="335"/>
      <c r="BI247" s="335"/>
      <c r="BJ247" s="335"/>
      <c r="BK247" s="335"/>
      <c r="BL247" s="335"/>
      <c r="BM247" s="335"/>
      <c r="BN247" s="335"/>
      <c r="BO247" s="335"/>
      <c r="BP247" s="335"/>
      <c r="BQ247" s="335"/>
      <c r="BR247" s="335"/>
      <c r="BS247" s="335"/>
      <c r="BT247" s="335"/>
      <c r="BU247" s="335"/>
      <c r="BV247" s="335"/>
      <c r="BW247" s="335"/>
      <c r="BX247" s="335"/>
      <c r="BY247" s="335"/>
      <c r="BZ247" s="335"/>
      <c r="CA247" s="335"/>
      <c r="CB247" s="335"/>
      <c r="CC247" s="565"/>
      <c r="CF247" s="335"/>
      <c r="CG247" s="335"/>
      <c r="CH247" s="335"/>
      <c r="CI247" s="335"/>
      <c r="CJ247" s="335"/>
      <c r="CK247" s="335"/>
      <c r="CL247" s="335"/>
      <c r="CM247" s="335"/>
      <c r="CN247" s="335"/>
      <c r="CO247" s="335"/>
      <c r="CP247" s="335"/>
      <c r="CQ247" s="335"/>
      <c r="CR247" s="335"/>
      <c r="CS247" s="335"/>
    </row>
    <row r="248" spans="1:100" s="328" customFormat="1" ht="13.5" thickBot="1" x14ac:dyDescent="0.25">
      <c r="A248" s="694"/>
      <c r="B248" s="417" t="s">
        <v>7</v>
      </c>
      <c r="C248" s="410"/>
      <c r="D248" s="411"/>
      <c r="E248" s="412"/>
      <c r="F248" s="348">
        <f>2*(C248*D248+C248*E248+D248*E248)</f>
        <v>0</v>
      </c>
      <c r="G248" s="335">
        <f>F248*0.2</f>
        <v>0</v>
      </c>
      <c r="H248" s="345">
        <f t="shared" ref="H248:H249" si="175">VLOOKUP(B248,$B$296:$C$302,2,0)*(C248*D248*(E248+1)+(E248+1)^2/2*(C248+D248)*2)</f>
        <v>0</v>
      </c>
      <c r="I248" s="345"/>
      <c r="J248" s="331"/>
      <c r="K248" s="94"/>
      <c r="L248" s="94"/>
      <c r="M248" s="332"/>
      <c r="N248" s="332"/>
      <c r="O248" s="94"/>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c r="BW248" s="335"/>
      <c r="BX248" s="335"/>
      <c r="BY248" s="335"/>
      <c r="BZ248" s="335"/>
      <c r="CA248" s="335"/>
      <c r="CB248" s="335"/>
      <c r="CC248" s="565"/>
      <c r="CF248" s="335"/>
      <c r="CG248" s="335"/>
      <c r="CH248" s="335"/>
      <c r="CI248" s="335"/>
      <c r="CJ248" s="335"/>
      <c r="CK248" s="335"/>
      <c r="CL248" s="335"/>
      <c r="CM248" s="335"/>
      <c r="CN248" s="335"/>
      <c r="CO248" s="335"/>
      <c r="CP248" s="335"/>
      <c r="CQ248" s="335"/>
      <c r="CR248" s="335"/>
      <c r="CS248" s="335"/>
    </row>
    <row r="249" spans="1:100" s="328" customFormat="1" x14ac:dyDescent="0.2">
      <c r="A249" s="694"/>
      <c r="B249" s="418" t="s">
        <v>7</v>
      </c>
      <c r="C249" s="413"/>
      <c r="D249" s="414"/>
      <c r="E249" s="415"/>
      <c r="F249" s="352">
        <f>2*(C249*D249+C249*E249+D249*E249)</f>
        <v>0</v>
      </c>
      <c r="G249" s="335">
        <f>F249*0.2</f>
        <v>0</v>
      </c>
      <c r="H249" s="345">
        <f t="shared" si="175"/>
        <v>0</v>
      </c>
      <c r="I249" s="345"/>
      <c r="J249" s="331"/>
      <c r="K249" s="94"/>
      <c r="L249" s="94"/>
      <c r="M249" s="332"/>
      <c r="N249" s="332"/>
      <c r="O249" s="94"/>
      <c r="P249" s="94"/>
      <c r="Q249" s="333"/>
      <c r="R249" s="333"/>
      <c r="S249" s="333"/>
      <c r="T249" s="333"/>
      <c r="U249" s="333"/>
      <c r="V249" s="333"/>
      <c r="W249" s="334"/>
      <c r="X249" s="333"/>
      <c r="Y249" s="333"/>
      <c r="Z249" s="333"/>
      <c r="AA249" s="333"/>
      <c r="AB249" s="333"/>
      <c r="AC249" s="334"/>
      <c r="AD249" s="334"/>
      <c r="AE249" s="334"/>
      <c r="AF249" s="334"/>
      <c r="AG249" s="334"/>
      <c r="AH249" s="334"/>
      <c r="AI249" s="334"/>
      <c r="AJ249" s="334"/>
      <c r="AK249" s="334"/>
      <c r="AL249" s="334"/>
      <c r="AM249" s="334"/>
      <c r="AN249" s="334"/>
      <c r="AO249" s="334"/>
      <c r="AP249" s="334"/>
      <c r="AQ249" s="334"/>
      <c r="AR249" s="334"/>
      <c r="AS249" s="334"/>
      <c r="AT249" s="334"/>
      <c r="AU249" s="334"/>
      <c r="AV249" s="335"/>
      <c r="AW249" s="335"/>
      <c r="AX249" s="335"/>
      <c r="AY249" s="335"/>
      <c r="AZ249" s="335"/>
      <c r="BA249" s="335"/>
      <c r="BB249" s="335"/>
      <c r="BC249" s="335"/>
      <c r="BD249" s="335"/>
      <c r="BE249" s="335"/>
      <c r="BF249" s="335"/>
      <c r="BG249" s="335"/>
      <c r="BH249" s="335"/>
      <c r="BI249" s="335"/>
      <c r="BJ249" s="335"/>
      <c r="BK249" s="335"/>
      <c r="BL249" s="335"/>
      <c r="BM249" s="335"/>
      <c r="BN249" s="335"/>
      <c r="BO249" s="335"/>
      <c r="BP249" s="335"/>
      <c r="BQ249" s="335"/>
      <c r="BR249" s="335"/>
      <c r="BS249" s="335"/>
      <c r="BT249" s="335"/>
      <c r="BU249" s="335"/>
      <c r="BV249" s="335"/>
      <c r="BW249" s="335"/>
      <c r="BX249" s="335"/>
      <c r="BY249" s="335"/>
      <c r="BZ249" s="335"/>
      <c r="CA249" s="335"/>
      <c r="CB249" s="335"/>
      <c r="CC249" s="565"/>
      <c r="CF249" s="335"/>
      <c r="CG249" s="335"/>
      <c r="CH249" s="335"/>
      <c r="CI249" s="335"/>
      <c r="CJ249" s="335"/>
      <c r="CK249" s="335"/>
      <c r="CL249" s="335"/>
      <c r="CM249" s="335"/>
      <c r="CN249" s="335"/>
      <c r="CO249" s="335"/>
      <c r="CP249" s="335"/>
      <c r="CQ249" s="335"/>
      <c r="CR249" s="335"/>
      <c r="CS249" s="335"/>
    </row>
    <row r="250" spans="1:100" s="328" customFormat="1" ht="13.5" thickBot="1" x14ac:dyDescent="0.25">
      <c r="A250" s="94"/>
      <c r="B250" s="350" t="s">
        <v>190</v>
      </c>
      <c r="C250" s="349"/>
      <c r="D250" s="349"/>
      <c r="E250" s="349"/>
      <c r="F250" s="351">
        <f>SUM(F247:F249)</f>
        <v>0</v>
      </c>
      <c r="G250" s="351">
        <f>SUM(G247:G249)</f>
        <v>0</v>
      </c>
      <c r="H250" s="351">
        <f>SUM(H247:H249)</f>
        <v>0</v>
      </c>
      <c r="I250" s="615"/>
      <c r="J250" s="331"/>
      <c r="K250" s="94"/>
      <c r="L250" s="94"/>
      <c r="M250" s="332"/>
      <c r="N250" s="332"/>
      <c r="O250" s="94"/>
      <c r="P250" s="94"/>
      <c r="Q250" s="333"/>
      <c r="R250" s="333"/>
      <c r="S250" s="333"/>
      <c r="T250" s="333"/>
      <c r="U250" s="333"/>
      <c r="V250" s="333"/>
      <c r="W250" s="334"/>
      <c r="X250" s="333"/>
      <c r="Y250" s="333"/>
      <c r="Z250" s="333"/>
      <c r="AA250" s="333"/>
      <c r="AB250" s="333"/>
      <c r="AC250" s="334"/>
      <c r="AD250" s="334"/>
      <c r="AE250" s="334"/>
      <c r="AF250" s="334"/>
      <c r="AG250" s="334"/>
      <c r="AH250" s="334"/>
      <c r="AI250" s="334"/>
      <c r="AJ250" s="334"/>
      <c r="AK250" s="334"/>
      <c r="AL250" s="334"/>
      <c r="AM250" s="334"/>
      <c r="AN250" s="334"/>
      <c r="AO250" s="334"/>
      <c r="AP250" s="334"/>
      <c r="AQ250" s="334"/>
      <c r="AR250" s="334"/>
      <c r="AS250" s="334"/>
      <c r="AT250" s="334"/>
      <c r="AU250" s="334"/>
      <c r="AV250" s="335"/>
      <c r="AW250" s="335"/>
      <c r="AX250" s="335"/>
      <c r="AY250" s="335"/>
      <c r="AZ250" s="335"/>
      <c r="BA250" s="335"/>
      <c r="BB250" s="335"/>
      <c r="BC250" s="335"/>
      <c r="BD250" s="335"/>
      <c r="BE250" s="335"/>
      <c r="BF250" s="335"/>
      <c r="BG250" s="335"/>
      <c r="BH250" s="335"/>
      <c r="BI250" s="335"/>
      <c r="BJ250" s="335"/>
      <c r="BK250" s="335"/>
      <c r="BL250" s="335"/>
      <c r="BM250" s="335"/>
      <c r="BN250" s="335"/>
      <c r="BO250" s="335"/>
      <c r="BP250" s="335"/>
      <c r="BQ250" s="335"/>
      <c r="BR250" s="335"/>
      <c r="BS250" s="335"/>
      <c r="BT250" s="335"/>
      <c r="BU250" s="335"/>
      <c r="BV250" s="335"/>
      <c r="BW250" s="335"/>
      <c r="BX250" s="335"/>
      <c r="BY250" s="335"/>
      <c r="BZ250" s="335"/>
      <c r="CA250" s="335"/>
      <c r="CB250" s="335"/>
      <c r="CC250" s="565"/>
      <c r="CF250" s="335"/>
      <c r="CG250" s="335"/>
      <c r="CH250" s="335"/>
      <c r="CI250" s="335"/>
      <c r="CJ250" s="335"/>
      <c r="CK250" s="335"/>
      <c r="CL250" s="335"/>
      <c r="CM250" s="335"/>
      <c r="CN250" s="335"/>
      <c r="CO250" s="335"/>
      <c r="CP250" s="335"/>
      <c r="CQ250" s="335"/>
      <c r="CR250" s="335"/>
      <c r="CS250" s="335"/>
    </row>
    <row r="251" spans="1:100" s="328" customFormat="1" ht="42.75" customHeight="1" thickTop="1" x14ac:dyDescent="0.2">
      <c r="A251" s="94"/>
      <c r="B251" s="705" t="s">
        <v>218</v>
      </c>
      <c r="C251" s="116" t="s">
        <v>219</v>
      </c>
      <c r="D251" s="116" t="s">
        <v>157</v>
      </c>
      <c r="E251" s="704" t="s">
        <v>190</v>
      </c>
      <c r="F251" s="81"/>
      <c r="G251" s="329"/>
      <c r="H251" s="330"/>
      <c r="I251" s="330"/>
      <c r="J251" s="331"/>
      <c r="K251" s="94"/>
      <c r="L251" s="94"/>
      <c r="M251" s="332"/>
      <c r="N251" s="332"/>
      <c r="O251" s="94"/>
      <c r="P251" s="94"/>
      <c r="Q251" s="333"/>
      <c r="R251" s="333"/>
      <c r="S251" s="333"/>
      <c r="T251" s="333"/>
      <c r="U251" s="333"/>
      <c r="V251" s="333"/>
      <c r="W251" s="334"/>
      <c r="X251" s="333"/>
      <c r="Y251" s="333"/>
      <c r="Z251" s="333"/>
      <c r="AA251" s="333"/>
      <c r="AB251" s="333"/>
      <c r="AC251" s="334"/>
      <c r="AD251" s="334"/>
      <c r="AE251" s="334"/>
      <c r="AF251" s="334"/>
      <c r="AG251" s="334"/>
      <c r="AH251" s="334"/>
      <c r="AI251" s="334"/>
      <c r="AJ251" s="334"/>
      <c r="AK251" s="334"/>
      <c r="AL251" s="334"/>
      <c r="AM251" s="334"/>
      <c r="AN251" s="334"/>
      <c r="AO251" s="334"/>
      <c r="AP251" s="334"/>
      <c r="AQ251" s="334"/>
      <c r="AR251" s="334"/>
      <c r="AS251" s="334"/>
      <c r="AT251" s="334"/>
      <c r="AU251" s="334"/>
      <c r="AV251" s="335"/>
      <c r="AW251" s="335"/>
      <c r="AX251" s="335"/>
      <c r="AY251" s="335"/>
      <c r="AZ251" s="335"/>
      <c r="BA251" s="335"/>
      <c r="BB251" s="335"/>
      <c r="BC251" s="335"/>
      <c r="BD251" s="335"/>
      <c r="BE251" s="335"/>
      <c r="BF251" s="335"/>
      <c r="BG251" s="335"/>
      <c r="BH251" s="335"/>
      <c r="BI251" s="335"/>
      <c r="BJ251" s="335"/>
      <c r="BK251" s="335"/>
      <c r="BL251" s="335"/>
      <c r="BM251" s="335"/>
      <c r="BN251" s="335"/>
      <c r="BO251" s="335"/>
      <c r="BP251" s="335"/>
      <c r="BQ251" s="335"/>
      <c r="BR251" s="335"/>
      <c r="BS251" s="335"/>
      <c r="BT251" s="335"/>
      <c r="BU251" s="335"/>
      <c r="BV251" s="335"/>
      <c r="BW251" s="335"/>
      <c r="BX251" s="335"/>
      <c r="BY251" s="335"/>
      <c r="BZ251" s="335"/>
      <c r="CA251" s="335"/>
      <c r="CB251" s="335"/>
      <c r="CC251" s="565"/>
      <c r="CF251" s="335"/>
      <c r="CG251" s="335"/>
      <c r="CH251" s="335"/>
      <c r="CI251" s="335"/>
      <c r="CJ251" s="335"/>
      <c r="CK251" s="335"/>
      <c r="CL251" s="335"/>
      <c r="CM251" s="335"/>
      <c r="CN251" s="335"/>
      <c r="CO251" s="335"/>
      <c r="CP251" s="335"/>
      <c r="CQ251" s="335"/>
      <c r="CR251" s="335"/>
      <c r="CS251" s="335"/>
    </row>
    <row r="252" spans="1:100" s="328" customFormat="1" ht="14.25" x14ac:dyDescent="0.25">
      <c r="A252" s="94"/>
      <c r="B252" s="207" t="s">
        <v>201</v>
      </c>
      <c r="C252" s="129">
        <f>E307*$G250/1000000</f>
        <v>0</v>
      </c>
      <c r="D252" s="129">
        <f>E308*$H250/1000000</f>
        <v>0</v>
      </c>
      <c r="E252" s="434">
        <f t="shared" ref="E252" si="176">SUM(C252:D252)</f>
        <v>0</v>
      </c>
      <c r="F252" s="125" t="s">
        <v>209</v>
      </c>
      <c r="G252" s="329"/>
      <c r="H252" s="330"/>
      <c r="I252" s="330"/>
      <c r="J252" s="331"/>
      <c r="K252" s="94"/>
      <c r="L252" s="94"/>
      <c r="M252" s="332"/>
      <c r="N252" s="332"/>
      <c r="O252" s="94"/>
      <c r="P252" s="94"/>
      <c r="Q252" s="333"/>
      <c r="R252" s="333"/>
      <c r="S252" s="333"/>
      <c r="T252" s="333"/>
      <c r="U252" s="333"/>
      <c r="V252" s="333"/>
      <c r="W252" s="334"/>
      <c r="X252" s="333"/>
      <c r="Y252" s="333"/>
      <c r="Z252" s="333"/>
      <c r="AA252" s="333"/>
      <c r="AB252" s="333"/>
      <c r="AC252" s="334"/>
      <c r="AD252" s="334"/>
      <c r="AE252" s="334"/>
      <c r="AF252" s="334"/>
      <c r="AG252" s="334"/>
      <c r="AH252" s="334"/>
      <c r="AI252" s="334"/>
      <c r="AJ252" s="334"/>
      <c r="AK252" s="334"/>
      <c r="AL252" s="334"/>
      <c r="AM252" s="334"/>
      <c r="AN252" s="334"/>
      <c r="AO252" s="334"/>
      <c r="AP252" s="334"/>
      <c r="AQ252" s="334"/>
      <c r="AR252" s="334"/>
      <c r="AS252" s="334"/>
      <c r="AT252" s="334"/>
      <c r="AU252" s="334"/>
      <c r="AV252" s="335"/>
      <c r="AW252" s="335"/>
      <c r="AX252" s="335"/>
      <c r="AY252" s="335"/>
      <c r="AZ252" s="335"/>
      <c r="BA252" s="335"/>
      <c r="BB252" s="335"/>
      <c r="BC252" s="335"/>
      <c r="BD252" s="335"/>
      <c r="BE252" s="335"/>
      <c r="BF252" s="335"/>
      <c r="BG252" s="335"/>
      <c r="BH252" s="335"/>
      <c r="BI252" s="335"/>
      <c r="BJ252" s="335"/>
      <c r="BK252" s="335"/>
      <c r="BL252" s="335"/>
      <c r="BM252" s="335"/>
      <c r="BN252" s="335"/>
      <c r="BO252" s="335"/>
      <c r="BP252" s="335"/>
      <c r="BQ252" s="335"/>
      <c r="BR252" s="335"/>
      <c r="BS252" s="335"/>
      <c r="BT252" s="335"/>
      <c r="BU252" s="335"/>
      <c r="BV252" s="335"/>
      <c r="BW252" s="335"/>
      <c r="BX252" s="335"/>
      <c r="BY252" s="335"/>
      <c r="BZ252" s="335"/>
      <c r="CA252" s="335"/>
      <c r="CB252" s="335"/>
      <c r="CC252" s="565"/>
      <c r="CF252" s="335"/>
      <c r="CG252" s="335"/>
      <c r="CH252" s="335"/>
      <c r="CI252" s="335"/>
      <c r="CJ252" s="335"/>
      <c r="CK252" s="335"/>
      <c r="CL252" s="335"/>
      <c r="CM252" s="335"/>
      <c r="CN252" s="335"/>
      <c r="CO252" s="335"/>
      <c r="CP252" s="335"/>
      <c r="CQ252" s="335"/>
      <c r="CR252" s="335"/>
      <c r="CS252" s="335"/>
    </row>
    <row r="253" spans="1:100" s="328" customFormat="1" x14ac:dyDescent="0.2">
      <c r="A253" s="94"/>
      <c r="B253" s="102" t="s">
        <v>204</v>
      </c>
      <c r="C253" s="110">
        <f>F307*$G250</f>
        <v>0</v>
      </c>
      <c r="D253" s="110">
        <f>F308*$H250</f>
        <v>0</v>
      </c>
      <c r="E253" s="433">
        <f>SUM(C253:D253)</f>
        <v>0</v>
      </c>
      <c r="F253" s="151" t="s">
        <v>210</v>
      </c>
      <c r="G253" s="329"/>
      <c r="H253" s="330"/>
      <c r="I253" s="330"/>
      <c r="J253" s="331"/>
      <c r="K253" s="94"/>
      <c r="L253" s="94"/>
      <c r="M253" s="332"/>
      <c r="N253" s="332"/>
      <c r="O253" s="94"/>
      <c r="P253" s="184" t="s">
        <v>220</v>
      </c>
      <c r="Q253" s="185"/>
      <c r="R253" s="185"/>
      <c r="S253" s="77"/>
      <c r="T253" s="186"/>
      <c r="U253" s="186"/>
      <c r="V253" s="186"/>
      <c r="W253" s="186"/>
      <c r="X253" s="187"/>
      <c r="Y253" s="79"/>
      <c r="Z253" s="78"/>
      <c r="AA253" s="78"/>
      <c r="AB253" s="78"/>
      <c r="AC253" s="78"/>
      <c r="AD253" s="78"/>
      <c r="AE253" s="79"/>
      <c r="AF253" s="79"/>
      <c r="AG253" s="79"/>
      <c r="AH253" s="79"/>
      <c r="AI253" s="79"/>
      <c r="AJ253" s="79"/>
      <c r="AK253" s="79"/>
      <c r="AL253" s="79"/>
      <c r="AM253" s="79"/>
      <c r="AN253" s="79"/>
      <c r="AO253" s="79"/>
      <c r="AP253" s="79"/>
      <c r="AQ253" s="79"/>
      <c r="AR253" s="79"/>
      <c r="AS253" s="79"/>
      <c r="AT253" s="79"/>
      <c r="AU253" s="79"/>
      <c r="AV253" s="188" t="s">
        <v>184</v>
      </c>
      <c r="AW253" s="188"/>
      <c r="AX253" s="335"/>
      <c r="AY253" s="335"/>
      <c r="AZ253" s="335"/>
      <c r="BA253" s="335"/>
      <c r="BB253" s="335"/>
      <c r="BC253" s="335"/>
      <c r="BD253" s="335"/>
      <c r="BE253" s="335"/>
      <c r="BF253" s="335"/>
      <c r="BG253" s="335"/>
      <c r="BH253" s="335"/>
      <c r="BI253" s="335"/>
      <c r="BJ253" s="335"/>
      <c r="BK253" s="335"/>
      <c r="BL253" s="335"/>
      <c r="BM253" s="335"/>
      <c r="BN253" s="335"/>
      <c r="BO253" s="335"/>
      <c r="BP253" s="335"/>
      <c r="BQ253" s="335"/>
      <c r="BR253" s="335"/>
      <c r="BS253" s="335"/>
      <c r="BT253" s="335"/>
      <c r="BU253" s="335"/>
      <c r="BV253" s="335"/>
      <c r="BW253" s="335"/>
      <c r="BX253" s="335"/>
      <c r="BY253" s="335"/>
      <c r="BZ253" s="335"/>
      <c r="CA253" s="335"/>
      <c r="CB253" s="335"/>
      <c r="CC253" s="565"/>
      <c r="CF253" s="335"/>
      <c r="CG253" s="335"/>
      <c r="CH253" s="335"/>
      <c r="CI253" s="335"/>
      <c r="CJ253" s="335"/>
      <c r="CK253" s="335"/>
      <c r="CL253" s="335"/>
      <c r="CM253" s="335"/>
      <c r="CN253" s="335"/>
      <c r="CO253" s="335"/>
      <c r="CP253" s="335"/>
      <c r="CQ253" s="335"/>
      <c r="CR253" s="335"/>
      <c r="CS253" s="335"/>
    </row>
    <row r="254" spans="1:100" s="328" customFormat="1" x14ac:dyDescent="0.2">
      <c r="A254" s="94"/>
      <c r="B254" s="159" t="str">
        <f>VLOOKUP(Données_de_base!$B$23,Données_de_base!$B$47:$D$50,3,0)</f>
        <v>Coûts pour GES: pas sélectionné</v>
      </c>
      <c r="C254" s="400">
        <f>C252*Kosten_THG</f>
        <v>0</v>
      </c>
      <c r="D254" s="400">
        <f>D252*Kosten_THG</f>
        <v>0</v>
      </c>
      <c r="E254" s="399">
        <f>SUM(C254:D254)</f>
        <v>0</v>
      </c>
      <c r="F254" s="260" t="s">
        <v>107</v>
      </c>
      <c r="G254" s="329"/>
      <c r="H254" s="330"/>
      <c r="I254" s="330"/>
      <c r="J254" s="331"/>
      <c r="K254" s="94"/>
      <c r="L254" s="94"/>
      <c r="M254" s="332"/>
      <c r="N254" s="332"/>
      <c r="O254" s="94"/>
      <c r="P254" s="189" t="s">
        <v>188</v>
      </c>
      <c r="Q254" s="144">
        <f>G244+E254</f>
        <v>0</v>
      </c>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90">
        <f>SUM(Q254:AU254)</f>
        <v>0</v>
      </c>
      <c r="AW254" s="230"/>
      <c r="AX254" s="335"/>
      <c r="AY254" s="335"/>
      <c r="AZ254" s="335"/>
      <c r="BA254" s="335"/>
      <c r="BB254" s="335"/>
      <c r="BC254" s="335"/>
      <c r="BD254" s="335"/>
      <c r="BE254" s="335"/>
      <c r="BF254" s="335"/>
      <c r="BG254" s="335"/>
      <c r="BH254" s="335"/>
      <c r="BI254" s="335"/>
      <c r="BJ254" s="335"/>
      <c r="BK254" s="335"/>
      <c r="BL254" s="335"/>
      <c r="BM254" s="335"/>
      <c r="BN254" s="335"/>
      <c r="BO254" s="335"/>
      <c r="BP254" s="335"/>
      <c r="BQ254" s="335"/>
      <c r="BR254" s="335"/>
      <c r="BS254" s="335"/>
      <c r="BT254" s="335"/>
      <c r="BU254" s="335"/>
      <c r="BV254" s="335"/>
      <c r="BW254" s="335"/>
      <c r="BX254" s="335"/>
      <c r="BY254" s="335"/>
      <c r="BZ254" s="335"/>
      <c r="CA254" s="335"/>
      <c r="CB254" s="335"/>
      <c r="CC254" s="565"/>
      <c r="CF254" s="335"/>
      <c r="CG254" s="335"/>
      <c r="CH254" s="335"/>
      <c r="CI254" s="335"/>
      <c r="CJ254" s="335"/>
      <c r="CK254" s="335"/>
      <c r="CL254" s="335"/>
      <c r="CM254" s="335"/>
      <c r="CN254" s="335"/>
      <c r="CO254" s="335"/>
      <c r="CP254" s="335"/>
      <c r="CQ254" s="335"/>
      <c r="CR254" s="335"/>
      <c r="CS254" s="335"/>
    </row>
    <row r="255" spans="1:100" ht="32.25" customHeight="1" x14ac:dyDescent="0.2">
      <c r="A255" s="69"/>
      <c r="B255" s="102"/>
      <c r="C255" s="110"/>
      <c r="D255" s="110"/>
      <c r="E255" s="433"/>
      <c r="F255" s="151"/>
      <c r="G255" s="209"/>
      <c r="H255" s="210"/>
      <c r="I255" s="210"/>
      <c r="J255" s="191"/>
      <c r="AV255" s="70"/>
      <c r="AW255" s="70"/>
      <c r="CE255" s="146"/>
      <c r="CF255" s="70"/>
      <c r="CG255" s="70"/>
      <c r="CH255" s="70"/>
      <c r="CI255" s="70"/>
      <c r="CJ255" s="70"/>
      <c r="CK255" s="70"/>
      <c r="CL255" s="70"/>
      <c r="CM255" s="70"/>
      <c r="CN255" s="70"/>
      <c r="CO255" s="70"/>
      <c r="CP255" s="70"/>
      <c r="CQ255" s="70"/>
      <c r="CR255" s="70"/>
      <c r="CS255" s="70"/>
      <c r="CT255" s="137"/>
      <c r="CU255" s="137"/>
      <c r="CV255" s="137"/>
    </row>
    <row r="256" spans="1:100" s="107" customFormat="1" x14ac:dyDescent="0.2">
      <c r="A256" s="69"/>
      <c r="B256" s="75" t="s">
        <v>221</v>
      </c>
      <c r="C256" s="346"/>
      <c r="D256" s="346"/>
      <c r="E256" s="346"/>
      <c r="F256" s="75"/>
      <c r="G256" s="75"/>
      <c r="H256" s="75"/>
      <c r="I256" s="75"/>
      <c r="J256" s="191"/>
      <c r="K256" s="102"/>
      <c r="L256" s="102"/>
      <c r="M256" s="108"/>
      <c r="N256" s="108"/>
      <c r="O256" s="102"/>
      <c r="P256" s="102"/>
      <c r="Q256" s="110"/>
      <c r="R256" s="110"/>
      <c r="S256" s="110"/>
      <c r="T256" s="110"/>
      <c r="U256" s="110"/>
      <c r="V256" s="110"/>
      <c r="W256" s="111"/>
      <c r="X256" s="110"/>
      <c r="Y256" s="110"/>
      <c r="Z256" s="110"/>
      <c r="AA256" s="110"/>
      <c r="AB256" s="110"/>
      <c r="AC256" s="111"/>
      <c r="AD256" s="111"/>
      <c r="AE256" s="111"/>
      <c r="AF256" s="111"/>
      <c r="AG256" s="111"/>
      <c r="AH256" s="111"/>
      <c r="AI256" s="111"/>
      <c r="AJ256" s="111"/>
      <c r="AK256" s="111"/>
      <c r="AL256" s="111"/>
      <c r="AM256" s="111"/>
      <c r="AN256" s="111"/>
      <c r="AO256" s="111"/>
      <c r="AP256" s="111"/>
      <c r="AQ256" s="111"/>
      <c r="AR256" s="111"/>
      <c r="AS256" s="111"/>
      <c r="AT256" s="111"/>
      <c r="AU256" s="111"/>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c r="CI256" s="112"/>
      <c r="CJ256" s="112"/>
      <c r="CK256" s="112"/>
      <c r="CL256" s="112"/>
      <c r="CM256" s="112"/>
      <c r="CN256" s="112"/>
      <c r="CO256" s="112"/>
      <c r="CP256" s="112"/>
      <c r="CQ256" s="112"/>
      <c r="CR256" s="112"/>
      <c r="CS256" s="112"/>
      <c r="CT256" s="112"/>
      <c r="CU256" s="112"/>
      <c r="CV256" s="112"/>
    </row>
    <row r="257" spans="1:97" s="107" customFormat="1" ht="20.25" customHeight="1" x14ac:dyDescent="0.2">
      <c r="A257" s="102"/>
      <c r="B257" s="221" t="s">
        <v>453</v>
      </c>
      <c r="C257" s="222"/>
      <c r="D257" s="222"/>
      <c r="E257" s="222"/>
      <c r="F257" s="222"/>
      <c r="G257" s="222"/>
      <c r="H257" s="222"/>
      <c r="I257" s="222"/>
      <c r="J257" s="191"/>
      <c r="K257" s="102"/>
      <c r="L257" s="102"/>
      <c r="M257" s="108"/>
      <c r="N257" s="108"/>
      <c r="O257" s="102"/>
      <c r="P257" s="102"/>
      <c r="Q257" s="110"/>
      <c r="R257" s="110"/>
      <c r="S257" s="110"/>
      <c r="T257" s="110"/>
      <c r="U257" s="110"/>
      <c r="V257" s="110"/>
      <c r="W257" s="111"/>
      <c r="X257" s="110"/>
      <c r="Y257" s="110"/>
      <c r="Z257" s="110"/>
      <c r="AA257" s="110"/>
      <c r="AB257" s="110"/>
      <c r="AC257" s="111"/>
      <c r="AD257" s="111"/>
      <c r="AE257" s="111"/>
      <c r="AF257" s="111"/>
      <c r="AG257" s="111"/>
      <c r="AH257" s="111"/>
      <c r="AI257" s="111"/>
      <c r="AJ257" s="111"/>
      <c r="AK257" s="111"/>
      <c r="AL257" s="111"/>
      <c r="AM257" s="111"/>
      <c r="AN257" s="111"/>
      <c r="AO257" s="111"/>
      <c r="AP257" s="111"/>
      <c r="AQ257" s="111"/>
      <c r="AR257" s="111"/>
      <c r="AS257" s="111"/>
      <c r="AT257" s="111"/>
      <c r="AU257" s="111"/>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F257" s="112"/>
      <c r="CG257" s="112"/>
      <c r="CH257" s="112"/>
      <c r="CI257" s="112"/>
      <c r="CJ257" s="112"/>
      <c r="CK257" s="112"/>
      <c r="CL257" s="112"/>
      <c r="CM257" s="112"/>
      <c r="CN257" s="112"/>
      <c r="CO257" s="112"/>
      <c r="CP257" s="112"/>
      <c r="CQ257" s="112"/>
      <c r="CR257" s="112"/>
      <c r="CS257" s="112"/>
    </row>
    <row r="258" spans="1:97" x14ac:dyDescent="0.2">
      <c r="A258" s="102"/>
      <c r="C258" s="202"/>
      <c r="D258" s="202"/>
      <c r="E258" s="223"/>
      <c r="F258" s="102"/>
      <c r="G258" s="102"/>
      <c r="H258" s="102"/>
      <c r="I258" s="102"/>
      <c r="J258" s="191"/>
      <c r="P258" s="184" t="s">
        <v>222</v>
      </c>
      <c r="Q258" s="185"/>
      <c r="R258" s="185"/>
      <c r="S258" s="77"/>
      <c r="T258" s="186"/>
      <c r="U258" s="186"/>
      <c r="V258" s="186"/>
      <c r="W258" s="186"/>
      <c r="X258" s="187"/>
      <c r="Y258" s="79"/>
      <c r="Z258" s="78"/>
      <c r="AA258" s="78"/>
      <c r="AB258" s="78"/>
      <c r="AC258" s="78"/>
      <c r="AD258" s="78"/>
      <c r="AE258" s="79"/>
      <c r="AF258" s="79"/>
      <c r="AG258" s="79"/>
      <c r="AH258" s="79"/>
      <c r="AI258" s="79"/>
      <c r="AJ258" s="79"/>
      <c r="AK258" s="79"/>
      <c r="AL258" s="79"/>
      <c r="AM258" s="79"/>
      <c r="AN258" s="79"/>
      <c r="AO258" s="79"/>
      <c r="AP258" s="79"/>
      <c r="AQ258" s="79"/>
      <c r="AR258" s="79"/>
      <c r="AS258" s="79"/>
      <c r="AT258" s="79"/>
      <c r="AU258" s="79"/>
      <c r="AV258" s="188" t="s">
        <v>184</v>
      </c>
      <c r="AW258" s="188"/>
    </row>
    <row r="259" spans="1:97" x14ac:dyDescent="0.2">
      <c r="A259" s="596" t="s">
        <v>8</v>
      </c>
      <c r="B259" s="217" t="s">
        <v>223</v>
      </c>
      <c r="C259" s="217"/>
      <c r="D259" s="208"/>
      <c r="E259" s="192">
        <f>AV259</f>
        <v>0</v>
      </c>
      <c r="F259" s="523" t="s">
        <v>107</v>
      </c>
      <c r="G259" s="158"/>
      <c r="H259" s="158"/>
      <c r="I259" s="158"/>
      <c r="J259" s="191"/>
      <c r="P259" s="131" t="str">
        <f t="shared" ref="P259:P265" si="177">B259</f>
        <v>Coûts d'acquisition (déduction faite des subventions et de la valeur résiduelle)</v>
      </c>
      <c r="Q259" s="144">
        <f t="shared" ref="Q259:AV259" si="178">Q213</f>
        <v>0</v>
      </c>
      <c r="R259" s="144">
        <f t="shared" si="178"/>
        <v>0</v>
      </c>
      <c r="S259" s="144">
        <f t="shared" si="178"/>
        <v>0</v>
      </c>
      <c r="T259" s="144">
        <f t="shared" si="178"/>
        <v>0</v>
      </c>
      <c r="U259" s="144">
        <f t="shared" si="178"/>
        <v>0</v>
      </c>
      <c r="V259" s="144">
        <f t="shared" si="178"/>
        <v>0</v>
      </c>
      <c r="W259" s="144">
        <f t="shared" si="178"/>
        <v>0</v>
      </c>
      <c r="X259" s="144">
        <f t="shared" si="178"/>
        <v>0</v>
      </c>
      <c r="Y259" s="144">
        <f t="shared" si="178"/>
        <v>0</v>
      </c>
      <c r="Z259" s="144">
        <f t="shared" si="178"/>
        <v>0</v>
      </c>
      <c r="AA259" s="144">
        <f t="shared" si="178"/>
        <v>0</v>
      </c>
      <c r="AB259" s="144">
        <f t="shared" si="178"/>
        <v>0</v>
      </c>
      <c r="AC259" s="144">
        <f t="shared" si="178"/>
        <v>0</v>
      </c>
      <c r="AD259" s="144">
        <f t="shared" si="178"/>
        <v>0</v>
      </c>
      <c r="AE259" s="144">
        <f t="shared" si="178"/>
        <v>0</v>
      </c>
      <c r="AF259" s="144">
        <f t="shared" si="178"/>
        <v>0</v>
      </c>
      <c r="AG259" s="144">
        <f t="shared" si="178"/>
        <v>0</v>
      </c>
      <c r="AH259" s="144">
        <f t="shared" si="178"/>
        <v>0</v>
      </c>
      <c r="AI259" s="144">
        <f t="shared" si="178"/>
        <v>0</v>
      </c>
      <c r="AJ259" s="144">
        <f t="shared" si="178"/>
        <v>0</v>
      </c>
      <c r="AK259" s="144">
        <f t="shared" si="178"/>
        <v>0</v>
      </c>
      <c r="AL259" s="144">
        <f t="shared" si="178"/>
        <v>0</v>
      </c>
      <c r="AM259" s="144">
        <f t="shared" si="178"/>
        <v>0</v>
      </c>
      <c r="AN259" s="144">
        <f t="shared" si="178"/>
        <v>0</v>
      </c>
      <c r="AO259" s="144">
        <f t="shared" si="178"/>
        <v>0</v>
      </c>
      <c r="AP259" s="144">
        <f t="shared" si="178"/>
        <v>0</v>
      </c>
      <c r="AQ259" s="144">
        <f t="shared" si="178"/>
        <v>0</v>
      </c>
      <c r="AR259" s="144">
        <f t="shared" si="178"/>
        <v>0</v>
      </c>
      <c r="AS259" s="144">
        <f t="shared" si="178"/>
        <v>0</v>
      </c>
      <c r="AT259" s="144">
        <f t="shared" si="178"/>
        <v>0</v>
      </c>
      <c r="AU259" s="144">
        <f t="shared" si="178"/>
        <v>0</v>
      </c>
      <c r="AV259" s="144">
        <f t="shared" si="178"/>
        <v>0</v>
      </c>
      <c r="AW259" s="71"/>
    </row>
    <row r="260" spans="1:97" x14ac:dyDescent="0.2">
      <c r="A260" s="102"/>
      <c r="B260" s="146" t="s">
        <v>192</v>
      </c>
      <c r="C260" s="146"/>
      <c r="D260" s="229"/>
      <c r="E260" s="71">
        <f t="shared" ref="E260:E264" si="179">AV260</f>
        <v>0</v>
      </c>
      <c r="F260" s="95" t="s">
        <v>107</v>
      </c>
      <c r="G260" s="158"/>
      <c r="H260" s="158"/>
      <c r="I260" s="158"/>
      <c r="J260" s="191"/>
      <c r="P260" s="189" t="str">
        <f t="shared" si="177"/>
        <v>Coûts de maintenance</v>
      </c>
      <c r="Q260" s="144">
        <f t="shared" ref="Q260:AV260" si="180">Q217</f>
        <v>0</v>
      </c>
      <c r="R260" s="144">
        <f t="shared" si="180"/>
        <v>0</v>
      </c>
      <c r="S260" s="144">
        <f t="shared" si="180"/>
        <v>0</v>
      </c>
      <c r="T260" s="144">
        <f t="shared" si="180"/>
        <v>0</v>
      </c>
      <c r="U260" s="144">
        <f t="shared" si="180"/>
        <v>0</v>
      </c>
      <c r="V260" s="144">
        <f t="shared" si="180"/>
        <v>0</v>
      </c>
      <c r="W260" s="144">
        <f t="shared" si="180"/>
        <v>0</v>
      </c>
      <c r="X260" s="144">
        <f t="shared" si="180"/>
        <v>0</v>
      </c>
      <c r="Y260" s="144">
        <f t="shared" si="180"/>
        <v>0</v>
      </c>
      <c r="Z260" s="144">
        <f t="shared" si="180"/>
        <v>0</v>
      </c>
      <c r="AA260" s="144">
        <f t="shared" si="180"/>
        <v>0</v>
      </c>
      <c r="AB260" s="144">
        <f t="shared" si="180"/>
        <v>0</v>
      </c>
      <c r="AC260" s="144">
        <f t="shared" si="180"/>
        <v>0</v>
      </c>
      <c r="AD260" s="144">
        <f t="shared" si="180"/>
        <v>0</v>
      </c>
      <c r="AE260" s="144">
        <f t="shared" si="180"/>
        <v>0</v>
      </c>
      <c r="AF260" s="144">
        <f t="shared" si="180"/>
        <v>0</v>
      </c>
      <c r="AG260" s="144">
        <f t="shared" si="180"/>
        <v>0</v>
      </c>
      <c r="AH260" s="144">
        <f t="shared" si="180"/>
        <v>0</v>
      </c>
      <c r="AI260" s="144">
        <f t="shared" si="180"/>
        <v>0</v>
      </c>
      <c r="AJ260" s="144">
        <f t="shared" si="180"/>
        <v>0</v>
      </c>
      <c r="AK260" s="144">
        <f t="shared" si="180"/>
        <v>0</v>
      </c>
      <c r="AL260" s="144">
        <f t="shared" si="180"/>
        <v>0</v>
      </c>
      <c r="AM260" s="144">
        <f t="shared" si="180"/>
        <v>0</v>
      </c>
      <c r="AN260" s="144">
        <f t="shared" si="180"/>
        <v>0</v>
      </c>
      <c r="AO260" s="144">
        <f t="shared" si="180"/>
        <v>0</v>
      </c>
      <c r="AP260" s="144">
        <f t="shared" si="180"/>
        <v>0</v>
      </c>
      <c r="AQ260" s="144">
        <f t="shared" si="180"/>
        <v>0</v>
      </c>
      <c r="AR260" s="144">
        <f t="shared" si="180"/>
        <v>0</v>
      </c>
      <c r="AS260" s="144">
        <f t="shared" si="180"/>
        <v>0</v>
      </c>
      <c r="AT260" s="144">
        <f t="shared" si="180"/>
        <v>0</v>
      </c>
      <c r="AU260" s="144">
        <f t="shared" si="180"/>
        <v>0</v>
      </c>
      <c r="AV260" s="144">
        <f t="shared" si="180"/>
        <v>0</v>
      </c>
      <c r="AW260" s="71"/>
    </row>
    <row r="261" spans="1:97" x14ac:dyDescent="0.2">
      <c r="B261" s="146" t="s">
        <v>195</v>
      </c>
      <c r="C261" s="146"/>
      <c r="D261" s="229"/>
      <c r="E261" s="71">
        <f t="shared" si="179"/>
        <v>0</v>
      </c>
      <c r="F261" s="95" t="s">
        <v>107</v>
      </c>
      <c r="G261" s="158"/>
      <c r="H261" s="158"/>
      <c r="I261" s="158"/>
      <c r="J261" s="164"/>
      <c r="P261" s="189" t="str">
        <f t="shared" si="177"/>
        <v>Coûts d'exploitation</v>
      </c>
      <c r="Q261" s="144">
        <f t="shared" ref="Q261:AV261" si="181">Q221</f>
        <v>0</v>
      </c>
      <c r="R261" s="144">
        <f t="shared" si="181"/>
        <v>0</v>
      </c>
      <c r="S261" s="144">
        <f t="shared" si="181"/>
        <v>0</v>
      </c>
      <c r="T261" s="144">
        <f t="shared" si="181"/>
        <v>0</v>
      </c>
      <c r="U261" s="144">
        <f t="shared" si="181"/>
        <v>0</v>
      </c>
      <c r="V261" s="144">
        <f t="shared" si="181"/>
        <v>0</v>
      </c>
      <c r="W261" s="144">
        <f t="shared" si="181"/>
        <v>0</v>
      </c>
      <c r="X261" s="144">
        <f t="shared" si="181"/>
        <v>0</v>
      </c>
      <c r="Y261" s="144">
        <f t="shared" si="181"/>
        <v>0</v>
      </c>
      <c r="Z261" s="144">
        <f t="shared" si="181"/>
        <v>0</v>
      </c>
      <c r="AA261" s="144">
        <f t="shared" si="181"/>
        <v>0</v>
      </c>
      <c r="AB261" s="144">
        <f t="shared" si="181"/>
        <v>0</v>
      </c>
      <c r="AC261" s="144">
        <f t="shared" si="181"/>
        <v>0</v>
      </c>
      <c r="AD261" s="144">
        <f t="shared" si="181"/>
        <v>0</v>
      </c>
      <c r="AE261" s="144">
        <f t="shared" si="181"/>
        <v>0</v>
      </c>
      <c r="AF261" s="144">
        <f t="shared" si="181"/>
        <v>0</v>
      </c>
      <c r="AG261" s="144">
        <f t="shared" si="181"/>
        <v>0</v>
      </c>
      <c r="AH261" s="144">
        <f t="shared" si="181"/>
        <v>0</v>
      </c>
      <c r="AI261" s="144">
        <f t="shared" si="181"/>
        <v>0</v>
      </c>
      <c r="AJ261" s="144">
        <f t="shared" si="181"/>
        <v>0</v>
      </c>
      <c r="AK261" s="144">
        <f t="shared" si="181"/>
        <v>0</v>
      </c>
      <c r="AL261" s="144">
        <f t="shared" si="181"/>
        <v>0</v>
      </c>
      <c r="AM261" s="144">
        <f t="shared" si="181"/>
        <v>0</v>
      </c>
      <c r="AN261" s="144">
        <f t="shared" si="181"/>
        <v>0</v>
      </c>
      <c r="AO261" s="144">
        <f t="shared" si="181"/>
        <v>0</v>
      </c>
      <c r="AP261" s="144">
        <f t="shared" si="181"/>
        <v>0</v>
      </c>
      <c r="AQ261" s="144">
        <f t="shared" si="181"/>
        <v>0</v>
      </c>
      <c r="AR261" s="144">
        <f t="shared" si="181"/>
        <v>0</v>
      </c>
      <c r="AS261" s="144">
        <f t="shared" si="181"/>
        <v>0</v>
      </c>
      <c r="AT261" s="144">
        <f t="shared" si="181"/>
        <v>0</v>
      </c>
      <c r="AU261" s="144">
        <f t="shared" si="181"/>
        <v>0</v>
      </c>
      <c r="AV261" s="144">
        <f t="shared" si="181"/>
        <v>0</v>
      </c>
      <c r="AW261" s="71"/>
    </row>
    <row r="262" spans="1:97" ht="12" customHeight="1" x14ac:dyDescent="0.2">
      <c r="B262" s="146" t="s">
        <v>197</v>
      </c>
      <c r="C262" s="146"/>
      <c r="D262" s="229"/>
      <c r="E262" s="71">
        <f t="shared" si="179"/>
        <v>0</v>
      </c>
      <c r="F262" s="95" t="s">
        <v>107</v>
      </c>
      <c r="G262" s="158"/>
      <c r="H262" s="158"/>
      <c r="I262" s="158"/>
      <c r="J262" s="164"/>
      <c r="P262" s="189" t="str">
        <f t="shared" si="177"/>
        <v>Coûts énergétiques</v>
      </c>
      <c r="Q262" s="144">
        <f t="shared" ref="Q262:AV262" si="182">Q226</f>
        <v>0</v>
      </c>
      <c r="R262" s="144">
        <f t="shared" si="182"/>
        <v>0</v>
      </c>
      <c r="S262" s="144">
        <f t="shared" si="182"/>
        <v>0</v>
      </c>
      <c r="T262" s="144">
        <f t="shared" si="182"/>
        <v>0</v>
      </c>
      <c r="U262" s="144">
        <f t="shared" si="182"/>
        <v>0</v>
      </c>
      <c r="V262" s="144">
        <f t="shared" si="182"/>
        <v>0</v>
      </c>
      <c r="W262" s="144">
        <f t="shared" si="182"/>
        <v>0</v>
      </c>
      <c r="X262" s="144">
        <f t="shared" si="182"/>
        <v>0</v>
      </c>
      <c r="Y262" s="144">
        <f t="shared" si="182"/>
        <v>0</v>
      </c>
      <c r="Z262" s="144">
        <f t="shared" si="182"/>
        <v>0</v>
      </c>
      <c r="AA262" s="144">
        <f t="shared" si="182"/>
        <v>0</v>
      </c>
      <c r="AB262" s="144">
        <f t="shared" si="182"/>
        <v>0</v>
      </c>
      <c r="AC262" s="144">
        <f t="shared" si="182"/>
        <v>0</v>
      </c>
      <c r="AD262" s="144">
        <f t="shared" si="182"/>
        <v>0</v>
      </c>
      <c r="AE262" s="144">
        <f t="shared" si="182"/>
        <v>0</v>
      </c>
      <c r="AF262" s="144">
        <f t="shared" si="182"/>
        <v>0</v>
      </c>
      <c r="AG262" s="144">
        <f t="shared" si="182"/>
        <v>0</v>
      </c>
      <c r="AH262" s="144">
        <f t="shared" si="182"/>
        <v>0</v>
      </c>
      <c r="AI262" s="144">
        <f t="shared" si="182"/>
        <v>0</v>
      </c>
      <c r="AJ262" s="144">
        <f t="shared" si="182"/>
        <v>0</v>
      </c>
      <c r="AK262" s="144">
        <f t="shared" si="182"/>
        <v>0</v>
      </c>
      <c r="AL262" s="144">
        <f t="shared" si="182"/>
        <v>0</v>
      </c>
      <c r="AM262" s="144">
        <f t="shared" si="182"/>
        <v>0</v>
      </c>
      <c r="AN262" s="144">
        <f t="shared" si="182"/>
        <v>0</v>
      </c>
      <c r="AO262" s="144">
        <f t="shared" si="182"/>
        <v>0</v>
      </c>
      <c r="AP262" s="144">
        <f t="shared" si="182"/>
        <v>0</v>
      </c>
      <c r="AQ262" s="144">
        <f t="shared" si="182"/>
        <v>0</v>
      </c>
      <c r="AR262" s="144">
        <f t="shared" si="182"/>
        <v>0</v>
      </c>
      <c r="AS262" s="144">
        <f t="shared" si="182"/>
        <v>0</v>
      </c>
      <c r="AT262" s="144">
        <f t="shared" si="182"/>
        <v>0</v>
      </c>
      <c r="AU262" s="144">
        <f t="shared" si="182"/>
        <v>0</v>
      </c>
      <c r="AV262" s="144">
        <f t="shared" si="182"/>
        <v>0</v>
      </c>
      <c r="AW262" s="71"/>
    </row>
    <row r="263" spans="1:97" x14ac:dyDescent="0.2">
      <c r="A263" s="596" t="s">
        <v>8</v>
      </c>
      <c r="B263" s="146" t="str">
        <f>VLOOKUP(Données_de_base!$B$23,Données_de_base!$B$47:$D$50,3,0)&amp;" (Exploitation et Fabrication/élimination)"</f>
        <v>Coûts pour GES: pas sélectionné (Exploitation et Fabrication/élimination)</v>
      </c>
      <c r="C263" s="146"/>
      <c r="D263" s="229"/>
      <c r="E263" s="71">
        <f t="shared" si="179"/>
        <v>0</v>
      </c>
      <c r="F263" s="95" t="s">
        <v>107</v>
      </c>
      <c r="G263" s="158"/>
      <c r="H263" s="158"/>
      <c r="I263" s="158"/>
      <c r="J263" s="164"/>
      <c r="P263" s="189" t="str">
        <f t="shared" si="177"/>
        <v>Coûts pour GES: pas sélectionné (Exploitation et Fabrication/élimination)</v>
      </c>
      <c r="Q263" s="144">
        <f t="shared" ref="Q263:AV263" si="183">Q232+Q254</f>
        <v>0</v>
      </c>
      <c r="R263" s="144">
        <f t="shared" si="183"/>
        <v>0</v>
      </c>
      <c r="S263" s="144">
        <f t="shared" si="183"/>
        <v>0</v>
      </c>
      <c r="T263" s="144">
        <f t="shared" si="183"/>
        <v>0</v>
      </c>
      <c r="U263" s="144">
        <f t="shared" si="183"/>
        <v>0</v>
      </c>
      <c r="V263" s="144">
        <f t="shared" si="183"/>
        <v>0</v>
      </c>
      <c r="W263" s="144">
        <f t="shared" si="183"/>
        <v>0</v>
      </c>
      <c r="X263" s="144">
        <f t="shared" si="183"/>
        <v>0</v>
      </c>
      <c r="Y263" s="144">
        <f t="shared" si="183"/>
        <v>0</v>
      </c>
      <c r="Z263" s="144">
        <f t="shared" si="183"/>
        <v>0</v>
      </c>
      <c r="AA263" s="144">
        <f t="shared" si="183"/>
        <v>0</v>
      </c>
      <c r="AB263" s="144">
        <f t="shared" si="183"/>
        <v>0</v>
      </c>
      <c r="AC263" s="144">
        <f t="shared" si="183"/>
        <v>0</v>
      </c>
      <c r="AD263" s="144">
        <f t="shared" si="183"/>
        <v>0</v>
      </c>
      <c r="AE263" s="144">
        <f t="shared" si="183"/>
        <v>0</v>
      </c>
      <c r="AF263" s="144">
        <f t="shared" si="183"/>
        <v>0</v>
      </c>
      <c r="AG263" s="144">
        <f t="shared" si="183"/>
        <v>0</v>
      </c>
      <c r="AH263" s="144">
        <f t="shared" si="183"/>
        <v>0</v>
      </c>
      <c r="AI263" s="144">
        <f t="shared" si="183"/>
        <v>0</v>
      </c>
      <c r="AJ263" s="144">
        <f t="shared" si="183"/>
        <v>0</v>
      </c>
      <c r="AK263" s="144">
        <f t="shared" si="183"/>
        <v>0</v>
      </c>
      <c r="AL263" s="144">
        <f t="shared" si="183"/>
        <v>0</v>
      </c>
      <c r="AM263" s="144">
        <f t="shared" si="183"/>
        <v>0</v>
      </c>
      <c r="AN263" s="144">
        <f t="shared" si="183"/>
        <v>0</v>
      </c>
      <c r="AO263" s="144">
        <f t="shared" si="183"/>
        <v>0</v>
      </c>
      <c r="AP263" s="144">
        <f t="shared" si="183"/>
        <v>0</v>
      </c>
      <c r="AQ263" s="144">
        <f t="shared" si="183"/>
        <v>0</v>
      </c>
      <c r="AR263" s="144">
        <f t="shared" si="183"/>
        <v>0</v>
      </c>
      <c r="AS263" s="144">
        <f t="shared" si="183"/>
        <v>0</v>
      </c>
      <c r="AT263" s="144">
        <f t="shared" si="183"/>
        <v>0</v>
      </c>
      <c r="AU263" s="144">
        <f t="shared" si="183"/>
        <v>0</v>
      </c>
      <c r="AV263" s="144">
        <f t="shared" si="183"/>
        <v>0</v>
      </c>
      <c r="AW263" s="71"/>
    </row>
    <row r="264" spans="1:97" x14ac:dyDescent="0.2">
      <c r="B264" s="702" t="s">
        <v>424</v>
      </c>
      <c r="C264" s="533"/>
      <c r="D264" s="211"/>
      <c r="E264" s="509">
        <f t="shared" si="179"/>
        <v>0</v>
      </c>
      <c r="F264" s="150" t="s">
        <v>107</v>
      </c>
      <c r="G264" s="158"/>
      <c r="H264" s="158"/>
      <c r="I264" s="158"/>
      <c r="J264" s="164"/>
      <c r="P264" s="189" t="str">
        <f t="shared" si="177"/>
        <v>Coûts pour le démantèlement</v>
      </c>
      <c r="Q264" s="144">
        <f t="shared" ref="Q264:AV264" si="184">Q236</f>
        <v>0</v>
      </c>
      <c r="R264" s="144">
        <f t="shared" si="184"/>
        <v>0</v>
      </c>
      <c r="S264" s="144">
        <f t="shared" si="184"/>
        <v>0</v>
      </c>
      <c r="T264" s="144">
        <f t="shared" si="184"/>
        <v>0</v>
      </c>
      <c r="U264" s="144">
        <f t="shared" si="184"/>
        <v>0</v>
      </c>
      <c r="V264" s="144">
        <f t="shared" si="184"/>
        <v>0</v>
      </c>
      <c r="W264" s="144">
        <f t="shared" si="184"/>
        <v>0</v>
      </c>
      <c r="X264" s="144">
        <f t="shared" si="184"/>
        <v>0</v>
      </c>
      <c r="Y264" s="144">
        <f t="shared" si="184"/>
        <v>0</v>
      </c>
      <c r="Z264" s="144">
        <f t="shared" si="184"/>
        <v>0</v>
      </c>
      <c r="AA264" s="144">
        <f t="shared" si="184"/>
        <v>0</v>
      </c>
      <c r="AB264" s="144">
        <f t="shared" si="184"/>
        <v>0</v>
      </c>
      <c r="AC264" s="144">
        <f t="shared" si="184"/>
        <v>0</v>
      </c>
      <c r="AD264" s="144">
        <f t="shared" si="184"/>
        <v>0</v>
      </c>
      <c r="AE264" s="144">
        <f t="shared" si="184"/>
        <v>0</v>
      </c>
      <c r="AF264" s="144">
        <f t="shared" si="184"/>
        <v>0</v>
      </c>
      <c r="AG264" s="144">
        <f t="shared" si="184"/>
        <v>0</v>
      </c>
      <c r="AH264" s="144">
        <f t="shared" si="184"/>
        <v>0</v>
      </c>
      <c r="AI264" s="144">
        <f t="shared" si="184"/>
        <v>0</v>
      </c>
      <c r="AJ264" s="144">
        <f t="shared" si="184"/>
        <v>0</v>
      </c>
      <c r="AK264" s="144">
        <f t="shared" si="184"/>
        <v>0</v>
      </c>
      <c r="AL264" s="144">
        <f t="shared" si="184"/>
        <v>0</v>
      </c>
      <c r="AM264" s="144">
        <f t="shared" si="184"/>
        <v>0</v>
      </c>
      <c r="AN264" s="144">
        <f t="shared" si="184"/>
        <v>0</v>
      </c>
      <c r="AO264" s="144">
        <f t="shared" si="184"/>
        <v>0</v>
      </c>
      <c r="AP264" s="144">
        <f t="shared" si="184"/>
        <v>0</v>
      </c>
      <c r="AQ264" s="144">
        <f t="shared" si="184"/>
        <v>0</v>
      </c>
      <c r="AR264" s="144">
        <f t="shared" si="184"/>
        <v>0</v>
      </c>
      <c r="AS264" s="144">
        <f t="shared" si="184"/>
        <v>0</v>
      </c>
      <c r="AT264" s="144">
        <f t="shared" si="184"/>
        <v>0</v>
      </c>
      <c r="AU264" s="144">
        <f t="shared" si="184"/>
        <v>0</v>
      </c>
      <c r="AV264" s="144">
        <f t="shared" si="184"/>
        <v>0</v>
      </c>
      <c r="AW264" s="71"/>
    </row>
    <row r="265" spans="1:97" ht="13.5" thickBot="1" x14ac:dyDescent="0.25">
      <c r="B265" s="224" t="s">
        <v>190</v>
      </c>
      <c r="C265" s="224"/>
      <c r="D265" s="225"/>
      <c r="E265" s="226">
        <f>AV265</f>
        <v>0</v>
      </c>
      <c r="F265" s="378" t="s">
        <v>107</v>
      </c>
      <c r="G265" s="109"/>
      <c r="H265" s="109"/>
      <c r="I265" s="109"/>
      <c r="J265" s="164"/>
      <c r="P265" s="227" t="str">
        <f t="shared" si="177"/>
        <v>Total</v>
      </c>
      <c r="Q265" s="228">
        <f t="shared" ref="Q265" si="185">SUM(Q259:Q264)</f>
        <v>0</v>
      </c>
      <c r="R265" s="228">
        <f t="shared" ref="R265:AT265" si="186">SUM(R259:R264)</f>
        <v>0</v>
      </c>
      <c r="S265" s="228">
        <f t="shared" si="186"/>
        <v>0</v>
      </c>
      <c r="T265" s="228">
        <f t="shared" si="186"/>
        <v>0</v>
      </c>
      <c r="U265" s="228">
        <f t="shared" si="186"/>
        <v>0</v>
      </c>
      <c r="V265" s="228">
        <f t="shared" si="186"/>
        <v>0</v>
      </c>
      <c r="W265" s="228">
        <f t="shared" si="186"/>
        <v>0</v>
      </c>
      <c r="X265" s="228">
        <f t="shared" si="186"/>
        <v>0</v>
      </c>
      <c r="Y265" s="228">
        <f t="shared" si="186"/>
        <v>0</v>
      </c>
      <c r="Z265" s="228">
        <f t="shared" si="186"/>
        <v>0</v>
      </c>
      <c r="AA265" s="228">
        <f t="shared" si="186"/>
        <v>0</v>
      </c>
      <c r="AB265" s="228">
        <f t="shared" si="186"/>
        <v>0</v>
      </c>
      <c r="AC265" s="228">
        <f t="shared" si="186"/>
        <v>0</v>
      </c>
      <c r="AD265" s="228">
        <f t="shared" si="186"/>
        <v>0</v>
      </c>
      <c r="AE265" s="228">
        <f t="shared" si="186"/>
        <v>0</v>
      </c>
      <c r="AF265" s="228">
        <f t="shared" si="186"/>
        <v>0</v>
      </c>
      <c r="AG265" s="228">
        <f t="shared" si="186"/>
        <v>0</v>
      </c>
      <c r="AH265" s="228">
        <f t="shared" si="186"/>
        <v>0</v>
      </c>
      <c r="AI265" s="228">
        <f t="shared" si="186"/>
        <v>0</v>
      </c>
      <c r="AJ265" s="228">
        <f t="shared" si="186"/>
        <v>0</v>
      </c>
      <c r="AK265" s="228">
        <f t="shared" si="186"/>
        <v>0</v>
      </c>
      <c r="AL265" s="228">
        <f t="shared" si="186"/>
        <v>0</v>
      </c>
      <c r="AM265" s="228">
        <f t="shared" si="186"/>
        <v>0</v>
      </c>
      <c r="AN265" s="228">
        <f t="shared" si="186"/>
        <v>0</v>
      </c>
      <c r="AO265" s="228">
        <f t="shared" si="186"/>
        <v>0</v>
      </c>
      <c r="AP265" s="228">
        <f t="shared" si="186"/>
        <v>0</v>
      </c>
      <c r="AQ265" s="228">
        <f t="shared" si="186"/>
        <v>0</v>
      </c>
      <c r="AR265" s="228">
        <f t="shared" si="186"/>
        <v>0</v>
      </c>
      <c r="AS265" s="228">
        <f t="shared" si="186"/>
        <v>0</v>
      </c>
      <c r="AT265" s="228">
        <f t="shared" si="186"/>
        <v>0</v>
      </c>
      <c r="AU265" s="228">
        <f>SUM(AU259:AU264)</f>
        <v>0</v>
      </c>
      <c r="AV265" s="228">
        <f>SUM(AV259:AV264)</f>
        <v>0</v>
      </c>
      <c r="AW265" s="230"/>
    </row>
    <row r="266" spans="1:97" ht="14.25" thickTop="1" thickBot="1" x14ac:dyDescent="0.25">
      <c r="B266" s="69"/>
      <c r="C266" s="69"/>
      <c r="D266" s="229"/>
      <c r="E266" s="71"/>
      <c r="F266" s="102"/>
      <c r="G266" s="102"/>
      <c r="H266" s="102"/>
      <c r="I266" s="102"/>
      <c r="J266" s="164"/>
      <c r="P266" s="227" t="s">
        <v>225</v>
      </c>
      <c r="Q266" s="228">
        <f>Q265</f>
        <v>0</v>
      </c>
      <c r="R266" s="228">
        <f>Q266+R265</f>
        <v>0</v>
      </c>
      <c r="S266" s="228">
        <f>R266+S265</f>
        <v>0</v>
      </c>
      <c r="T266" s="228">
        <f t="shared" ref="T266:AT266" si="187">S266+T265</f>
        <v>0</v>
      </c>
      <c r="U266" s="228">
        <f t="shared" si="187"/>
        <v>0</v>
      </c>
      <c r="V266" s="228">
        <f t="shared" si="187"/>
        <v>0</v>
      </c>
      <c r="W266" s="228">
        <f t="shared" si="187"/>
        <v>0</v>
      </c>
      <c r="X266" s="228">
        <f t="shared" si="187"/>
        <v>0</v>
      </c>
      <c r="Y266" s="228">
        <f t="shared" si="187"/>
        <v>0</v>
      </c>
      <c r="Z266" s="228">
        <f t="shared" si="187"/>
        <v>0</v>
      </c>
      <c r="AA266" s="228">
        <f t="shared" si="187"/>
        <v>0</v>
      </c>
      <c r="AB266" s="228">
        <f t="shared" si="187"/>
        <v>0</v>
      </c>
      <c r="AC266" s="228">
        <f t="shared" si="187"/>
        <v>0</v>
      </c>
      <c r="AD266" s="228">
        <f t="shared" si="187"/>
        <v>0</v>
      </c>
      <c r="AE266" s="228">
        <f t="shared" si="187"/>
        <v>0</v>
      </c>
      <c r="AF266" s="228">
        <f t="shared" si="187"/>
        <v>0</v>
      </c>
      <c r="AG266" s="228">
        <f t="shared" si="187"/>
        <v>0</v>
      </c>
      <c r="AH266" s="228">
        <f t="shared" si="187"/>
        <v>0</v>
      </c>
      <c r="AI266" s="228">
        <f t="shared" si="187"/>
        <v>0</v>
      </c>
      <c r="AJ266" s="228">
        <f t="shared" si="187"/>
        <v>0</v>
      </c>
      <c r="AK266" s="228">
        <f t="shared" si="187"/>
        <v>0</v>
      </c>
      <c r="AL266" s="228">
        <f t="shared" si="187"/>
        <v>0</v>
      </c>
      <c r="AM266" s="228">
        <f t="shared" si="187"/>
        <v>0</v>
      </c>
      <c r="AN266" s="228">
        <f t="shared" si="187"/>
        <v>0</v>
      </c>
      <c r="AO266" s="228">
        <f t="shared" si="187"/>
        <v>0</v>
      </c>
      <c r="AP266" s="228">
        <f t="shared" si="187"/>
        <v>0</v>
      </c>
      <c r="AQ266" s="228">
        <f t="shared" si="187"/>
        <v>0</v>
      </c>
      <c r="AR266" s="228">
        <f t="shared" si="187"/>
        <v>0</v>
      </c>
      <c r="AS266" s="228">
        <f t="shared" si="187"/>
        <v>0</v>
      </c>
      <c r="AT266" s="228">
        <f t="shared" si="187"/>
        <v>0</v>
      </c>
      <c r="AU266" s="228">
        <f>AT266+AU265</f>
        <v>0</v>
      </c>
      <c r="AV266" s="228"/>
    </row>
    <row r="267" spans="1:97" ht="27.75" customHeight="1" thickTop="1" x14ac:dyDescent="0.2">
      <c r="B267" s="755" t="s">
        <v>226</v>
      </c>
      <c r="C267" s="755"/>
      <c r="D267" s="755"/>
      <c r="E267" s="671">
        <f>G242+E252</f>
        <v>0</v>
      </c>
      <c r="F267" s="672" t="s">
        <v>227</v>
      </c>
      <c r="G267" s="109"/>
      <c r="H267" s="109"/>
      <c r="I267" s="109"/>
      <c r="J267" s="164"/>
      <c r="P267" s="69" t="s">
        <v>457</v>
      </c>
      <c r="Q267" s="71">
        <f>IF(Q207=Betrachtungszeit_Heizung,MAX(Resultats_Chauffages!$D$13:$H$13),0)</f>
        <v>0</v>
      </c>
      <c r="R267" s="71">
        <f>IF(R207=Betrachtungszeit_Heizung,MAX(Resultats_Chauffages!$D$13:$H$13),0)</f>
        <v>0</v>
      </c>
      <c r="S267" s="71">
        <f>IF(S207=Betrachtungszeit_Heizung,MAX(Resultats_Chauffages!$D$13:$H$13),0)</f>
        <v>0</v>
      </c>
      <c r="T267" s="71">
        <f>IF(T207=Betrachtungszeit_Heizung,MAX(Resultats_Chauffages!$D$13:$H$13),0)</f>
        <v>0</v>
      </c>
      <c r="U267" s="71">
        <f>IF(U207=Betrachtungszeit_Heizung,MAX(Resultats_Chauffages!$D$13:$H$13),0)</f>
        <v>0</v>
      </c>
      <c r="V267" s="71">
        <f>IF(V207=Betrachtungszeit_Heizung,MAX(Resultats_Chauffages!$D$13:$H$13),0)</f>
        <v>0</v>
      </c>
      <c r="W267" s="71">
        <f>IF(W207=Betrachtungszeit_Heizung,MAX(Resultats_Chauffages!$D$13:$H$13),0)</f>
        <v>0</v>
      </c>
      <c r="X267" s="71">
        <f>IF(X207=Betrachtungszeit_Heizung,MAX(Resultats_Chauffages!$D$13:$H$13),0)</f>
        <v>0</v>
      </c>
      <c r="Y267" s="71">
        <f>IF(Y207=Betrachtungszeit_Heizung,MAX(Resultats_Chauffages!$D$13:$H$13),0)</f>
        <v>0</v>
      </c>
      <c r="Z267" s="71">
        <f>IF(Z207=Betrachtungszeit_Heizung,MAX(Resultats_Chauffages!$D$13:$H$13),0)</f>
        <v>0</v>
      </c>
      <c r="AA267" s="71">
        <f>IF(AA207=Betrachtungszeit_Heizung,MAX(Resultats_Chauffages!$D$13:$H$13),0)</f>
        <v>0</v>
      </c>
      <c r="AB267" s="71">
        <f>IF(AB207=Betrachtungszeit_Heizung,MAX(Resultats_Chauffages!$D$13:$H$13),0)</f>
        <v>0</v>
      </c>
      <c r="AC267" s="71">
        <f>IF(AC207=Betrachtungszeit_Heizung,MAX(Resultats_Chauffages!$D$13:$H$13),0)</f>
        <v>0</v>
      </c>
      <c r="AD267" s="71">
        <f>IF(AD207=Betrachtungszeit_Heizung,MAX(Resultats_Chauffages!$D$13:$H$13),0)</f>
        <v>0</v>
      </c>
      <c r="AE267" s="71">
        <f>IF(AE207=Betrachtungszeit_Heizung,MAX(Resultats_Chauffages!$D$13:$H$13),0)</f>
        <v>0</v>
      </c>
      <c r="AF267" s="71">
        <f>IF(AF207=Betrachtungszeit_Heizung,MAX(Resultats_Chauffages!$D$13:$H$13),0)</f>
        <v>0</v>
      </c>
      <c r="AG267" s="71">
        <f>IF(AG207=Betrachtungszeit_Heizung,MAX(Resultats_Chauffages!$D$13:$H$13),0)</f>
        <v>0</v>
      </c>
      <c r="AH267" s="71">
        <f>IF(AH207=Betrachtungszeit_Heizung,MAX(Resultats_Chauffages!$D$13:$H$13),0)</f>
        <v>0</v>
      </c>
      <c r="AI267" s="71">
        <f>IF(AI207=Betrachtungszeit_Heizung,MAX(Resultats_Chauffages!$D$13:$H$13),0)</f>
        <v>0</v>
      </c>
      <c r="AJ267" s="71">
        <f>IF(AJ207=Betrachtungszeit_Heizung,MAX(Resultats_Chauffages!$D$13:$H$13),0)</f>
        <v>0</v>
      </c>
      <c r="AK267" s="71">
        <f>IF(AK207=Betrachtungszeit_Heizung,MAX(Resultats_Chauffages!$D$13:$H$13),0)</f>
        <v>0</v>
      </c>
      <c r="AL267" s="71">
        <f>IF(AL207=Betrachtungszeit_Heizung,MAX(Resultats_Chauffages!$D$13:$H$13),0)</f>
        <v>0</v>
      </c>
      <c r="AM267" s="71">
        <f>IF(AM207=Betrachtungszeit_Heizung,MAX(Resultats_Chauffages!$D$13:$H$13),0)</f>
        <v>0</v>
      </c>
      <c r="AN267" s="71">
        <f>IF(AN207=Betrachtungszeit_Heizung,MAX(Resultats_Chauffages!$D$13:$H$13),0)</f>
        <v>0</v>
      </c>
      <c r="AO267" s="71">
        <f>IF(AO207=Betrachtungszeit_Heizung,MAX(Resultats_Chauffages!$D$13:$H$13),0)</f>
        <v>0</v>
      </c>
      <c r="AP267" s="71">
        <f>IF(AP207=Betrachtungszeit_Heizung,MAX(Resultats_Chauffages!$D$13:$H$13),0)</f>
        <v>0</v>
      </c>
      <c r="AQ267" s="71">
        <f>IF(AQ207=Betrachtungszeit_Heizung,MAX(Resultats_Chauffages!$D$13:$H$13),0)</f>
        <v>0</v>
      </c>
      <c r="AR267" s="71">
        <f>IF(AR207=Betrachtungszeit_Heizung,MAX(Resultats_Chauffages!$D$13:$H$13),0)</f>
        <v>0</v>
      </c>
      <c r="AS267" s="71">
        <f>IF(AS207=Betrachtungszeit_Heizung,MAX(Resultats_Chauffages!$D$13:$H$13),0)</f>
        <v>0</v>
      </c>
      <c r="AT267" s="71">
        <f>IF(AT207=Betrachtungszeit_Heizung,MAX(Resultats_Chauffages!$D$13:$H$13),0)</f>
        <v>0</v>
      </c>
      <c r="AU267" s="71">
        <f>IF(AU207=Betrachtungszeit_Heizung,MAX(Resultats_Chauffages!$D$13:$H$13),0)</f>
        <v>0</v>
      </c>
    </row>
    <row r="268" spans="1:97" ht="15.75" x14ac:dyDescent="0.2">
      <c r="B268" s="86" t="s">
        <v>228</v>
      </c>
      <c r="C268" s="673"/>
      <c r="D268" s="673"/>
      <c r="E268" s="674">
        <f>Betrachtungszeit_Heizung*E230</f>
        <v>0</v>
      </c>
      <c r="F268" s="675" t="s">
        <v>227</v>
      </c>
      <c r="G268" s="109"/>
      <c r="H268" s="109"/>
      <c r="I268" s="109"/>
      <c r="J268" s="164"/>
      <c r="S268" s="230"/>
      <c r="X268" s="71"/>
      <c r="Y268" s="71"/>
      <c r="Z268" s="71"/>
      <c r="AA268" s="71"/>
      <c r="AB268" s="71"/>
    </row>
    <row r="269" spans="1:97" ht="27.75" customHeight="1" x14ac:dyDescent="0.2">
      <c r="B269" s="756" t="s">
        <v>355</v>
      </c>
      <c r="C269" s="756"/>
      <c r="D269" s="756"/>
      <c r="E269" s="674">
        <f>G243+E253</f>
        <v>0</v>
      </c>
      <c r="F269" s="675" t="s">
        <v>210</v>
      </c>
      <c r="G269" s="109"/>
      <c r="H269" s="109"/>
      <c r="I269" s="109"/>
      <c r="J269" s="164"/>
      <c r="S269" s="230"/>
      <c r="X269" s="71"/>
      <c r="Y269" s="71"/>
      <c r="Z269" s="71"/>
      <c r="AA269" s="71"/>
      <c r="AB269" s="71"/>
    </row>
    <row r="270" spans="1:97" x14ac:dyDescent="0.2">
      <c r="B270" s="86" t="s">
        <v>229</v>
      </c>
      <c r="C270" s="673"/>
      <c r="D270" s="673"/>
      <c r="E270" s="674">
        <f>Betrachtungszeit_Heizung*E231</f>
        <v>0</v>
      </c>
      <c r="F270" s="675" t="s">
        <v>210</v>
      </c>
      <c r="G270" s="109"/>
      <c r="H270" s="109"/>
      <c r="I270" s="109"/>
      <c r="J270" s="164"/>
      <c r="S270" s="230"/>
      <c r="X270" s="71"/>
      <c r="Y270" s="71"/>
      <c r="Z270" s="71"/>
      <c r="AA270" s="71"/>
      <c r="AB270" s="71"/>
    </row>
    <row r="271" spans="1:97" x14ac:dyDescent="0.2">
      <c r="A271" s="596" t="s">
        <v>8</v>
      </c>
      <c r="B271" s="673" t="s">
        <v>230</v>
      </c>
      <c r="C271" s="673"/>
      <c r="D271" s="673"/>
      <c r="E271" s="676">
        <f>IF(C9+C17=0,0,E265*100/((C9+C17)*1000*Betrachtungszeit_Heizung))</f>
        <v>0</v>
      </c>
      <c r="F271" s="675" t="s">
        <v>231</v>
      </c>
      <c r="G271" s="109"/>
      <c r="H271" s="109"/>
      <c r="I271" s="109"/>
      <c r="J271" s="164"/>
      <c r="P271" s="197"/>
      <c r="S271" s="231"/>
      <c r="X271" s="71"/>
      <c r="Y271" s="71"/>
      <c r="Z271" s="71"/>
      <c r="AA271" s="71"/>
      <c r="AB271" s="71"/>
    </row>
    <row r="272" spans="1:97" x14ac:dyDescent="0.2">
      <c r="A272" s="596" t="s">
        <v>8</v>
      </c>
      <c r="B272" s="677" t="s">
        <v>232</v>
      </c>
      <c r="C272" s="678"/>
      <c r="D272" s="678"/>
      <c r="E272" s="679">
        <f>IF(C9+C17=0,0,((1+Kalkulationszinssatz)^Betrachtungszeit_Heizung*Kalkulationszinssatz)/((1+Kalkulationszinssatz)^Betrachtungszeit_Heizung-1)*E265*100/((C9+C17)*1000))</f>
        <v>0</v>
      </c>
      <c r="F272" s="680" t="s">
        <v>231</v>
      </c>
      <c r="G272" s="109"/>
      <c r="H272" s="109"/>
      <c r="I272" s="109"/>
      <c r="J272" s="164"/>
      <c r="P272" s="197"/>
      <c r="S272" s="231"/>
      <c r="X272" s="71"/>
      <c r="Y272" s="71"/>
      <c r="Z272" s="71"/>
      <c r="AA272" s="71"/>
      <c r="AB272" s="71"/>
    </row>
    <row r="273" spans="1:100" x14ac:dyDescent="0.2">
      <c r="A273" s="203"/>
      <c r="B273" s="197"/>
      <c r="C273" s="197"/>
      <c r="D273" s="69"/>
      <c r="E273" s="232"/>
      <c r="F273" s="151"/>
      <c r="G273" s="109"/>
      <c r="H273" s="109"/>
      <c r="I273" s="109"/>
      <c r="J273" s="164"/>
      <c r="P273" s="197"/>
      <c r="S273" s="231"/>
      <c r="X273" s="71"/>
      <c r="Y273" s="71"/>
      <c r="Z273" s="71"/>
      <c r="AA273" s="71"/>
      <c r="AB273" s="71"/>
    </row>
    <row r="274" spans="1:100" s="107" customFormat="1" x14ac:dyDescent="0.2">
      <c r="A274" s="69"/>
      <c r="B274" s="75"/>
      <c r="C274" s="346"/>
      <c r="D274" s="346"/>
      <c r="E274" s="346"/>
      <c r="F274" s="75"/>
      <c r="G274" s="75"/>
      <c r="H274" s="75"/>
      <c r="I274" s="75"/>
      <c r="J274" s="191"/>
      <c r="K274" s="102"/>
      <c r="L274" s="102"/>
      <c r="M274" s="108"/>
      <c r="N274" s="108"/>
      <c r="O274" s="102"/>
      <c r="P274" s="102"/>
      <c r="Q274" s="110"/>
      <c r="R274" s="110"/>
      <c r="S274" s="110"/>
      <c r="T274" s="110"/>
      <c r="U274" s="110"/>
      <c r="V274" s="110"/>
      <c r="W274" s="111"/>
      <c r="X274" s="110"/>
      <c r="Y274" s="110"/>
      <c r="Z274" s="110"/>
      <c r="AA274" s="110"/>
      <c r="AB274" s="110"/>
      <c r="AC274" s="111"/>
      <c r="AD274" s="111"/>
      <c r="AE274" s="111"/>
      <c r="AF274" s="111"/>
      <c r="AG274" s="111"/>
      <c r="AH274" s="111"/>
      <c r="AI274" s="111"/>
      <c r="AJ274" s="111"/>
      <c r="AK274" s="111"/>
      <c r="AL274" s="111"/>
      <c r="AM274" s="111"/>
      <c r="AN274" s="111"/>
      <c r="AO274" s="111"/>
      <c r="AP274" s="111"/>
      <c r="AQ274" s="111"/>
      <c r="AR274" s="111"/>
      <c r="AS274" s="111"/>
      <c r="AT274" s="111"/>
      <c r="AU274" s="111"/>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c r="CU274" s="112"/>
      <c r="CV274" s="112"/>
    </row>
    <row r="275" spans="1:100" x14ac:dyDescent="0.2">
      <c r="A275" s="107"/>
      <c r="H275" s="69"/>
      <c r="I275" s="69"/>
      <c r="J275" s="164"/>
      <c r="P275" s="197"/>
      <c r="Q275" s="232"/>
      <c r="R275" s="232"/>
      <c r="S275" s="231"/>
      <c r="X275" s="71"/>
      <c r="Y275" s="71"/>
      <c r="Z275" s="71"/>
      <c r="AA275" s="71"/>
      <c r="AB275" s="71"/>
      <c r="CD275" s="107"/>
    </row>
    <row r="276" spans="1:100" hidden="1" outlineLevel="1" x14ac:dyDescent="0.2">
      <c r="A276" s="107"/>
      <c r="B276" s="75" t="s">
        <v>233</v>
      </c>
      <c r="C276" s="252"/>
      <c r="D276" s="252"/>
      <c r="E276" s="80"/>
      <c r="F276" s="252"/>
      <c r="G276" s="252"/>
      <c r="H276" s="76"/>
      <c r="I276" s="76"/>
      <c r="J276" s="164"/>
      <c r="K276" s="76"/>
      <c r="L276" s="76"/>
      <c r="M276" s="77"/>
      <c r="N276" s="77"/>
      <c r="O276" s="76"/>
      <c r="P276" s="481"/>
      <c r="Q276" s="482"/>
      <c r="R276" s="482"/>
      <c r="S276" s="483"/>
      <c r="T276" s="78"/>
      <c r="U276" s="78"/>
      <c r="V276" s="78"/>
      <c r="W276" s="79"/>
      <c r="X276" s="78"/>
      <c r="Y276" s="78"/>
      <c r="Z276" s="78"/>
      <c r="AA276" s="78"/>
      <c r="AB276" s="78"/>
      <c r="AC276" s="79"/>
      <c r="AD276" s="79"/>
      <c r="AE276" s="79"/>
      <c r="AF276" s="79"/>
      <c r="AG276" s="79"/>
      <c r="AH276" s="79"/>
      <c r="AI276" s="79"/>
      <c r="AJ276" s="79"/>
      <c r="AK276" s="79"/>
      <c r="AL276" s="79"/>
      <c r="AM276" s="79"/>
      <c r="AN276" s="79"/>
      <c r="AO276" s="79"/>
      <c r="AP276" s="79"/>
      <c r="AQ276" s="79"/>
      <c r="AR276" s="79"/>
      <c r="AS276" s="79"/>
      <c r="AT276" s="79"/>
      <c r="AU276" s="79"/>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D276" s="107"/>
      <c r="CE276" s="252"/>
      <c r="CF276" s="80"/>
      <c r="CG276" s="80"/>
      <c r="CH276" s="80"/>
      <c r="CI276" s="80"/>
      <c r="CJ276" s="80"/>
      <c r="CK276" s="80"/>
      <c r="CL276" s="80"/>
      <c r="CM276" s="80"/>
      <c r="CN276" s="80"/>
      <c r="CO276" s="80"/>
      <c r="CP276" s="80"/>
      <c r="CQ276" s="80"/>
      <c r="CR276" s="80"/>
      <c r="CS276" s="80"/>
      <c r="CT276" s="252"/>
      <c r="CU276" s="252"/>
      <c r="CV276" s="252"/>
    </row>
    <row r="277" spans="1:100" hidden="1" outlineLevel="1" x14ac:dyDescent="0.2">
      <c r="A277" s="107"/>
      <c r="H277" s="497"/>
      <c r="I277" s="497"/>
      <c r="J277" s="512"/>
      <c r="P277" s="197"/>
      <c r="Q277" s="232"/>
      <c r="R277" s="232"/>
      <c r="S277" s="231"/>
      <c r="X277" s="71"/>
      <c r="Y277" s="71"/>
      <c r="Z277" s="71"/>
      <c r="AA277" s="71"/>
      <c r="AB277" s="71"/>
    </row>
    <row r="278" spans="1:100" ht="51" hidden="1" outlineLevel="1" x14ac:dyDescent="0.2">
      <c r="A278" s="596" t="s">
        <v>8</v>
      </c>
      <c r="B278" s="233" t="s">
        <v>234</v>
      </c>
      <c r="C278" s="375" t="s">
        <v>235</v>
      </c>
      <c r="D278" s="375" t="s">
        <v>236</v>
      </c>
      <c r="E278" s="235" t="s">
        <v>17</v>
      </c>
      <c r="F278" s="236" t="s">
        <v>237</v>
      </c>
      <c r="G278" s="375" t="s">
        <v>238</v>
      </c>
      <c r="H278" s="498"/>
      <c r="I278" s="498"/>
      <c r="J278" s="513"/>
      <c r="X278" s="71"/>
      <c r="Y278" s="71"/>
      <c r="Z278" s="71"/>
      <c r="AA278" s="71"/>
      <c r="AB278" s="71"/>
    </row>
    <row r="279" spans="1:100" hidden="1" outlineLevel="1" x14ac:dyDescent="0.2">
      <c r="B279" s="143" t="s">
        <v>7</v>
      </c>
      <c r="C279" s="145">
        <v>0</v>
      </c>
      <c r="D279" s="145">
        <v>0</v>
      </c>
      <c r="E279" s="237" t="s">
        <v>17</v>
      </c>
      <c r="F279" s="238" t="s">
        <v>239</v>
      </c>
      <c r="G279" s="495">
        <v>0</v>
      </c>
      <c r="H279" s="499"/>
      <c r="I279" s="499"/>
      <c r="J279" s="499"/>
      <c r="X279" s="71"/>
      <c r="Y279" s="71"/>
      <c r="Z279" s="71"/>
      <c r="AA279" s="71"/>
      <c r="AB279" s="71"/>
    </row>
    <row r="280" spans="1:100" hidden="1" outlineLevel="1" x14ac:dyDescent="0.2">
      <c r="B280" s="149" t="s">
        <v>240</v>
      </c>
      <c r="C280" s="145">
        <v>1</v>
      </c>
      <c r="D280" s="145">
        <v>14</v>
      </c>
      <c r="E280" s="239" t="s">
        <v>53</v>
      </c>
      <c r="F280" s="238" t="s">
        <v>241</v>
      </c>
      <c r="G280" s="496">
        <v>0.01</v>
      </c>
      <c r="H280" s="499"/>
      <c r="I280" s="499"/>
      <c r="J280" s="499"/>
      <c r="X280" s="71"/>
      <c r="Y280" s="71"/>
      <c r="Z280" s="71"/>
      <c r="AA280" s="71"/>
      <c r="AB280" s="71"/>
    </row>
    <row r="281" spans="1:100" hidden="1" outlineLevel="1" x14ac:dyDescent="0.2">
      <c r="B281" s="149" t="s">
        <v>242</v>
      </c>
      <c r="C281" s="145">
        <v>2</v>
      </c>
      <c r="D281" s="145">
        <v>14</v>
      </c>
      <c r="E281" s="239" t="s">
        <v>53</v>
      </c>
      <c r="F281" s="238" t="s">
        <v>241</v>
      </c>
      <c r="G281" s="496">
        <v>0.01</v>
      </c>
      <c r="H281" s="499"/>
      <c r="I281" s="499"/>
      <c r="J281" s="499"/>
      <c r="X281" s="71"/>
      <c r="Y281" s="71"/>
      <c r="Z281" s="71"/>
      <c r="AA281" s="71"/>
      <c r="AB281" s="71"/>
    </row>
    <row r="282" spans="1:100" hidden="1" outlineLevel="1" x14ac:dyDescent="0.2">
      <c r="B282" s="149" t="s">
        <v>243</v>
      </c>
      <c r="C282" s="145">
        <v>3</v>
      </c>
      <c r="D282" s="145">
        <v>14</v>
      </c>
      <c r="E282" s="239" t="s">
        <v>53</v>
      </c>
      <c r="F282" s="238" t="s">
        <v>241</v>
      </c>
      <c r="G282" s="496">
        <v>0.01</v>
      </c>
      <c r="H282" s="499"/>
      <c r="I282" s="499"/>
      <c r="J282" s="499"/>
      <c r="X282" s="71"/>
      <c r="Y282" s="71"/>
      <c r="Z282" s="71"/>
      <c r="AA282" s="71"/>
      <c r="AB282" s="71"/>
    </row>
    <row r="283" spans="1:100" hidden="1" outlineLevel="1" x14ac:dyDescent="0.2">
      <c r="B283" s="149" t="s">
        <v>244</v>
      </c>
      <c r="C283" s="145">
        <v>4</v>
      </c>
      <c r="D283" s="145">
        <v>14</v>
      </c>
      <c r="E283" s="239" t="s">
        <v>53</v>
      </c>
      <c r="F283" s="238" t="s">
        <v>241</v>
      </c>
      <c r="G283" s="496">
        <v>1.4999999999999999E-2</v>
      </c>
      <c r="H283" s="499"/>
      <c r="I283" s="499"/>
      <c r="J283" s="499"/>
      <c r="X283" s="71"/>
      <c r="Y283" s="71"/>
      <c r="Z283" s="71"/>
      <c r="AA283" s="71"/>
      <c r="AB283" s="71"/>
    </row>
    <row r="284" spans="1:100" hidden="1" outlineLevel="1" x14ac:dyDescent="0.2">
      <c r="B284" s="149" t="s">
        <v>105</v>
      </c>
      <c r="C284" s="145">
        <v>5</v>
      </c>
      <c r="D284" s="145">
        <v>14</v>
      </c>
      <c r="E284" s="239" t="s">
        <v>53</v>
      </c>
      <c r="F284" s="238" t="s">
        <v>241</v>
      </c>
      <c r="G284" s="496">
        <v>0.01</v>
      </c>
      <c r="H284" s="499"/>
      <c r="I284" s="499"/>
      <c r="J284" s="499"/>
      <c r="X284" s="71"/>
      <c r="Y284" s="71"/>
      <c r="Z284" s="71"/>
      <c r="AA284" s="71"/>
      <c r="AB284" s="71"/>
    </row>
    <row r="285" spans="1:100" hidden="1" outlineLevel="1" x14ac:dyDescent="0.2">
      <c r="B285" s="149" t="s">
        <v>42</v>
      </c>
      <c r="C285" s="145">
        <v>6</v>
      </c>
      <c r="D285" s="145">
        <v>6</v>
      </c>
      <c r="E285" s="239" t="s">
        <v>42</v>
      </c>
      <c r="F285" s="238" t="s">
        <v>245</v>
      </c>
      <c r="G285" s="496">
        <v>0.01</v>
      </c>
      <c r="H285" s="499"/>
      <c r="I285" s="499"/>
      <c r="J285" s="499"/>
      <c r="X285" s="71"/>
      <c r="Y285" s="71"/>
      <c r="Z285" s="71"/>
      <c r="AA285" s="71"/>
      <c r="AB285" s="71"/>
    </row>
    <row r="286" spans="1:100" hidden="1" outlineLevel="1" x14ac:dyDescent="0.2">
      <c r="B286" s="149" t="s">
        <v>246</v>
      </c>
      <c r="C286" s="145">
        <v>7</v>
      </c>
      <c r="D286" s="145">
        <v>4</v>
      </c>
      <c r="E286" s="239" t="s">
        <v>38</v>
      </c>
      <c r="F286" s="238" t="s">
        <v>245</v>
      </c>
      <c r="G286" s="496">
        <v>2.5000000000000001E-2</v>
      </c>
      <c r="H286" s="499"/>
      <c r="I286" s="499"/>
      <c r="J286" s="499"/>
      <c r="X286" s="71"/>
      <c r="Y286" s="71"/>
      <c r="Z286" s="71"/>
      <c r="AA286" s="71"/>
      <c r="AB286" s="71"/>
    </row>
    <row r="287" spans="1:100" hidden="1" outlineLevel="1" x14ac:dyDescent="0.2">
      <c r="B287" s="149" t="s">
        <v>247</v>
      </c>
      <c r="C287" s="145">
        <v>8</v>
      </c>
      <c r="D287" s="145">
        <v>5</v>
      </c>
      <c r="E287" s="239" t="s">
        <v>41</v>
      </c>
      <c r="F287" s="238" t="s">
        <v>245</v>
      </c>
      <c r="G287" s="496">
        <v>2.5000000000000001E-2</v>
      </c>
      <c r="H287" s="499"/>
      <c r="I287" s="499"/>
      <c r="J287" s="499"/>
      <c r="X287" s="71"/>
      <c r="Y287" s="71"/>
      <c r="Z287" s="71"/>
      <c r="AA287" s="71"/>
      <c r="AB287" s="71"/>
    </row>
    <row r="288" spans="1:100" hidden="1" outlineLevel="1" x14ac:dyDescent="0.2">
      <c r="B288" s="149" t="s">
        <v>248</v>
      </c>
      <c r="C288" s="145">
        <v>9</v>
      </c>
      <c r="D288" s="240">
        <v>0</v>
      </c>
      <c r="E288" s="239" t="s">
        <v>249</v>
      </c>
      <c r="F288" s="238" t="s">
        <v>245</v>
      </c>
      <c r="G288" s="495">
        <v>0.01</v>
      </c>
      <c r="H288" s="499"/>
      <c r="I288" s="499"/>
      <c r="J288" s="499"/>
      <c r="X288" s="71"/>
      <c r="Y288" s="71"/>
      <c r="Z288" s="71"/>
      <c r="AA288" s="71"/>
      <c r="AB288" s="71"/>
    </row>
    <row r="289" spans="2:28" hidden="1" outlineLevel="1" x14ac:dyDescent="0.2">
      <c r="B289" s="149" t="s">
        <v>250</v>
      </c>
      <c r="C289" s="145">
        <v>10</v>
      </c>
      <c r="D289" s="240">
        <v>0</v>
      </c>
      <c r="E289" s="239" t="s">
        <v>251</v>
      </c>
      <c r="F289" s="238" t="s">
        <v>245</v>
      </c>
      <c r="G289" s="495">
        <v>0.01</v>
      </c>
      <c r="H289" s="499"/>
      <c r="I289" s="499"/>
      <c r="J289" s="499"/>
      <c r="X289" s="71"/>
      <c r="Y289" s="71"/>
      <c r="Z289" s="71"/>
      <c r="AA289" s="71"/>
      <c r="AB289" s="71"/>
    </row>
    <row r="290" spans="2:28" hidden="1" outlineLevel="1" x14ac:dyDescent="0.2">
      <c r="B290" s="149" t="s">
        <v>252</v>
      </c>
      <c r="C290" s="145">
        <v>11</v>
      </c>
      <c r="D290" s="145">
        <v>2</v>
      </c>
      <c r="E290" s="239" t="s">
        <v>34</v>
      </c>
      <c r="F290" s="238" t="s">
        <v>245</v>
      </c>
      <c r="G290" s="496">
        <v>1.4999999999999999E-2</v>
      </c>
      <c r="H290" s="499"/>
      <c r="I290" s="499"/>
      <c r="J290" s="499"/>
      <c r="X290" s="71"/>
      <c r="Y290" s="71"/>
      <c r="Z290" s="71"/>
      <c r="AA290" s="71"/>
      <c r="AB290" s="71"/>
    </row>
    <row r="291" spans="2:28" hidden="1" outlineLevel="1" x14ac:dyDescent="0.2">
      <c r="B291" s="149" t="s">
        <v>253</v>
      </c>
      <c r="C291" s="145">
        <v>12</v>
      </c>
      <c r="D291" s="145">
        <v>1</v>
      </c>
      <c r="E291" s="239" t="s">
        <v>31</v>
      </c>
      <c r="F291" s="238" t="s">
        <v>245</v>
      </c>
      <c r="G291" s="496">
        <v>1.4999999999999999E-2</v>
      </c>
      <c r="H291" s="499"/>
      <c r="I291" s="499"/>
      <c r="J291" s="499"/>
      <c r="X291" s="71"/>
      <c r="Y291" s="71"/>
      <c r="Z291" s="71"/>
      <c r="AA291" s="71"/>
      <c r="AB291" s="71"/>
    </row>
    <row r="292" spans="2:28" hidden="1" outlineLevel="1" x14ac:dyDescent="0.2">
      <c r="B292" s="149" t="s">
        <v>103</v>
      </c>
      <c r="C292" s="145">
        <v>13</v>
      </c>
      <c r="D292" s="145">
        <v>3</v>
      </c>
      <c r="E292" s="239" t="s">
        <v>254</v>
      </c>
      <c r="F292" s="238" t="s">
        <v>245</v>
      </c>
      <c r="G292" s="496">
        <v>2.5000000000000001E-2</v>
      </c>
      <c r="H292" s="499"/>
      <c r="I292" s="499"/>
      <c r="J292" s="499"/>
      <c r="X292" s="71"/>
      <c r="Y292" s="71"/>
      <c r="Z292" s="71"/>
      <c r="AA292" s="71"/>
      <c r="AB292" s="71"/>
    </row>
    <row r="293" spans="2:28" hidden="1" outlineLevel="1" x14ac:dyDescent="0.2">
      <c r="B293" s="149" t="s">
        <v>255</v>
      </c>
      <c r="C293" s="145">
        <v>14</v>
      </c>
      <c r="D293" s="145">
        <v>11</v>
      </c>
      <c r="E293" s="162" t="str">
        <f>Données_de_base!B16</f>
        <v>Autre</v>
      </c>
      <c r="F293" s="238" t="s">
        <v>245</v>
      </c>
      <c r="G293" s="496">
        <v>1.4999999999999999E-2</v>
      </c>
      <c r="H293" s="499"/>
      <c r="I293" s="499"/>
      <c r="J293" s="499"/>
      <c r="X293" s="71"/>
      <c r="Y293" s="71"/>
      <c r="Z293" s="71"/>
      <c r="AA293" s="71"/>
      <c r="AB293" s="71"/>
    </row>
    <row r="294" spans="2:28" hidden="1" outlineLevel="1" x14ac:dyDescent="0.2">
      <c r="B294" s="95"/>
      <c r="C294" s="95"/>
      <c r="D294" s="95"/>
      <c r="E294" s="241"/>
      <c r="G294" s="209"/>
      <c r="H294" s="210"/>
      <c r="I294" s="210"/>
      <c r="J294" s="164"/>
      <c r="X294" s="71"/>
      <c r="Y294" s="71"/>
      <c r="Z294" s="71"/>
      <c r="AA294" s="71"/>
      <c r="AB294" s="71"/>
    </row>
    <row r="295" spans="2:28" ht="45" hidden="1" customHeight="1" outlineLevel="1" x14ac:dyDescent="0.2">
      <c r="B295" s="164" t="s">
        <v>256</v>
      </c>
      <c r="C295" s="164" t="s">
        <v>257</v>
      </c>
      <c r="D295" s="164"/>
      <c r="E295" s="749" t="s">
        <v>357</v>
      </c>
      <c r="F295" s="749"/>
      <c r="G295" s="749"/>
      <c r="H295" s="749"/>
      <c r="I295" s="616"/>
      <c r="X295" s="71"/>
      <c r="Y295" s="71"/>
      <c r="Z295" s="71"/>
      <c r="AA295" s="71"/>
      <c r="AB295" s="71"/>
    </row>
    <row r="296" spans="2:28" ht="63.75" hidden="1" outlineLevel="1" x14ac:dyDescent="0.2">
      <c r="B296" s="341" t="s">
        <v>7</v>
      </c>
      <c r="C296" s="342">
        <v>0</v>
      </c>
      <c r="D296" s="164"/>
      <c r="E296" s="233"/>
      <c r="F296" s="375" t="s">
        <v>258</v>
      </c>
      <c r="G296" s="375" t="s">
        <v>259</v>
      </c>
      <c r="H296" s="375" t="s">
        <v>260</v>
      </c>
      <c r="I296" s="704"/>
      <c r="X296" s="71"/>
      <c r="Y296" s="71"/>
      <c r="Z296" s="71"/>
      <c r="AA296" s="71"/>
      <c r="AB296" s="71"/>
    </row>
    <row r="297" spans="2:28" hidden="1" outlineLevel="1" x14ac:dyDescent="0.2">
      <c r="B297" s="339" t="s">
        <v>261</v>
      </c>
      <c r="C297" s="343">
        <v>1</v>
      </c>
      <c r="D297" s="164"/>
      <c r="E297" s="143" t="s">
        <v>262</v>
      </c>
      <c r="F297" s="145">
        <f>IF(C12=0,0,1)</f>
        <v>0</v>
      </c>
      <c r="G297" s="145">
        <f>C9*F297</f>
        <v>0</v>
      </c>
      <c r="H297" s="500">
        <f>IF(G299=0,0,G297/$G$299)</f>
        <v>0</v>
      </c>
      <c r="I297" s="617"/>
      <c r="X297" s="71"/>
      <c r="Y297" s="71"/>
      <c r="Z297" s="71"/>
      <c r="AA297" s="71"/>
      <c r="AB297" s="71"/>
    </row>
    <row r="298" spans="2:28" hidden="1" outlineLevel="1" x14ac:dyDescent="0.2">
      <c r="B298" s="339" t="s">
        <v>263</v>
      </c>
      <c r="C298" s="343">
        <v>0</v>
      </c>
      <c r="D298" s="164"/>
      <c r="E298" s="149" t="s">
        <v>264</v>
      </c>
      <c r="F298" s="145">
        <f>IF(C20=0,0,1)</f>
        <v>0</v>
      </c>
      <c r="G298" s="145">
        <f>C17*F298</f>
        <v>0</v>
      </c>
      <c r="H298" s="500">
        <f>IF(G299=0,0,G298/$G$299)</f>
        <v>0</v>
      </c>
      <c r="I298" s="617"/>
      <c r="X298" s="71"/>
      <c r="Y298" s="71"/>
      <c r="Z298" s="71"/>
      <c r="AA298" s="71"/>
      <c r="AB298" s="71"/>
    </row>
    <row r="299" spans="2:28" hidden="1" outlineLevel="1" x14ac:dyDescent="0.2">
      <c r="B299" s="339" t="s">
        <v>265</v>
      </c>
      <c r="C299" s="343">
        <v>1</v>
      </c>
      <c r="D299" s="164"/>
      <c r="E299" s="134" t="s">
        <v>190</v>
      </c>
      <c r="F299" s="373">
        <f>SUM(F297:F298)</f>
        <v>0</v>
      </c>
      <c r="G299" s="373">
        <f>SUM(G297:G298)</f>
        <v>0</v>
      </c>
      <c r="H299" s="501">
        <f>SUM(H297:H298)</f>
        <v>0</v>
      </c>
      <c r="I299" s="618"/>
      <c r="J299" s="164"/>
      <c r="X299" s="71"/>
      <c r="Y299" s="71"/>
      <c r="Z299" s="71"/>
      <c r="AA299" s="71"/>
      <c r="AB299" s="71"/>
    </row>
    <row r="300" spans="2:28" hidden="1" outlineLevel="1" x14ac:dyDescent="0.2">
      <c r="B300" s="339" t="s">
        <v>266</v>
      </c>
      <c r="C300" s="343">
        <v>0</v>
      </c>
      <c r="D300" s="164"/>
      <c r="E300" s="218"/>
      <c r="F300" s="164"/>
      <c r="G300" s="164"/>
      <c r="H300" s="164"/>
      <c r="I300" s="164"/>
      <c r="J300" s="164"/>
      <c r="X300" s="71"/>
      <c r="Y300" s="71"/>
      <c r="Z300" s="71"/>
      <c r="AA300" s="71"/>
      <c r="AB300" s="71"/>
    </row>
    <row r="301" spans="2:28" hidden="1" outlineLevel="1" x14ac:dyDescent="0.2">
      <c r="B301" s="339" t="s">
        <v>267</v>
      </c>
      <c r="C301" s="343">
        <v>1</v>
      </c>
      <c r="D301" s="164"/>
      <c r="E301" s="218"/>
      <c r="F301" s="164"/>
      <c r="G301" s="164"/>
      <c r="H301" s="164"/>
      <c r="I301" s="164"/>
      <c r="J301" s="164"/>
      <c r="X301" s="71"/>
      <c r="Y301" s="71"/>
      <c r="Z301" s="71"/>
      <c r="AA301" s="71"/>
      <c r="AB301" s="71"/>
    </row>
    <row r="302" spans="2:28" hidden="1" outlineLevel="1" x14ac:dyDescent="0.2">
      <c r="B302" s="340" t="s">
        <v>268</v>
      </c>
      <c r="C302" s="344">
        <v>0</v>
      </c>
      <c r="D302" s="164"/>
      <c r="E302" s="218"/>
      <c r="F302" s="164"/>
      <c r="G302" s="164"/>
      <c r="H302" s="164"/>
      <c r="I302" s="164"/>
      <c r="X302" s="71"/>
      <c r="Y302" s="71"/>
      <c r="Z302" s="71"/>
      <c r="AA302" s="71"/>
      <c r="AB302" s="71"/>
    </row>
    <row r="303" spans="2:28" hidden="1" outlineLevel="1" x14ac:dyDescent="0.2">
      <c r="B303" s="164"/>
      <c r="C303" s="164"/>
      <c r="D303" s="164"/>
      <c r="E303" s="218"/>
      <c r="F303" s="164"/>
      <c r="G303" s="164"/>
      <c r="H303" s="164"/>
      <c r="I303" s="164"/>
      <c r="X303" s="71"/>
      <c r="Y303" s="71"/>
      <c r="Z303" s="71"/>
      <c r="AA303" s="71"/>
      <c r="AB303" s="71"/>
    </row>
    <row r="304" spans="2:28" hidden="1" outlineLevel="1" x14ac:dyDescent="0.2">
      <c r="B304" s="164"/>
      <c r="C304" s="164"/>
      <c r="D304" s="164"/>
      <c r="E304" s="218"/>
      <c r="F304" s="164"/>
      <c r="G304" s="164"/>
      <c r="H304" s="164"/>
      <c r="I304" s="164"/>
      <c r="X304" s="71"/>
      <c r="Y304" s="71"/>
      <c r="Z304" s="71"/>
      <c r="AA304" s="71"/>
      <c r="AB304" s="71"/>
    </row>
    <row r="305" spans="1:97" hidden="1" outlineLevel="1" x14ac:dyDescent="0.2">
      <c r="A305" s="596" t="s">
        <v>8</v>
      </c>
      <c r="B305" s="164" t="s">
        <v>269</v>
      </c>
      <c r="C305" s="164"/>
      <c r="D305" s="164"/>
      <c r="E305" s="218"/>
      <c r="F305" s="164"/>
      <c r="G305" s="164"/>
      <c r="H305" s="164"/>
      <c r="I305" s="164"/>
      <c r="X305" s="71"/>
      <c r="Y305" s="71"/>
      <c r="Z305" s="71"/>
      <c r="AA305" s="71"/>
      <c r="AB305" s="71"/>
    </row>
    <row r="306" spans="1:97" ht="51.75" hidden="1" outlineLevel="1" x14ac:dyDescent="0.25">
      <c r="B306" s="234" t="s">
        <v>270</v>
      </c>
      <c r="C306" s="353" t="s">
        <v>271</v>
      </c>
      <c r="D306" s="375" t="s">
        <v>22</v>
      </c>
      <c r="E306" s="354" t="s">
        <v>272</v>
      </c>
      <c r="F306" s="354" t="s">
        <v>273</v>
      </c>
      <c r="G306" s="71"/>
      <c r="O306" s="491"/>
      <c r="P306" s="491"/>
      <c r="Q306" s="491"/>
      <c r="R306" s="491"/>
      <c r="S306" s="491"/>
      <c r="T306" s="491"/>
      <c r="U306" s="491"/>
      <c r="V306" s="491"/>
      <c r="W306" s="491"/>
      <c r="X306" s="71"/>
      <c r="Y306" s="71"/>
      <c r="Z306" s="71"/>
      <c r="AA306" s="71"/>
      <c r="AB306" s="71"/>
    </row>
    <row r="307" spans="1:97" ht="14.25" hidden="1" outlineLevel="1" x14ac:dyDescent="0.2">
      <c r="B307" s="149" t="s">
        <v>274</v>
      </c>
      <c r="C307" s="493" t="s">
        <v>275</v>
      </c>
      <c r="D307" s="145" t="s">
        <v>276</v>
      </c>
      <c r="E307" s="144">
        <f>0.107*1000*2350</f>
        <v>251450</v>
      </c>
      <c r="F307" s="144">
        <f>99.9*2350</f>
        <v>234765</v>
      </c>
      <c r="G307" s="347"/>
      <c r="K307" s="491"/>
      <c r="L307" s="491"/>
      <c r="M307" s="491"/>
      <c r="N307" s="491"/>
      <c r="O307" s="491"/>
      <c r="P307" s="491"/>
      <c r="Q307" s="491"/>
      <c r="R307" s="491"/>
      <c r="S307" s="491"/>
      <c r="T307" s="491"/>
      <c r="U307" s="491"/>
      <c r="V307" s="491"/>
      <c r="W307" s="491"/>
      <c r="X307" s="71"/>
      <c r="Y307" s="71"/>
      <c r="Z307" s="71"/>
      <c r="AA307" s="71"/>
      <c r="AB307" s="71"/>
    </row>
    <row r="308" spans="1:97" ht="14.25" hidden="1" outlineLevel="1" x14ac:dyDescent="0.2">
      <c r="B308" s="149" t="s">
        <v>274</v>
      </c>
      <c r="C308" s="493" t="s">
        <v>277</v>
      </c>
      <c r="D308" s="145" t="s">
        <v>278</v>
      </c>
      <c r="E308" s="144">
        <v>412</v>
      </c>
      <c r="F308" s="144">
        <v>489</v>
      </c>
      <c r="G308" s="347"/>
      <c r="K308" s="491"/>
      <c r="L308" s="491"/>
      <c r="M308" s="491"/>
      <c r="N308" s="491"/>
      <c r="O308" s="491"/>
      <c r="P308" s="491"/>
      <c r="Q308" s="491"/>
      <c r="R308" s="491"/>
      <c r="S308" s="491"/>
      <c r="T308" s="491"/>
      <c r="U308" s="491"/>
      <c r="V308" s="491"/>
      <c r="W308" s="491"/>
      <c r="X308" s="71"/>
      <c r="Y308" s="71"/>
      <c r="Z308" s="71"/>
      <c r="AA308" s="71"/>
      <c r="AB308" s="71"/>
    </row>
    <row r="309" spans="1:97" s="69" customFormat="1" hidden="1" outlineLevel="1" x14ac:dyDescent="0.2">
      <c r="B309" s="523"/>
      <c r="C309" s="605"/>
      <c r="D309" s="128"/>
      <c r="E309" s="192"/>
      <c r="F309" s="192"/>
      <c r="G309" s="347"/>
      <c r="J309" s="102"/>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108"/>
      <c r="CF309" s="70"/>
      <c r="CG309" s="70"/>
      <c r="CH309" s="70"/>
      <c r="CI309" s="70"/>
      <c r="CJ309" s="70"/>
      <c r="CK309" s="70"/>
      <c r="CL309" s="70"/>
      <c r="CM309" s="70"/>
      <c r="CN309" s="70"/>
      <c r="CO309" s="70"/>
      <c r="CP309" s="70"/>
      <c r="CQ309" s="70"/>
      <c r="CR309" s="70"/>
      <c r="CS309" s="70"/>
    </row>
    <row r="310" spans="1:97" s="69" customFormat="1" hidden="1" outlineLevel="1" x14ac:dyDescent="0.2">
      <c r="B310" s="95"/>
      <c r="C310" s="606"/>
      <c r="D310" s="70"/>
      <c r="E310" s="71"/>
      <c r="F310" s="71"/>
      <c r="G310" s="347"/>
      <c r="J310" s="102"/>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108"/>
      <c r="CF310" s="70"/>
      <c r="CG310" s="70"/>
      <c r="CH310" s="70"/>
      <c r="CI310" s="70"/>
      <c r="CJ310" s="70"/>
      <c r="CK310" s="70"/>
      <c r="CL310" s="70"/>
      <c r="CM310" s="70"/>
      <c r="CN310" s="70"/>
      <c r="CO310" s="70"/>
      <c r="CP310" s="70"/>
      <c r="CQ310" s="70"/>
      <c r="CR310" s="70"/>
      <c r="CS310" s="70"/>
    </row>
    <row r="311" spans="1:97" s="69" customFormat="1" ht="27" hidden="1" customHeight="1" outlineLevel="1" x14ac:dyDescent="0.2">
      <c r="A311" s="419" t="s">
        <v>8</v>
      </c>
      <c r="B311" s="151" t="s">
        <v>279</v>
      </c>
      <c r="C311" s="606"/>
      <c r="D311" s="70"/>
      <c r="E311" s="748" t="s">
        <v>272</v>
      </c>
      <c r="F311" s="748"/>
      <c r="G311" s="748" t="s">
        <v>273</v>
      </c>
      <c r="H311" s="748"/>
      <c r="I311" s="619"/>
      <c r="J311" s="102"/>
      <c r="K311" s="102"/>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108"/>
      <c r="CF311" s="70"/>
      <c r="CG311" s="70"/>
      <c r="CH311" s="70"/>
      <c r="CI311" s="70"/>
      <c r="CJ311" s="70"/>
      <c r="CK311" s="70"/>
      <c r="CL311" s="70"/>
      <c r="CM311" s="70"/>
      <c r="CN311" s="70"/>
      <c r="CO311" s="70"/>
      <c r="CP311" s="70"/>
      <c r="CQ311" s="70"/>
      <c r="CR311" s="70"/>
      <c r="CS311" s="70"/>
    </row>
    <row r="312" spans="1:97" s="69" customFormat="1" ht="38.25" hidden="1" outlineLevel="1" x14ac:dyDescent="0.2">
      <c r="B312" s="234" t="s">
        <v>280</v>
      </c>
      <c r="C312" s="375" t="s">
        <v>281</v>
      </c>
      <c r="D312" s="375" t="s">
        <v>282</v>
      </c>
      <c r="E312" s="354" t="s">
        <v>283</v>
      </c>
      <c r="F312" s="354" t="s">
        <v>284</v>
      </c>
      <c r="G312" s="354" t="s">
        <v>285</v>
      </c>
      <c r="H312" s="354" t="s">
        <v>286</v>
      </c>
      <c r="I312" s="620"/>
      <c r="J312" s="102"/>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108"/>
      <c r="CF312" s="70"/>
      <c r="CG312" s="70"/>
      <c r="CH312" s="70"/>
      <c r="CI312" s="70"/>
      <c r="CJ312" s="70"/>
      <c r="CK312" s="70"/>
      <c r="CL312" s="70"/>
      <c r="CM312" s="70"/>
      <c r="CN312" s="70"/>
      <c r="CO312" s="70"/>
      <c r="CP312" s="70"/>
      <c r="CQ312" s="70"/>
      <c r="CR312" s="70"/>
      <c r="CS312" s="70"/>
    </row>
    <row r="313" spans="1:97" hidden="1" outlineLevel="1" x14ac:dyDescent="0.2">
      <c r="B313" s="149">
        <v>0</v>
      </c>
      <c r="C313" s="493" t="s">
        <v>287</v>
      </c>
      <c r="D313" s="691" t="s">
        <v>288</v>
      </c>
      <c r="E313" s="144">
        <v>0</v>
      </c>
      <c r="F313" s="144">
        <v>0</v>
      </c>
      <c r="G313" s="144">
        <v>0</v>
      </c>
      <c r="H313" s="144">
        <v>0</v>
      </c>
      <c r="I313" s="71"/>
      <c r="J313" s="491"/>
      <c r="K313" s="347"/>
      <c r="L313" s="107"/>
      <c r="M313" s="491"/>
      <c r="N313" s="491"/>
      <c r="O313" s="491"/>
      <c r="P313" s="491"/>
      <c r="Q313" s="491"/>
      <c r="R313" s="491"/>
      <c r="S313" s="491"/>
      <c r="T313" s="491"/>
      <c r="U313" s="491"/>
      <c r="V313" s="491"/>
      <c r="W313" s="491"/>
      <c r="X313" s="71"/>
      <c r="Y313" s="71"/>
      <c r="Z313" s="71"/>
      <c r="AA313" s="71"/>
      <c r="AB313" s="71"/>
    </row>
    <row r="314" spans="1:97" hidden="1" outlineLevel="1" x14ac:dyDescent="0.2">
      <c r="B314" s="437">
        <v>1</v>
      </c>
      <c r="C314" s="651" t="s">
        <v>289</v>
      </c>
      <c r="D314" s="652" t="s">
        <v>358</v>
      </c>
      <c r="E314" s="494">
        <f>14280*1000/140^0.7</f>
        <v>449198.79488910298</v>
      </c>
      <c r="F314" s="494">
        <v>0</v>
      </c>
      <c r="G314" s="494">
        <f>31080000/140^0.7</f>
        <v>977667.96534687118</v>
      </c>
      <c r="H314" s="494">
        <v>0</v>
      </c>
      <c r="I314" s="621"/>
      <c r="J314" s="491"/>
      <c r="K314" s="610"/>
      <c r="L314" s="107"/>
      <c r="M314" s="491"/>
      <c r="N314" s="491"/>
      <c r="O314" s="491"/>
      <c r="P314" s="491"/>
      <c r="Q314" s="491"/>
      <c r="R314" s="491"/>
      <c r="S314" s="491"/>
      <c r="T314" s="491"/>
      <c r="U314" s="491"/>
      <c r="V314" s="491"/>
      <c r="W314" s="491"/>
      <c r="X314" s="71"/>
      <c r="Y314" s="71"/>
      <c r="Z314" s="71"/>
      <c r="AA314" s="71"/>
      <c r="AB314" s="71"/>
    </row>
    <row r="315" spans="1:97" hidden="1" outlineLevel="1" x14ac:dyDescent="0.2">
      <c r="B315" s="437">
        <v>2</v>
      </c>
      <c r="C315" s="651" t="s">
        <v>290</v>
      </c>
      <c r="D315" s="652" t="s">
        <v>358</v>
      </c>
      <c r="E315" s="494">
        <f>2721*1000/10^0.7</f>
        <v>542910.87590303214</v>
      </c>
      <c r="F315" s="494">
        <v>0</v>
      </c>
      <c r="G315" s="494">
        <f>5230000/10^0.7</f>
        <v>1043522.190728724</v>
      </c>
      <c r="H315" s="494">
        <v>0</v>
      </c>
      <c r="I315" s="621"/>
      <c r="J315" s="491"/>
      <c r="K315" s="610"/>
      <c r="L315" s="107"/>
      <c r="M315" s="69"/>
      <c r="N315" s="69"/>
      <c r="P315" s="71"/>
      <c r="V315" s="72"/>
      <c r="W315" s="71"/>
      <c r="X315" s="71"/>
      <c r="Y315" s="71"/>
      <c r="Z315" s="71"/>
      <c r="AA315" s="71"/>
      <c r="AU315" s="68"/>
      <c r="CC315" s="107"/>
      <c r="CE315" s="68"/>
      <c r="CS315" s="491"/>
    </row>
    <row r="316" spans="1:97" ht="25.5" hidden="1" outlineLevel="1" x14ac:dyDescent="0.2">
      <c r="B316" s="437">
        <v>3</v>
      </c>
      <c r="C316" s="651" t="s">
        <v>291</v>
      </c>
      <c r="D316" s="652" t="s">
        <v>358</v>
      </c>
      <c r="E316" s="494">
        <f>2721*1000/10^0.7</f>
        <v>542910.87590303214</v>
      </c>
      <c r="F316" s="494">
        <f>4209*1000/10</f>
        <v>420900</v>
      </c>
      <c r="G316" s="494">
        <f>5230000/10^0.7</f>
        <v>1043522.190728724</v>
      </c>
      <c r="H316" s="494">
        <f>5190000/10</f>
        <v>519000</v>
      </c>
      <c r="I316" s="621"/>
      <c r="J316" s="491"/>
      <c r="K316" s="610"/>
      <c r="L316" s="107"/>
      <c r="M316" s="69"/>
      <c r="N316" s="69"/>
      <c r="P316" s="71"/>
      <c r="V316" s="72"/>
      <c r="W316" s="71"/>
      <c r="X316" s="71"/>
      <c r="Y316" s="71"/>
      <c r="Z316" s="71"/>
      <c r="AA316" s="71"/>
      <c r="AU316" s="68"/>
      <c r="CC316" s="107"/>
      <c r="CE316" s="68"/>
      <c r="CS316" s="491"/>
    </row>
    <row r="317" spans="1:97" hidden="1" outlineLevel="1" x14ac:dyDescent="0.2">
      <c r="B317" s="437">
        <v>4</v>
      </c>
      <c r="C317" s="651" t="s">
        <v>292</v>
      </c>
      <c r="D317" s="652" t="s">
        <v>358</v>
      </c>
      <c r="E317" s="494">
        <f>2909.6*1000/8^0.7</f>
        <v>678688.19804387388</v>
      </c>
      <c r="F317" s="494">
        <v>0</v>
      </c>
      <c r="G317" s="494">
        <f>5424000/8^0.7</f>
        <v>1265192.7365239111</v>
      </c>
      <c r="H317" s="494">
        <v>0</v>
      </c>
      <c r="I317" s="621"/>
      <c r="J317" s="491"/>
      <c r="K317" s="610"/>
      <c r="L317" s="107"/>
      <c r="M317" s="69"/>
      <c r="N317" s="69"/>
      <c r="P317" s="71"/>
      <c r="V317" s="72"/>
      <c r="W317" s="71"/>
      <c r="X317" s="71"/>
      <c r="Y317" s="71"/>
      <c r="Z317" s="71"/>
      <c r="AA317" s="71"/>
      <c r="AU317" s="68"/>
      <c r="CC317" s="107"/>
      <c r="CE317" s="68"/>
      <c r="CS317" s="491"/>
    </row>
    <row r="318" spans="1:97" hidden="1" outlineLevel="1" x14ac:dyDescent="0.2">
      <c r="B318" s="437">
        <v>5</v>
      </c>
      <c r="C318" s="588" t="s">
        <v>289</v>
      </c>
      <c r="D318" s="652" t="s">
        <v>358</v>
      </c>
      <c r="E318" s="494">
        <f>14280*1000/140^0.7</f>
        <v>449198.79488910298</v>
      </c>
      <c r="F318" s="494">
        <v>0</v>
      </c>
      <c r="G318" s="494">
        <f>31080000/140^0.7</f>
        <v>977667.96534687118</v>
      </c>
      <c r="H318" s="494">
        <v>0</v>
      </c>
      <c r="I318" s="621"/>
      <c r="J318" s="491"/>
      <c r="K318" s="610"/>
      <c r="L318" s="107"/>
      <c r="M318" s="69"/>
      <c r="N318" s="69"/>
      <c r="P318" s="71"/>
      <c r="V318" s="72"/>
      <c r="W318" s="71"/>
      <c r="X318" s="71"/>
      <c r="Y318" s="71"/>
      <c r="Z318" s="71"/>
      <c r="AA318" s="71"/>
      <c r="AU318" s="68"/>
      <c r="CC318" s="107"/>
      <c r="CE318" s="68"/>
      <c r="CS318" s="491"/>
    </row>
    <row r="319" spans="1:97" hidden="1" outlineLevel="1" x14ac:dyDescent="0.2">
      <c r="B319" s="437">
        <v>6</v>
      </c>
      <c r="C319" s="588" t="s">
        <v>287</v>
      </c>
      <c r="D319" s="692" t="s">
        <v>288</v>
      </c>
      <c r="E319" s="494">
        <v>0</v>
      </c>
      <c r="F319" s="494">
        <v>0</v>
      </c>
      <c r="G319" s="494">
        <v>0</v>
      </c>
      <c r="H319" s="494">
        <v>0</v>
      </c>
      <c r="I319" s="621"/>
      <c r="J319" s="491"/>
      <c r="K319" s="610"/>
      <c r="L319" s="107"/>
      <c r="M319" s="69"/>
      <c r="N319" s="69"/>
      <c r="P319" s="71"/>
      <c r="V319" s="72"/>
      <c r="W319" s="71"/>
      <c r="X319" s="71"/>
      <c r="Y319" s="71"/>
      <c r="Z319" s="71"/>
      <c r="AA319" s="71"/>
      <c r="AU319" s="68"/>
      <c r="CC319" s="107"/>
      <c r="CE319" s="68"/>
      <c r="CS319" s="491"/>
    </row>
    <row r="320" spans="1:97" hidden="1" outlineLevel="1" x14ac:dyDescent="0.2">
      <c r="B320" s="437">
        <v>7</v>
      </c>
      <c r="C320" s="651" t="s">
        <v>293</v>
      </c>
      <c r="D320" s="652" t="s">
        <v>358</v>
      </c>
      <c r="E320" s="494">
        <f>5535*1000/50^0.7</f>
        <v>357963.39814056735</v>
      </c>
      <c r="F320" s="494">
        <v>0</v>
      </c>
      <c r="G320" s="494">
        <f>7850000/50^0.7</f>
        <v>507680.70016322564</v>
      </c>
      <c r="H320" s="494">
        <v>0</v>
      </c>
      <c r="I320" s="621"/>
      <c r="J320" s="491"/>
      <c r="K320" s="610"/>
      <c r="L320" s="107"/>
      <c r="M320" s="69"/>
      <c r="N320" s="69"/>
      <c r="P320" s="71"/>
      <c r="V320" s="72"/>
      <c r="W320" s="71"/>
      <c r="X320" s="71"/>
      <c r="Y320" s="71"/>
      <c r="Z320" s="71"/>
      <c r="AA320" s="71"/>
      <c r="AU320" s="68"/>
      <c r="CC320" s="107"/>
      <c r="CE320" s="68"/>
      <c r="CS320" s="491"/>
    </row>
    <row r="321" spans="1:97" hidden="1" outlineLevel="1" x14ac:dyDescent="0.2">
      <c r="B321" s="437">
        <v>8</v>
      </c>
      <c r="C321" s="651" t="s">
        <v>293</v>
      </c>
      <c r="D321" s="652" t="s">
        <v>358</v>
      </c>
      <c r="E321" s="494">
        <f>13140*1000/50^0.7</f>
        <v>849799.2866426477</v>
      </c>
      <c r="F321" s="494">
        <v>0</v>
      </c>
      <c r="G321" s="494">
        <f>16200000/50^0.7</f>
        <v>1047697.7506553192</v>
      </c>
      <c r="H321" s="494">
        <v>0</v>
      </c>
      <c r="I321" s="621"/>
      <c r="J321" s="491"/>
      <c r="K321" s="610"/>
      <c r="L321" s="107"/>
      <c r="M321" s="69"/>
      <c r="N321" s="69"/>
      <c r="P321" s="71"/>
      <c r="V321" s="72"/>
      <c r="W321" s="71"/>
      <c r="X321" s="71"/>
      <c r="Y321" s="71"/>
      <c r="Z321" s="71"/>
      <c r="AA321" s="71"/>
      <c r="AU321" s="68"/>
      <c r="CC321" s="107"/>
      <c r="CE321" s="68"/>
      <c r="CS321" s="491"/>
    </row>
    <row r="322" spans="1:97" ht="27" hidden="1" outlineLevel="1" x14ac:dyDescent="0.2">
      <c r="B322" s="437">
        <v>9</v>
      </c>
      <c r="C322" s="651" t="s">
        <v>294</v>
      </c>
      <c r="D322" s="690" t="s">
        <v>295</v>
      </c>
      <c r="E322" s="494">
        <v>0</v>
      </c>
      <c r="F322" s="494">
        <v>155000</v>
      </c>
      <c r="G322" s="494">
        <v>0</v>
      </c>
      <c r="H322" s="494">
        <v>394000</v>
      </c>
      <c r="I322" s="621"/>
      <c r="J322" s="491"/>
      <c r="K322" s="610"/>
      <c r="L322" s="107"/>
      <c r="M322" s="69"/>
      <c r="N322" s="69"/>
      <c r="P322" s="71"/>
      <c r="V322" s="72"/>
      <c r="W322" s="71"/>
      <c r="X322" s="71"/>
      <c r="Y322" s="71"/>
      <c r="Z322" s="71"/>
      <c r="AA322" s="71"/>
      <c r="AU322" s="68"/>
      <c r="CC322" s="107"/>
      <c r="CE322" s="68"/>
      <c r="CS322" s="491"/>
    </row>
    <row r="323" spans="1:97" hidden="1" outlineLevel="1" x14ac:dyDescent="0.2">
      <c r="B323" s="437">
        <v>10</v>
      </c>
      <c r="C323" s="588" t="s">
        <v>287</v>
      </c>
      <c r="D323" s="692" t="s">
        <v>288</v>
      </c>
      <c r="E323" s="494">
        <v>0</v>
      </c>
      <c r="F323" s="494">
        <v>0</v>
      </c>
      <c r="G323" s="494">
        <v>0</v>
      </c>
      <c r="H323" s="494">
        <v>0</v>
      </c>
      <c r="I323" s="621"/>
      <c r="J323" s="491"/>
      <c r="K323" s="610"/>
      <c r="L323" s="107"/>
      <c r="M323" s="69"/>
      <c r="N323" s="69"/>
      <c r="P323" s="71"/>
      <c r="V323" s="72"/>
      <c r="W323" s="71"/>
      <c r="X323" s="71"/>
      <c r="Y323" s="71"/>
      <c r="Z323" s="71"/>
      <c r="AA323" s="71"/>
      <c r="AU323" s="68"/>
      <c r="CC323" s="107"/>
      <c r="CE323" s="68"/>
      <c r="CS323" s="491"/>
    </row>
    <row r="324" spans="1:97" hidden="1" outlineLevel="1" x14ac:dyDescent="0.2">
      <c r="B324" s="437">
        <v>11</v>
      </c>
      <c r="C324" s="651" t="s">
        <v>296</v>
      </c>
      <c r="D324" s="652" t="s">
        <v>358</v>
      </c>
      <c r="E324" s="494">
        <f>400*1000/10^0.7</f>
        <v>79810.492598755183</v>
      </c>
      <c r="F324" s="494">
        <v>0</v>
      </c>
      <c r="G324" s="494">
        <f>1009953/10^0.7</f>
        <v>201512.11607897648</v>
      </c>
      <c r="H324" s="494">
        <v>0</v>
      </c>
      <c r="I324" s="621"/>
      <c r="J324" s="491"/>
      <c r="K324" s="610"/>
      <c r="L324" s="107"/>
      <c r="M324" s="69"/>
      <c r="N324" s="69"/>
      <c r="P324" s="71"/>
      <c r="V324" s="72"/>
      <c r="W324" s="71"/>
      <c r="X324" s="71"/>
      <c r="Y324" s="71"/>
      <c r="Z324" s="71"/>
      <c r="AA324" s="71"/>
      <c r="AU324" s="68"/>
      <c r="CC324" s="107"/>
      <c r="CE324" s="68"/>
      <c r="CS324" s="491"/>
    </row>
    <row r="325" spans="1:97" hidden="1" outlineLevel="1" x14ac:dyDescent="0.2">
      <c r="B325" s="437">
        <v>12</v>
      </c>
      <c r="C325" s="651" t="s">
        <v>296</v>
      </c>
      <c r="D325" s="652" t="s">
        <v>358</v>
      </c>
      <c r="E325" s="494">
        <f>400*1000/10^0.7</f>
        <v>79810.492598755183</v>
      </c>
      <c r="F325" s="494">
        <v>0</v>
      </c>
      <c r="G325" s="494">
        <f>1009953/10^0.7</f>
        <v>201512.11607897648</v>
      </c>
      <c r="H325" s="494">
        <v>0</v>
      </c>
      <c r="I325" s="621"/>
      <c r="J325" s="491"/>
      <c r="K325" s="610"/>
      <c r="L325" s="107"/>
      <c r="M325" s="69"/>
      <c r="N325" s="69"/>
      <c r="P325" s="71"/>
      <c r="V325" s="72"/>
      <c r="W325" s="71"/>
      <c r="X325" s="71"/>
      <c r="Y325" s="71"/>
      <c r="Z325" s="71"/>
      <c r="AA325" s="71"/>
      <c r="AU325" s="68"/>
      <c r="CC325" s="107"/>
      <c r="CE325" s="68"/>
      <c r="CS325" s="491"/>
    </row>
    <row r="326" spans="1:97" hidden="1" outlineLevel="1" x14ac:dyDescent="0.2">
      <c r="B326" s="437">
        <v>13</v>
      </c>
      <c r="C326" s="651" t="s">
        <v>297</v>
      </c>
      <c r="D326" s="652" t="s">
        <v>358</v>
      </c>
      <c r="E326" s="494">
        <f>4180*1000/100^0.7</f>
        <v>166408.79729136187</v>
      </c>
      <c r="F326" s="494">
        <v>0</v>
      </c>
      <c r="G326" s="494">
        <f>12100000/100^0.7</f>
        <v>481709.67636973172</v>
      </c>
      <c r="H326" s="494">
        <v>0</v>
      </c>
      <c r="I326" s="621"/>
      <c r="J326" s="491"/>
      <c r="K326" s="610"/>
      <c r="L326" s="107"/>
      <c r="M326" s="69"/>
      <c r="N326" s="69"/>
      <c r="P326" s="71"/>
      <c r="V326" s="72"/>
      <c r="W326" s="71"/>
      <c r="X326" s="71"/>
      <c r="Y326" s="71"/>
      <c r="Z326" s="71"/>
      <c r="AA326" s="71"/>
      <c r="AU326" s="68"/>
      <c r="CC326" s="107"/>
      <c r="CE326" s="68"/>
      <c r="CS326" s="491"/>
    </row>
    <row r="327" spans="1:97" ht="38.25" hidden="1" customHeight="1" outlineLevel="1" x14ac:dyDescent="0.2">
      <c r="A327" s="69"/>
      <c r="B327" s="437">
        <v>14</v>
      </c>
      <c r="C327" s="493" t="s">
        <v>287</v>
      </c>
      <c r="D327" s="693" t="s">
        <v>288</v>
      </c>
      <c r="E327" s="686" t="s">
        <v>46</v>
      </c>
      <c r="F327" s="686" t="s">
        <v>46</v>
      </c>
      <c r="G327" s="686" t="s">
        <v>46</v>
      </c>
      <c r="H327" s="686" t="s">
        <v>46</v>
      </c>
      <c r="I327" s="110"/>
      <c r="J327" s="491"/>
      <c r="K327" s="611"/>
      <c r="L327" s="107"/>
      <c r="X327" s="71"/>
      <c r="Y327" s="71"/>
      <c r="Z327" s="71"/>
      <c r="AA327" s="71"/>
      <c r="AB327" s="71"/>
    </row>
    <row r="328" spans="1:97" hidden="1" outlineLevel="1" x14ac:dyDescent="0.2">
      <c r="A328" s="69"/>
      <c r="B328" s="436"/>
      <c r="C328" s="69"/>
      <c r="X328" s="71"/>
      <c r="Y328" s="71"/>
      <c r="Z328" s="71"/>
      <c r="AA328" s="71"/>
      <c r="AB328" s="71"/>
    </row>
    <row r="329" spans="1:97" hidden="1" outlineLevel="1" x14ac:dyDescent="0.2">
      <c r="A329" s="69"/>
      <c r="B329" s="233" t="s">
        <v>234</v>
      </c>
      <c r="C329" s="69"/>
      <c r="X329" s="71"/>
      <c r="Y329" s="71"/>
      <c r="Z329" s="71"/>
      <c r="AA329" s="71"/>
      <c r="AB329" s="71"/>
    </row>
    <row r="330" spans="1:97" hidden="1" outlineLevel="1" x14ac:dyDescent="0.2">
      <c r="A330" s="69"/>
      <c r="B330" s="143" t="s">
        <v>7</v>
      </c>
      <c r="C330" s="69"/>
      <c r="D330" s="233" t="s">
        <v>234</v>
      </c>
      <c r="X330" s="71"/>
      <c r="Y330" s="71"/>
      <c r="Z330" s="71"/>
      <c r="AA330" s="71"/>
      <c r="AB330" s="71"/>
    </row>
    <row r="331" spans="1:97" hidden="1" outlineLevel="1" x14ac:dyDescent="0.2">
      <c r="A331" s="69"/>
      <c r="B331" s="149" t="s">
        <v>109</v>
      </c>
      <c r="C331" s="69"/>
      <c r="D331" s="143" t="s">
        <v>124</v>
      </c>
      <c r="X331" s="71"/>
      <c r="Y331" s="71"/>
      <c r="Z331" s="71"/>
      <c r="AA331" s="71"/>
      <c r="AB331" s="71"/>
    </row>
    <row r="332" spans="1:97" hidden="1" outlineLevel="1" x14ac:dyDescent="0.2">
      <c r="A332" s="69"/>
      <c r="B332" s="149" t="s">
        <v>298</v>
      </c>
      <c r="C332" s="69"/>
      <c r="D332" s="149" t="s">
        <v>299</v>
      </c>
      <c r="X332" s="71"/>
      <c r="Y332" s="71"/>
      <c r="Z332" s="71"/>
      <c r="AA332" s="71"/>
      <c r="AB332" s="71"/>
    </row>
    <row r="333" spans="1:97" hidden="1" outlineLevel="1" x14ac:dyDescent="0.2">
      <c r="A333" s="69"/>
      <c r="B333" s="436"/>
      <c r="C333" s="69"/>
      <c r="D333" s="491" t="s">
        <v>300</v>
      </c>
      <c r="X333" s="71"/>
      <c r="Y333" s="71"/>
      <c r="Z333" s="71"/>
      <c r="AA333" s="71"/>
      <c r="AB333" s="71"/>
    </row>
    <row r="334" spans="1:97" hidden="1" outlineLevel="1" x14ac:dyDescent="0.2">
      <c r="X334" s="71"/>
      <c r="Y334" s="71"/>
      <c r="Z334" s="71"/>
      <c r="AA334" s="71"/>
      <c r="AB334" s="71"/>
    </row>
    <row r="335" spans="1:97" collapsed="1" x14ac:dyDescent="0.2">
      <c r="C335" s="107"/>
      <c r="D335" s="438"/>
      <c r="E335" s="111"/>
      <c r="F335" s="107"/>
      <c r="X335" s="71"/>
      <c r="Y335" s="71"/>
      <c r="Z335" s="71"/>
      <c r="AA335" s="71"/>
      <c r="AB335" s="71"/>
    </row>
    <row r="336" spans="1:97" x14ac:dyDescent="0.2">
      <c r="X336" s="71"/>
      <c r="Y336" s="71"/>
      <c r="Z336" s="71"/>
      <c r="AA336" s="71"/>
      <c r="AB336" s="71"/>
    </row>
    <row r="337" spans="2:28" x14ac:dyDescent="0.2">
      <c r="X337" s="71"/>
      <c r="Y337" s="71"/>
      <c r="Z337" s="71"/>
      <c r="AA337" s="71"/>
      <c r="AB337" s="71"/>
    </row>
    <row r="338" spans="2:28" x14ac:dyDescent="0.2">
      <c r="X338" s="71"/>
      <c r="Y338" s="71"/>
      <c r="Z338" s="71"/>
      <c r="AA338" s="71"/>
      <c r="AB338" s="71"/>
    </row>
    <row r="339" spans="2:28" x14ac:dyDescent="0.2">
      <c r="X339" s="71"/>
      <c r="Y339" s="71"/>
      <c r="Z339" s="71"/>
      <c r="AA339" s="71"/>
      <c r="AB339" s="71"/>
    </row>
    <row r="340" spans="2:28" x14ac:dyDescent="0.2">
      <c r="X340" s="71"/>
      <c r="Y340" s="71"/>
      <c r="Z340" s="71"/>
      <c r="AA340" s="71"/>
      <c r="AB340" s="71"/>
    </row>
    <row r="341" spans="2:28" x14ac:dyDescent="0.2">
      <c r="X341" s="71"/>
      <c r="Y341" s="71"/>
      <c r="Z341" s="71"/>
      <c r="AA341" s="71"/>
      <c r="AB341" s="71"/>
    </row>
    <row r="342" spans="2:28" x14ac:dyDescent="0.2">
      <c r="G342" s="164"/>
      <c r="H342" s="164"/>
      <c r="I342" s="164"/>
      <c r="X342" s="71"/>
      <c r="Y342" s="71"/>
      <c r="Z342" s="71"/>
      <c r="AA342" s="71"/>
      <c r="AB342" s="71"/>
    </row>
    <row r="343" spans="2:28" x14ac:dyDescent="0.2">
      <c r="B343" s="164"/>
      <c r="C343" s="164"/>
      <c r="D343" s="164"/>
      <c r="E343" s="191"/>
      <c r="F343" s="164"/>
      <c r="G343" s="164"/>
      <c r="H343" s="164"/>
      <c r="I343" s="164"/>
      <c r="X343" s="71"/>
      <c r="Y343" s="71"/>
      <c r="Z343" s="71"/>
      <c r="AA343" s="71"/>
      <c r="AB343" s="71"/>
    </row>
    <row r="344" spans="2:28" x14ac:dyDescent="0.2">
      <c r="B344" s="164"/>
      <c r="C344" s="164"/>
      <c r="D344" s="164"/>
      <c r="E344" s="191"/>
      <c r="F344" s="164"/>
      <c r="G344" s="164"/>
      <c r="H344" s="164"/>
      <c r="I344" s="164"/>
      <c r="X344" s="71"/>
      <c r="Y344" s="71"/>
      <c r="Z344" s="71"/>
      <c r="AA344" s="71"/>
      <c r="AB344" s="71"/>
    </row>
    <row r="345" spans="2:28" x14ac:dyDescent="0.2">
      <c r="B345" s="164"/>
      <c r="C345" s="164"/>
      <c r="D345" s="164"/>
      <c r="E345" s="191"/>
      <c r="F345" s="164"/>
      <c r="X345" s="71"/>
      <c r="Y345" s="71"/>
      <c r="Z345" s="71"/>
      <c r="AA345" s="71"/>
      <c r="AB345" s="71"/>
    </row>
    <row r="346" spans="2:28" x14ac:dyDescent="0.2">
      <c r="X346" s="71"/>
      <c r="Y346" s="71"/>
      <c r="Z346" s="71"/>
      <c r="AA346" s="71"/>
      <c r="AB346" s="71"/>
    </row>
    <row r="347" spans="2:28" x14ac:dyDescent="0.2">
      <c r="X347" s="71"/>
      <c r="Y347" s="71"/>
      <c r="Z347" s="71"/>
      <c r="AA347" s="71"/>
      <c r="AB347" s="71"/>
    </row>
    <row r="348" spans="2:28" x14ac:dyDescent="0.2">
      <c r="X348" s="71"/>
      <c r="Y348" s="71"/>
      <c r="Z348" s="71"/>
      <c r="AA348" s="71"/>
      <c r="AB348" s="71"/>
    </row>
    <row r="349" spans="2:28" x14ac:dyDescent="0.2">
      <c r="X349" s="71"/>
      <c r="Y349" s="71"/>
      <c r="Z349" s="71"/>
      <c r="AA349" s="71"/>
      <c r="AB349" s="71"/>
    </row>
    <row r="350" spans="2:28" x14ac:dyDescent="0.2">
      <c r="X350" s="71"/>
      <c r="Y350" s="71"/>
      <c r="Z350" s="71"/>
      <c r="AA350" s="71"/>
      <c r="AB350" s="71"/>
    </row>
    <row r="351" spans="2:28" x14ac:dyDescent="0.2">
      <c r="X351" s="71"/>
      <c r="Y351" s="71"/>
      <c r="Z351" s="71"/>
      <c r="AA351" s="71"/>
      <c r="AB351" s="71"/>
    </row>
    <row r="352" spans="2:28" x14ac:dyDescent="0.2">
      <c r="X352" s="71"/>
      <c r="Y352" s="71"/>
      <c r="Z352" s="71"/>
      <c r="AA352" s="71"/>
      <c r="AB352" s="71"/>
    </row>
    <row r="353" spans="2:28" x14ac:dyDescent="0.2">
      <c r="X353" s="71"/>
      <c r="Y353" s="71"/>
      <c r="Z353" s="71"/>
      <c r="AA353" s="71"/>
      <c r="AB353" s="71"/>
    </row>
    <row r="354" spans="2:28" x14ac:dyDescent="0.2">
      <c r="X354" s="71"/>
      <c r="Y354" s="71"/>
      <c r="Z354" s="71"/>
      <c r="AA354" s="71"/>
      <c r="AB354" s="71"/>
    </row>
    <row r="355" spans="2:28" x14ac:dyDescent="0.2">
      <c r="X355" s="71"/>
      <c r="Y355" s="71"/>
      <c r="Z355" s="71"/>
      <c r="AA355" s="71"/>
      <c r="AB355" s="71"/>
    </row>
    <row r="356" spans="2:28" x14ac:dyDescent="0.2">
      <c r="X356" s="71"/>
      <c r="Y356" s="71"/>
      <c r="Z356" s="71"/>
      <c r="AA356" s="71"/>
      <c r="AB356" s="71"/>
    </row>
    <row r="357" spans="2:28" x14ac:dyDescent="0.2">
      <c r="G357" s="164"/>
      <c r="H357" s="164"/>
      <c r="I357" s="164"/>
      <c r="X357" s="71"/>
      <c r="Y357" s="71"/>
      <c r="Z357" s="71"/>
      <c r="AA357" s="71"/>
      <c r="AB357" s="71"/>
    </row>
    <row r="358" spans="2:28" x14ac:dyDescent="0.2">
      <c r="B358" s="164"/>
      <c r="C358" s="164"/>
      <c r="D358" s="164"/>
      <c r="E358" s="191"/>
      <c r="F358" s="164"/>
      <c r="G358" s="164"/>
      <c r="H358" s="164"/>
      <c r="I358" s="164"/>
      <c r="X358" s="71"/>
      <c r="Y358" s="71"/>
      <c r="Z358" s="71"/>
      <c r="AA358" s="71"/>
      <c r="AB358" s="71"/>
    </row>
    <row r="359" spans="2:28" x14ac:dyDescent="0.2">
      <c r="B359" s="164"/>
      <c r="C359" s="164"/>
      <c r="D359" s="164"/>
      <c r="E359" s="191"/>
      <c r="F359" s="164"/>
      <c r="G359" s="164"/>
      <c r="H359" s="164"/>
      <c r="I359" s="164"/>
      <c r="X359" s="71"/>
      <c r="Y359" s="71"/>
      <c r="Z359" s="71"/>
      <c r="AA359" s="71"/>
      <c r="AB359" s="71"/>
    </row>
    <row r="360" spans="2:28" x14ac:dyDescent="0.2">
      <c r="B360" s="164"/>
      <c r="C360" s="164"/>
      <c r="D360" s="164"/>
      <c r="E360" s="191"/>
      <c r="F360" s="164"/>
      <c r="X360" s="71"/>
      <c r="Y360" s="71"/>
      <c r="Z360" s="71"/>
      <c r="AA360" s="71"/>
      <c r="AB360" s="71"/>
    </row>
    <row r="361" spans="2:28" x14ac:dyDescent="0.2">
      <c r="X361" s="71"/>
      <c r="Y361" s="71"/>
      <c r="Z361" s="71"/>
      <c r="AA361" s="71"/>
      <c r="AB361" s="71"/>
    </row>
    <row r="362" spans="2:28" x14ac:dyDescent="0.2">
      <c r="X362" s="71"/>
      <c r="Y362" s="71"/>
      <c r="Z362" s="71"/>
      <c r="AA362" s="71"/>
      <c r="AB362" s="71"/>
    </row>
    <row r="363" spans="2:28" x14ac:dyDescent="0.2">
      <c r="X363" s="71"/>
      <c r="Y363" s="71"/>
      <c r="Z363" s="71"/>
      <c r="AA363" s="71"/>
      <c r="AB363" s="71"/>
    </row>
  </sheetData>
  <sheetProtection sheet="1" objects="1" scenarios="1" formatColumns="0" formatRows="0"/>
  <mergeCells count="8">
    <mergeCell ref="E311:F311"/>
    <mergeCell ref="G311:H311"/>
    <mergeCell ref="C6:I6"/>
    <mergeCell ref="H25:I25"/>
    <mergeCell ref="B239:I239"/>
    <mergeCell ref="B267:D267"/>
    <mergeCell ref="B269:D269"/>
    <mergeCell ref="E295:H295"/>
  </mergeCells>
  <conditionalFormatting sqref="AY27:CB208 R27:AU266">
    <cfRule type="expression" dxfId="6" priority="2">
      <formula>IF(R$26&gt;Betrachtungszeit_Heizung,1,0)</formula>
    </cfRule>
  </conditionalFormatting>
  <conditionalFormatting sqref="B207:I207 B27:I185">
    <cfRule type="expression" dxfId="5" priority="1">
      <formula>IF($CV27=0,1,0)</formula>
    </cfRule>
  </conditionalFormatting>
  <dataValidations count="5">
    <dataValidation type="whole" operator="greaterThan" allowBlank="1" showInputMessage="1" showErrorMessage="1" error="Seuls des chiffres entiers peuvent être saisis." sqref="F27:F185 F208" xr:uid="{3F5D2025-1274-438E-A6D4-4F3F14605114}">
      <formula1>0</formula1>
    </dataValidation>
    <dataValidation type="list" showInputMessage="1" showErrorMessage="1" sqref="I27:I35 I173:I174 I167:I171 I156:I165 I145:I154 I140:I143 I131:I138 I127:I129 I120:I125 I114:I118 I108:I112 I99:I106 I93:I97 I83:I91 I75:I81 I69:I73 I60:I67 I50:I58 I37:I48 I208" xr:uid="{CA17BE16-3FFA-4F8E-B055-63F87AB5D6B1}">
      <formula1>$D$331:$D$332</formula1>
    </dataValidation>
    <dataValidation type="list" allowBlank="1" showInputMessage="1" showErrorMessage="1" sqref="C24" xr:uid="{8C2D44FF-6635-485C-8637-D79C9E2E296C}">
      <formula1>vba_ddJaNein</formula1>
    </dataValidation>
    <dataValidation type="list" showInputMessage="1" showErrorMessage="1" error="Veuillez sélectionner la production de chaleur. Si aucune entrée n'est effectuée, réinitialisez à &quot;VEUILLEZ SÉECTIONNER&quot;" sqref="C15 C7" xr:uid="{86883ED0-B5DF-4200-A27D-48D2E86D5F59}">
      <formula1>$B$279:$B$293</formula1>
    </dataValidation>
    <dataValidation type="list" allowBlank="1" showInputMessage="1" showErrorMessage="1" sqref="B247:B249" xr:uid="{A3FD45FF-8254-4ECE-B486-47B2273E4771}">
      <formula1>$B$296:$B$302</formula1>
    </dataValidation>
  </dataValidations>
  <pageMargins left="0.70866141732283472" right="0.70866141732283472" top="1.3779527559055118" bottom="1.1811023622047245" header="0.43307086614173229" footer="0.31496062992125984"/>
  <pageSetup paperSize="9" fitToHeight="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rowBreaks count="4" manualBreakCount="4">
    <brk id="24" min="1" max="8" man="1"/>
    <brk id="223" min="1" max="8" man="1"/>
    <brk id="237" min="1" max="8" man="1"/>
    <brk id="255" min="1" max="8"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00F3-B3B4-4FC7-A2BB-51CB0C67611F}">
  <sheetPr codeName="THeizungV4">
    <tabColor rgb="FFFFC000"/>
    <pageSetUpPr autoPageBreaks="0" fitToPage="1"/>
  </sheetPr>
  <dimension ref="A1:CW363"/>
  <sheetViews>
    <sheetView showGridLines="0" zoomScaleNormal="100" zoomScaleSheetLayoutView="70" zoomScalePageLayoutView="115" workbookViewId="0"/>
  </sheetViews>
  <sheetFormatPr baseColWidth="10" defaultRowHeight="12.75" outlineLevelRow="1" outlineLevelCol="1" x14ac:dyDescent="0.2"/>
  <cols>
    <col min="1" max="1" width="4.28515625" style="491" customWidth="1"/>
    <col min="2" max="2" width="48.7109375" style="491" customWidth="1"/>
    <col min="3" max="3" width="46" style="491" customWidth="1"/>
    <col min="4" max="4" width="18.28515625" style="491" customWidth="1"/>
    <col min="5" max="5" width="22.7109375" style="68" customWidth="1"/>
    <col min="6" max="6" width="12.28515625" style="491" customWidth="1"/>
    <col min="7" max="7" width="21.5703125" style="491" customWidth="1"/>
    <col min="8" max="8" width="8.85546875" style="491" customWidth="1"/>
    <col min="9" max="9" width="8" style="491" customWidth="1"/>
    <col min="10" max="10" width="5.5703125" style="107" customWidth="1"/>
    <col min="11" max="12" width="13.28515625" style="69" hidden="1" customWidth="1" outlineLevel="1"/>
    <col min="13" max="14" width="13.28515625" style="70" hidden="1" customWidth="1" outlineLevel="1"/>
    <col min="15" max="15" width="4.5703125" style="69" hidden="1" customWidth="1" outlineLevel="1"/>
    <col min="16" max="16" width="65.5703125" style="69" hidden="1" customWidth="1" outlineLevel="1"/>
    <col min="17" max="22" width="9" style="71" hidden="1" customWidth="1" outlineLevel="1"/>
    <col min="23" max="47" width="9" style="72" hidden="1" customWidth="1" outlineLevel="1"/>
    <col min="48" max="48" width="23.140625" style="68" hidden="1" customWidth="1" outlineLevel="1"/>
    <col min="49" max="49" width="12.7109375" style="68" hidden="1" customWidth="1" outlineLevel="1"/>
    <col min="50" max="51" width="11.42578125" style="68" hidden="1" customWidth="1" outlineLevel="1"/>
    <col min="52" max="52" width="10.140625" style="68" hidden="1" customWidth="1" outlineLevel="1"/>
    <col min="53" max="80" width="8.5703125" style="68" hidden="1" customWidth="1" outlineLevel="1"/>
    <col min="81" max="81" width="20.140625" style="112" hidden="1" customWidth="1" outlineLevel="1"/>
    <col min="82" max="82" width="8.5703125" style="491" customWidth="1" collapsed="1"/>
    <col min="83" max="83" width="50.7109375" style="491" hidden="1" customWidth="1" outlineLevel="1"/>
    <col min="84" max="97" width="8" style="68" hidden="1" customWidth="1" outlineLevel="1"/>
    <col min="98" max="98" width="19.5703125" style="491" hidden="1" customWidth="1" outlineLevel="1"/>
    <col min="99" max="99" width="16.140625" style="491" hidden="1" customWidth="1" outlineLevel="1"/>
    <col min="100" max="100" width="16" style="491" hidden="1" customWidth="1" outlineLevel="1"/>
    <col min="101" max="101" width="11.42578125" style="491" collapsed="1"/>
    <col min="102" max="16384" width="11.42578125" style="491"/>
  </cols>
  <sheetData>
    <row r="1" spans="1:100" ht="15.75" x14ac:dyDescent="0.25">
      <c r="B1" s="67" t="s">
        <v>87</v>
      </c>
      <c r="W1" s="71"/>
      <c r="X1" s="71"/>
      <c r="Y1" s="71"/>
      <c r="Z1" s="71"/>
      <c r="AA1" s="71"/>
      <c r="AB1" s="71"/>
      <c r="AC1" s="71"/>
      <c r="AD1" s="71"/>
      <c r="AE1" s="71"/>
      <c r="AF1" s="71"/>
      <c r="AG1" s="71"/>
    </row>
    <row r="2" spans="1:100" x14ac:dyDescent="0.2">
      <c r="J2" s="102"/>
      <c r="W2" s="71"/>
      <c r="X2" s="71"/>
      <c r="Y2" s="71"/>
      <c r="Z2" s="71"/>
      <c r="AA2" s="71"/>
      <c r="AB2" s="71"/>
      <c r="AC2" s="71"/>
      <c r="AD2" s="71"/>
      <c r="AE2" s="71"/>
      <c r="AF2" s="71"/>
      <c r="AG2" s="71"/>
    </row>
    <row r="3" spans="1:100" x14ac:dyDescent="0.2">
      <c r="B3" s="73" t="s">
        <v>98</v>
      </c>
      <c r="C3" s="73"/>
      <c r="D3" s="73"/>
      <c r="E3" s="74"/>
      <c r="F3" s="73"/>
      <c r="G3" s="73"/>
      <c r="H3" s="73"/>
      <c r="I3" s="73"/>
      <c r="J3" s="222"/>
      <c r="K3" s="76"/>
      <c r="L3" s="76"/>
      <c r="M3" s="77"/>
      <c r="N3" s="77"/>
      <c r="O3" s="76"/>
      <c r="P3" s="76"/>
      <c r="Q3" s="78"/>
      <c r="R3" s="78"/>
      <c r="S3" s="78"/>
      <c r="T3" s="78"/>
      <c r="U3" s="78"/>
      <c r="V3" s="78"/>
      <c r="W3" s="78"/>
      <c r="X3" s="78"/>
      <c r="Y3" s="78"/>
      <c r="Z3" s="78"/>
      <c r="AA3" s="78"/>
      <c r="AB3" s="78"/>
      <c r="AC3" s="78"/>
      <c r="AD3" s="78"/>
      <c r="AE3" s="78"/>
      <c r="AF3" s="78"/>
      <c r="AG3" s="78"/>
      <c r="AH3" s="79"/>
      <c r="AI3" s="79"/>
      <c r="AJ3" s="79"/>
      <c r="AK3" s="79"/>
      <c r="AL3" s="79"/>
      <c r="AM3" s="79"/>
      <c r="AN3" s="79"/>
      <c r="AO3" s="79"/>
      <c r="AP3" s="79"/>
      <c r="AQ3" s="79"/>
      <c r="AR3" s="79"/>
      <c r="AS3" s="79"/>
      <c r="AT3" s="79"/>
      <c r="AU3" s="79"/>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D3" s="112"/>
      <c r="CE3" s="80"/>
      <c r="CF3" s="80"/>
      <c r="CG3" s="80"/>
      <c r="CH3" s="80"/>
      <c r="CI3" s="80"/>
      <c r="CJ3" s="80"/>
      <c r="CK3" s="80"/>
      <c r="CL3" s="80"/>
      <c r="CM3" s="80"/>
      <c r="CN3" s="80"/>
      <c r="CO3" s="80"/>
      <c r="CP3" s="80"/>
      <c r="CQ3" s="80"/>
      <c r="CR3" s="80"/>
      <c r="CS3" s="80"/>
      <c r="CT3" s="80"/>
      <c r="CU3" s="80"/>
      <c r="CV3" s="80"/>
    </row>
    <row r="4" spans="1:100" ht="6" customHeight="1" x14ac:dyDescent="0.2">
      <c r="J4" s="102"/>
      <c r="W4" s="71"/>
      <c r="X4" s="71"/>
      <c r="Y4" s="71"/>
      <c r="Z4" s="71"/>
      <c r="AA4" s="71"/>
      <c r="AB4" s="71"/>
      <c r="AC4" s="71"/>
      <c r="AD4" s="71"/>
      <c r="AE4" s="71"/>
      <c r="AF4" s="71"/>
      <c r="AG4" s="71"/>
    </row>
    <row r="5" spans="1:100" ht="13.5" thickBot="1" x14ac:dyDescent="0.25">
      <c r="B5" s="81" t="s">
        <v>99</v>
      </c>
      <c r="C5" s="82" t="s">
        <v>307</v>
      </c>
      <c r="D5" s="83"/>
      <c r="E5" s="84"/>
      <c r="F5" s="83"/>
      <c r="G5" s="83"/>
      <c r="J5" s="102"/>
      <c r="W5" s="71"/>
      <c r="X5" s="71"/>
      <c r="Y5" s="71"/>
      <c r="Z5" s="71"/>
      <c r="AA5" s="71"/>
      <c r="AB5" s="71"/>
      <c r="AC5" s="71"/>
      <c r="AD5" s="71"/>
      <c r="AE5" s="71"/>
      <c r="AF5" s="71"/>
      <c r="AG5" s="71"/>
    </row>
    <row r="6" spans="1:100" s="85" customFormat="1" ht="41.25" customHeight="1" thickBot="1" x14ac:dyDescent="0.25">
      <c r="B6" s="86" t="s">
        <v>101</v>
      </c>
      <c r="C6" s="751"/>
      <c r="D6" s="752"/>
      <c r="E6" s="752"/>
      <c r="F6" s="752"/>
      <c r="G6" s="752"/>
      <c r="H6" s="752"/>
      <c r="I6" s="753"/>
      <c r="J6" s="91"/>
      <c r="K6" s="86"/>
      <c r="L6" s="86"/>
      <c r="M6" s="87"/>
      <c r="N6" s="87"/>
      <c r="O6" s="86"/>
      <c r="P6" s="86"/>
      <c r="Q6" s="88"/>
      <c r="R6" s="88"/>
      <c r="S6" s="88"/>
      <c r="T6" s="88"/>
      <c r="U6" s="88"/>
      <c r="V6" s="88"/>
      <c r="W6" s="88"/>
      <c r="X6" s="88"/>
      <c r="Y6" s="88"/>
      <c r="Z6" s="88"/>
      <c r="AA6" s="88"/>
      <c r="AB6" s="88"/>
      <c r="AC6" s="88"/>
      <c r="AD6" s="88"/>
      <c r="AE6" s="88"/>
      <c r="AF6" s="88"/>
      <c r="AG6" s="88"/>
      <c r="AH6" s="89"/>
      <c r="AI6" s="89"/>
      <c r="AJ6" s="89"/>
      <c r="AK6" s="89"/>
      <c r="AL6" s="89"/>
      <c r="AM6" s="89"/>
      <c r="AN6" s="89"/>
      <c r="AO6" s="89"/>
      <c r="AP6" s="89"/>
      <c r="AQ6" s="89"/>
      <c r="AR6" s="89"/>
      <c r="AS6" s="89"/>
      <c r="AT6" s="89"/>
      <c r="AU6" s="89"/>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563"/>
      <c r="CF6" s="90"/>
      <c r="CG6" s="90"/>
      <c r="CH6" s="90"/>
      <c r="CI6" s="90"/>
      <c r="CJ6" s="90"/>
      <c r="CK6" s="90"/>
      <c r="CL6" s="90"/>
      <c r="CM6" s="90"/>
      <c r="CN6" s="90"/>
      <c r="CO6" s="90"/>
      <c r="CP6" s="90"/>
      <c r="CQ6" s="90"/>
      <c r="CR6" s="90"/>
      <c r="CS6" s="90"/>
    </row>
    <row r="7" spans="1:100" ht="13.5" thickBot="1" x14ac:dyDescent="0.25">
      <c r="A7" s="372" t="s">
        <v>8</v>
      </c>
      <c r="B7" s="197" t="s">
        <v>102</v>
      </c>
      <c r="C7" s="248" t="s">
        <v>7</v>
      </c>
      <c r="D7" s="695" t="str">
        <f>IF(OR(C13=3,C13=1),"VBE n'autorise aucun système de production de chaleur fossile (voir également commentaire)","")</f>
        <v/>
      </c>
      <c r="E7" s="685"/>
      <c r="F7" s="685"/>
      <c r="G7" s="685"/>
      <c r="H7" s="685"/>
      <c r="I7" s="685"/>
      <c r="J7" s="102"/>
      <c r="W7" s="71"/>
      <c r="X7" s="71"/>
      <c r="Y7" s="71"/>
      <c r="Z7" s="71"/>
      <c r="AA7" s="71"/>
      <c r="AB7" s="71"/>
      <c r="AC7" s="71"/>
      <c r="AD7" s="71"/>
      <c r="AE7" s="71"/>
      <c r="AF7" s="71"/>
      <c r="AG7" s="71"/>
    </row>
    <row r="8" spans="1:100" ht="13.5" thickBot="1" x14ac:dyDescent="0.25">
      <c r="A8" s="69"/>
      <c r="B8" s="694" t="str">
        <f>IF(C12=9,"Surface de capteurs","Puissance de chauffe")</f>
        <v>Puissance de chauffe</v>
      </c>
      <c r="C8" s="245"/>
      <c r="D8" s="95" t="str">
        <f>IF(C12=9,"m2","kW")</f>
        <v>kW</v>
      </c>
      <c r="E8" s="70"/>
      <c r="F8" s="95"/>
      <c r="G8" s="95"/>
      <c r="H8" s="95"/>
      <c r="I8" s="95"/>
      <c r="W8" s="71"/>
      <c r="X8" s="71"/>
      <c r="Y8" s="71"/>
      <c r="Z8" s="71"/>
      <c r="AA8" s="71"/>
      <c r="AB8" s="71"/>
      <c r="AC8" s="71"/>
      <c r="AD8" s="71"/>
      <c r="AE8" s="71"/>
      <c r="AF8" s="71"/>
      <c r="AG8" s="71"/>
    </row>
    <row r="9" spans="1:100" ht="13.5" thickBot="1" x14ac:dyDescent="0.25">
      <c r="A9" s="372" t="s">
        <v>8</v>
      </c>
      <c r="B9" s="96" t="s">
        <v>360</v>
      </c>
      <c r="C9" s="246"/>
      <c r="D9" s="95" t="s">
        <v>95</v>
      </c>
      <c r="E9" s="70"/>
      <c r="F9" s="95"/>
      <c r="G9" s="95"/>
      <c r="H9" s="95"/>
      <c r="I9" s="95"/>
      <c r="J9" s="102"/>
      <c r="W9" s="71"/>
      <c r="X9" s="71"/>
      <c r="Y9" s="71"/>
      <c r="Z9" s="71"/>
      <c r="AA9" s="71"/>
      <c r="AB9" s="71"/>
      <c r="AC9" s="71"/>
      <c r="AD9" s="71"/>
      <c r="AE9" s="71"/>
      <c r="AF9" s="71"/>
      <c r="AG9" s="71"/>
    </row>
    <row r="10" spans="1:100" ht="13.5" thickBot="1" x14ac:dyDescent="0.25">
      <c r="A10" s="372" t="s">
        <v>8</v>
      </c>
      <c r="B10" s="96" t="str">
        <f>VLOOKUP(C12,$C$279:$F$293,4,0)</f>
        <v>Degré d'efficacité/coefficient de performance annuel COP</v>
      </c>
      <c r="C10" s="246"/>
      <c r="D10" s="505" t="str">
        <f>IF(C13=0,"% / -",IF(C13=14,"","%"))</f>
        <v>% / -</v>
      </c>
      <c r="E10" s="646" t="str">
        <f>IF(AND(C13=14,C10&gt;7),"COP &gt; 7, veuillez vérifier",IF(AND(B10="Rendement",C10&lt;&gt;"",OR(C10&gt;100,C10&lt;80)),"Rendement &lt; 80% ou &gt; 100%, veuillez vérifier",""))</f>
        <v/>
      </c>
      <c r="F10" s="95"/>
      <c r="G10" s="95"/>
      <c r="H10" s="95"/>
      <c r="I10" s="95"/>
      <c r="J10" s="102"/>
      <c r="W10" s="71"/>
      <c r="X10" s="71"/>
      <c r="Y10" s="71"/>
      <c r="Z10" s="71"/>
      <c r="AA10" s="71"/>
      <c r="AB10" s="71"/>
      <c r="AC10" s="71"/>
      <c r="AD10" s="71"/>
      <c r="AE10" s="71"/>
      <c r="AF10" s="71"/>
      <c r="AG10" s="71"/>
    </row>
    <row r="11" spans="1:100" ht="13.5" thickBot="1" x14ac:dyDescent="0.25">
      <c r="A11" s="69"/>
      <c r="B11" s="96" t="str">
        <f>"Consomation d'énergie finale ("&amp;VLOOKUP(C12,$C$279:$E$293,3,0)&amp;")"</f>
        <v>Consomation d'énergie finale (Agent énergétique)</v>
      </c>
      <c r="C11" s="519">
        <f>IFERROR(IF(C13=14,C9/C10,C9/C10%),0)</f>
        <v>0</v>
      </c>
      <c r="D11" s="95" t="s">
        <v>95</v>
      </c>
      <c r="E11" s="70"/>
      <c r="F11" s="95"/>
      <c r="G11" s="95"/>
      <c r="H11" s="95"/>
      <c r="I11" s="95"/>
      <c r="W11" s="71"/>
      <c r="X11" s="71"/>
      <c r="Y11" s="71"/>
      <c r="Z11" s="71"/>
      <c r="AA11" s="71"/>
      <c r="AB11" s="71"/>
      <c r="AC11" s="71"/>
      <c r="AD11" s="71"/>
      <c r="AE11" s="71"/>
      <c r="AF11" s="71"/>
      <c r="AG11" s="71"/>
    </row>
    <row r="12" spans="1:100" s="100" customFormat="1" ht="13.5" hidden="1" thickBot="1" x14ac:dyDescent="0.25">
      <c r="B12" s="96" t="s">
        <v>235</v>
      </c>
      <c r="C12" s="101">
        <f>IF(ISBLANK(C7),0,VLOOKUP(C7,$B$279:$G$293,2,0))</f>
        <v>0</v>
      </c>
      <c r="D12" s="102"/>
      <c r="E12" s="103"/>
      <c r="F12" s="103"/>
      <c r="G12" s="103"/>
      <c r="H12" s="104"/>
      <c r="I12" s="104"/>
      <c r="J12" s="105"/>
      <c r="M12" s="105"/>
      <c r="N12" s="105"/>
      <c r="Q12" s="106"/>
      <c r="R12" s="106"/>
      <c r="S12" s="106"/>
      <c r="T12" s="106"/>
      <c r="U12" s="106"/>
      <c r="V12" s="106"/>
      <c r="W12" s="71"/>
      <c r="X12" s="106"/>
      <c r="Y12" s="106"/>
      <c r="Z12" s="106"/>
      <c r="AA12" s="106"/>
      <c r="AB12" s="106"/>
      <c r="AC12" s="71"/>
      <c r="AD12" s="106"/>
      <c r="AE12" s="106"/>
      <c r="AF12" s="106"/>
      <c r="AG12" s="106"/>
      <c r="AH12" s="106"/>
      <c r="AI12" s="106"/>
      <c r="AJ12" s="106"/>
      <c r="AK12" s="106"/>
      <c r="AL12" s="106"/>
      <c r="AM12" s="106"/>
      <c r="AN12" s="106"/>
      <c r="AO12" s="106"/>
      <c r="AP12" s="106"/>
      <c r="AQ12" s="106"/>
      <c r="AR12" s="106"/>
      <c r="AS12" s="106"/>
      <c r="AT12" s="106"/>
      <c r="AU12" s="106"/>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F12" s="105"/>
      <c r="CG12" s="105"/>
      <c r="CH12" s="105"/>
      <c r="CI12" s="105"/>
      <c r="CJ12" s="105"/>
      <c r="CK12" s="105"/>
      <c r="CL12" s="105"/>
      <c r="CM12" s="105"/>
      <c r="CN12" s="105"/>
      <c r="CO12" s="105"/>
      <c r="CP12" s="105"/>
      <c r="CQ12" s="105"/>
      <c r="CR12" s="105"/>
      <c r="CS12" s="105"/>
    </row>
    <row r="13" spans="1:100" s="100" customFormat="1" hidden="1" x14ac:dyDescent="0.2">
      <c r="B13" s="96" t="s">
        <v>236</v>
      </c>
      <c r="C13" s="96">
        <f>IF(ISBLANK(C7),0,VLOOKUP(C7,$B$279:$F$293,3,0))</f>
        <v>0</v>
      </c>
      <c r="D13" s="102"/>
      <c r="E13" s="103"/>
      <c r="F13" s="103"/>
      <c r="G13" s="103"/>
      <c r="H13" s="104"/>
      <c r="I13" s="104"/>
      <c r="J13" s="105"/>
      <c r="M13" s="105"/>
      <c r="N13" s="105"/>
      <c r="Q13" s="106"/>
      <c r="R13" s="106"/>
      <c r="S13" s="106"/>
      <c r="T13" s="106"/>
      <c r="U13" s="106"/>
      <c r="V13" s="106"/>
      <c r="W13" s="71"/>
      <c r="X13" s="106"/>
      <c r="Y13" s="106"/>
      <c r="Z13" s="106"/>
      <c r="AA13" s="106"/>
      <c r="AB13" s="106"/>
      <c r="AC13" s="71"/>
      <c r="AD13" s="106"/>
      <c r="AE13" s="106"/>
      <c r="AF13" s="106"/>
      <c r="AG13" s="106"/>
      <c r="AH13" s="106"/>
      <c r="AI13" s="106"/>
      <c r="AJ13" s="106"/>
      <c r="AK13" s="106"/>
      <c r="AL13" s="106"/>
      <c r="AM13" s="106"/>
      <c r="AN13" s="106"/>
      <c r="AO13" s="106"/>
      <c r="AP13" s="106"/>
      <c r="AQ13" s="106"/>
      <c r="AR13" s="106"/>
      <c r="AS13" s="106"/>
      <c r="AT13" s="106"/>
      <c r="AU13" s="106"/>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F13" s="105"/>
      <c r="CG13" s="105"/>
      <c r="CH13" s="105"/>
      <c r="CI13" s="105"/>
      <c r="CJ13" s="105"/>
      <c r="CK13" s="105"/>
      <c r="CL13" s="105"/>
      <c r="CM13" s="105"/>
      <c r="CN13" s="105"/>
      <c r="CO13" s="105"/>
      <c r="CP13" s="105"/>
      <c r="CQ13" s="105"/>
      <c r="CR13" s="105"/>
      <c r="CS13" s="105"/>
    </row>
    <row r="14" spans="1:100" s="107" customFormat="1" ht="12.75" customHeight="1" x14ac:dyDescent="0.2">
      <c r="A14" s="102"/>
      <c r="E14" s="646"/>
      <c r="F14" s="102"/>
      <c r="G14" s="102"/>
      <c r="H14" s="102"/>
      <c r="I14" s="102"/>
      <c r="J14" s="102"/>
      <c r="K14" s="109"/>
      <c r="L14" s="102"/>
      <c r="M14" s="108"/>
      <c r="N14" s="108"/>
      <c r="O14" s="102"/>
      <c r="P14" s="109"/>
      <c r="Q14" s="110"/>
      <c r="R14" s="110"/>
      <c r="S14" s="110"/>
      <c r="T14" s="110"/>
      <c r="U14" s="110"/>
      <c r="V14" s="110"/>
      <c r="W14" s="71"/>
      <c r="X14" s="110"/>
      <c r="Y14" s="110"/>
      <c r="Z14" s="110"/>
      <c r="AA14" s="110"/>
      <c r="AB14" s="110"/>
      <c r="AC14" s="71"/>
      <c r="AD14" s="110"/>
      <c r="AE14" s="110"/>
      <c r="AF14" s="110"/>
      <c r="AG14" s="110"/>
      <c r="AH14" s="111"/>
      <c r="AI14" s="111"/>
      <c r="AJ14" s="111"/>
      <c r="AK14" s="111"/>
      <c r="AL14" s="111"/>
      <c r="AM14" s="111"/>
      <c r="AN14" s="111"/>
      <c r="AO14" s="111"/>
      <c r="AP14" s="111"/>
      <c r="AQ14" s="111"/>
      <c r="AR14" s="111"/>
      <c r="AS14" s="111"/>
      <c r="AT14" s="111"/>
      <c r="AU14" s="111"/>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F14" s="112"/>
      <c r="CG14" s="112"/>
      <c r="CH14" s="112"/>
      <c r="CI14" s="112"/>
      <c r="CJ14" s="112"/>
      <c r="CK14" s="112"/>
      <c r="CL14" s="112"/>
      <c r="CM14" s="112"/>
      <c r="CN14" s="112"/>
      <c r="CO14" s="112"/>
      <c r="CP14" s="112"/>
      <c r="CQ14" s="112"/>
      <c r="CR14" s="112"/>
      <c r="CS14" s="112"/>
    </row>
    <row r="15" spans="1:100" ht="13.5" thickBot="1" x14ac:dyDescent="0.25">
      <c r="A15" s="372" t="s">
        <v>8</v>
      </c>
      <c r="B15" s="197" t="s">
        <v>104</v>
      </c>
      <c r="C15" s="248" t="s">
        <v>7</v>
      </c>
      <c r="D15" s="696" t="str">
        <f>IF(OR(C21=3,C21=1),"VBE n'autorise aucun système de production de chaleur fossile (voir commentaire producteur 1)","")</f>
        <v/>
      </c>
      <c r="F15" s="431"/>
      <c r="G15" s="431"/>
      <c r="H15" s="431"/>
      <c r="I15" s="431"/>
      <c r="J15" s="102"/>
      <c r="W15" s="71"/>
      <c r="X15" s="71"/>
      <c r="Y15" s="71"/>
      <c r="Z15" s="71"/>
      <c r="AA15" s="71"/>
      <c r="AB15" s="71"/>
      <c r="AC15" s="71"/>
      <c r="AD15" s="71"/>
      <c r="AE15" s="71"/>
      <c r="AF15" s="71"/>
      <c r="AG15" s="71"/>
    </row>
    <row r="16" spans="1:100" ht="13.5" thickBot="1" x14ac:dyDescent="0.25">
      <c r="A16" s="69"/>
      <c r="B16" s="694" t="str">
        <f>IF(C20=9,"Surface de capteurs","Puissance de chauffe")</f>
        <v>Puissance de chauffe</v>
      </c>
      <c r="C16" s="245"/>
      <c r="D16" s="95" t="str">
        <f>IF(C20=9,"m2","kW")</f>
        <v>kW</v>
      </c>
      <c r="E16" s="70"/>
      <c r="F16" s="95"/>
      <c r="G16" s="95"/>
      <c r="H16" s="95"/>
      <c r="I16" s="95"/>
      <c r="W16" s="71"/>
      <c r="X16" s="71"/>
      <c r="Y16" s="71"/>
      <c r="Z16" s="71"/>
      <c r="AA16" s="71"/>
      <c r="AB16" s="71"/>
      <c r="AC16" s="71"/>
      <c r="AD16" s="71"/>
      <c r="AE16" s="71"/>
      <c r="AF16" s="71"/>
      <c r="AG16" s="71"/>
    </row>
    <row r="17" spans="1:100" ht="13.5" thickBot="1" x14ac:dyDescent="0.25">
      <c r="A17" s="372" t="s">
        <v>8</v>
      </c>
      <c r="B17" s="96" t="s">
        <v>360</v>
      </c>
      <c r="C17" s="246"/>
      <c r="D17" s="95" t="s">
        <v>95</v>
      </c>
      <c r="E17" s="70"/>
      <c r="F17" s="95"/>
      <c r="G17" s="95"/>
      <c r="H17" s="95"/>
      <c r="I17" s="95"/>
      <c r="J17" s="102"/>
      <c r="W17" s="71"/>
      <c r="X17" s="71"/>
      <c r="Y17" s="71"/>
      <c r="Z17" s="71"/>
      <c r="AA17" s="71"/>
      <c r="AB17" s="71"/>
      <c r="AC17" s="71"/>
      <c r="AD17" s="71"/>
      <c r="AE17" s="71"/>
      <c r="AF17" s="71"/>
      <c r="AG17" s="71"/>
    </row>
    <row r="18" spans="1:100" ht="13.5" thickBot="1" x14ac:dyDescent="0.25">
      <c r="A18" s="372" t="s">
        <v>8</v>
      </c>
      <c r="B18" s="96" t="str">
        <f>VLOOKUP(C20,$C$279:$F$293,4,0)</f>
        <v>Degré d'efficacité/coefficient de performance annuel COP</v>
      </c>
      <c r="C18" s="246"/>
      <c r="D18" s="505" t="str">
        <f>IF(C21=0,"% / -",IF(C21=14,"","%"))</f>
        <v>% / -</v>
      </c>
      <c r="E18" s="646" t="str">
        <f>IF(AND(C21=14,C18&gt;7),"COP &gt; 7, veuillez vérifier",IF(AND(B18="Rendement",C18&lt;&gt;"",OR(C18&gt;100,C18&lt;80)),"Rendement &lt; 80% ou &gt; 100%, veuillez vérifier",""))</f>
        <v/>
      </c>
      <c r="F18" s="95"/>
      <c r="G18" s="95"/>
      <c r="H18" s="95"/>
      <c r="I18" s="95"/>
      <c r="J18" s="102"/>
      <c r="W18" s="71"/>
      <c r="X18" s="71"/>
      <c r="Y18" s="71"/>
      <c r="Z18" s="71"/>
      <c r="AA18" s="71"/>
      <c r="AB18" s="71"/>
      <c r="AC18" s="71"/>
      <c r="AD18" s="71"/>
      <c r="AE18" s="71"/>
      <c r="AF18" s="71"/>
      <c r="AG18" s="71"/>
    </row>
    <row r="19" spans="1:100" ht="13.5" thickBot="1" x14ac:dyDescent="0.25">
      <c r="A19" s="69"/>
      <c r="B19" s="96" t="str">
        <f>"Consomation d'énergie finale ("&amp;VLOOKUP(C20,$C$279:$E$293,3,0)&amp;")"</f>
        <v>Consomation d'énergie finale (Agent énergétique)</v>
      </c>
      <c r="C19" s="519">
        <f>IFERROR(IF(C21=14,C17/C18,C17/C18%),0)</f>
        <v>0</v>
      </c>
      <c r="D19" s="95" t="s">
        <v>95</v>
      </c>
      <c r="E19" s="70"/>
      <c r="F19" s="95"/>
      <c r="G19" s="95"/>
      <c r="H19" s="95"/>
      <c r="I19" s="95"/>
      <c r="W19" s="71"/>
      <c r="X19" s="71"/>
      <c r="Y19" s="71"/>
      <c r="Z19" s="71"/>
      <c r="AA19" s="71"/>
      <c r="AB19" s="71"/>
      <c r="AC19" s="71"/>
      <c r="AD19" s="71"/>
      <c r="AE19" s="71"/>
      <c r="AF19" s="71"/>
      <c r="AG19" s="71"/>
    </row>
    <row r="20" spans="1:100" s="100" customFormat="1" ht="13.5" hidden="1" thickBot="1" x14ac:dyDescent="0.25">
      <c r="B20" s="96" t="s">
        <v>235</v>
      </c>
      <c r="C20" s="101">
        <f>IF(ISBLANK(C15),0,VLOOKUP(C15,$B$279:$F$293,2,0))</f>
        <v>0</v>
      </c>
      <c r="D20" s="102"/>
      <c r="E20" s="103"/>
      <c r="F20" s="103"/>
      <c r="G20" s="103"/>
      <c r="H20" s="104"/>
      <c r="I20" s="104"/>
      <c r="J20" s="105"/>
      <c r="M20" s="105"/>
      <c r="N20" s="105"/>
      <c r="Q20" s="106"/>
      <c r="R20" s="106"/>
      <c r="S20" s="106"/>
      <c r="T20" s="106"/>
      <c r="U20" s="106"/>
      <c r="V20" s="106"/>
      <c r="W20" s="71"/>
      <c r="X20" s="106"/>
      <c r="Y20" s="106"/>
      <c r="Z20" s="106"/>
      <c r="AA20" s="106"/>
      <c r="AB20" s="106"/>
      <c r="AC20" s="71"/>
      <c r="AD20" s="106"/>
      <c r="AE20" s="106"/>
      <c r="AF20" s="106"/>
      <c r="AG20" s="106"/>
      <c r="AH20" s="106"/>
      <c r="AI20" s="106"/>
      <c r="AJ20" s="106"/>
      <c r="AK20" s="106"/>
      <c r="AL20" s="106"/>
      <c r="AM20" s="106"/>
      <c r="AN20" s="106"/>
      <c r="AO20" s="106"/>
      <c r="AP20" s="106"/>
      <c r="AQ20" s="106"/>
      <c r="AR20" s="106"/>
      <c r="AS20" s="106"/>
      <c r="AT20" s="106"/>
      <c r="AU20" s="106"/>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E20" s="83" t="s">
        <v>332</v>
      </c>
      <c r="CF20" s="105"/>
      <c r="CG20" s="105"/>
      <c r="CH20" s="105"/>
      <c r="CI20" s="105"/>
      <c r="CJ20" s="105"/>
      <c r="CK20" s="105"/>
      <c r="CL20" s="105"/>
      <c r="CM20" s="105"/>
      <c r="CN20" s="105"/>
      <c r="CO20" s="105"/>
      <c r="CP20" s="105"/>
      <c r="CQ20" s="105"/>
      <c r="CR20" s="105"/>
      <c r="CS20" s="105"/>
    </row>
    <row r="21" spans="1:100" s="100" customFormat="1" ht="13.5" hidden="1" thickBot="1" x14ac:dyDescent="0.25">
      <c r="B21" s="96" t="s">
        <v>236</v>
      </c>
      <c r="C21" s="96">
        <f>IF(ISBLANK(C15),0,VLOOKUP(C15,$B$279:$F$293,3,0))</f>
        <v>0</v>
      </c>
      <c r="D21" s="102"/>
      <c r="E21" s="103"/>
      <c r="F21" s="103"/>
      <c r="G21" s="103"/>
      <c r="H21" s="104"/>
      <c r="I21" s="104"/>
      <c r="J21" s="105"/>
      <c r="M21" s="105"/>
      <c r="N21" s="105"/>
      <c r="Q21" s="106"/>
      <c r="R21" s="106"/>
      <c r="S21" s="106"/>
      <c r="T21" s="106"/>
      <c r="U21" s="106"/>
      <c r="V21" s="106"/>
      <c r="W21" s="71"/>
      <c r="X21" s="106"/>
      <c r="Y21" s="106"/>
      <c r="Z21" s="106"/>
      <c r="AA21" s="106"/>
      <c r="AB21" s="106"/>
      <c r="AC21" s="71"/>
      <c r="AD21" s="106"/>
      <c r="AE21" s="106"/>
      <c r="AF21" s="106"/>
      <c r="AG21" s="106"/>
      <c r="AH21" s="106"/>
      <c r="AI21" s="106"/>
      <c r="AJ21" s="106"/>
      <c r="AK21" s="106"/>
      <c r="AL21" s="106"/>
      <c r="AM21" s="106"/>
      <c r="AN21" s="106"/>
      <c r="AO21" s="106"/>
      <c r="AP21" s="106"/>
      <c r="AQ21" s="106"/>
      <c r="AR21" s="106"/>
      <c r="AS21" s="106"/>
      <c r="AT21" s="106"/>
      <c r="AU21" s="106"/>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F21" s="143" t="s">
        <v>331</v>
      </c>
      <c r="CG21" s="149" t="s">
        <v>333</v>
      </c>
      <c r="CH21" s="149" t="s">
        <v>334</v>
      </c>
      <c r="CI21" s="149" t="s">
        <v>335</v>
      </c>
      <c r="CJ21" s="149" t="s">
        <v>336</v>
      </c>
      <c r="CK21" s="149" t="s">
        <v>337</v>
      </c>
      <c r="CL21" s="149" t="s">
        <v>338</v>
      </c>
      <c r="CM21" s="149" t="s">
        <v>339</v>
      </c>
      <c r="CN21" s="149" t="s">
        <v>340</v>
      </c>
      <c r="CO21" s="149" t="s">
        <v>341</v>
      </c>
      <c r="CP21" s="149" t="s">
        <v>342</v>
      </c>
      <c r="CQ21" s="149" t="s">
        <v>343</v>
      </c>
      <c r="CR21" s="149" t="s">
        <v>344</v>
      </c>
      <c r="CS21" s="149" t="s">
        <v>345</v>
      </c>
    </row>
    <row r="22" spans="1:100" ht="13.5" thickBot="1" x14ac:dyDescent="0.25">
      <c r="A22" s="69"/>
      <c r="B22" s="95"/>
      <c r="C22" s="97"/>
      <c r="D22" s="95"/>
      <c r="E22" s="70"/>
      <c r="F22" s="95"/>
      <c r="G22" s="95"/>
      <c r="H22" s="95"/>
      <c r="I22" s="95"/>
      <c r="W22" s="71"/>
      <c r="X22" s="71"/>
      <c r="Y22" s="71"/>
      <c r="Z22" s="71"/>
      <c r="AA22" s="71"/>
      <c r="AB22" s="71"/>
      <c r="AC22" s="71"/>
      <c r="AD22" s="71"/>
      <c r="AE22" s="71"/>
      <c r="AF22" s="71"/>
      <c r="AG22" s="71"/>
    </row>
    <row r="23" spans="1:100" ht="13.5" thickBot="1" x14ac:dyDescent="0.25">
      <c r="A23" s="69"/>
      <c r="B23" s="98" t="s">
        <v>106</v>
      </c>
      <c r="C23" s="245"/>
      <c r="D23" s="99" t="s">
        <v>107</v>
      </c>
      <c r="E23" s="70"/>
      <c r="F23" s="95"/>
      <c r="G23" s="95"/>
      <c r="H23" s="95"/>
      <c r="I23" s="95"/>
      <c r="J23" s="102"/>
      <c r="W23" s="71"/>
      <c r="X23" s="71"/>
      <c r="Y23" s="71"/>
      <c r="Z23" s="71"/>
      <c r="AA23" s="71"/>
      <c r="AB23" s="71"/>
      <c r="AC23" s="71"/>
      <c r="AD23" s="71"/>
      <c r="AE23" s="71"/>
      <c r="AF23" s="71"/>
      <c r="AG23" s="71"/>
    </row>
    <row r="24" spans="1:100" ht="13.5" thickBot="1" x14ac:dyDescent="0.25">
      <c r="A24" s="69"/>
      <c r="B24" s="96" t="s">
        <v>108</v>
      </c>
      <c r="C24" s="249" t="s">
        <v>298</v>
      </c>
      <c r="D24" s="99"/>
      <c r="E24" s="70"/>
      <c r="F24" s="95"/>
      <c r="G24" s="95"/>
      <c r="H24" s="95"/>
      <c r="I24" s="95"/>
      <c r="J24" s="102"/>
      <c r="K24" s="75" t="s">
        <v>16</v>
      </c>
      <c r="L24" s="422"/>
      <c r="M24" s="423"/>
      <c r="N24" s="423"/>
      <c r="P24" s="75" t="s">
        <v>110</v>
      </c>
      <c r="Q24" s="422"/>
      <c r="R24" s="422"/>
      <c r="S24" s="423"/>
      <c r="T24" s="422"/>
      <c r="U24" s="75"/>
      <c r="V24" s="422"/>
      <c r="W24" s="423"/>
      <c r="X24" s="422"/>
      <c r="Y24" s="75"/>
      <c r="Z24" s="422"/>
      <c r="AA24" s="423"/>
      <c r="AB24" s="422"/>
      <c r="AC24" s="75"/>
      <c r="AD24" s="422"/>
      <c r="AE24" s="423"/>
      <c r="AF24" s="422"/>
      <c r="AG24" s="75"/>
      <c r="AH24" s="422"/>
      <c r="AI24" s="423"/>
      <c r="AJ24" s="422"/>
      <c r="AK24" s="75"/>
      <c r="AL24" s="422"/>
      <c r="AM24" s="423"/>
      <c r="AN24" s="422"/>
      <c r="AO24" s="75"/>
      <c r="AP24" s="422"/>
      <c r="AQ24" s="423"/>
      <c r="AR24" s="422"/>
      <c r="AS24" s="75"/>
      <c r="AT24" s="422"/>
      <c r="AU24" s="423"/>
      <c r="AV24" s="80"/>
      <c r="AX24" s="75" t="s">
        <v>110</v>
      </c>
      <c r="AY24" s="75"/>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E24" s="73" t="s">
        <v>73</v>
      </c>
      <c r="CF24" s="425"/>
      <c r="CG24" s="425"/>
      <c r="CH24" s="425"/>
      <c r="CI24" s="425"/>
      <c r="CJ24" s="425"/>
      <c r="CK24" s="425"/>
      <c r="CL24" s="425"/>
      <c r="CM24" s="425"/>
      <c r="CN24" s="425"/>
      <c r="CO24" s="425"/>
      <c r="CP24" s="425"/>
      <c r="CQ24" s="425"/>
      <c r="CR24" s="425"/>
      <c r="CS24" s="425"/>
      <c r="CT24" s="424"/>
      <c r="CU24" s="424"/>
      <c r="CV24" s="424"/>
    </row>
    <row r="25" spans="1:100" s="358" customFormat="1" ht="38.25" x14ac:dyDescent="0.2">
      <c r="A25" s="372" t="s">
        <v>8</v>
      </c>
      <c r="B25" s="113" t="s">
        <v>111</v>
      </c>
      <c r="C25" s="114" t="s">
        <v>112</v>
      </c>
      <c r="D25" s="115" t="s">
        <v>113</v>
      </c>
      <c r="E25" s="116" t="s">
        <v>114</v>
      </c>
      <c r="F25" s="117" t="s">
        <v>115</v>
      </c>
      <c r="G25" s="116" t="s">
        <v>116</v>
      </c>
      <c r="H25" s="750" t="s">
        <v>117</v>
      </c>
      <c r="I25" s="750"/>
      <c r="J25" s="116"/>
      <c r="K25" s="118" t="s">
        <v>114</v>
      </c>
      <c r="L25" s="118" t="s">
        <v>116</v>
      </c>
      <c r="M25" s="118" t="s">
        <v>118</v>
      </c>
      <c r="N25" s="118" t="s">
        <v>119</v>
      </c>
      <c r="O25" s="116"/>
      <c r="Q25" s="640" t="s">
        <v>120</v>
      </c>
      <c r="R25" s="477"/>
      <c r="S25" s="641"/>
      <c r="T25" s="641"/>
      <c r="U25" s="120"/>
      <c r="V25" s="121"/>
      <c r="W25" s="120"/>
      <c r="X25" s="120"/>
      <c r="Y25" s="120"/>
      <c r="Z25" s="120"/>
      <c r="AA25" s="120"/>
      <c r="AB25" s="121"/>
      <c r="AC25" s="120"/>
      <c r="AD25" s="120"/>
      <c r="AE25" s="120"/>
      <c r="AF25" s="120"/>
      <c r="AG25" s="120"/>
      <c r="AH25" s="120"/>
      <c r="AI25" s="120"/>
      <c r="AJ25" s="120"/>
      <c r="AK25" s="120"/>
      <c r="AL25" s="120"/>
      <c r="AM25" s="120"/>
      <c r="AN25" s="120"/>
      <c r="AO25" s="120"/>
      <c r="AP25" s="120"/>
      <c r="AQ25" s="120"/>
      <c r="AR25" s="120"/>
      <c r="AS25" s="120"/>
      <c r="AT25" s="120"/>
      <c r="AU25" s="122"/>
      <c r="AV25" s="706" t="s">
        <v>456</v>
      </c>
      <c r="AX25" s="293" t="s">
        <v>459</v>
      </c>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477"/>
      <c r="CE25" s="374"/>
      <c r="CF25" s="373">
        <v>0</v>
      </c>
      <c r="CG25" s="373">
        <v>1</v>
      </c>
      <c r="CH25" s="373">
        <v>2</v>
      </c>
      <c r="CI25" s="373">
        <v>3</v>
      </c>
      <c r="CJ25" s="373">
        <v>4</v>
      </c>
      <c r="CK25" s="373">
        <v>5</v>
      </c>
      <c r="CL25" s="373">
        <v>6</v>
      </c>
      <c r="CM25" s="373">
        <v>7</v>
      </c>
      <c r="CN25" s="373">
        <v>8</v>
      </c>
      <c r="CO25" s="373">
        <v>9</v>
      </c>
      <c r="CP25" s="373">
        <v>10</v>
      </c>
      <c r="CQ25" s="373">
        <v>11</v>
      </c>
      <c r="CR25" s="373">
        <v>12</v>
      </c>
      <c r="CS25" s="373">
        <v>13</v>
      </c>
      <c r="CT25" s="375" t="s">
        <v>121</v>
      </c>
      <c r="CU25" s="375" t="s">
        <v>122</v>
      </c>
      <c r="CV25" s="375" t="s">
        <v>123</v>
      </c>
    </row>
    <row r="26" spans="1:100" s="137" customFormat="1" ht="13.5" hidden="1" thickBot="1" x14ac:dyDescent="0.25">
      <c r="A26" s="372" t="s">
        <v>8</v>
      </c>
      <c r="B26" s="625" t="s">
        <v>361</v>
      </c>
      <c r="C26" s="126"/>
      <c r="D26" s="127"/>
      <c r="E26" s="128"/>
      <c r="F26" s="129"/>
      <c r="G26" s="130"/>
      <c r="H26" s="129"/>
      <c r="I26" s="129"/>
      <c r="J26" s="116"/>
      <c r="K26" s="131"/>
      <c r="L26" s="654"/>
      <c r="M26" s="655"/>
      <c r="N26" s="133"/>
      <c r="O26" s="70"/>
      <c r="P26" s="134" t="str">
        <f t="shared" ref="P26:P89" si="0">B26</f>
        <v>1. Source de chaleur - génie civil</v>
      </c>
      <c r="Q26" s="135">
        <v>0</v>
      </c>
      <c r="R26" s="135">
        <v>1</v>
      </c>
      <c r="S26" s="135">
        <v>2</v>
      </c>
      <c r="T26" s="135">
        <v>3</v>
      </c>
      <c r="U26" s="135">
        <v>4</v>
      </c>
      <c r="V26" s="135">
        <v>5</v>
      </c>
      <c r="W26" s="135">
        <v>6</v>
      </c>
      <c r="X26" s="135">
        <v>7</v>
      </c>
      <c r="Y26" s="135">
        <v>8</v>
      </c>
      <c r="Z26" s="135">
        <v>9</v>
      </c>
      <c r="AA26" s="135">
        <v>10</v>
      </c>
      <c r="AB26" s="135">
        <v>11</v>
      </c>
      <c r="AC26" s="135">
        <v>12</v>
      </c>
      <c r="AD26" s="135">
        <v>13</v>
      </c>
      <c r="AE26" s="135">
        <v>14</v>
      </c>
      <c r="AF26" s="135">
        <v>15</v>
      </c>
      <c r="AG26" s="135">
        <v>16</v>
      </c>
      <c r="AH26" s="135">
        <v>17</v>
      </c>
      <c r="AI26" s="135">
        <v>18</v>
      </c>
      <c r="AJ26" s="135">
        <v>19</v>
      </c>
      <c r="AK26" s="135">
        <v>20</v>
      </c>
      <c r="AL26" s="135">
        <v>21</v>
      </c>
      <c r="AM26" s="135">
        <v>22</v>
      </c>
      <c r="AN26" s="135">
        <v>23</v>
      </c>
      <c r="AO26" s="135">
        <v>24</v>
      </c>
      <c r="AP26" s="135">
        <v>25</v>
      </c>
      <c r="AQ26" s="135">
        <v>26</v>
      </c>
      <c r="AR26" s="135">
        <v>27</v>
      </c>
      <c r="AS26" s="135">
        <v>28</v>
      </c>
      <c r="AT26" s="135">
        <v>29</v>
      </c>
      <c r="AU26" s="135">
        <v>30</v>
      </c>
      <c r="AV26" s="136"/>
      <c r="AX26" s="135">
        <v>0</v>
      </c>
      <c r="AY26" s="135">
        <v>1</v>
      </c>
      <c r="AZ26" s="135">
        <v>2</v>
      </c>
      <c r="BA26" s="135">
        <v>3</v>
      </c>
      <c r="BB26" s="135">
        <v>4</v>
      </c>
      <c r="BC26" s="135">
        <v>5</v>
      </c>
      <c r="BD26" s="135">
        <v>6</v>
      </c>
      <c r="BE26" s="135">
        <v>7</v>
      </c>
      <c r="BF26" s="135">
        <v>8</v>
      </c>
      <c r="BG26" s="135">
        <v>9</v>
      </c>
      <c r="BH26" s="135">
        <v>10</v>
      </c>
      <c r="BI26" s="135">
        <v>11</v>
      </c>
      <c r="BJ26" s="135">
        <v>12</v>
      </c>
      <c r="BK26" s="135">
        <v>13</v>
      </c>
      <c r="BL26" s="135">
        <v>14</v>
      </c>
      <c r="BM26" s="135">
        <v>15</v>
      </c>
      <c r="BN26" s="135">
        <v>16</v>
      </c>
      <c r="BO26" s="135">
        <v>17</v>
      </c>
      <c r="BP26" s="135">
        <v>18</v>
      </c>
      <c r="BQ26" s="135">
        <v>19</v>
      </c>
      <c r="BR26" s="135">
        <v>20</v>
      </c>
      <c r="BS26" s="135">
        <v>21</v>
      </c>
      <c r="BT26" s="135">
        <v>22</v>
      </c>
      <c r="BU26" s="135">
        <v>23</v>
      </c>
      <c r="BV26" s="135">
        <v>24</v>
      </c>
      <c r="BW26" s="135">
        <v>25</v>
      </c>
      <c r="BX26" s="135">
        <v>26</v>
      </c>
      <c r="BY26" s="135">
        <v>27</v>
      </c>
      <c r="BZ26" s="135">
        <v>28</v>
      </c>
      <c r="CA26" s="135">
        <v>29</v>
      </c>
      <c r="CB26" s="135">
        <v>30</v>
      </c>
      <c r="CC26" s="369"/>
      <c r="CE26" s="374" t="str">
        <f t="shared" ref="CE26:CE89" si="1">B26</f>
        <v>1. Source de chaleur - génie civil</v>
      </c>
      <c r="CF26" s="145">
        <v>1</v>
      </c>
      <c r="CG26" s="145">
        <v>1</v>
      </c>
      <c r="CH26" s="145">
        <v>1</v>
      </c>
      <c r="CI26" s="145">
        <v>1</v>
      </c>
      <c r="CJ26" s="145">
        <v>1</v>
      </c>
      <c r="CK26" s="145">
        <v>1</v>
      </c>
      <c r="CL26" s="145">
        <v>1</v>
      </c>
      <c r="CM26" s="145">
        <v>1</v>
      </c>
      <c r="CN26" s="145">
        <v>1</v>
      </c>
      <c r="CO26" s="145">
        <v>1</v>
      </c>
      <c r="CP26" s="145">
        <v>1</v>
      </c>
      <c r="CQ26" s="145">
        <v>1</v>
      </c>
      <c r="CR26" s="145">
        <v>1</v>
      </c>
      <c r="CS26" s="145">
        <v>1</v>
      </c>
      <c r="CT26" s="145">
        <f t="shared" ref="CT26:CT89" si="2">SUMIF($CF$25:$CS$25,$C$12,CF26:CS26)</f>
        <v>1</v>
      </c>
      <c r="CU26" s="145">
        <f t="shared" ref="CU26:CU89" si="3">SUMIF($CF$25:$CS$25,$C$20,CF26:CS26)</f>
        <v>1</v>
      </c>
      <c r="CV26" s="145">
        <f>IF(CT26+CU26&gt;0,1,0)</f>
        <v>1</v>
      </c>
    </row>
    <row r="27" spans="1:100" s="137" customFormat="1" ht="13.5" hidden="1" thickBot="1" x14ac:dyDescent="0.25">
      <c r="A27" s="102"/>
      <c r="B27" s="98" t="s">
        <v>433</v>
      </c>
      <c r="C27" s="319"/>
      <c r="D27" s="49"/>
      <c r="E27" s="138">
        <v>30</v>
      </c>
      <c r="F27" s="642"/>
      <c r="G27" s="34">
        <v>1.4999999999999999E-2</v>
      </c>
      <c r="H27" s="635"/>
      <c r="I27" s="622" t="s">
        <v>124</v>
      </c>
      <c r="J27" s="116"/>
      <c r="K27" s="139">
        <f>IF(ISNUMBER(F27),F27,IF(ISNUMBER(E27),E27,0))</f>
        <v>30</v>
      </c>
      <c r="L27" s="140">
        <f>IF(ISNUMBER(H27),IF(I27=$D$332,IFERROR(H27/D27,"-"),H27/100),IF(ISNUMBER(G27),G27,0))</f>
        <v>1.4999999999999999E-2</v>
      </c>
      <c r="M27" s="141">
        <f>IF(AND(ISNUMBER(H27),I27=$D$332),H27,L27*D27)</f>
        <v>0</v>
      </c>
      <c r="N27" s="141">
        <f>1/K27*D27</f>
        <v>0</v>
      </c>
      <c r="O27" s="70"/>
      <c r="P27" s="143" t="str">
        <f t="shared" si="0"/>
        <v>Forages pour les eaux souterraines</v>
      </c>
      <c r="Q27" s="144">
        <f>D27</f>
        <v>0</v>
      </c>
      <c r="R27" s="653">
        <f t="shared" ref="R27:AU35" si="4">IF(Betrachtungszeit_Heizung&lt;R$26,0,IF(AND(Q$26&lt;&gt;0,Q$26/($K27)=INT(Q$26/($K27))),$D27,0))</f>
        <v>0</v>
      </c>
      <c r="S27" s="653">
        <f t="shared" si="4"/>
        <v>0</v>
      </c>
      <c r="T27" s="653">
        <f t="shared" si="4"/>
        <v>0</v>
      </c>
      <c r="U27" s="653">
        <f t="shared" si="4"/>
        <v>0</v>
      </c>
      <c r="V27" s="653">
        <f t="shared" si="4"/>
        <v>0</v>
      </c>
      <c r="W27" s="653">
        <f t="shared" si="4"/>
        <v>0</v>
      </c>
      <c r="X27" s="653">
        <f t="shared" si="4"/>
        <v>0</v>
      </c>
      <c r="Y27" s="653">
        <f t="shared" si="4"/>
        <v>0</v>
      </c>
      <c r="Z27" s="653">
        <f t="shared" si="4"/>
        <v>0</v>
      </c>
      <c r="AA27" s="653">
        <f t="shared" si="4"/>
        <v>0</v>
      </c>
      <c r="AB27" s="653">
        <f t="shared" si="4"/>
        <v>0</v>
      </c>
      <c r="AC27" s="653">
        <f t="shared" si="4"/>
        <v>0</v>
      </c>
      <c r="AD27" s="653">
        <f t="shared" si="4"/>
        <v>0</v>
      </c>
      <c r="AE27" s="653">
        <f t="shared" si="4"/>
        <v>0</v>
      </c>
      <c r="AF27" s="653">
        <f t="shared" si="4"/>
        <v>0</v>
      </c>
      <c r="AG27" s="653">
        <f t="shared" si="4"/>
        <v>0</v>
      </c>
      <c r="AH27" s="653">
        <f t="shared" si="4"/>
        <v>0</v>
      </c>
      <c r="AI27" s="653">
        <f t="shared" si="4"/>
        <v>0</v>
      </c>
      <c r="AJ27" s="653">
        <f t="shared" si="4"/>
        <v>0</v>
      </c>
      <c r="AK27" s="653">
        <f t="shared" si="4"/>
        <v>0</v>
      </c>
      <c r="AL27" s="653">
        <f t="shared" si="4"/>
        <v>0</v>
      </c>
      <c r="AM27" s="653">
        <f t="shared" si="4"/>
        <v>0</v>
      </c>
      <c r="AN27" s="653">
        <f t="shared" si="4"/>
        <v>0</v>
      </c>
      <c r="AO27" s="653">
        <f t="shared" si="4"/>
        <v>0</v>
      </c>
      <c r="AP27" s="653">
        <f t="shared" si="4"/>
        <v>0</v>
      </c>
      <c r="AQ27" s="653">
        <f t="shared" si="4"/>
        <v>0</v>
      </c>
      <c r="AR27" s="653">
        <f t="shared" si="4"/>
        <v>0</v>
      </c>
      <c r="AS27" s="653">
        <f t="shared" si="4"/>
        <v>0</v>
      </c>
      <c r="AT27" s="653">
        <f t="shared" si="4"/>
        <v>0</v>
      </c>
      <c r="AU27" s="653">
        <f t="shared" si="4"/>
        <v>0</v>
      </c>
      <c r="AV27" s="144">
        <f t="shared" ref="AV27:AV35" si="5">SUMIF($AX$26:$CB$26,Betrachtungszeit_Heizung,AX27:CB27)</f>
        <v>0</v>
      </c>
      <c r="AX27" s="144">
        <f>$D27</f>
        <v>0</v>
      </c>
      <c r="AY27" s="144">
        <f>AX27-$N27+R27</f>
        <v>0</v>
      </c>
      <c r="AZ27" s="144">
        <f t="shared" ref="AZ27:CB35" si="6">AY27-$N27+S27</f>
        <v>0</v>
      </c>
      <c r="BA27" s="144">
        <f t="shared" si="6"/>
        <v>0</v>
      </c>
      <c r="BB27" s="144">
        <f t="shared" si="6"/>
        <v>0</v>
      </c>
      <c r="BC27" s="144">
        <f t="shared" si="6"/>
        <v>0</v>
      </c>
      <c r="BD27" s="144">
        <f t="shared" si="6"/>
        <v>0</v>
      </c>
      <c r="BE27" s="144">
        <f t="shared" si="6"/>
        <v>0</v>
      </c>
      <c r="BF27" s="144">
        <f t="shared" si="6"/>
        <v>0</v>
      </c>
      <c r="BG27" s="144">
        <f t="shared" si="6"/>
        <v>0</v>
      </c>
      <c r="BH27" s="144">
        <f t="shared" si="6"/>
        <v>0</v>
      </c>
      <c r="BI27" s="144">
        <f t="shared" si="6"/>
        <v>0</v>
      </c>
      <c r="BJ27" s="144">
        <f t="shared" si="6"/>
        <v>0</v>
      </c>
      <c r="BK27" s="144">
        <f t="shared" si="6"/>
        <v>0</v>
      </c>
      <c r="BL27" s="144">
        <f t="shared" si="6"/>
        <v>0</v>
      </c>
      <c r="BM27" s="144">
        <f t="shared" si="6"/>
        <v>0</v>
      </c>
      <c r="BN27" s="144">
        <f t="shared" si="6"/>
        <v>0</v>
      </c>
      <c r="BO27" s="144">
        <f t="shared" si="6"/>
        <v>0</v>
      </c>
      <c r="BP27" s="144">
        <f t="shared" si="6"/>
        <v>0</v>
      </c>
      <c r="BQ27" s="144">
        <f t="shared" si="6"/>
        <v>0</v>
      </c>
      <c r="BR27" s="144">
        <f t="shared" si="6"/>
        <v>0</v>
      </c>
      <c r="BS27" s="144">
        <f t="shared" si="6"/>
        <v>0</v>
      </c>
      <c r="BT27" s="144">
        <f t="shared" si="6"/>
        <v>0</v>
      </c>
      <c r="BU27" s="144">
        <f t="shared" si="6"/>
        <v>0</v>
      </c>
      <c r="BV27" s="144">
        <f t="shared" si="6"/>
        <v>0</v>
      </c>
      <c r="BW27" s="144">
        <f t="shared" si="6"/>
        <v>0</v>
      </c>
      <c r="BX27" s="144">
        <f t="shared" si="6"/>
        <v>0</v>
      </c>
      <c r="BY27" s="144">
        <f t="shared" si="6"/>
        <v>0</v>
      </c>
      <c r="BZ27" s="144">
        <f t="shared" si="6"/>
        <v>0</v>
      </c>
      <c r="CA27" s="144">
        <f t="shared" si="6"/>
        <v>0</v>
      </c>
      <c r="CB27" s="144">
        <f t="shared" si="6"/>
        <v>0</v>
      </c>
      <c r="CC27" s="369"/>
      <c r="CE27" s="189" t="str">
        <f t="shared" si="1"/>
        <v>Forages pour les eaux souterraines</v>
      </c>
      <c r="CF27" s="145"/>
      <c r="CG27" s="145"/>
      <c r="CH27" s="145">
        <v>1</v>
      </c>
      <c r="CI27" s="145"/>
      <c r="CJ27" s="145"/>
      <c r="CK27" s="145"/>
      <c r="CL27" s="145"/>
      <c r="CM27" s="145"/>
      <c r="CN27" s="145"/>
      <c r="CO27" s="145"/>
      <c r="CP27" s="145"/>
      <c r="CQ27" s="145"/>
      <c r="CR27" s="145"/>
      <c r="CS27" s="145"/>
      <c r="CT27" s="145">
        <f t="shared" si="2"/>
        <v>0</v>
      </c>
      <c r="CU27" s="145">
        <f t="shared" si="3"/>
        <v>0</v>
      </c>
      <c r="CV27" s="145">
        <f t="shared" ref="CV27:CV90" si="7">IF(CT27+CU27&gt;0,1,0)</f>
        <v>0</v>
      </c>
    </row>
    <row r="28" spans="1:100" s="137" customFormat="1" ht="13.5" hidden="1" thickBot="1" x14ac:dyDescent="0.25">
      <c r="A28" s="102"/>
      <c r="B28" s="99" t="s">
        <v>125</v>
      </c>
      <c r="C28" s="319"/>
      <c r="D28" s="49"/>
      <c r="E28" s="138">
        <v>30</v>
      </c>
      <c r="F28" s="642"/>
      <c r="G28" s="34">
        <v>0.02</v>
      </c>
      <c r="H28" s="636"/>
      <c r="I28" s="622" t="s">
        <v>124</v>
      </c>
      <c r="J28" s="116"/>
      <c r="K28" s="139">
        <f t="shared" ref="K28:K91" si="8">IF(ISNUMBER(F28),F28,IF(ISNUMBER(E28),E28,0))</f>
        <v>30</v>
      </c>
      <c r="L28" s="140">
        <f t="shared" ref="L28:L35" si="9">IF(ISNUMBER(H28),IF(I28=$D$332,IFERROR(H28/D28,"-"),H28/100),IF(ISNUMBER(G28),G28,0))</f>
        <v>0.02</v>
      </c>
      <c r="M28" s="141">
        <f t="shared" ref="M28:M35" si="10">IF(AND(ISNUMBER(H28),I28=$D$332),H28,L28*D28)</f>
        <v>0</v>
      </c>
      <c r="N28" s="141">
        <f t="shared" ref="N28:N35" si="11">1/K28*D28</f>
        <v>0</v>
      </c>
      <c r="O28" s="70"/>
      <c r="P28" s="143" t="str">
        <f t="shared" si="0"/>
        <v>Construction de prise d'eau (y c. restitution)</v>
      </c>
      <c r="Q28" s="144">
        <f t="shared" ref="Q28:Q91" si="12">D28</f>
        <v>0</v>
      </c>
      <c r="R28" s="144">
        <f t="shared" si="4"/>
        <v>0</v>
      </c>
      <c r="S28" s="144">
        <f t="shared" si="4"/>
        <v>0</v>
      </c>
      <c r="T28" s="144">
        <f t="shared" si="4"/>
        <v>0</v>
      </c>
      <c r="U28" s="144">
        <f t="shared" si="4"/>
        <v>0</v>
      </c>
      <c r="V28" s="144">
        <f t="shared" si="4"/>
        <v>0</v>
      </c>
      <c r="W28" s="144">
        <f t="shared" si="4"/>
        <v>0</v>
      </c>
      <c r="X28" s="144">
        <f t="shared" si="4"/>
        <v>0</v>
      </c>
      <c r="Y28" s="144">
        <f t="shared" si="4"/>
        <v>0</v>
      </c>
      <c r="Z28" s="144">
        <f t="shared" si="4"/>
        <v>0</v>
      </c>
      <c r="AA28" s="144">
        <f t="shared" si="4"/>
        <v>0</v>
      </c>
      <c r="AB28" s="144">
        <f t="shared" si="4"/>
        <v>0</v>
      </c>
      <c r="AC28" s="144">
        <f t="shared" si="4"/>
        <v>0</v>
      </c>
      <c r="AD28" s="144">
        <f t="shared" si="4"/>
        <v>0</v>
      </c>
      <c r="AE28" s="144">
        <f t="shared" si="4"/>
        <v>0</v>
      </c>
      <c r="AF28" s="144">
        <f t="shared" si="4"/>
        <v>0</v>
      </c>
      <c r="AG28" s="144">
        <f t="shared" si="4"/>
        <v>0</v>
      </c>
      <c r="AH28" s="144">
        <f t="shared" si="4"/>
        <v>0</v>
      </c>
      <c r="AI28" s="144">
        <f t="shared" si="4"/>
        <v>0</v>
      </c>
      <c r="AJ28" s="144">
        <f t="shared" si="4"/>
        <v>0</v>
      </c>
      <c r="AK28" s="144">
        <f t="shared" si="4"/>
        <v>0</v>
      </c>
      <c r="AL28" s="144">
        <f t="shared" si="4"/>
        <v>0</v>
      </c>
      <c r="AM28" s="144">
        <f t="shared" si="4"/>
        <v>0</v>
      </c>
      <c r="AN28" s="144">
        <f t="shared" si="4"/>
        <v>0</v>
      </c>
      <c r="AO28" s="144">
        <f t="shared" si="4"/>
        <v>0</v>
      </c>
      <c r="AP28" s="144">
        <f t="shared" si="4"/>
        <v>0</v>
      </c>
      <c r="AQ28" s="144">
        <f t="shared" si="4"/>
        <v>0</v>
      </c>
      <c r="AR28" s="144">
        <f t="shared" si="4"/>
        <v>0</v>
      </c>
      <c r="AS28" s="144">
        <f t="shared" si="4"/>
        <v>0</v>
      </c>
      <c r="AT28" s="144">
        <f t="shared" si="4"/>
        <v>0</v>
      </c>
      <c r="AU28" s="144">
        <f t="shared" si="4"/>
        <v>0</v>
      </c>
      <c r="AV28" s="144">
        <f t="shared" si="5"/>
        <v>0</v>
      </c>
      <c r="AX28" s="144">
        <f t="shared" ref="AX28:AX35" si="13">$D28</f>
        <v>0</v>
      </c>
      <c r="AY28" s="144">
        <f t="shared" ref="AY28:BN53" si="14">AX28-$N28+R28</f>
        <v>0</v>
      </c>
      <c r="AZ28" s="144">
        <f t="shared" si="6"/>
        <v>0</v>
      </c>
      <c r="BA28" s="144">
        <f t="shared" si="6"/>
        <v>0</v>
      </c>
      <c r="BB28" s="144">
        <f t="shared" si="6"/>
        <v>0</v>
      </c>
      <c r="BC28" s="144">
        <f t="shared" si="6"/>
        <v>0</v>
      </c>
      <c r="BD28" s="144">
        <f t="shared" si="6"/>
        <v>0</v>
      </c>
      <c r="BE28" s="144">
        <f t="shared" si="6"/>
        <v>0</v>
      </c>
      <c r="BF28" s="144">
        <f t="shared" si="6"/>
        <v>0</v>
      </c>
      <c r="BG28" s="144">
        <f t="shared" si="6"/>
        <v>0</v>
      </c>
      <c r="BH28" s="144">
        <f t="shared" si="6"/>
        <v>0</v>
      </c>
      <c r="BI28" s="144">
        <f t="shared" si="6"/>
        <v>0</v>
      </c>
      <c r="BJ28" s="144">
        <f t="shared" si="6"/>
        <v>0</v>
      </c>
      <c r="BK28" s="144">
        <f t="shared" si="6"/>
        <v>0</v>
      </c>
      <c r="BL28" s="144">
        <f t="shared" si="6"/>
        <v>0</v>
      </c>
      <c r="BM28" s="144">
        <f t="shared" si="6"/>
        <v>0</v>
      </c>
      <c r="BN28" s="144">
        <f t="shared" si="6"/>
        <v>0</v>
      </c>
      <c r="BO28" s="144">
        <f t="shared" si="6"/>
        <v>0</v>
      </c>
      <c r="BP28" s="144">
        <f t="shared" si="6"/>
        <v>0</v>
      </c>
      <c r="BQ28" s="144">
        <f t="shared" si="6"/>
        <v>0</v>
      </c>
      <c r="BR28" s="144">
        <f t="shared" si="6"/>
        <v>0</v>
      </c>
      <c r="BS28" s="144">
        <f t="shared" si="6"/>
        <v>0</v>
      </c>
      <c r="BT28" s="144">
        <f t="shared" si="6"/>
        <v>0</v>
      </c>
      <c r="BU28" s="144">
        <f t="shared" si="6"/>
        <v>0</v>
      </c>
      <c r="BV28" s="144">
        <f t="shared" si="6"/>
        <v>0</v>
      </c>
      <c r="BW28" s="144">
        <f t="shared" si="6"/>
        <v>0</v>
      </c>
      <c r="BX28" s="144">
        <f t="shared" si="6"/>
        <v>0</v>
      </c>
      <c r="BY28" s="144">
        <f t="shared" si="6"/>
        <v>0</v>
      </c>
      <c r="BZ28" s="144">
        <f t="shared" si="6"/>
        <v>0</v>
      </c>
      <c r="CA28" s="144">
        <f t="shared" si="6"/>
        <v>0</v>
      </c>
      <c r="CB28" s="144">
        <f t="shared" si="6"/>
        <v>0</v>
      </c>
      <c r="CC28" s="369"/>
      <c r="CE28" s="189" t="str">
        <f t="shared" si="1"/>
        <v>Construction de prise d'eau (y c. restitution)</v>
      </c>
      <c r="CF28" s="145"/>
      <c r="CG28" s="145">
        <v>1</v>
      </c>
      <c r="CH28" s="145"/>
      <c r="CI28" s="145"/>
      <c r="CJ28" s="145"/>
      <c r="CK28" s="145"/>
      <c r="CL28" s="145"/>
      <c r="CM28" s="145"/>
      <c r="CN28" s="145"/>
      <c r="CO28" s="145"/>
      <c r="CP28" s="145"/>
      <c r="CQ28" s="145"/>
      <c r="CR28" s="145"/>
      <c r="CS28" s="145"/>
      <c r="CT28" s="145">
        <f t="shared" si="2"/>
        <v>0</v>
      </c>
      <c r="CU28" s="145">
        <f t="shared" si="3"/>
        <v>0</v>
      </c>
      <c r="CV28" s="145">
        <f t="shared" si="7"/>
        <v>0</v>
      </c>
    </row>
    <row r="29" spans="1:100" s="137" customFormat="1" ht="13.5" hidden="1" thickBot="1" x14ac:dyDescent="0.25">
      <c r="A29" s="102"/>
      <c r="B29" s="99" t="s">
        <v>126</v>
      </c>
      <c r="C29" s="319"/>
      <c r="D29" s="49"/>
      <c r="E29" s="138">
        <v>30</v>
      </c>
      <c r="F29" s="642"/>
      <c r="G29" s="34">
        <v>5.0000000000000001E-3</v>
      </c>
      <c r="H29" s="636"/>
      <c r="I29" s="622" t="s">
        <v>124</v>
      </c>
      <c r="J29" s="116"/>
      <c r="K29" s="139">
        <f t="shared" si="8"/>
        <v>30</v>
      </c>
      <c r="L29" s="140">
        <f t="shared" si="9"/>
        <v>5.0000000000000001E-3</v>
      </c>
      <c r="M29" s="141">
        <f t="shared" si="10"/>
        <v>0</v>
      </c>
      <c r="N29" s="141">
        <f t="shared" si="11"/>
        <v>0</v>
      </c>
      <c r="O29" s="70"/>
      <c r="P29" s="143" t="str">
        <f t="shared" si="0"/>
        <v>Galerie/puits d'infiltration</v>
      </c>
      <c r="Q29" s="144">
        <f t="shared" si="12"/>
        <v>0</v>
      </c>
      <c r="R29" s="144">
        <f t="shared" si="4"/>
        <v>0</v>
      </c>
      <c r="S29" s="144">
        <f t="shared" si="4"/>
        <v>0</v>
      </c>
      <c r="T29" s="144">
        <f t="shared" si="4"/>
        <v>0</v>
      </c>
      <c r="U29" s="144">
        <f t="shared" si="4"/>
        <v>0</v>
      </c>
      <c r="V29" s="144">
        <f t="shared" si="4"/>
        <v>0</v>
      </c>
      <c r="W29" s="144">
        <f t="shared" si="4"/>
        <v>0</v>
      </c>
      <c r="X29" s="144">
        <f t="shared" si="4"/>
        <v>0</v>
      </c>
      <c r="Y29" s="144">
        <f t="shared" si="4"/>
        <v>0</v>
      </c>
      <c r="Z29" s="144">
        <f t="shared" si="4"/>
        <v>0</v>
      </c>
      <c r="AA29" s="144">
        <f t="shared" si="4"/>
        <v>0</v>
      </c>
      <c r="AB29" s="144">
        <f t="shared" si="4"/>
        <v>0</v>
      </c>
      <c r="AC29" s="144">
        <f t="shared" si="4"/>
        <v>0</v>
      </c>
      <c r="AD29" s="144">
        <f t="shared" si="4"/>
        <v>0</v>
      </c>
      <c r="AE29" s="144">
        <f t="shared" si="4"/>
        <v>0</v>
      </c>
      <c r="AF29" s="144">
        <f t="shared" si="4"/>
        <v>0</v>
      </c>
      <c r="AG29" s="144">
        <f t="shared" si="4"/>
        <v>0</v>
      </c>
      <c r="AH29" s="144">
        <f t="shared" si="4"/>
        <v>0</v>
      </c>
      <c r="AI29" s="144">
        <f t="shared" si="4"/>
        <v>0</v>
      </c>
      <c r="AJ29" s="144">
        <f t="shared" si="4"/>
        <v>0</v>
      </c>
      <c r="AK29" s="144">
        <f t="shared" si="4"/>
        <v>0</v>
      </c>
      <c r="AL29" s="144">
        <f t="shared" si="4"/>
        <v>0</v>
      </c>
      <c r="AM29" s="144">
        <f t="shared" si="4"/>
        <v>0</v>
      </c>
      <c r="AN29" s="144">
        <f t="shared" si="4"/>
        <v>0</v>
      </c>
      <c r="AO29" s="144">
        <f t="shared" si="4"/>
        <v>0</v>
      </c>
      <c r="AP29" s="144">
        <f t="shared" si="4"/>
        <v>0</v>
      </c>
      <c r="AQ29" s="144">
        <f t="shared" si="4"/>
        <v>0</v>
      </c>
      <c r="AR29" s="144">
        <f t="shared" si="4"/>
        <v>0</v>
      </c>
      <c r="AS29" s="144">
        <f t="shared" si="4"/>
        <v>0</v>
      </c>
      <c r="AT29" s="144">
        <f t="shared" si="4"/>
        <v>0</v>
      </c>
      <c r="AU29" s="144">
        <f t="shared" si="4"/>
        <v>0</v>
      </c>
      <c r="AV29" s="144">
        <f t="shared" si="5"/>
        <v>0</v>
      </c>
      <c r="AX29" s="144">
        <f t="shared" si="13"/>
        <v>0</v>
      </c>
      <c r="AY29" s="144">
        <f t="shared" si="14"/>
        <v>0</v>
      </c>
      <c r="AZ29" s="144">
        <f t="shared" si="6"/>
        <v>0</v>
      </c>
      <c r="BA29" s="144">
        <f t="shared" si="6"/>
        <v>0</v>
      </c>
      <c r="BB29" s="144">
        <f t="shared" si="6"/>
        <v>0</v>
      </c>
      <c r="BC29" s="144">
        <f t="shared" si="6"/>
        <v>0</v>
      </c>
      <c r="BD29" s="144">
        <f t="shared" si="6"/>
        <v>0</v>
      </c>
      <c r="BE29" s="144">
        <f t="shared" si="6"/>
        <v>0</v>
      </c>
      <c r="BF29" s="144">
        <f t="shared" si="6"/>
        <v>0</v>
      </c>
      <c r="BG29" s="144">
        <f t="shared" si="6"/>
        <v>0</v>
      </c>
      <c r="BH29" s="144">
        <f t="shared" si="6"/>
        <v>0</v>
      </c>
      <c r="BI29" s="144">
        <f t="shared" si="6"/>
        <v>0</v>
      </c>
      <c r="BJ29" s="144">
        <f t="shared" si="6"/>
        <v>0</v>
      </c>
      <c r="BK29" s="144">
        <f t="shared" si="6"/>
        <v>0</v>
      </c>
      <c r="BL29" s="144">
        <f t="shared" si="6"/>
        <v>0</v>
      </c>
      <c r="BM29" s="144">
        <f t="shared" si="6"/>
        <v>0</v>
      </c>
      <c r="BN29" s="144">
        <f t="shared" si="6"/>
        <v>0</v>
      </c>
      <c r="BO29" s="144">
        <f t="shared" si="6"/>
        <v>0</v>
      </c>
      <c r="BP29" s="144">
        <f t="shared" si="6"/>
        <v>0</v>
      </c>
      <c r="BQ29" s="144">
        <f t="shared" si="6"/>
        <v>0</v>
      </c>
      <c r="BR29" s="144">
        <f t="shared" si="6"/>
        <v>0</v>
      </c>
      <c r="BS29" s="144">
        <f t="shared" si="6"/>
        <v>0</v>
      </c>
      <c r="BT29" s="144">
        <f t="shared" si="6"/>
        <v>0</v>
      </c>
      <c r="BU29" s="144">
        <f t="shared" si="6"/>
        <v>0</v>
      </c>
      <c r="BV29" s="144">
        <f t="shared" si="6"/>
        <v>0</v>
      </c>
      <c r="BW29" s="144">
        <f t="shared" si="6"/>
        <v>0</v>
      </c>
      <c r="BX29" s="144">
        <f t="shared" si="6"/>
        <v>0</v>
      </c>
      <c r="BY29" s="144">
        <f t="shared" si="6"/>
        <v>0</v>
      </c>
      <c r="BZ29" s="144">
        <f t="shared" si="6"/>
        <v>0</v>
      </c>
      <c r="CA29" s="144">
        <f t="shared" si="6"/>
        <v>0</v>
      </c>
      <c r="CB29" s="144">
        <f t="shared" si="6"/>
        <v>0</v>
      </c>
      <c r="CC29" s="369"/>
      <c r="CE29" s="189" t="str">
        <f t="shared" si="1"/>
        <v>Galerie/puits d'infiltration</v>
      </c>
      <c r="CF29" s="145"/>
      <c r="CG29" s="145"/>
      <c r="CH29" s="145">
        <v>1</v>
      </c>
      <c r="CI29" s="145"/>
      <c r="CJ29" s="145"/>
      <c r="CK29" s="145"/>
      <c r="CL29" s="145"/>
      <c r="CM29" s="145"/>
      <c r="CN29" s="145"/>
      <c r="CO29" s="145"/>
      <c r="CP29" s="145"/>
      <c r="CQ29" s="145"/>
      <c r="CR29" s="145"/>
      <c r="CS29" s="145"/>
      <c r="CT29" s="145">
        <f t="shared" si="2"/>
        <v>0</v>
      </c>
      <c r="CU29" s="145">
        <f t="shared" si="3"/>
        <v>0</v>
      </c>
      <c r="CV29" s="145">
        <f t="shared" si="7"/>
        <v>0</v>
      </c>
    </row>
    <row r="30" spans="1:100" s="137" customFormat="1" ht="13.5" hidden="1" thickBot="1" x14ac:dyDescent="0.25">
      <c r="A30" s="102"/>
      <c r="B30" s="98" t="s">
        <v>364</v>
      </c>
      <c r="C30" s="319"/>
      <c r="D30" s="49"/>
      <c r="E30" s="138">
        <v>30</v>
      </c>
      <c r="F30" s="642"/>
      <c r="G30" s="34">
        <v>5.0000000000000001E-3</v>
      </c>
      <c r="H30" s="636"/>
      <c r="I30" s="622" t="s">
        <v>124</v>
      </c>
      <c r="J30" s="116"/>
      <c r="K30" s="139">
        <f t="shared" si="8"/>
        <v>30</v>
      </c>
      <c r="L30" s="140">
        <f t="shared" si="9"/>
        <v>5.0000000000000001E-3</v>
      </c>
      <c r="M30" s="141">
        <f t="shared" si="10"/>
        <v>0</v>
      </c>
      <c r="N30" s="141">
        <f t="shared" si="11"/>
        <v>0</v>
      </c>
      <c r="O30" s="70"/>
      <c r="P30" s="143" t="str">
        <f t="shared" si="0"/>
        <v>Fouille pour prise d'eau</v>
      </c>
      <c r="Q30" s="144">
        <f t="shared" si="12"/>
        <v>0</v>
      </c>
      <c r="R30" s="144">
        <f t="shared" si="4"/>
        <v>0</v>
      </c>
      <c r="S30" s="144">
        <f t="shared" si="4"/>
        <v>0</v>
      </c>
      <c r="T30" s="144">
        <f t="shared" si="4"/>
        <v>0</v>
      </c>
      <c r="U30" s="144">
        <f t="shared" si="4"/>
        <v>0</v>
      </c>
      <c r="V30" s="144">
        <f t="shared" si="4"/>
        <v>0</v>
      </c>
      <c r="W30" s="144">
        <f t="shared" si="4"/>
        <v>0</v>
      </c>
      <c r="X30" s="144">
        <f t="shared" si="4"/>
        <v>0</v>
      </c>
      <c r="Y30" s="144">
        <f t="shared" si="4"/>
        <v>0</v>
      </c>
      <c r="Z30" s="144">
        <f t="shared" si="4"/>
        <v>0</v>
      </c>
      <c r="AA30" s="144">
        <f t="shared" si="4"/>
        <v>0</v>
      </c>
      <c r="AB30" s="144">
        <f t="shared" si="4"/>
        <v>0</v>
      </c>
      <c r="AC30" s="144">
        <f t="shared" si="4"/>
        <v>0</v>
      </c>
      <c r="AD30" s="144">
        <f t="shared" si="4"/>
        <v>0</v>
      </c>
      <c r="AE30" s="144">
        <f t="shared" si="4"/>
        <v>0</v>
      </c>
      <c r="AF30" s="144">
        <f t="shared" si="4"/>
        <v>0</v>
      </c>
      <c r="AG30" s="144">
        <f t="shared" si="4"/>
        <v>0</v>
      </c>
      <c r="AH30" s="144">
        <f t="shared" si="4"/>
        <v>0</v>
      </c>
      <c r="AI30" s="144">
        <f t="shared" si="4"/>
        <v>0</v>
      </c>
      <c r="AJ30" s="144">
        <f t="shared" si="4"/>
        <v>0</v>
      </c>
      <c r="AK30" s="144">
        <f t="shared" si="4"/>
        <v>0</v>
      </c>
      <c r="AL30" s="144">
        <f t="shared" si="4"/>
        <v>0</v>
      </c>
      <c r="AM30" s="144">
        <f t="shared" si="4"/>
        <v>0</v>
      </c>
      <c r="AN30" s="144">
        <f t="shared" si="4"/>
        <v>0</v>
      </c>
      <c r="AO30" s="144">
        <f t="shared" si="4"/>
        <v>0</v>
      </c>
      <c r="AP30" s="144">
        <f t="shared" si="4"/>
        <v>0</v>
      </c>
      <c r="AQ30" s="144">
        <f t="shared" si="4"/>
        <v>0</v>
      </c>
      <c r="AR30" s="144">
        <f t="shared" si="4"/>
        <v>0</v>
      </c>
      <c r="AS30" s="144">
        <f t="shared" si="4"/>
        <v>0</v>
      </c>
      <c r="AT30" s="144">
        <f t="shared" si="4"/>
        <v>0</v>
      </c>
      <c r="AU30" s="144">
        <f t="shared" si="4"/>
        <v>0</v>
      </c>
      <c r="AV30" s="144">
        <f t="shared" si="5"/>
        <v>0</v>
      </c>
      <c r="AX30" s="144">
        <f t="shared" si="13"/>
        <v>0</v>
      </c>
      <c r="AY30" s="144">
        <f t="shared" si="14"/>
        <v>0</v>
      </c>
      <c r="AZ30" s="144">
        <f t="shared" si="6"/>
        <v>0</v>
      </c>
      <c r="BA30" s="144">
        <f t="shared" si="6"/>
        <v>0</v>
      </c>
      <c r="BB30" s="144">
        <f t="shared" si="6"/>
        <v>0</v>
      </c>
      <c r="BC30" s="144">
        <f t="shared" si="6"/>
        <v>0</v>
      </c>
      <c r="BD30" s="144">
        <f t="shared" si="6"/>
        <v>0</v>
      </c>
      <c r="BE30" s="144">
        <f t="shared" si="6"/>
        <v>0</v>
      </c>
      <c r="BF30" s="144">
        <f t="shared" si="6"/>
        <v>0</v>
      </c>
      <c r="BG30" s="144">
        <f t="shared" si="6"/>
        <v>0</v>
      </c>
      <c r="BH30" s="144">
        <f t="shared" si="6"/>
        <v>0</v>
      </c>
      <c r="BI30" s="144">
        <f t="shared" si="6"/>
        <v>0</v>
      </c>
      <c r="BJ30" s="144">
        <f t="shared" si="6"/>
        <v>0</v>
      </c>
      <c r="BK30" s="144">
        <f t="shared" si="6"/>
        <v>0</v>
      </c>
      <c r="BL30" s="144">
        <f t="shared" si="6"/>
        <v>0</v>
      </c>
      <c r="BM30" s="144">
        <f t="shared" si="6"/>
        <v>0</v>
      </c>
      <c r="BN30" s="144">
        <f t="shared" si="6"/>
        <v>0</v>
      </c>
      <c r="BO30" s="144">
        <f t="shared" si="6"/>
        <v>0</v>
      </c>
      <c r="BP30" s="144">
        <f t="shared" si="6"/>
        <v>0</v>
      </c>
      <c r="BQ30" s="144">
        <f t="shared" si="6"/>
        <v>0</v>
      </c>
      <c r="BR30" s="144">
        <f t="shared" si="6"/>
        <v>0</v>
      </c>
      <c r="BS30" s="144">
        <f t="shared" si="6"/>
        <v>0</v>
      </c>
      <c r="BT30" s="144">
        <f t="shared" si="6"/>
        <v>0</v>
      </c>
      <c r="BU30" s="144">
        <f t="shared" si="6"/>
        <v>0</v>
      </c>
      <c r="BV30" s="144">
        <f t="shared" si="6"/>
        <v>0</v>
      </c>
      <c r="BW30" s="144">
        <f t="shared" si="6"/>
        <v>0</v>
      </c>
      <c r="BX30" s="144">
        <f t="shared" si="6"/>
        <v>0</v>
      </c>
      <c r="BY30" s="144">
        <f t="shared" si="6"/>
        <v>0</v>
      </c>
      <c r="BZ30" s="144">
        <f t="shared" si="6"/>
        <v>0</v>
      </c>
      <c r="CA30" s="144">
        <f t="shared" si="6"/>
        <v>0</v>
      </c>
      <c r="CB30" s="144">
        <f t="shared" si="6"/>
        <v>0</v>
      </c>
      <c r="CC30" s="369"/>
      <c r="CE30" s="189" t="str">
        <f t="shared" si="1"/>
        <v>Fouille pour prise d'eau</v>
      </c>
      <c r="CF30" s="145"/>
      <c r="CG30" s="145">
        <v>1</v>
      </c>
      <c r="CH30" s="421">
        <v>1</v>
      </c>
      <c r="CI30" s="145"/>
      <c r="CJ30" s="145"/>
      <c r="CK30" s="145"/>
      <c r="CL30" s="145"/>
      <c r="CM30" s="145"/>
      <c r="CN30" s="145"/>
      <c r="CO30" s="145"/>
      <c r="CP30" s="145"/>
      <c r="CQ30" s="145"/>
      <c r="CR30" s="145"/>
      <c r="CS30" s="145"/>
      <c r="CT30" s="145">
        <f t="shared" si="2"/>
        <v>0</v>
      </c>
      <c r="CU30" s="145">
        <f t="shared" si="3"/>
        <v>0</v>
      </c>
      <c r="CV30" s="145">
        <f t="shared" si="7"/>
        <v>0</v>
      </c>
    </row>
    <row r="31" spans="1:100" s="137" customFormat="1" ht="13.5" hidden="1" thickBot="1" x14ac:dyDescent="0.25">
      <c r="A31" s="102"/>
      <c r="B31" s="98" t="s">
        <v>362</v>
      </c>
      <c r="C31" s="319"/>
      <c r="D31" s="49"/>
      <c r="E31" s="138">
        <v>30</v>
      </c>
      <c r="F31" s="642"/>
      <c r="G31" s="34">
        <v>5.0000000000000001E-3</v>
      </c>
      <c r="H31" s="636"/>
      <c r="I31" s="622" t="s">
        <v>124</v>
      </c>
      <c r="J31" s="116"/>
      <c r="K31" s="139">
        <f t="shared" si="8"/>
        <v>30</v>
      </c>
      <c r="L31" s="140">
        <f t="shared" si="9"/>
        <v>5.0000000000000001E-3</v>
      </c>
      <c r="M31" s="141">
        <f t="shared" si="10"/>
        <v>0</v>
      </c>
      <c r="N31" s="141">
        <f t="shared" si="11"/>
        <v>0</v>
      </c>
      <c r="O31" s="70"/>
      <c r="P31" s="143" t="str">
        <f t="shared" si="0"/>
        <v>Terrassement pour raccordement sondes géothermiques</v>
      </c>
      <c r="Q31" s="144">
        <f t="shared" si="12"/>
        <v>0</v>
      </c>
      <c r="R31" s="144">
        <f t="shared" si="4"/>
        <v>0</v>
      </c>
      <c r="S31" s="144">
        <f t="shared" si="4"/>
        <v>0</v>
      </c>
      <c r="T31" s="144">
        <f t="shared" si="4"/>
        <v>0</v>
      </c>
      <c r="U31" s="144">
        <f t="shared" si="4"/>
        <v>0</v>
      </c>
      <c r="V31" s="144">
        <f t="shared" si="4"/>
        <v>0</v>
      </c>
      <c r="W31" s="144">
        <f t="shared" si="4"/>
        <v>0</v>
      </c>
      <c r="X31" s="144">
        <f t="shared" si="4"/>
        <v>0</v>
      </c>
      <c r="Y31" s="144">
        <f t="shared" si="4"/>
        <v>0</v>
      </c>
      <c r="Z31" s="144">
        <f t="shared" si="4"/>
        <v>0</v>
      </c>
      <c r="AA31" s="144">
        <f t="shared" si="4"/>
        <v>0</v>
      </c>
      <c r="AB31" s="144">
        <f t="shared" si="4"/>
        <v>0</v>
      </c>
      <c r="AC31" s="144">
        <f t="shared" si="4"/>
        <v>0</v>
      </c>
      <c r="AD31" s="144">
        <f t="shared" si="4"/>
        <v>0</v>
      </c>
      <c r="AE31" s="144">
        <f t="shared" si="4"/>
        <v>0</v>
      </c>
      <c r="AF31" s="144">
        <f t="shared" si="4"/>
        <v>0</v>
      </c>
      <c r="AG31" s="144">
        <f t="shared" si="4"/>
        <v>0</v>
      </c>
      <c r="AH31" s="144">
        <f t="shared" si="4"/>
        <v>0</v>
      </c>
      <c r="AI31" s="144">
        <f t="shared" si="4"/>
        <v>0</v>
      </c>
      <c r="AJ31" s="144">
        <f t="shared" si="4"/>
        <v>0</v>
      </c>
      <c r="AK31" s="144">
        <f t="shared" si="4"/>
        <v>0</v>
      </c>
      <c r="AL31" s="144">
        <f t="shared" si="4"/>
        <v>0</v>
      </c>
      <c r="AM31" s="144">
        <f t="shared" si="4"/>
        <v>0</v>
      </c>
      <c r="AN31" s="144">
        <f t="shared" si="4"/>
        <v>0</v>
      </c>
      <c r="AO31" s="144">
        <f t="shared" si="4"/>
        <v>0</v>
      </c>
      <c r="AP31" s="144">
        <f t="shared" si="4"/>
        <v>0</v>
      </c>
      <c r="AQ31" s="144">
        <f t="shared" si="4"/>
        <v>0</v>
      </c>
      <c r="AR31" s="144">
        <f t="shared" si="4"/>
        <v>0</v>
      </c>
      <c r="AS31" s="144">
        <f t="shared" si="4"/>
        <v>0</v>
      </c>
      <c r="AT31" s="144">
        <f t="shared" si="4"/>
        <v>0</v>
      </c>
      <c r="AU31" s="144">
        <f t="shared" si="4"/>
        <v>0</v>
      </c>
      <c r="AV31" s="144">
        <f t="shared" si="5"/>
        <v>0</v>
      </c>
      <c r="AX31" s="144">
        <f t="shared" si="13"/>
        <v>0</v>
      </c>
      <c r="AY31" s="144">
        <f t="shared" si="14"/>
        <v>0</v>
      </c>
      <c r="AZ31" s="144">
        <f t="shared" si="6"/>
        <v>0</v>
      </c>
      <c r="BA31" s="144">
        <f t="shared" si="6"/>
        <v>0</v>
      </c>
      <c r="BB31" s="144">
        <f t="shared" si="6"/>
        <v>0</v>
      </c>
      <c r="BC31" s="144">
        <f t="shared" si="6"/>
        <v>0</v>
      </c>
      <c r="BD31" s="144">
        <f t="shared" si="6"/>
        <v>0</v>
      </c>
      <c r="BE31" s="144">
        <f t="shared" si="6"/>
        <v>0</v>
      </c>
      <c r="BF31" s="144">
        <f t="shared" si="6"/>
        <v>0</v>
      </c>
      <c r="BG31" s="144">
        <f t="shared" si="6"/>
        <v>0</v>
      </c>
      <c r="BH31" s="144">
        <f t="shared" si="6"/>
        <v>0</v>
      </c>
      <c r="BI31" s="144">
        <f t="shared" si="6"/>
        <v>0</v>
      </c>
      <c r="BJ31" s="144">
        <f t="shared" si="6"/>
        <v>0</v>
      </c>
      <c r="BK31" s="144">
        <f t="shared" si="6"/>
        <v>0</v>
      </c>
      <c r="BL31" s="144">
        <f t="shared" si="6"/>
        <v>0</v>
      </c>
      <c r="BM31" s="144">
        <f t="shared" si="6"/>
        <v>0</v>
      </c>
      <c r="BN31" s="144">
        <f t="shared" si="6"/>
        <v>0</v>
      </c>
      <c r="BO31" s="144">
        <f t="shared" si="6"/>
        <v>0</v>
      </c>
      <c r="BP31" s="144">
        <f t="shared" si="6"/>
        <v>0</v>
      </c>
      <c r="BQ31" s="144">
        <f t="shared" si="6"/>
        <v>0</v>
      </c>
      <c r="BR31" s="144">
        <f t="shared" si="6"/>
        <v>0</v>
      </c>
      <c r="BS31" s="144">
        <f t="shared" si="6"/>
        <v>0</v>
      </c>
      <c r="BT31" s="144">
        <f t="shared" si="6"/>
        <v>0</v>
      </c>
      <c r="BU31" s="144">
        <f t="shared" si="6"/>
        <v>0</v>
      </c>
      <c r="BV31" s="144">
        <f t="shared" si="6"/>
        <v>0</v>
      </c>
      <c r="BW31" s="144">
        <f t="shared" si="6"/>
        <v>0</v>
      </c>
      <c r="BX31" s="144">
        <f t="shared" si="6"/>
        <v>0</v>
      </c>
      <c r="BY31" s="144">
        <f t="shared" si="6"/>
        <v>0</v>
      </c>
      <c r="BZ31" s="144">
        <f t="shared" si="6"/>
        <v>0</v>
      </c>
      <c r="CA31" s="144">
        <f t="shared" si="6"/>
        <v>0</v>
      </c>
      <c r="CB31" s="144">
        <f t="shared" si="6"/>
        <v>0</v>
      </c>
      <c r="CC31" s="369"/>
      <c r="CE31" s="189" t="str">
        <f t="shared" si="1"/>
        <v>Terrassement pour raccordement sondes géothermiques</v>
      </c>
      <c r="CF31" s="145"/>
      <c r="CG31" s="145"/>
      <c r="CH31" s="145"/>
      <c r="CI31" s="145">
        <v>1</v>
      </c>
      <c r="CJ31" s="145"/>
      <c r="CK31" s="145"/>
      <c r="CL31" s="145"/>
      <c r="CM31" s="145"/>
      <c r="CN31" s="145"/>
      <c r="CO31" s="145"/>
      <c r="CP31" s="145"/>
      <c r="CQ31" s="145"/>
      <c r="CR31" s="145"/>
      <c r="CS31" s="145"/>
      <c r="CT31" s="145">
        <f t="shared" si="2"/>
        <v>0</v>
      </c>
      <c r="CU31" s="145">
        <f t="shared" si="3"/>
        <v>0</v>
      </c>
      <c r="CV31" s="145">
        <f t="shared" si="7"/>
        <v>0</v>
      </c>
    </row>
    <row r="32" spans="1:100" s="137" customFormat="1" ht="13.5" hidden="1" thickBot="1" x14ac:dyDescent="0.25">
      <c r="A32" s="102"/>
      <c r="B32" s="98" t="s">
        <v>414</v>
      </c>
      <c r="C32" s="319"/>
      <c r="D32" s="49"/>
      <c r="E32" s="138">
        <v>30</v>
      </c>
      <c r="F32" s="642"/>
      <c r="G32" s="34">
        <v>1E-3</v>
      </c>
      <c r="H32" s="636"/>
      <c r="I32" s="622" t="s">
        <v>124</v>
      </c>
      <c r="J32" s="116"/>
      <c r="K32" s="139">
        <f t="shared" si="8"/>
        <v>30</v>
      </c>
      <c r="L32" s="140">
        <f t="shared" si="9"/>
        <v>1E-3</v>
      </c>
      <c r="M32" s="141">
        <f t="shared" si="10"/>
        <v>0</v>
      </c>
      <c r="N32" s="141">
        <f t="shared" si="11"/>
        <v>0</v>
      </c>
      <c r="O32" s="70"/>
      <c r="P32" s="143" t="str">
        <f t="shared" si="0"/>
        <v>Fondations</v>
      </c>
      <c r="Q32" s="144">
        <f t="shared" si="12"/>
        <v>0</v>
      </c>
      <c r="R32" s="144">
        <f t="shared" si="4"/>
        <v>0</v>
      </c>
      <c r="S32" s="144">
        <f t="shared" si="4"/>
        <v>0</v>
      </c>
      <c r="T32" s="144">
        <f t="shared" si="4"/>
        <v>0</v>
      </c>
      <c r="U32" s="144">
        <f t="shared" si="4"/>
        <v>0</v>
      </c>
      <c r="V32" s="144">
        <f t="shared" si="4"/>
        <v>0</v>
      </c>
      <c r="W32" s="144">
        <f t="shared" si="4"/>
        <v>0</v>
      </c>
      <c r="X32" s="144">
        <f t="shared" si="4"/>
        <v>0</v>
      </c>
      <c r="Y32" s="144">
        <f t="shared" si="4"/>
        <v>0</v>
      </c>
      <c r="Z32" s="144">
        <f t="shared" si="4"/>
        <v>0</v>
      </c>
      <c r="AA32" s="144">
        <f t="shared" si="4"/>
        <v>0</v>
      </c>
      <c r="AB32" s="144">
        <f t="shared" si="4"/>
        <v>0</v>
      </c>
      <c r="AC32" s="144">
        <f t="shared" si="4"/>
        <v>0</v>
      </c>
      <c r="AD32" s="144">
        <f t="shared" si="4"/>
        <v>0</v>
      </c>
      <c r="AE32" s="144">
        <f t="shared" si="4"/>
        <v>0</v>
      </c>
      <c r="AF32" s="144">
        <f t="shared" si="4"/>
        <v>0</v>
      </c>
      <c r="AG32" s="144">
        <f t="shared" si="4"/>
        <v>0</v>
      </c>
      <c r="AH32" s="144">
        <f t="shared" si="4"/>
        <v>0</v>
      </c>
      <c r="AI32" s="144">
        <f t="shared" si="4"/>
        <v>0</v>
      </c>
      <c r="AJ32" s="144">
        <f t="shared" si="4"/>
        <v>0</v>
      </c>
      <c r="AK32" s="144">
        <f t="shared" si="4"/>
        <v>0</v>
      </c>
      <c r="AL32" s="144">
        <f t="shared" si="4"/>
        <v>0</v>
      </c>
      <c r="AM32" s="144">
        <f t="shared" si="4"/>
        <v>0</v>
      </c>
      <c r="AN32" s="144">
        <f t="shared" si="4"/>
        <v>0</v>
      </c>
      <c r="AO32" s="144">
        <f t="shared" si="4"/>
        <v>0</v>
      </c>
      <c r="AP32" s="144">
        <f t="shared" si="4"/>
        <v>0</v>
      </c>
      <c r="AQ32" s="144">
        <f t="shared" si="4"/>
        <v>0</v>
      </c>
      <c r="AR32" s="144">
        <f t="shared" si="4"/>
        <v>0</v>
      </c>
      <c r="AS32" s="144">
        <f t="shared" si="4"/>
        <v>0</v>
      </c>
      <c r="AT32" s="144">
        <f t="shared" si="4"/>
        <v>0</v>
      </c>
      <c r="AU32" s="144">
        <f t="shared" si="4"/>
        <v>0</v>
      </c>
      <c r="AV32" s="144">
        <f t="shared" si="5"/>
        <v>0</v>
      </c>
      <c r="AX32" s="144">
        <f t="shared" si="13"/>
        <v>0</v>
      </c>
      <c r="AY32" s="144">
        <f t="shared" si="14"/>
        <v>0</v>
      </c>
      <c r="AZ32" s="144">
        <f t="shared" si="6"/>
        <v>0</v>
      </c>
      <c r="BA32" s="144">
        <f t="shared" si="6"/>
        <v>0</v>
      </c>
      <c r="BB32" s="144">
        <f t="shared" si="6"/>
        <v>0</v>
      </c>
      <c r="BC32" s="144">
        <f t="shared" si="6"/>
        <v>0</v>
      </c>
      <c r="BD32" s="144">
        <f t="shared" si="6"/>
        <v>0</v>
      </c>
      <c r="BE32" s="144">
        <f t="shared" si="6"/>
        <v>0</v>
      </c>
      <c r="BF32" s="144">
        <f t="shared" si="6"/>
        <v>0</v>
      </c>
      <c r="BG32" s="144">
        <f t="shared" si="6"/>
        <v>0</v>
      </c>
      <c r="BH32" s="144">
        <f t="shared" si="6"/>
        <v>0</v>
      </c>
      <c r="BI32" s="144">
        <f t="shared" si="6"/>
        <v>0</v>
      </c>
      <c r="BJ32" s="144">
        <f t="shared" si="6"/>
        <v>0</v>
      </c>
      <c r="BK32" s="144">
        <f t="shared" si="6"/>
        <v>0</v>
      </c>
      <c r="BL32" s="144">
        <f t="shared" si="6"/>
        <v>0</v>
      </c>
      <c r="BM32" s="144">
        <f t="shared" si="6"/>
        <v>0</v>
      </c>
      <c r="BN32" s="144">
        <f t="shared" si="6"/>
        <v>0</v>
      </c>
      <c r="BO32" s="144">
        <f t="shared" si="6"/>
        <v>0</v>
      </c>
      <c r="BP32" s="144">
        <f t="shared" si="6"/>
        <v>0</v>
      </c>
      <c r="BQ32" s="144">
        <f t="shared" si="6"/>
        <v>0</v>
      </c>
      <c r="BR32" s="144">
        <f t="shared" si="6"/>
        <v>0</v>
      </c>
      <c r="BS32" s="144">
        <f t="shared" si="6"/>
        <v>0</v>
      </c>
      <c r="BT32" s="144">
        <f t="shared" si="6"/>
        <v>0</v>
      </c>
      <c r="BU32" s="144">
        <f t="shared" si="6"/>
        <v>0</v>
      </c>
      <c r="BV32" s="144">
        <f t="shared" si="6"/>
        <v>0</v>
      </c>
      <c r="BW32" s="144">
        <f t="shared" si="6"/>
        <v>0</v>
      </c>
      <c r="BX32" s="144">
        <f t="shared" si="6"/>
        <v>0</v>
      </c>
      <c r="BY32" s="144">
        <f t="shared" si="6"/>
        <v>0</v>
      </c>
      <c r="BZ32" s="144">
        <f t="shared" si="6"/>
        <v>0</v>
      </c>
      <c r="CA32" s="144">
        <f t="shared" si="6"/>
        <v>0</v>
      </c>
      <c r="CB32" s="144">
        <f t="shared" si="6"/>
        <v>0</v>
      </c>
      <c r="CC32" s="369"/>
      <c r="CE32" s="189" t="str">
        <f t="shared" si="1"/>
        <v>Fondations</v>
      </c>
      <c r="CF32" s="145"/>
      <c r="CG32" s="145"/>
      <c r="CH32" s="145"/>
      <c r="CI32" s="145">
        <v>1</v>
      </c>
      <c r="CJ32" s="145"/>
      <c r="CK32" s="145"/>
      <c r="CL32" s="145"/>
      <c r="CM32" s="145"/>
      <c r="CN32" s="145"/>
      <c r="CO32" s="145"/>
      <c r="CP32" s="145"/>
      <c r="CQ32" s="145"/>
      <c r="CR32" s="145"/>
      <c r="CS32" s="145"/>
      <c r="CT32" s="145">
        <f t="shared" si="2"/>
        <v>0</v>
      </c>
      <c r="CU32" s="145">
        <f t="shared" si="3"/>
        <v>0</v>
      </c>
      <c r="CV32" s="145">
        <f t="shared" si="7"/>
        <v>0</v>
      </c>
    </row>
    <row r="33" spans="1:100" s="137" customFormat="1" ht="13.5" hidden="1" thickBot="1" x14ac:dyDescent="0.25">
      <c r="A33" s="102"/>
      <c r="B33" s="98" t="s">
        <v>363</v>
      </c>
      <c r="C33" s="319"/>
      <c r="D33" s="49"/>
      <c r="E33" s="138">
        <v>30</v>
      </c>
      <c r="F33" s="642"/>
      <c r="G33" s="34">
        <v>1.4999999999999999E-2</v>
      </c>
      <c r="H33" s="636"/>
      <c r="I33" s="622" t="s">
        <v>124</v>
      </c>
      <c r="J33" s="116"/>
      <c r="K33" s="139">
        <f t="shared" si="8"/>
        <v>30</v>
      </c>
      <c r="L33" s="140">
        <f t="shared" si="9"/>
        <v>1.4999999999999999E-2</v>
      </c>
      <c r="M33" s="141">
        <f t="shared" si="10"/>
        <v>0</v>
      </c>
      <c r="N33" s="141">
        <f t="shared" si="11"/>
        <v>0</v>
      </c>
      <c r="O33" s="70"/>
      <c r="P33" s="143" t="str">
        <f t="shared" si="0"/>
        <v>Local citerne</v>
      </c>
      <c r="Q33" s="144">
        <f t="shared" si="12"/>
        <v>0</v>
      </c>
      <c r="R33" s="144">
        <f t="shared" si="4"/>
        <v>0</v>
      </c>
      <c r="S33" s="144">
        <f t="shared" si="4"/>
        <v>0</v>
      </c>
      <c r="T33" s="144">
        <f t="shared" si="4"/>
        <v>0</v>
      </c>
      <c r="U33" s="144">
        <f t="shared" si="4"/>
        <v>0</v>
      </c>
      <c r="V33" s="144">
        <f t="shared" si="4"/>
        <v>0</v>
      </c>
      <c r="W33" s="144">
        <f t="shared" si="4"/>
        <v>0</v>
      </c>
      <c r="X33" s="144">
        <f t="shared" si="4"/>
        <v>0</v>
      </c>
      <c r="Y33" s="144">
        <f t="shared" si="4"/>
        <v>0</v>
      </c>
      <c r="Z33" s="144">
        <f t="shared" si="4"/>
        <v>0</v>
      </c>
      <c r="AA33" s="144">
        <f t="shared" si="4"/>
        <v>0</v>
      </c>
      <c r="AB33" s="144">
        <f t="shared" si="4"/>
        <v>0</v>
      </c>
      <c r="AC33" s="144">
        <f t="shared" si="4"/>
        <v>0</v>
      </c>
      <c r="AD33" s="144">
        <f t="shared" si="4"/>
        <v>0</v>
      </c>
      <c r="AE33" s="144">
        <f t="shared" si="4"/>
        <v>0</v>
      </c>
      <c r="AF33" s="144">
        <f t="shared" si="4"/>
        <v>0</v>
      </c>
      <c r="AG33" s="144">
        <f t="shared" si="4"/>
        <v>0</v>
      </c>
      <c r="AH33" s="144">
        <f t="shared" si="4"/>
        <v>0</v>
      </c>
      <c r="AI33" s="144">
        <f t="shared" si="4"/>
        <v>0</v>
      </c>
      <c r="AJ33" s="144">
        <f t="shared" si="4"/>
        <v>0</v>
      </c>
      <c r="AK33" s="144">
        <f t="shared" si="4"/>
        <v>0</v>
      </c>
      <c r="AL33" s="144">
        <f t="shared" si="4"/>
        <v>0</v>
      </c>
      <c r="AM33" s="144">
        <f t="shared" si="4"/>
        <v>0</v>
      </c>
      <c r="AN33" s="144">
        <f t="shared" si="4"/>
        <v>0</v>
      </c>
      <c r="AO33" s="144">
        <f t="shared" si="4"/>
        <v>0</v>
      </c>
      <c r="AP33" s="144">
        <f t="shared" si="4"/>
        <v>0</v>
      </c>
      <c r="AQ33" s="144">
        <f t="shared" si="4"/>
        <v>0</v>
      </c>
      <c r="AR33" s="144">
        <f t="shared" si="4"/>
        <v>0</v>
      </c>
      <c r="AS33" s="144">
        <f t="shared" si="4"/>
        <v>0</v>
      </c>
      <c r="AT33" s="144">
        <f t="shared" si="4"/>
        <v>0</v>
      </c>
      <c r="AU33" s="144">
        <f t="shared" si="4"/>
        <v>0</v>
      </c>
      <c r="AV33" s="144">
        <f t="shared" si="5"/>
        <v>0</v>
      </c>
      <c r="AX33" s="144">
        <f t="shared" si="13"/>
        <v>0</v>
      </c>
      <c r="AY33" s="144">
        <f t="shared" si="14"/>
        <v>0</v>
      </c>
      <c r="AZ33" s="144">
        <f t="shared" si="6"/>
        <v>0</v>
      </c>
      <c r="BA33" s="144">
        <f t="shared" si="6"/>
        <v>0</v>
      </c>
      <c r="BB33" s="144">
        <f t="shared" si="6"/>
        <v>0</v>
      </c>
      <c r="BC33" s="144">
        <f t="shared" si="6"/>
        <v>0</v>
      </c>
      <c r="BD33" s="144">
        <f t="shared" si="6"/>
        <v>0</v>
      </c>
      <c r="BE33" s="144">
        <f t="shared" si="6"/>
        <v>0</v>
      </c>
      <c r="BF33" s="144">
        <f t="shared" si="6"/>
        <v>0</v>
      </c>
      <c r="BG33" s="144">
        <f t="shared" si="6"/>
        <v>0</v>
      </c>
      <c r="BH33" s="144">
        <f t="shared" si="6"/>
        <v>0</v>
      </c>
      <c r="BI33" s="144">
        <f t="shared" si="6"/>
        <v>0</v>
      </c>
      <c r="BJ33" s="144">
        <f t="shared" si="6"/>
        <v>0</v>
      </c>
      <c r="BK33" s="144">
        <f t="shared" si="6"/>
        <v>0</v>
      </c>
      <c r="BL33" s="144">
        <f t="shared" si="6"/>
        <v>0</v>
      </c>
      <c r="BM33" s="144">
        <f t="shared" si="6"/>
        <v>0</v>
      </c>
      <c r="BN33" s="144">
        <f t="shared" si="6"/>
        <v>0</v>
      </c>
      <c r="BO33" s="144">
        <f t="shared" si="6"/>
        <v>0</v>
      </c>
      <c r="BP33" s="144">
        <f t="shared" si="6"/>
        <v>0</v>
      </c>
      <c r="BQ33" s="144">
        <f t="shared" si="6"/>
        <v>0</v>
      </c>
      <c r="BR33" s="144">
        <f t="shared" si="6"/>
        <v>0</v>
      </c>
      <c r="BS33" s="144">
        <f t="shared" si="6"/>
        <v>0</v>
      </c>
      <c r="BT33" s="144">
        <f t="shared" si="6"/>
        <v>0</v>
      </c>
      <c r="BU33" s="144">
        <f t="shared" si="6"/>
        <v>0</v>
      </c>
      <c r="BV33" s="144">
        <f t="shared" si="6"/>
        <v>0</v>
      </c>
      <c r="BW33" s="144">
        <f t="shared" si="6"/>
        <v>0</v>
      </c>
      <c r="BX33" s="144">
        <f t="shared" si="6"/>
        <v>0</v>
      </c>
      <c r="BY33" s="144">
        <f t="shared" si="6"/>
        <v>0</v>
      </c>
      <c r="BZ33" s="144">
        <f t="shared" si="6"/>
        <v>0</v>
      </c>
      <c r="CA33" s="144">
        <f t="shared" si="6"/>
        <v>0</v>
      </c>
      <c r="CB33" s="144">
        <f t="shared" si="6"/>
        <v>0</v>
      </c>
      <c r="CC33" s="369"/>
      <c r="CE33" s="189" t="str">
        <f t="shared" si="1"/>
        <v>Local citerne</v>
      </c>
      <c r="CF33" s="145"/>
      <c r="CG33" s="145"/>
      <c r="CH33" s="145"/>
      <c r="CI33" s="145"/>
      <c r="CJ33" s="145"/>
      <c r="CK33" s="145"/>
      <c r="CL33" s="145"/>
      <c r="CM33" s="145"/>
      <c r="CN33" s="145"/>
      <c r="CO33" s="145"/>
      <c r="CP33" s="145"/>
      <c r="CQ33" s="145"/>
      <c r="CR33" s="145"/>
      <c r="CS33" s="145">
        <v>1</v>
      </c>
      <c r="CT33" s="145">
        <f t="shared" si="2"/>
        <v>0</v>
      </c>
      <c r="CU33" s="145">
        <f t="shared" si="3"/>
        <v>0</v>
      </c>
      <c r="CV33" s="145">
        <f t="shared" si="7"/>
        <v>0</v>
      </c>
    </row>
    <row r="34" spans="1:100" s="137" customFormat="1" ht="13.5" hidden="1" thickBot="1" x14ac:dyDescent="0.25">
      <c r="A34" s="102"/>
      <c r="B34" s="99" t="s">
        <v>127</v>
      </c>
      <c r="C34" s="319"/>
      <c r="D34" s="49"/>
      <c r="E34" s="138">
        <v>30</v>
      </c>
      <c r="F34" s="642"/>
      <c r="G34" s="34">
        <v>2.5000000000000001E-2</v>
      </c>
      <c r="H34" s="636"/>
      <c r="I34" s="622" t="s">
        <v>124</v>
      </c>
      <c r="J34" s="116"/>
      <c r="K34" s="139">
        <f t="shared" si="8"/>
        <v>30</v>
      </c>
      <c r="L34" s="140">
        <f t="shared" si="9"/>
        <v>2.5000000000000001E-2</v>
      </c>
      <c r="M34" s="141">
        <f t="shared" si="10"/>
        <v>0</v>
      </c>
      <c r="N34" s="141">
        <f t="shared" si="11"/>
        <v>0</v>
      </c>
      <c r="O34" s="70"/>
      <c r="P34" s="143" t="str">
        <f t="shared" si="0"/>
        <v>Silo à pellets/à copeaux</v>
      </c>
      <c r="Q34" s="144">
        <f t="shared" si="12"/>
        <v>0</v>
      </c>
      <c r="R34" s="144">
        <f t="shared" si="4"/>
        <v>0</v>
      </c>
      <c r="S34" s="144">
        <f t="shared" si="4"/>
        <v>0</v>
      </c>
      <c r="T34" s="144">
        <f t="shared" si="4"/>
        <v>0</v>
      </c>
      <c r="U34" s="144">
        <f t="shared" si="4"/>
        <v>0</v>
      </c>
      <c r="V34" s="144">
        <f t="shared" si="4"/>
        <v>0</v>
      </c>
      <c r="W34" s="144">
        <f t="shared" si="4"/>
        <v>0</v>
      </c>
      <c r="X34" s="144">
        <f t="shared" si="4"/>
        <v>0</v>
      </c>
      <c r="Y34" s="144">
        <f t="shared" si="4"/>
        <v>0</v>
      </c>
      <c r="Z34" s="144">
        <f t="shared" si="4"/>
        <v>0</v>
      </c>
      <c r="AA34" s="144">
        <f t="shared" si="4"/>
        <v>0</v>
      </c>
      <c r="AB34" s="144">
        <f t="shared" si="4"/>
        <v>0</v>
      </c>
      <c r="AC34" s="144">
        <f t="shared" si="4"/>
        <v>0</v>
      </c>
      <c r="AD34" s="144">
        <f t="shared" si="4"/>
        <v>0</v>
      </c>
      <c r="AE34" s="144">
        <f t="shared" si="4"/>
        <v>0</v>
      </c>
      <c r="AF34" s="144">
        <f t="shared" si="4"/>
        <v>0</v>
      </c>
      <c r="AG34" s="144">
        <f t="shared" si="4"/>
        <v>0</v>
      </c>
      <c r="AH34" s="144">
        <f t="shared" si="4"/>
        <v>0</v>
      </c>
      <c r="AI34" s="144">
        <f t="shared" si="4"/>
        <v>0</v>
      </c>
      <c r="AJ34" s="144">
        <f t="shared" si="4"/>
        <v>0</v>
      </c>
      <c r="AK34" s="144">
        <f t="shared" si="4"/>
        <v>0</v>
      </c>
      <c r="AL34" s="144">
        <f t="shared" si="4"/>
        <v>0</v>
      </c>
      <c r="AM34" s="144">
        <f t="shared" si="4"/>
        <v>0</v>
      </c>
      <c r="AN34" s="144">
        <f t="shared" si="4"/>
        <v>0</v>
      </c>
      <c r="AO34" s="144">
        <f t="shared" si="4"/>
        <v>0</v>
      </c>
      <c r="AP34" s="144">
        <f t="shared" si="4"/>
        <v>0</v>
      </c>
      <c r="AQ34" s="144">
        <f t="shared" si="4"/>
        <v>0</v>
      </c>
      <c r="AR34" s="144">
        <f t="shared" si="4"/>
        <v>0</v>
      </c>
      <c r="AS34" s="144">
        <f t="shared" si="4"/>
        <v>0</v>
      </c>
      <c r="AT34" s="144">
        <f t="shared" si="4"/>
        <v>0</v>
      </c>
      <c r="AU34" s="144">
        <f t="shared" si="4"/>
        <v>0</v>
      </c>
      <c r="AV34" s="144">
        <f t="shared" si="5"/>
        <v>0</v>
      </c>
      <c r="AX34" s="144">
        <f t="shared" si="13"/>
        <v>0</v>
      </c>
      <c r="AY34" s="144">
        <f t="shared" si="14"/>
        <v>0</v>
      </c>
      <c r="AZ34" s="144">
        <f t="shared" si="6"/>
        <v>0</v>
      </c>
      <c r="BA34" s="144">
        <f t="shared" si="6"/>
        <v>0</v>
      </c>
      <c r="BB34" s="144">
        <f t="shared" si="6"/>
        <v>0</v>
      </c>
      <c r="BC34" s="144">
        <f t="shared" si="6"/>
        <v>0</v>
      </c>
      <c r="BD34" s="144">
        <f t="shared" si="6"/>
        <v>0</v>
      </c>
      <c r="BE34" s="144">
        <f t="shared" si="6"/>
        <v>0</v>
      </c>
      <c r="BF34" s="144">
        <f t="shared" si="6"/>
        <v>0</v>
      </c>
      <c r="BG34" s="144">
        <f t="shared" si="6"/>
        <v>0</v>
      </c>
      <c r="BH34" s="144">
        <f t="shared" si="6"/>
        <v>0</v>
      </c>
      <c r="BI34" s="144">
        <f t="shared" si="6"/>
        <v>0</v>
      </c>
      <c r="BJ34" s="144">
        <f t="shared" si="6"/>
        <v>0</v>
      </c>
      <c r="BK34" s="144">
        <f t="shared" si="6"/>
        <v>0</v>
      </c>
      <c r="BL34" s="144">
        <f t="shared" si="6"/>
        <v>0</v>
      </c>
      <c r="BM34" s="144">
        <f t="shared" si="6"/>
        <v>0</v>
      </c>
      <c r="BN34" s="144">
        <f t="shared" si="6"/>
        <v>0</v>
      </c>
      <c r="BO34" s="144">
        <f t="shared" si="6"/>
        <v>0</v>
      </c>
      <c r="BP34" s="144">
        <f t="shared" si="6"/>
        <v>0</v>
      </c>
      <c r="BQ34" s="144">
        <f t="shared" si="6"/>
        <v>0</v>
      </c>
      <c r="BR34" s="144">
        <f t="shared" si="6"/>
        <v>0</v>
      </c>
      <c r="BS34" s="144">
        <f t="shared" si="6"/>
        <v>0</v>
      </c>
      <c r="BT34" s="144">
        <f t="shared" si="6"/>
        <v>0</v>
      </c>
      <c r="BU34" s="144">
        <f t="shared" si="6"/>
        <v>0</v>
      </c>
      <c r="BV34" s="144">
        <f t="shared" si="6"/>
        <v>0</v>
      </c>
      <c r="BW34" s="144">
        <f t="shared" si="6"/>
        <v>0</v>
      </c>
      <c r="BX34" s="144">
        <f t="shared" si="6"/>
        <v>0</v>
      </c>
      <c r="BY34" s="144">
        <f t="shared" si="6"/>
        <v>0</v>
      </c>
      <c r="BZ34" s="144">
        <f t="shared" si="6"/>
        <v>0</v>
      </c>
      <c r="CA34" s="144">
        <f t="shared" si="6"/>
        <v>0</v>
      </c>
      <c r="CB34" s="144">
        <f t="shared" si="6"/>
        <v>0</v>
      </c>
      <c r="CC34" s="369"/>
      <c r="CE34" s="189" t="str">
        <f t="shared" si="1"/>
        <v>Silo à pellets/à copeaux</v>
      </c>
      <c r="CF34" s="145"/>
      <c r="CG34" s="145"/>
      <c r="CH34" s="145"/>
      <c r="CI34" s="145"/>
      <c r="CJ34" s="145"/>
      <c r="CK34" s="145"/>
      <c r="CL34" s="145"/>
      <c r="CM34" s="145">
        <v>1</v>
      </c>
      <c r="CN34" s="145">
        <v>1</v>
      </c>
      <c r="CO34" s="145"/>
      <c r="CP34" s="145"/>
      <c r="CQ34" s="145"/>
      <c r="CR34" s="145"/>
      <c r="CS34" s="145"/>
      <c r="CT34" s="145">
        <f t="shared" si="2"/>
        <v>0</v>
      </c>
      <c r="CU34" s="145">
        <f t="shared" si="3"/>
        <v>0</v>
      </c>
      <c r="CV34" s="145">
        <f t="shared" si="7"/>
        <v>0</v>
      </c>
    </row>
    <row r="35" spans="1:100" s="137" customFormat="1" hidden="1" x14ac:dyDescent="0.2">
      <c r="A35" s="158"/>
      <c r="B35" s="95" t="s">
        <v>45</v>
      </c>
      <c r="C35" s="320"/>
      <c r="D35" s="50"/>
      <c r="E35" s="510">
        <v>30</v>
      </c>
      <c r="F35" s="643"/>
      <c r="G35" s="157" t="s">
        <v>46</v>
      </c>
      <c r="H35" s="637"/>
      <c r="I35" s="623" t="s">
        <v>124</v>
      </c>
      <c r="J35" s="84"/>
      <c r="K35" s="139">
        <f t="shared" si="8"/>
        <v>30</v>
      </c>
      <c r="L35" s="140">
        <f t="shared" si="9"/>
        <v>0</v>
      </c>
      <c r="M35" s="141">
        <f t="shared" si="10"/>
        <v>0</v>
      </c>
      <c r="N35" s="141">
        <f t="shared" si="11"/>
        <v>0</v>
      </c>
      <c r="O35" s="70"/>
      <c r="P35" s="149" t="str">
        <f t="shared" si="0"/>
        <v>Autre</v>
      </c>
      <c r="Q35" s="144">
        <f t="shared" si="12"/>
        <v>0</v>
      </c>
      <c r="R35" s="144">
        <f t="shared" si="4"/>
        <v>0</v>
      </c>
      <c r="S35" s="144">
        <f t="shared" si="4"/>
        <v>0</v>
      </c>
      <c r="T35" s="144">
        <f t="shared" si="4"/>
        <v>0</v>
      </c>
      <c r="U35" s="144">
        <f t="shared" si="4"/>
        <v>0</v>
      </c>
      <c r="V35" s="144">
        <f t="shared" si="4"/>
        <v>0</v>
      </c>
      <c r="W35" s="144">
        <f t="shared" si="4"/>
        <v>0</v>
      </c>
      <c r="X35" s="144">
        <f t="shared" si="4"/>
        <v>0</v>
      </c>
      <c r="Y35" s="144">
        <f t="shared" si="4"/>
        <v>0</v>
      </c>
      <c r="Z35" s="144">
        <f t="shared" si="4"/>
        <v>0</v>
      </c>
      <c r="AA35" s="144">
        <f t="shared" si="4"/>
        <v>0</v>
      </c>
      <c r="AB35" s="144">
        <f t="shared" si="4"/>
        <v>0</v>
      </c>
      <c r="AC35" s="144">
        <f t="shared" si="4"/>
        <v>0</v>
      </c>
      <c r="AD35" s="144">
        <f t="shared" si="4"/>
        <v>0</v>
      </c>
      <c r="AE35" s="144">
        <f t="shared" si="4"/>
        <v>0</v>
      </c>
      <c r="AF35" s="144">
        <f t="shared" si="4"/>
        <v>0</v>
      </c>
      <c r="AG35" s="144">
        <f t="shared" ref="AG35:AU35" si="15">IF(Betrachtungszeit_Heizung&lt;AG$26,0,IF(AND(AF$26&lt;&gt;0,AF$26/($K35)=INT(AF$26/($K35))),$D35,0))</f>
        <v>0</v>
      </c>
      <c r="AH35" s="144">
        <f t="shared" si="15"/>
        <v>0</v>
      </c>
      <c r="AI35" s="144">
        <f t="shared" si="15"/>
        <v>0</v>
      </c>
      <c r="AJ35" s="144">
        <f t="shared" si="15"/>
        <v>0</v>
      </c>
      <c r="AK35" s="144">
        <f t="shared" si="15"/>
        <v>0</v>
      </c>
      <c r="AL35" s="144">
        <f t="shared" si="15"/>
        <v>0</v>
      </c>
      <c r="AM35" s="144">
        <f t="shared" si="15"/>
        <v>0</v>
      </c>
      <c r="AN35" s="144">
        <f t="shared" si="15"/>
        <v>0</v>
      </c>
      <c r="AO35" s="144">
        <f t="shared" si="15"/>
        <v>0</v>
      </c>
      <c r="AP35" s="144">
        <f t="shared" si="15"/>
        <v>0</v>
      </c>
      <c r="AQ35" s="144">
        <f t="shared" si="15"/>
        <v>0</v>
      </c>
      <c r="AR35" s="144">
        <f t="shared" si="15"/>
        <v>0</v>
      </c>
      <c r="AS35" s="144">
        <f t="shared" si="15"/>
        <v>0</v>
      </c>
      <c r="AT35" s="144">
        <f t="shared" si="15"/>
        <v>0</v>
      </c>
      <c r="AU35" s="144">
        <f t="shared" si="15"/>
        <v>0</v>
      </c>
      <c r="AV35" s="144">
        <f t="shared" si="5"/>
        <v>0</v>
      </c>
      <c r="AX35" s="144">
        <f t="shared" si="13"/>
        <v>0</v>
      </c>
      <c r="AY35" s="144">
        <f t="shared" si="14"/>
        <v>0</v>
      </c>
      <c r="AZ35" s="144">
        <f t="shared" si="6"/>
        <v>0</v>
      </c>
      <c r="BA35" s="144">
        <f t="shared" si="6"/>
        <v>0</v>
      </c>
      <c r="BB35" s="144">
        <f t="shared" si="6"/>
        <v>0</v>
      </c>
      <c r="BC35" s="144">
        <f t="shared" si="6"/>
        <v>0</v>
      </c>
      <c r="BD35" s="144">
        <f t="shared" si="6"/>
        <v>0</v>
      </c>
      <c r="BE35" s="144">
        <f t="shared" si="6"/>
        <v>0</v>
      </c>
      <c r="BF35" s="144">
        <f t="shared" si="6"/>
        <v>0</v>
      </c>
      <c r="BG35" s="144">
        <f t="shared" si="6"/>
        <v>0</v>
      </c>
      <c r="BH35" s="144">
        <f t="shared" si="6"/>
        <v>0</v>
      </c>
      <c r="BI35" s="144">
        <f t="shared" si="6"/>
        <v>0</v>
      </c>
      <c r="BJ35" s="144">
        <f t="shared" si="6"/>
        <v>0</v>
      </c>
      <c r="BK35" s="144">
        <f t="shared" si="6"/>
        <v>0</v>
      </c>
      <c r="BL35" s="144">
        <f t="shared" si="6"/>
        <v>0</v>
      </c>
      <c r="BM35" s="144">
        <f t="shared" si="6"/>
        <v>0</v>
      </c>
      <c r="BN35" s="144">
        <f t="shared" si="6"/>
        <v>0</v>
      </c>
      <c r="BO35" s="144">
        <f t="shared" si="6"/>
        <v>0</v>
      </c>
      <c r="BP35" s="144">
        <f t="shared" si="6"/>
        <v>0</v>
      </c>
      <c r="BQ35" s="144">
        <f t="shared" si="6"/>
        <v>0</v>
      </c>
      <c r="BR35" s="144">
        <f t="shared" si="6"/>
        <v>0</v>
      </c>
      <c r="BS35" s="144">
        <f t="shared" si="6"/>
        <v>0</v>
      </c>
      <c r="BT35" s="144">
        <f t="shared" si="6"/>
        <v>0</v>
      </c>
      <c r="BU35" s="144">
        <f t="shared" si="6"/>
        <v>0</v>
      </c>
      <c r="BV35" s="144">
        <f t="shared" si="6"/>
        <v>0</v>
      </c>
      <c r="BW35" s="144">
        <f t="shared" ref="BW35:CB83" si="16">BV35-$N35+AP35</f>
        <v>0</v>
      </c>
      <c r="BX35" s="144">
        <f t="shared" si="16"/>
        <v>0</v>
      </c>
      <c r="BY35" s="144">
        <f t="shared" si="16"/>
        <v>0</v>
      </c>
      <c r="BZ35" s="144">
        <f t="shared" si="16"/>
        <v>0</v>
      </c>
      <c r="CA35" s="144">
        <f t="shared" si="16"/>
        <v>0</v>
      </c>
      <c r="CB35" s="144">
        <f t="shared" si="16"/>
        <v>0</v>
      </c>
      <c r="CC35" s="369"/>
      <c r="CE35" s="189" t="str">
        <f t="shared" si="1"/>
        <v>Autre</v>
      </c>
      <c r="CF35" s="145"/>
      <c r="CG35" s="145">
        <v>1</v>
      </c>
      <c r="CH35" s="145">
        <v>1</v>
      </c>
      <c r="CI35" s="145">
        <v>1</v>
      </c>
      <c r="CJ35" s="145">
        <v>1</v>
      </c>
      <c r="CK35" s="145">
        <v>1</v>
      </c>
      <c r="CL35" s="145">
        <v>1</v>
      </c>
      <c r="CM35" s="145">
        <v>1</v>
      </c>
      <c r="CN35" s="145">
        <v>1</v>
      </c>
      <c r="CO35" s="145">
        <v>1</v>
      </c>
      <c r="CP35" s="145">
        <v>1</v>
      </c>
      <c r="CQ35" s="145">
        <v>1</v>
      </c>
      <c r="CR35" s="145">
        <v>1</v>
      </c>
      <c r="CS35" s="145">
        <v>1</v>
      </c>
      <c r="CT35" s="145">
        <f t="shared" si="2"/>
        <v>0</v>
      </c>
      <c r="CU35" s="145">
        <f t="shared" si="3"/>
        <v>0</v>
      </c>
      <c r="CV35" s="145">
        <f t="shared" si="7"/>
        <v>0</v>
      </c>
    </row>
    <row r="36" spans="1:100" s="137" customFormat="1" ht="13.5" hidden="1" thickBot="1" x14ac:dyDescent="0.25">
      <c r="A36" s="102"/>
      <c r="B36" s="625" t="s">
        <v>365</v>
      </c>
      <c r="C36" s="321"/>
      <c r="D36" s="154"/>
      <c r="E36" s="155"/>
      <c r="F36" s="644"/>
      <c r="G36" s="130"/>
      <c r="H36" s="638"/>
      <c r="I36" s="156"/>
      <c r="J36" s="116"/>
      <c r="K36" s="139"/>
      <c r="L36" s="140"/>
      <c r="M36" s="141"/>
      <c r="N36" s="141"/>
      <c r="O36" s="70"/>
      <c r="P36" s="134" t="str">
        <f t="shared" si="0"/>
        <v>2. Source de chaleur - installations technique</v>
      </c>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369"/>
      <c r="CE36" s="374" t="str">
        <f>B36</f>
        <v>2. Source de chaleur - installations technique</v>
      </c>
      <c r="CF36" s="145">
        <v>1</v>
      </c>
      <c r="CG36" s="145">
        <v>1</v>
      </c>
      <c r="CH36" s="145">
        <v>1</v>
      </c>
      <c r="CI36" s="145">
        <v>1</v>
      </c>
      <c r="CJ36" s="145">
        <v>1</v>
      </c>
      <c r="CK36" s="145">
        <v>1</v>
      </c>
      <c r="CL36" s="145">
        <v>1</v>
      </c>
      <c r="CM36" s="145">
        <v>1</v>
      </c>
      <c r="CN36" s="145">
        <v>1</v>
      </c>
      <c r="CO36" s="145">
        <v>1</v>
      </c>
      <c r="CP36" s="145">
        <v>1</v>
      </c>
      <c r="CQ36" s="145">
        <v>1</v>
      </c>
      <c r="CR36" s="145">
        <v>1</v>
      </c>
      <c r="CS36" s="145">
        <v>1</v>
      </c>
      <c r="CT36" s="145">
        <f t="shared" si="2"/>
        <v>1</v>
      </c>
      <c r="CU36" s="145">
        <f t="shared" si="3"/>
        <v>1</v>
      </c>
      <c r="CV36" s="145">
        <f t="shared" si="7"/>
        <v>1</v>
      </c>
    </row>
    <row r="37" spans="1:100" s="137" customFormat="1" ht="13.5" hidden="1" thickBot="1" x14ac:dyDescent="0.25">
      <c r="A37" s="102"/>
      <c r="B37" s="99" t="s">
        <v>128</v>
      </c>
      <c r="C37" s="319"/>
      <c r="D37" s="49"/>
      <c r="E37" s="138">
        <v>50</v>
      </c>
      <c r="F37" s="642"/>
      <c r="G37" s="34">
        <v>0.01</v>
      </c>
      <c r="H37" s="636"/>
      <c r="I37" s="622" t="s">
        <v>124</v>
      </c>
      <c r="J37" s="116"/>
      <c r="K37" s="139">
        <f t="shared" si="8"/>
        <v>50</v>
      </c>
      <c r="L37" s="140">
        <f t="shared" ref="L37:L48" si="17">IF(ISNUMBER(H37),IF(I37=$D$332,IFERROR(H37/D37,"-"),H37/100),IF(ISNUMBER(G37),G37,0))</f>
        <v>0.01</v>
      </c>
      <c r="M37" s="141">
        <f t="shared" ref="M37:M48" si="18">IF(AND(ISNUMBER(H37),I37=$D$332),H37,L37*D37)</f>
        <v>0</v>
      </c>
      <c r="N37" s="141">
        <f t="shared" ref="N37:N48" si="19">1/K37*D37</f>
        <v>0</v>
      </c>
      <c r="O37" s="70"/>
      <c r="P37" s="143" t="str">
        <f t="shared" si="0"/>
        <v>Sondes géothermiques y c. forage</v>
      </c>
      <c r="Q37" s="144">
        <f t="shared" si="12"/>
        <v>0</v>
      </c>
      <c r="R37" s="144">
        <f t="shared" ref="R37:AU45" si="20">IF(Betrachtungszeit_Heizung&lt;R$26,0,IF(AND(Q$26&lt;&gt;0,Q$26/($K37)=INT(Q$26/($K37))),$D37,0))</f>
        <v>0</v>
      </c>
      <c r="S37" s="144">
        <f t="shared" si="20"/>
        <v>0</v>
      </c>
      <c r="T37" s="144">
        <f t="shared" si="20"/>
        <v>0</v>
      </c>
      <c r="U37" s="144">
        <f t="shared" si="20"/>
        <v>0</v>
      </c>
      <c r="V37" s="144">
        <f t="shared" si="20"/>
        <v>0</v>
      </c>
      <c r="W37" s="144">
        <f t="shared" si="20"/>
        <v>0</v>
      </c>
      <c r="X37" s="144">
        <f t="shared" si="20"/>
        <v>0</v>
      </c>
      <c r="Y37" s="144">
        <f t="shared" si="20"/>
        <v>0</v>
      </c>
      <c r="Z37" s="144">
        <f t="shared" si="20"/>
        <v>0</v>
      </c>
      <c r="AA37" s="144">
        <f t="shared" si="20"/>
        <v>0</v>
      </c>
      <c r="AB37" s="144">
        <f t="shared" si="20"/>
        <v>0</v>
      </c>
      <c r="AC37" s="144">
        <f t="shared" si="20"/>
        <v>0</v>
      </c>
      <c r="AD37" s="144">
        <f t="shared" si="20"/>
        <v>0</v>
      </c>
      <c r="AE37" s="144">
        <f t="shared" si="20"/>
        <v>0</v>
      </c>
      <c r="AF37" s="144">
        <f t="shared" si="20"/>
        <v>0</v>
      </c>
      <c r="AG37" s="144">
        <f t="shared" si="20"/>
        <v>0</v>
      </c>
      <c r="AH37" s="144">
        <f t="shared" si="20"/>
        <v>0</v>
      </c>
      <c r="AI37" s="144">
        <f t="shared" si="20"/>
        <v>0</v>
      </c>
      <c r="AJ37" s="144">
        <f t="shared" si="20"/>
        <v>0</v>
      </c>
      <c r="AK37" s="144">
        <f t="shared" si="20"/>
        <v>0</v>
      </c>
      <c r="AL37" s="144">
        <f t="shared" si="20"/>
        <v>0</v>
      </c>
      <c r="AM37" s="144">
        <f t="shared" si="20"/>
        <v>0</v>
      </c>
      <c r="AN37" s="144">
        <f t="shared" si="20"/>
        <v>0</v>
      </c>
      <c r="AO37" s="144">
        <f t="shared" si="20"/>
        <v>0</v>
      </c>
      <c r="AP37" s="144">
        <f t="shared" si="20"/>
        <v>0</v>
      </c>
      <c r="AQ37" s="144">
        <f t="shared" si="20"/>
        <v>0</v>
      </c>
      <c r="AR37" s="144">
        <f t="shared" si="20"/>
        <v>0</v>
      </c>
      <c r="AS37" s="144">
        <f t="shared" si="20"/>
        <v>0</v>
      </c>
      <c r="AT37" s="144">
        <f t="shared" si="20"/>
        <v>0</v>
      </c>
      <c r="AU37" s="144">
        <f t="shared" si="20"/>
        <v>0</v>
      </c>
      <c r="AV37" s="144">
        <f t="shared" ref="AV37:AV48" si="21">SUMIF($AX$26:$CB$26,Betrachtungszeit_Heizung,AX37:CB37)</f>
        <v>0</v>
      </c>
      <c r="AX37" s="144">
        <f>$D37</f>
        <v>0</v>
      </c>
      <c r="AY37" s="144">
        <f t="shared" si="14"/>
        <v>0</v>
      </c>
      <c r="AZ37" s="144">
        <f t="shared" si="14"/>
        <v>0</v>
      </c>
      <c r="BA37" s="144">
        <f t="shared" si="14"/>
        <v>0</v>
      </c>
      <c r="BB37" s="144">
        <f t="shared" si="14"/>
        <v>0</v>
      </c>
      <c r="BC37" s="144">
        <f t="shared" si="14"/>
        <v>0</v>
      </c>
      <c r="BD37" s="144">
        <f t="shared" si="14"/>
        <v>0</v>
      </c>
      <c r="BE37" s="144">
        <f t="shared" si="14"/>
        <v>0</v>
      </c>
      <c r="BF37" s="144">
        <f t="shared" si="14"/>
        <v>0</v>
      </c>
      <c r="BG37" s="144">
        <f t="shared" si="14"/>
        <v>0</v>
      </c>
      <c r="BH37" s="144">
        <f t="shared" si="14"/>
        <v>0</v>
      </c>
      <c r="BI37" s="144">
        <f t="shared" si="14"/>
        <v>0</v>
      </c>
      <c r="BJ37" s="144">
        <f t="shared" si="14"/>
        <v>0</v>
      </c>
      <c r="BK37" s="144">
        <f t="shared" si="14"/>
        <v>0</v>
      </c>
      <c r="BL37" s="144">
        <f t="shared" si="14"/>
        <v>0</v>
      </c>
      <c r="BM37" s="144">
        <f t="shared" si="14"/>
        <v>0</v>
      </c>
      <c r="BN37" s="144">
        <f t="shared" si="14"/>
        <v>0</v>
      </c>
      <c r="BO37" s="144">
        <f t="shared" ref="BO37:BV71" si="22">BN37-$N37+AH37</f>
        <v>0</v>
      </c>
      <c r="BP37" s="144">
        <f t="shared" si="22"/>
        <v>0</v>
      </c>
      <c r="BQ37" s="144">
        <f t="shared" si="22"/>
        <v>0</v>
      </c>
      <c r="BR37" s="144">
        <f t="shared" si="22"/>
        <v>0</v>
      </c>
      <c r="BS37" s="144">
        <f t="shared" si="22"/>
        <v>0</v>
      </c>
      <c r="BT37" s="144">
        <f t="shared" si="22"/>
        <v>0</v>
      </c>
      <c r="BU37" s="144">
        <f t="shared" si="22"/>
        <v>0</v>
      </c>
      <c r="BV37" s="144">
        <f t="shared" si="22"/>
        <v>0</v>
      </c>
      <c r="BW37" s="144">
        <f t="shared" si="16"/>
        <v>0</v>
      </c>
      <c r="BX37" s="144">
        <f t="shared" si="16"/>
        <v>0</v>
      </c>
      <c r="BY37" s="144">
        <f t="shared" si="16"/>
        <v>0</v>
      </c>
      <c r="BZ37" s="144">
        <f t="shared" si="16"/>
        <v>0</v>
      </c>
      <c r="CA37" s="144">
        <f t="shared" si="16"/>
        <v>0</v>
      </c>
      <c r="CB37" s="144">
        <f t="shared" si="16"/>
        <v>0</v>
      </c>
      <c r="CC37" s="369"/>
      <c r="CE37" s="189" t="str">
        <f t="shared" si="1"/>
        <v>Sondes géothermiques y c. forage</v>
      </c>
      <c r="CF37" s="145"/>
      <c r="CG37" s="145"/>
      <c r="CH37" s="145"/>
      <c r="CI37" s="145">
        <v>1</v>
      </c>
      <c r="CJ37" s="145"/>
      <c r="CK37" s="145"/>
      <c r="CL37" s="145"/>
      <c r="CM37" s="145"/>
      <c r="CN37" s="145"/>
      <c r="CO37" s="145"/>
      <c r="CP37" s="145"/>
      <c r="CQ37" s="145"/>
      <c r="CR37" s="145"/>
      <c r="CS37" s="145"/>
      <c r="CT37" s="145">
        <f t="shared" si="2"/>
        <v>0</v>
      </c>
      <c r="CU37" s="145">
        <f t="shared" si="3"/>
        <v>0</v>
      </c>
      <c r="CV37" s="145">
        <f t="shared" si="7"/>
        <v>0</v>
      </c>
    </row>
    <row r="38" spans="1:100" s="137" customFormat="1" ht="13.5" hidden="1" thickBot="1" x14ac:dyDescent="0.25">
      <c r="A38" s="102"/>
      <c r="B38" s="99" t="s">
        <v>129</v>
      </c>
      <c r="C38" s="319"/>
      <c r="D38" s="49"/>
      <c r="E38" s="138">
        <v>30</v>
      </c>
      <c r="F38" s="642"/>
      <c r="G38" s="34">
        <v>0.01</v>
      </c>
      <c r="H38" s="636"/>
      <c r="I38" s="622" t="s">
        <v>124</v>
      </c>
      <c r="J38" s="116"/>
      <c r="K38" s="139">
        <f t="shared" si="8"/>
        <v>30</v>
      </c>
      <c r="L38" s="140">
        <f t="shared" si="17"/>
        <v>0.01</v>
      </c>
      <c r="M38" s="141">
        <f t="shared" si="18"/>
        <v>0</v>
      </c>
      <c r="N38" s="141">
        <f t="shared" si="19"/>
        <v>0</v>
      </c>
      <c r="O38" s="70"/>
      <c r="P38" s="143" t="str">
        <f t="shared" si="0"/>
        <v>Registre terrestre</v>
      </c>
      <c r="Q38" s="144">
        <f t="shared" si="12"/>
        <v>0</v>
      </c>
      <c r="R38" s="144">
        <f t="shared" si="20"/>
        <v>0</v>
      </c>
      <c r="S38" s="144">
        <f t="shared" si="20"/>
        <v>0</v>
      </c>
      <c r="T38" s="144">
        <f t="shared" si="20"/>
        <v>0</v>
      </c>
      <c r="U38" s="144">
        <f t="shared" si="20"/>
        <v>0</v>
      </c>
      <c r="V38" s="144">
        <f t="shared" si="20"/>
        <v>0</v>
      </c>
      <c r="W38" s="144">
        <f t="shared" si="20"/>
        <v>0</v>
      </c>
      <c r="X38" s="144">
        <f t="shared" si="20"/>
        <v>0</v>
      </c>
      <c r="Y38" s="144">
        <f t="shared" si="20"/>
        <v>0</v>
      </c>
      <c r="Z38" s="144">
        <f t="shared" si="20"/>
        <v>0</v>
      </c>
      <c r="AA38" s="144">
        <f t="shared" si="20"/>
        <v>0</v>
      </c>
      <c r="AB38" s="144">
        <f t="shared" si="20"/>
        <v>0</v>
      </c>
      <c r="AC38" s="144">
        <f t="shared" si="20"/>
        <v>0</v>
      </c>
      <c r="AD38" s="144">
        <f t="shared" si="20"/>
        <v>0</v>
      </c>
      <c r="AE38" s="144">
        <f t="shared" si="20"/>
        <v>0</v>
      </c>
      <c r="AF38" s="144">
        <f t="shared" si="20"/>
        <v>0</v>
      </c>
      <c r="AG38" s="144">
        <f t="shared" si="20"/>
        <v>0</v>
      </c>
      <c r="AH38" s="144">
        <f t="shared" si="20"/>
        <v>0</v>
      </c>
      <c r="AI38" s="144">
        <f t="shared" si="20"/>
        <v>0</v>
      </c>
      <c r="AJ38" s="144">
        <f t="shared" si="20"/>
        <v>0</v>
      </c>
      <c r="AK38" s="144">
        <f t="shared" si="20"/>
        <v>0</v>
      </c>
      <c r="AL38" s="144">
        <f t="shared" si="20"/>
        <v>0</v>
      </c>
      <c r="AM38" s="144">
        <f t="shared" si="20"/>
        <v>0</v>
      </c>
      <c r="AN38" s="144">
        <f t="shared" si="20"/>
        <v>0</v>
      </c>
      <c r="AO38" s="144">
        <f t="shared" si="20"/>
        <v>0</v>
      </c>
      <c r="AP38" s="144">
        <f t="shared" si="20"/>
        <v>0</v>
      </c>
      <c r="AQ38" s="144">
        <f t="shared" si="20"/>
        <v>0</v>
      </c>
      <c r="AR38" s="144">
        <f t="shared" si="20"/>
        <v>0</v>
      </c>
      <c r="AS38" s="144">
        <f t="shared" si="20"/>
        <v>0</v>
      </c>
      <c r="AT38" s="144">
        <f t="shared" si="20"/>
        <v>0</v>
      </c>
      <c r="AU38" s="144">
        <f t="shared" si="20"/>
        <v>0</v>
      </c>
      <c r="AV38" s="144">
        <f t="shared" si="21"/>
        <v>0</v>
      </c>
      <c r="AX38" s="144">
        <f t="shared" ref="AX38:AX48" si="23">$D38</f>
        <v>0</v>
      </c>
      <c r="AY38" s="144">
        <f t="shared" si="14"/>
        <v>0</v>
      </c>
      <c r="AZ38" s="144">
        <f t="shared" si="14"/>
        <v>0</v>
      </c>
      <c r="BA38" s="144">
        <f t="shared" si="14"/>
        <v>0</v>
      </c>
      <c r="BB38" s="144">
        <f t="shared" si="14"/>
        <v>0</v>
      </c>
      <c r="BC38" s="144">
        <f t="shared" si="14"/>
        <v>0</v>
      </c>
      <c r="BD38" s="144">
        <f t="shared" si="14"/>
        <v>0</v>
      </c>
      <c r="BE38" s="144">
        <f t="shared" si="14"/>
        <v>0</v>
      </c>
      <c r="BF38" s="144">
        <f t="shared" si="14"/>
        <v>0</v>
      </c>
      <c r="BG38" s="144">
        <f t="shared" si="14"/>
        <v>0</v>
      </c>
      <c r="BH38" s="144">
        <f t="shared" si="14"/>
        <v>0</v>
      </c>
      <c r="BI38" s="144">
        <f t="shared" si="14"/>
        <v>0</v>
      </c>
      <c r="BJ38" s="144">
        <f t="shared" si="14"/>
        <v>0</v>
      </c>
      <c r="BK38" s="144">
        <f t="shared" si="14"/>
        <v>0</v>
      </c>
      <c r="BL38" s="144">
        <f t="shared" si="14"/>
        <v>0</v>
      </c>
      <c r="BM38" s="144">
        <f t="shared" si="14"/>
        <v>0</v>
      </c>
      <c r="BN38" s="144">
        <f t="shared" si="14"/>
        <v>0</v>
      </c>
      <c r="BO38" s="144">
        <f t="shared" si="22"/>
        <v>0</v>
      </c>
      <c r="BP38" s="144">
        <f t="shared" si="22"/>
        <v>0</v>
      </c>
      <c r="BQ38" s="144">
        <f t="shared" si="22"/>
        <v>0</v>
      </c>
      <c r="BR38" s="144">
        <f t="shared" si="22"/>
        <v>0</v>
      </c>
      <c r="BS38" s="144">
        <f t="shared" si="22"/>
        <v>0</v>
      </c>
      <c r="BT38" s="144">
        <f t="shared" si="22"/>
        <v>0</v>
      </c>
      <c r="BU38" s="144">
        <f t="shared" si="22"/>
        <v>0</v>
      </c>
      <c r="BV38" s="144">
        <f t="shared" si="22"/>
        <v>0</v>
      </c>
      <c r="BW38" s="144">
        <f t="shared" si="16"/>
        <v>0</v>
      </c>
      <c r="BX38" s="144">
        <f t="shared" si="16"/>
        <v>0</v>
      </c>
      <c r="BY38" s="144">
        <f t="shared" si="16"/>
        <v>0</v>
      </c>
      <c r="BZ38" s="144">
        <f t="shared" si="16"/>
        <v>0</v>
      </c>
      <c r="CA38" s="144">
        <f t="shared" si="16"/>
        <v>0</v>
      </c>
      <c r="CB38" s="144">
        <f t="shared" si="16"/>
        <v>0</v>
      </c>
      <c r="CC38" s="369"/>
      <c r="CE38" s="189" t="str">
        <f t="shared" si="1"/>
        <v>Registre terrestre</v>
      </c>
      <c r="CF38" s="145"/>
      <c r="CG38" s="145"/>
      <c r="CH38" s="145"/>
      <c r="CI38" s="145">
        <v>1</v>
      </c>
      <c r="CJ38" s="145"/>
      <c r="CK38" s="145"/>
      <c r="CL38" s="145"/>
      <c r="CM38" s="145"/>
      <c r="CN38" s="145"/>
      <c r="CO38" s="145"/>
      <c r="CP38" s="145"/>
      <c r="CQ38" s="145"/>
      <c r="CR38" s="145"/>
      <c r="CS38" s="145"/>
      <c r="CT38" s="145">
        <f t="shared" si="2"/>
        <v>0</v>
      </c>
      <c r="CU38" s="145">
        <f t="shared" si="3"/>
        <v>0</v>
      </c>
      <c r="CV38" s="145">
        <f t="shared" si="7"/>
        <v>0</v>
      </c>
    </row>
    <row r="39" spans="1:100" s="137" customFormat="1" ht="13.5" hidden="1" thickBot="1" x14ac:dyDescent="0.25">
      <c r="A39" s="102"/>
      <c r="B39" s="99" t="s">
        <v>130</v>
      </c>
      <c r="C39" s="319"/>
      <c r="D39" s="49"/>
      <c r="E39" s="138">
        <v>20</v>
      </c>
      <c r="F39" s="642"/>
      <c r="G39" s="34">
        <v>3.5000000000000003E-2</v>
      </c>
      <c r="H39" s="636"/>
      <c r="I39" s="622" t="s">
        <v>124</v>
      </c>
      <c r="J39" s="116"/>
      <c r="K39" s="139">
        <f t="shared" si="8"/>
        <v>20</v>
      </c>
      <c r="L39" s="140">
        <f t="shared" si="17"/>
        <v>3.5000000000000003E-2</v>
      </c>
      <c r="M39" s="141">
        <f t="shared" si="18"/>
        <v>0</v>
      </c>
      <c r="N39" s="141">
        <f t="shared" si="19"/>
        <v>0</v>
      </c>
      <c r="O39" s="70"/>
      <c r="P39" s="143" t="str">
        <f t="shared" si="0"/>
        <v>Capteurs solaires</v>
      </c>
      <c r="Q39" s="144">
        <f t="shared" si="12"/>
        <v>0</v>
      </c>
      <c r="R39" s="144">
        <f t="shared" si="20"/>
        <v>0</v>
      </c>
      <c r="S39" s="144">
        <f t="shared" si="20"/>
        <v>0</v>
      </c>
      <c r="T39" s="144">
        <f t="shared" si="20"/>
        <v>0</v>
      </c>
      <c r="U39" s="144">
        <f t="shared" si="20"/>
        <v>0</v>
      </c>
      <c r="V39" s="144">
        <f t="shared" si="20"/>
        <v>0</v>
      </c>
      <c r="W39" s="144">
        <f t="shared" si="20"/>
        <v>0</v>
      </c>
      <c r="X39" s="144">
        <f t="shared" si="20"/>
        <v>0</v>
      </c>
      <c r="Y39" s="144">
        <f t="shared" si="20"/>
        <v>0</v>
      </c>
      <c r="Z39" s="144">
        <f t="shared" si="20"/>
        <v>0</v>
      </c>
      <c r="AA39" s="144">
        <f t="shared" si="20"/>
        <v>0</v>
      </c>
      <c r="AB39" s="144">
        <f t="shared" si="20"/>
        <v>0</v>
      </c>
      <c r="AC39" s="144">
        <f t="shared" si="20"/>
        <v>0</v>
      </c>
      <c r="AD39" s="144">
        <f t="shared" si="20"/>
        <v>0</v>
      </c>
      <c r="AE39" s="144">
        <f t="shared" si="20"/>
        <v>0</v>
      </c>
      <c r="AF39" s="144">
        <f t="shared" si="20"/>
        <v>0</v>
      </c>
      <c r="AG39" s="144">
        <f t="shared" si="20"/>
        <v>0</v>
      </c>
      <c r="AH39" s="144">
        <f t="shared" si="20"/>
        <v>0</v>
      </c>
      <c r="AI39" s="144">
        <f t="shared" si="20"/>
        <v>0</v>
      </c>
      <c r="AJ39" s="144">
        <f t="shared" si="20"/>
        <v>0</v>
      </c>
      <c r="AK39" s="144">
        <f t="shared" si="20"/>
        <v>0</v>
      </c>
      <c r="AL39" s="144">
        <f t="shared" si="20"/>
        <v>0</v>
      </c>
      <c r="AM39" s="144">
        <f t="shared" si="20"/>
        <v>0</v>
      </c>
      <c r="AN39" s="144">
        <f t="shared" si="20"/>
        <v>0</v>
      </c>
      <c r="AO39" s="144">
        <f t="shared" si="20"/>
        <v>0</v>
      </c>
      <c r="AP39" s="144">
        <f t="shared" si="20"/>
        <v>0</v>
      </c>
      <c r="AQ39" s="144">
        <f t="shared" si="20"/>
        <v>0</v>
      </c>
      <c r="AR39" s="144">
        <f t="shared" si="20"/>
        <v>0</v>
      </c>
      <c r="AS39" s="144">
        <f t="shared" si="20"/>
        <v>0</v>
      </c>
      <c r="AT39" s="144">
        <f t="shared" si="20"/>
        <v>0</v>
      </c>
      <c r="AU39" s="144">
        <f t="shared" si="20"/>
        <v>0</v>
      </c>
      <c r="AV39" s="144">
        <f t="shared" si="21"/>
        <v>0</v>
      </c>
      <c r="AX39" s="144">
        <f t="shared" si="23"/>
        <v>0</v>
      </c>
      <c r="AY39" s="144">
        <f t="shared" si="14"/>
        <v>0</v>
      </c>
      <c r="AZ39" s="144">
        <f t="shared" si="14"/>
        <v>0</v>
      </c>
      <c r="BA39" s="144">
        <f t="shared" si="14"/>
        <v>0</v>
      </c>
      <c r="BB39" s="144">
        <f t="shared" si="14"/>
        <v>0</v>
      </c>
      <c r="BC39" s="144">
        <f t="shared" si="14"/>
        <v>0</v>
      </c>
      <c r="BD39" s="144">
        <f t="shared" si="14"/>
        <v>0</v>
      </c>
      <c r="BE39" s="144">
        <f t="shared" si="14"/>
        <v>0</v>
      </c>
      <c r="BF39" s="144">
        <f t="shared" si="14"/>
        <v>0</v>
      </c>
      <c r="BG39" s="144">
        <f t="shared" si="14"/>
        <v>0</v>
      </c>
      <c r="BH39" s="144">
        <f t="shared" si="14"/>
        <v>0</v>
      </c>
      <c r="BI39" s="144">
        <f t="shared" si="14"/>
        <v>0</v>
      </c>
      <c r="BJ39" s="144">
        <f t="shared" si="14"/>
        <v>0</v>
      </c>
      <c r="BK39" s="144">
        <f t="shared" si="14"/>
        <v>0</v>
      </c>
      <c r="BL39" s="144">
        <f t="shared" si="14"/>
        <v>0</v>
      </c>
      <c r="BM39" s="144">
        <f t="shared" si="14"/>
        <v>0</v>
      </c>
      <c r="BN39" s="144">
        <f t="shared" si="14"/>
        <v>0</v>
      </c>
      <c r="BO39" s="144">
        <f t="shared" si="22"/>
        <v>0</v>
      </c>
      <c r="BP39" s="144">
        <f t="shared" si="22"/>
        <v>0</v>
      </c>
      <c r="BQ39" s="144">
        <f t="shared" si="22"/>
        <v>0</v>
      </c>
      <c r="BR39" s="144">
        <f t="shared" si="22"/>
        <v>0</v>
      </c>
      <c r="BS39" s="144">
        <f t="shared" si="22"/>
        <v>0</v>
      </c>
      <c r="BT39" s="144">
        <f t="shared" si="22"/>
        <v>0</v>
      </c>
      <c r="BU39" s="144">
        <f t="shared" si="22"/>
        <v>0</v>
      </c>
      <c r="BV39" s="144">
        <f t="shared" si="22"/>
        <v>0</v>
      </c>
      <c r="BW39" s="144">
        <f t="shared" si="16"/>
        <v>0</v>
      </c>
      <c r="BX39" s="144">
        <f t="shared" si="16"/>
        <v>0</v>
      </c>
      <c r="BY39" s="144">
        <f t="shared" si="16"/>
        <v>0</v>
      </c>
      <c r="BZ39" s="144">
        <f t="shared" si="16"/>
        <v>0</v>
      </c>
      <c r="CA39" s="144">
        <f t="shared" si="16"/>
        <v>0</v>
      </c>
      <c r="CB39" s="144">
        <f t="shared" si="16"/>
        <v>0</v>
      </c>
      <c r="CC39" s="369"/>
      <c r="CE39" s="189" t="str">
        <f t="shared" si="1"/>
        <v>Capteurs solaires</v>
      </c>
      <c r="CF39" s="145"/>
      <c r="CG39" s="145"/>
      <c r="CH39" s="145"/>
      <c r="CI39" s="145"/>
      <c r="CJ39" s="145"/>
      <c r="CK39" s="145"/>
      <c r="CL39" s="145"/>
      <c r="CM39" s="145"/>
      <c r="CN39" s="145"/>
      <c r="CO39" s="145">
        <v>1</v>
      </c>
      <c r="CP39" s="145"/>
      <c r="CQ39" s="145"/>
      <c r="CR39" s="145"/>
      <c r="CS39" s="145"/>
      <c r="CT39" s="145">
        <f t="shared" si="2"/>
        <v>0</v>
      </c>
      <c r="CU39" s="145">
        <f t="shared" si="3"/>
        <v>0</v>
      </c>
      <c r="CV39" s="145">
        <f t="shared" si="7"/>
        <v>0</v>
      </c>
    </row>
    <row r="40" spans="1:100" s="137" customFormat="1" ht="13.5" hidden="1" thickBot="1" x14ac:dyDescent="0.25">
      <c r="A40" s="102"/>
      <c r="B40" s="98" t="s">
        <v>378</v>
      </c>
      <c r="C40" s="319"/>
      <c r="D40" s="49"/>
      <c r="E40" s="138">
        <v>20</v>
      </c>
      <c r="F40" s="642"/>
      <c r="G40" s="34">
        <v>3.5000000000000003E-2</v>
      </c>
      <c r="H40" s="636"/>
      <c r="I40" s="622" t="s">
        <v>124</v>
      </c>
      <c r="J40" s="116"/>
      <c r="K40" s="139">
        <f t="shared" si="8"/>
        <v>20</v>
      </c>
      <c r="L40" s="140">
        <f t="shared" si="17"/>
        <v>3.5000000000000003E-2</v>
      </c>
      <c r="M40" s="141">
        <f t="shared" si="18"/>
        <v>0</v>
      </c>
      <c r="N40" s="141">
        <f t="shared" si="19"/>
        <v>0</v>
      </c>
      <c r="O40" s="70"/>
      <c r="P40" s="143" t="str">
        <f t="shared" si="0"/>
        <v>Vase d'expansion</v>
      </c>
      <c r="Q40" s="144">
        <f t="shared" si="12"/>
        <v>0</v>
      </c>
      <c r="R40" s="144">
        <f t="shared" si="20"/>
        <v>0</v>
      </c>
      <c r="S40" s="144">
        <f t="shared" si="20"/>
        <v>0</v>
      </c>
      <c r="T40" s="144">
        <f t="shared" si="20"/>
        <v>0</v>
      </c>
      <c r="U40" s="144">
        <f t="shared" si="20"/>
        <v>0</v>
      </c>
      <c r="V40" s="144">
        <f t="shared" si="20"/>
        <v>0</v>
      </c>
      <c r="W40" s="144">
        <f t="shared" si="20"/>
        <v>0</v>
      </c>
      <c r="X40" s="144">
        <f t="shared" si="20"/>
        <v>0</v>
      </c>
      <c r="Y40" s="144">
        <f t="shared" si="20"/>
        <v>0</v>
      </c>
      <c r="Z40" s="144">
        <f t="shared" si="20"/>
        <v>0</v>
      </c>
      <c r="AA40" s="144">
        <f t="shared" si="20"/>
        <v>0</v>
      </c>
      <c r="AB40" s="144">
        <f t="shared" si="20"/>
        <v>0</v>
      </c>
      <c r="AC40" s="144">
        <f t="shared" si="20"/>
        <v>0</v>
      </c>
      <c r="AD40" s="144">
        <f t="shared" si="20"/>
        <v>0</v>
      </c>
      <c r="AE40" s="144">
        <f t="shared" si="20"/>
        <v>0</v>
      </c>
      <c r="AF40" s="144">
        <f t="shared" si="20"/>
        <v>0</v>
      </c>
      <c r="AG40" s="144">
        <f t="shared" si="20"/>
        <v>0</v>
      </c>
      <c r="AH40" s="144">
        <f t="shared" si="20"/>
        <v>0</v>
      </c>
      <c r="AI40" s="144">
        <f t="shared" si="20"/>
        <v>0</v>
      </c>
      <c r="AJ40" s="144">
        <f t="shared" si="20"/>
        <v>0</v>
      </c>
      <c r="AK40" s="144">
        <f t="shared" si="20"/>
        <v>0</v>
      </c>
      <c r="AL40" s="144">
        <f t="shared" si="20"/>
        <v>0</v>
      </c>
      <c r="AM40" s="144">
        <f t="shared" si="20"/>
        <v>0</v>
      </c>
      <c r="AN40" s="144">
        <f t="shared" si="20"/>
        <v>0</v>
      </c>
      <c r="AO40" s="144">
        <f t="shared" si="20"/>
        <v>0</v>
      </c>
      <c r="AP40" s="144">
        <f t="shared" si="20"/>
        <v>0</v>
      </c>
      <c r="AQ40" s="144">
        <f t="shared" si="20"/>
        <v>0</v>
      </c>
      <c r="AR40" s="144">
        <f t="shared" si="20"/>
        <v>0</v>
      </c>
      <c r="AS40" s="144">
        <f t="shared" si="20"/>
        <v>0</v>
      </c>
      <c r="AT40" s="144">
        <f t="shared" si="20"/>
        <v>0</v>
      </c>
      <c r="AU40" s="144">
        <f t="shared" si="20"/>
        <v>0</v>
      </c>
      <c r="AV40" s="144">
        <f t="shared" si="21"/>
        <v>0</v>
      </c>
      <c r="AX40" s="144">
        <f t="shared" si="23"/>
        <v>0</v>
      </c>
      <c r="AY40" s="144">
        <f t="shared" si="14"/>
        <v>0</v>
      </c>
      <c r="AZ40" s="144">
        <f t="shared" si="14"/>
        <v>0</v>
      </c>
      <c r="BA40" s="144">
        <f t="shared" si="14"/>
        <v>0</v>
      </c>
      <c r="BB40" s="144">
        <f t="shared" si="14"/>
        <v>0</v>
      </c>
      <c r="BC40" s="144">
        <f t="shared" si="14"/>
        <v>0</v>
      </c>
      <c r="BD40" s="144">
        <f t="shared" si="14"/>
        <v>0</v>
      </c>
      <c r="BE40" s="144">
        <f t="shared" si="14"/>
        <v>0</v>
      </c>
      <c r="BF40" s="144">
        <f t="shared" si="14"/>
        <v>0</v>
      </c>
      <c r="BG40" s="144">
        <f t="shared" si="14"/>
        <v>0</v>
      </c>
      <c r="BH40" s="144">
        <f t="shared" si="14"/>
        <v>0</v>
      </c>
      <c r="BI40" s="144">
        <f t="shared" si="14"/>
        <v>0</v>
      </c>
      <c r="BJ40" s="144">
        <f t="shared" si="14"/>
        <v>0</v>
      </c>
      <c r="BK40" s="144">
        <f t="shared" si="14"/>
        <v>0</v>
      </c>
      <c r="BL40" s="144">
        <f t="shared" si="14"/>
        <v>0</v>
      </c>
      <c r="BM40" s="144">
        <f t="shared" si="14"/>
        <v>0</v>
      </c>
      <c r="BN40" s="144">
        <f t="shared" si="14"/>
        <v>0</v>
      </c>
      <c r="BO40" s="144">
        <f t="shared" si="22"/>
        <v>0</v>
      </c>
      <c r="BP40" s="144">
        <f t="shared" si="22"/>
        <v>0</v>
      </c>
      <c r="BQ40" s="144">
        <f t="shared" si="22"/>
        <v>0</v>
      </c>
      <c r="BR40" s="144">
        <f t="shared" si="22"/>
        <v>0</v>
      </c>
      <c r="BS40" s="144">
        <f t="shared" si="22"/>
        <v>0</v>
      </c>
      <c r="BT40" s="144">
        <f t="shared" si="22"/>
        <v>0</v>
      </c>
      <c r="BU40" s="144">
        <f t="shared" si="22"/>
        <v>0</v>
      </c>
      <c r="BV40" s="144">
        <f t="shared" si="22"/>
        <v>0</v>
      </c>
      <c r="BW40" s="144">
        <f t="shared" si="16"/>
        <v>0</v>
      </c>
      <c r="BX40" s="144">
        <f t="shared" si="16"/>
        <v>0</v>
      </c>
      <c r="BY40" s="144">
        <f t="shared" si="16"/>
        <v>0</v>
      </c>
      <c r="BZ40" s="144">
        <f t="shared" si="16"/>
        <v>0</v>
      </c>
      <c r="CA40" s="144">
        <f t="shared" si="16"/>
        <v>0</v>
      </c>
      <c r="CB40" s="144">
        <f t="shared" si="16"/>
        <v>0</v>
      </c>
      <c r="CC40" s="369"/>
      <c r="CE40" s="189" t="str">
        <f t="shared" si="1"/>
        <v>Vase d'expansion</v>
      </c>
      <c r="CF40" s="145"/>
      <c r="CG40" s="145">
        <v>1</v>
      </c>
      <c r="CH40" s="145">
        <v>1</v>
      </c>
      <c r="CI40" s="145">
        <v>1</v>
      </c>
      <c r="CJ40" s="145">
        <v>1</v>
      </c>
      <c r="CK40" s="145">
        <v>1</v>
      </c>
      <c r="CL40" s="145">
        <v>1</v>
      </c>
      <c r="CM40" s="145">
        <v>1</v>
      </c>
      <c r="CN40" s="145">
        <v>1</v>
      </c>
      <c r="CO40" s="145">
        <v>1</v>
      </c>
      <c r="CP40" s="145">
        <v>1</v>
      </c>
      <c r="CQ40" s="145">
        <v>1</v>
      </c>
      <c r="CR40" s="145">
        <v>1</v>
      </c>
      <c r="CS40" s="145">
        <v>1</v>
      </c>
      <c r="CT40" s="145">
        <f t="shared" si="2"/>
        <v>0</v>
      </c>
      <c r="CU40" s="145">
        <f t="shared" si="3"/>
        <v>0</v>
      </c>
      <c r="CV40" s="145">
        <f t="shared" si="7"/>
        <v>0</v>
      </c>
    </row>
    <row r="41" spans="1:100" s="137" customFormat="1" ht="13.5" hidden="1" thickBot="1" x14ac:dyDescent="0.25">
      <c r="A41" s="102"/>
      <c r="B41" s="99" t="s">
        <v>131</v>
      </c>
      <c r="C41" s="319"/>
      <c r="D41" s="49"/>
      <c r="E41" s="138">
        <v>20</v>
      </c>
      <c r="F41" s="642"/>
      <c r="G41" s="34">
        <v>0.03</v>
      </c>
      <c r="H41" s="636"/>
      <c r="I41" s="622" t="s">
        <v>124</v>
      </c>
      <c r="J41" s="116"/>
      <c r="K41" s="139">
        <f t="shared" si="8"/>
        <v>20</v>
      </c>
      <c r="L41" s="140">
        <f t="shared" si="17"/>
        <v>0.03</v>
      </c>
      <c r="M41" s="141">
        <f t="shared" si="18"/>
        <v>0</v>
      </c>
      <c r="N41" s="141">
        <f t="shared" si="19"/>
        <v>0</v>
      </c>
      <c r="O41" s="70"/>
      <c r="P41" s="143" t="str">
        <f t="shared" si="0"/>
        <v>Système de filtration</v>
      </c>
      <c r="Q41" s="144">
        <f t="shared" si="12"/>
        <v>0</v>
      </c>
      <c r="R41" s="144">
        <f t="shared" si="20"/>
        <v>0</v>
      </c>
      <c r="S41" s="144">
        <f t="shared" si="20"/>
        <v>0</v>
      </c>
      <c r="T41" s="144">
        <f t="shared" si="20"/>
        <v>0</v>
      </c>
      <c r="U41" s="144">
        <f t="shared" si="20"/>
        <v>0</v>
      </c>
      <c r="V41" s="144">
        <f t="shared" si="20"/>
        <v>0</v>
      </c>
      <c r="W41" s="144">
        <f t="shared" si="20"/>
        <v>0</v>
      </c>
      <c r="X41" s="144">
        <f t="shared" si="20"/>
        <v>0</v>
      </c>
      <c r="Y41" s="144">
        <f t="shared" si="20"/>
        <v>0</v>
      </c>
      <c r="Z41" s="144">
        <f t="shared" si="20"/>
        <v>0</v>
      </c>
      <c r="AA41" s="144">
        <f t="shared" si="20"/>
        <v>0</v>
      </c>
      <c r="AB41" s="144">
        <f t="shared" si="20"/>
        <v>0</v>
      </c>
      <c r="AC41" s="144">
        <f t="shared" si="20"/>
        <v>0</v>
      </c>
      <c r="AD41" s="144">
        <f t="shared" si="20"/>
        <v>0</v>
      </c>
      <c r="AE41" s="144">
        <f t="shared" si="20"/>
        <v>0</v>
      </c>
      <c r="AF41" s="144">
        <f t="shared" si="20"/>
        <v>0</v>
      </c>
      <c r="AG41" s="144">
        <f t="shared" si="20"/>
        <v>0</v>
      </c>
      <c r="AH41" s="144">
        <f t="shared" si="20"/>
        <v>0</v>
      </c>
      <c r="AI41" s="144">
        <f t="shared" si="20"/>
        <v>0</v>
      </c>
      <c r="AJ41" s="144">
        <f t="shared" si="20"/>
        <v>0</v>
      </c>
      <c r="AK41" s="144">
        <f t="shared" si="20"/>
        <v>0</v>
      </c>
      <c r="AL41" s="144">
        <f t="shared" si="20"/>
        <v>0</v>
      </c>
      <c r="AM41" s="144">
        <f t="shared" si="20"/>
        <v>0</v>
      </c>
      <c r="AN41" s="144">
        <f t="shared" si="20"/>
        <v>0</v>
      </c>
      <c r="AO41" s="144">
        <f t="shared" si="20"/>
        <v>0</v>
      </c>
      <c r="AP41" s="144">
        <f t="shared" si="20"/>
        <v>0</v>
      </c>
      <c r="AQ41" s="144">
        <f t="shared" si="20"/>
        <v>0</v>
      </c>
      <c r="AR41" s="144">
        <f t="shared" si="20"/>
        <v>0</v>
      </c>
      <c r="AS41" s="144">
        <f t="shared" si="20"/>
        <v>0</v>
      </c>
      <c r="AT41" s="144">
        <f t="shared" si="20"/>
        <v>0</v>
      </c>
      <c r="AU41" s="144">
        <f t="shared" si="20"/>
        <v>0</v>
      </c>
      <c r="AV41" s="144">
        <f t="shared" si="21"/>
        <v>0</v>
      </c>
      <c r="AX41" s="144">
        <f t="shared" si="23"/>
        <v>0</v>
      </c>
      <c r="AY41" s="144">
        <f t="shared" si="14"/>
        <v>0</v>
      </c>
      <c r="AZ41" s="144">
        <f t="shared" si="14"/>
        <v>0</v>
      </c>
      <c r="BA41" s="144">
        <f t="shared" si="14"/>
        <v>0</v>
      </c>
      <c r="BB41" s="144">
        <f t="shared" si="14"/>
        <v>0</v>
      </c>
      <c r="BC41" s="144">
        <f t="shared" si="14"/>
        <v>0</v>
      </c>
      <c r="BD41" s="144">
        <f t="shared" si="14"/>
        <v>0</v>
      </c>
      <c r="BE41" s="144">
        <f t="shared" si="14"/>
        <v>0</v>
      </c>
      <c r="BF41" s="144">
        <f t="shared" si="14"/>
        <v>0</v>
      </c>
      <c r="BG41" s="144">
        <f t="shared" si="14"/>
        <v>0</v>
      </c>
      <c r="BH41" s="144">
        <f t="shared" si="14"/>
        <v>0</v>
      </c>
      <c r="BI41" s="144">
        <f t="shared" si="14"/>
        <v>0</v>
      </c>
      <c r="BJ41" s="144">
        <f t="shared" si="14"/>
        <v>0</v>
      </c>
      <c r="BK41" s="144">
        <f t="shared" si="14"/>
        <v>0</v>
      </c>
      <c r="BL41" s="144">
        <f t="shared" si="14"/>
        <v>0</v>
      </c>
      <c r="BM41" s="144">
        <f t="shared" si="14"/>
        <v>0</v>
      </c>
      <c r="BN41" s="144">
        <f t="shared" si="14"/>
        <v>0</v>
      </c>
      <c r="BO41" s="144">
        <f t="shared" si="22"/>
        <v>0</v>
      </c>
      <c r="BP41" s="144">
        <f t="shared" si="22"/>
        <v>0</v>
      </c>
      <c r="BQ41" s="144">
        <f t="shared" si="22"/>
        <v>0</v>
      </c>
      <c r="BR41" s="144">
        <f t="shared" si="22"/>
        <v>0</v>
      </c>
      <c r="BS41" s="144">
        <f t="shared" si="22"/>
        <v>0</v>
      </c>
      <c r="BT41" s="144">
        <f t="shared" si="22"/>
        <v>0</v>
      </c>
      <c r="BU41" s="144">
        <f t="shared" si="22"/>
        <v>0</v>
      </c>
      <c r="BV41" s="144">
        <f t="shared" si="22"/>
        <v>0</v>
      </c>
      <c r="BW41" s="144">
        <f t="shared" si="16"/>
        <v>0</v>
      </c>
      <c r="BX41" s="144">
        <f t="shared" si="16"/>
        <v>0</v>
      </c>
      <c r="BY41" s="144">
        <f t="shared" si="16"/>
        <v>0</v>
      </c>
      <c r="BZ41" s="144">
        <f t="shared" si="16"/>
        <v>0</v>
      </c>
      <c r="CA41" s="144">
        <f t="shared" si="16"/>
        <v>0</v>
      </c>
      <c r="CB41" s="144">
        <f t="shared" si="16"/>
        <v>0</v>
      </c>
      <c r="CC41" s="369"/>
      <c r="CE41" s="189" t="str">
        <f t="shared" si="1"/>
        <v>Système de filtration</v>
      </c>
      <c r="CF41" s="145"/>
      <c r="CG41" s="145">
        <v>1</v>
      </c>
      <c r="CH41" s="145"/>
      <c r="CI41" s="145"/>
      <c r="CJ41" s="145"/>
      <c r="CK41" s="145"/>
      <c r="CL41" s="145"/>
      <c r="CM41" s="145"/>
      <c r="CN41" s="145"/>
      <c r="CO41" s="145"/>
      <c r="CP41" s="145"/>
      <c r="CQ41" s="145"/>
      <c r="CR41" s="145"/>
      <c r="CS41" s="145"/>
      <c r="CT41" s="145">
        <f t="shared" si="2"/>
        <v>0</v>
      </c>
      <c r="CU41" s="145">
        <f t="shared" si="3"/>
        <v>0</v>
      </c>
      <c r="CV41" s="145">
        <f t="shared" si="7"/>
        <v>0</v>
      </c>
    </row>
    <row r="42" spans="1:100" s="137" customFormat="1" ht="13.5" hidden="1" thickBot="1" x14ac:dyDescent="0.25">
      <c r="A42" s="158"/>
      <c r="B42" s="99" t="s">
        <v>132</v>
      </c>
      <c r="C42" s="319"/>
      <c r="D42" s="49"/>
      <c r="E42" s="138">
        <v>20</v>
      </c>
      <c r="F42" s="642"/>
      <c r="G42" s="34">
        <v>0.02</v>
      </c>
      <c r="H42" s="636"/>
      <c r="I42" s="622" t="s">
        <v>124</v>
      </c>
      <c r="J42" s="116"/>
      <c r="K42" s="139">
        <f t="shared" si="8"/>
        <v>20</v>
      </c>
      <c r="L42" s="140">
        <f t="shared" si="17"/>
        <v>0.02</v>
      </c>
      <c r="M42" s="141">
        <f t="shared" si="18"/>
        <v>0</v>
      </c>
      <c r="N42" s="141">
        <f t="shared" si="19"/>
        <v>0</v>
      </c>
      <c r="O42" s="70"/>
      <c r="P42" s="143" t="str">
        <f t="shared" si="0"/>
        <v>Station de pompage</v>
      </c>
      <c r="Q42" s="144">
        <f t="shared" si="12"/>
        <v>0</v>
      </c>
      <c r="R42" s="144">
        <f t="shared" si="20"/>
        <v>0</v>
      </c>
      <c r="S42" s="144">
        <f t="shared" si="20"/>
        <v>0</v>
      </c>
      <c r="T42" s="144">
        <f t="shared" si="20"/>
        <v>0</v>
      </c>
      <c r="U42" s="144">
        <f t="shared" si="20"/>
        <v>0</v>
      </c>
      <c r="V42" s="144">
        <f t="shared" si="20"/>
        <v>0</v>
      </c>
      <c r="W42" s="144">
        <f t="shared" si="20"/>
        <v>0</v>
      </c>
      <c r="X42" s="144">
        <f t="shared" si="20"/>
        <v>0</v>
      </c>
      <c r="Y42" s="144">
        <f t="shared" si="20"/>
        <v>0</v>
      </c>
      <c r="Z42" s="144">
        <f t="shared" si="20"/>
        <v>0</v>
      </c>
      <c r="AA42" s="144">
        <f t="shared" si="20"/>
        <v>0</v>
      </c>
      <c r="AB42" s="144">
        <f t="shared" si="20"/>
        <v>0</v>
      </c>
      <c r="AC42" s="144">
        <f t="shared" si="20"/>
        <v>0</v>
      </c>
      <c r="AD42" s="144">
        <f t="shared" si="20"/>
        <v>0</v>
      </c>
      <c r="AE42" s="144">
        <f t="shared" si="20"/>
        <v>0</v>
      </c>
      <c r="AF42" s="144">
        <f t="shared" si="20"/>
        <v>0</v>
      </c>
      <c r="AG42" s="144">
        <f t="shared" si="20"/>
        <v>0</v>
      </c>
      <c r="AH42" s="144">
        <f t="shared" si="20"/>
        <v>0</v>
      </c>
      <c r="AI42" s="144">
        <f t="shared" si="20"/>
        <v>0</v>
      </c>
      <c r="AJ42" s="144">
        <f t="shared" si="20"/>
        <v>0</v>
      </c>
      <c r="AK42" s="144">
        <f t="shared" si="20"/>
        <v>0</v>
      </c>
      <c r="AL42" s="144">
        <f t="shared" si="20"/>
        <v>0</v>
      </c>
      <c r="AM42" s="144">
        <f t="shared" si="20"/>
        <v>0</v>
      </c>
      <c r="AN42" s="144">
        <f t="shared" si="20"/>
        <v>0</v>
      </c>
      <c r="AO42" s="144">
        <f t="shared" si="20"/>
        <v>0</v>
      </c>
      <c r="AP42" s="144">
        <f t="shared" si="20"/>
        <v>0</v>
      </c>
      <c r="AQ42" s="144">
        <f t="shared" si="20"/>
        <v>0</v>
      </c>
      <c r="AR42" s="144">
        <f t="shared" si="20"/>
        <v>0</v>
      </c>
      <c r="AS42" s="144">
        <f t="shared" si="20"/>
        <v>0</v>
      </c>
      <c r="AT42" s="144">
        <f t="shared" si="20"/>
        <v>0</v>
      </c>
      <c r="AU42" s="144">
        <f t="shared" si="20"/>
        <v>0</v>
      </c>
      <c r="AV42" s="144">
        <f t="shared" si="21"/>
        <v>0</v>
      </c>
      <c r="AX42" s="144">
        <f t="shared" si="23"/>
        <v>0</v>
      </c>
      <c r="AY42" s="144">
        <f t="shared" si="14"/>
        <v>0</v>
      </c>
      <c r="AZ42" s="144">
        <f t="shared" si="14"/>
        <v>0</v>
      </c>
      <c r="BA42" s="144">
        <f t="shared" si="14"/>
        <v>0</v>
      </c>
      <c r="BB42" s="144">
        <f t="shared" si="14"/>
        <v>0</v>
      </c>
      <c r="BC42" s="144">
        <f t="shared" si="14"/>
        <v>0</v>
      </c>
      <c r="BD42" s="144">
        <f t="shared" si="14"/>
        <v>0</v>
      </c>
      <c r="BE42" s="144">
        <f t="shared" si="14"/>
        <v>0</v>
      </c>
      <c r="BF42" s="144">
        <f t="shared" si="14"/>
        <v>0</v>
      </c>
      <c r="BG42" s="144">
        <f t="shared" si="14"/>
        <v>0</v>
      </c>
      <c r="BH42" s="144">
        <f t="shared" si="14"/>
        <v>0</v>
      </c>
      <c r="BI42" s="144">
        <f t="shared" si="14"/>
        <v>0</v>
      </c>
      <c r="BJ42" s="144">
        <f t="shared" si="14"/>
        <v>0</v>
      </c>
      <c r="BK42" s="144">
        <f t="shared" si="14"/>
        <v>0</v>
      </c>
      <c r="BL42" s="144">
        <f t="shared" si="14"/>
        <v>0</v>
      </c>
      <c r="BM42" s="144">
        <f t="shared" si="14"/>
        <v>0</v>
      </c>
      <c r="BN42" s="144">
        <f t="shared" si="14"/>
        <v>0</v>
      </c>
      <c r="BO42" s="144">
        <f t="shared" si="22"/>
        <v>0</v>
      </c>
      <c r="BP42" s="144">
        <f t="shared" si="22"/>
        <v>0</v>
      </c>
      <c r="BQ42" s="144">
        <f t="shared" si="22"/>
        <v>0</v>
      </c>
      <c r="BR42" s="144">
        <f t="shared" si="22"/>
        <v>0</v>
      </c>
      <c r="BS42" s="144">
        <f t="shared" si="22"/>
        <v>0</v>
      </c>
      <c r="BT42" s="144">
        <f t="shared" si="22"/>
        <v>0</v>
      </c>
      <c r="BU42" s="144">
        <f t="shared" si="22"/>
        <v>0</v>
      </c>
      <c r="BV42" s="144">
        <f t="shared" si="22"/>
        <v>0</v>
      </c>
      <c r="BW42" s="144">
        <f t="shared" si="16"/>
        <v>0</v>
      </c>
      <c r="BX42" s="144">
        <f t="shared" si="16"/>
        <v>0</v>
      </c>
      <c r="BY42" s="144">
        <f t="shared" si="16"/>
        <v>0</v>
      </c>
      <c r="BZ42" s="144">
        <f t="shared" si="16"/>
        <v>0</v>
      </c>
      <c r="CA42" s="144">
        <f t="shared" si="16"/>
        <v>0</v>
      </c>
      <c r="CB42" s="144">
        <f t="shared" si="16"/>
        <v>0</v>
      </c>
      <c r="CC42" s="369"/>
      <c r="CE42" s="189" t="str">
        <f t="shared" si="1"/>
        <v>Station de pompage</v>
      </c>
      <c r="CF42" s="145"/>
      <c r="CG42" s="145">
        <v>1</v>
      </c>
      <c r="CH42" s="145">
        <v>1</v>
      </c>
      <c r="CI42" s="145">
        <v>1</v>
      </c>
      <c r="CJ42" s="145">
        <v>1</v>
      </c>
      <c r="CK42" s="145">
        <v>1</v>
      </c>
      <c r="CL42" s="145">
        <v>1</v>
      </c>
      <c r="CM42" s="145">
        <v>1</v>
      </c>
      <c r="CN42" s="145">
        <v>1</v>
      </c>
      <c r="CO42" s="145">
        <v>1</v>
      </c>
      <c r="CP42" s="145">
        <v>1</v>
      </c>
      <c r="CQ42" s="145">
        <v>1</v>
      </c>
      <c r="CR42" s="145">
        <v>1</v>
      </c>
      <c r="CS42" s="145">
        <v>1</v>
      </c>
      <c r="CT42" s="145">
        <f t="shared" si="2"/>
        <v>0</v>
      </c>
      <c r="CU42" s="145">
        <f t="shared" si="3"/>
        <v>0</v>
      </c>
      <c r="CV42" s="145">
        <f t="shared" si="7"/>
        <v>0</v>
      </c>
    </row>
    <row r="43" spans="1:100" s="137" customFormat="1" ht="13.5" hidden="1" thickBot="1" x14ac:dyDescent="0.25">
      <c r="A43" s="158"/>
      <c r="B43" s="98" t="s">
        <v>366</v>
      </c>
      <c r="C43" s="319"/>
      <c r="D43" s="49"/>
      <c r="E43" s="138">
        <v>20</v>
      </c>
      <c r="F43" s="642"/>
      <c r="G43" s="34">
        <v>0.03</v>
      </c>
      <c r="H43" s="636"/>
      <c r="I43" s="622" t="s">
        <v>124</v>
      </c>
      <c r="J43" s="116"/>
      <c r="K43" s="139">
        <f t="shared" si="8"/>
        <v>20</v>
      </c>
      <c r="L43" s="140">
        <f t="shared" si="17"/>
        <v>0.03</v>
      </c>
      <c r="M43" s="141">
        <f t="shared" si="18"/>
        <v>0</v>
      </c>
      <c r="N43" s="141">
        <f t="shared" si="19"/>
        <v>0</v>
      </c>
      <c r="O43" s="70"/>
      <c r="P43" s="143" t="str">
        <f t="shared" si="0"/>
        <v>Séparation des circuits (échangeur)</v>
      </c>
      <c r="Q43" s="144">
        <f t="shared" si="12"/>
        <v>0</v>
      </c>
      <c r="R43" s="144">
        <f t="shared" si="20"/>
        <v>0</v>
      </c>
      <c r="S43" s="144">
        <f t="shared" si="20"/>
        <v>0</v>
      </c>
      <c r="T43" s="144">
        <f t="shared" si="20"/>
        <v>0</v>
      </c>
      <c r="U43" s="144">
        <f t="shared" si="20"/>
        <v>0</v>
      </c>
      <c r="V43" s="144">
        <f t="shared" si="20"/>
        <v>0</v>
      </c>
      <c r="W43" s="144">
        <f t="shared" si="20"/>
        <v>0</v>
      </c>
      <c r="X43" s="144">
        <f t="shared" si="20"/>
        <v>0</v>
      </c>
      <c r="Y43" s="144">
        <f t="shared" si="20"/>
        <v>0</v>
      </c>
      <c r="Z43" s="144">
        <f t="shared" si="20"/>
        <v>0</v>
      </c>
      <c r="AA43" s="144">
        <f t="shared" si="20"/>
        <v>0</v>
      </c>
      <c r="AB43" s="144">
        <f t="shared" si="20"/>
        <v>0</v>
      </c>
      <c r="AC43" s="144">
        <f t="shared" si="20"/>
        <v>0</v>
      </c>
      <c r="AD43" s="144">
        <f t="shared" si="20"/>
        <v>0</v>
      </c>
      <c r="AE43" s="144">
        <f t="shared" si="20"/>
        <v>0</v>
      </c>
      <c r="AF43" s="144">
        <f t="shared" si="20"/>
        <v>0</v>
      </c>
      <c r="AG43" s="144">
        <f t="shared" si="20"/>
        <v>0</v>
      </c>
      <c r="AH43" s="144">
        <f t="shared" si="20"/>
        <v>0</v>
      </c>
      <c r="AI43" s="144">
        <f t="shared" si="20"/>
        <v>0</v>
      </c>
      <c r="AJ43" s="144">
        <f t="shared" si="20"/>
        <v>0</v>
      </c>
      <c r="AK43" s="144">
        <f t="shared" si="20"/>
        <v>0</v>
      </c>
      <c r="AL43" s="144">
        <f t="shared" si="20"/>
        <v>0</v>
      </c>
      <c r="AM43" s="144">
        <f t="shared" si="20"/>
        <v>0</v>
      </c>
      <c r="AN43" s="144">
        <f t="shared" si="20"/>
        <v>0</v>
      </c>
      <c r="AO43" s="144">
        <f t="shared" si="20"/>
        <v>0</v>
      </c>
      <c r="AP43" s="144">
        <f t="shared" si="20"/>
        <v>0</v>
      </c>
      <c r="AQ43" s="144">
        <f t="shared" si="20"/>
        <v>0</v>
      </c>
      <c r="AR43" s="144">
        <f t="shared" si="20"/>
        <v>0</v>
      </c>
      <c r="AS43" s="144">
        <f t="shared" si="20"/>
        <v>0</v>
      </c>
      <c r="AT43" s="144">
        <f t="shared" si="20"/>
        <v>0</v>
      </c>
      <c r="AU43" s="144">
        <f t="shared" si="20"/>
        <v>0</v>
      </c>
      <c r="AV43" s="144">
        <f t="shared" si="21"/>
        <v>0</v>
      </c>
      <c r="AX43" s="144">
        <f t="shared" si="23"/>
        <v>0</v>
      </c>
      <c r="AY43" s="144">
        <f t="shared" si="14"/>
        <v>0</v>
      </c>
      <c r="AZ43" s="144">
        <f t="shared" si="14"/>
        <v>0</v>
      </c>
      <c r="BA43" s="144">
        <f t="shared" si="14"/>
        <v>0</v>
      </c>
      <c r="BB43" s="144">
        <f t="shared" si="14"/>
        <v>0</v>
      </c>
      <c r="BC43" s="144">
        <f t="shared" si="14"/>
        <v>0</v>
      </c>
      <c r="BD43" s="144">
        <f t="shared" si="14"/>
        <v>0</v>
      </c>
      <c r="BE43" s="144">
        <f t="shared" si="14"/>
        <v>0</v>
      </c>
      <c r="BF43" s="144">
        <f t="shared" si="14"/>
        <v>0</v>
      </c>
      <c r="BG43" s="144">
        <f t="shared" si="14"/>
        <v>0</v>
      </c>
      <c r="BH43" s="144">
        <f t="shared" si="14"/>
        <v>0</v>
      </c>
      <c r="BI43" s="144">
        <f t="shared" si="14"/>
        <v>0</v>
      </c>
      <c r="BJ43" s="144">
        <f t="shared" si="14"/>
        <v>0</v>
      </c>
      <c r="BK43" s="144">
        <f t="shared" si="14"/>
        <v>0</v>
      </c>
      <c r="BL43" s="144">
        <f t="shared" si="14"/>
        <v>0</v>
      </c>
      <c r="BM43" s="144">
        <f t="shared" si="14"/>
        <v>0</v>
      </c>
      <c r="BN43" s="144">
        <f t="shared" si="14"/>
        <v>0</v>
      </c>
      <c r="BO43" s="144">
        <f t="shared" si="22"/>
        <v>0</v>
      </c>
      <c r="BP43" s="144">
        <f t="shared" si="22"/>
        <v>0</v>
      </c>
      <c r="BQ43" s="144">
        <f t="shared" si="22"/>
        <v>0</v>
      </c>
      <c r="BR43" s="144">
        <f t="shared" si="22"/>
        <v>0</v>
      </c>
      <c r="BS43" s="144">
        <f t="shared" si="22"/>
        <v>0</v>
      </c>
      <c r="BT43" s="144">
        <f t="shared" si="22"/>
        <v>0</v>
      </c>
      <c r="BU43" s="144">
        <f t="shared" si="22"/>
        <v>0</v>
      </c>
      <c r="BV43" s="144">
        <f t="shared" si="22"/>
        <v>0</v>
      </c>
      <c r="BW43" s="144">
        <f t="shared" si="16"/>
        <v>0</v>
      </c>
      <c r="BX43" s="144">
        <f t="shared" si="16"/>
        <v>0</v>
      </c>
      <c r="BY43" s="144">
        <f t="shared" si="16"/>
        <v>0</v>
      </c>
      <c r="BZ43" s="144">
        <f t="shared" si="16"/>
        <v>0</v>
      </c>
      <c r="CA43" s="144">
        <f t="shared" si="16"/>
        <v>0</v>
      </c>
      <c r="CB43" s="144">
        <f t="shared" si="16"/>
        <v>0</v>
      </c>
      <c r="CC43" s="369"/>
      <c r="CE43" s="189" t="str">
        <f t="shared" si="1"/>
        <v>Séparation des circuits (échangeur)</v>
      </c>
      <c r="CF43" s="145"/>
      <c r="CG43" s="145">
        <v>1</v>
      </c>
      <c r="CH43" s="145">
        <v>1</v>
      </c>
      <c r="CI43" s="145">
        <v>1</v>
      </c>
      <c r="CJ43" s="145">
        <v>1</v>
      </c>
      <c r="CK43" s="145">
        <v>1</v>
      </c>
      <c r="CL43" s="145">
        <v>1</v>
      </c>
      <c r="CM43" s="145">
        <v>1</v>
      </c>
      <c r="CN43" s="145">
        <v>1</v>
      </c>
      <c r="CO43" s="145">
        <v>1</v>
      </c>
      <c r="CP43" s="145">
        <v>1</v>
      </c>
      <c r="CQ43" s="145">
        <v>1</v>
      </c>
      <c r="CR43" s="145">
        <v>1</v>
      </c>
      <c r="CS43" s="145">
        <v>1</v>
      </c>
      <c r="CT43" s="145">
        <f t="shared" si="2"/>
        <v>0</v>
      </c>
      <c r="CU43" s="145">
        <f t="shared" si="3"/>
        <v>0</v>
      </c>
      <c r="CV43" s="145">
        <f t="shared" si="7"/>
        <v>0</v>
      </c>
    </row>
    <row r="44" spans="1:100" s="137" customFormat="1" ht="13.5" hidden="1" thickBot="1" x14ac:dyDescent="0.25">
      <c r="A44" s="158"/>
      <c r="B44" s="697" t="s">
        <v>434</v>
      </c>
      <c r="C44" s="319"/>
      <c r="D44" s="49"/>
      <c r="E44" s="138">
        <v>20</v>
      </c>
      <c r="F44" s="642"/>
      <c r="G44" s="34">
        <v>0.03</v>
      </c>
      <c r="H44" s="636"/>
      <c r="I44" s="622" t="s">
        <v>124</v>
      </c>
      <c r="J44" s="116"/>
      <c r="K44" s="139">
        <f t="shared" si="8"/>
        <v>20</v>
      </c>
      <c r="L44" s="140">
        <f t="shared" si="17"/>
        <v>0.03</v>
      </c>
      <c r="M44" s="141">
        <f t="shared" si="18"/>
        <v>0</v>
      </c>
      <c r="N44" s="141">
        <f t="shared" si="19"/>
        <v>0</v>
      </c>
      <c r="O44" s="70"/>
      <c r="P44" s="143" t="str">
        <f t="shared" si="0"/>
        <v>Échangeur</v>
      </c>
      <c r="Q44" s="144">
        <f t="shared" si="12"/>
        <v>0</v>
      </c>
      <c r="R44" s="144">
        <f t="shared" si="20"/>
        <v>0</v>
      </c>
      <c r="S44" s="144">
        <f t="shared" si="20"/>
        <v>0</v>
      </c>
      <c r="T44" s="144">
        <f t="shared" si="20"/>
        <v>0</v>
      </c>
      <c r="U44" s="144">
        <f t="shared" si="20"/>
        <v>0</v>
      </c>
      <c r="V44" s="144">
        <f t="shared" si="20"/>
        <v>0</v>
      </c>
      <c r="W44" s="144">
        <f t="shared" si="20"/>
        <v>0</v>
      </c>
      <c r="X44" s="144">
        <f t="shared" si="20"/>
        <v>0</v>
      </c>
      <c r="Y44" s="144">
        <f t="shared" si="20"/>
        <v>0</v>
      </c>
      <c r="Z44" s="144">
        <f t="shared" si="20"/>
        <v>0</v>
      </c>
      <c r="AA44" s="144">
        <f t="shared" si="20"/>
        <v>0</v>
      </c>
      <c r="AB44" s="144">
        <f t="shared" si="20"/>
        <v>0</v>
      </c>
      <c r="AC44" s="144">
        <f t="shared" si="20"/>
        <v>0</v>
      </c>
      <c r="AD44" s="144">
        <f t="shared" si="20"/>
        <v>0</v>
      </c>
      <c r="AE44" s="144">
        <f t="shared" si="20"/>
        <v>0</v>
      </c>
      <c r="AF44" s="144">
        <f t="shared" si="20"/>
        <v>0</v>
      </c>
      <c r="AG44" s="144">
        <f t="shared" si="20"/>
        <v>0</v>
      </c>
      <c r="AH44" s="144">
        <f t="shared" si="20"/>
        <v>0</v>
      </c>
      <c r="AI44" s="144">
        <f t="shared" si="20"/>
        <v>0</v>
      </c>
      <c r="AJ44" s="144">
        <f t="shared" si="20"/>
        <v>0</v>
      </c>
      <c r="AK44" s="144">
        <f t="shared" si="20"/>
        <v>0</v>
      </c>
      <c r="AL44" s="144">
        <f t="shared" si="20"/>
        <v>0</v>
      </c>
      <c r="AM44" s="144">
        <f t="shared" si="20"/>
        <v>0</v>
      </c>
      <c r="AN44" s="144">
        <f t="shared" si="20"/>
        <v>0</v>
      </c>
      <c r="AO44" s="144">
        <f t="shared" si="20"/>
        <v>0</v>
      </c>
      <c r="AP44" s="144">
        <f t="shared" si="20"/>
        <v>0</v>
      </c>
      <c r="AQ44" s="144">
        <f t="shared" si="20"/>
        <v>0</v>
      </c>
      <c r="AR44" s="144">
        <f t="shared" si="20"/>
        <v>0</v>
      </c>
      <c r="AS44" s="144">
        <f t="shared" si="20"/>
        <v>0</v>
      </c>
      <c r="AT44" s="144">
        <f t="shared" si="20"/>
        <v>0</v>
      </c>
      <c r="AU44" s="144">
        <f t="shared" si="20"/>
        <v>0</v>
      </c>
      <c r="AV44" s="144">
        <f t="shared" si="21"/>
        <v>0</v>
      </c>
      <c r="AX44" s="144">
        <f t="shared" si="23"/>
        <v>0</v>
      </c>
      <c r="AY44" s="144">
        <f t="shared" si="14"/>
        <v>0</v>
      </c>
      <c r="AZ44" s="144">
        <f t="shared" si="14"/>
        <v>0</v>
      </c>
      <c r="BA44" s="144">
        <f t="shared" si="14"/>
        <v>0</v>
      </c>
      <c r="BB44" s="144">
        <f t="shared" si="14"/>
        <v>0</v>
      </c>
      <c r="BC44" s="144">
        <f t="shared" si="14"/>
        <v>0</v>
      </c>
      <c r="BD44" s="144">
        <f t="shared" si="14"/>
        <v>0</v>
      </c>
      <c r="BE44" s="144">
        <f t="shared" si="14"/>
        <v>0</v>
      </c>
      <c r="BF44" s="144">
        <f t="shared" si="14"/>
        <v>0</v>
      </c>
      <c r="BG44" s="144">
        <f t="shared" si="14"/>
        <v>0</v>
      </c>
      <c r="BH44" s="144">
        <f t="shared" si="14"/>
        <v>0</v>
      </c>
      <c r="BI44" s="144">
        <f t="shared" si="14"/>
        <v>0</v>
      </c>
      <c r="BJ44" s="144">
        <f t="shared" si="14"/>
        <v>0</v>
      </c>
      <c r="BK44" s="144">
        <f t="shared" si="14"/>
        <v>0</v>
      </c>
      <c r="BL44" s="144">
        <f t="shared" si="14"/>
        <v>0</v>
      </c>
      <c r="BM44" s="144">
        <f t="shared" si="14"/>
        <v>0</v>
      </c>
      <c r="BN44" s="144">
        <f t="shared" si="14"/>
        <v>0</v>
      </c>
      <c r="BO44" s="144">
        <f t="shared" si="22"/>
        <v>0</v>
      </c>
      <c r="BP44" s="144">
        <f t="shared" si="22"/>
        <v>0</v>
      </c>
      <c r="BQ44" s="144">
        <f t="shared" si="22"/>
        <v>0</v>
      </c>
      <c r="BR44" s="144">
        <f t="shared" si="22"/>
        <v>0</v>
      </c>
      <c r="BS44" s="144">
        <f t="shared" si="22"/>
        <v>0</v>
      </c>
      <c r="BT44" s="144">
        <f t="shared" si="22"/>
        <v>0</v>
      </c>
      <c r="BU44" s="144">
        <f t="shared" si="22"/>
        <v>0</v>
      </c>
      <c r="BV44" s="144">
        <f t="shared" si="22"/>
        <v>0</v>
      </c>
      <c r="BW44" s="144">
        <f t="shared" si="16"/>
        <v>0</v>
      </c>
      <c r="BX44" s="144">
        <f t="shared" si="16"/>
        <v>0</v>
      </c>
      <c r="BY44" s="144">
        <f t="shared" si="16"/>
        <v>0</v>
      </c>
      <c r="BZ44" s="144">
        <f t="shared" si="16"/>
        <v>0</v>
      </c>
      <c r="CA44" s="144">
        <f t="shared" si="16"/>
        <v>0</v>
      </c>
      <c r="CB44" s="144">
        <f t="shared" si="16"/>
        <v>0</v>
      </c>
      <c r="CC44" s="369"/>
      <c r="CE44" s="189" t="str">
        <f t="shared" si="1"/>
        <v>Échangeur</v>
      </c>
      <c r="CF44" s="145"/>
      <c r="CG44" s="145"/>
      <c r="CH44" s="145"/>
      <c r="CI44" s="145">
        <v>1</v>
      </c>
      <c r="CJ44" s="145"/>
      <c r="CK44" s="145"/>
      <c r="CL44" s="145"/>
      <c r="CM44" s="145"/>
      <c r="CN44" s="145"/>
      <c r="CO44" s="145"/>
      <c r="CP44" s="145"/>
      <c r="CQ44" s="145"/>
      <c r="CR44" s="145"/>
      <c r="CS44" s="145"/>
      <c r="CT44" s="145">
        <f t="shared" si="2"/>
        <v>0</v>
      </c>
      <c r="CU44" s="145">
        <f t="shared" si="3"/>
        <v>0</v>
      </c>
      <c r="CV44" s="145">
        <f t="shared" si="7"/>
        <v>0</v>
      </c>
    </row>
    <row r="45" spans="1:100" s="137" customFormat="1" ht="13.5" hidden="1" thickBot="1" x14ac:dyDescent="0.25">
      <c r="A45" s="158"/>
      <c r="B45" s="98" t="s">
        <v>133</v>
      </c>
      <c r="C45" s="319"/>
      <c r="D45" s="49"/>
      <c r="E45" s="138">
        <v>40</v>
      </c>
      <c r="F45" s="642"/>
      <c r="G45" s="34">
        <v>1.4999999999999999E-2</v>
      </c>
      <c r="H45" s="636"/>
      <c r="I45" s="622" t="s">
        <v>124</v>
      </c>
      <c r="J45" s="116"/>
      <c r="K45" s="139">
        <f t="shared" si="8"/>
        <v>40</v>
      </c>
      <c r="L45" s="140">
        <f t="shared" si="17"/>
        <v>1.4999999999999999E-2</v>
      </c>
      <c r="M45" s="141">
        <f t="shared" si="18"/>
        <v>0</v>
      </c>
      <c r="N45" s="141">
        <f t="shared" si="19"/>
        <v>0</v>
      </c>
      <c r="O45" s="70"/>
      <c r="P45" s="147" t="str">
        <f t="shared" si="0"/>
        <v>Conduites de raccordement</v>
      </c>
      <c r="Q45" s="144">
        <f t="shared" si="12"/>
        <v>0</v>
      </c>
      <c r="R45" s="144">
        <f t="shared" si="20"/>
        <v>0</v>
      </c>
      <c r="S45" s="144">
        <f t="shared" si="20"/>
        <v>0</v>
      </c>
      <c r="T45" s="144">
        <f t="shared" si="20"/>
        <v>0</v>
      </c>
      <c r="U45" s="144">
        <f t="shared" si="20"/>
        <v>0</v>
      </c>
      <c r="V45" s="144">
        <f t="shared" si="20"/>
        <v>0</v>
      </c>
      <c r="W45" s="144">
        <f t="shared" si="20"/>
        <v>0</v>
      </c>
      <c r="X45" s="144">
        <f t="shared" si="20"/>
        <v>0</v>
      </c>
      <c r="Y45" s="144">
        <f t="shared" si="20"/>
        <v>0</v>
      </c>
      <c r="Z45" s="144">
        <f t="shared" si="20"/>
        <v>0</v>
      </c>
      <c r="AA45" s="144">
        <f t="shared" si="20"/>
        <v>0</v>
      </c>
      <c r="AB45" s="144">
        <f t="shared" si="20"/>
        <v>0</v>
      </c>
      <c r="AC45" s="144">
        <f t="shared" si="20"/>
        <v>0</v>
      </c>
      <c r="AD45" s="144">
        <f t="shared" si="20"/>
        <v>0</v>
      </c>
      <c r="AE45" s="144">
        <f t="shared" si="20"/>
        <v>0</v>
      </c>
      <c r="AF45" s="144">
        <f t="shared" si="20"/>
        <v>0</v>
      </c>
      <c r="AG45" s="144">
        <f t="shared" ref="AG45:AU45" si="24">IF(Betrachtungszeit_Heizung&lt;AG$26,0,IF(AND(AF$26&lt;&gt;0,AF$26/($K45)=INT(AF$26/($K45))),$D45,0))</f>
        <v>0</v>
      </c>
      <c r="AH45" s="144">
        <f t="shared" si="24"/>
        <v>0</v>
      </c>
      <c r="AI45" s="144">
        <f t="shared" si="24"/>
        <v>0</v>
      </c>
      <c r="AJ45" s="144">
        <f t="shared" si="24"/>
        <v>0</v>
      </c>
      <c r="AK45" s="144">
        <f t="shared" si="24"/>
        <v>0</v>
      </c>
      <c r="AL45" s="144">
        <f t="shared" si="24"/>
        <v>0</v>
      </c>
      <c r="AM45" s="144">
        <f t="shared" si="24"/>
        <v>0</v>
      </c>
      <c r="AN45" s="144">
        <f t="shared" si="24"/>
        <v>0</v>
      </c>
      <c r="AO45" s="144">
        <f t="shared" si="24"/>
        <v>0</v>
      </c>
      <c r="AP45" s="144">
        <f t="shared" si="24"/>
        <v>0</v>
      </c>
      <c r="AQ45" s="144">
        <f t="shared" si="24"/>
        <v>0</v>
      </c>
      <c r="AR45" s="144">
        <f t="shared" si="24"/>
        <v>0</v>
      </c>
      <c r="AS45" s="144">
        <f t="shared" si="24"/>
        <v>0</v>
      </c>
      <c r="AT45" s="144">
        <f t="shared" si="24"/>
        <v>0</v>
      </c>
      <c r="AU45" s="144">
        <f t="shared" si="24"/>
        <v>0</v>
      </c>
      <c r="AV45" s="144">
        <f t="shared" si="21"/>
        <v>0</v>
      </c>
      <c r="AX45" s="144">
        <f t="shared" si="23"/>
        <v>0</v>
      </c>
      <c r="AY45" s="144">
        <f t="shared" si="14"/>
        <v>0</v>
      </c>
      <c r="AZ45" s="144">
        <f t="shared" si="14"/>
        <v>0</v>
      </c>
      <c r="BA45" s="144">
        <f t="shared" si="14"/>
        <v>0</v>
      </c>
      <c r="BB45" s="144">
        <f t="shared" si="14"/>
        <v>0</v>
      </c>
      <c r="BC45" s="144">
        <f t="shared" si="14"/>
        <v>0</v>
      </c>
      <c r="BD45" s="144">
        <f t="shared" si="14"/>
        <v>0</v>
      </c>
      <c r="BE45" s="144">
        <f t="shared" si="14"/>
        <v>0</v>
      </c>
      <c r="BF45" s="144">
        <f t="shared" si="14"/>
        <v>0</v>
      </c>
      <c r="BG45" s="144">
        <f t="shared" si="14"/>
        <v>0</v>
      </c>
      <c r="BH45" s="144">
        <f t="shared" si="14"/>
        <v>0</v>
      </c>
      <c r="BI45" s="144">
        <f t="shared" si="14"/>
        <v>0</v>
      </c>
      <c r="BJ45" s="144">
        <f t="shared" si="14"/>
        <v>0</v>
      </c>
      <c r="BK45" s="144">
        <f t="shared" si="14"/>
        <v>0</v>
      </c>
      <c r="BL45" s="144">
        <f t="shared" si="14"/>
        <v>0</v>
      </c>
      <c r="BM45" s="144">
        <f t="shared" si="14"/>
        <v>0</v>
      </c>
      <c r="BN45" s="144">
        <f t="shared" si="14"/>
        <v>0</v>
      </c>
      <c r="BO45" s="144">
        <f t="shared" si="22"/>
        <v>0</v>
      </c>
      <c r="BP45" s="144">
        <f t="shared" si="22"/>
        <v>0</v>
      </c>
      <c r="BQ45" s="144">
        <f t="shared" si="22"/>
        <v>0</v>
      </c>
      <c r="BR45" s="144">
        <f t="shared" si="22"/>
        <v>0</v>
      </c>
      <c r="BS45" s="144">
        <f t="shared" si="22"/>
        <v>0</v>
      </c>
      <c r="BT45" s="144">
        <f t="shared" si="22"/>
        <v>0</v>
      </c>
      <c r="BU45" s="144">
        <f t="shared" si="22"/>
        <v>0</v>
      </c>
      <c r="BV45" s="144">
        <f t="shared" si="22"/>
        <v>0</v>
      </c>
      <c r="BW45" s="144">
        <f t="shared" si="16"/>
        <v>0</v>
      </c>
      <c r="BX45" s="144">
        <f t="shared" si="16"/>
        <v>0</v>
      </c>
      <c r="BY45" s="144">
        <f t="shared" si="16"/>
        <v>0</v>
      </c>
      <c r="BZ45" s="144">
        <f t="shared" si="16"/>
        <v>0</v>
      </c>
      <c r="CA45" s="144">
        <f t="shared" si="16"/>
        <v>0</v>
      </c>
      <c r="CB45" s="144">
        <f t="shared" si="16"/>
        <v>0</v>
      </c>
      <c r="CC45" s="369"/>
      <c r="CE45" s="189" t="str">
        <f t="shared" si="1"/>
        <v>Conduites de raccordement</v>
      </c>
      <c r="CF45" s="145"/>
      <c r="CG45" s="145">
        <v>1</v>
      </c>
      <c r="CH45" s="145">
        <v>1</v>
      </c>
      <c r="CI45" s="145">
        <v>1</v>
      </c>
      <c r="CJ45" s="145">
        <v>1</v>
      </c>
      <c r="CK45" s="145">
        <v>1</v>
      </c>
      <c r="CL45" s="145">
        <v>1</v>
      </c>
      <c r="CM45" s="145">
        <v>1</v>
      </c>
      <c r="CN45" s="145">
        <v>1</v>
      </c>
      <c r="CO45" s="145">
        <v>1</v>
      </c>
      <c r="CP45" s="145">
        <v>1</v>
      </c>
      <c r="CQ45" s="145">
        <v>1</v>
      </c>
      <c r="CR45" s="145">
        <v>1</v>
      </c>
      <c r="CS45" s="145"/>
      <c r="CT45" s="145">
        <f t="shared" si="2"/>
        <v>0</v>
      </c>
      <c r="CU45" s="145">
        <f t="shared" si="3"/>
        <v>0</v>
      </c>
      <c r="CV45" s="145">
        <f t="shared" si="7"/>
        <v>0</v>
      </c>
    </row>
    <row r="46" spans="1:100" s="137" customFormat="1" ht="13.5" hidden="1" thickBot="1" x14ac:dyDescent="0.25">
      <c r="A46" s="158"/>
      <c r="B46" s="98" t="s">
        <v>425</v>
      </c>
      <c r="C46" s="319"/>
      <c r="D46" s="49"/>
      <c r="E46" s="138">
        <v>20</v>
      </c>
      <c r="F46" s="642"/>
      <c r="G46" s="34">
        <v>0.08</v>
      </c>
      <c r="H46" s="636"/>
      <c r="I46" s="622" t="s">
        <v>124</v>
      </c>
      <c r="J46" s="116"/>
      <c r="K46" s="139">
        <f t="shared" si="8"/>
        <v>20</v>
      </c>
      <c r="L46" s="140">
        <f t="shared" si="17"/>
        <v>0.08</v>
      </c>
      <c r="M46" s="141">
        <f t="shared" si="18"/>
        <v>0</v>
      </c>
      <c r="N46" s="141">
        <f t="shared" si="19"/>
        <v>0</v>
      </c>
      <c r="O46" s="70"/>
      <c r="P46" s="143" t="str">
        <f t="shared" si="0"/>
        <v>Compteur d'énergie</v>
      </c>
      <c r="Q46" s="144">
        <f t="shared" si="12"/>
        <v>0</v>
      </c>
      <c r="R46" s="144">
        <f t="shared" ref="R46:AU48" si="25">IF(Betrachtungszeit_Heizung&lt;R$26,0,IF(AND(Q$26&lt;&gt;0,Q$26/($K46)=INT(Q$26/($K46))),$D46,0))</f>
        <v>0</v>
      </c>
      <c r="S46" s="144">
        <f t="shared" si="25"/>
        <v>0</v>
      </c>
      <c r="T46" s="144">
        <f t="shared" si="25"/>
        <v>0</v>
      </c>
      <c r="U46" s="144">
        <f t="shared" si="25"/>
        <v>0</v>
      </c>
      <c r="V46" s="144">
        <f t="shared" si="25"/>
        <v>0</v>
      </c>
      <c r="W46" s="144">
        <f t="shared" si="25"/>
        <v>0</v>
      </c>
      <c r="X46" s="144">
        <f t="shared" si="25"/>
        <v>0</v>
      </c>
      <c r="Y46" s="144">
        <f t="shared" si="25"/>
        <v>0</v>
      </c>
      <c r="Z46" s="144">
        <f t="shared" si="25"/>
        <v>0</v>
      </c>
      <c r="AA46" s="144">
        <f t="shared" si="25"/>
        <v>0</v>
      </c>
      <c r="AB46" s="144">
        <f t="shared" si="25"/>
        <v>0</v>
      </c>
      <c r="AC46" s="144">
        <f t="shared" si="25"/>
        <v>0</v>
      </c>
      <c r="AD46" s="144">
        <f t="shared" si="25"/>
        <v>0</v>
      </c>
      <c r="AE46" s="144">
        <f t="shared" si="25"/>
        <v>0</v>
      </c>
      <c r="AF46" s="144">
        <f t="shared" si="25"/>
        <v>0</v>
      </c>
      <c r="AG46" s="144">
        <f t="shared" si="25"/>
        <v>0</v>
      </c>
      <c r="AH46" s="144">
        <f t="shared" si="25"/>
        <v>0</v>
      </c>
      <c r="AI46" s="144">
        <f t="shared" si="25"/>
        <v>0</v>
      </c>
      <c r="AJ46" s="144">
        <f t="shared" si="25"/>
        <v>0</v>
      </c>
      <c r="AK46" s="144">
        <f t="shared" si="25"/>
        <v>0</v>
      </c>
      <c r="AL46" s="144">
        <f t="shared" si="25"/>
        <v>0</v>
      </c>
      <c r="AM46" s="144">
        <f t="shared" si="25"/>
        <v>0</v>
      </c>
      <c r="AN46" s="144">
        <f t="shared" si="25"/>
        <v>0</v>
      </c>
      <c r="AO46" s="144">
        <f t="shared" si="25"/>
        <v>0</v>
      </c>
      <c r="AP46" s="144">
        <f t="shared" si="25"/>
        <v>0</v>
      </c>
      <c r="AQ46" s="144">
        <f t="shared" si="25"/>
        <v>0</v>
      </c>
      <c r="AR46" s="144">
        <f t="shared" si="25"/>
        <v>0</v>
      </c>
      <c r="AS46" s="144">
        <f t="shared" si="25"/>
        <v>0</v>
      </c>
      <c r="AT46" s="144">
        <f t="shared" si="25"/>
        <v>0</v>
      </c>
      <c r="AU46" s="144">
        <f t="shared" si="25"/>
        <v>0</v>
      </c>
      <c r="AV46" s="144">
        <f t="shared" si="21"/>
        <v>0</v>
      </c>
      <c r="AX46" s="144">
        <f t="shared" si="23"/>
        <v>0</v>
      </c>
      <c r="AY46" s="144">
        <f t="shared" si="14"/>
        <v>0</v>
      </c>
      <c r="AZ46" s="144">
        <f t="shared" si="14"/>
        <v>0</v>
      </c>
      <c r="BA46" s="144">
        <f t="shared" si="14"/>
        <v>0</v>
      </c>
      <c r="BB46" s="144">
        <f t="shared" si="14"/>
        <v>0</v>
      </c>
      <c r="BC46" s="144">
        <f t="shared" si="14"/>
        <v>0</v>
      </c>
      <c r="BD46" s="144">
        <f t="shared" si="14"/>
        <v>0</v>
      </c>
      <c r="BE46" s="144">
        <f t="shared" si="14"/>
        <v>0</v>
      </c>
      <c r="BF46" s="144">
        <f t="shared" si="14"/>
        <v>0</v>
      </c>
      <c r="BG46" s="144">
        <f t="shared" si="14"/>
        <v>0</v>
      </c>
      <c r="BH46" s="144">
        <f t="shared" si="14"/>
        <v>0</v>
      </c>
      <c r="BI46" s="144">
        <f t="shared" si="14"/>
        <v>0</v>
      </c>
      <c r="BJ46" s="144">
        <f t="shared" si="14"/>
        <v>0</v>
      </c>
      <c r="BK46" s="144">
        <f t="shared" si="14"/>
        <v>0</v>
      </c>
      <c r="BL46" s="144">
        <f t="shared" si="14"/>
        <v>0</v>
      </c>
      <c r="BM46" s="144">
        <f t="shared" si="14"/>
        <v>0</v>
      </c>
      <c r="BN46" s="144">
        <f t="shared" si="14"/>
        <v>0</v>
      </c>
      <c r="BO46" s="144">
        <f t="shared" si="22"/>
        <v>0</v>
      </c>
      <c r="BP46" s="144">
        <f t="shared" si="22"/>
        <v>0</v>
      </c>
      <c r="BQ46" s="144">
        <f t="shared" si="22"/>
        <v>0</v>
      </c>
      <c r="BR46" s="144">
        <f t="shared" si="22"/>
        <v>0</v>
      </c>
      <c r="BS46" s="144">
        <f t="shared" si="22"/>
        <v>0</v>
      </c>
      <c r="BT46" s="144">
        <f t="shared" si="22"/>
        <v>0</v>
      </c>
      <c r="BU46" s="144">
        <f t="shared" si="22"/>
        <v>0</v>
      </c>
      <c r="BV46" s="144">
        <f t="shared" si="22"/>
        <v>0</v>
      </c>
      <c r="BW46" s="144">
        <f t="shared" si="16"/>
        <v>0</v>
      </c>
      <c r="BX46" s="144">
        <f t="shared" si="16"/>
        <v>0</v>
      </c>
      <c r="BY46" s="144">
        <f t="shared" si="16"/>
        <v>0</v>
      </c>
      <c r="BZ46" s="144">
        <f t="shared" si="16"/>
        <v>0</v>
      </c>
      <c r="CA46" s="144">
        <f t="shared" si="16"/>
        <v>0</v>
      </c>
      <c r="CB46" s="144">
        <f t="shared" si="16"/>
        <v>0</v>
      </c>
      <c r="CC46" s="369"/>
      <c r="CE46" s="189" t="str">
        <f t="shared" si="1"/>
        <v>Compteur d'énergie</v>
      </c>
      <c r="CF46" s="145"/>
      <c r="CG46" s="145">
        <v>1</v>
      </c>
      <c r="CH46" s="145">
        <v>1</v>
      </c>
      <c r="CI46" s="145">
        <v>1</v>
      </c>
      <c r="CJ46" s="145">
        <v>1</v>
      </c>
      <c r="CK46" s="145">
        <v>1</v>
      </c>
      <c r="CL46" s="145">
        <v>1</v>
      </c>
      <c r="CM46" s="145">
        <v>1</v>
      </c>
      <c r="CN46" s="145">
        <v>1</v>
      </c>
      <c r="CO46" s="145">
        <v>1</v>
      </c>
      <c r="CP46" s="145">
        <v>1</v>
      </c>
      <c r="CQ46" s="145">
        <v>1</v>
      </c>
      <c r="CR46" s="145">
        <v>1</v>
      </c>
      <c r="CS46" s="145">
        <v>1</v>
      </c>
      <c r="CT46" s="145">
        <f t="shared" si="2"/>
        <v>0</v>
      </c>
      <c r="CU46" s="145">
        <f t="shared" si="3"/>
        <v>0</v>
      </c>
      <c r="CV46" s="145">
        <f t="shared" si="7"/>
        <v>0</v>
      </c>
    </row>
    <row r="47" spans="1:100" s="137" customFormat="1" ht="13.5" hidden="1" thickBot="1" x14ac:dyDescent="0.25">
      <c r="A47" s="158"/>
      <c r="B47" s="98" t="s">
        <v>367</v>
      </c>
      <c r="C47" s="319"/>
      <c r="D47" s="49"/>
      <c r="E47" s="138">
        <v>20</v>
      </c>
      <c r="F47" s="642"/>
      <c r="G47" s="34">
        <v>1E-3</v>
      </c>
      <c r="H47" s="636"/>
      <c r="I47" s="622" t="s">
        <v>124</v>
      </c>
      <c r="J47" s="116"/>
      <c r="K47" s="139">
        <f t="shared" si="8"/>
        <v>20</v>
      </c>
      <c r="L47" s="140">
        <f t="shared" si="17"/>
        <v>1E-3</v>
      </c>
      <c r="M47" s="141">
        <f t="shared" si="18"/>
        <v>0</v>
      </c>
      <c r="N47" s="141">
        <f t="shared" si="19"/>
        <v>0</v>
      </c>
      <c r="O47" s="70"/>
      <c r="P47" s="143" t="str">
        <f t="shared" si="0"/>
        <v>Calorifugeage</v>
      </c>
      <c r="Q47" s="144">
        <f t="shared" si="12"/>
        <v>0</v>
      </c>
      <c r="R47" s="144">
        <f t="shared" si="25"/>
        <v>0</v>
      </c>
      <c r="S47" s="144">
        <f t="shared" si="25"/>
        <v>0</v>
      </c>
      <c r="T47" s="144">
        <f t="shared" si="25"/>
        <v>0</v>
      </c>
      <c r="U47" s="144">
        <f t="shared" si="25"/>
        <v>0</v>
      </c>
      <c r="V47" s="144">
        <f t="shared" si="25"/>
        <v>0</v>
      </c>
      <c r="W47" s="144">
        <f t="shared" si="25"/>
        <v>0</v>
      </c>
      <c r="X47" s="144">
        <f t="shared" si="25"/>
        <v>0</v>
      </c>
      <c r="Y47" s="144">
        <f t="shared" si="25"/>
        <v>0</v>
      </c>
      <c r="Z47" s="144">
        <f t="shared" si="25"/>
        <v>0</v>
      </c>
      <c r="AA47" s="144">
        <f t="shared" si="25"/>
        <v>0</v>
      </c>
      <c r="AB47" s="144">
        <f t="shared" si="25"/>
        <v>0</v>
      </c>
      <c r="AC47" s="144">
        <f t="shared" si="25"/>
        <v>0</v>
      </c>
      <c r="AD47" s="144">
        <f t="shared" si="25"/>
        <v>0</v>
      </c>
      <c r="AE47" s="144">
        <f t="shared" si="25"/>
        <v>0</v>
      </c>
      <c r="AF47" s="144">
        <f t="shared" si="25"/>
        <v>0</v>
      </c>
      <c r="AG47" s="144">
        <f t="shared" si="25"/>
        <v>0</v>
      </c>
      <c r="AH47" s="144">
        <f t="shared" si="25"/>
        <v>0</v>
      </c>
      <c r="AI47" s="144">
        <f t="shared" si="25"/>
        <v>0</v>
      </c>
      <c r="AJ47" s="144">
        <f t="shared" si="25"/>
        <v>0</v>
      </c>
      <c r="AK47" s="144">
        <f t="shared" si="25"/>
        <v>0</v>
      </c>
      <c r="AL47" s="144">
        <f t="shared" si="25"/>
        <v>0</v>
      </c>
      <c r="AM47" s="144">
        <f t="shared" si="25"/>
        <v>0</v>
      </c>
      <c r="AN47" s="144">
        <f t="shared" si="25"/>
        <v>0</v>
      </c>
      <c r="AO47" s="144">
        <f t="shared" si="25"/>
        <v>0</v>
      </c>
      <c r="AP47" s="144">
        <f t="shared" si="25"/>
        <v>0</v>
      </c>
      <c r="AQ47" s="144">
        <f t="shared" si="25"/>
        <v>0</v>
      </c>
      <c r="AR47" s="144">
        <f t="shared" si="25"/>
        <v>0</v>
      </c>
      <c r="AS47" s="144">
        <f t="shared" si="25"/>
        <v>0</v>
      </c>
      <c r="AT47" s="144">
        <f t="shared" si="25"/>
        <v>0</v>
      </c>
      <c r="AU47" s="144">
        <f t="shared" si="25"/>
        <v>0</v>
      </c>
      <c r="AV47" s="144">
        <f t="shared" si="21"/>
        <v>0</v>
      </c>
      <c r="AX47" s="144">
        <f t="shared" si="23"/>
        <v>0</v>
      </c>
      <c r="AY47" s="144">
        <f t="shared" si="14"/>
        <v>0</v>
      </c>
      <c r="AZ47" s="144">
        <f t="shared" si="14"/>
        <v>0</v>
      </c>
      <c r="BA47" s="144">
        <f t="shared" si="14"/>
        <v>0</v>
      </c>
      <c r="BB47" s="144">
        <f t="shared" si="14"/>
        <v>0</v>
      </c>
      <c r="BC47" s="144">
        <f t="shared" si="14"/>
        <v>0</v>
      </c>
      <c r="BD47" s="144">
        <f t="shared" si="14"/>
        <v>0</v>
      </c>
      <c r="BE47" s="144">
        <f t="shared" si="14"/>
        <v>0</v>
      </c>
      <c r="BF47" s="144">
        <f t="shared" si="14"/>
        <v>0</v>
      </c>
      <c r="BG47" s="144">
        <f t="shared" si="14"/>
        <v>0</v>
      </c>
      <c r="BH47" s="144">
        <f t="shared" si="14"/>
        <v>0</v>
      </c>
      <c r="BI47" s="144">
        <f t="shared" si="14"/>
        <v>0</v>
      </c>
      <c r="BJ47" s="144">
        <f t="shared" si="14"/>
        <v>0</v>
      </c>
      <c r="BK47" s="144">
        <f t="shared" si="14"/>
        <v>0</v>
      </c>
      <c r="BL47" s="144">
        <f t="shared" si="14"/>
        <v>0</v>
      </c>
      <c r="BM47" s="144">
        <f t="shared" si="14"/>
        <v>0</v>
      </c>
      <c r="BN47" s="144">
        <f t="shared" si="14"/>
        <v>0</v>
      </c>
      <c r="BO47" s="144">
        <f t="shared" si="22"/>
        <v>0</v>
      </c>
      <c r="BP47" s="144">
        <f t="shared" si="22"/>
        <v>0</v>
      </c>
      <c r="BQ47" s="144">
        <f t="shared" si="22"/>
        <v>0</v>
      </c>
      <c r="BR47" s="144">
        <f t="shared" si="22"/>
        <v>0</v>
      </c>
      <c r="BS47" s="144">
        <f t="shared" si="22"/>
        <v>0</v>
      </c>
      <c r="BT47" s="144">
        <f t="shared" si="22"/>
        <v>0</v>
      </c>
      <c r="BU47" s="144">
        <f t="shared" si="22"/>
        <v>0</v>
      </c>
      <c r="BV47" s="144">
        <f t="shared" si="22"/>
        <v>0</v>
      </c>
      <c r="BW47" s="144">
        <f t="shared" si="16"/>
        <v>0</v>
      </c>
      <c r="BX47" s="144">
        <f t="shared" si="16"/>
        <v>0</v>
      </c>
      <c r="BY47" s="144">
        <f t="shared" si="16"/>
        <v>0</v>
      </c>
      <c r="BZ47" s="144">
        <f t="shared" si="16"/>
        <v>0</v>
      </c>
      <c r="CA47" s="144">
        <f t="shared" si="16"/>
        <v>0</v>
      </c>
      <c r="CB47" s="144">
        <f t="shared" si="16"/>
        <v>0</v>
      </c>
      <c r="CC47" s="369"/>
      <c r="CE47" s="189" t="str">
        <f t="shared" si="1"/>
        <v>Calorifugeage</v>
      </c>
      <c r="CF47" s="145"/>
      <c r="CG47" s="145">
        <v>1</v>
      </c>
      <c r="CH47" s="145">
        <v>1</v>
      </c>
      <c r="CI47" s="145">
        <v>1</v>
      </c>
      <c r="CJ47" s="145">
        <v>1</v>
      </c>
      <c r="CK47" s="145">
        <v>1</v>
      </c>
      <c r="CL47" s="145">
        <v>1</v>
      </c>
      <c r="CM47" s="145">
        <v>1</v>
      </c>
      <c r="CN47" s="145">
        <v>1</v>
      </c>
      <c r="CO47" s="145">
        <v>1</v>
      </c>
      <c r="CP47" s="145">
        <v>1</v>
      </c>
      <c r="CQ47" s="145">
        <v>1</v>
      </c>
      <c r="CR47" s="145">
        <v>1</v>
      </c>
      <c r="CS47" s="145">
        <v>1</v>
      </c>
      <c r="CT47" s="145">
        <f t="shared" si="2"/>
        <v>0</v>
      </c>
      <c r="CU47" s="145">
        <f t="shared" si="3"/>
        <v>0</v>
      </c>
      <c r="CV47" s="145">
        <f t="shared" si="7"/>
        <v>0</v>
      </c>
    </row>
    <row r="48" spans="1:100" s="137" customFormat="1" hidden="1" x14ac:dyDescent="0.2">
      <c r="A48" s="158"/>
      <c r="B48" s="95" t="s">
        <v>45</v>
      </c>
      <c r="C48" s="320"/>
      <c r="D48" s="50"/>
      <c r="E48" s="510">
        <v>30</v>
      </c>
      <c r="F48" s="643"/>
      <c r="G48" s="157" t="s">
        <v>46</v>
      </c>
      <c r="H48" s="637"/>
      <c r="I48" s="623" t="s">
        <v>124</v>
      </c>
      <c r="J48" s="84"/>
      <c r="K48" s="139">
        <f t="shared" si="8"/>
        <v>30</v>
      </c>
      <c r="L48" s="140">
        <f t="shared" si="17"/>
        <v>0</v>
      </c>
      <c r="M48" s="141">
        <f t="shared" si="18"/>
        <v>0</v>
      </c>
      <c r="N48" s="141">
        <f t="shared" si="19"/>
        <v>0</v>
      </c>
      <c r="O48" s="70"/>
      <c r="P48" s="149" t="str">
        <f t="shared" si="0"/>
        <v>Autre</v>
      </c>
      <c r="Q48" s="144">
        <f t="shared" si="12"/>
        <v>0</v>
      </c>
      <c r="R48" s="144">
        <f t="shared" si="25"/>
        <v>0</v>
      </c>
      <c r="S48" s="144">
        <f t="shared" si="25"/>
        <v>0</v>
      </c>
      <c r="T48" s="144">
        <f t="shared" si="25"/>
        <v>0</v>
      </c>
      <c r="U48" s="144">
        <f t="shared" si="25"/>
        <v>0</v>
      </c>
      <c r="V48" s="144">
        <f t="shared" si="25"/>
        <v>0</v>
      </c>
      <c r="W48" s="144">
        <f t="shared" si="25"/>
        <v>0</v>
      </c>
      <c r="X48" s="144">
        <f t="shared" si="25"/>
        <v>0</v>
      </c>
      <c r="Y48" s="144">
        <f t="shared" si="25"/>
        <v>0</v>
      </c>
      <c r="Z48" s="144">
        <f t="shared" si="25"/>
        <v>0</v>
      </c>
      <c r="AA48" s="144">
        <f t="shared" si="25"/>
        <v>0</v>
      </c>
      <c r="AB48" s="144">
        <f t="shared" si="25"/>
        <v>0</v>
      </c>
      <c r="AC48" s="144">
        <f t="shared" si="25"/>
        <v>0</v>
      </c>
      <c r="AD48" s="144">
        <f t="shared" si="25"/>
        <v>0</v>
      </c>
      <c r="AE48" s="144">
        <f t="shared" si="25"/>
        <v>0</v>
      </c>
      <c r="AF48" s="144">
        <f t="shared" si="25"/>
        <v>0</v>
      </c>
      <c r="AG48" s="144">
        <f t="shared" si="25"/>
        <v>0</v>
      </c>
      <c r="AH48" s="144">
        <f t="shared" si="25"/>
        <v>0</v>
      </c>
      <c r="AI48" s="144">
        <f t="shared" si="25"/>
        <v>0</v>
      </c>
      <c r="AJ48" s="144">
        <f t="shared" si="25"/>
        <v>0</v>
      </c>
      <c r="AK48" s="144">
        <f t="shared" si="25"/>
        <v>0</v>
      </c>
      <c r="AL48" s="144">
        <f t="shared" si="25"/>
        <v>0</v>
      </c>
      <c r="AM48" s="144">
        <f t="shared" si="25"/>
        <v>0</v>
      </c>
      <c r="AN48" s="144">
        <f t="shared" si="25"/>
        <v>0</v>
      </c>
      <c r="AO48" s="144">
        <f t="shared" si="25"/>
        <v>0</v>
      </c>
      <c r="AP48" s="144">
        <f t="shared" si="25"/>
        <v>0</v>
      </c>
      <c r="AQ48" s="144">
        <f t="shared" si="25"/>
        <v>0</v>
      </c>
      <c r="AR48" s="144">
        <f t="shared" si="25"/>
        <v>0</v>
      </c>
      <c r="AS48" s="144">
        <f t="shared" si="25"/>
        <v>0</v>
      </c>
      <c r="AT48" s="144">
        <f t="shared" si="25"/>
        <v>0</v>
      </c>
      <c r="AU48" s="144">
        <f t="shared" si="25"/>
        <v>0</v>
      </c>
      <c r="AV48" s="144">
        <f t="shared" si="21"/>
        <v>0</v>
      </c>
      <c r="AX48" s="144">
        <f t="shared" si="23"/>
        <v>0</v>
      </c>
      <c r="AY48" s="144">
        <f t="shared" si="14"/>
        <v>0</v>
      </c>
      <c r="AZ48" s="144">
        <f t="shared" si="14"/>
        <v>0</v>
      </c>
      <c r="BA48" s="144">
        <f t="shared" si="14"/>
        <v>0</v>
      </c>
      <c r="BB48" s="144">
        <f t="shared" si="14"/>
        <v>0</v>
      </c>
      <c r="BC48" s="144">
        <f t="shared" si="14"/>
        <v>0</v>
      </c>
      <c r="BD48" s="144">
        <f t="shared" si="14"/>
        <v>0</v>
      </c>
      <c r="BE48" s="144">
        <f t="shared" si="14"/>
        <v>0</v>
      </c>
      <c r="BF48" s="144">
        <f t="shared" si="14"/>
        <v>0</v>
      </c>
      <c r="BG48" s="144">
        <f t="shared" si="14"/>
        <v>0</v>
      </c>
      <c r="BH48" s="144">
        <f t="shared" si="14"/>
        <v>0</v>
      </c>
      <c r="BI48" s="144">
        <f t="shared" si="14"/>
        <v>0</v>
      </c>
      <c r="BJ48" s="144">
        <f t="shared" si="14"/>
        <v>0</v>
      </c>
      <c r="BK48" s="144">
        <f t="shared" si="14"/>
        <v>0</v>
      </c>
      <c r="BL48" s="144">
        <f t="shared" si="14"/>
        <v>0</v>
      </c>
      <c r="BM48" s="144">
        <f t="shared" si="14"/>
        <v>0</v>
      </c>
      <c r="BN48" s="144">
        <f t="shared" si="14"/>
        <v>0</v>
      </c>
      <c r="BO48" s="144">
        <f t="shared" si="22"/>
        <v>0</v>
      </c>
      <c r="BP48" s="144">
        <f t="shared" si="22"/>
        <v>0</v>
      </c>
      <c r="BQ48" s="144">
        <f t="shared" si="22"/>
        <v>0</v>
      </c>
      <c r="BR48" s="144">
        <f t="shared" si="22"/>
        <v>0</v>
      </c>
      <c r="BS48" s="144">
        <f t="shared" si="22"/>
        <v>0</v>
      </c>
      <c r="BT48" s="144">
        <f t="shared" si="22"/>
        <v>0</v>
      </c>
      <c r="BU48" s="144">
        <f t="shared" si="22"/>
        <v>0</v>
      </c>
      <c r="BV48" s="144">
        <f t="shared" si="22"/>
        <v>0</v>
      </c>
      <c r="BW48" s="144">
        <f t="shared" si="16"/>
        <v>0</v>
      </c>
      <c r="BX48" s="144">
        <f t="shared" si="16"/>
        <v>0</v>
      </c>
      <c r="BY48" s="144">
        <f t="shared" si="16"/>
        <v>0</v>
      </c>
      <c r="BZ48" s="144">
        <f t="shared" si="16"/>
        <v>0</v>
      </c>
      <c r="CA48" s="144">
        <f t="shared" si="16"/>
        <v>0</v>
      </c>
      <c r="CB48" s="144">
        <f t="shared" si="16"/>
        <v>0</v>
      </c>
      <c r="CC48" s="369"/>
      <c r="CE48" s="189" t="str">
        <f t="shared" si="1"/>
        <v>Autre</v>
      </c>
      <c r="CF48" s="145"/>
      <c r="CG48" s="145">
        <v>1</v>
      </c>
      <c r="CH48" s="145">
        <v>1</v>
      </c>
      <c r="CI48" s="145">
        <v>1</v>
      </c>
      <c r="CJ48" s="145">
        <v>1</v>
      </c>
      <c r="CK48" s="145">
        <v>1</v>
      </c>
      <c r="CL48" s="145">
        <v>1</v>
      </c>
      <c r="CM48" s="145">
        <v>1</v>
      </c>
      <c r="CN48" s="145">
        <v>1</v>
      </c>
      <c r="CO48" s="145">
        <v>1</v>
      </c>
      <c r="CP48" s="145">
        <v>1</v>
      </c>
      <c r="CQ48" s="145">
        <v>1</v>
      </c>
      <c r="CR48" s="145">
        <v>1</v>
      </c>
      <c r="CS48" s="145">
        <v>1</v>
      </c>
      <c r="CT48" s="145">
        <f t="shared" si="2"/>
        <v>0</v>
      </c>
      <c r="CU48" s="145">
        <f t="shared" si="3"/>
        <v>0</v>
      </c>
      <c r="CV48" s="145">
        <f t="shared" si="7"/>
        <v>0</v>
      </c>
    </row>
    <row r="49" spans="1:100" s="137" customFormat="1" ht="13.5" hidden="1" thickBot="1" x14ac:dyDescent="0.25">
      <c r="A49" s="158"/>
      <c r="B49" s="125" t="s">
        <v>134</v>
      </c>
      <c r="C49" s="322"/>
      <c r="D49" s="127"/>
      <c r="E49" s="155"/>
      <c r="F49" s="127"/>
      <c r="G49" s="130"/>
      <c r="H49" s="639"/>
      <c r="I49" s="130"/>
      <c r="J49" s="84"/>
      <c r="K49" s="139"/>
      <c r="L49" s="140"/>
      <c r="M49" s="141"/>
      <c r="N49" s="141"/>
      <c r="O49" s="70"/>
      <c r="P49" s="134" t="str">
        <f t="shared" si="0"/>
        <v>3. Approvisionnement en énergie</v>
      </c>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369"/>
      <c r="CE49" s="374" t="str">
        <f t="shared" si="1"/>
        <v>3. Approvisionnement en énergie</v>
      </c>
      <c r="CF49" s="145">
        <v>1</v>
      </c>
      <c r="CG49" s="145">
        <v>1</v>
      </c>
      <c r="CH49" s="145">
        <v>1</v>
      </c>
      <c r="CI49" s="145">
        <v>1</v>
      </c>
      <c r="CJ49" s="145">
        <v>1</v>
      </c>
      <c r="CK49" s="145">
        <v>1</v>
      </c>
      <c r="CL49" s="145">
        <v>1</v>
      </c>
      <c r="CM49" s="145">
        <v>1</v>
      </c>
      <c r="CN49" s="145">
        <v>1</v>
      </c>
      <c r="CO49" s="145">
        <v>1</v>
      </c>
      <c r="CP49" s="145">
        <v>1</v>
      </c>
      <c r="CQ49" s="145">
        <v>1</v>
      </c>
      <c r="CR49" s="145">
        <v>1</v>
      </c>
      <c r="CS49" s="145">
        <v>1</v>
      </c>
      <c r="CT49" s="145">
        <f t="shared" si="2"/>
        <v>1</v>
      </c>
      <c r="CU49" s="145">
        <f t="shared" si="3"/>
        <v>1</v>
      </c>
      <c r="CV49" s="145">
        <f t="shared" si="7"/>
        <v>1</v>
      </c>
    </row>
    <row r="50" spans="1:100" s="137" customFormat="1" ht="13.5" hidden="1" thickBot="1" x14ac:dyDescent="0.25">
      <c r="A50" s="158"/>
      <c r="B50" s="98" t="s">
        <v>370</v>
      </c>
      <c r="C50" s="319"/>
      <c r="D50" s="49"/>
      <c r="E50" s="152">
        <v>40</v>
      </c>
      <c r="F50" s="642"/>
      <c r="G50" s="148">
        <v>1.4999999999999999E-2</v>
      </c>
      <c r="H50" s="636"/>
      <c r="I50" s="622" t="s">
        <v>124</v>
      </c>
      <c r="J50" s="84"/>
      <c r="K50" s="139">
        <f t="shared" si="8"/>
        <v>40</v>
      </c>
      <c r="L50" s="140">
        <f t="shared" ref="L50:L58" si="26">IF(ISNUMBER(H50),IF(I50=$D$332,IFERROR(H50/D50,"-"),H50/100),IF(ISNUMBER(G50),G50,0))</f>
        <v>1.4999999999999999E-2</v>
      </c>
      <c r="M50" s="141">
        <f t="shared" ref="M50:M58" si="27">IF(AND(ISNUMBER(H50),I50=$D$332),H50,L50*D50)</f>
        <v>0</v>
      </c>
      <c r="N50" s="141">
        <f t="shared" ref="N50:N58" si="28">1/K50*D50</f>
        <v>0</v>
      </c>
      <c r="O50" s="70"/>
      <c r="P50" s="143" t="str">
        <f t="shared" si="0"/>
        <v>Conduite principale d'introduction (gaz)</v>
      </c>
      <c r="Q50" s="144">
        <f t="shared" si="12"/>
        <v>0</v>
      </c>
      <c r="R50" s="144">
        <f t="shared" ref="R50:AU58" si="29">IF(Betrachtungszeit_Heizung&lt;R$26,0,IF(AND(Q$26&lt;&gt;0,Q$26/($K50)=INT(Q$26/($K50))),$D50,0))</f>
        <v>0</v>
      </c>
      <c r="S50" s="144">
        <f t="shared" si="29"/>
        <v>0</v>
      </c>
      <c r="T50" s="144">
        <f t="shared" si="29"/>
        <v>0</v>
      </c>
      <c r="U50" s="144">
        <f t="shared" si="29"/>
        <v>0</v>
      </c>
      <c r="V50" s="144">
        <f t="shared" si="29"/>
        <v>0</v>
      </c>
      <c r="W50" s="144">
        <f t="shared" si="29"/>
        <v>0</v>
      </c>
      <c r="X50" s="144">
        <f t="shared" si="29"/>
        <v>0</v>
      </c>
      <c r="Y50" s="144">
        <f t="shared" si="29"/>
        <v>0</v>
      </c>
      <c r="Z50" s="144">
        <f t="shared" si="29"/>
        <v>0</v>
      </c>
      <c r="AA50" s="144">
        <f t="shared" si="29"/>
        <v>0</v>
      </c>
      <c r="AB50" s="144">
        <f t="shared" si="29"/>
        <v>0</v>
      </c>
      <c r="AC50" s="144">
        <f t="shared" si="29"/>
        <v>0</v>
      </c>
      <c r="AD50" s="144">
        <f t="shared" si="29"/>
        <v>0</v>
      </c>
      <c r="AE50" s="144">
        <f t="shared" si="29"/>
        <v>0</v>
      </c>
      <c r="AF50" s="144">
        <f t="shared" si="29"/>
        <v>0</v>
      </c>
      <c r="AG50" s="144">
        <f t="shared" si="29"/>
        <v>0</v>
      </c>
      <c r="AH50" s="144">
        <f t="shared" si="29"/>
        <v>0</v>
      </c>
      <c r="AI50" s="144">
        <f t="shared" si="29"/>
        <v>0</v>
      </c>
      <c r="AJ50" s="144">
        <f t="shared" si="29"/>
        <v>0</v>
      </c>
      <c r="AK50" s="144">
        <f t="shared" si="29"/>
        <v>0</v>
      </c>
      <c r="AL50" s="144">
        <f t="shared" si="29"/>
        <v>0</v>
      </c>
      <c r="AM50" s="144">
        <f t="shared" si="29"/>
        <v>0</v>
      </c>
      <c r="AN50" s="144">
        <f t="shared" si="29"/>
        <v>0</v>
      </c>
      <c r="AO50" s="144">
        <f t="shared" si="29"/>
        <v>0</v>
      </c>
      <c r="AP50" s="144">
        <f t="shared" si="29"/>
        <v>0</v>
      </c>
      <c r="AQ50" s="144">
        <f t="shared" si="29"/>
        <v>0</v>
      </c>
      <c r="AR50" s="144">
        <f t="shared" si="29"/>
        <v>0</v>
      </c>
      <c r="AS50" s="144">
        <f t="shared" si="29"/>
        <v>0</v>
      </c>
      <c r="AT50" s="144">
        <f t="shared" si="29"/>
        <v>0</v>
      </c>
      <c r="AU50" s="144">
        <f t="shared" si="29"/>
        <v>0</v>
      </c>
      <c r="AV50" s="144">
        <f t="shared" ref="AV50:AV58" si="30">SUMIF($AX$26:$CB$26,Betrachtungszeit_Heizung,AX50:CB50)</f>
        <v>0</v>
      </c>
      <c r="AX50" s="144">
        <f t="shared" ref="AX50:AX58" si="31">$D50</f>
        <v>0</v>
      </c>
      <c r="AY50" s="144">
        <f t="shared" si="14"/>
        <v>0</v>
      </c>
      <c r="AZ50" s="144">
        <f t="shared" si="14"/>
        <v>0</v>
      </c>
      <c r="BA50" s="144">
        <f t="shared" si="14"/>
        <v>0</v>
      </c>
      <c r="BB50" s="144">
        <f t="shared" si="14"/>
        <v>0</v>
      </c>
      <c r="BC50" s="144">
        <f t="shared" si="14"/>
        <v>0</v>
      </c>
      <c r="BD50" s="144">
        <f t="shared" si="14"/>
        <v>0</v>
      </c>
      <c r="BE50" s="144">
        <f t="shared" si="14"/>
        <v>0</v>
      </c>
      <c r="BF50" s="144">
        <f t="shared" si="14"/>
        <v>0</v>
      </c>
      <c r="BG50" s="144">
        <f t="shared" si="14"/>
        <v>0</v>
      </c>
      <c r="BH50" s="144">
        <f t="shared" si="14"/>
        <v>0</v>
      </c>
      <c r="BI50" s="144">
        <f t="shared" si="14"/>
        <v>0</v>
      </c>
      <c r="BJ50" s="144">
        <f t="shared" si="14"/>
        <v>0</v>
      </c>
      <c r="BK50" s="144">
        <f t="shared" si="14"/>
        <v>0</v>
      </c>
      <c r="BL50" s="144">
        <f t="shared" si="14"/>
        <v>0</v>
      </c>
      <c r="BM50" s="144">
        <f t="shared" si="14"/>
        <v>0</v>
      </c>
      <c r="BN50" s="144">
        <f t="shared" si="14"/>
        <v>0</v>
      </c>
      <c r="BO50" s="144">
        <f t="shared" si="22"/>
        <v>0</v>
      </c>
      <c r="BP50" s="144">
        <f t="shared" si="22"/>
        <v>0</v>
      </c>
      <c r="BQ50" s="144">
        <f t="shared" si="22"/>
        <v>0</v>
      </c>
      <c r="BR50" s="144">
        <f t="shared" si="22"/>
        <v>0</v>
      </c>
      <c r="BS50" s="144">
        <f t="shared" si="22"/>
        <v>0</v>
      </c>
      <c r="BT50" s="144">
        <f t="shared" si="22"/>
        <v>0</v>
      </c>
      <c r="BU50" s="144">
        <f t="shared" si="22"/>
        <v>0</v>
      </c>
      <c r="BV50" s="144">
        <f t="shared" si="22"/>
        <v>0</v>
      </c>
      <c r="BW50" s="144">
        <f t="shared" si="16"/>
        <v>0</v>
      </c>
      <c r="BX50" s="144">
        <f t="shared" si="16"/>
        <v>0</v>
      </c>
      <c r="BY50" s="144">
        <f t="shared" si="16"/>
        <v>0</v>
      </c>
      <c r="BZ50" s="144">
        <f t="shared" si="16"/>
        <v>0</v>
      </c>
      <c r="CA50" s="144">
        <f t="shared" si="16"/>
        <v>0</v>
      </c>
      <c r="CB50" s="144">
        <f t="shared" si="16"/>
        <v>0</v>
      </c>
      <c r="CC50" s="369"/>
      <c r="CE50" s="189" t="str">
        <f t="shared" si="1"/>
        <v>Conduite principale d'introduction (gaz)</v>
      </c>
      <c r="CF50" s="145"/>
      <c r="CG50" s="145"/>
      <c r="CH50" s="145"/>
      <c r="CI50" s="145"/>
      <c r="CJ50" s="145"/>
      <c r="CK50" s="145"/>
      <c r="CL50" s="145"/>
      <c r="CM50" s="145"/>
      <c r="CN50" s="145"/>
      <c r="CO50" s="145"/>
      <c r="CP50" s="145"/>
      <c r="CQ50" s="145"/>
      <c r="CR50" s="145">
        <v>1</v>
      </c>
      <c r="CS50" s="145"/>
      <c r="CT50" s="145">
        <f t="shared" si="2"/>
        <v>0</v>
      </c>
      <c r="CU50" s="145">
        <f t="shared" si="3"/>
        <v>0</v>
      </c>
      <c r="CV50" s="145">
        <f t="shared" si="7"/>
        <v>0</v>
      </c>
    </row>
    <row r="51" spans="1:100" s="137" customFormat="1" ht="13.5" hidden="1" thickBot="1" x14ac:dyDescent="0.25">
      <c r="A51" s="158"/>
      <c r="B51" s="98" t="s">
        <v>369</v>
      </c>
      <c r="C51" s="319"/>
      <c r="D51" s="49"/>
      <c r="E51" s="152">
        <v>40</v>
      </c>
      <c r="F51" s="642"/>
      <c r="G51" s="148">
        <v>5.0000000000000001E-3</v>
      </c>
      <c r="H51" s="636"/>
      <c r="I51" s="622" t="s">
        <v>124</v>
      </c>
      <c r="J51" s="84"/>
      <c r="K51" s="139">
        <f t="shared" si="8"/>
        <v>40</v>
      </c>
      <c r="L51" s="140">
        <f t="shared" si="26"/>
        <v>5.0000000000000001E-3</v>
      </c>
      <c r="M51" s="141">
        <f t="shared" si="27"/>
        <v>0</v>
      </c>
      <c r="N51" s="141">
        <f t="shared" si="28"/>
        <v>0</v>
      </c>
      <c r="O51" s="70"/>
      <c r="P51" s="687" t="str">
        <f t="shared" si="0"/>
        <v>Conduite de distribution (gaz)</v>
      </c>
      <c r="Q51" s="144">
        <f t="shared" si="12"/>
        <v>0</v>
      </c>
      <c r="R51" s="144">
        <f t="shared" si="29"/>
        <v>0</v>
      </c>
      <c r="S51" s="144">
        <f t="shared" si="29"/>
        <v>0</v>
      </c>
      <c r="T51" s="144">
        <f t="shared" si="29"/>
        <v>0</v>
      </c>
      <c r="U51" s="144">
        <f t="shared" si="29"/>
        <v>0</v>
      </c>
      <c r="V51" s="144">
        <f t="shared" si="29"/>
        <v>0</v>
      </c>
      <c r="W51" s="144">
        <f t="shared" si="29"/>
        <v>0</v>
      </c>
      <c r="X51" s="144">
        <f t="shared" si="29"/>
        <v>0</v>
      </c>
      <c r="Y51" s="144">
        <f t="shared" si="29"/>
        <v>0</v>
      </c>
      <c r="Z51" s="144">
        <f t="shared" si="29"/>
        <v>0</v>
      </c>
      <c r="AA51" s="144">
        <f t="shared" si="29"/>
        <v>0</v>
      </c>
      <c r="AB51" s="144">
        <f t="shared" si="29"/>
        <v>0</v>
      </c>
      <c r="AC51" s="144">
        <f t="shared" si="29"/>
        <v>0</v>
      </c>
      <c r="AD51" s="144">
        <f t="shared" si="29"/>
        <v>0</v>
      </c>
      <c r="AE51" s="144">
        <f t="shared" si="29"/>
        <v>0</v>
      </c>
      <c r="AF51" s="144">
        <f t="shared" si="29"/>
        <v>0</v>
      </c>
      <c r="AG51" s="144">
        <f t="shared" si="29"/>
        <v>0</v>
      </c>
      <c r="AH51" s="144">
        <f t="shared" si="29"/>
        <v>0</v>
      </c>
      <c r="AI51" s="144">
        <f t="shared" si="29"/>
        <v>0</v>
      </c>
      <c r="AJ51" s="144">
        <f t="shared" si="29"/>
        <v>0</v>
      </c>
      <c r="AK51" s="144">
        <f t="shared" si="29"/>
        <v>0</v>
      </c>
      <c r="AL51" s="144">
        <f t="shared" si="29"/>
        <v>0</v>
      </c>
      <c r="AM51" s="144">
        <f t="shared" si="29"/>
        <v>0</v>
      </c>
      <c r="AN51" s="144">
        <f t="shared" si="29"/>
        <v>0</v>
      </c>
      <c r="AO51" s="144">
        <f t="shared" si="29"/>
        <v>0</v>
      </c>
      <c r="AP51" s="144">
        <f t="shared" si="29"/>
        <v>0</v>
      </c>
      <c r="AQ51" s="144">
        <f t="shared" si="29"/>
        <v>0</v>
      </c>
      <c r="AR51" s="144">
        <f t="shared" si="29"/>
        <v>0</v>
      </c>
      <c r="AS51" s="144">
        <f t="shared" si="29"/>
        <v>0</v>
      </c>
      <c r="AT51" s="144">
        <f t="shared" si="29"/>
        <v>0</v>
      </c>
      <c r="AU51" s="144">
        <f t="shared" si="29"/>
        <v>0</v>
      </c>
      <c r="AV51" s="144">
        <f t="shared" si="30"/>
        <v>0</v>
      </c>
      <c r="AX51" s="144">
        <f t="shared" si="31"/>
        <v>0</v>
      </c>
      <c r="AY51" s="144">
        <f t="shared" si="14"/>
        <v>0</v>
      </c>
      <c r="AZ51" s="144">
        <f t="shared" si="14"/>
        <v>0</v>
      </c>
      <c r="BA51" s="144">
        <f t="shared" si="14"/>
        <v>0</v>
      </c>
      <c r="BB51" s="144">
        <f t="shared" si="14"/>
        <v>0</v>
      </c>
      <c r="BC51" s="144">
        <f t="shared" si="14"/>
        <v>0</v>
      </c>
      <c r="BD51" s="144">
        <f t="shared" si="14"/>
        <v>0</v>
      </c>
      <c r="BE51" s="144">
        <f t="shared" si="14"/>
        <v>0</v>
      </c>
      <c r="BF51" s="144">
        <f t="shared" si="14"/>
        <v>0</v>
      </c>
      <c r="BG51" s="144">
        <f t="shared" si="14"/>
        <v>0</v>
      </c>
      <c r="BH51" s="144">
        <f t="shared" si="14"/>
        <v>0</v>
      </c>
      <c r="BI51" s="144">
        <f t="shared" si="14"/>
        <v>0</v>
      </c>
      <c r="BJ51" s="144">
        <f t="shared" si="14"/>
        <v>0</v>
      </c>
      <c r="BK51" s="144">
        <f t="shared" si="14"/>
        <v>0</v>
      </c>
      <c r="BL51" s="144">
        <f t="shared" si="14"/>
        <v>0</v>
      </c>
      <c r="BM51" s="144">
        <f t="shared" si="14"/>
        <v>0</v>
      </c>
      <c r="BN51" s="144">
        <f t="shared" si="14"/>
        <v>0</v>
      </c>
      <c r="BO51" s="144">
        <f t="shared" si="22"/>
        <v>0</v>
      </c>
      <c r="BP51" s="144">
        <f t="shared" si="22"/>
        <v>0</v>
      </c>
      <c r="BQ51" s="144">
        <f t="shared" si="22"/>
        <v>0</v>
      </c>
      <c r="BR51" s="144">
        <f t="shared" si="22"/>
        <v>0</v>
      </c>
      <c r="BS51" s="144">
        <f t="shared" si="22"/>
        <v>0</v>
      </c>
      <c r="BT51" s="144">
        <f t="shared" si="22"/>
        <v>0</v>
      </c>
      <c r="BU51" s="144">
        <f t="shared" si="22"/>
        <v>0</v>
      </c>
      <c r="BV51" s="144">
        <f t="shared" si="22"/>
        <v>0</v>
      </c>
      <c r="BW51" s="144">
        <f t="shared" si="16"/>
        <v>0</v>
      </c>
      <c r="BX51" s="144">
        <f t="shared" si="16"/>
        <v>0</v>
      </c>
      <c r="BY51" s="144">
        <f t="shared" si="16"/>
        <v>0</v>
      </c>
      <c r="BZ51" s="144">
        <f t="shared" si="16"/>
        <v>0</v>
      </c>
      <c r="CA51" s="144">
        <f t="shared" si="16"/>
        <v>0</v>
      </c>
      <c r="CB51" s="144">
        <f t="shared" si="16"/>
        <v>0</v>
      </c>
      <c r="CC51" s="369"/>
      <c r="CE51" s="189" t="str">
        <f t="shared" si="1"/>
        <v>Conduite de distribution (gaz)</v>
      </c>
      <c r="CF51" s="145"/>
      <c r="CG51" s="145"/>
      <c r="CH51" s="145"/>
      <c r="CI51" s="145"/>
      <c r="CJ51" s="145"/>
      <c r="CK51" s="145"/>
      <c r="CL51" s="145"/>
      <c r="CM51" s="145"/>
      <c r="CN51" s="145"/>
      <c r="CO51" s="145"/>
      <c r="CP51" s="145"/>
      <c r="CQ51" s="145"/>
      <c r="CR51" s="145">
        <v>1</v>
      </c>
      <c r="CS51" s="145"/>
      <c r="CT51" s="145">
        <f t="shared" si="2"/>
        <v>0</v>
      </c>
      <c r="CU51" s="145">
        <f t="shared" si="3"/>
        <v>0</v>
      </c>
      <c r="CV51" s="145">
        <f t="shared" si="7"/>
        <v>0</v>
      </c>
    </row>
    <row r="52" spans="1:100" s="137" customFormat="1" ht="13.5" hidden="1" thickBot="1" x14ac:dyDescent="0.25">
      <c r="A52" s="158"/>
      <c r="B52" s="697" t="s">
        <v>371</v>
      </c>
      <c r="C52" s="319"/>
      <c r="D52" s="49"/>
      <c r="E52" s="152">
        <v>20</v>
      </c>
      <c r="F52" s="642"/>
      <c r="G52" s="148">
        <v>0.01</v>
      </c>
      <c r="H52" s="636"/>
      <c r="I52" s="622" t="s">
        <v>124</v>
      </c>
      <c r="J52" s="84"/>
      <c r="K52" s="139">
        <f t="shared" si="8"/>
        <v>20</v>
      </c>
      <c r="L52" s="140">
        <f t="shared" si="26"/>
        <v>0.01</v>
      </c>
      <c r="M52" s="141">
        <f t="shared" si="27"/>
        <v>0</v>
      </c>
      <c r="N52" s="141">
        <f t="shared" si="28"/>
        <v>0</v>
      </c>
      <c r="O52" s="70"/>
      <c r="P52" s="687" t="str">
        <f>B52</f>
        <v>Conduite de raccordement chaudière (gaz)</v>
      </c>
      <c r="Q52" s="144">
        <f t="shared" si="12"/>
        <v>0</v>
      </c>
      <c r="R52" s="144">
        <f t="shared" si="29"/>
        <v>0</v>
      </c>
      <c r="S52" s="144">
        <f t="shared" si="29"/>
        <v>0</v>
      </c>
      <c r="T52" s="144">
        <f t="shared" si="29"/>
        <v>0</v>
      </c>
      <c r="U52" s="144">
        <f t="shared" si="29"/>
        <v>0</v>
      </c>
      <c r="V52" s="144">
        <f t="shared" si="29"/>
        <v>0</v>
      </c>
      <c r="W52" s="144">
        <f t="shared" si="29"/>
        <v>0</v>
      </c>
      <c r="X52" s="144">
        <f t="shared" si="29"/>
        <v>0</v>
      </c>
      <c r="Y52" s="144">
        <f t="shared" si="29"/>
        <v>0</v>
      </c>
      <c r="Z52" s="144">
        <f t="shared" si="29"/>
        <v>0</v>
      </c>
      <c r="AA52" s="144">
        <f t="shared" si="29"/>
        <v>0</v>
      </c>
      <c r="AB52" s="144">
        <f t="shared" si="29"/>
        <v>0</v>
      </c>
      <c r="AC52" s="144">
        <f t="shared" si="29"/>
        <v>0</v>
      </c>
      <c r="AD52" s="144">
        <f t="shared" si="29"/>
        <v>0</v>
      </c>
      <c r="AE52" s="144">
        <f t="shared" si="29"/>
        <v>0</v>
      </c>
      <c r="AF52" s="144">
        <f t="shared" si="29"/>
        <v>0</v>
      </c>
      <c r="AG52" s="144">
        <f t="shared" si="29"/>
        <v>0</v>
      </c>
      <c r="AH52" s="144">
        <f t="shared" si="29"/>
        <v>0</v>
      </c>
      <c r="AI52" s="144">
        <f t="shared" si="29"/>
        <v>0</v>
      </c>
      <c r="AJ52" s="144">
        <f t="shared" si="29"/>
        <v>0</v>
      </c>
      <c r="AK52" s="144">
        <f t="shared" si="29"/>
        <v>0</v>
      </c>
      <c r="AL52" s="144">
        <f t="shared" si="29"/>
        <v>0</v>
      </c>
      <c r="AM52" s="144">
        <f t="shared" si="29"/>
        <v>0</v>
      </c>
      <c r="AN52" s="144">
        <f t="shared" si="29"/>
        <v>0</v>
      </c>
      <c r="AO52" s="144">
        <f t="shared" si="29"/>
        <v>0</v>
      </c>
      <c r="AP52" s="144">
        <f t="shared" si="29"/>
        <v>0</v>
      </c>
      <c r="AQ52" s="144">
        <f t="shared" si="29"/>
        <v>0</v>
      </c>
      <c r="AR52" s="144">
        <f t="shared" si="29"/>
        <v>0</v>
      </c>
      <c r="AS52" s="144">
        <f t="shared" si="29"/>
        <v>0</v>
      </c>
      <c r="AT52" s="144">
        <f t="shared" si="29"/>
        <v>0</v>
      </c>
      <c r="AU52" s="144">
        <f t="shared" si="29"/>
        <v>0</v>
      </c>
      <c r="AV52" s="144">
        <f t="shared" si="30"/>
        <v>0</v>
      </c>
      <c r="AX52" s="144">
        <f t="shared" si="31"/>
        <v>0</v>
      </c>
      <c r="AY52" s="144">
        <f t="shared" si="14"/>
        <v>0</v>
      </c>
      <c r="AZ52" s="144">
        <f t="shared" si="14"/>
        <v>0</v>
      </c>
      <c r="BA52" s="144">
        <f t="shared" si="14"/>
        <v>0</v>
      </c>
      <c r="BB52" s="144">
        <f t="shared" si="14"/>
        <v>0</v>
      </c>
      <c r="BC52" s="144">
        <f t="shared" si="14"/>
        <v>0</v>
      </c>
      <c r="BD52" s="144">
        <f t="shared" si="14"/>
        <v>0</v>
      </c>
      <c r="BE52" s="144">
        <f t="shared" si="14"/>
        <v>0</v>
      </c>
      <c r="BF52" s="144">
        <f t="shared" si="14"/>
        <v>0</v>
      </c>
      <c r="BG52" s="144">
        <f t="shared" si="14"/>
        <v>0</v>
      </c>
      <c r="BH52" s="144">
        <f t="shared" si="14"/>
        <v>0</v>
      </c>
      <c r="BI52" s="144">
        <f t="shared" si="14"/>
        <v>0</v>
      </c>
      <c r="BJ52" s="144">
        <f t="shared" si="14"/>
        <v>0</v>
      </c>
      <c r="BK52" s="144">
        <f t="shared" si="14"/>
        <v>0</v>
      </c>
      <c r="BL52" s="144">
        <f t="shared" si="14"/>
        <v>0</v>
      </c>
      <c r="BM52" s="144">
        <f t="shared" si="14"/>
        <v>0</v>
      </c>
      <c r="BN52" s="144">
        <f t="shared" si="14"/>
        <v>0</v>
      </c>
      <c r="BO52" s="144">
        <f t="shared" si="22"/>
        <v>0</v>
      </c>
      <c r="BP52" s="144">
        <f t="shared" si="22"/>
        <v>0</v>
      </c>
      <c r="BQ52" s="144">
        <f t="shared" si="22"/>
        <v>0</v>
      </c>
      <c r="BR52" s="144">
        <f t="shared" si="22"/>
        <v>0</v>
      </c>
      <c r="BS52" s="144">
        <f t="shared" si="22"/>
        <v>0</v>
      </c>
      <c r="BT52" s="144">
        <f t="shared" si="22"/>
        <v>0</v>
      </c>
      <c r="BU52" s="144">
        <f t="shared" si="22"/>
        <v>0</v>
      </c>
      <c r="BV52" s="144">
        <f t="shared" si="22"/>
        <v>0</v>
      </c>
      <c r="BW52" s="144">
        <f t="shared" si="16"/>
        <v>0</v>
      </c>
      <c r="BX52" s="144">
        <f t="shared" si="16"/>
        <v>0</v>
      </c>
      <c r="BY52" s="144">
        <f t="shared" si="16"/>
        <v>0</v>
      </c>
      <c r="BZ52" s="144">
        <f t="shared" si="16"/>
        <v>0</v>
      </c>
      <c r="CA52" s="144">
        <f t="shared" si="16"/>
        <v>0</v>
      </c>
      <c r="CB52" s="144">
        <f t="shared" si="16"/>
        <v>0</v>
      </c>
      <c r="CC52" s="369"/>
      <c r="CE52" s="189" t="str">
        <f t="shared" si="1"/>
        <v>Conduite de raccordement chaudière (gaz)</v>
      </c>
      <c r="CF52" s="145"/>
      <c r="CG52" s="145"/>
      <c r="CH52" s="145"/>
      <c r="CI52" s="145"/>
      <c r="CJ52" s="145"/>
      <c r="CK52" s="145"/>
      <c r="CL52" s="145"/>
      <c r="CM52" s="145"/>
      <c r="CN52" s="145"/>
      <c r="CO52" s="145"/>
      <c r="CP52" s="145"/>
      <c r="CQ52" s="145"/>
      <c r="CR52" s="145">
        <v>1</v>
      </c>
      <c r="CS52" s="145"/>
      <c r="CT52" s="145">
        <f t="shared" si="2"/>
        <v>0</v>
      </c>
      <c r="CU52" s="145">
        <f t="shared" si="3"/>
        <v>0</v>
      </c>
      <c r="CV52" s="145">
        <f t="shared" si="7"/>
        <v>0</v>
      </c>
    </row>
    <row r="53" spans="1:100" s="137" customFormat="1" ht="13.5" hidden="1" thickBot="1" x14ac:dyDescent="0.25">
      <c r="A53" s="158"/>
      <c r="B53" s="98" t="s">
        <v>135</v>
      </c>
      <c r="C53" s="319"/>
      <c r="D53" s="49"/>
      <c r="E53" s="152">
        <v>40</v>
      </c>
      <c r="F53" s="642"/>
      <c r="G53" s="148">
        <v>0</v>
      </c>
      <c r="H53" s="636"/>
      <c r="I53" s="622" t="s">
        <v>124</v>
      </c>
      <c r="J53" s="84"/>
      <c r="K53" s="139">
        <f t="shared" si="8"/>
        <v>40</v>
      </c>
      <c r="L53" s="140">
        <f t="shared" si="26"/>
        <v>0</v>
      </c>
      <c r="M53" s="141">
        <f t="shared" si="27"/>
        <v>0</v>
      </c>
      <c r="N53" s="141">
        <f t="shared" si="28"/>
        <v>0</v>
      </c>
      <c r="O53" s="70"/>
      <c r="P53" s="687" t="str">
        <f t="shared" si="0"/>
        <v>Taxe unique de raccordement</v>
      </c>
      <c r="Q53" s="144">
        <f t="shared" si="12"/>
        <v>0</v>
      </c>
      <c r="R53" s="144">
        <f t="shared" si="29"/>
        <v>0</v>
      </c>
      <c r="S53" s="144">
        <f t="shared" si="29"/>
        <v>0</v>
      </c>
      <c r="T53" s="144">
        <f t="shared" si="29"/>
        <v>0</v>
      </c>
      <c r="U53" s="144">
        <f t="shared" si="29"/>
        <v>0</v>
      </c>
      <c r="V53" s="144">
        <f t="shared" si="29"/>
        <v>0</v>
      </c>
      <c r="W53" s="144">
        <f t="shared" si="29"/>
        <v>0</v>
      </c>
      <c r="X53" s="144">
        <f t="shared" si="29"/>
        <v>0</v>
      </c>
      <c r="Y53" s="144">
        <f t="shared" si="29"/>
        <v>0</v>
      </c>
      <c r="Z53" s="144">
        <f t="shared" si="29"/>
        <v>0</v>
      </c>
      <c r="AA53" s="144">
        <f t="shared" si="29"/>
        <v>0</v>
      </c>
      <c r="AB53" s="144">
        <f t="shared" si="29"/>
        <v>0</v>
      </c>
      <c r="AC53" s="144">
        <f t="shared" si="29"/>
        <v>0</v>
      </c>
      <c r="AD53" s="144">
        <f t="shared" si="29"/>
        <v>0</v>
      </c>
      <c r="AE53" s="144">
        <f t="shared" si="29"/>
        <v>0</v>
      </c>
      <c r="AF53" s="144">
        <f t="shared" si="29"/>
        <v>0</v>
      </c>
      <c r="AG53" s="144">
        <f t="shared" si="29"/>
        <v>0</v>
      </c>
      <c r="AH53" s="144">
        <f t="shared" si="29"/>
        <v>0</v>
      </c>
      <c r="AI53" s="144">
        <f t="shared" si="29"/>
        <v>0</v>
      </c>
      <c r="AJ53" s="144">
        <f t="shared" si="29"/>
        <v>0</v>
      </c>
      <c r="AK53" s="144">
        <f t="shared" si="29"/>
        <v>0</v>
      </c>
      <c r="AL53" s="144">
        <f t="shared" si="29"/>
        <v>0</v>
      </c>
      <c r="AM53" s="144">
        <f t="shared" si="29"/>
        <v>0</v>
      </c>
      <c r="AN53" s="144">
        <f t="shared" si="29"/>
        <v>0</v>
      </c>
      <c r="AO53" s="144">
        <f t="shared" si="29"/>
        <v>0</v>
      </c>
      <c r="AP53" s="144">
        <f t="shared" si="29"/>
        <v>0</v>
      </c>
      <c r="AQ53" s="144">
        <f t="shared" si="29"/>
        <v>0</v>
      </c>
      <c r="AR53" s="144">
        <f t="shared" si="29"/>
        <v>0</v>
      </c>
      <c r="AS53" s="144">
        <f t="shared" si="29"/>
        <v>0</v>
      </c>
      <c r="AT53" s="144">
        <f t="shared" si="29"/>
        <v>0</v>
      </c>
      <c r="AU53" s="144">
        <f t="shared" si="29"/>
        <v>0</v>
      </c>
      <c r="AV53" s="144">
        <f t="shared" si="30"/>
        <v>0</v>
      </c>
      <c r="AX53" s="144">
        <f t="shared" si="31"/>
        <v>0</v>
      </c>
      <c r="AY53" s="144">
        <f t="shared" si="14"/>
        <v>0</v>
      </c>
      <c r="AZ53" s="144">
        <f t="shared" si="14"/>
        <v>0</v>
      </c>
      <c r="BA53" s="144">
        <f t="shared" si="14"/>
        <v>0</v>
      </c>
      <c r="BB53" s="144">
        <f t="shared" si="14"/>
        <v>0</v>
      </c>
      <c r="BC53" s="144">
        <f t="shared" si="14"/>
        <v>0</v>
      </c>
      <c r="BD53" s="144">
        <f t="shared" si="14"/>
        <v>0</v>
      </c>
      <c r="BE53" s="144">
        <f t="shared" si="14"/>
        <v>0</v>
      </c>
      <c r="BF53" s="144">
        <f t="shared" ref="BF53:BU79" si="32">BE53-$N53+Y53</f>
        <v>0</v>
      </c>
      <c r="BG53" s="144">
        <f t="shared" si="32"/>
        <v>0</v>
      </c>
      <c r="BH53" s="144">
        <f t="shared" si="32"/>
        <v>0</v>
      </c>
      <c r="BI53" s="144">
        <f t="shared" si="32"/>
        <v>0</v>
      </c>
      <c r="BJ53" s="144">
        <f t="shared" si="32"/>
        <v>0</v>
      </c>
      <c r="BK53" s="144">
        <f t="shared" si="32"/>
        <v>0</v>
      </c>
      <c r="BL53" s="144">
        <f t="shared" si="32"/>
        <v>0</v>
      </c>
      <c r="BM53" s="144">
        <f t="shared" si="32"/>
        <v>0</v>
      </c>
      <c r="BN53" s="144">
        <f t="shared" si="32"/>
        <v>0</v>
      </c>
      <c r="BO53" s="144">
        <f t="shared" si="22"/>
        <v>0</v>
      </c>
      <c r="BP53" s="144">
        <f t="shared" si="22"/>
        <v>0</v>
      </c>
      <c r="BQ53" s="144">
        <f t="shared" si="22"/>
        <v>0</v>
      </c>
      <c r="BR53" s="144">
        <f t="shared" si="22"/>
        <v>0</v>
      </c>
      <c r="BS53" s="144">
        <f t="shared" si="22"/>
        <v>0</v>
      </c>
      <c r="BT53" s="144">
        <f t="shared" si="22"/>
        <v>0</v>
      </c>
      <c r="BU53" s="144">
        <f t="shared" si="22"/>
        <v>0</v>
      </c>
      <c r="BV53" s="144">
        <f t="shared" si="22"/>
        <v>0</v>
      </c>
      <c r="BW53" s="144">
        <f t="shared" si="16"/>
        <v>0</v>
      </c>
      <c r="BX53" s="144">
        <f t="shared" si="16"/>
        <v>0</v>
      </c>
      <c r="BY53" s="144">
        <f t="shared" si="16"/>
        <v>0</v>
      </c>
      <c r="BZ53" s="144">
        <f t="shared" si="16"/>
        <v>0</v>
      </c>
      <c r="CA53" s="144">
        <f t="shared" si="16"/>
        <v>0</v>
      </c>
      <c r="CB53" s="144">
        <f t="shared" si="16"/>
        <v>0</v>
      </c>
      <c r="CC53" s="369"/>
      <c r="CE53" s="189" t="str">
        <f t="shared" si="1"/>
        <v>Taxe unique de raccordement</v>
      </c>
      <c r="CF53" s="145"/>
      <c r="CG53" s="145"/>
      <c r="CH53" s="145"/>
      <c r="CI53" s="145"/>
      <c r="CJ53" s="145"/>
      <c r="CK53" s="145"/>
      <c r="CL53" s="145">
        <v>1</v>
      </c>
      <c r="CM53" s="145"/>
      <c r="CN53" s="145"/>
      <c r="CO53" s="145"/>
      <c r="CP53" s="145"/>
      <c r="CQ53" s="145"/>
      <c r="CR53" s="145">
        <v>1</v>
      </c>
      <c r="CS53" s="145"/>
      <c r="CT53" s="145">
        <f t="shared" si="2"/>
        <v>0</v>
      </c>
      <c r="CU53" s="145">
        <f t="shared" si="3"/>
        <v>0</v>
      </c>
      <c r="CV53" s="145">
        <f t="shared" si="7"/>
        <v>0</v>
      </c>
    </row>
    <row r="54" spans="1:100" s="137" customFormat="1" ht="13.5" hidden="1" thickBot="1" x14ac:dyDescent="0.25">
      <c r="A54" s="158"/>
      <c r="B54" s="95" t="s">
        <v>136</v>
      </c>
      <c r="C54" s="319"/>
      <c r="D54" s="49"/>
      <c r="E54" s="152">
        <v>30</v>
      </c>
      <c r="F54" s="642"/>
      <c r="G54" s="148">
        <v>0.02</v>
      </c>
      <c r="H54" s="636"/>
      <c r="I54" s="622" t="s">
        <v>124</v>
      </c>
      <c r="J54" s="84"/>
      <c r="K54" s="139">
        <f t="shared" si="8"/>
        <v>30</v>
      </c>
      <c r="L54" s="140">
        <f t="shared" si="26"/>
        <v>0.02</v>
      </c>
      <c r="M54" s="141">
        <f t="shared" si="27"/>
        <v>0</v>
      </c>
      <c r="N54" s="141">
        <f t="shared" si="28"/>
        <v>0</v>
      </c>
      <c r="O54" s="70"/>
      <c r="P54" s="687" t="str">
        <f t="shared" si="0"/>
        <v>Citerne à mazout</v>
      </c>
      <c r="Q54" s="144">
        <f t="shared" si="12"/>
        <v>0</v>
      </c>
      <c r="R54" s="144">
        <f t="shared" si="29"/>
        <v>0</v>
      </c>
      <c r="S54" s="144">
        <f t="shared" si="29"/>
        <v>0</v>
      </c>
      <c r="T54" s="144">
        <f t="shared" si="29"/>
        <v>0</v>
      </c>
      <c r="U54" s="144">
        <f t="shared" si="29"/>
        <v>0</v>
      </c>
      <c r="V54" s="144">
        <f t="shared" si="29"/>
        <v>0</v>
      </c>
      <c r="W54" s="144">
        <f t="shared" si="29"/>
        <v>0</v>
      </c>
      <c r="X54" s="144">
        <f t="shared" si="29"/>
        <v>0</v>
      </c>
      <c r="Y54" s="144">
        <f t="shared" si="29"/>
        <v>0</v>
      </c>
      <c r="Z54" s="144">
        <f t="shared" si="29"/>
        <v>0</v>
      </c>
      <c r="AA54" s="144">
        <f t="shared" si="29"/>
        <v>0</v>
      </c>
      <c r="AB54" s="144">
        <f t="shared" si="29"/>
        <v>0</v>
      </c>
      <c r="AC54" s="144">
        <f t="shared" si="29"/>
        <v>0</v>
      </c>
      <c r="AD54" s="144">
        <f t="shared" si="29"/>
        <v>0</v>
      </c>
      <c r="AE54" s="144">
        <f t="shared" si="29"/>
        <v>0</v>
      </c>
      <c r="AF54" s="144">
        <f t="shared" si="29"/>
        <v>0</v>
      </c>
      <c r="AG54" s="144">
        <f t="shared" si="29"/>
        <v>0</v>
      </c>
      <c r="AH54" s="144">
        <f t="shared" si="29"/>
        <v>0</v>
      </c>
      <c r="AI54" s="144">
        <f t="shared" si="29"/>
        <v>0</v>
      </c>
      <c r="AJ54" s="144">
        <f t="shared" si="29"/>
        <v>0</v>
      </c>
      <c r="AK54" s="144">
        <f t="shared" si="29"/>
        <v>0</v>
      </c>
      <c r="AL54" s="144">
        <f t="shared" si="29"/>
        <v>0</v>
      </c>
      <c r="AM54" s="144">
        <f t="shared" si="29"/>
        <v>0</v>
      </c>
      <c r="AN54" s="144">
        <f t="shared" si="29"/>
        <v>0</v>
      </c>
      <c r="AO54" s="144">
        <f t="shared" si="29"/>
        <v>0</v>
      </c>
      <c r="AP54" s="144">
        <f t="shared" si="29"/>
        <v>0</v>
      </c>
      <c r="AQ54" s="144">
        <f t="shared" si="29"/>
        <v>0</v>
      </c>
      <c r="AR54" s="144">
        <f t="shared" si="29"/>
        <v>0</v>
      </c>
      <c r="AS54" s="144">
        <f t="shared" si="29"/>
        <v>0</v>
      </c>
      <c r="AT54" s="144">
        <f t="shared" si="29"/>
        <v>0</v>
      </c>
      <c r="AU54" s="144">
        <f t="shared" si="29"/>
        <v>0</v>
      </c>
      <c r="AV54" s="144">
        <f t="shared" si="30"/>
        <v>0</v>
      </c>
      <c r="AX54" s="144">
        <f t="shared" si="31"/>
        <v>0</v>
      </c>
      <c r="AY54" s="144">
        <f t="shared" ref="AY54:BK88" si="33">AX54-$N54+R54</f>
        <v>0</v>
      </c>
      <c r="AZ54" s="144">
        <f t="shared" si="33"/>
        <v>0</v>
      </c>
      <c r="BA54" s="144">
        <f t="shared" si="33"/>
        <v>0</v>
      </c>
      <c r="BB54" s="144">
        <f t="shared" si="33"/>
        <v>0</v>
      </c>
      <c r="BC54" s="144">
        <f t="shared" si="33"/>
        <v>0</v>
      </c>
      <c r="BD54" s="144">
        <f t="shared" si="33"/>
        <v>0</v>
      </c>
      <c r="BE54" s="144">
        <f t="shared" si="33"/>
        <v>0</v>
      </c>
      <c r="BF54" s="144">
        <f t="shared" si="32"/>
        <v>0</v>
      </c>
      <c r="BG54" s="144">
        <f t="shared" si="32"/>
        <v>0</v>
      </c>
      <c r="BH54" s="144">
        <f t="shared" si="32"/>
        <v>0</v>
      </c>
      <c r="BI54" s="144">
        <f t="shared" si="32"/>
        <v>0</v>
      </c>
      <c r="BJ54" s="144">
        <f t="shared" si="32"/>
        <v>0</v>
      </c>
      <c r="BK54" s="144">
        <f t="shared" si="32"/>
        <v>0</v>
      </c>
      <c r="BL54" s="144">
        <f t="shared" si="32"/>
        <v>0</v>
      </c>
      <c r="BM54" s="144">
        <f t="shared" si="32"/>
        <v>0</v>
      </c>
      <c r="BN54" s="144">
        <f t="shared" si="32"/>
        <v>0</v>
      </c>
      <c r="BO54" s="144">
        <f t="shared" si="22"/>
        <v>0</v>
      </c>
      <c r="BP54" s="144">
        <f t="shared" si="22"/>
        <v>0</v>
      </c>
      <c r="BQ54" s="144">
        <f t="shared" si="22"/>
        <v>0</v>
      </c>
      <c r="BR54" s="144">
        <f t="shared" si="22"/>
        <v>0</v>
      </c>
      <c r="BS54" s="144">
        <f t="shared" si="22"/>
        <v>0</v>
      </c>
      <c r="BT54" s="144">
        <f t="shared" si="22"/>
        <v>0</v>
      </c>
      <c r="BU54" s="144">
        <f t="shared" si="22"/>
        <v>0</v>
      </c>
      <c r="BV54" s="144">
        <f t="shared" si="22"/>
        <v>0</v>
      </c>
      <c r="BW54" s="144">
        <f t="shared" si="16"/>
        <v>0</v>
      </c>
      <c r="BX54" s="144">
        <f t="shared" si="16"/>
        <v>0</v>
      </c>
      <c r="BY54" s="144">
        <f t="shared" si="16"/>
        <v>0</v>
      </c>
      <c r="BZ54" s="144">
        <f t="shared" si="16"/>
        <v>0</v>
      </c>
      <c r="CA54" s="144">
        <f t="shared" si="16"/>
        <v>0</v>
      </c>
      <c r="CB54" s="144">
        <f t="shared" si="16"/>
        <v>0</v>
      </c>
      <c r="CC54" s="369"/>
      <c r="CE54" s="189" t="str">
        <f t="shared" si="1"/>
        <v>Citerne à mazout</v>
      </c>
      <c r="CF54" s="145"/>
      <c r="CG54" s="145"/>
      <c r="CH54" s="145"/>
      <c r="CI54" s="145"/>
      <c r="CJ54" s="145"/>
      <c r="CK54" s="145"/>
      <c r="CL54" s="145"/>
      <c r="CM54" s="145"/>
      <c r="CN54" s="145"/>
      <c r="CO54" s="145"/>
      <c r="CP54" s="145"/>
      <c r="CQ54" s="145"/>
      <c r="CR54" s="145"/>
      <c r="CS54" s="145">
        <v>1</v>
      </c>
      <c r="CT54" s="145">
        <f t="shared" si="2"/>
        <v>0</v>
      </c>
      <c r="CU54" s="145">
        <f t="shared" si="3"/>
        <v>0</v>
      </c>
      <c r="CV54" s="145">
        <f t="shared" si="7"/>
        <v>0</v>
      </c>
    </row>
    <row r="55" spans="1:100" s="137" customFormat="1" ht="13.5" hidden="1" thickBot="1" x14ac:dyDescent="0.25">
      <c r="A55" s="158"/>
      <c r="B55" s="689" t="s">
        <v>356</v>
      </c>
      <c r="C55" s="320"/>
      <c r="D55" s="50"/>
      <c r="E55" s="152">
        <v>30</v>
      </c>
      <c r="F55" s="643"/>
      <c r="G55" s="148">
        <v>1.4999999999999999E-2</v>
      </c>
      <c r="H55" s="637"/>
      <c r="I55" s="622" t="s">
        <v>124</v>
      </c>
      <c r="J55" s="84"/>
      <c r="K55" s="139">
        <f t="shared" si="8"/>
        <v>30</v>
      </c>
      <c r="L55" s="140">
        <f t="shared" si="26"/>
        <v>1.4999999999999999E-2</v>
      </c>
      <c r="M55" s="141">
        <f t="shared" si="27"/>
        <v>0</v>
      </c>
      <c r="N55" s="141">
        <f t="shared" si="28"/>
        <v>0</v>
      </c>
      <c r="O55" s="70"/>
      <c r="P55" s="687" t="str">
        <f t="shared" si="0"/>
        <v>Conduite de mazout</v>
      </c>
      <c r="Q55" s="144">
        <f t="shared" si="12"/>
        <v>0</v>
      </c>
      <c r="R55" s="144">
        <f t="shared" si="29"/>
        <v>0</v>
      </c>
      <c r="S55" s="144">
        <f t="shared" si="29"/>
        <v>0</v>
      </c>
      <c r="T55" s="144">
        <f t="shared" si="29"/>
        <v>0</v>
      </c>
      <c r="U55" s="144">
        <f t="shared" si="29"/>
        <v>0</v>
      </c>
      <c r="V55" s="144">
        <f t="shared" si="29"/>
        <v>0</v>
      </c>
      <c r="W55" s="144">
        <f t="shared" si="29"/>
        <v>0</v>
      </c>
      <c r="X55" s="144">
        <f t="shared" si="29"/>
        <v>0</v>
      </c>
      <c r="Y55" s="144">
        <f t="shared" si="29"/>
        <v>0</v>
      </c>
      <c r="Z55" s="144">
        <f t="shared" si="29"/>
        <v>0</v>
      </c>
      <c r="AA55" s="144">
        <f t="shared" si="29"/>
        <v>0</v>
      </c>
      <c r="AB55" s="144">
        <f t="shared" si="29"/>
        <v>0</v>
      </c>
      <c r="AC55" s="144">
        <f t="shared" si="29"/>
        <v>0</v>
      </c>
      <c r="AD55" s="144">
        <f t="shared" si="29"/>
        <v>0</v>
      </c>
      <c r="AE55" s="144">
        <f t="shared" si="29"/>
        <v>0</v>
      </c>
      <c r="AF55" s="144">
        <f t="shared" si="29"/>
        <v>0</v>
      </c>
      <c r="AG55" s="144">
        <f t="shared" si="29"/>
        <v>0</v>
      </c>
      <c r="AH55" s="144">
        <f t="shared" si="29"/>
        <v>0</v>
      </c>
      <c r="AI55" s="144">
        <f t="shared" si="29"/>
        <v>0</v>
      </c>
      <c r="AJ55" s="144">
        <f t="shared" si="29"/>
        <v>0</v>
      </c>
      <c r="AK55" s="144">
        <f t="shared" si="29"/>
        <v>0</v>
      </c>
      <c r="AL55" s="144">
        <f t="shared" si="29"/>
        <v>0</v>
      </c>
      <c r="AM55" s="144">
        <f t="shared" si="29"/>
        <v>0</v>
      </c>
      <c r="AN55" s="144">
        <f t="shared" si="29"/>
        <v>0</v>
      </c>
      <c r="AO55" s="144">
        <f t="shared" si="29"/>
        <v>0</v>
      </c>
      <c r="AP55" s="144">
        <f t="shared" si="29"/>
        <v>0</v>
      </c>
      <c r="AQ55" s="144">
        <f t="shared" si="29"/>
        <v>0</v>
      </c>
      <c r="AR55" s="144">
        <f t="shared" si="29"/>
        <v>0</v>
      </c>
      <c r="AS55" s="144">
        <f t="shared" si="29"/>
        <v>0</v>
      </c>
      <c r="AT55" s="144">
        <f t="shared" si="29"/>
        <v>0</v>
      </c>
      <c r="AU55" s="144">
        <f t="shared" si="29"/>
        <v>0</v>
      </c>
      <c r="AV55" s="144">
        <f t="shared" si="30"/>
        <v>0</v>
      </c>
      <c r="AX55" s="144">
        <f t="shared" si="31"/>
        <v>0</v>
      </c>
      <c r="AY55" s="144">
        <f t="shared" si="33"/>
        <v>0</v>
      </c>
      <c r="AZ55" s="144">
        <f t="shared" si="33"/>
        <v>0</v>
      </c>
      <c r="BA55" s="144">
        <f t="shared" si="33"/>
        <v>0</v>
      </c>
      <c r="BB55" s="144">
        <f t="shared" si="33"/>
        <v>0</v>
      </c>
      <c r="BC55" s="144">
        <f t="shared" si="33"/>
        <v>0</v>
      </c>
      <c r="BD55" s="144">
        <f t="shared" si="33"/>
        <v>0</v>
      </c>
      <c r="BE55" s="144">
        <f t="shared" si="33"/>
        <v>0</v>
      </c>
      <c r="BF55" s="144">
        <f t="shared" si="32"/>
        <v>0</v>
      </c>
      <c r="BG55" s="144">
        <f t="shared" si="32"/>
        <v>0</v>
      </c>
      <c r="BH55" s="144">
        <f t="shared" si="32"/>
        <v>0</v>
      </c>
      <c r="BI55" s="144">
        <f t="shared" si="32"/>
        <v>0</v>
      </c>
      <c r="BJ55" s="144">
        <f t="shared" si="32"/>
        <v>0</v>
      </c>
      <c r="BK55" s="144">
        <f t="shared" si="32"/>
        <v>0</v>
      </c>
      <c r="BL55" s="144">
        <f t="shared" si="32"/>
        <v>0</v>
      </c>
      <c r="BM55" s="144">
        <f t="shared" si="32"/>
        <v>0</v>
      </c>
      <c r="BN55" s="144">
        <f t="shared" si="32"/>
        <v>0</v>
      </c>
      <c r="BO55" s="144">
        <f t="shared" si="22"/>
        <v>0</v>
      </c>
      <c r="BP55" s="144">
        <f t="shared" si="22"/>
        <v>0</v>
      </c>
      <c r="BQ55" s="144">
        <f t="shared" si="22"/>
        <v>0</v>
      </c>
      <c r="BR55" s="144">
        <f t="shared" si="22"/>
        <v>0</v>
      </c>
      <c r="BS55" s="144">
        <f t="shared" si="22"/>
        <v>0</v>
      </c>
      <c r="BT55" s="144">
        <f t="shared" si="22"/>
        <v>0</v>
      </c>
      <c r="BU55" s="144">
        <f t="shared" si="22"/>
        <v>0</v>
      </c>
      <c r="BV55" s="144">
        <f t="shared" si="22"/>
        <v>0</v>
      </c>
      <c r="BW55" s="144">
        <f t="shared" si="16"/>
        <v>0</v>
      </c>
      <c r="BX55" s="144">
        <f t="shared" si="16"/>
        <v>0</v>
      </c>
      <c r="BY55" s="144">
        <f t="shared" si="16"/>
        <v>0</v>
      </c>
      <c r="BZ55" s="144">
        <f t="shared" si="16"/>
        <v>0</v>
      </c>
      <c r="CA55" s="144">
        <f t="shared" si="16"/>
        <v>0</v>
      </c>
      <c r="CB55" s="144">
        <f t="shared" si="16"/>
        <v>0</v>
      </c>
      <c r="CC55" s="369"/>
      <c r="CE55" s="189" t="str">
        <f t="shared" si="1"/>
        <v>Conduite de mazout</v>
      </c>
      <c r="CF55" s="145"/>
      <c r="CG55" s="145"/>
      <c r="CH55" s="145"/>
      <c r="CI55" s="145"/>
      <c r="CJ55" s="145"/>
      <c r="CK55" s="145"/>
      <c r="CL55" s="145"/>
      <c r="CM55" s="145"/>
      <c r="CN55" s="145"/>
      <c r="CO55" s="145"/>
      <c r="CP55" s="145"/>
      <c r="CQ55" s="145"/>
      <c r="CR55" s="145"/>
      <c r="CS55" s="145">
        <v>1</v>
      </c>
      <c r="CT55" s="145">
        <f t="shared" si="2"/>
        <v>0</v>
      </c>
      <c r="CU55" s="145">
        <f t="shared" si="3"/>
        <v>0</v>
      </c>
      <c r="CV55" s="145">
        <f t="shared" si="7"/>
        <v>0</v>
      </c>
    </row>
    <row r="56" spans="1:100" s="137" customFormat="1" ht="13.5" hidden="1" thickBot="1" x14ac:dyDescent="0.25">
      <c r="A56" s="158"/>
      <c r="B56" s="697" t="s">
        <v>372</v>
      </c>
      <c r="C56" s="320"/>
      <c r="D56" s="50"/>
      <c r="E56" s="152">
        <v>20</v>
      </c>
      <c r="F56" s="643"/>
      <c r="G56" s="148">
        <v>0.01</v>
      </c>
      <c r="H56" s="637"/>
      <c r="I56" s="622" t="s">
        <v>124</v>
      </c>
      <c r="J56" s="84"/>
      <c r="K56" s="139">
        <f t="shared" si="8"/>
        <v>20</v>
      </c>
      <c r="L56" s="140">
        <f t="shared" si="26"/>
        <v>0.01</v>
      </c>
      <c r="M56" s="141">
        <f t="shared" si="27"/>
        <v>0</v>
      </c>
      <c r="N56" s="141">
        <f t="shared" si="28"/>
        <v>0</v>
      </c>
      <c r="O56" s="70"/>
      <c r="P56" s="687" t="str">
        <f t="shared" si="0"/>
        <v>Conduite de raccordement chaudière (mazout)</v>
      </c>
      <c r="Q56" s="144">
        <f t="shared" si="12"/>
        <v>0</v>
      </c>
      <c r="R56" s="144">
        <f t="shared" si="29"/>
        <v>0</v>
      </c>
      <c r="S56" s="144">
        <f t="shared" si="29"/>
        <v>0</v>
      </c>
      <c r="T56" s="144">
        <f t="shared" si="29"/>
        <v>0</v>
      </c>
      <c r="U56" s="144">
        <f t="shared" si="29"/>
        <v>0</v>
      </c>
      <c r="V56" s="144">
        <f t="shared" si="29"/>
        <v>0</v>
      </c>
      <c r="W56" s="144">
        <f t="shared" si="29"/>
        <v>0</v>
      </c>
      <c r="X56" s="144">
        <f t="shared" si="29"/>
        <v>0</v>
      </c>
      <c r="Y56" s="144">
        <f t="shared" si="29"/>
        <v>0</v>
      </c>
      <c r="Z56" s="144">
        <f t="shared" si="29"/>
        <v>0</v>
      </c>
      <c r="AA56" s="144">
        <f t="shared" si="29"/>
        <v>0</v>
      </c>
      <c r="AB56" s="144">
        <f t="shared" si="29"/>
        <v>0</v>
      </c>
      <c r="AC56" s="144">
        <f t="shared" si="29"/>
        <v>0</v>
      </c>
      <c r="AD56" s="144">
        <f t="shared" si="29"/>
        <v>0</v>
      </c>
      <c r="AE56" s="144">
        <f t="shared" si="29"/>
        <v>0</v>
      </c>
      <c r="AF56" s="144">
        <f t="shared" si="29"/>
        <v>0</v>
      </c>
      <c r="AG56" s="144">
        <f t="shared" si="29"/>
        <v>0</v>
      </c>
      <c r="AH56" s="144">
        <f t="shared" si="29"/>
        <v>0</v>
      </c>
      <c r="AI56" s="144">
        <f t="shared" si="29"/>
        <v>0</v>
      </c>
      <c r="AJ56" s="144">
        <f t="shared" si="29"/>
        <v>0</v>
      </c>
      <c r="AK56" s="144">
        <f t="shared" si="29"/>
        <v>0</v>
      </c>
      <c r="AL56" s="144">
        <f t="shared" si="29"/>
        <v>0</v>
      </c>
      <c r="AM56" s="144">
        <f t="shared" si="29"/>
        <v>0</v>
      </c>
      <c r="AN56" s="144">
        <f t="shared" si="29"/>
        <v>0</v>
      </c>
      <c r="AO56" s="144">
        <f t="shared" si="29"/>
        <v>0</v>
      </c>
      <c r="AP56" s="144">
        <f t="shared" si="29"/>
        <v>0</v>
      </c>
      <c r="AQ56" s="144">
        <f t="shared" si="29"/>
        <v>0</v>
      </c>
      <c r="AR56" s="144">
        <f t="shared" si="29"/>
        <v>0</v>
      </c>
      <c r="AS56" s="144">
        <f t="shared" si="29"/>
        <v>0</v>
      </c>
      <c r="AT56" s="144">
        <f t="shared" si="29"/>
        <v>0</v>
      </c>
      <c r="AU56" s="144">
        <f t="shared" si="29"/>
        <v>0</v>
      </c>
      <c r="AV56" s="144">
        <f t="shared" si="30"/>
        <v>0</v>
      </c>
      <c r="AX56" s="144">
        <f t="shared" si="31"/>
        <v>0</v>
      </c>
      <c r="AY56" s="144">
        <f t="shared" si="33"/>
        <v>0</v>
      </c>
      <c r="AZ56" s="144">
        <f t="shared" si="33"/>
        <v>0</v>
      </c>
      <c r="BA56" s="144">
        <f t="shared" si="33"/>
        <v>0</v>
      </c>
      <c r="BB56" s="144">
        <f t="shared" si="33"/>
        <v>0</v>
      </c>
      <c r="BC56" s="144">
        <f t="shared" si="33"/>
        <v>0</v>
      </c>
      <c r="BD56" s="144">
        <f t="shared" si="33"/>
        <v>0</v>
      </c>
      <c r="BE56" s="144">
        <f t="shared" si="33"/>
        <v>0</v>
      </c>
      <c r="BF56" s="144">
        <f t="shared" si="32"/>
        <v>0</v>
      </c>
      <c r="BG56" s="144">
        <f t="shared" si="32"/>
        <v>0</v>
      </c>
      <c r="BH56" s="144">
        <f t="shared" si="32"/>
        <v>0</v>
      </c>
      <c r="BI56" s="144">
        <f t="shared" si="32"/>
        <v>0</v>
      </c>
      <c r="BJ56" s="144">
        <f t="shared" si="32"/>
        <v>0</v>
      </c>
      <c r="BK56" s="144">
        <f t="shared" si="32"/>
        <v>0</v>
      </c>
      <c r="BL56" s="144">
        <f t="shared" si="32"/>
        <v>0</v>
      </c>
      <c r="BM56" s="144">
        <f t="shared" si="32"/>
        <v>0</v>
      </c>
      <c r="BN56" s="144">
        <f t="shared" si="32"/>
        <v>0</v>
      </c>
      <c r="BO56" s="144">
        <f t="shared" si="22"/>
        <v>0</v>
      </c>
      <c r="BP56" s="144">
        <f t="shared" si="22"/>
        <v>0</v>
      </c>
      <c r="BQ56" s="144">
        <f t="shared" si="22"/>
        <v>0</v>
      </c>
      <c r="BR56" s="144">
        <f t="shared" si="22"/>
        <v>0</v>
      </c>
      <c r="BS56" s="144">
        <f t="shared" si="22"/>
        <v>0</v>
      </c>
      <c r="BT56" s="144">
        <f t="shared" si="22"/>
        <v>0</v>
      </c>
      <c r="BU56" s="144">
        <f t="shared" si="22"/>
        <v>0</v>
      </c>
      <c r="BV56" s="144">
        <f t="shared" si="22"/>
        <v>0</v>
      </c>
      <c r="BW56" s="144">
        <f t="shared" si="16"/>
        <v>0</v>
      </c>
      <c r="BX56" s="144">
        <f t="shared" si="16"/>
        <v>0</v>
      </c>
      <c r="BY56" s="144">
        <f t="shared" si="16"/>
        <v>0</v>
      </c>
      <c r="BZ56" s="144">
        <f t="shared" si="16"/>
        <v>0</v>
      </c>
      <c r="CA56" s="144">
        <f t="shared" si="16"/>
        <v>0</v>
      </c>
      <c r="CB56" s="144">
        <f t="shared" si="16"/>
        <v>0</v>
      </c>
      <c r="CC56" s="369"/>
      <c r="CE56" s="189" t="str">
        <f t="shared" si="1"/>
        <v>Conduite de raccordement chaudière (mazout)</v>
      </c>
      <c r="CF56" s="145"/>
      <c r="CG56" s="145"/>
      <c r="CH56" s="145"/>
      <c r="CI56" s="145"/>
      <c r="CJ56" s="145"/>
      <c r="CK56" s="145"/>
      <c r="CL56" s="145"/>
      <c r="CM56" s="145"/>
      <c r="CN56" s="145"/>
      <c r="CO56" s="145"/>
      <c r="CP56" s="145"/>
      <c r="CQ56" s="145"/>
      <c r="CR56" s="145"/>
      <c r="CS56" s="145">
        <v>1</v>
      </c>
      <c r="CT56" s="145">
        <f t="shared" si="2"/>
        <v>0</v>
      </c>
      <c r="CU56" s="145">
        <f t="shared" si="3"/>
        <v>0</v>
      </c>
      <c r="CV56" s="145">
        <f t="shared" si="7"/>
        <v>0</v>
      </c>
    </row>
    <row r="57" spans="1:100" s="137" customFormat="1" ht="13.5" hidden="1" thickBot="1" x14ac:dyDescent="0.25">
      <c r="A57" s="158"/>
      <c r="B57" s="96" t="s">
        <v>426</v>
      </c>
      <c r="C57" s="320"/>
      <c r="D57" s="50"/>
      <c r="E57" s="152">
        <v>15</v>
      </c>
      <c r="F57" s="643"/>
      <c r="G57" s="148">
        <v>0.04</v>
      </c>
      <c r="H57" s="637"/>
      <c r="I57" s="622" t="s">
        <v>124</v>
      </c>
      <c r="J57" s="84"/>
      <c r="K57" s="139">
        <f t="shared" si="8"/>
        <v>15</v>
      </c>
      <c r="L57" s="140">
        <f t="shared" si="26"/>
        <v>0.04</v>
      </c>
      <c r="M57" s="141">
        <f t="shared" si="27"/>
        <v>0</v>
      </c>
      <c r="N57" s="141">
        <f t="shared" si="28"/>
        <v>0</v>
      </c>
      <c r="O57" s="70"/>
      <c r="P57" s="149" t="str">
        <f t="shared" si="0"/>
        <v>Convoyage des pellets/copeaux</v>
      </c>
      <c r="Q57" s="144">
        <f t="shared" si="12"/>
        <v>0</v>
      </c>
      <c r="R57" s="144">
        <f t="shared" si="29"/>
        <v>0</v>
      </c>
      <c r="S57" s="144">
        <f t="shared" si="29"/>
        <v>0</v>
      </c>
      <c r="T57" s="144">
        <f t="shared" si="29"/>
        <v>0</v>
      </c>
      <c r="U57" s="144">
        <f t="shared" si="29"/>
        <v>0</v>
      </c>
      <c r="V57" s="144">
        <f t="shared" si="29"/>
        <v>0</v>
      </c>
      <c r="W57" s="144">
        <f t="shared" si="29"/>
        <v>0</v>
      </c>
      <c r="X57" s="144">
        <f t="shared" si="29"/>
        <v>0</v>
      </c>
      <c r="Y57" s="144">
        <f t="shared" si="29"/>
        <v>0</v>
      </c>
      <c r="Z57" s="144">
        <f t="shared" si="29"/>
        <v>0</v>
      </c>
      <c r="AA57" s="144">
        <f t="shared" si="29"/>
        <v>0</v>
      </c>
      <c r="AB57" s="144">
        <f t="shared" si="29"/>
        <v>0</v>
      </c>
      <c r="AC57" s="144">
        <f t="shared" si="29"/>
        <v>0</v>
      </c>
      <c r="AD57" s="144">
        <f t="shared" si="29"/>
        <v>0</v>
      </c>
      <c r="AE57" s="144">
        <f t="shared" si="29"/>
        <v>0</v>
      </c>
      <c r="AF57" s="144">
        <f t="shared" si="29"/>
        <v>0</v>
      </c>
      <c r="AG57" s="144">
        <f t="shared" si="29"/>
        <v>0</v>
      </c>
      <c r="AH57" s="144">
        <f t="shared" si="29"/>
        <v>0</v>
      </c>
      <c r="AI57" s="144">
        <f t="shared" si="29"/>
        <v>0</v>
      </c>
      <c r="AJ57" s="144">
        <f t="shared" si="29"/>
        <v>0</v>
      </c>
      <c r="AK57" s="144">
        <f t="shared" si="29"/>
        <v>0</v>
      </c>
      <c r="AL57" s="144">
        <f t="shared" si="29"/>
        <v>0</v>
      </c>
      <c r="AM57" s="144">
        <f t="shared" si="29"/>
        <v>0</v>
      </c>
      <c r="AN57" s="144">
        <f t="shared" si="29"/>
        <v>0</v>
      </c>
      <c r="AO57" s="144">
        <f t="shared" si="29"/>
        <v>0</v>
      </c>
      <c r="AP57" s="144">
        <f t="shared" si="29"/>
        <v>0</v>
      </c>
      <c r="AQ57" s="144">
        <f t="shared" si="29"/>
        <v>0</v>
      </c>
      <c r="AR57" s="144">
        <f t="shared" si="29"/>
        <v>0</v>
      </c>
      <c r="AS57" s="144">
        <f t="shared" si="29"/>
        <v>0</v>
      </c>
      <c r="AT57" s="144">
        <f t="shared" si="29"/>
        <v>0</v>
      </c>
      <c r="AU57" s="144">
        <f t="shared" si="29"/>
        <v>0</v>
      </c>
      <c r="AV57" s="144">
        <f t="shared" si="30"/>
        <v>0</v>
      </c>
      <c r="AX57" s="144">
        <f t="shared" si="31"/>
        <v>0</v>
      </c>
      <c r="AY57" s="144">
        <f t="shared" si="33"/>
        <v>0</v>
      </c>
      <c r="AZ57" s="144">
        <f t="shared" si="33"/>
        <v>0</v>
      </c>
      <c r="BA57" s="144">
        <f t="shared" si="33"/>
        <v>0</v>
      </c>
      <c r="BB57" s="144">
        <f t="shared" si="33"/>
        <v>0</v>
      </c>
      <c r="BC57" s="144">
        <f t="shared" si="33"/>
        <v>0</v>
      </c>
      <c r="BD57" s="144">
        <f t="shared" si="33"/>
        <v>0</v>
      </c>
      <c r="BE57" s="144">
        <f t="shared" si="33"/>
        <v>0</v>
      </c>
      <c r="BF57" s="144">
        <f t="shared" si="32"/>
        <v>0</v>
      </c>
      <c r="BG57" s="144">
        <f t="shared" si="32"/>
        <v>0</v>
      </c>
      <c r="BH57" s="144">
        <f t="shared" si="32"/>
        <v>0</v>
      </c>
      <c r="BI57" s="144">
        <f t="shared" si="32"/>
        <v>0</v>
      </c>
      <c r="BJ57" s="144">
        <f t="shared" si="32"/>
        <v>0</v>
      </c>
      <c r="BK57" s="144">
        <f t="shared" si="32"/>
        <v>0</v>
      </c>
      <c r="BL57" s="144">
        <f t="shared" si="32"/>
        <v>0</v>
      </c>
      <c r="BM57" s="144">
        <f t="shared" si="32"/>
        <v>0</v>
      </c>
      <c r="BN57" s="144">
        <f t="shared" si="32"/>
        <v>0</v>
      </c>
      <c r="BO57" s="144">
        <f t="shared" si="22"/>
        <v>0</v>
      </c>
      <c r="BP57" s="144">
        <f t="shared" si="22"/>
        <v>0</v>
      </c>
      <c r="BQ57" s="144">
        <f t="shared" si="22"/>
        <v>0</v>
      </c>
      <c r="BR57" s="144">
        <f t="shared" si="22"/>
        <v>0</v>
      </c>
      <c r="BS57" s="144">
        <f t="shared" si="22"/>
        <v>0</v>
      </c>
      <c r="BT57" s="144">
        <f t="shared" si="22"/>
        <v>0</v>
      </c>
      <c r="BU57" s="144">
        <f t="shared" si="22"/>
        <v>0</v>
      </c>
      <c r="BV57" s="144">
        <f t="shared" si="22"/>
        <v>0</v>
      </c>
      <c r="BW57" s="144">
        <f t="shared" si="16"/>
        <v>0</v>
      </c>
      <c r="BX57" s="144">
        <f t="shared" si="16"/>
        <v>0</v>
      </c>
      <c r="BY57" s="144">
        <f t="shared" si="16"/>
        <v>0</v>
      </c>
      <c r="BZ57" s="144">
        <f t="shared" si="16"/>
        <v>0</v>
      </c>
      <c r="CA57" s="144">
        <f t="shared" si="16"/>
        <v>0</v>
      </c>
      <c r="CB57" s="144">
        <f t="shared" si="16"/>
        <v>0</v>
      </c>
      <c r="CC57" s="369"/>
      <c r="CE57" s="189" t="str">
        <f t="shared" si="1"/>
        <v>Convoyage des pellets/copeaux</v>
      </c>
      <c r="CF57" s="145"/>
      <c r="CG57" s="145"/>
      <c r="CH57" s="145"/>
      <c r="CI57" s="145"/>
      <c r="CJ57" s="145"/>
      <c r="CK57" s="145"/>
      <c r="CL57" s="145"/>
      <c r="CM57" s="145">
        <v>1</v>
      </c>
      <c r="CN57" s="145">
        <v>1</v>
      </c>
      <c r="CO57" s="145"/>
      <c r="CP57" s="145"/>
      <c r="CQ57" s="145"/>
      <c r="CR57" s="145"/>
      <c r="CS57" s="145"/>
      <c r="CT57" s="145">
        <f t="shared" si="2"/>
        <v>0</v>
      </c>
      <c r="CU57" s="145">
        <f t="shared" si="3"/>
        <v>0</v>
      </c>
      <c r="CV57" s="145">
        <f t="shared" si="7"/>
        <v>0</v>
      </c>
    </row>
    <row r="58" spans="1:100" s="137" customFormat="1" hidden="1" x14ac:dyDescent="0.2">
      <c r="A58" s="158"/>
      <c r="B58" s="95" t="s">
        <v>45</v>
      </c>
      <c r="C58" s="320"/>
      <c r="D58" s="50"/>
      <c r="E58" s="510">
        <v>30</v>
      </c>
      <c r="F58" s="643"/>
      <c r="G58" s="157" t="s">
        <v>46</v>
      </c>
      <c r="H58" s="637"/>
      <c r="I58" s="623" t="s">
        <v>124</v>
      </c>
      <c r="J58" s="84"/>
      <c r="K58" s="139">
        <f t="shared" si="8"/>
        <v>30</v>
      </c>
      <c r="L58" s="140">
        <f t="shared" si="26"/>
        <v>0</v>
      </c>
      <c r="M58" s="141">
        <f t="shared" si="27"/>
        <v>0</v>
      </c>
      <c r="N58" s="141">
        <f t="shared" si="28"/>
        <v>0</v>
      </c>
      <c r="O58" s="70"/>
      <c r="P58" s="149" t="str">
        <f t="shared" si="0"/>
        <v>Autre</v>
      </c>
      <c r="Q58" s="144">
        <f t="shared" si="12"/>
        <v>0</v>
      </c>
      <c r="R58" s="144">
        <f t="shared" si="29"/>
        <v>0</v>
      </c>
      <c r="S58" s="144">
        <f t="shared" si="29"/>
        <v>0</v>
      </c>
      <c r="T58" s="144">
        <f t="shared" si="29"/>
        <v>0</v>
      </c>
      <c r="U58" s="144">
        <f t="shared" si="29"/>
        <v>0</v>
      </c>
      <c r="V58" s="144">
        <f t="shared" si="29"/>
        <v>0</v>
      </c>
      <c r="W58" s="144">
        <f t="shared" si="29"/>
        <v>0</v>
      </c>
      <c r="X58" s="144">
        <f t="shared" si="29"/>
        <v>0</v>
      </c>
      <c r="Y58" s="144">
        <f t="shared" si="29"/>
        <v>0</v>
      </c>
      <c r="Z58" s="144">
        <f t="shared" si="29"/>
        <v>0</v>
      </c>
      <c r="AA58" s="144">
        <f t="shared" si="29"/>
        <v>0</v>
      </c>
      <c r="AB58" s="144">
        <f t="shared" si="29"/>
        <v>0</v>
      </c>
      <c r="AC58" s="144">
        <f t="shared" si="29"/>
        <v>0</v>
      </c>
      <c r="AD58" s="144">
        <f t="shared" si="29"/>
        <v>0</v>
      </c>
      <c r="AE58" s="144">
        <f t="shared" si="29"/>
        <v>0</v>
      </c>
      <c r="AF58" s="144">
        <f t="shared" si="29"/>
        <v>0</v>
      </c>
      <c r="AG58" s="144">
        <f t="shared" ref="AG58:AU58" si="34">IF(Betrachtungszeit_Heizung&lt;AG$26,0,IF(AND(AF$26&lt;&gt;0,AF$26/($K58)=INT(AF$26/($K58))),$D58,0))</f>
        <v>0</v>
      </c>
      <c r="AH58" s="144">
        <f t="shared" si="34"/>
        <v>0</v>
      </c>
      <c r="AI58" s="144">
        <f t="shared" si="34"/>
        <v>0</v>
      </c>
      <c r="AJ58" s="144">
        <f t="shared" si="34"/>
        <v>0</v>
      </c>
      <c r="AK58" s="144">
        <f t="shared" si="34"/>
        <v>0</v>
      </c>
      <c r="AL58" s="144">
        <f t="shared" si="34"/>
        <v>0</v>
      </c>
      <c r="AM58" s="144">
        <f t="shared" si="34"/>
        <v>0</v>
      </c>
      <c r="AN58" s="144">
        <f t="shared" si="34"/>
        <v>0</v>
      </c>
      <c r="AO58" s="144">
        <f t="shared" si="34"/>
        <v>0</v>
      </c>
      <c r="AP58" s="144">
        <f t="shared" si="34"/>
        <v>0</v>
      </c>
      <c r="AQ58" s="144">
        <f t="shared" si="34"/>
        <v>0</v>
      </c>
      <c r="AR58" s="144">
        <f t="shared" si="34"/>
        <v>0</v>
      </c>
      <c r="AS58" s="144">
        <f t="shared" si="34"/>
        <v>0</v>
      </c>
      <c r="AT58" s="144">
        <f t="shared" si="34"/>
        <v>0</v>
      </c>
      <c r="AU58" s="144">
        <f t="shared" si="34"/>
        <v>0</v>
      </c>
      <c r="AV58" s="144">
        <f t="shared" si="30"/>
        <v>0</v>
      </c>
      <c r="AX58" s="144">
        <f t="shared" si="31"/>
        <v>0</v>
      </c>
      <c r="AY58" s="144">
        <f t="shared" si="33"/>
        <v>0</v>
      </c>
      <c r="AZ58" s="144">
        <f t="shared" si="33"/>
        <v>0</v>
      </c>
      <c r="BA58" s="144">
        <f t="shared" si="33"/>
        <v>0</v>
      </c>
      <c r="BB58" s="144">
        <f t="shared" si="33"/>
        <v>0</v>
      </c>
      <c r="BC58" s="144">
        <f t="shared" si="33"/>
        <v>0</v>
      </c>
      <c r="BD58" s="144">
        <f t="shared" si="33"/>
        <v>0</v>
      </c>
      <c r="BE58" s="144">
        <f t="shared" si="33"/>
        <v>0</v>
      </c>
      <c r="BF58" s="144">
        <f t="shared" si="32"/>
        <v>0</v>
      </c>
      <c r="BG58" s="144">
        <f t="shared" si="32"/>
        <v>0</v>
      </c>
      <c r="BH58" s="144">
        <f t="shared" si="32"/>
        <v>0</v>
      </c>
      <c r="BI58" s="144">
        <f t="shared" si="32"/>
        <v>0</v>
      </c>
      <c r="BJ58" s="144">
        <f t="shared" si="32"/>
        <v>0</v>
      </c>
      <c r="BK58" s="144">
        <f t="shared" si="32"/>
        <v>0</v>
      </c>
      <c r="BL58" s="144">
        <f t="shared" si="32"/>
        <v>0</v>
      </c>
      <c r="BM58" s="144">
        <f t="shared" si="32"/>
        <v>0</v>
      </c>
      <c r="BN58" s="144">
        <f t="shared" si="32"/>
        <v>0</v>
      </c>
      <c r="BO58" s="144">
        <f t="shared" si="22"/>
        <v>0</v>
      </c>
      <c r="BP58" s="144">
        <f t="shared" si="22"/>
        <v>0</v>
      </c>
      <c r="BQ58" s="144">
        <f t="shared" si="22"/>
        <v>0</v>
      </c>
      <c r="BR58" s="144">
        <f t="shared" si="22"/>
        <v>0</v>
      </c>
      <c r="BS58" s="144">
        <f t="shared" si="22"/>
        <v>0</v>
      </c>
      <c r="BT58" s="144">
        <f t="shared" si="22"/>
        <v>0</v>
      </c>
      <c r="BU58" s="144">
        <f t="shared" si="22"/>
        <v>0</v>
      </c>
      <c r="BV58" s="144">
        <f t="shared" si="22"/>
        <v>0</v>
      </c>
      <c r="BW58" s="144">
        <f t="shared" si="16"/>
        <v>0</v>
      </c>
      <c r="BX58" s="144">
        <f t="shared" si="16"/>
        <v>0</v>
      </c>
      <c r="BY58" s="144">
        <f t="shared" si="16"/>
        <v>0</v>
      </c>
      <c r="BZ58" s="144">
        <f t="shared" si="16"/>
        <v>0</v>
      </c>
      <c r="CA58" s="144">
        <f t="shared" si="16"/>
        <v>0</v>
      </c>
      <c r="CB58" s="144">
        <f t="shared" si="16"/>
        <v>0</v>
      </c>
      <c r="CC58" s="369"/>
      <c r="CE58" s="189" t="str">
        <f t="shared" si="1"/>
        <v>Autre</v>
      </c>
      <c r="CF58" s="145"/>
      <c r="CG58" s="145">
        <v>1</v>
      </c>
      <c r="CH58" s="145">
        <v>1</v>
      </c>
      <c r="CI58" s="145">
        <v>1</v>
      </c>
      <c r="CJ58" s="145">
        <v>1</v>
      </c>
      <c r="CK58" s="145">
        <v>1</v>
      </c>
      <c r="CL58" s="145">
        <v>1</v>
      </c>
      <c r="CM58" s="145">
        <v>1</v>
      </c>
      <c r="CN58" s="145">
        <v>1</v>
      </c>
      <c r="CO58" s="145">
        <v>1</v>
      </c>
      <c r="CP58" s="145">
        <v>1</v>
      </c>
      <c r="CQ58" s="145">
        <v>1</v>
      </c>
      <c r="CR58" s="145">
        <v>1</v>
      </c>
      <c r="CS58" s="145">
        <v>1</v>
      </c>
      <c r="CT58" s="145">
        <f t="shared" si="2"/>
        <v>0</v>
      </c>
      <c r="CU58" s="145">
        <f t="shared" si="3"/>
        <v>0</v>
      </c>
      <c r="CV58" s="145">
        <f t="shared" si="7"/>
        <v>0</v>
      </c>
    </row>
    <row r="59" spans="1:100" s="137" customFormat="1" ht="13.5" hidden="1" thickBot="1" x14ac:dyDescent="0.25">
      <c r="A59" s="158"/>
      <c r="B59" s="125" t="s">
        <v>137</v>
      </c>
      <c r="C59" s="321"/>
      <c r="D59" s="154"/>
      <c r="E59" s="155"/>
      <c r="F59" s="644"/>
      <c r="G59" s="130"/>
      <c r="H59" s="638"/>
      <c r="I59" s="156"/>
      <c r="J59" s="84"/>
      <c r="K59" s="139"/>
      <c r="L59" s="140"/>
      <c r="M59" s="141"/>
      <c r="N59" s="141"/>
      <c r="O59" s="70"/>
      <c r="P59" s="134" t="str">
        <f t="shared" si="0"/>
        <v>4. Production de chaleur</v>
      </c>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369"/>
      <c r="CE59" s="374" t="str">
        <f t="shared" si="1"/>
        <v>4. Production de chaleur</v>
      </c>
      <c r="CF59" s="145">
        <v>1</v>
      </c>
      <c r="CG59" s="145">
        <v>1</v>
      </c>
      <c r="CH59" s="145">
        <v>1</v>
      </c>
      <c r="CI59" s="145">
        <v>1</v>
      </c>
      <c r="CJ59" s="145">
        <v>1</v>
      </c>
      <c r="CK59" s="145">
        <v>1</v>
      </c>
      <c r="CL59" s="145">
        <v>1</v>
      </c>
      <c r="CM59" s="145">
        <v>1</v>
      </c>
      <c r="CN59" s="145">
        <v>1</v>
      </c>
      <c r="CO59" s="145">
        <v>1</v>
      </c>
      <c r="CP59" s="145">
        <v>1</v>
      </c>
      <c r="CQ59" s="145">
        <v>1</v>
      </c>
      <c r="CR59" s="145">
        <v>1</v>
      </c>
      <c r="CS59" s="145">
        <v>1</v>
      </c>
      <c r="CT59" s="145">
        <f t="shared" si="2"/>
        <v>1</v>
      </c>
      <c r="CU59" s="145">
        <f t="shared" si="3"/>
        <v>1</v>
      </c>
      <c r="CV59" s="145">
        <f t="shared" si="7"/>
        <v>1</v>
      </c>
    </row>
    <row r="60" spans="1:100" s="137" customFormat="1" ht="13.5" hidden="1" thickBot="1" x14ac:dyDescent="0.25">
      <c r="A60" s="158"/>
      <c r="B60" s="99" t="s">
        <v>138</v>
      </c>
      <c r="C60" s="319"/>
      <c r="D60" s="49"/>
      <c r="E60" s="152">
        <v>20</v>
      </c>
      <c r="F60" s="642"/>
      <c r="G60" s="34">
        <v>2.5000000000000001E-2</v>
      </c>
      <c r="H60" s="636"/>
      <c r="I60" s="622" t="s">
        <v>124</v>
      </c>
      <c r="J60" s="84"/>
      <c r="K60" s="139">
        <f t="shared" si="8"/>
        <v>20</v>
      </c>
      <c r="L60" s="140">
        <f t="shared" ref="L60:L67" si="35">IF(ISNUMBER(H60),IF(I60=$D$332,IFERROR(H60/D60,"-"),H60/100),IF(ISNUMBER(G60),G60,0))</f>
        <v>2.5000000000000001E-2</v>
      </c>
      <c r="M60" s="141">
        <f t="shared" ref="M60:M67" si="36">IF(AND(ISNUMBER(H60),I60=$D$332),H60,L60*D60)</f>
        <v>0</v>
      </c>
      <c r="N60" s="141">
        <f t="shared" ref="N60:N67" si="37">1/K60*D60</f>
        <v>0</v>
      </c>
      <c r="O60" s="70"/>
      <c r="P60" s="143" t="str">
        <f t="shared" si="0"/>
        <v>Chaudière 1</v>
      </c>
      <c r="Q60" s="144">
        <f t="shared" si="12"/>
        <v>0</v>
      </c>
      <c r="R60" s="144">
        <f t="shared" ref="R60:AU67" si="38">IF(Betrachtungszeit_Heizung&lt;R$26,0,IF(AND(Q$26&lt;&gt;0,Q$26/($K60)=INT(Q$26/($K60))),$D60,0))</f>
        <v>0</v>
      </c>
      <c r="S60" s="144">
        <f t="shared" si="38"/>
        <v>0</v>
      </c>
      <c r="T60" s="144">
        <f t="shared" si="38"/>
        <v>0</v>
      </c>
      <c r="U60" s="144">
        <f t="shared" si="38"/>
        <v>0</v>
      </c>
      <c r="V60" s="144">
        <f t="shared" si="38"/>
        <v>0</v>
      </c>
      <c r="W60" s="144">
        <f t="shared" si="38"/>
        <v>0</v>
      </c>
      <c r="X60" s="144">
        <f t="shared" si="38"/>
        <v>0</v>
      </c>
      <c r="Y60" s="144">
        <f t="shared" si="38"/>
        <v>0</v>
      </c>
      <c r="Z60" s="144">
        <f t="shared" si="38"/>
        <v>0</v>
      </c>
      <c r="AA60" s="144">
        <f t="shared" si="38"/>
        <v>0</v>
      </c>
      <c r="AB60" s="144">
        <f t="shared" si="38"/>
        <v>0</v>
      </c>
      <c r="AC60" s="144">
        <f t="shared" si="38"/>
        <v>0</v>
      </c>
      <c r="AD60" s="144">
        <f t="shared" si="38"/>
        <v>0</v>
      </c>
      <c r="AE60" s="144">
        <f t="shared" si="38"/>
        <v>0</v>
      </c>
      <c r="AF60" s="144">
        <f t="shared" si="38"/>
        <v>0</v>
      </c>
      <c r="AG60" s="144">
        <f t="shared" si="38"/>
        <v>0</v>
      </c>
      <c r="AH60" s="144">
        <f t="shared" si="38"/>
        <v>0</v>
      </c>
      <c r="AI60" s="144">
        <f t="shared" si="38"/>
        <v>0</v>
      </c>
      <c r="AJ60" s="144">
        <f t="shared" si="38"/>
        <v>0</v>
      </c>
      <c r="AK60" s="144">
        <f t="shared" si="38"/>
        <v>0</v>
      </c>
      <c r="AL60" s="144">
        <f t="shared" si="38"/>
        <v>0</v>
      </c>
      <c r="AM60" s="144">
        <f t="shared" si="38"/>
        <v>0</v>
      </c>
      <c r="AN60" s="144">
        <f t="shared" si="38"/>
        <v>0</v>
      </c>
      <c r="AO60" s="144">
        <f t="shared" si="38"/>
        <v>0</v>
      </c>
      <c r="AP60" s="144">
        <f t="shared" si="38"/>
        <v>0</v>
      </c>
      <c r="AQ60" s="144">
        <f t="shared" si="38"/>
        <v>0</v>
      </c>
      <c r="AR60" s="144">
        <f t="shared" si="38"/>
        <v>0</v>
      </c>
      <c r="AS60" s="144">
        <f t="shared" si="38"/>
        <v>0</v>
      </c>
      <c r="AT60" s="144">
        <f t="shared" si="38"/>
        <v>0</v>
      </c>
      <c r="AU60" s="144">
        <f t="shared" si="38"/>
        <v>0</v>
      </c>
      <c r="AV60" s="144">
        <f t="shared" ref="AV60:AV73" si="39">SUMIF($AX$26:$CB$26,Betrachtungszeit_Heizung,AX60:CB60)</f>
        <v>0</v>
      </c>
      <c r="AX60" s="144">
        <f t="shared" ref="AX60:AX73" si="40">$D60</f>
        <v>0</v>
      </c>
      <c r="AY60" s="144">
        <f t="shared" si="33"/>
        <v>0</v>
      </c>
      <c r="AZ60" s="144">
        <f t="shared" si="33"/>
        <v>0</v>
      </c>
      <c r="BA60" s="144">
        <f t="shared" si="33"/>
        <v>0</v>
      </c>
      <c r="BB60" s="144">
        <f t="shared" si="33"/>
        <v>0</v>
      </c>
      <c r="BC60" s="144">
        <f t="shared" si="33"/>
        <v>0</v>
      </c>
      <c r="BD60" s="144">
        <f t="shared" si="33"/>
        <v>0</v>
      </c>
      <c r="BE60" s="144">
        <f t="shared" si="33"/>
        <v>0</v>
      </c>
      <c r="BF60" s="144">
        <f t="shared" si="32"/>
        <v>0</v>
      </c>
      <c r="BG60" s="144">
        <f t="shared" si="32"/>
        <v>0</v>
      </c>
      <c r="BH60" s="144">
        <f t="shared" si="32"/>
        <v>0</v>
      </c>
      <c r="BI60" s="144">
        <f t="shared" si="32"/>
        <v>0</v>
      </c>
      <c r="BJ60" s="144">
        <f t="shared" si="32"/>
        <v>0</v>
      </c>
      <c r="BK60" s="144">
        <f t="shared" si="32"/>
        <v>0</v>
      </c>
      <c r="BL60" s="144">
        <f t="shared" si="32"/>
        <v>0</v>
      </c>
      <c r="BM60" s="144">
        <f t="shared" si="32"/>
        <v>0</v>
      </c>
      <c r="BN60" s="144">
        <f t="shared" si="32"/>
        <v>0</v>
      </c>
      <c r="BO60" s="144">
        <f t="shared" si="22"/>
        <v>0</v>
      </c>
      <c r="BP60" s="144">
        <f t="shared" si="22"/>
        <v>0</v>
      </c>
      <c r="BQ60" s="144">
        <f t="shared" si="22"/>
        <v>0</v>
      </c>
      <c r="BR60" s="144">
        <f t="shared" si="22"/>
        <v>0</v>
      </c>
      <c r="BS60" s="144">
        <f t="shared" si="22"/>
        <v>0</v>
      </c>
      <c r="BT60" s="144">
        <f t="shared" si="22"/>
        <v>0</v>
      </c>
      <c r="BU60" s="144">
        <f t="shared" si="22"/>
        <v>0</v>
      </c>
      <c r="BV60" s="144">
        <f t="shared" si="22"/>
        <v>0</v>
      </c>
      <c r="BW60" s="144">
        <f t="shared" si="16"/>
        <v>0</v>
      </c>
      <c r="BX60" s="144">
        <f t="shared" si="16"/>
        <v>0</v>
      </c>
      <c r="BY60" s="144">
        <f t="shared" si="16"/>
        <v>0</v>
      </c>
      <c r="BZ60" s="144">
        <f t="shared" si="16"/>
        <v>0</v>
      </c>
      <c r="CA60" s="144">
        <f t="shared" si="16"/>
        <v>0</v>
      </c>
      <c r="CB60" s="144">
        <f t="shared" si="16"/>
        <v>0</v>
      </c>
      <c r="CC60" s="369"/>
      <c r="CE60" s="189" t="str">
        <f t="shared" si="1"/>
        <v>Chaudière 1</v>
      </c>
      <c r="CF60" s="145"/>
      <c r="CG60" s="145"/>
      <c r="CH60" s="145"/>
      <c r="CI60" s="145"/>
      <c r="CJ60" s="145"/>
      <c r="CK60" s="145"/>
      <c r="CL60" s="145"/>
      <c r="CM60" s="145">
        <v>1</v>
      </c>
      <c r="CN60" s="145">
        <v>1</v>
      </c>
      <c r="CO60" s="145"/>
      <c r="CP60" s="145"/>
      <c r="CQ60" s="145">
        <v>1</v>
      </c>
      <c r="CR60" s="145">
        <v>1</v>
      </c>
      <c r="CS60" s="145">
        <v>1</v>
      </c>
      <c r="CT60" s="145">
        <f t="shared" si="2"/>
        <v>0</v>
      </c>
      <c r="CU60" s="145">
        <f t="shared" si="3"/>
        <v>0</v>
      </c>
      <c r="CV60" s="145">
        <f t="shared" si="7"/>
        <v>0</v>
      </c>
    </row>
    <row r="61" spans="1:100" s="137" customFormat="1" ht="13.5" hidden="1" thickBot="1" x14ac:dyDescent="0.25">
      <c r="A61" s="158"/>
      <c r="B61" s="99" t="s">
        <v>139</v>
      </c>
      <c r="C61" s="319"/>
      <c r="D61" s="49"/>
      <c r="E61" s="152">
        <v>20</v>
      </c>
      <c r="F61" s="642"/>
      <c r="G61" s="34">
        <v>2.5000000000000001E-2</v>
      </c>
      <c r="H61" s="636"/>
      <c r="I61" s="622" t="s">
        <v>124</v>
      </c>
      <c r="J61" s="84"/>
      <c r="K61" s="139">
        <f t="shared" si="8"/>
        <v>20</v>
      </c>
      <c r="L61" s="140">
        <f t="shared" si="35"/>
        <v>2.5000000000000001E-2</v>
      </c>
      <c r="M61" s="141">
        <f t="shared" si="36"/>
        <v>0</v>
      </c>
      <c r="N61" s="141">
        <f t="shared" si="37"/>
        <v>0</v>
      </c>
      <c r="O61" s="70"/>
      <c r="P61" s="143" t="str">
        <f t="shared" si="0"/>
        <v>Chaudière 2</v>
      </c>
      <c r="Q61" s="144">
        <f t="shared" si="12"/>
        <v>0</v>
      </c>
      <c r="R61" s="144">
        <f t="shared" si="38"/>
        <v>0</v>
      </c>
      <c r="S61" s="144">
        <f t="shared" si="38"/>
        <v>0</v>
      </c>
      <c r="T61" s="144">
        <f t="shared" si="38"/>
        <v>0</v>
      </c>
      <c r="U61" s="144">
        <f t="shared" si="38"/>
        <v>0</v>
      </c>
      <c r="V61" s="144">
        <f t="shared" si="38"/>
        <v>0</v>
      </c>
      <c r="W61" s="144">
        <f t="shared" si="38"/>
        <v>0</v>
      </c>
      <c r="X61" s="144">
        <f t="shared" si="38"/>
        <v>0</v>
      </c>
      <c r="Y61" s="144">
        <f t="shared" si="38"/>
        <v>0</v>
      </c>
      <c r="Z61" s="144">
        <f t="shared" si="38"/>
        <v>0</v>
      </c>
      <c r="AA61" s="144">
        <f t="shared" si="38"/>
        <v>0</v>
      </c>
      <c r="AB61" s="144">
        <f t="shared" si="38"/>
        <v>0</v>
      </c>
      <c r="AC61" s="144">
        <f t="shared" si="38"/>
        <v>0</v>
      </c>
      <c r="AD61" s="144">
        <f t="shared" si="38"/>
        <v>0</v>
      </c>
      <c r="AE61" s="144">
        <f t="shared" si="38"/>
        <v>0</v>
      </c>
      <c r="AF61" s="144">
        <f t="shared" si="38"/>
        <v>0</v>
      </c>
      <c r="AG61" s="144">
        <f t="shared" si="38"/>
        <v>0</v>
      </c>
      <c r="AH61" s="144">
        <f t="shared" si="38"/>
        <v>0</v>
      </c>
      <c r="AI61" s="144">
        <f t="shared" si="38"/>
        <v>0</v>
      </c>
      <c r="AJ61" s="144">
        <f t="shared" si="38"/>
        <v>0</v>
      </c>
      <c r="AK61" s="144">
        <f t="shared" si="38"/>
        <v>0</v>
      </c>
      <c r="AL61" s="144">
        <f t="shared" si="38"/>
        <v>0</v>
      </c>
      <c r="AM61" s="144">
        <f t="shared" si="38"/>
        <v>0</v>
      </c>
      <c r="AN61" s="144">
        <f t="shared" si="38"/>
        <v>0</v>
      </c>
      <c r="AO61" s="144">
        <f t="shared" si="38"/>
        <v>0</v>
      </c>
      <c r="AP61" s="144">
        <f t="shared" si="38"/>
        <v>0</v>
      </c>
      <c r="AQ61" s="144">
        <f t="shared" si="38"/>
        <v>0</v>
      </c>
      <c r="AR61" s="144">
        <f t="shared" si="38"/>
        <v>0</v>
      </c>
      <c r="AS61" s="144">
        <f t="shared" si="38"/>
        <v>0</v>
      </c>
      <c r="AT61" s="144">
        <f t="shared" si="38"/>
        <v>0</v>
      </c>
      <c r="AU61" s="144">
        <f t="shared" si="38"/>
        <v>0</v>
      </c>
      <c r="AV61" s="144">
        <f t="shared" si="39"/>
        <v>0</v>
      </c>
      <c r="AX61" s="144">
        <f t="shared" si="40"/>
        <v>0</v>
      </c>
      <c r="AY61" s="144">
        <f t="shared" si="33"/>
        <v>0</v>
      </c>
      <c r="AZ61" s="144">
        <f t="shared" si="33"/>
        <v>0</v>
      </c>
      <c r="BA61" s="144">
        <f t="shared" si="33"/>
        <v>0</v>
      </c>
      <c r="BB61" s="144">
        <f t="shared" si="33"/>
        <v>0</v>
      </c>
      <c r="BC61" s="144">
        <f t="shared" si="33"/>
        <v>0</v>
      </c>
      <c r="BD61" s="144">
        <f t="shared" si="33"/>
        <v>0</v>
      </c>
      <c r="BE61" s="144">
        <f t="shared" si="33"/>
        <v>0</v>
      </c>
      <c r="BF61" s="144">
        <f t="shared" si="32"/>
        <v>0</v>
      </c>
      <c r="BG61" s="144">
        <f t="shared" si="32"/>
        <v>0</v>
      </c>
      <c r="BH61" s="144">
        <f t="shared" si="32"/>
        <v>0</v>
      </c>
      <c r="BI61" s="144">
        <f t="shared" si="32"/>
        <v>0</v>
      </c>
      <c r="BJ61" s="144">
        <f t="shared" si="32"/>
        <v>0</v>
      </c>
      <c r="BK61" s="144">
        <f t="shared" si="32"/>
        <v>0</v>
      </c>
      <c r="BL61" s="144">
        <f t="shared" si="32"/>
        <v>0</v>
      </c>
      <c r="BM61" s="144">
        <f t="shared" si="32"/>
        <v>0</v>
      </c>
      <c r="BN61" s="144">
        <f t="shared" si="32"/>
        <v>0</v>
      </c>
      <c r="BO61" s="144">
        <f t="shared" si="22"/>
        <v>0</v>
      </c>
      <c r="BP61" s="144">
        <f t="shared" si="22"/>
        <v>0</v>
      </c>
      <c r="BQ61" s="144">
        <f t="shared" si="22"/>
        <v>0</v>
      </c>
      <c r="BR61" s="144">
        <f t="shared" si="22"/>
        <v>0</v>
      </c>
      <c r="BS61" s="144">
        <f t="shared" si="22"/>
        <v>0</v>
      </c>
      <c r="BT61" s="144">
        <f t="shared" si="22"/>
        <v>0</v>
      </c>
      <c r="BU61" s="144">
        <f t="shared" si="22"/>
        <v>0</v>
      </c>
      <c r="BV61" s="144">
        <f t="shared" si="22"/>
        <v>0</v>
      </c>
      <c r="BW61" s="144">
        <f t="shared" si="16"/>
        <v>0</v>
      </c>
      <c r="BX61" s="144">
        <f t="shared" si="16"/>
        <v>0</v>
      </c>
      <c r="BY61" s="144">
        <f t="shared" si="16"/>
        <v>0</v>
      </c>
      <c r="BZ61" s="144">
        <f t="shared" si="16"/>
        <v>0</v>
      </c>
      <c r="CA61" s="144">
        <f t="shared" si="16"/>
        <v>0</v>
      </c>
      <c r="CB61" s="144">
        <f t="shared" si="16"/>
        <v>0</v>
      </c>
      <c r="CC61" s="369"/>
      <c r="CE61" s="189" t="str">
        <f t="shared" si="1"/>
        <v>Chaudière 2</v>
      </c>
      <c r="CF61" s="145"/>
      <c r="CG61" s="145"/>
      <c r="CH61" s="145"/>
      <c r="CI61" s="145"/>
      <c r="CJ61" s="145"/>
      <c r="CK61" s="145"/>
      <c r="CL61" s="145"/>
      <c r="CM61" s="145">
        <v>1</v>
      </c>
      <c r="CN61" s="145">
        <v>1</v>
      </c>
      <c r="CO61" s="145"/>
      <c r="CP61" s="145"/>
      <c r="CQ61" s="145">
        <v>1</v>
      </c>
      <c r="CR61" s="145">
        <v>1</v>
      </c>
      <c r="CS61" s="145">
        <v>1</v>
      </c>
      <c r="CT61" s="145">
        <f t="shared" si="2"/>
        <v>0</v>
      </c>
      <c r="CU61" s="145">
        <f t="shared" si="3"/>
        <v>0</v>
      </c>
      <c r="CV61" s="145">
        <f t="shared" si="7"/>
        <v>0</v>
      </c>
    </row>
    <row r="62" spans="1:100" s="137" customFormat="1" ht="13.5" hidden="1" thickBot="1" x14ac:dyDescent="0.25">
      <c r="A62" s="158"/>
      <c r="B62" s="99" t="s">
        <v>140</v>
      </c>
      <c r="C62" s="319"/>
      <c r="D62" s="49"/>
      <c r="E62" s="152">
        <v>20</v>
      </c>
      <c r="F62" s="642"/>
      <c r="G62" s="34">
        <v>3.5000000000000003E-2</v>
      </c>
      <c r="H62" s="636"/>
      <c r="I62" s="622" t="s">
        <v>124</v>
      </c>
      <c r="J62" s="84"/>
      <c r="K62" s="139">
        <f t="shared" si="8"/>
        <v>20</v>
      </c>
      <c r="L62" s="140">
        <f t="shared" si="35"/>
        <v>3.5000000000000003E-2</v>
      </c>
      <c r="M62" s="141">
        <f t="shared" si="36"/>
        <v>0</v>
      </c>
      <c r="N62" s="141">
        <f t="shared" si="37"/>
        <v>0</v>
      </c>
      <c r="O62" s="70"/>
      <c r="P62" s="143" t="str">
        <f t="shared" si="0"/>
        <v>Pompe à chaleur 1</v>
      </c>
      <c r="Q62" s="144">
        <f t="shared" si="12"/>
        <v>0</v>
      </c>
      <c r="R62" s="144">
        <f t="shared" si="38"/>
        <v>0</v>
      </c>
      <c r="S62" s="144">
        <f t="shared" si="38"/>
        <v>0</v>
      </c>
      <c r="T62" s="144">
        <f t="shared" si="38"/>
        <v>0</v>
      </c>
      <c r="U62" s="144">
        <f t="shared" si="38"/>
        <v>0</v>
      </c>
      <c r="V62" s="144">
        <f t="shared" si="38"/>
        <v>0</v>
      </c>
      <c r="W62" s="144">
        <f t="shared" si="38"/>
        <v>0</v>
      </c>
      <c r="X62" s="144">
        <f t="shared" si="38"/>
        <v>0</v>
      </c>
      <c r="Y62" s="144">
        <f t="shared" si="38"/>
        <v>0</v>
      </c>
      <c r="Z62" s="144">
        <f t="shared" si="38"/>
        <v>0</v>
      </c>
      <c r="AA62" s="144">
        <f t="shared" si="38"/>
        <v>0</v>
      </c>
      <c r="AB62" s="144">
        <f t="shared" si="38"/>
        <v>0</v>
      </c>
      <c r="AC62" s="144">
        <f t="shared" si="38"/>
        <v>0</v>
      </c>
      <c r="AD62" s="144">
        <f t="shared" si="38"/>
        <v>0</v>
      </c>
      <c r="AE62" s="144">
        <f t="shared" si="38"/>
        <v>0</v>
      </c>
      <c r="AF62" s="144">
        <f t="shared" si="38"/>
        <v>0</v>
      </c>
      <c r="AG62" s="144">
        <f t="shared" si="38"/>
        <v>0</v>
      </c>
      <c r="AH62" s="144">
        <f t="shared" si="38"/>
        <v>0</v>
      </c>
      <c r="AI62" s="144">
        <f t="shared" si="38"/>
        <v>0</v>
      </c>
      <c r="AJ62" s="144">
        <f t="shared" si="38"/>
        <v>0</v>
      </c>
      <c r="AK62" s="144">
        <f t="shared" si="38"/>
        <v>0</v>
      </c>
      <c r="AL62" s="144">
        <f t="shared" si="38"/>
        <v>0</v>
      </c>
      <c r="AM62" s="144">
        <f t="shared" si="38"/>
        <v>0</v>
      </c>
      <c r="AN62" s="144">
        <f t="shared" si="38"/>
        <v>0</v>
      </c>
      <c r="AO62" s="144">
        <f t="shared" si="38"/>
        <v>0</v>
      </c>
      <c r="AP62" s="144">
        <f t="shared" si="38"/>
        <v>0</v>
      </c>
      <c r="AQ62" s="144">
        <f t="shared" si="38"/>
        <v>0</v>
      </c>
      <c r="AR62" s="144">
        <f t="shared" si="38"/>
        <v>0</v>
      </c>
      <c r="AS62" s="144">
        <f t="shared" si="38"/>
        <v>0</v>
      </c>
      <c r="AT62" s="144">
        <f t="shared" si="38"/>
        <v>0</v>
      </c>
      <c r="AU62" s="144">
        <f t="shared" si="38"/>
        <v>0</v>
      </c>
      <c r="AV62" s="144">
        <f t="shared" si="39"/>
        <v>0</v>
      </c>
      <c r="AX62" s="144">
        <f t="shared" si="40"/>
        <v>0</v>
      </c>
      <c r="AY62" s="144">
        <f t="shared" si="33"/>
        <v>0</v>
      </c>
      <c r="AZ62" s="144">
        <f t="shared" si="33"/>
        <v>0</v>
      </c>
      <c r="BA62" s="144">
        <f t="shared" si="33"/>
        <v>0</v>
      </c>
      <c r="BB62" s="144">
        <f t="shared" si="33"/>
        <v>0</v>
      </c>
      <c r="BC62" s="144">
        <f t="shared" si="33"/>
        <v>0</v>
      </c>
      <c r="BD62" s="144">
        <f t="shared" si="33"/>
        <v>0</v>
      </c>
      <c r="BE62" s="144">
        <f t="shared" si="33"/>
        <v>0</v>
      </c>
      <c r="BF62" s="144">
        <f t="shared" si="32"/>
        <v>0</v>
      </c>
      <c r="BG62" s="144">
        <f t="shared" si="32"/>
        <v>0</v>
      </c>
      <c r="BH62" s="144">
        <f t="shared" si="32"/>
        <v>0</v>
      </c>
      <c r="BI62" s="144">
        <f t="shared" si="32"/>
        <v>0</v>
      </c>
      <c r="BJ62" s="144">
        <f t="shared" si="32"/>
        <v>0</v>
      </c>
      <c r="BK62" s="144">
        <f t="shared" si="32"/>
        <v>0</v>
      </c>
      <c r="BL62" s="144">
        <f t="shared" si="32"/>
        <v>0</v>
      </c>
      <c r="BM62" s="144">
        <f t="shared" si="32"/>
        <v>0</v>
      </c>
      <c r="BN62" s="144">
        <f t="shared" si="32"/>
        <v>0</v>
      </c>
      <c r="BO62" s="144">
        <f t="shared" si="22"/>
        <v>0</v>
      </c>
      <c r="BP62" s="144">
        <f t="shared" si="22"/>
        <v>0</v>
      </c>
      <c r="BQ62" s="144">
        <f t="shared" si="22"/>
        <v>0</v>
      </c>
      <c r="BR62" s="144">
        <f t="shared" si="22"/>
        <v>0</v>
      </c>
      <c r="BS62" s="144">
        <f t="shared" si="22"/>
        <v>0</v>
      </c>
      <c r="BT62" s="144">
        <f t="shared" si="22"/>
        <v>0</v>
      </c>
      <c r="BU62" s="144">
        <f t="shared" si="22"/>
        <v>0</v>
      </c>
      <c r="BV62" s="144">
        <f t="shared" si="22"/>
        <v>0</v>
      </c>
      <c r="BW62" s="144">
        <f t="shared" si="16"/>
        <v>0</v>
      </c>
      <c r="BX62" s="144">
        <f t="shared" si="16"/>
        <v>0</v>
      </c>
      <c r="BY62" s="144">
        <f t="shared" si="16"/>
        <v>0</v>
      </c>
      <c r="BZ62" s="144">
        <f t="shared" si="16"/>
        <v>0</v>
      </c>
      <c r="CA62" s="144">
        <f t="shared" si="16"/>
        <v>0</v>
      </c>
      <c r="CB62" s="144">
        <f t="shared" si="16"/>
        <v>0</v>
      </c>
      <c r="CC62" s="369"/>
      <c r="CE62" s="189" t="str">
        <f t="shared" si="1"/>
        <v>Pompe à chaleur 1</v>
      </c>
      <c r="CF62" s="145"/>
      <c r="CG62" s="145">
        <v>1</v>
      </c>
      <c r="CH62" s="145">
        <v>1</v>
      </c>
      <c r="CI62" s="145">
        <v>1</v>
      </c>
      <c r="CJ62" s="145">
        <v>1</v>
      </c>
      <c r="CK62" s="145">
        <v>1</v>
      </c>
      <c r="CL62" s="145"/>
      <c r="CM62" s="145"/>
      <c r="CN62" s="145"/>
      <c r="CO62" s="145"/>
      <c r="CP62" s="145"/>
      <c r="CQ62" s="145"/>
      <c r="CR62" s="145"/>
      <c r="CS62" s="145"/>
      <c r="CT62" s="145">
        <f t="shared" si="2"/>
        <v>0</v>
      </c>
      <c r="CU62" s="145">
        <f t="shared" si="3"/>
        <v>0</v>
      </c>
      <c r="CV62" s="145">
        <f t="shared" si="7"/>
        <v>0</v>
      </c>
    </row>
    <row r="63" spans="1:100" s="137" customFormat="1" ht="13.5" hidden="1" thickBot="1" x14ac:dyDescent="0.25">
      <c r="A63" s="158"/>
      <c r="B63" s="99" t="s">
        <v>141</v>
      </c>
      <c r="C63" s="319"/>
      <c r="D63" s="49"/>
      <c r="E63" s="152">
        <v>20</v>
      </c>
      <c r="F63" s="642"/>
      <c r="G63" s="34">
        <v>3.5000000000000003E-2</v>
      </c>
      <c r="H63" s="636"/>
      <c r="I63" s="622" t="s">
        <v>124</v>
      </c>
      <c r="J63" s="84"/>
      <c r="K63" s="139">
        <f t="shared" si="8"/>
        <v>20</v>
      </c>
      <c r="L63" s="140">
        <f t="shared" si="35"/>
        <v>3.5000000000000003E-2</v>
      </c>
      <c r="M63" s="141">
        <f t="shared" si="36"/>
        <v>0</v>
      </c>
      <c r="N63" s="141">
        <f t="shared" si="37"/>
        <v>0</v>
      </c>
      <c r="O63" s="70"/>
      <c r="P63" s="143" t="str">
        <f t="shared" si="0"/>
        <v>Pompe à chaleur 2</v>
      </c>
      <c r="Q63" s="144">
        <f t="shared" si="12"/>
        <v>0</v>
      </c>
      <c r="R63" s="144">
        <f t="shared" si="38"/>
        <v>0</v>
      </c>
      <c r="S63" s="144">
        <f t="shared" si="38"/>
        <v>0</v>
      </c>
      <c r="T63" s="144">
        <f t="shared" si="38"/>
        <v>0</v>
      </c>
      <c r="U63" s="144">
        <f t="shared" si="38"/>
        <v>0</v>
      </c>
      <c r="V63" s="144">
        <f t="shared" si="38"/>
        <v>0</v>
      </c>
      <c r="W63" s="144">
        <f t="shared" si="38"/>
        <v>0</v>
      </c>
      <c r="X63" s="144">
        <f t="shared" si="38"/>
        <v>0</v>
      </c>
      <c r="Y63" s="144">
        <f t="shared" si="38"/>
        <v>0</v>
      </c>
      <c r="Z63" s="144">
        <f t="shared" si="38"/>
        <v>0</v>
      </c>
      <c r="AA63" s="144">
        <f t="shared" si="38"/>
        <v>0</v>
      </c>
      <c r="AB63" s="144">
        <f t="shared" si="38"/>
        <v>0</v>
      </c>
      <c r="AC63" s="144">
        <f t="shared" si="38"/>
        <v>0</v>
      </c>
      <c r="AD63" s="144">
        <f t="shared" si="38"/>
        <v>0</v>
      </c>
      <c r="AE63" s="144">
        <f t="shared" si="38"/>
        <v>0</v>
      </c>
      <c r="AF63" s="144">
        <f t="shared" si="38"/>
        <v>0</v>
      </c>
      <c r="AG63" s="144">
        <f t="shared" si="38"/>
        <v>0</v>
      </c>
      <c r="AH63" s="144">
        <f t="shared" si="38"/>
        <v>0</v>
      </c>
      <c r="AI63" s="144">
        <f t="shared" si="38"/>
        <v>0</v>
      </c>
      <c r="AJ63" s="144">
        <f t="shared" si="38"/>
        <v>0</v>
      </c>
      <c r="AK63" s="144">
        <f t="shared" si="38"/>
        <v>0</v>
      </c>
      <c r="AL63" s="144">
        <f t="shared" si="38"/>
        <v>0</v>
      </c>
      <c r="AM63" s="144">
        <f t="shared" si="38"/>
        <v>0</v>
      </c>
      <c r="AN63" s="144">
        <f t="shared" si="38"/>
        <v>0</v>
      </c>
      <c r="AO63" s="144">
        <f t="shared" si="38"/>
        <v>0</v>
      </c>
      <c r="AP63" s="144">
        <f t="shared" si="38"/>
        <v>0</v>
      </c>
      <c r="AQ63" s="144">
        <f t="shared" si="38"/>
        <v>0</v>
      </c>
      <c r="AR63" s="144">
        <f t="shared" si="38"/>
        <v>0</v>
      </c>
      <c r="AS63" s="144">
        <f t="shared" si="38"/>
        <v>0</v>
      </c>
      <c r="AT63" s="144">
        <f t="shared" si="38"/>
        <v>0</v>
      </c>
      <c r="AU63" s="144">
        <f t="shared" si="38"/>
        <v>0</v>
      </c>
      <c r="AV63" s="144">
        <f t="shared" si="39"/>
        <v>0</v>
      </c>
      <c r="AX63" s="144">
        <f t="shared" si="40"/>
        <v>0</v>
      </c>
      <c r="AY63" s="144">
        <f t="shared" si="33"/>
        <v>0</v>
      </c>
      <c r="AZ63" s="144">
        <f t="shared" si="33"/>
        <v>0</v>
      </c>
      <c r="BA63" s="144">
        <f t="shared" si="33"/>
        <v>0</v>
      </c>
      <c r="BB63" s="144">
        <f t="shared" si="33"/>
        <v>0</v>
      </c>
      <c r="BC63" s="144">
        <f t="shared" si="33"/>
        <v>0</v>
      </c>
      <c r="BD63" s="144">
        <f t="shared" si="33"/>
        <v>0</v>
      </c>
      <c r="BE63" s="144">
        <f t="shared" si="33"/>
        <v>0</v>
      </c>
      <c r="BF63" s="144">
        <f t="shared" si="32"/>
        <v>0</v>
      </c>
      <c r="BG63" s="144">
        <f t="shared" si="32"/>
        <v>0</v>
      </c>
      <c r="BH63" s="144">
        <f t="shared" si="32"/>
        <v>0</v>
      </c>
      <c r="BI63" s="144">
        <f t="shared" si="32"/>
        <v>0</v>
      </c>
      <c r="BJ63" s="144">
        <f t="shared" si="32"/>
        <v>0</v>
      </c>
      <c r="BK63" s="144">
        <f t="shared" si="32"/>
        <v>0</v>
      </c>
      <c r="BL63" s="144">
        <f t="shared" si="32"/>
        <v>0</v>
      </c>
      <c r="BM63" s="144">
        <f t="shared" si="32"/>
        <v>0</v>
      </c>
      <c r="BN63" s="144">
        <f t="shared" si="32"/>
        <v>0</v>
      </c>
      <c r="BO63" s="144">
        <f t="shared" si="22"/>
        <v>0</v>
      </c>
      <c r="BP63" s="144">
        <f t="shared" si="22"/>
        <v>0</v>
      </c>
      <c r="BQ63" s="144">
        <f t="shared" si="22"/>
        <v>0</v>
      </c>
      <c r="BR63" s="144">
        <f t="shared" si="22"/>
        <v>0</v>
      </c>
      <c r="BS63" s="144">
        <f t="shared" si="22"/>
        <v>0</v>
      </c>
      <c r="BT63" s="144">
        <f t="shared" si="22"/>
        <v>0</v>
      </c>
      <c r="BU63" s="144">
        <f t="shared" si="22"/>
        <v>0</v>
      </c>
      <c r="BV63" s="144">
        <f t="shared" si="22"/>
        <v>0</v>
      </c>
      <c r="BW63" s="144">
        <f t="shared" si="16"/>
        <v>0</v>
      </c>
      <c r="BX63" s="144">
        <f t="shared" si="16"/>
        <v>0</v>
      </c>
      <c r="BY63" s="144">
        <f t="shared" si="16"/>
        <v>0</v>
      </c>
      <c r="BZ63" s="144">
        <f t="shared" si="16"/>
        <v>0</v>
      </c>
      <c r="CA63" s="144">
        <f t="shared" si="16"/>
        <v>0</v>
      </c>
      <c r="CB63" s="144">
        <f t="shared" si="16"/>
        <v>0</v>
      </c>
      <c r="CC63" s="369"/>
      <c r="CE63" s="189" t="str">
        <f t="shared" si="1"/>
        <v>Pompe à chaleur 2</v>
      </c>
      <c r="CF63" s="145"/>
      <c r="CG63" s="145">
        <v>1</v>
      </c>
      <c r="CH63" s="145">
        <v>1</v>
      </c>
      <c r="CI63" s="145">
        <v>1</v>
      </c>
      <c r="CJ63" s="145">
        <v>1</v>
      </c>
      <c r="CK63" s="145">
        <v>1</v>
      </c>
      <c r="CL63" s="145"/>
      <c r="CM63" s="145"/>
      <c r="CN63" s="145"/>
      <c r="CO63" s="145"/>
      <c r="CP63" s="145"/>
      <c r="CQ63" s="145"/>
      <c r="CR63" s="145"/>
      <c r="CS63" s="145"/>
      <c r="CT63" s="145">
        <f t="shared" si="2"/>
        <v>0</v>
      </c>
      <c r="CU63" s="145">
        <f t="shared" si="3"/>
        <v>0</v>
      </c>
      <c r="CV63" s="145">
        <f t="shared" si="7"/>
        <v>0</v>
      </c>
    </row>
    <row r="64" spans="1:100" s="137" customFormat="1" ht="13.5" hidden="1" thickBot="1" x14ac:dyDescent="0.25">
      <c r="A64" s="158"/>
      <c r="B64" s="95" t="s">
        <v>142</v>
      </c>
      <c r="C64" s="319"/>
      <c r="D64" s="49"/>
      <c r="E64" s="152">
        <v>20</v>
      </c>
      <c r="F64" s="642"/>
      <c r="G64" s="34">
        <v>1.4999999999999999E-2</v>
      </c>
      <c r="H64" s="636"/>
      <c r="I64" s="622" t="s">
        <v>124</v>
      </c>
      <c r="J64" s="84"/>
      <c r="K64" s="139">
        <f t="shared" si="8"/>
        <v>20</v>
      </c>
      <c r="L64" s="140">
        <f t="shared" si="35"/>
        <v>1.4999999999999999E-2</v>
      </c>
      <c r="M64" s="141">
        <f t="shared" si="36"/>
        <v>0</v>
      </c>
      <c r="N64" s="141">
        <f t="shared" si="37"/>
        <v>0</v>
      </c>
      <c r="O64" s="70"/>
      <c r="P64" s="149" t="str">
        <f t="shared" si="0"/>
        <v>Raccordement hydraulique</v>
      </c>
      <c r="Q64" s="144">
        <f t="shared" si="12"/>
        <v>0</v>
      </c>
      <c r="R64" s="144">
        <f t="shared" si="38"/>
        <v>0</v>
      </c>
      <c r="S64" s="144">
        <f t="shared" si="38"/>
        <v>0</v>
      </c>
      <c r="T64" s="144">
        <f t="shared" si="38"/>
        <v>0</v>
      </c>
      <c r="U64" s="144">
        <f t="shared" si="38"/>
        <v>0</v>
      </c>
      <c r="V64" s="144">
        <f t="shared" si="38"/>
        <v>0</v>
      </c>
      <c r="W64" s="144">
        <f t="shared" si="38"/>
        <v>0</v>
      </c>
      <c r="X64" s="144">
        <f t="shared" si="38"/>
        <v>0</v>
      </c>
      <c r="Y64" s="144">
        <f t="shared" si="38"/>
        <v>0</v>
      </c>
      <c r="Z64" s="144">
        <f t="shared" si="38"/>
        <v>0</v>
      </c>
      <c r="AA64" s="144">
        <f t="shared" si="38"/>
        <v>0</v>
      </c>
      <c r="AB64" s="144">
        <f t="shared" si="38"/>
        <v>0</v>
      </c>
      <c r="AC64" s="144">
        <f t="shared" si="38"/>
        <v>0</v>
      </c>
      <c r="AD64" s="144">
        <f t="shared" si="38"/>
        <v>0</v>
      </c>
      <c r="AE64" s="144">
        <f t="shared" si="38"/>
        <v>0</v>
      </c>
      <c r="AF64" s="144">
        <f t="shared" si="38"/>
        <v>0</v>
      </c>
      <c r="AG64" s="144">
        <f t="shared" si="38"/>
        <v>0</v>
      </c>
      <c r="AH64" s="144">
        <f t="shared" si="38"/>
        <v>0</v>
      </c>
      <c r="AI64" s="144">
        <f t="shared" si="38"/>
        <v>0</v>
      </c>
      <c r="AJ64" s="144">
        <f t="shared" si="38"/>
        <v>0</v>
      </c>
      <c r="AK64" s="144">
        <f t="shared" si="38"/>
        <v>0</v>
      </c>
      <c r="AL64" s="144">
        <f t="shared" si="38"/>
        <v>0</v>
      </c>
      <c r="AM64" s="144">
        <f t="shared" si="38"/>
        <v>0</v>
      </c>
      <c r="AN64" s="144">
        <f t="shared" si="38"/>
        <v>0</v>
      </c>
      <c r="AO64" s="144">
        <f t="shared" si="38"/>
        <v>0</v>
      </c>
      <c r="AP64" s="144">
        <f t="shared" si="38"/>
        <v>0</v>
      </c>
      <c r="AQ64" s="144">
        <f t="shared" si="38"/>
        <v>0</v>
      </c>
      <c r="AR64" s="144">
        <f t="shared" si="38"/>
        <v>0</v>
      </c>
      <c r="AS64" s="144">
        <f t="shared" si="38"/>
        <v>0</v>
      </c>
      <c r="AT64" s="144">
        <f t="shared" si="38"/>
        <v>0</v>
      </c>
      <c r="AU64" s="144">
        <f t="shared" si="38"/>
        <v>0</v>
      </c>
      <c r="AV64" s="144">
        <f t="shared" si="39"/>
        <v>0</v>
      </c>
      <c r="AX64" s="144">
        <f t="shared" si="40"/>
        <v>0</v>
      </c>
      <c r="AY64" s="144">
        <f t="shared" si="33"/>
        <v>0</v>
      </c>
      <c r="AZ64" s="144">
        <f t="shared" si="33"/>
        <v>0</v>
      </c>
      <c r="BA64" s="144">
        <f t="shared" si="33"/>
        <v>0</v>
      </c>
      <c r="BB64" s="144">
        <f t="shared" si="33"/>
        <v>0</v>
      </c>
      <c r="BC64" s="144">
        <f t="shared" si="33"/>
        <v>0</v>
      </c>
      <c r="BD64" s="144">
        <f t="shared" si="33"/>
        <v>0</v>
      </c>
      <c r="BE64" s="144">
        <f t="shared" si="33"/>
        <v>0</v>
      </c>
      <c r="BF64" s="144">
        <f t="shared" si="32"/>
        <v>0</v>
      </c>
      <c r="BG64" s="144">
        <f t="shared" si="32"/>
        <v>0</v>
      </c>
      <c r="BH64" s="144">
        <f t="shared" si="32"/>
        <v>0</v>
      </c>
      <c r="BI64" s="144">
        <f t="shared" si="32"/>
        <v>0</v>
      </c>
      <c r="BJ64" s="144">
        <f t="shared" si="32"/>
        <v>0</v>
      </c>
      <c r="BK64" s="144">
        <f t="shared" si="32"/>
        <v>0</v>
      </c>
      <c r="BL64" s="144">
        <f t="shared" si="32"/>
        <v>0</v>
      </c>
      <c r="BM64" s="144">
        <f t="shared" si="32"/>
        <v>0</v>
      </c>
      <c r="BN64" s="144">
        <f t="shared" si="32"/>
        <v>0</v>
      </c>
      <c r="BO64" s="144">
        <f t="shared" si="22"/>
        <v>0</v>
      </c>
      <c r="BP64" s="144">
        <f t="shared" si="22"/>
        <v>0</v>
      </c>
      <c r="BQ64" s="144">
        <f t="shared" si="22"/>
        <v>0</v>
      </c>
      <c r="BR64" s="144">
        <f t="shared" si="22"/>
        <v>0</v>
      </c>
      <c r="BS64" s="144">
        <f t="shared" si="22"/>
        <v>0</v>
      </c>
      <c r="BT64" s="144">
        <f t="shared" si="22"/>
        <v>0</v>
      </c>
      <c r="BU64" s="144">
        <f t="shared" si="22"/>
        <v>0</v>
      </c>
      <c r="BV64" s="144">
        <f t="shared" si="22"/>
        <v>0</v>
      </c>
      <c r="BW64" s="144">
        <f t="shared" si="16"/>
        <v>0</v>
      </c>
      <c r="BX64" s="144">
        <f t="shared" si="16"/>
        <v>0</v>
      </c>
      <c r="BY64" s="144">
        <f t="shared" si="16"/>
        <v>0</v>
      </c>
      <c r="BZ64" s="144">
        <f t="shared" si="16"/>
        <v>0</v>
      </c>
      <c r="CA64" s="144">
        <f t="shared" si="16"/>
        <v>0</v>
      </c>
      <c r="CB64" s="144">
        <f t="shared" si="16"/>
        <v>0</v>
      </c>
      <c r="CC64" s="369"/>
      <c r="CE64" s="189" t="str">
        <f t="shared" si="1"/>
        <v>Raccordement hydraulique</v>
      </c>
      <c r="CF64" s="145"/>
      <c r="CG64" s="145">
        <v>1</v>
      </c>
      <c r="CH64" s="145">
        <v>1</v>
      </c>
      <c r="CI64" s="145">
        <v>1</v>
      </c>
      <c r="CJ64" s="145">
        <v>1</v>
      </c>
      <c r="CK64" s="145">
        <v>1</v>
      </c>
      <c r="CL64" s="145">
        <v>1</v>
      </c>
      <c r="CM64" s="145">
        <v>1</v>
      </c>
      <c r="CN64" s="145">
        <v>1</v>
      </c>
      <c r="CO64" s="145">
        <v>1</v>
      </c>
      <c r="CP64" s="145">
        <v>1</v>
      </c>
      <c r="CQ64" s="145">
        <v>1</v>
      </c>
      <c r="CR64" s="145">
        <v>1</v>
      </c>
      <c r="CS64" s="145">
        <v>1</v>
      </c>
      <c r="CT64" s="145">
        <f t="shared" si="2"/>
        <v>0</v>
      </c>
      <c r="CU64" s="145">
        <f t="shared" si="3"/>
        <v>0</v>
      </c>
      <c r="CV64" s="145">
        <f t="shared" si="7"/>
        <v>0</v>
      </c>
    </row>
    <row r="65" spans="1:100" s="137" customFormat="1" ht="13.5" hidden="1" thickBot="1" x14ac:dyDescent="0.25">
      <c r="A65" s="158"/>
      <c r="B65" s="95" t="s">
        <v>143</v>
      </c>
      <c r="C65" s="319"/>
      <c r="D65" s="49"/>
      <c r="E65" s="152">
        <v>30</v>
      </c>
      <c r="F65" s="642"/>
      <c r="G65" s="34">
        <v>5.0000000000000001E-3</v>
      </c>
      <c r="H65" s="636"/>
      <c r="I65" s="622" t="s">
        <v>124</v>
      </c>
      <c r="J65" s="84"/>
      <c r="K65" s="139">
        <f t="shared" si="8"/>
        <v>30</v>
      </c>
      <c r="L65" s="140">
        <f t="shared" si="35"/>
        <v>5.0000000000000001E-3</v>
      </c>
      <c r="M65" s="141">
        <f t="shared" si="36"/>
        <v>0</v>
      </c>
      <c r="N65" s="141">
        <f t="shared" si="37"/>
        <v>0</v>
      </c>
      <c r="O65" s="70"/>
      <c r="P65" s="149" t="str">
        <f t="shared" si="0"/>
        <v>Accumulateur</v>
      </c>
      <c r="Q65" s="144">
        <f t="shared" si="12"/>
        <v>0</v>
      </c>
      <c r="R65" s="144">
        <f t="shared" si="38"/>
        <v>0</v>
      </c>
      <c r="S65" s="144">
        <f t="shared" si="38"/>
        <v>0</v>
      </c>
      <c r="T65" s="144">
        <f t="shared" si="38"/>
        <v>0</v>
      </c>
      <c r="U65" s="144">
        <f t="shared" si="38"/>
        <v>0</v>
      </c>
      <c r="V65" s="144">
        <f t="shared" si="38"/>
        <v>0</v>
      </c>
      <c r="W65" s="144">
        <f t="shared" si="38"/>
        <v>0</v>
      </c>
      <c r="X65" s="144">
        <f t="shared" si="38"/>
        <v>0</v>
      </c>
      <c r="Y65" s="144">
        <f t="shared" si="38"/>
        <v>0</v>
      </c>
      <c r="Z65" s="144">
        <f t="shared" si="38"/>
        <v>0</v>
      </c>
      <c r="AA65" s="144">
        <f t="shared" si="38"/>
        <v>0</v>
      </c>
      <c r="AB65" s="144">
        <f t="shared" si="38"/>
        <v>0</v>
      </c>
      <c r="AC65" s="144">
        <f t="shared" si="38"/>
        <v>0</v>
      </c>
      <c r="AD65" s="144">
        <f t="shared" si="38"/>
        <v>0</v>
      </c>
      <c r="AE65" s="144">
        <f t="shared" si="38"/>
        <v>0</v>
      </c>
      <c r="AF65" s="144">
        <f t="shared" si="38"/>
        <v>0</v>
      </c>
      <c r="AG65" s="144">
        <f t="shared" si="38"/>
        <v>0</v>
      </c>
      <c r="AH65" s="144">
        <f t="shared" si="38"/>
        <v>0</v>
      </c>
      <c r="AI65" s="144">
        <f t="shared" si="38"/>
        <v>0</v>
      </c>
      <c r="AJ65" s="144">
        <f t="shared" si="38"/>
        <v>0</v>
      </c>
      <c r="AK65" s="144">
        <f t="shared" si="38"/>
        <v>0</v>
      </c>
      <c r="AL65" s="144">
        <f t="shared" si="38"/>
        <v>0</v>
      </c>
      <c r="AM65" s="144">
        <f t="shared" si="38"/>
        <v>0</v>
      </c>
      <c r="AN65" s="144">
        <f t="shared" si="38"/>
        <v>0</v>
      </c>
      <c r="AO65" s="144">
        <f t="shared" si="38"/>
        <v>0</v>
      </c>
      <c r="AP65" s="144">
        <f t="shared" si="38"/>
        <v>0</v>
      </c>
      <c r="AQ65" s="144">
        <f t="shared" si="38"/>
        <v>0</v>
      </c>
      <c r="AR65" s="144">
        <f t="shared" si="38"/>
        <v>0</v>
      </c>
      <c r="AS65" s="144">
        <f t="shared" si="38"/>
        <v>0</v>
      </c>
      <c r="AT65" s="144">
        <f t="shared" si="38"/>
        <v>0</v>
      </c>
      <c r="AU65" s="144">
        <f t="shared" si="38"/>
        <v>0</v>
      </c>
      <c r="AV65" s="144">
        <f t="shared" si="39"/>
        <v>0</v>
      </c>
      <c r="AX65" s="144">
        <f t="shared" si="40"/>
        <v>0</v>
      </c>
      <c r="AY65" s="144">
        <f t="shared" si="33"/>
        <v>0</v>
      </c>
      <c r="AZ65" s="144">
        <f t="shared" si="33"/>
        <v>0</v>
      </c>
      <c r="BA65" s="144">
        <f t="shared" si="33"/>
        <v>0</v>
      </c>
      <c r="BB65" s="144">
        <f t="shared" si="33"/>
        <v>0</v>
      </c>
      <c r="BC65" s="144">
        <f t="shared" si="33"/>
        <v>0</v>
      </c>
      <c r="BD65" s="144">
        <f t="shared" si="33"/>
        <v>0</v>
      </c>
      <c r="BE65" s="144">
        <f t="shared" si="33"/>
        <v>0</v>
      </c>
      <c r="BF65" s="144">
        <f t="shared" si="32"/>
        <v>0</v>
      </c>
      <c r="BG65" s="144">
        <f t="shared" si="32"/>
        <v>0</v>
      </c>
      <c r="BH65" s="144">
        <f t="shared" si="32"/>
        <v>0</v>
      </c>
      <c r="BI65" s="144">
        <f t="shared" si="32"/>
        <v>0</v>
      </c>
      <c r="BJ65" s="144">
        <f t="shared" si="32"/>
        <v>0</v>
      </c>
      <c r="BK65" s="144">
        <f t="shared" si="32"/>
        <v>0</v>
      </c>
      <c r="BL65" s="144">
        <f t="shared" si="32"/>
        <v>0</v>
      </c>
      <c r="BM65" s="144">
        <f t="shared" si="32"/>
        <v>0</v>
      </c>
      <c r="BN65" s="144">
        <f t="shared" si="32"/>
        <v>0</v>
      </c>
      <c r="BO65" s="144">
        <f t="shared" si="22"/>
        <v>0</v>
      </c>
      <c r="BP65" s="144">
        <f t="shared" si="22"/>
        <v>0</v>
      </c>
      <c r="BQ65" s="144">
        <f t="shared" si="22"/>
        <v>0</v>
      </c>
      <c r="BR65" s="144">
        <f t="shared" si="22"/>
        <v>0</v>
      </c>
      <c r="BS65" s="144">
        <f t="shared" si="22"/>
        <v>0</v>
      </c>
      <c r="BT65" s="144">
        <f t="shared" si="22"/>
        <v>0</v>
      </c>
      <c r="BU65" s="144">
        <f t="shared" si="22"/>
        <v>0</v>
      </c>
      <c r="BV65" s="144">
        <f t="shared" si="22"/>
        <v>0</v>
      </c>
      <c r="BW65" s="144">
        <f t="shared" si="16"/>
        <v>0</v>
      </c>
      <c r="BX65" s="144">
        <f t="shared" si="16"/>
        <v>0</v>
      </c>
      <c r="BY65" s="144">
        <f t="shared" si="16"/>
        <v>0</v>
      </c>
      <c r="BZ65" s="144">
        <f t="shared" si="16"/>
        <v>0</v>
      </c>
      <c r="CA65" s="144">
        <f t="shared" si="16"/>
        <v>0</v>
      </c>
      <c r="CB65" s="144">
        <f t="shared" si="16"/>
        <v>0</v>
      </c>
      <c r="CC65" s="369"/>
      <c r="CE65" s="189" t="str">
        <f t="shared" si="1"/>
        <v>Accumulateur</v>
      </c>
      <c r="CF65" s="145"/>
      <c r="CG65" s="145">
        <v>1</v>
      </c>
      <c r="CH65" s="145">
        <v>1</v>
      </c>
      <c r="CI65" s="145">
        <v>1</v>
      </c>
      <c r="CJ65" s="145">
        <v>1</v>
      </c>
      <c r="CK65" s="145">
        <v>1</v>
      </c>
      <c r="CL65" s="145">
        <v>1</v>
      </c>
      <c r="CM65" s="145">
        <v>1</v>
      </c>
      <c r="CN65" s="145">
        <v>1</v>
      </c>
      <c r="CO65" s="145">
        <v>1</v>
      </c>
      <c r="CP65" s="145">
        <v>1</v>
      </c>
      <c r="CQ65" s="145">
        <v>1</v>
      </c>
      <c r="CR65" s="145">
        <v>1</v>
      </c>
      <c r="CS65" s="145">
        <v>1</v>
      </c>
      <c r="CT65" s="145">
        <f t="shared" si="2"/>
        <v>0</v>
      </c>
      <c r="CU65" s="145">
        <f t="shared" si="3"/>
        <v>0</v>
      </c>
      <c r="CV65" s="145">
        <f t="shared" si="7"/>
        <v>0</v>
      </c>
    </row>
    <row r="66" spans="1:100" s="137" customFormat="1" ht="13.5" hidden="1" thickBot="1" x14ac:dyDescent="0.25">
      <c r="A66" s="158"/>
      <c r="B66" s="98" t="s">
        <v>367</v>
      </c>
      <c r="C66" s="319"/>
      <c r="D66" s="49"/>
      <c r="E66" s="152">
        <v>30</v>
      </c>
      <c r="F66" s="642"/>
      <c r="G66" s="34">
        <v>1E-3</v>
      </c>
      <c r="H66" s="636"/>
      <c r="I66" s="622" t="s">
        <v>124</v>
      </c>
      <c r="J66" s="84"/>
      <c r="K66" s="139">
        <f t="shared" si="8"/>
        <v>30</v>
      </c>
      <c r="L66" s="140">
        <f t="shared" si="35"/>
        <v>1E-3</v>
      </c>
      <c r="M66" s="141">
        <f t="shared" si="36"/>
        <v>0</v>
      </c>
      <c r="N66" s="141">
        <f t="shared" si="37"/>
        <v>0</v>
      </c>
      <c r="O66" s="70"/>
      <c r="P66" s="149" t="str">
        <f t="shared" si="0"/>
        <v>Calorifugeage</v>
      </c>
      <c r="Q66" s="144">
        <f t="shared" si="12"/>
        <v>0</v>
      </c>
      <c r="R66" s="144">
        <f t="shared" si="38"/>
        <v>0</v>
      </c>
      <c r="S66" s="144">
        <f t="shared" si="38"/>
        <v>0</v>
      </c>
      <c r="T66" s="144">
        <f t="shared" si="38"/>
        <v>0</v>
      </c>
      <c r="U66" s="144">
        <f t="shared" si="38"/>
        <v>0</v>
      </c>
      <c r="V66" s="144">
        <f t="shared" si="38"/>
        <v>0</v>
      </c>
      <c r="W66" s="144">
        <f t="shared" si="38"/>
        <v>0</v>
      </c>
      <c r="X66" s="144">
        <f t="shared" si="38"/>
        <v>0</v>
      </c>
      <c r="Y66" s="144">
        <f t="shared" si="38"/>
        <v>0</v>
      </c>
      <c r="Z66" s="144">
        <f t="shared" si="38"/>
        <v>0</v>
      </c>
      <c r="AA66" s="144">
        <f t="shared" si="38"/>
        <v>0</v>
      </c>
      <c r="AB66" s="144">
        <f t="shared" si="38"/>
        <v>0</v>
      </c>
      <c r="AC66" s="144">
        <f t="shared" si="38"/>
        <v>0</v>
      </c>
      <c r="AD66" s="144">
        <f t="shared" si="38"/>
        <v>0</v>
      </c>
      <c r="AE66" s="144">
        <f t="shared" si="38"/>
        <v>0</v>
      </c>
      <c r="AF66" s="144">
        <f t="shared" si="38"/>
        <v>0</v>
      </c>
      <c r="AG66" s="144">
        <f t="shared" si="38"/>
        <v>0</v>
      </c>
      <c r="AH66" s="144">
        <f t="shared" si="38"/>
        <v>0</v>
      </c>
      <c r="AI66" s="144">
        <f t="shared" si="38"/>
        <v>0</v>
      </c>
      <c r="AJ66" s="144">
        <f t="shared" si="38"/>
        <v>0</v>
      </c>
      <c r="AK66" s="144">
        <f t="shared" si="38"/>
        <v>0</v>
      </c>
      <c r="AL66" s="144">
        <f t="shared" si="38"/>
        <v>0</v>
      </c>
      <c r="AM66" s="144">
        <f t="shared" si="38"/>
        <v>0</v>
      </c>
      <c r="AN66" s="144">
        <f t="shared" si="38"/>
        <v>0</v>
      </c>
      <c r="AO66" s="144">
        <f t="shared" si="38"/>
        <v>0</v>
      </c>
      <c r="AP66" s="144">
        <f t="shared" si="38"/>
        <v>0</v>
      </c>
      <c r="AQ66" s="144">
        <f t="shared" si="38"/>
        <v>0</v>
      </c>
      <c r="AR66" s="144">
        <f t="shared" si="38"/>
        <v>0</v>
      </c>
      <c r="AS66" s="144">
        <f t="shared" si="38"/>
        <v>0</v>
      </c>
      <c r="AT66" s="144">
        <f t="shared" si="38"/>
        <v>0</v>
      </c>
      <c r="AU66" s="144">
        <f t="shared" si="38"/>
        <v>0</v>
      </c>
      <c r="AV66" s="144">
        <f t="shared" si="39"/>
        <v>0</v>
      </c>
      <c r="AX66" s="144">
        <f t="shared" si="40"/>
        <v>0</v>
      </c>
      <c r="AY66" s="144">
        <f t="shared" si="33"/>
        <v>0</v>
      </c>
      <c r="AZ66" s="144">
        <f t="shared" si="33"/>
        <v>0</v>
      </c>
      <c r="BA66" s="144">
        <f t="shared" si="33"/>
        <v>0</v>
      </c>
      <c r="BB66" s="144">
        <f t="shared" si="33"/>
        <v>0</v>
      </c>
      <c r="BC66" s="144">
        <f t="shared" si="33"/>
        <v>0</v>
      </c>
      <c r="BD66" s="144">
        <f t="shared" si="33"/>
        <v>0</v>
      </c>
      <c r="BE66" s="144">
        <f t="shared" si="33"/>
        <v>0</v>
      </c>
      <c r="BF66" s="144">
        <f t="shared" si="32"/>
        <v>0</v>
      </c>
      <c r="BG66" s="144">
        <f t="shared" si="32"/>
        <v>0</v>
      </c>
      <c r="BH66" s="144">
        <f t="shared" si="32"/>
        <v>0</v>
      </c>
      <c r="BI66" s="144">
        <f t="shared" si="32"/>
        <v>0</v>
      </c>
      <c r="BJ66" s="144">
        <f t="shared" si="32"/>
        <v>0</v>
      </c>
      <c r="BK66" s="144">
        <f t="shared" si="32"/>
        <v>0</v>
      </c>
      <c r="BL66" s="144">
        <f t="shared" si="32"/>
        <v>0</v>
      </c>
      <c r="BM66" s="144">
        <f t="shared" si="32"/>
        <v>0</v>
      </c>
      <c r="BN66" s="144">
        <f t="shared" si="32"/>
        <v>0</v>
      </c>
      <c r="BO66" s="144">
        <f t="shared" si="22"/>
        <v>0</v>
      </c>
      <c r="BP66" s="144">
        <f t="shared" si="22"/>
        <v>0</v>
      </c>
      <c r="BQ66" s="144">
        <f t="shared" si="22"/>
        <v>0</v>
      </c>
      <c r="BR66" s="144">
        <f t="shared" si="22"/>
        <v>0</v>
      </c>
      <c r="BS66" s="144">
        <f t="shared" si="22"/>
        <v>0</v>
      </c>
      <c r="BT66" s="144">
        <f t="shared" si="22"/>
        <v>0</v>
      </c>
      <c r="BU66" s="144">
        <f t="shared" si="22"/>
        <v>0</v>
      </c>
      <c r="BV66" s="144">
        <f t="shared" si="22"/>
        <v>0</v>
      </c>
      <c r="BW66" s="144">
        <f t="shared" si="16"/>
        <v>0</v>
      </c>
      <c r="BX66" s="144">
        <f t="shared" si="16"/>
        <v>0</v>
      </c>
      <c r="BY66" s="144">
        <f t="shared" si="16"/>
        <v>0</v>
      </c>
      <c r="BZ66" s="144">
        <f t="shared" si="16"/>
        <v>0</v>
      </c>
      <c r="CA66" s="144">
        <f t="shared" si="16"/>
        <v>0</v>
      </c>
      <c r="CB66" s="144">
        <f t="shared" si="16"/>
        <v>0</v>
      </c>
      <c r="CC66" s="369"/>
      <c r="CE66" s="189" t="str">
        <f t="shared" si="1"/>
        <v>Calorifugeage</v>
      </c>
      <c r="CF66" s="145"/>
      <c r="CG66" s="145">
        <v>1</v>
      </c>
      <c r="CH66" s="145">
        <v>1</v>
      </c>
      <c r="CI66" s="145">
        <v>1</v>
      </c>
      <c r="CJ66" s="145">
        <v>1</v>
      </c>
      <c r="CK66" s="145">
        <v>1</v>
      </c>
      <c r="CL66" s="145">
        <v>1</v>
      </c>
      <c r="CM66" s="145">
        <v>1</v>
      </c>
      <c r="CN66" s="145">
        <v>1</v>
      </c>
      <c r="CO66" s="145">
        <v>1</v>
      </c>
      <c r="CP66" s="145">
        <v>1</v>
      </c>
      <c r="CQ66" s="145">
        <v>1</v>
      </c>
      <c r="CR66" s="145">
        <v>1</v>
      </c>
      <c r="CS66" s="145">
        <v>1</v>
      </c>
      <c r="CT66" s="145">
        <f t="shared" si="2"/>
        <v>0</v>
      </c>
      <c r="CU66" s="145">
        <f t="shared" si="3"/>
        <v>0</v>
      </c>
      <c r="CV66" s="145">
        <f t="shared" si="7"/>
        <v>0</v>
      </c>
    </row>
    <row r="67" spans="1:100" s="137" customFormat="1" hidden="1" x14ac:dyDescent="0.2">
      <c r="A67" s="158"/>
      <c r="B67" s="96" t="s">
        <v>45</v>
      </c>
      <c r="C67" s="320"/>
      <c r="D67" s="50"/>
      <c r="E67" s="510">
        <v>30</v>
      </c>
      <c r="F67" s="643"/>
      <c r="G67" s="157" t="s">
        <v>46</v>
      </c>
      <c r="H67" s="637"/>
      <c r="I67" s="623" t="s">
        <v>124</v>
      </c>
      <c r="J67" s="84"/>
      <c r="K67" s="139">
        <f t="shared" si="8"/>
        <v>30</v>
      </c>
      <c r="L67" s="140">
        <f t="shared" si="35"/>
        <v>0</v>
      </c>
      <c r="M67" s="141">
        <f t="shared" si="36"/>
        <v>0</v>
      </c>
      <c r="N67" s="141">
        <f t="shared" si="37"/>
        <v>0</v>
      </c>
      <c r="O67" s="70"/>
      <c r="P67" s="149" t="str">
        <f t="shared" si="0"/>
        <v>Autre</v>
      </c>
      <c r="Q67" s="144">
        <f t="shared" si="12"/>
        <v>0</v>
      </c>
      <c r="R67" s="144">
        <f t="shared" si="38"/>
        <v>0</v>
      </c>
      <c r="S67" s="144">
        <f t="shared" si="38"/>
        <v>0</v>
      </c>
      <c r="T67" s="144">
        <f t="shared" si="38"/>
        <v>0</v>
      </c>
      <c r="U67" s="144">
        <f t="shared" si="38"/>
        <v>0</v>
      </c>
      <c r="V67" s="144">
        <f t="shared" si="38"/>
        <v>0</v>
      </c>
      <c r="W67" s="144">
        <f t="shared" si="38"/>
        <v>0</v>
      </c>
      <c r="X67" s="144">
        <f t="shared" si="38"/>
        <v>0</v>
      </c>
      <c r="Y67" s="144">
        <f t="shared" si="38"/>
        <v>0</v>
      </c>
      <c r="Z67" s="144">
        <f t="shared" si="38"/>
        <v>0</v>
      </c>
      <c r="AA67" s="144">
        <f t="shared" si="38"/>
        <v>0</v>
      </c>
      <c r="AB67" s="144">
        <f t="shared" si="38"/>
        <v>0</v>
      </c>
      <c r="AC67" s="144">
        <f t="shared" si="38"/>
        <v>0</v>
      </c>
      <c r="AD67" s="144">
        <f t="shared" si="38"/>
        <v>0</v>
      </c>
      <c r="AE67" s="144">
        <f t="shared" si="38"/>
        <v>0</v>
      </c>
      <c r="AF67" s="144">
        <f t="shared" si="38"/>
        <v>0</v>
      </c>
      <c r="AG67" s="144">
        <f t="shared" si="38"/>
        <v>0</v>
      </c>
      <c r="AH67" s="144">
        <f t="shared" si="38"/>
        <v>0</v>
      </c>
      <c r="AI67" s="144">
        <f t="shared" si="38"/>
        <v>0</v>
      </c>
      <c r="AJ67" s="144">
        <f t="shared" si="38"/>
        <v>0</v>
      </c>
      <c r="AK67" s="144">
        <f t="shared" si="38"/>
        <v>0</v>
      </c>
      <c r="AL67" s="144">
        <f t="shared" si="38"/>
        <v>0</v>
      </c>
      <c r="AM67" s="144">
        <f t="shared" si="38"/>
        <v>0</v>
      </c>
      <c r="AN67" s="144">
        <f t="shared" si="38"/>
        <v>0</v>
      </c>
      <c r="AO67" s="144">
        <f t="shared" si="38"/>
        <v>0</v>
      </c>
      <c r="AP67" s="144">
        <f t="shared" si="38"/>
        <v>0</v>
      </c>
      <c r="AQ67" s="144">
        <f t="shared" si="38"/>
        <v>0</v>
      </c>
      <c r="AR67" s="144">
        <f t="shared" si="38"/>
        <v>0</v>
      </c>
      <c r="AS67" s="144">
        <f t="shared" si="38"/>
        <v>0</v>
      </c>
      <c r="AT67" s="144">
        <f t="shared" si="38"/>
        <v>0</v>
      </c>
      <c r="AU67" s="144">
        <f t="shared" si="38"/>
        <v>0</v>
      </c>
      <c r="AV67" s="144">
        <f t="shared" si="39"/>
        <v>0</v>
      </c>
      <c r="AX67" s="144">
        <f t="shared" si="40"/>
        <v>0</v>
      </c>
      <c r="AY67" s="144">
        <f t="shared" si="33"/>
        <v>0</v>
      </c>
      <c r="AZ67" s="144">
        <f t="shared" si="33"/>
        <v>0</v>
      </c>
      <c r="BA67" s="144">
        <f t="shared" si="33"/>
        <v>0</v>
      </c>
      <c r="BB67" s="144">
        <f t="shared" si="33"/>
        <v>0</v>
      </c>
      <c r="BC67" s="144">
        <f t="shared" si="33"/>
        <v>0</v>
      </c>
      <c r="BD67" s="144">
        <f t="shared" si="33"/>
        <v>0</v>
      </c>
      <c r="BE67" s="144">
        <f t="shared" si="33"/>
        <v>0</v>
      </c>
      <c r="BF67" s="144">
        <f t="shared" si="32"/>
        <v>0</v>
      </c>
      <c r="BG67" s="144">
        <f t="shared" si="32"/>
        <v>0</v>
      </c>
      <c r="BH67" s="144">
        <f t="shared" si="32"/>
        <v>0</v>
      </c>
      <c r="BI67" s="144">
        <f t="shared" si="32"/>
        <v>0</v>
      </c>
      <c r="BJ67" s="144">
        <f t="shared" si="32"/>
        <v>0</v>
      </c>
      <c r="BK67" s="144">
        <f t="shared" si="32"/>
        <v>0</v>
      </c>
      <c r="BL67" s="144">
        <f t="shared" si="32"/>
        <v>0</v>
      </c>
      <c r="BM67" s="144">
        <f t="shared" si="32"/>
        <v>0</v>
      </c>
      <c r="BN67" s="144">
        <f t="shared" si="32"/>
        <v>0</v>
      </c>
      <c r="BO67" s="144">
        <f t="shared" si="22"/>
        <v>0</v>
      </c>
      <c r="BP67" s="144">
        <f t="shared" si="22"/>
        <v>0</v>
      </c>
      <c r="BQ67" s="144">
        <f t="shared" si="22"/>
        <v>0</v>
      </c>
      <c r="BR67" s="144">
        <f t="shared" si="22"/>
        <v>0</v>
      </c>
      <c r="BS67" s="144">
        <f t="shared" si="22"/>
        <v>0</v>
      </c>
      <c r="BT67" s="144">
        <f t="shared" si="22"/>
        <v>0</v>
      </c>
      <c r="BU67" s="144">
        <f t="shared" si="22"/>
        <v>0</v>
      </c>
      <c r="BV67" s="144">
        <f t="shared" si="22"/>
        <v>0</v>
      </c>
      <c r="BW67" s="144">
        <f t="shared" si="16"/>
        <v>0</v>
      </c>
      <c r="BX67" s="144">
        <f t="shared" si="16"/>
        <v>0</v>
      </c>
      <c r="BY67" s="144">
        <f t="shared" si="16"/>
        <v>0</v>
      </c>
      <c r="BZ67" s="144">
        <f t="shared" si="16"/>
        <v>0</v>
      </c>
      <c r="CA67" s="144">
        <f t="shared" si="16"/>
        <v>0</v>
      </c>
      <c r="CB67" s="144">
        <f t="shared" si="16"/>
        <v>0</v>
      </c>
      <c r="CC67" s="369"/>
      <c r="CE67" s="189" t="str">
        <f t="shared" si="1"/>
        <v>Autre</v>
      </c>
      <c r="CF67" s="145"/>
      <c r="CG67" s="145">
        <v>1</v>
      </c>
      <c r="CH67" s="145">
        <v>1</v>
      </c>
      <c r="CI67" s="145">
        <v>1</v>
      </c>
      <c r="CJ67" s="145">
        <v>1</v>
      </c>
      <c r="CK67" s="145">
        <v>1</v>
      </c>
      <c r="CL67" s="145">
        <v>1</v>
      </c>
      <c r="CM67" s="145">
        <v>1</v>
      </c>
      <c r="CN67" s="145">
        <v>1</v>
      </c>
      <c r="CO67" s="145">
        <v>1</v>
      </c>
      <c r="CP67" s="145">
        <v>1</v>
      </c>
      <c r="CQ67" s="145">
        <v>1</v>
      </c>
      <c r="CR67" s="145">
        <v>1</v>
      </c>
      <c r="CS67" s="145">
        <v>1</v>
      </c>
      <c r="CT67" s="145">
        <f t="shared" si="2"/>
        <v>0</v>
      </c>
      <c r="CU67" s="145">
        <f t="shared" si="3"/>
        <v>0</v>
      </c>
      <c r="CV67" s="145">
        <f t="shared" si="7"/>
        <v>0</v>
      </c>
    </row>
    <row r="68" spans="1:100" s="137" customFormat="1" ht="13.5" hidden="1" thickBot="1" x14ac:dyDescent="0.25">
      <c r="A68" s="158"/>
      <c r="B68" s="625" t="s">
        <v>144</v>
      </c>
      <c r="C68" s="322"/>
      <c r="D68" s="129"/>
      <c r="E68" s="155"/>
      <c r="F68" s="127"/>
      <c r="G68" s="130"/>
      <c r="H68" s="639"/>
      <c r="I68" s="130"/>
      <c r="J68" s="84"/>
      <c r="K68" s="139"/>
      <c r="L68" s="140"/>
      <c r="M68" s="141"/>
      <c r="N68" s="141"/>
      <c r="O68" s="70"/>
      <c r="P68" s="134" t="str">
        <f t="shared" si="0"/>
        <v>5. Conduit de cheminée</v>
      </c>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369"/>
      <c r="CE68" s="374" t="str">
        <f t="shared" si="1"/>
        <v>5. Conduit de cheminée</v>
      </c>
      <c r="CF68" s="145">
        <v>1</v>
      </c>
      <c r="CG68" s="145"/>
      <c r="CH68" s="145"/>
      <c r="CI68" s="145"/>
      <c r="CJ68" s="145"/>
      <c r="CK68" s="145"/>
      <c r="CL68" s="145"/>
      <c r="CM68" s="145">
        <v>1</v>
      </c>
      <c r="CN68" s="145">
        <v>1</v>
      </c>
      <c r="CO68" s="145"/>
      <c r="CP68" s="145"/>
      <c r="CQ68" s="145">
        <v>1</v>
      </c>
      <c r="CR68" s="145">
        <v>1</v>
      </c>
      <c r="CS68" s="145">
        <v>1</v>
      </c>
      <c r="CT68" s="145">
        <f t="shared" si="2"/>
        <v>1</v>
      </c>
      <c r="CU68" s="145">
        <f t="shared" si="3"/>
        <v>1</v>
      </c>
      <c r="CV68" s="145">
        <f t="shared" si="7"/>
        <v>1</v>
      </c>
    </row>
    <row r="69" spans="1:100" s="137" customFormat="1" ht="13.5" hidden="1" thickBot="1" x14ac:dyDescent="0.25">
      <c r="A69" s="158"/>
      <c r="B69" s="96" t="s">
        <v>373</v>
      </c>
      <c r="C69" s="319"/>
      <c r="D69" s="49"/>
      <c r="E69" s="138">
        <v>20</v>
      </c>
      <c r="F69" s="642"/>
      <c r="G69" s="148">
        <v>2.5000000000000001E-2</v>
      </c>
      <c r="H69" s="636"/>
      <c r="I69" s="622" t="s">
        <v>124</v>
      </c>
      <c r="J69" s="84"/>
      <c r="K69" s="139">
        <f t="shared" si="8"/>
        <v>20</v>
      </c>
      <c r="L69" s="140">
        <f t="shared" ref="L69:L73" si="41">IF(ISNUMBER(H69),IF(I69=$D$332,IFERROR(H69/D69,"-"),H69/100),IF(ISNUMBER(G69),G69,0))</f>
        <v>2.5000000000000001E-2</v>
      </c>
      <c r="M69" s="141">
        <f t="shared" ref="M69:M73" si="42">IF(AND(ISNUMBER(H69),I69=$D$332),H69,L69*D69)</f>
        <v>0</v>
      </c>
      <c r="N69" s="141">
        <f t="shared" ref="N69:N73" si="43">1/K69*D69</f>
        <v>0</v>
      </c>
      <c r="O69" s="70"/>
      <c r="P69" s="149" t="str">
        <f t="shared" si="0"/>
        <v>Conduit de cheminée 1</v>
      </c>
      <c r="Q69" s="144">
        <f t="shared" si="12"/>
        <v>0</v>
      </c>
      <c r="R69" s="144">
        <f t="shared" ref="R69:AU73" si="44">IF(Betrachtungszeit_Heizung&lt;R$26,0,IF(AND(Q$26&lt;&gt;0,Q$26/($K69)=INT(Q$26/($K69))),$D69,0))</f>
        <v>0</v>
      </c>
      <c r="S69" s="144">
        <f t="shared" si="44"/>
        <v>0</v>
      </c>
      <c r="T69" s="144">
        <f t="shared" si="44"/>
        <v>0</v>
      </c>
      <c r="U69" s="144">
        <f t="shared" si="44"/>
        <v>0</v>
      </c>
      <c r="V69" s="144">
        <f t="shared" si="44"/>
        <v>0</v>
      </c>
      <c r="W69" s="144">
        <f t="shared" si="44"/>
        <v>0</v>
      </c>
      <c r="X69" s="144">
        <f t="shared" si="44"/>
        <v>0</v>
      </c>
      <c r="Y69" s="144">
        <f t="shared" si="44"/>
        <v>0</v>
      </c>
      <c r="Z69" s="144">
        <f t="shared" si="44"/>
        <v>0</v>
      </c>
      <c r="AA69" s="144">
        <f t="shared" si="44"/>
        <v>0</v>
      </c>
      <c r="AB69" s="144">
        <f t="shared" si="44"/>
        <v>0</v>
      </c>
      <c r="AC69" s="144">
        <f t="shared" si="44"/>
        <v>0</v>
      </c>
      <c r="AD69" s="144">
        <f t="shared" si="44"/>
        <v>0</v>
      </c>
      <c r="AE69" s="144">
        <f t="shared" si="44"/>
        <v>0</v>
      </c>
      <c r="AF69" s="144">
        <f t="shared" si="44"/>
        <v>0</v>
      </c>
      <c r="AG69" s="144">
        <f t="shared" si="44"/>
        <v>0</v>
      </c>
      <c r="AH69" s="144">
        <f t="shared" si="44"/>
        <v>0</v>
      </c>
      <c r="AI69" s="144">
        <f t="shared" si="44"/>
        <v>0</v>
      </c>
      <c r="AJ69" s="144">
        <f t="shared" si="44"/>
        <v>0</v>
      </c>
      <c r="AK69" s="144">
        <f t="shared" si="44"/>
        <v>0</v>
      </c>
      <c r="AL69" s="144">
        <f t="shared" si="44"/>
        <v>0</v>
      </c>
      <c r="AM69" s="144">
        <f t="shared" si="44"/>
        <v>0</v>
      </c>
      <c r="AN69" s="144">
        <f t="shared" si="44"/>
        <v>0</v>
      </c>
      <c r="AO69" s="144">
        <f t="shared" si="44"/>
        <v>0</v>
      </c>
      <c r="AP69" s="144">
        <f t="shared" si="44"/>
        <v>0</v>
      </c>
      <c r="AQ69" s="144">
        <f t="shared" si="44"/>
        <v>0</v>
      </c>
      <c r="AR69" s="144">
        <f t="shared" si="44"/>
        <v>0</v>
      </c>
      <c r="AS69" s="144">
        <f t="shared" si="44"/>
        <v>0</v>
      </c>
      <c r="AT69" s="144">
        <f t="shared" si="44"/>
        <v>0</v>
      </c>
      <c r="AU69" s="144">
        <f t="shared" si="44"/>
        <v>0</v>
      </c>
      <c r="AV69" s="144">
        <f t="shared" si="39"/>
        <v>0</v>
      </c>
      <c r="AX69" s="144">
        <f t="shared" si="40"/>
        <v>0</v>
      </c>
      <c r="AY69" s="144">
        <f t="shared" si="33"/>
        <v>0</v>
      </c>
      <c r="AZ69" s="144">
        <f t="shared" si="33"/>
        <v>0</v>
      </c>
      <c r="BA69" s="144">
        <f t="shared" si="33"/>
        <v>0</v>
      </c>
      <c r="BB69" s="144">
        <f t="shared" si="33"/>
        <v>0</v>
      </c>
      <c r="BC69" s="144">
        <f t="shared" si="33"/>
        <v>0</v>
      </c>
      <c r="BD69" s="144">
        <f t="shared" si="33"/>
        <v>0</v>
      </c>
      <c r="BE69" s="144">
        <f t="shared" si="33"/>
        <v>0</v>
      </c>
      <c r="BF69" s="144">
        <f t="shared" si="32"/>
        <v>0</v>
      </c>
      <c r="BG69" s="144">
        <f t="shared" si="32"/>
        <v>0</v>
      </c>
      <c r="BH69" s="144">
        <f t="shared" si="32"/>
        <v>0</v>
      </c>
      <c r="BI69" s="144">
        <f t="shared" si="32"/>
        <v>0</v>
      </c>
      <c r="BJ69" s="144">
        <f t="shared" si="32"/>
        <v>0</v>
      </c>
      <c r="BK69" s="144">
        <f t="shared" si="32"/>
        <v>0</v>
      </c>
      <c r="BL69" s="144">
        <f t="shared" si="32"/>
        <v>0</v>
      </c>
      <c r="BM69" s="144">
        <f t="shared" si="32"/>
        <v>0</v>
      </c>
      <c r="BN69" s="144">
        <f t="shared" si="32"/>
        <v>0</v>
      </c>
      <c r="BO69" s="144">
        <f t="shared" si="22"/>
        <v>0</v>
      </c>
      <c r="BP69" s="144">
        <f t="shared" si="22"/>
        <v>0</v>
      </c>
      <c r="BQ69" s="144">
        <f t="shared" si="22"/>
        <v>0</v>
      </c>
      <c r="BR69" s="144">
        <f t="shared" si="22"/>
        <v>0</v>
      </c>
      <c r="BS69" s="144">
        <f t="shared" si="22"/>
        <v>0</v>
      </c>
      <c r="BT69" s="144">
        <f t="shared" si="22"/>
        <v>0</v>
      </c>
      <c r="BU69" s="144">
        <f t="shared" si="22"/>
        <v>0</v>
      </c>
      <c r="BV69" s="144">
        <f t="shared" si="22"/>
        <v>0</v>
      </c>
      <c r="BW69" s="144">
        <f t="shared" si="16"/>
        <v>0</v>
      </c>
      <c r="BX69" s="144">
        <f t="shared" si="16"/>
        <v>0</v>
      </c>
      <c r="BY69" s="144">
        <f t="shared" si="16"/>
        <v>0</v>
      </c>
      <c r="BZ69" s="144">
        <f t="shared" si="16"/>
        <v>0</v>
      </c>
      <c r="CA69" s="144">
        <f t="shared" si="16"/>
        <v>0</v>
      </c>
      <c r="CB69" s="144">
        <f t="shared" si="16"/>
        <v>0</v>
      </c>
      <c r="CC69" s="369"/>
      <c r="CE69" s="189" t="str">
        <f t="shared" si="1"/>
        <v>Conduit de cheminée 1</v>
      </c>
      <c r="CF69" s="145"/>
      <c r="CG69" s="145"/>
      <c r="CH69" s="145"/>
      <c r="CI69" s="145"/>
      <c r="CJ69" s="145"/>
      <c r="CK69" s="145"/>
      <c r="CL69" s="145"/>
      <c r="CM69" s="145">
        <v>1</v>
      </c>
      <c r="CN69" s="145">
        <v>1</v>
      </c>
      <c r="CO69" s="145"/>
      <c r="CP69" s="145"/>
      <c r="CQ69" s="145">
        <v>1</v>
      </c>
      <c r="CR69" s="145">
        <v>1</v>
      </c>
      <c r="CS69" s="145">
        <v>1</v>
      </c>
      <c r="CT69" s="145">
        <f t="shared" si="2"/>
        <v>0</v>
      </c>
      <c r="CU69" s="145">
        <f t="shared" si="3"/>
        <v>0</v>
      </c>
      <c r="CV69" s="145">
        <f t="shared" si="7"/>
        <v>0</v>
      </c>
    </row>
    <row r="70" spans="1:100" s="137" customFormat="1" ht="13.5" hidden="1" thickBot="1" x14ac:dyDescent="0.25">
      <c r="A70" s="158"/>
      <c r="B70" s="96" t="s">
        <v>374</v>
      </c>
      <c r="C70" s="320"/>
      <c r="D70" s="50"/>
      <c r="E70" s="138">
        <v>20</v>
      </c>
      <c r="F70" s="643"/>
      <c r="G70" s="148">
        <v>2.5000000000000001E-2</v>
      </c>
      <c r="H70" s="637"/>
      <c r="I70" s="622" t="s">
        <v>124</v>
      </c>
      <c r="J70" s="84"/>
      <c r="K70" s="139">
        <f t="shared" si="8"/>
        <v>20</v>
      </c>
      <c r="L70" s="140">
        <f t="shared" si="41"/>
        <v>2.5000000000000001E-2</v>
      </c>
      <c r="M70" s="141">
        <f t="shared" si="42"/>
        <v>0</v>
      </c>
      <c r="N70" s="141">
        <f t="shared" si="43"/>
        <v>0</v>
      </c>
      <c r="O70" s="70"/>
      <c r="P70" s="149" t="str">
        <f t="shared" si="0"/>
        <v>Conduit de cheminée 2</v>
      </c>
      <c r="Q70" s="144">
        <f t="shared" si="12"/>
        <v>0</v>
      </c>
      <c r="R70" s="144">
        <f t="shared" si="44"/>
        <v>0</v>
      </c>
      <c r="S70" s="144">
        <f t="shared" si="44"/>
        <v>0</v>
      </c>
      <c r="T70" s="144">
        <f t="shared" si="44"/>
        <v>0</v>
      </c>
      <c r="U70" s="144">
        <f t="shared" si="44"/>
        <v>0</v>
      </c>
      <c r="V70" s="144">
        <f t="shared" si="44"/>
        <v>0</v>
      </c>
      <c r="W70" s="144">
        <f t="shared" si="44"/>
        <v>0</v>
      </c>
      <c r="X70" s="144">
        <f t="shared" si="44"/>
        <v>0</v>
      </c>
      <c r="Y70" s="144">
        <f t="shared" si="44"/>
        <v>0</v>
      </c>
      <c r="Z70" s="144">
        <f t="shared" si="44"/>
        <v>0</v>
      </c>
      <c r="AA70" s="144">
        <f t="shared" si="44"/>
        <v>0</v>
      </c>
      <c r="AB70" s="144">
        <f t="shared" si="44"/>
        <v>0</v>
      </c>
      <c r="AC70" s="144">
        <f t="shared" si="44"/>
        <v>0</v>
      </c>
      <c r="AD70" s="144">
        <f t="shared" si="44"/>
        <v>0</v>
      </c>
      <c r="AE70" s="144">
        <f t="shared" si="44"/>
        <v>0</v>
      </c>
      <c r="AF70" s="144">
        <f t="shared" si="44"/>
        <v>0</v>
      </c>
      <c r="AG70" s="144">
        <f t="shared" si="44"/>
        <v>0</v>
      </c>
      <c r="AH70" s="144">
        <f t="shared" si="44"/>
        <v>0</v>
      </c>
      <c r="AI70" s="144">
        <f t="shared" si="44"/>
        <v>0</v>
      </c>
      <c r="AJ70" s="144">
        <f t="shared" si="44"/>
        <v>0</v>
      </c>
      <c r="AK70" s="144">
        <f t="shared" si="44"/>
        <v>0</v>
      </c>
      <c r="AL70" s="144">
        <f t="shared" si="44"/>
        <v>0</v>
      </c>
      <c r="AM70" s="144">
        <f t="shared" si="44"/>
        <v>0</v>
      </c>
      <c r="AN70" s="144">
        <f t="shared" si="44"/>
        <v>0</v>
      </c>
      <c r="AO70" s="144">
        <f t="shared" si="44"/>
        <v>0</v>
      </c>
      <c r="AP70" s="144">
        <f t="shared" si="44"/>
        <v>0</v>
      </c>
      <c r="AQ70" s="144">
        <f t="shared" si="44"/>
        <v>0</v>
      </c>
      <c r="AR70" s="144">
        <f t="shared" si="44"/>
        <v>0</v>
      </c>
      <c r="AS70" s="144">
        <f t="shared" si="44"/>
        <v>0</v>
      </c>
      <c r="AT70" s="144">
        <f t="shared" si="44"/>
        <v>0</v>
      </c>
      <c r="AU70" s="144">
        <f t="shared" si="44"/>
        <v>0</v>
      </c>
      <c r="AV70" s="144">
        <f t="shared" si="39"/>
        <v>0</v>
      </c>
      <c r="AX70" s="144">
        <f t="shared" si="40"/>
        <v>0</v>
      </c>
      <c r="AY70" s="144">
        <f t="shared" si="33"/>
        <v>0</v>
      </c>
      <c r="AZ70" s="144">
        <f t="shared" si="33"/>
        <v>0</v>
      </c>
      <c r="BA70" s="144">
        <f t="shared" si="33"/>
        <v>0</v>
      </c>
      <c r="BB70" s="144">
        <f t="shared" si="33"/>
        <v>0</v>
      </c>
      <c r="BC70" s="144">
        <f t="shared" si="33"/>
        <v>0</v>
      </c>
      <c r="BD70" s="144">
        <f t="shared" si="33"/>
        <v>0</v>
      </c>
      <c r="BE70" s="144">
        <f t="shared" si="33"/>
        <v>0</v>
      </c>
      <c r="BF70" s="144">
        <f t="shared" si="32"/>
        <v>0</v>
      </c>
      <c r="BG70" s="144">
        <f t="shared" si="32"/>
        <v>0</v>
      </c>
      <c r="BH70" s="144">
        <f t="shared" si="32"/>
        <v>0</v>
      </c>
      <c r="BI70" s="144">
        <f t="shared" si="32"/>
        <v>0</v>
      </c>
      <c r="BJ70" s="144">
        <f t="shared" si="32"/>
        <v>0</v>
      </c>
      <c r="BK70" s="144">
        <f t="shared" si="32"/>
        <v>0</v>
      </c>
      <c r="BL70" s="144">
        <f t="shared" si="32"/>
        <v>0</v>
      </c>
      <c r="BM70" s="144">
        <f t="shared" si="32"/>
        <v>0</v>
      </c>
      <c r="BN70" s="144">
        <f t="shared" si="32"/>
        <v>0</v>
      </c>
      <c r="BO70" s="144">
        <f t="shared" si="22"/>
        <v>0</v>
      </c>
      <c r="BP70" s="144">
        <f t="shared" si="22"/>
        <v>0</v>
      </c>
      <c r="BQ70" s="144">
        <f t="shared" si="22"/>
        <v>0</v>
      </c>
      <c r="BR70" s="144">
        <f t="shared" si="22"/>
        <v>0</v>
      </c>
      <c r="BS70" s="144">
        <f t="shared" si="22"/>
        <v>0</v>
      </c>
      <c r="BT70" s="144">
        <f t="shared" si="22"/>
        <v>0</v>
      </c>
      <c r="BU70" s="144">
        <f t="shared" si="22"/>
        <v>0</v>
      </c>
      <c r="BV70" s="144">
        <f t="shared" si="22"/>
        <v>0</v>
      </c>
      <c r="BW70" s="144">
        <f t="shared" si="16"/>
        <v>0</v>
      </c>
      <c r="BX70" s="144">
        <f t="shared" si="16"/>
        <v>0</v>
      </c>
      <c r="BY70" s="144">
        <f t="shared" si="16"/>
        <v>0</v>
      </c>
      <c r="BZ70" s="144">
        <f t="shared" si="16"/>
        <v>0</v>
      </c>
      <c r="CA70" s="144">
        <f t="shared" si="16"/>
        <v>0</v>
      </c>
      <c r="CB70" s="144">
        <f t="shared" si="16"/>
        <v>0</v>
      </c>
      <c r="CC70" s="369"/>
      <c r="CE70" s="189" t="str">
        <f t="shared" si="1"/>
        <v>Conduit de cheminée 2</v>
      </c>
      <c r="CF70" s="145"/>
      <c r="CG70" s="145"/>
      <c r="CH70" s="145"/>
      <c r="CI70" s="145"/>
      <c r="CJ70" s="145"/>
      <c r="CK70" s="145"/>
      <c r="CL70" s="145"/>
      <c r="CM70" s="145">
        <v>1</v>
      </c>
      <c r="CN70" s="145">
        <v>1</v>
      </c>
      <c r="CO70" s="145"/>
      <c r="CP70" s="145"/>
      <c r="CQ70" s="145">
        <v>1</v>
      </c>
      <c r="CR70" s="145">
        <v>1</v>
      </c>
      <c r="CS70" s="145">
        <v>1</v>
      </c>
      <c r="CT70" s="145">
        <f t="shared" si="2"/>
        <v>0</v>
      </c>
      <c r="CU70" s="145">
        <f t="shared" si="3"/>
        <v>0</v>
      </c>
      <c r="CV70" s="145">
        <f t="shared" si="7"/>
        <v>0</v>
      </c>
    </row>
    <row r="71" spans="1:100" s="137" customFormat="1" ht="13.5" hidden="1" thickBot="1" x14ac:dyDescent="0.25">
      <c r="A71" s="158"/>
      <c r="B71" s="96" t="s">
        <v>376</v>
      </c>
      <c r="C71" s="320"/>
      <c r="D71" s="50"/>
      <c r="E71" s="138">
        <v>15</v>
      </c>
      <c r="F71" s="643"/>
      <c r="G71" s="148">
        <v>3.5000000000000003E-2</v>
      </c>
      <c r="H71" s="637"/>
      <c r="I71" s="622" t="s">
        <v>124</v>
      </c>
      <c r="J71" s="84"/>
      <c r="K71" s="139">
        <f t="shared" si="8"/>
        <v>15</v>
      </c>
      <c r="L71" s="140">
        <f t="shared" si="41"/>
        <v>3.5000000000000003E-2</v>
      </c>
      <c r="M71" s="141">
        <f t="shared" si="42"/>
        <v>0</v>
      </c>
      <c r="N71" s="141">
        <f t="shared" si="43"/>
        <v>0</v>
      </c>
      <c r="O71" s="70"/>
      <c r="P71" s="149" t="str">
        <f t="shared" si="0"/>
        <v>Évacuation des cendres</v>
      </c>
      <c r="Q71" s="144">
        <f t="shared" si="12"/>
        <v>0</v>
      </c>
      <c r="R71" s="144">
        <f t="shared" si="44"/>
        <v>0</v>
      </c>
      <c r="S71" s="144">
        <f t="shared" si="44"/>
        <v>0</v>
      </c>
      <c r="T71" s="144">
        <f t="shared" si="44"/>
        <v>0</v>
      </c>
      <c r="U71" s="144">
        <f t="shared" si="44"/>
        <v>0</v>
      </c>
      <c r="V71" s="144">
        <f t="shared" si="44"/>
        <v>0</v>
      </c>
      <c r="W71" s="144">
        <f t="shared" si="44"/>
        <v>0</v>
      </c>
      <c r="X71" s="144">
        <f t="shared" si="44"/>
        <v>0</v>
      </c>
      <c r="Y71" s="144">
        <f t="shared" si="44"/>
        <v>0</v>
      </c>
      <c r="Z71" s="144">
        <f t="shared" si="44"/>
        <v>0</v>
      </c>
      <c r="AA71" s="144">
        <f t="shared" si="44"/>
        <v>0</v>
      </c>
      <c r="AB71" s="144">
        <f t="shared" si="44"/>
        <v>0</v>
      </c>
      <c r="AC71" s="144">
        <f t="shared" si="44"/>
        <v>0</v>
      </c>
      <c r="AD71" s="144">
        <f t="shared" si="44"/>
        <v>0</v>
      </c>
      <c r="AE71" s="144">
        <f t="shared" si="44"/>
        <v>0</v>
      </c>
      <c r="AF71" s="144">
        <f t="shared" si="44"/>
        <v>0</v>
      </c>
      <c r="AG71" s="144">
        <f t="shared" si="44"/>
        <v>0</v>
      </c>
      <c r="AH71" s="144">
        <f t="shared" si="44"/>
        <v>0</v>
      </c>
      <c r="AI71" s="144">
        <f t="shared" si="44"/>
        <v>0</v>
      </c>
      <c r="AJ71" s="144">
        <f t="shared" si="44"/>
        <v>0</v>
      </c>
      <c r="AK71" s="144">
        <f t="shared" si="44"/>
        <v>0</v>
      </c>
      <c r="AL71" s="144">
        <f t="shared" si="44"/>
        <v>0</v>
      </c>
      <c r="AM71" s="144">
        <f t="shared" si="44"/>
        <v>0</v>
      </c>
      <c r="AN71" s="144">
        <f t="shared" si="44"/>
        <v>0</v>
      </c>
      <c r="AO71" s="144">
        <f t="shared" si="44"/>
        <v>0</v>
      </c>
      <c r="AP71" s="144">
        <f t="shared" si="44"/>
        <v>0</v>
      </c>
      <c r="AQ71" s="144">
        <f t="shared" si="44"/>
        <v>0</v>
      </c>
      <c r="AR71" s="144">
        <f t="shared" si="44"/>
        <v>0</v>
      </c>
      <c r="AS71" s="144">
        <f t="shared" si="44"/>
        <v>0</v>
      </c>
      <c r="AT71" s="144">
        <f t="shared" si="44"/>
        <v>0</v>
      </c>
      <c r="AU71" s="144">
        <f t="shared" si="44"/>
        <v>0</v>
      </c>
      <c r="AV71" s="144">
        <f t="shared" si="39"/>
        <v>0</v>
      </c>
      <c r="AX71" s="144">
        <f t="shared" si="40"/>
        <v>0</v>
      </c>
      <c r="AY71" s="144">
        <f t="shared" si="33"/>
        <v>0</v>
      </c>
      <c r="AZ71" s="144">
        <f t="shared" si="33"/>
        <v>0</v>
      </c>
      <c r="BA71" s="144">
        <f t="shared" si="33"/>
        <v>0</v>
      </c>
      <c r="BB71" s="144">
        <f t="shared" si="33"/>
        <v>0</v>
      </c>
      <c r="BC71" s="144">
        <f t="shared" si="33"/>
        <v>0</v>
      </c>
      <c r="BD71" s="144">
        <f t="shared" si="33"/>
        <v>0</v>
      </c>
      <c r="BE71" s="144">
        <f t="shared" si="33"/>
        <v>0</v>
      </c>
      <c r="BF71" s="144">
        <f t="shared" si="32"/>
        <v>0</v>
      </c>
      <c r="BG71" s="144">
        <f t="shared" si="32"/>
        <v>0</v>
      </c>
      <c r="BH71" s="144">
        <f t="shared" si="32"/>
        <v>0</v>
      </c>
      <c r="BI71" s="144">
        <f t="shared" si="32"/>
        <v>0</v>
      </c>
      <c r="BJ71" s="144">
        <f t="shared" si="32"/>
        <v>0</v>
      </c>
      <c r="BK71" s="144">
        <f t="shared" si="32"/>
        <v>0</v>
      </c>
      <c r="BL71" s="144">
        <f t="shared" si="32"/>
        <v>0</v>
      </c>
      <c r="BM71" s="144">
        <f t="shared" si="32"/>
        <v>0</v>
      </c>
      <c r="BN71" s="144">
        <f t="shared" si="32"/>
        <v>0</v>
      </c>
      <c r="BO71" s="144">
        <f t="shared" si="22"/>
        <v>0</v>
      </c>
      <c r="BP71" s="144">
        <f t="shared" si="22"/>
        <v>0</v>
      </c>
      <c r="BQ71" s="144">
        <f t="shared" si="22"/>
        <v>0</v>
      </c>
      <c r="BR71" s="144">
        <f t="shared" si="22"/>
        <v>0</v>
      </c>
      <c r="BS71" s="144">
        <f t="shared" si="22"/>
        <v>0</v>
      </c>
      <c r="BT71" s="144">
        <f t="shared" si="22"/>
        <v>0</v>
      </c>
      <c r="BU71" s="144">
        <f t="shared" si="22"/>
        <v>0</v>
      </c>
      <c r="BV71" s="144">
        <f t="shared" ref="BV71:BY91" si="45">BU71-$N71+AO71</f>
        <v>0</v>
      </c>
      <c r="BW71" s="144">
        <f t="shared" si="16"/>
        <v>0</v>
      </c>
      <c r="BX71" s="144">
        <f t="shared" si="16"/>
        <v>0</v>
      </c>
      <c r="BY71" s="144">
        <f t="shared" si="16"/>
        <v>0</v>
      </c>
      <c r="BZ71" s="144">
        <f t="shared" si="16"/>
        <v>0</v>
      </c>
      <c r="CA71" s="144">
        <f t="shared" si="16"/>
        <v>0</v>
      </c>
      <c r="CB71" s="144">
        <f t="shared" si="16"/>
        <v>0</v>
      </c>
      <c r="CC71" s="369"/>
      <c r="CE71" s="189" t="str">
        <f t="shared" si="1"/>
        <v>Évacuation des cendres</v>
      </c>
      <c r="CF71" s="145"/>
      <c r="CG71" s="145"/>
      <c r="CH71" s="145"/>
      <c r="CI71" s="145"/>
      <c r="CJ71" s="145"/>
      <c r="CK71" s="145"/>
      <c r="CL71" s="145"/>
      <c r="CM71" s="145">
        <v>1</v>
      </c>
      <c r="CN71" s="145">
        <v>1</v>
      </c>
      <c r="CO71" s="145"/>
      <c r="CP71" s="145"/>
      <c r="CQ71" s="145"/>
      <c r="CR71" s="145"/>
      <c r="CS71" s="145"/>
      <c r="CT71" s="145">
        <f t="shared" si="2"/>
        <v>0</v>
      </c>
      <c r="CU71" s="145">
        <f t="shared" si="3"/>
        <v>0</v>
      </c>
      <c r="CV71" s="145">
        <f t="shared" si="7"/>
        <v>0</v>
      </c>
    </row>
    <row r="72" spans="1:100" s="137" customFormat="1" ht="13.5" hidden="1" thickBot="1" x14ac:dyDescent="0.25">
      <c r="A72" s="158"/>
      <c r="B72" s="96" t="s">
        <v>375</v>
      </c>
      <c r="C72" s="319"/>
      <c r="D72" s="49"/>
      <c r="E72" s="152">
        <v>15</v>
      </c>
      <c r="F72" s="642"/>
      <c r="G72" s="34">
        <v>3.5000000000000003E-2</v>
      </c>
      <c r="H72" s="636"/>
      <c r="I72" s="622" t="s">
        <v>124</v>
      </c>
      <c r="J72" s="84"/>
      <c r="K72" s="139">
        <f t="shared" si="8"/>
        <v>15</v>
      </c>
      <c r="L72" s="140">
        <f t="shared" si="41"/>
        <v>3.5000000000000003E-2</v>
      </c>
      <c r="M72" s="141">
        <f t="shared" si="42"/>
        <v>0</v>
      </c>
      <c r="N72" s="141">
        <f t="shared" si="43"/>
        <v>0</v>
      </c>
      <c r="O72" s="70"/>
      <c r="P72" s="149" t="str">
        <f t="shared" si="0"/>
        <v>Système de filtration des fumées</v>
      </c>
      <c r="Q72" s="144">
        <f t="shared" si="12"/>
        <v>0</v>
      </c>
      <c r="R72" s="144">
        <f t="shared" si="44"/>
        <v>0</v>
      </c>
      <c r="S72" s="144">
        <f t="shared" si="44"/>
        <v>0</v>
      </c>
      <c r="T72" s="144">
        <f t="shared" si="44"/>
        <v>0</v>
      </c>
      <c r="U72" s="144">
        <f t="shared" si="44"/>
        <v>0</v>
      </c>
      <c r="V72" s="144">
        <f t="shared" si="44"/>
        <v>0</v>
      </c>
      <c r="W72" s="144">
        <f t="shared" si="44"/>
        <v>0</v>
      </c>
      <c r="X72" s="144">
        <f t="shared" si="44"/>
        <v>0</v>
      </c>
      <c r="Y72" s="144">
        <f t="shared" si="44"/>
        <v>0</v>
      </c>
      <c r="Z72" s="144">
        <f t="shared" si="44"/>
        <v>0</v>
      </c>
      <c r="AA72" s="144">
        <f t="shared" si="44"/>
        <v>0</v>
      </c>
      <c r="AB72" s="144">
        <f t="shared" si="44"/>
        <v>0</v>
      </c>
      <c r="AC72" s="144">
        <f t="shared" si="44"/>
        <v>0</v>
      </c>
      <c r="AD72" s="144">
        <f t="shared" si="44"/>
        <v>0</v>
      </c>
      <c r="AE72" s="144">
        <f t="shared" si="44"/>
        <v>0</v>
      </c>
      <c r="AF72" s="144">
        <f t="shared" si="44"/>
        <v>0</v>
      </c>
      <c r="AG72" s="144">
        <f t="shared" si="44"/>
        <v>0</v>
      </c>
      <c r="AH72" s="144">
        <f t="shared" si="44"/>
        <v>0</v>
      </c>
      <c r="AI72" s="144">
        <f t="shared" si="44"/>
        <v>0</v>
      </c>
      <c r="AJ72" s="144">
        <f t="shared" si="44"/>
        <v>0</v>
      </c>
      <c r="AK72" s="144">
        <f t="shared" si="44"/>
        <v>0</v>
      </c>
      <c r="AL72" s="144">
        <f t="shared" si="44"/>
        <v>0</v>
      </c>
      <c r="AM72" s="144">
        <f t="shared" si="44"/>
        <v>0</v>
      </c>
      <c r="AN72" s="144">
        <f t="shared" si="44"/>
        <v>0</v>
      </c>
      <c r="AO72" s="144">
        <f t="shared" si="44"/>
        <v>0</v>
      </c>
      <c r="AP72" s="144">
        <f t="shared" si="44"/>
        <v>0</v>
      </c>
      <c r="AQ72" s="144">
        <f t="shared" si="44"/>
        <v>0</v>
      </c>
      <c r="AR72" s="144">
        <f t="shared" si="44"/>
        <v>0</v>
      </c>
      <c r="AS72" s="144">
        <f t="shared" si="44"/>
        <v>0</v>
      </c>
      <c r="AT72" s="144">
        <f t="shared" si="44"/>
        <v>0</v>
      </c>
      <c r="AU72" s="144">
        <f t="shared" si="44"/>
        <v>0</v>
      </c>
      <c r="AV72" s="144">
        <f t="shared" si="39"/>
        <v>0</v>
      </c>
      <c r="AX72" s="144">
        <f t="shared" si="40"/>
        <v>0</v>
      </c>
      <c r="AY72" s="144">
        <f t="shared" si="33"/>
        <v>0</v>
      </c>
      <c r="AZ72" s="144">
        <f t="shared" si="33"/>
        <v>0</v>
      </c>
      <c r="BA72" s="144">
        <f t="shared" si="33"/>
        <v>0</v>
      </c>
      <c r="BB72" s="144">
        <f t="shared" si="33"/>
        <v>0</v>
      </c>
      <c r="BC72" s="144">
        <f t="shared" si="33"/>
        <v>0</v>
      </c>
      <c r="BD72" s="144">
        <f t="shared" si="33"/>
        <v>0</v>
      </c>
      <c r="BE72" s="144">
        <f t="shared" si="33"/>
        <v>0</v>
      </c>
      <c r="BF72" s="144">
        <f t="shared" si="32"/>
        <v>0</v>
      </c>
      <c r="BG72" s="144">
        <f t="shared" si="32"/>
        <v>0</v>
      </c>
      <c r="BH72" s="144">
        <f t="shared" si="32"/>
        <v>0</v>
      </c>
      <c r="BI72" s="144">
        <f t="shared" si="32"/>
        <v>0</v>
      </c>
      <c r="BJ72" s="144">
        <f t="shared" si="32"/>
        <v>0</v>
      </c>
      <c r="BK72" s="144">
        <f t="shared" si="32"/>
        <v>0</v>
      </c>
      <c r="BL72" s="144">
        <f t="shared" si="32"/>
        <v>0</v>
      </c>
      <c r="BM72" s="144">
        <f t="shared" si="32"/>
        <v>0</v>
      </c>
      <c r="BN72" s="144">
        <f t="shared" si="32"/>
        <v>0</v>
      </c>
      <c r="BO72" s="144">
        <f t="shared" si="32"/>
        <v>0</v>
      </c>
      <c r="BP72" s="144">
        <f t="shared" si="32"/>
        <v>0</v>
      </c>
      <c r="BQ72" s="144">
        <f t="shared" si="32"/>
        <v>0</v>
      </c>
      <c r="BR72" s="144">
        <f t="shared" si="32"/>
        <v>0</v>
      </c>
      <c r="BS72" s="144">
        <f t="shared" si="32"/>
        <v>0</v>
      </c>
      <c r="BT72" s="144">
        <f t="shared" si="32"/>
        <v>0</v>
      </c>
      <c r="BU72" s="144">
        <f t="shared" si="32"/>
        <v>0</v>
      </c>
      <c r="BV72" s="144">
        <f t="shared" si="45"/>
        <v>0</v>
      </c>
      <c r="BW72" s="144">
        <f t="shared" si="16"/>
        <v>0</v>
      </c>
      <c r="BX72" s="144">
        <f t="shared" si="16"/>
        <v>0</v>
      </c>
      <c r="BY72" s="144">
        <f t="shared" si="16"/>
        <v>0</v>
      </c>
      <c r="BZ72" s="144">
        <f t="shared" si="16"/>
        <v>0</v>
      </c>
      <c r="CA72" s="144">
        <f t="shared" si="16"/>
        <v>0</v>
      </c>
      <c r="CB72" s="144">
        <f t="shared" si="16"/>
        <v>0</v>
      </c>
      <c r="CC72" s="369"/>
      <c r="CE72" s="189" t="str">
        <f t="shared" si="1"/>
        <v>Système de filtration des fumées</v>
      </c>
      <c r="CF72" s="145"/>
      <c r="CG72" s="145"/>
      <c r="CH72" s="145"/>
      <c r="CI72" s="145"/>
      <c r="CJ72" s="145"/>
      <c r="CK72" s="145"/>
      <c r="CL72" s="145"/>
      <c r="CM72" s="145">
        <v>1</v>
      </c>
      <c r="CN72" s="145">
        <v>1</v>
      </c>
      <c r="CO72" s="145"/>
      <c r="CP72" s="145"/>
      <c r="CQ72" s="145"/>
      <c r="CR72" s="145"/>
      <c r="CS72" s="145"/>
      <c r="CT72" s="145">
        <f t="shared" si="2"/>
        <v>0</v>
      </c>
      <c r="CU72" s="145">
        <f t="shared" si="3"/>
        <v>0</v>
      </c>
      <c r="CV72" s="145">
        <f t="shared" si="7"/>
        <v>0</v>
      </c>
    </row>
    <row r="73" spans="1:100" s="137" customFormat="1" hidden="1" x14ac:dyDescent="0.2">
      <c r="A73" s="158"/>
      <c r="B73" s="96" t="s">
        <v>45</v>
      </c>
      <c r="C73" s="320"/>
      <c r="D73" s="50"/>
      <c r="E73" s="510">
        <v>30</v>
      </c>
      <c r="F73" s="643"/>
      <c r="G73" s="157" t="s">
        <v>46</v>
      </c>
      <c r="H73" s="637"/>
      <c r="I73" s="623" t="s">
        <v>124</v>
      </c>
      <c r="J73" s="84"/>
      <c r="K73" s="139">
        <f t="shared" si="8"/>
        <v>30</v>
      </c>
      <c r="L73" s="140">
        <f t="shared" si="41"/>
        <v>0</v>
      </c>
      <c r="M73" s="141">
        <f t="shared" si="42"/>
        <v>0</v>
      </c>
      <c r="N73" s="141">
        <f t="shared" si="43"/>
        <v>0</v>
      </c>
      <c r="O73" s="70"/>
      <c r="P73" s="149" t="str">
        <f t="shared" si="0"/>
        <v>Autre</v>
      </c>
      <c r="Q73" s="144">
        <f t="shared" si="12"/>
        <v>0</v>
      </c>
      <c r="R73" s="144">
        <f t="shared" si="44"/>
        <v>0</v>
      </c>
      <c r="S73" s="144">
        <f t="shared" si="44"/>
        <v>0</v>
      </c>
      <c r="T73" s="144">
        <f t="shared" si="44"/>
        <v>0</v>
      </c>
      <c r="U73" s="144">
        <f t="shared" si="44"/>
        <v>0</v>
      </c>
      <c r="V73" s="144">
        <f t="shared" si="44"/>
        <v>0</v>
      </c>
      <c r="W73" s="144">
        <f t="shared" si="44"/>
        <v>0</v>
      </c>
      <c r="X73" s="144">
        <f t="shared" si="44"/>
        <v>0</v>
      </c>
      <c r="Y73" s="144">
        <f t="shared" si="44"/>
        <v>0</v>
      </c>
      <c r="Z73" s="144">
        <f t="shared" si="44"/>
        <v>0</v>
      </c>
      <c r="AA73" s="144">
        <f t="shared" si="44"/>
        <v>0</v>
      </c>
      <c r="AB73" s="144">
        <f t="shared" si="44"/>
        <v>0</v>
      </c>
      <c r="AC73" s="144">
        <f t="shared" si="44"/>
        <v>0</v>
      </c>
      <c r="AD73" s="144">
        <f t="shared" si="44"/>
        <v>0</v>
      </c>
      <c r="AE73" s="144">
        <f t="shared" si="44"/>
        <v>0</v>
      </c>
      <c r="AF73" s="144">
        <f t="shared" si="44"/>
        <v>0</v>
      </c>
      <c r="AG73" s="144">
        <f t="shared" si="44"/>
        <v>0</v>
      </c>
      <c r="AH73" s="144">
        <f t="shared" si="44"/>
        <v>0</v>
      </c>
      <c r="AI73" s="144">
        <f t="shared" si="44"/>
        <v>0</v>
      </c>
      <c r="AJ73" s="144">
        <f t="shared" si="44"/>
        <v>0</v>
      </c>
      <c r="AK73" s="144">
        <f t="shared" si="44"/>
        <v>0</v>
      </c>
      <c r="AL73" s="144">
        <f t="shared" si="44"/>
        <v>0</v>
      </c>
      <c r="AM73" s="144">
        <f t="shared" si="44"/>
        <v>0</v>
      </c>
      <c r="AN73" s="144">
        <f t="shared" si="44"/>
        <v>0</v>
      </c>
      <c r="AO73" s="144">
        <f t="shared" si="44"/>
        <v>0</v>
      </c>
      <c r="AP73" s="144">
        <f t="shared" si="44"/>
        <v>0</v>
      </c>
      <c r="AQ73" s="144">
        <f t="shared" si="44"/>
        <v>0</v>
      </c>
      <c r="AR73" s="144">
        <f t="shared" si="44"/>
        <v>0</v>
      </c>
      <c r="AS73" s="144">
        <f t="shared" si="44"/>
        <v>0</v>
      </c>
      <c r="AT73" s="144">
        <f t="shared" si="44"/>
        <v>0</v>
      </c>
      <c r="AU73" s="144">
        <f t="shared" si="44"/>
        <v>0</v>
      </c>
      <c r="AV73" s="144">
        <f t="shared" si="39"/>
        <v>0</v>
      </c>
      <c r="AX73" s="144">
        <f t="shared" si="40"/>
        <v>0</v>
      </c>
      <c r="AY73" s="144">
        <f t="shared" si="33"/>
        <v>0</v>
      </c>
      <c r="AZ73" s="144">
        <f t="shared" si="33"/>
        <v>0</v>
      </c>
      <c r="BA73" s="144">
        <f t="shared" si="33"/>
        <v>0</v>
      </c>
      <c r="BB73" s="144">
        <f t="shared" si="33"/>
        <v>0</v>
      </c>
      <c r="BC73" s="144">
        <f t="shared" si="33"/>
        <v>0</v>
      </c>
      <c r="BD73" s="144">
        <f t="shared" si="33"/>
        <v>0</v>
      </c>
      <c r="BE73" s="144">
        <f t="shared" si="33"/>
        <v>0</v>
      </c>
      <c r="BF73" s="144">
        <f t="shared" si="32"/>
        <v>0</v>
      </c>
      <c r="BG73" s="144">
        <f t="shared" si="32"/>
        <v>0</v>
      </c>
      <c r="BH73" s="144">
        <f t="shared" si="32"/>
        <v>0</v>
      </c>
      <c r="BI73" s="144">
        <f t="shared" si="32"/>
        <v>0</v>
      </c>
      <c r="BJ73" s="144">
        <f t="shared" si="32"/>
        <v>0</v>
      </c>
      <c r="BK73" s="144">
        <f t="shared" si="32"/>
        <v>0</v>
      </c>
      <c r="BL73" s="144">
        <f t="shared" si="32"/>
        <v>0</v>
      </c>
      <c r="BM73" s="144">
        <f t="shared" si="32"/>
        <v>0</v>
      </c>
      <c r="BN73" s="144">
        <f t="shared" si="32"/>
        <v>0</v>
      </c>
      <c r="BO73" s="144">
        <f t="shared" si="32"/>
        <v>0</v>
      </c>
      <c r="BP73" s="144">
        <f t="shared" si="32"/>
        <v>0</v>
      </c>
      <c r="BQ73" s="144">
        <f t="shared" si="32"/>
        <v>0</v>
      </c>
      <c r="BR73" s="144">
        <f t="shared" si="32"/>
        <v>0</v>
      </c>
      <c r="BS73" s="144">
        <f t="shared" si="32"/>
        <v>0</v>
      </c>
      <c r="BT73" s="144">
        <f t="shared" si="32"/>
        <v>0</v>
      </c>
      <c r="BU73" s="144">
        <f t="shared" si="32"/>
        <v>0</v>
      </c>
      <c r="BV73" s="144">
        <f t="shared" si="45"/>
        <v>0</v>
      </c>
      <c r="BW73" s="144">
        <f t="shared" si="16"/>
        <v>0</v>
      </c>
      <c r="BX73" s="144">
        <f t="shared" si="16"/>
        <v>0</v>
      </c>
      <c r="BY73" s="144">
        <f t="shared" si="16"/>
        <v>0</v>
      </c>
      <c r="BZ73" s="144">
        <f t="shared" si="16"/>
        <v>0</v>
      </c>
      <c r="CA73" s="144">
        <f t="shared" si="16"/>
        <v>0</v>
      </c>
      <c r="CB73" s="144">
        <f t="shared" si="16"/>
        <v>0</v>
      </c>
      <c r="CC73" s="369"/>
      <c r="CE73" s="189" t="str">
        <f t="shared" si="1"/>
        <v>Autre</v>
      </c>
      <c r="CF73" s="145"/>
      <c r="CG73" s="145"/>
      <c r="CH73" s="145"/>
      <c r="CI73" s="145"/>
      <c r="CJ73" s="145"/>
      <c r="CK73" s="145"/>
      <c r="CL73" s="145"/>
      <c r="CM73" s="145">
        <v>1</v>
      </c>
      <c r="CN73" s="145">
        <v>1</v>
      </c>
      <c r="CO73" s="145"/>
      <c r="CP73" s="145"/>
      <c r="CQ73" s="145">
        <v>1</v>
      </c>
      <c r="CR73" s="145">
        <v>1</v>
      </c>
      <c r="CS73" s="145">
        <v>1</v>
      </c>
      <c r="CT73" s="145">
        <f t="shared" si="2"/>
        <v>0</v>
      </c>
      <c r="CU73" s="145">
        <f t="shared" si="3"/>
        <v>0</v>
      </c>
      <c r="CV73" s="145">
        <f t="shared" si="7"/>
        <v>0</v>
      </c>
    </row>
    <row r="74" spans="1:100" s="137" customFormat="1" ht="13.5" hidden="1" thickBot="1" x14ac:dyDescent="0.25">
      <c r="A74" s="158"/>
      <c r="B74" s="625" t="s">
        <v>145</v>
      </c>
      <c r="C74" s="322"/>
      <c r="D74" s="129"/>
      <c r="E74" s="155"/>
      <c r="F74" s="127"/>
      <c r="G74" s="130"/>
      <c r="H74" s="639"/>
      <c r="I74" s="130"/>
      <c r="J74" s="84"/>
      <c r="K74" s="139"/>
      <c r="L74" s="140"/>
      <c r="M74" s="141"/>
      <c r="N74" s="141"/>
      <c r="O74" s="70"/>
      <c r="P74" s="134" t="str">
        <f t="shared" si="0"/>
        <v>6. Distribution de chaleur</v>
      </c>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369"/>
      <c r="CE74" s="374" t="str">
        <f t="shared" si="1"/>
        <v>6. Distribution de chaleur</v>
      </c>
      <c r="CF74" s="145">
        <v>1</v>
      </c>
      <c r="CG74" s="145">
        <v>1</v>
      </c>
      <c r="CH74" s="145">
        <v>1</v>
      </c>
      <c r="CI74" s="145">
        <v>1</v>
      </c>
      <c r="CJ74" s="145">
        <v>1</v>
      </c>
      <c r="CK74" s="145">
        <v>1</v>
      </c>
      <c r="CL74" s="145">
        <v>1</v>
      </c>
      <c r="CM74" s="145">
        <v>1</v>
      </c>
      <c r="CN74" s="145">
        <v>1</v>
      </c>
      <c r="CO74" s="145">
        <v>1</v>
      </c>
      <c r="CP74" s="145">
        <v>1</v>
      </c>
      <c r="CQ74" s="145">
        <v>1</v>
      </c>
      <c r="CR74" s="145">
        <v>1</v>
      </c>
      <c r="CS74" s="145">
        <v>1</v>
      </c>
      <c r="CT74" s="145">
        <f t="shared" si="2"/>
        <v>1</v>
      </c>
      <c r="CU74" s="145">
        <f t="shared" si="3"/>
        <v>1</v>
      </c>
      <c r="CV74" s="145">
        <f t="shared" si="7"/>
        <v>1</v>
      </c>
    </row>
    <row r="75" spans="1:100" s="137" customFormat="1" ht="13.5" hidden="1" thickBot="1" x14ac:dyDescent="0.25">
      <c r="A75" s="158"/>
      <c r="B75" s="98" t="s">
        <v>377</v>
      </c>
      <c r="C75" s="319"/>
      <c r="D75" s="49"/>
      <c r="E75" s="152">
        <v>30</v>
      </c>
      <c r="F75" s="642"/>
      <c r="G75" s="34">
        <v>0.01</v>
      </c>
      <c r="H75" s="636"/>
      <c r="I75" s="622" t="s">
        <v>124</v>
      </c>
      <c r="J75" s="84"/>
      <c r="K75" s="139">
        <f t="shared" si="8"/>
        <v>30</v>
      </c>
      <c r="L75" s="140">
        <f t="shared" ref="L75:L81" si="46">IF(ISNUMBER(H75),IF(I75=$D$332,IFERROR(H75/D75,"-"),H75/100),IF(ISNUMBER(G75),G75,0))</f>
        <v>0.01</v>
      </c>
      <c r="M75" s="141">
        <f t="shared" ref="M75:M81" si="47">IF(AND(ISNUMBER(H75),I75=$D$332),H75,L75*D75)</f>
        <v>0</v>
      </c>
      <c r="N75" s="141">
        <f t="shared" ref="N75:N81" si="48">1/K75*D75</f>
        <v>0</v>
      </c>
      <c r="O75" s="70"/>
      <c r="P75" s="143" t="str">
        <f t="shared" si="0"/>
        <v>Collecteur principal</v>
      </c>
      <c r="Q75" s="144">
        <f t="shared" si="12"/>
        <v>0</v>
      </c>
      <c r="R75" s="144">
        <f t="shared" ref="R75:AU81" si="49">IF(Betrachtungszeit_Heizung&lt;R$26,0,IF(AND(Q$26&lt;&gt;0,Q$26/($K75)=INT(Q$26/($K75))),$D75,0))</f>
        <v>0</v>
      </c>
      <c r="S75" s="144">
        <f t="shared" si="49"/>
        <v>0</v>
      </c>
      <c r="T75" s="144">
        <f t="shared" si="49"/>
        <v>0</v>
      </c>
      <c r="U75" s="144">
        <f t="shared" si="49"/>
        <v>0</v>
      </c>
      <c r="V75" s="144">
        <f t="shared" si="49"/>
        <v>0</v>
      </c>
      <c r="W75" s="144">
        <f t="shared" si="49"/>
        <v>0</v>
      </c>
      <c r="X75" s="144">
        <f t="shared" si="49"/>
        <v>0</v>
      </c>
      <c r="Y75" s="144">
        <f t="shared" si="49"/>
        <v>0</v>
      </c>
      <c r="Z75" s="144">
        <f t="shared" si="49"/>
        <v>0</v>
      </c>
      <c r="AA75" s="144">
        <f t="shared" si="49"/>
        <v>0</v>
      </c>
      <c r="AB75" s="144">
        <f t="shared" si="49"/>
        <v>0</v>
      </c>
      <c r="AC75" s="144">
        <f t="shared" si="49"/>
        <v>0</v>
      </c>
      <c r="AD75" s="144">
        <f t="shared" si="49"/>
        <v>0</v>
      </c>
      <c r="AE75" s="144">
        <f t="shared" si="49"/>
        <v>0</v>
      </c>
      <c r="AF75" s="144">
        <f t="shared" si="49"/>
        <v>0</v>
      </c>
      <c r="AG75" s="144">
        <f t="shared" si="49"/>
        <v>0</v>
      </c>
      <c r="AH75" s="144">
        <f t="shared" si="49"/>
        <v>0</v>
      </c>
      <c r="AI75" s="144">
        <f t="shared" si="49"/>
        <v>0</v>
      </c>
      <c r="AJ75" s="144">
        <f t="shared" si="49"/>
        <v>0</v>
      </c>
      <c r="AK75" s="144">
        <f t="shared" si="49"/>
        <v>0</v>
      </c>
      <c r="AL75" s="144">
        <f t="shared" si="49"/>
        <v>0</v>
      </c>
      <c r="AM75" s="144">
        <f t="shared" si="49"/>
        <v>0</v>
      </c>
      <c r="AN75" s="144">
        <f t="shared" si="49"/>
        <v>0</v>
      </c>
      <c r="AO75" s="144">
        <f t="shared" si="49"/>
        <v>0</v>
      </c>
      <c r="AP75" s="144">
        <f t="shared" si="49"/>
        <v>0</v>
      </c>
      <c r="AQ75" s="144">
        <f t="shared" si="49"/>
        <v>0</v>
      </c>
      <c r="AR75" s="144">
        <f t="shared" si="49"/>
        <v>0</v>
      </c>
      <c r="AS75" s="144">
        <f t="shared" si="49"/>
        <v>0</v>
      </c>
      <c r="AT75" s="144">
        <f t="shared" si="49"/>
        <v>0</v>
      </c>
      <c r="AU75" s="144">
        <f t="shared" si="49"/>
        <v>0</v>
      </c>
      <c r="AV75" s="144">
        <f t="shared" ref="AV75:AV81" si="50">SUMIF($AX$26:$CB$26,Betrachtungszeit_Heizung,AX75:CB75)</f>
        <v>0</v>
      </c>
      <c r="AX75" s="144">
        <f t="shared" ref="AX75:AX81" si="51">$D75</f>
        <v>0</v>
      </c>
      <c r="AY75" s="144">
        <f t="shared" si="33"/>
        <v>0</v>
      </c>
      <c r="AZ75" s="144">
        <f t="shared" si="33"/>
        <v>0</v>
      </c>
      <c r="BA75" s="144">
        <f t="shared" si="33"/>
        <v>0</v>
      </c>
      <c r="BB75" s="144">
        <f t="shared" si="33"/>
        <v>0</v>
      </c>
      <c r="BC75" s="144">
        <f t="shared" si="33"/>
        <v>0</v>
      </c>
      <c r="BD75" s="144">
        <f t="shared" si="33"/>
        <v>0</v>
      </c>
      <c r="BE75" s="144">
        <f t="shared" si="33"/>
        <v>0</v>
      </c>
      <c r="BF75" s="144">
        <f t="shared" si="32"/>
        <v>0</v>
      </c>
      <c r="BG75" s="144">
        <f t="shared" si="32"/>
        <v>0</v>
      </c>
      <c r="BH75" s="144">
        <f t="shared" si="32"/>
        <v>0</v>
      </c>
      <c r="BI75" s="144">
        <f t="shared" si="32"/>
        <v>0</v>
      </c>
      <c r="BJ75" s="144">
        <f t="shared" si="32"/>
        <v>0</v>
      </c>
      <c r="BK75" s="144">
        <f t="shared" si="32"/>
        <v>0</v>
      </c>
      <c r="BL75" s="144">
        <f t="shared" si="32"/>
        <v>0</v>
      </c>
      <c r="BM75" s="144">
        <f t="shared" si="32"/>
        <v>0</v>
      </c>
      <c r="BN75" s="144">
        <f t="shared" si="32"/>
        <v>0</v>
      </c>
      <c r="BO75" s="144">
        <f t="shared" si="32"/>
        <v>0</v>
      </c>
      <c r="BP75" s="144">
        <f t="shared" si="32"/>
        <v>0</v>
      </c>
      <c r="BQ75" s="144">
        <f t="shared" si="32"/>
        <v>0</v>
      </c>
      <c r="BR75" s="144">
        <f t="shared" si="32"/>
        <v>0</v>
      </c>
      <c r="BS75" s="144">
        <f t="shared" si="32"/>
        <v>0</v>
      </c>
      <c r="BT75" s="144">
        <f t="shared" si="32"/>
        <v>0</v>
      </c>
      <c r="BU75" s="144">
        <f t="shared" si="32"/>
        <v>0</v>
      </c>
      <c r="BV75" s="144">
        <f t="shared" si="45"/>
        <v>0</v>
      </c>
      <c r="BW75" s="144">
        <f t="shared" si="16"/>
        <v>0</v>
      </c>
      <c r="BX75" s="144">
        <f t="shared" si="16"/>
        <v>0</v>
      </c>
      <c r="BY75" s="144">
        <f t="shared" si="16"/>
        <v>0</v>
      </c>
      <c r="BZ75" s="144">
        <f t="shared" si="16"/>
        <v>0</v>
      </c>
      <c r="CA75" s="144">
        <f t="shared" si="16"/>
        <v>0</v>
      </c>
      <c r="CB75" s="144">
        <f t="shared" si="16"/>
        <v>0</v>
      </c>
      <c r="CC75" s="369"/>
      <c r="CE75" s="189" t="str">
        <f t="shared" si="1"/>
        <v>Collecteur principal</v>
      </c>
      <c r="CF75" s="145"/>
      <c r="CG75" s="145">
        <v>1</v>
      </c>
      <c r="CH75" s="145">
        <v>1</v>
      </c>
      <c r="CI75" s="145">
        <v>1</v>
      </c>
      <c r="CJ75" s="145">
        <v>1</v>
      </c>
      <c r="CK75" s="145">
        <v>1</v>
      </c>
      <c r="CL75" s="145">
        <v>1</v>
      </c>
      <c r="CM75" s="145">
        <v>1</v>
      </c>
      <c r="CN75" s="145">
        <v>1</v>
      </c>
      <c r="CO75" s="145">
        <v>1</v>
      </c>
      <c r="CP75" s="145">
        <v>1</v>
      </c>
      <c r="CQ75" s="145">
        <v>1</v>
      </c>
      <c r="CR75" s="145">
        <v>1</v>
      </c>
      <c r="CS75" s="145">
        <v>1</v>
      </c>
      <c r="CT75" s="145">
        <f t="shared" si="2"/>
        <v>0</v>
      </c>
      <c r="CU75" s="145">
        <f t="shared" si="3"/>
        <v>0</v>
      </c>
      <c r="CV75" s="145">
        <f t="shared" si="7"/>
        <v>0</v>
      </c>
    </row>
    <row r="76" spans="1:100" s="137" customFormat="1" ht="13.5" hidden="1" thickBot="1" x14ac:dyDescent="0.25">
      <c r="A76" s="158"/>
      <c r="B76" s="98" t="s">
        <v>378</v>
      </c>
      <c r="C76" s="319"/>
      <c r="D76" s="49"/>
      <c r="E76" s="152">
        <v>20</v>
      </c>
      <c r="F76" s="642"/>
      <c r="G76" s="34">
        <v>0.01</v>
      </c>
      <c r="H76" s="636"/>
      <c r="I76" s="622" t="s">
        <v>124</v>
      </c>
      <c r="J76" s="84"/>
      <c r="K76" s="139">
        <f t="shared" si="8"/>
        <v>20</v>
      </c>
      <c r="L76" s="140">
        <f t="shared" si="46"/>
        <v>0.01</v>
      </c>
      <c r="M76" s="141">
        <f t="shared" si="47"/>
        <v>0</v>
      </c>
      <c r="N76" s="141">
        <f t="shared" si="48"/>
        <v>0</v>
      </c>
      <c r="O76" s="70"/>
      <c r="P76" s="143" t="str">
        <f t="shared" si="0"/>
        <v>Vase d'expansion</v>
      </c>
      <c r="Q76" s="144">
        <f t="shared" si="12"/>
        <v>0</v>
      </c>
      <c r="R76" s="144">
        <f t="shared" si="49"/>
        <v>0</v>
      </c>
      <c r="S76" s="144">
        <f t="shared" si="49"/>
        <v>0</v>
      </c>
      <c r="T76" s="144">
        <f t="shared" si="49"/>
        <v>0</v>
      </c>
      <c r="U76" s="144">
        <f t="shared" si="49"/>
        <v>0</v>
      </c>
      <c r="V76" s="144">
        <f t="shared" si="49"/>
        <v>0</v>
      </c>
      <c r="W76" s="144">
        <f t="shared" si="49"/>
        <v>0</v>
      </c>
      <c r="X76" s="144">
        <f t="shared" si="49"/>
        <v>0</v>
      </c>
      <c r="Y76" s="144">
        <f t="shared" si="49"/>
        <v>0</v>
      </c>
      <c r="Z76" s="144">
        <f t="shared" si="49"/>
        <v>0</v>
      </c>
      <c r="AA76" s="144">
        <f t="shared" si="49"/>
        <v>0</v>
      </c>
      <c r="AB76" s="144">
        <f t="shared" si="49"/>
        <v>0</v>
      </c>
      <c r="AC76" s="144">
        <f t="shared" si="49"/>
        <v>0</v>
      </c>
      <c r="AD76" s="144">
        <f t="shared" si="49"/>
        <v>0</v>
      </c>
      <c r="AE76" s="144">
        <f t="shared" si="49"/>
        <v>0</v>
      </c>
      <c r="AF76" s="144">
        <f t="shared" si="49"/>
        <v>0</v>
      </c>
      <c r="AG76" s="144">
        <f t="shared" si="49"/>
        <v>0</v>
      </c>
      <c r="AH76" s="144">
        <f t="shared" si="49"/>
        <v>0</v>
      </c>
      <c r="AI76" s="144">
        <f t="shared" si="49"/>
        <v>0</v>
      </c>
      <c r="AJ76" s="144">
        <f t="shared" si="49"/>
        <v>0</v>
      </c>
      <c r="AK76" s="144">
        <f t="shared" si="49"/>
        <v>0</v>
      </c>
      <c r="AL76" s="144">
        <f t="shared" si="49"/>
        <v>0</v>
      </c>
      <c r="AM76" s="144">
        <f t="shared" si="49"/>
        <v>0</v>
      </c>
      <c r="AN76" s="144">
        <f t="shared" si="49"/>
        <v>0</v>
      </c>
      <c r="AO76" s="144">
        <f t="shared" si="49"/>
        <v>0</v>
      </c>
      <c r="AP76" s="144">
        <f t="shared" si="49"/>
        <v>0</v>
      </c>
      <c r="AQ76" s="144">
        <f t="shared" si="49"/>
        <v>0</v>
      </c>
      <c r="AR76" s="144">
        <f t="shared" si="49"/>
        <v>0</v>
      </c>
      <c r="AS76" s="144">
        <f t="shared" si="49"/>
        <v>0</v>
      </c>
      <c r="AT76" s="144">
        <f t="shared" si="49"/>
        <v>0</v>
      </c>
      <c r="AU76" s="144">
        <f t="shared" si="49"/>
        <v>0</v>
      </c>
      <c r="AV76" s="144">
        <f t="shared" si="50"/>
        <v>0</v>
      </c>
      <c r="AX76" s="144">
        <f t="shared" si="51"/>
        <v>0</v>
      </c>
      <c r="AY76" s="144">
        <f t="shared" si="33"/>
        <v>0</v>
      </c>
      <c r="AZ76" s="144">
        <f t="shared" si="33"/>
        <v>0</v>
      </c>
      <c r="BA76" s="144">
        <f t="shared" si="33"/>
        <v>0</v>
      </c>
      <c r="BB76" s="144">
        <f t="shared" si="33"/>
        <v>0</v>
      </c>
      <c r="BC76" s="144">
        <f t="shared" si="33"/>
        <v>0</v>
      </c>
      <c r="BD76" s="144">
        <f t="shared" si="33"/>
        <v>0</v>
      </c>
      <c r="BE76" s="144">
        <f t="shared" si="33"/>
        <v>0</v>
      </c>
      <c r="BF76" s="144">
        <f t="shared" si="32"/>
        <v>0</v>
      </c>
      <c r="BG76" s="144">
        <f t="shared" si="32"/>
        <v>0</v>
      </c>
      <c r="BH76" s="144">
        <f t="shared" si="32"/>
        <v>0</v>
      </c>
      <c r="BI76" s="144">
        <f t="shared" si="32"/>
        <v>0</v>
      </c>
      <c r="BJ76" s="144">
        <f t="shared" si="32"/>
        <v>0</v>
      </c>
      <c r="BK76" s="144">
        <f t="shared" si="32"/>
        <v>0</v>
      </c>
      <c r="BL76" s="144">
        <f t="shared" si="32"/>
        <v>0</v>
      </c>
      <c r="BM76" s="144">
        <f t="shared" si="32"/>
        <v>0</v>
      </c>
      <c r="BN76" s="144">
        <f t="shared" si="32"/>
        <v>0</v>
      </c>
      <c r="BO76" s="144">
        <f t="shared" si="32"/>
        <v>0</v>
      </c>
      <c r="BP76" s="144">
        <f t="shared" si="32"/>
        <v>0</v>
      </c>
      <c r="BQ76" s="144">
        <f t="shared" si="32"/>
        <v>0</v>
      </c>
      <c r="BR76" s="144">
        <f t="shared" si="32"/>
        <v>0</v>
      </c>
      <c r="BS76" s="144">
        <f t="shared" si="32"/>
        <v>0</v>
      </c>
      <c r="BT76" s="144">
        <f t="shared" si="32"/>
        <v>0</v>
      </c>
      <c r="BU76" s="144">
        <f t="shared" si="32"/>
        <v>0</v>
      </c>
      <c r="BV76" s="144">
        <f t="shared" si="45"/>
        <v>0</v>
      </c>
      <c r="BW76" s="144">
        <f t="shared" si="16"/>
        <v>0</v>
      </c>
      <c r="BX76" s="144">
        <f t="shared" si="16"/>
        <v>0</v>
      </c>
      <c r="BY76" s="144">
        <f t="shared" si="16"/>
        <v>0</v>
      </c>
      <c r="BZ76" s="144">
        <f t="shared" si="16"/>
        <v>0</v>
      </c>
      <c r="CA76" s="144">
        <f t="shared" si="16"/>
        <v>0</v>
      </c>
      <c r="CB76" s="144">
        <f t="shared" si="16"/>
        <v>0</v>
      </c>
      <c r="CC76" s="369"/>
      <c r="CE76" s="189" t="str">
        <f t="shared" si="1"/>
        <v>Vase d'expansion</v>
      </c>
      <c r="CF76" s="145"/>
      <c r="CG76" s="145">
        <v>1</v>
      </c>
      <c r="CH76" s="145">
        <v>1</v>
      </c>
      <c r="CI76" s="145">
        <v>1</v>
      </c>
      <c r="CJ76" s="145">
        <v>1</v>
      </c>
      <c r="CK76" s="145">
        <v>1</v>
      </c>
      <c r="CL76" s="145">
        <v>1</v>
      </c>
      <c r="CM76" s="145">
        <v>1</v>
      </c>
      <c r="CN76" s="145">
        <v>1</v>
      </c>
      <c r="CO76" s="145">
        <v>1</v>
      </c>
      <c r="CP76" s="145">
        <v>1</v>
      </c>
      <c r="CQ76" s="145">
        <v>1</v>
      </c>
      <c r="CR76" s="145">
        <v>1</v>
      </c>
      <c r="CS76" s="145">
        <v>1</v>
      </c>
      <c r="CT76" s="145">
        <f t="shared" si="2"/>
        <v>0</v>
      </c>
      <c r="CU76" s="145">
        <f t="shared" si="3"/>
        <v>0</v>
      </c>
      <c r="CV76" s="145">
        <f t="shared" si="7"/>
        <v>0</v>
      </c>
    </row>
    <row r="77" spans="1:100" s="137" customFormat="1" ht="13.5" hidden="1" thickBot="1" x14ac:dyDescent="0.25">
      <c r="A77" s="158"/>
      <c r="B77" s="98" t="s">
        <v>146</v>
      </c>
      <c r="C77" s="319"/>
      <c r="D77" s="49"/>
      <c r="E77" s="152">
        <v>20</v>
      </c>
      <c r="F77" s="642"/>
      <c r="G77" s="34">
        <v>0.01</v>
      </c>
      <c r="H77" s="636"/>
      <c r="I77" s="622" t="s">
        <v>124</v>
      </c>
      <c r="J77" s="84"/>
      <c r="K77" s="139">
        <f t="shared" si="8"/>
        <v>20</v>
      </c>
      <c r="L77" s="140">
        <f t="shared" si="46"/>
        <v>0.01</v>
      </c>
      <c r="M77" s="141">
        <f t="shared" si="47"/>
        <v>0</v>
      </c>
      <c r="N77" s="141">
        <f t="shared" si="48"/>
        <v>0</v>
      </c>
      <c r="O77" s="70"/>
      <c r="P77" s="143" t="str">
        <f t="shared" si="0"/>
        <v>Groupes de chauffage</v>
      </c>
      <c r="Q77" s="144">
        <f t="shared" si="12"/>
        <v>0</v>
      </c>
      <c r="R77" s="144">
        <f t="shared" si="49"/>
        <v>0</v>
      </c>
      <c r="S77" s="144">
        <f t="shared" si="49"/>
        <v>0</v>
      </c>
      <c r="T77" s="144">
        <f t="shared" si="49"/>
        <v>0</v>
      </c>
      <c r="U77" s="144">
        <f t="shared" si="49"/>
        <v>0</v>
      </c>
      <c r="V77" s="144">
        <f t="shared" si="49"/>
        <v>0</v>
      </c>
      <c r="W77" s="144">
        <f t="shared" si="49"/>
        <v>0</v>
      </c>
      <c r="X77" s="144">
        <f t="shared" si="49"/>
        <v>0</v>
      </c>
      <c r="Y77" s="144">
        <f t="shared" si="49"/>
        <v>0</v>
      </c>
      <c r="Z77" s="144">
        <f t="shared" si="49"/>
        <v>0</v>
      </c>
      <c r="AA77" s="144">
        <f t="shared" si="49"/>
        <v>0</v>
      </c>
      <c r="AB77" s="144">
        <f t="shared" si="49"/>
        <v>0</v>
      </c>
      <c r="AC77" s="144">
        <f t="shared" si="49"/>
        <v>0</v>
      </c>
      <c r="AD77" s="144">
        <f t="shared" si="49"/>
        <v>0</v>
      </c>
      <c r="AE77" s="144">
        <f t="shared" si="49"/>
        <v>0</v>
      </c>
      <c r="AF77" s="144">
        <f t="shared" si="49"/>
        <v>0</v>
      </c>
      <c r="AG77" s="144">
        <f t="shared" si="49"/>
        <v>0</v>
      </c>
      <c r="AH77" s="144">
        <f t="shared" si="49"/>
        <v>0</v>
      </c>
      <c r="AI77" s="144">
        <f t="shared" si="49"/>
        <v>0</v>
      </c>
      <c r="AJ77" s="144">
        <f t="shared" si="49"/>
        <v>0</v>
      </c>
      <c r="AK77" s="144">
        <f t="shared" si="49"/>
        <v>0</v>
      </c>
      <c r="AL77" s="144">
        <f t="shared" si="49"/>
        <v>0</v>
      </c>
      <c r="AM77" s="144">
        <f t="shared" si="49"/>
        <v>0</v>
      </c>
      <c r="AN77" s="144">
        <f t="shared" si="49"/>
        <v>0</v>
      </c>
      <c r="AO77" s="144">
        <f t="shared" si="49"/>
        <v>0</v>
      </c>
      <c r="AP77" s="144">
        <f t="shared" si="49"/>
        <v>0</v>
      </c>
      <c r="AQ77" s="144">
        <f t="shared" si="49"/>
        <v>0</v>
      </c>
      <c r="AR77" s="144">
        <f t="shared" si="49"/>
        <v>0</v>
      </c>
      <c r="AS77" s="144">
        <f t="shared" si="49"/>
        <v>0</v>
      </c>
      <c r="AT77" s="144">
        <f t="shared" si="49"/>
        <v>0</v>
      </c>
      <c r="AU77" s="144">
        <f t="shared" si="49"/>
        <v>0</v>
      </c>
      <c r="AV77" s="144">
        <f t="shared" si="50"/>
        <v>0</v>
      </c>
      <c r="AX77" s="144">
        <f t="shared" si="51"/>
        <v>0</v>
      </c>
      <c r="AY77" s="144">
        <f t="shared" si="33"/>
        <v>0</v>
      </c>
      <c r="AZ77" s="144">
        <f t="shared" si="33"/>
        <v>0</v>
      </c>
      <c r="BA77" s="144">
        <f t="shared" si="33"/>
        <v>0</v>
      </c>
      <c r="BB77" s="144">
        <f t="shared" si="33"/>
        <v>0</v>
      </c>
      <c r="BC77" s="144">
        <f t="shared" si="33"/>
        <v>0</v>
      </c>
      <c r="BD77" s="144">
        <f t="shared" si="33"/>
        <v>0</v>
      </c>
      <c r="BE77" s="144">
        <f t="shared" si="33"/>
        <v>0</v>
      </c>
      <c r="BF77" s="144">
        <f t="shared" si="32"/>
        <v>0</v>
      </c>
      <c r="BG77" s="144">
        <f t="shared" si="32"/>
        <v>0</v>
      </c>
      <c r="BH77" s="144">
        <f t="shared" si="32"/>
        <v>0</v>
      </c>
      <c r="BI77" s="144">
        <f t="shared" si="32"/>
        <v>0</v>
      </c>
      <c r="BJ77" s="144">
        <f t="shared" si="32"/>
        <v>0</v>
      </c>
      <c r="BK77" s="144">
        <f t="shared" si="32"/>
        <v>0</v>
      </c>
      <c r="BL77" s="144">
        <f t="shared" si="32"/>
        <v>0</v>
      </c>
      <c r="BM77" s="144">
        <f t="shared" si="32"/>
        <v>0</v>
      </c>
      <c r="BN77" s="144">
        <f t="shared" si="32"/>
        <v>0</v>
      </c>
      <c r="BO77" s="144">
        <f t="shared" si="32"/>
        <v>0</v>
      </c>
      <c r="BP77" s="144">
        <f t="shared" si="32"/>
        <v>0</v>
      </c>
      <c r="BQ77" s="144">
        <f t="shared" si="32"/>
        <v>0</v>
      </c>
      <c r="BR77" s="144">
        <f t="shared" si="32"/>
        <v>0</v>
      </c>
      <c r="BS77" s="144">
        <f t="shared" si="32"/>
        <v>0</v>
      </c>
      <c r="BT77" s="144">
        <f t="shared" si="32"/>
        <v>0</v>
      </c>
      <c r="BU77" s="144">
        <f t="shared" si="32"/>
        <v>0</v>
      </c>
      <c r="BV77" s="144">
        <f t="shared" si="45"/>
        <v>0</v>
      </c>
      <c r="BW77" s="144">
        <f t="shared" si="16"/>
        <v>0</v>
      </c>
      <c r="BX77" s="144">
        <f t="shared" si="16"/>
        <v>0</v>
      </c>
      <c r="BY77" s="144">
        <f t="shared" si="16"/>
        <v>0</v>
      </c>
      <c r="BZ77" s="144">
        <f t="shared" si="16"/>
        <v>0</v>
      </c>
      <c r="CA77" s="144">
        <f t="shared" si="16"/>
        <v>0</v>
      </c>
      <c r="CB77" s="144">
        <f t="shared" si="16"/>
        <v>0</v>
      </c>
      <c r="CC77" s="369"/>
      <c r="CE77" s="189" t="str">
        <f t="shared" si="1"/>
        <v>Groupes de chauffage</v>
      </c>
      <c r="CF77" s="145"/>
      <c r="CG77" s="145">
        <v>1</v>
      </c>
      <c r="CH77" s="145">
        <v>1</v>
      </c>
      <c r="CI77" s="145">
        <v>1</v>
      </c>
      <c r="CJ77" s="145">
        <v>1</v>
      </c>
      <c r="CK77" s="145">
        <v>1</v>
      </c>
      <c r="CL77" s="145">
        <v>1</v>
      </c>
      <c r="CM77" s="145">
        <v>1</v>
      </c>
      <c r="CN77" s="145">
        <v>1</v>
      </c>
      <c r="CO77" s="145">
        <v>1</v>
      </c>
      <c r="CP77" s="145">
        <v>1</v>
      </c>
      <c r="CQ77" s="145">
        <v>1</v>
      </c>
      <c r="CR77" s="145">
        <v>1</v>
      </c>
      <c r="CS77" s="145">
        <v>1</v>
      </c>
      <c r="CT77" s="145">
        <f t="shared" si="2"/>
        <v>0</v>
      </c>
      <c r="CU77" s="145">
        <f t="shared" si="3"/>
        <v>0</v>
      </c>
      <c r="CV77" s="145">
        <f t="shared" si="7"/>
        <v>0</v>
      </c>
    </row>
    <row r="78" spans="1:100" s="137" customFormat="1" ht="13.5" hidden="1" thickBot="1" x14ac:dyDescent="0.25">
      <c r="A78" s="158"/>
      <c r="B78" s="98" t="s">
        <v>379</v>
      </c>
      <c r="C78" s="319"/>
      <c r="D78" s="49"/>
      <c r="E78" s="152">
        <v>20</v>
      </c>
      <c r="F78" s="642"/>
      <c r="G78" s="34">
        <v>1.4999999999999999E-2</v>
      </c>
      <c r="H78" s="636"/>
      <c r="I78" s="622" t="s">
        <v>124</v>
      </c>
      <c r="J78" s="84"/>
      <c r="K78" s="139">
        <f t="shared" si="8"/>
        <v>20</v>
      </c>
      <c r="L78" s="140">
        <f t="shared" si="46"/>
        <v>1.4999999999999999E-2</v>
      </c>
      <c r="M78" s="141">
        <f t="shared" si="47"/>
        <v>0</v>
      </c>
      <c r="N78" s="141">
        <f t="shared" si="48"/>
        <v>0</v>
      </c>
      <c r="O78" s="70"/>
      <c r="P78" s="143" t="str">
        <f t="shared" si="0"/>
        <v>Sous-stations</v>
      </c>
      <c r="Q78" s="144">
        <f t="shared" si="12"/>
        <v>0</v>
      </c>
      <c r="R78" s="144">
        <f t="shared" si="49"/>
        <v>0</v>
      </c>
      <c r="S78" s="144">
        <f t="shared" si="49"/>
        <v>0</v>
      </c>
      <c r="T78" s="144">
        <f t="shared" si="49"/>
        <v>0</v>
      </c>
      <c r="U78" s="144">
        <f t="shared" si="49"/>
        <v>0</v>
      </c>
      <c r="V78" s="144">
        <f t="shared" si="49"/>
        <v>0</v>
      </c>
      <c r="W78" s="144">
        <f t="shared" si="49"/>
        <v>0</v>
      </c>
      <c r="X78" s="144">
        <f t="shared" si="49"/>
        <v>0</v>
      </c>
      <c r="Y78" s="144">
        <f t="shared" si="49"/>
        <v>0</v>
      </c>
      <c r="Z78" s="144">
        <f t="shared" si="49"/>
        <v>0</v>
      </c>
      <c r="AA78" s="144">
        <f t="shared" si="49"/>
        <v>0</v>
      </c>
      <c r="AB78" s="144">
        <f t="shared" si="49"/>
        <v>0</v>
      </c>
      <c r="AC78" s="144">
        <f t="shared" si="49"/>
        <v>0</v>
      </c>
      <c r="AD78" s="144">
        <f t="shared" si="49"/>
        <v>0</v>
      </c>
      <c r="AE78" s="144">
        <f t="shared" si="49"/>
        <v>0</v>
      </c>
      <c r="AF78" s="144">
        <f t="shared" si="49"/>
        <v>0</v>
      </c>
      <c r="AG78" s="144">
        <f t="shared" si="49"/>
        <v>0</v>
      </c>
      <c r="AH78" s="144">
        <f t="shared" si="49"/>
        <v>0</v>
      </c>
      <c r="AI78" s="144">
        <f t="shared" si="49"/>
        <v>0</v>
      </c>
      <c r="AJ78" s="144">
        <f t="shared" si="49"/>
        <v>0</v>
      </c>
      <c r="AK78" s="144">
        <f t="shared" si="49"/>
        <v>0</v>
      </c>
      <c r="AL78" s="144">
        <f t="shared" si="49"/>
        <v>0</v>
      </c>
      <c r="AM78" s="144">
        <f t="shared" si="49"/>
        <v>0</v>
      </c>
      <c r="AN78" s="144">
        <f t="shared" si="49"/>
        <v>0</v>
      </c>
      <c r="AO78" s="144">
        <f t="shared" si="49"/>
        <v>0</v>
      </c>
      <c r="AP78" s="144">
        <f t="shared" si="49"/>
        <v>0</v>
      </c>
      <c r="AQ78" s="144">
        <f t="shared" si="49"/>
        <v>0</v>
      </c>
      <c r="AR78" s="144">
        <f t="shared" si="49"/>
        <v>0</v>
      </c>
      <c r="AS78" s="144">
        <f t="shared" si="49"/>
        <v>0</v>
      </c>
      <c r="AT78" s="144">
        <f t="shared" si="49"/>
        <v>0</v>
      </c>
      <c r="AU78" s="144">
        <f t="shared" si="49"/>
        <v>0</v>
      </c>
      <c r="AV78" s="144">
        <f t="shared" si="50"/>
        <v>0</v>
      </c>
      <c r="AX78" s="144">
        <f t="shared" si="51"/>
        <v>0</v>
      </c>
      <c r="AY78" s="144">
        <f t="shared" si="33"/>
        <v>0</v>
      </c>
      <c r="AZ78" s="144">
        <f t="shared" si="33"/>
        <v>0</v>
      </c>
      <c r="BA78" s="144">
        <f t="shared" si="33"/>
        <v>0</v>
      </c>
      <c r="BB78" s="144">
        <f t="shared" si="33"/>
        <v>0</v>
      </c>
      <c r="BC78" s="144">
        <f t="shared" si="33"/>
        <v>0</v>
      </c>
      <c r="BD78" s="144">
        <f t="shared" si="33"/>
        <v>0</v>
      </c>
      <c r="BE78" s="144">
        <f t="shared" si="33"/>
        <v>0</v>
      </c>
      <c r="BF78" s="144">
        <f t="shared" si="32"/>
        <v>0</v>
      </c>
      <c r="BG78" s="144">
        <f t="shared" si="32"/>
        <v>0</v>
      </c>
      <c r="BH78" s="144">
        <f t="shared" si="32"/>
        <v>0</v>
      </c>
      <c r="BI78" s="144">
        <f t="shared" si="32"/>
        <v>0</v>
      </c>
      <c r="BJ78" s="144">
        <f t="shared" si="32"/>
        <v>0</v>
      </c>
      <c r="BK78" s="144">
        <f t="shared" si="32"/>
        <v>0</v>
      </c>
      <c r="BL78" s="144">
        <f t="shared" si="32"/>
        <v>0</v>
      </c>
      <c r="BM78" s="144">
        <f t="shared" si="32"/>
        <v>0</v>
      </c>
      <c r="BN78" s="144">
        <f t="shared" si="32"/>
        <v>0</v>
      </c>
      <c r="BO78" s="144">
        <f t="shared" si="32"/>
        <v>0</v>
      </c>
      <c r="BP78" s="144">
        <f t="shared" si="32"/>
        <v>0</v>
      </c>
      <c r="BQ78" s="144">
        <f t="shared" si="32"/>
        <v>0</v>
      </c>
      <c r="BR78" s="144">
        <f t="shared" si="32"/>
        <v>0</v>
      </c>
      <c r="BS78" s="144">
        <f t="shared" si="32"/>
        <v>0</v>
      </c>
      <c r="BT78" s="144">
        <f t="shared" si="32"/>
        <v>0</v>
      </c>
      <c r="BU78" s="144">
        <f t="shared" si="32"/>
        <v>0</v>
      </c>
      <c r="BV78" s="144">
        <f t="shared" si="45"/>
        <v>0</v>
      </c>
      <c r="BW78" s="144">
        <f t="shared" si="16"/>
        <v>0</v>
      </c>
      <c r="BX78" s="144">
        <f t="shared" si="16"/>
        <v>0</v>
      </c>
      <c r="BY78" s="144">
        <f t="shared" si="16"/>
        <v>0</v>
      </c>
      <c r="BZ78" s="144">
        <f t="shared" si="16"/>
        <v>0</v>
      </c>
      <c r="CA78" s="144">
        <f t="shared" si="16"/>
        <v>0</v>
      </c>
      <c r="CB78" s="144">
        <f t="shared" si="16"/>
        <v>0</v>
      </c>
      <c r="CC78" s="369"/>
      <c r="CE78" s="189" t="str">
        <f t="shared" si="1"/>
        <v>Sous-stations</v>
      </c>
      <c r="CF78" s="145"/>
      <c r="CG78" s="145">
        <v>1</v>
      </c>
      <c r="CH78" s="145">
        <v>1</v>
      </c>
      <c r="CI78" s="145">
        <v>1</v>
      </c>
      <c r="CJ78" s="145">
        <v>1</v>
      </c>
      <c r="CK78" s="145">
        <v>1</v>
      </c>
      <c r="CL78" s="145">
        <v>1</v>
      </c>
      <c r="CM78" s="145">
        <v>1</v>
      </c>
      <c r="CN78" s="145">
        <v>1</v>
      </c>
      <c r="CO78" s="145">
        <v>1</v>
      </c>
      <c r="CP78" s="145">
        <v>1</v>
      </c>
      <c r="CQ78" s="145">
        <v>1</v>
      </c>
      <c r="CR78" s="145">
        <v>1</v>
      </c>
      <c r="CS78" s="145">
        <v>1</v>
      </c>
      <c r="CT78" s="145">
        <f t="shared" si="2"/>
        <v>0</v>
      </c>
      <c r="CU78" s="145">
        <f t="shared" si="3"/>
        <v>0</v>
      </c>
      <c r="CV78" s="145">
        <f t="shared" si="7"/>
        <v>0</v>
      </c>
    </row>
    <row r="79" spans="1:100" s="137" customFormat="1" ht="13.5" hidden="1" thickBot="1" x14ac:dyDescent="0.25">
      <c r="A79" s="158"/>
      <c r="B79" s="98" t="s">
        <v>384</v>
      </c>
      <c r="C79" s="319"/>
      <c r="D79" s="49"/>
      <c r="E79" s="152">
        <v>20</v>
      </c>
      <c r="F79" s="642"/>
      <c r="G79" s="34">
        <v>0.08</v>
      </c>
      <c r="H79" s="636"/>
      <c r="I79" s="622" t="s">
        <v>124</v>
      </c>
      <c r="J79" s="84"/>
      <c r="K79" s="139">
        <f t="shared" si="8"/>
        <v>20</v>
      </c>
      <c r="L79" s="140">
        <f t="shared" si="46"/>
        <v>0.08</v>
      </c>
      <c r="M79" s="141">
        <f t="shared" si="47"/>
        <v>0</v>
      </c>
      <c r="N79" s="141">
        <f t="shared" si="48"/>
        <v>0</v>
      </c>
      <c r="O79" s="70"/>
      <c r="P79" s="147" t="str">
        <f t="shared" si="0"/>
        <v>Système de comptage d'énergie</v>
      </c>
      <c r="Q79" s="144">
        <f t="shared" si="12"/>
        <v>0</v>
      </c>
      <c r="R79" s="144">
        <f t="shared" si="49"/>
        <v>0</v>
      </c>
      <c r="S79" s="144">
        <f t="shared" si="49"/>
        <v>0</v>
      </c>
      <c r="T79" s="144">
        <f t="shared" si="49"/>
        <v>0</v>
      </c>
      <c r="U79" s="144">
        <f t="shared" si="49"/>
        <v>0</v>
      </c>
      <c r="V79" s="144">
        <f t="shared" si="49"/>
        <v>0</v>
      </c>
      <c r="W79" s="144">
        <f t="shared" si="49"/>
        <v>0</v>
      </c>
      <c r="X79" s="144">
        <f t="shared" si="49"/>
        <v>0</v>
      </c>
      <c r="Y79" s="144">
        <f t="shared" si="49"/>
        <v>0</v>
      </c>
      <c r="Z79" s="144">
        <f t="shared" si="49"/>
        <v>0</v>
      </c>
      <c r="AA79" s="144">
        <f t="shared" si="49"/>
        <v>0</v>
      </c>
      <c r="AB79" s="144">
        <f t="shared" si="49"/>
        <v>0</v>
      </c>
      <c r="AC79" s="144">
        <f t="shared" si="49"/>
        <v>0</v>
      </c>
      <c r="AD79" s="144">
        <f t="shared" si="49"/>
        <v>0</v>
      </c>
      <c r="AE79" s="144">
        <f t="shared" si="49"/>
        <v>0</v>
      </c>
      <c r="AF79" s="144">
        <f t="shared" si="49"/>
        <v>0</v>
      </c>
      <c r="AG79" s="144">
        <f t="shared" si="49"/>
        <v>0</v>
      </c>
      <c r="AH79" s="144">
        <f t="shared" si="49"/>
        <v>0</v>
      </c>
      <c r="AI79" s="144">
        <f t="shared" si="49"/>
        <v>0</v>
      </c>
      <c r="AJ79" s="144">
        <f t="shared" si="49"/>
        <v>0</v>
      </c>
      <c r="AK79" s="144">
        <f t="shared" si="49"/>
        <v>0</v>
      </c>
      <c r="AL79" s="144">
        <f t="shared" si="49"/>
        <v>0</v>
      </c>
      <c r="AM79" s="144">
        <f t="shared" si="49"/>
        <v>0</v>
      </c>
      <c r="AN79" s="144">
        <f t="shared" si="49"/>
        <v>0</v>
      </c>
      <c r="AO79" s="144">
        <f t="shared" si="49"/>
        <v>0</v>
      </c>
      <c r="AP79" s="144">
        <f t="shared" si="49"/>
        <v>0</v>
      </c>
      <c r="AQ79" s="144">
        <f t="shared" si="49"/>
        <v>0</v>
      </c>
      <c r="AR79" s="144">
        <f t="shared" si="49"/>
        <v>0</v>
      </c>
      <c r="AS79" s="144">
        <f t="shared" si="49"/>
        <v>0</v>
      </c>
      <c r="AT79" s="144">
        <f t="shared" si="49"/>
        <v>0</v>
      </c>
      <c r="AU79" s="144">
        <f t="shared" si="49"/>
        <v>0</v>
      </c>
      <c r="AV79" s="144">
        <f t="shared" si="50"/>
        <v>0</v>
      </c>
      <c r="AX79" s="144">
        <f t="shared" si="51"/>
        <v>0</v>
      </c>
      <c r="AY79" s="144">
        <f t="shared" si="33"/>
        <v>0</v>
      </c>
      <c r="AZ79" s="144">
        <f t="shared" si="33"/>
        <v>0</v>
      </c>
      <c r="BA79" s="144">
        <f t="shared" si="33"/>
        <v>0</v>
      </c>
      <c r="BB79" s="144">
        <f t="shared" si="33"/>
        <v>0</v>
      </c>
      <c r="BC79" s="144">
        <f t="shared" si="33"/>
        <v>0</v>
      </c>
      <c r="BD79" s="144">
        <f t="shared" si="33"/>
        <v>0</v>
      </c>
      <c r="BE79" s="144">
        <f t="shared" si="33"/>
        <v>0</v>
      </c>
      <c r="BF79" s="144">
        <f t="shared" si="32"/>
        <v>0</v>
      </c>
      <c r="BG79" s="144">
        <f t="shared" si="32"/>
        <v>0</v>
      </c>
      <c r="BH79" s="144">
        <f t="shared" si="32"/>
        <v>0</v>
      </c>
      <c r="BI79" s="144">
        <f t="shared" si="32"/>
        <v>0</v>
      </c>
      <c r="BJ79" s="144">
        <f t="shared" si="32"/>
        <v>0</v>
      </c>
      <c r="BK79" s="144">
        <f t="shared" si="32"/>
        <v>0</v>
      </c>
      <c r="BL79" s="144">
        <f t="shared" ref="BL79:BU91" si="52">BK79-$N79+AE79</f>
        <v>0</v>
      </c>
      <c r="BM79" s="144">
        <f t="shared" si="52"/>
        <v>0</v>
      </c>
      <c r="BN79" s="144">
        <f t="shared" si="52"/>
        <v>0</v>
      </c>
      <c r="BO79" s="144">
        <f t="shared" si="52"/>
        <v>0</v>
      </c>
      <c r="BP79" s="144">
        <f t="shared" si="52"/>
        <v>0</v>
      </c>
      <c r="BQ79" s="144">
        <f t="shared" si="52"/>
        <v>0</v>
      </c>
      <c r="BR79" s="144">
        <f t="shared" si="52"/>
        <v>0</v>
      </c>
      <c r="BS79" s="144">
        <f t="shared" si="52"/>
        <v>0</v>
      </c>
      <c r="BT79" s="144">
        <f t="shared" si="52"/>
        <v>0</v>
      </c>
      <c r="BU79" s="144">
        <f t="shared" si="52"/>
        <v>0</v>
      </c>
      <c r="BV79" s="144">
        <f t="shared" si="45"/>
        <v>0</v>
      </c>
      <c r="BW79" s="144">
        <f t="shared" si="16"/>
        <v>0</v>
      </c>
      <c r="BX79" s="144">
        <f t="shared" si="16"/>
        <v>0</v>
      </c>
      <c r="BY79" s="144">
        <f t="shared" si="16"/>
        <v>0</v>
      </c>
      <c r="BZ79" s="144">
        <f t="shared" si="16"/>
        <v>0</v>
      </c>
      <c r="CA79" s="144">
        <f t="shared" si="16"/>
        <v>0</v>
      </c>
      <c r="CB79" s="144">
        <f t="shared" si="16"/>
        <v>0</v>
      </c>
      <c r="CC79" s="369"/>
      <c r="CE79" s="189" t="str">
        <f t="shared" si="1"/>
        <v>Système de comptage d'énergie</v>
      </c>
      <c r="CF79" s="145"/>
      <c r="CG79" s="145">
        <v>1</v>
      </c>
      <c r="CH79" s="145">
        <v>1</v>
      </c>
      <c r="CI79" s="145">
        <v>1</v>
      </c>
      <c r="CJ79" s="145">
        <v>1</v>
      </c>
      <c r="CK79" s="145">
        <v>1</v>
      </c>
      <c r="CL79" s="145">
        <v>1</v>
      </c>
      <c r="CM79" s="145">
        <v>1</v>
      </c>
      <c r="CN79" s="145">
        <v>1</v>
      </c>
      <c r="CO79" s="145">
        <v>1</v>
      </c>
      <c r="CP79" s="145">
        <v>1</v>
      </c>
      <c r="CQ79" s="145">
        <v>1</v>
      </c>
      <c r="CR79" s="145">
        <v>1</v>
      </c>
      <c r="CS79" s="145">
        <v>1</v>
      </c>
      <c r="CT79" s="145">
        <f t="shared" si="2"/>
        <v>0</v>
      </c>
      <c r="CU79" s="145">
        <f t="shared" si="3"/>
        <v>0</v>
      </c>
      <c r="CV79" s="145">
        <f t="shared" si="7"/>
        <v>0</v>
      </c>
    </row>
    <row r="80" spans="1:100" s="137" customFormat="1" ht="13.5" hidden="1" thickBot="1" x14ac:dyDescent="0.25">
      <c r="A80" s="158"/>
      <c r="B80" s="98" t="s">
        <v>367</v>
      </c>
      <c r="C80" s="319"/>
      <c r="D80" s="49"/>
      <c r="E80" s="152">
        <v>30</v>
      </c>
      <c r="F80" s="642"/>
      <c r="G80" s="157">
        <v>1E-3</v>
      </c>
      <c r="H80" s="636"/>
      <c r="I80" s="622" t="s">
        <v>124</v>
      </c>
      <c r="J80" s="84"/>
      <c r="K80" s="139">
        <f t="shared" si="8"/>
        <v>30</v>
      </c>
      <c r="L80" s="140">
        <f t="shared" si="46"/>
        <v>1E-3</v>
      </c>
      <c r="M80" s="141">
        <f t="shared" si="47"/>
        <v>0</v>
      </c>
      <c r="N80" s="141">
        <f t="shared" si="48"/>
        <v>0</v>
      </c>
      <c r="O80" s="70"/>
      <c r="P80" s="143" t="str">
        <f t="shared" si="0"/>
        <v>Calorifugeage</v>
      </c>
      <c r="Q80" s="144">
        <f t="shared" si="12"/>
        <v>0</v>
      </c>
      <c r="R80" s="144">
        <f t="shared" si="49"/>
        <v>0</v>
      </c>
      <c r="S80" s="144">
        <f t="shared" si="49"/>
        <v>0</v>
      </c>
      <c r="T80" s="144">
        <f t="shared" si="49"/>
        <v>0</v>
      </c>
      <c r="U80" s="144">
        <f t="shared" si="49"/>
        <v>0</v>
      </c>
      <c r="V80" s="144">
        <f t="shared" si="49"/>
        <v>0</v>
      </c>
      <c r="W80" s="144">
        <f t="shared" si="49"/>
        <v>0</v>
      </c>
      <c r="X80" s="144">
        <f t="shared" si="49"/>
        <v>0</v>
      </c>
      <c r="Y80" s="144">
        <f t="shared" si="49"/>
        <v>0</v>
      </c>
      <c r="Z80" s="144">
        <f t="shared" si="49"/>
        <v>0</v>
      </c>
      <c r="AA80" s="144">
        <f t="shared" si="49"/>
        <v>0</v>
      </c>
      <c r="AB80" s="144">
        <f t="shared" si="49"/>
        <v>0</v>
      </c>
      <c r="AC80" s="144">
        <f t="shared" si="49"/>
        <v>0</v>
      </c>
      <c r="AD80" s="144">
        <f t="shared" si="49"/>
        <v>0</v>
      </c>
      <c r="AE80" s="144">
        <f t="shared" si="49"/>
        <v>0</v>
      </c>
      <c r="AF80" s="144">
        <f t="shared" si="49"/>
        <v>0</v>
      </c>
      <c r="AG80" s="144">
        <f t="shared" si="49"/>
        <v>0</v>
      </c>
      <c r="AH80" s="144">
        <f t="shared" si="49"/>
        <v>0</v>
      </c>
      <c r="AI80" s="144">
        <f t="shared" si="49"/>
        <v>0</v>
      </c>
      <c r="AJ80" s="144">
        <f t="shared" si="49"/>
        <v>0</v>
      </c>
      <c r="AK80" s="144">
        <f t="shared" si="49"/>
        <v>0</v>
      </c>
      <c r="AL80" s="144">
        <f t="shared" si="49"/>
        <v>0</v>
      </c>
      <c r="AM80" s="144">
        <f t="shared" si="49"/>
        <v>0</v>
      </c>
      <c r="AN80" s="144">
        <f t="shared" si="49"/>
        <v>0</v>
      </c>
      <c r="AO80" s="144">
        <f t="shared" si="49"/>
        <v>0</v>
      </c>
      <c r="AP80" s="144">
        <f t="shared" si="49"/>
        <v>0</v>
      </c>
      <c r="AQ80" s="144">
        <f t="shared" si="49"/>
        <v>0</v>
      </c>
      <c r="AR80" s="144">
        <f t="shared" si="49"/>
        <v>0</v>
      </c>
      <c r="AS80" s="144">
        <f t="shared" si="49"/>
        <v>0</v>
      </c>
      <c r="AT80" s="144">
        <f t="shared" si="49"/>
        <v>0</v>
      </c>
      <c r="AU80" s="144">
        <f t="shared" si="49"/>
        <v>0</v>
      </c>
      <c r="AV80" s="144">
        <f t="shared" si="50"/>
        <v>0</v>
      </c>
      <c r="AX80" s="144">
        <f t="shared" si="51"/>
        <v>0</v>
      </c>
      <c r="AY80" s="144">
        <f t="shared" si="33"/>
        <v>0</v>
      </c>
      <c r="AZ80" s="144">
        <f t="shared" si="33"/>
        <v>0</v>
      </c>
      <c r="BA80" s="144">
        <f t="shared" si="33"/>
        <v>0</v>
      </c>
      <c r="BB80" s="144">
        <f t="shared" si="33"/>
        <v>0</v>
      </c>
      <c r="BC80" s="144">
        <f t="shared" si="33"/>
        <v>0</v>
      </c>
      <c r="BD80" s="144">
        <f t="shared" si="33"/>
        <v>0</v>
      </c>
      <c r="BE80" s="144">
        <f t="shared" si="33"/>
        <v>0</v>
      </c>
      <c r="BF80" s="144">
        <f t="shared" si="33"/>
        <v>0</v>
      </c>
      <c r="BG80" s="144">
        <f t="shared" si="33"/>
        <v>0</v>
      </c>
      <c r="BH80" s="144">
        <f t="shared" si="33"/>
        <v>0</v>
      </c>
      <c r="BI80" s="144">
        <f t="shared" si="33"/>
        <v>0</v>
      </c>
      <c r="BJ80" s="144">
        <f t="shared" si="33"/>
        <v>0</v>
      </c>
      <c r="BK80" s="144">
        <f t="shared" si="33"/>
        <v>0</v>
      </c>
      <c r="BL80" s="144">
        <f t="shared" si="52"/>
        <v>0</v>
      </c>
      <c r="BM80" s="144">
        <f t="shared" si="52"/>
        <v>0</v>
      </c>
      <c r="BN80" s="144">
        <f t="shared" si="52"/>
        <v>0</v>
      </c>
      <c r="BO80" s="144">
        <f t="shared" si="52"/>
        <v>0</v>
      </c>
      <c r="BP80" s="144">
        <f t="shared" si="52"/>
        <v>0</v>
      </c>
      <c r="BQ80" s="144">
        <f t="shared" si="52"/>
        <v>0</v>
      </c>
      <c r="BR80" s="144">
        <f t="shared" si="52"/>
        <v>0</v>
      </c>
      <c r="BS80" s="144">
        <f t="shared" si="52"/>
        <v>0</v>
      </c>
      <c r="BT80" s="144">
        <f t="shared" si="52"/>
        <v>0</v>
      </c>
      <c r="BU80" s="144">
        <f t="shared" si="52"/>
        <v>0</v>
      </c>
      <c r="BV80" s="144">
        <f t="shared" si="45"/>
        <v>0</v>
      </c>
      <c r="BW80" s="144">
        <f t="shared" si="16"/>
        <v>0</v>
      </c>
      <c r="BX80" s="144">
        <f t="shared" si="16"/>
        <v>0</v>
      </c>
      <c r="BY80" s="144">
        <f t="shared" si="16"/>
        <v>0</v>
      </c>
      <c r="BZ80" s="144">
        <f t="shared" si="16"/>
        <v>0</v>
      </c>
      <c r="CA80" s="144">
        <f t="shared" si="16"/>
        <v>0</v>
      </c>
      <c r="CB80" s="144">
        <f t="shared" si="16"/>
        <v>0</v>
      </c>
      <c r="CC80" s="369"/>
      <c r="CE80" s="189" t="str">
        <f t="shared" si="1"/>
        <v>Calorifugeage</v>
      </c>
      <c r="CF80" s="145"/>
      <c r="CG80" s="145">
        <v>1</v>
      </c>
      <c r="CH80" s="145">
        <v>1</v>
      </c>
      <c r="CI80" s="145">
        <v>1</v>
      </c>
      <c r="CJ80" s="145">
        <v>1</v>
      </c>
      <c r="CK80" s="145">
        <v>1</v>
      </c>
      <c r="CL80" s="145">
        <v>1</v>
      </c>
      <c r="CM80" s="145">
        <v>1</v>
      </c>
      <c r="CN80" s="145">
        <v>1</v>
      </c>
      <c r="CO80" s="145">
        <v>1</v>
      </c>
      <c r="CP80" s="145">
        <v>1</v>
      </c>
      <c r="CQ80" s="145">
        <v>1</v>
      </c>
      <c r="CR80" s="145">
        <v>1</v>
      </c>
      <c r="CS80" s="145">
        <v>1</v>
      </c>
      <c r="CT80" s="145">
        <f t="shared" si="2"/>
        <v>0</v>
      </c>
      <c r="CU80" s="145">
        <f t="shared" si="3"/>
        <v>0</v>
      </c>
      <c r="CV80" s="145">
        <f t="shared" si="7"/>
        <v>0</v>
      </c>
    </row>
    <row r="81" spans="1:100" s="137" customFormat="1" hidden="1" x14ac:dyDescent="0.2">
      <c r="A81" s="158"/>
      <c r="B81" s="96" t="s">
        <v>45</v>
      </c>
      <c r="C81" s="320"/>
      <c r="D81" s="50"/>
      <c r="E81" s="510">
        <v>30</v>
      </c>
      <c r="F81" s="643"/>
      <c r="G81" s="157" t="s">
        <v>46</v>
      </c>
      <c r="H81" s="637"/>
      <c r="I81" s="623" t="s">
        <v>124</v>
      </c>
      <c r="J81" s="84"/>
      <c r="K81" s="139">
        <f t="shared" si="8"/>
        <v>30</v>
      </c>
      <c r="L81" s="140">
        <f t="shared" si="46"/>
        <v>0</v>
      </c>
      <c r="M81" s="141">
        <f t="shared" si="47"/>
        <v>0</v>
      </c>
      <c r="N81" s="141">
        <f t="shared" si="48"/>
        <v>0</v>
      </c>
      <c r="O81" s="70"/>
      <c r="P81" s="149" t="str">
        <f t="shared" si="0"/>
        <v>Autre</v>
      </c>
      <c r="Q81" s="144">
        <f t="shared" si="12"/>
        <v>0</v>
      </c>
      <c r="R81" s="144">
        <f t="shared" si="49"/>
        <v>0</v>
      </c>
      <c r="S81" s="144">
        <f t="shared" si="49"/>
        <v>0</v>
      </c>
      <c r="T81" s="144">
        <f t="shared" si="49"/>
        <v>0</v>
      </c>
      <c r="U81" s="144">
        <f t="shared" si="49"/>
        <v>0</v>
      </c>
      <c r="V81" s="144">
        <f t="shared" si="49"/>
        <v>0</v>
      </c>
      <c r="W81" s="144">
        <f t="shared" si="49"/>
        <v>0</v>
      </c>
      <c r="X81" s="144">
        <f t="shared" si="49"/>
        <v>0</v>
      </c>
      <c r="Y81" s="144">
        <f t="shared" si="49"/>
        <v>0</v>
      </c>
      <c r="Z81" s="144">
        <f t="shared" si="49"/>
        <v>0</v>
      </c>
      <c r="AA81" s="144">
        <f t="shared" si="49"/>
        <v>0</v>
      </c>
      <c r="AB81" s="144">
        <f t="shared" si="49"/>
        <v>0</v>
      </c>
      <c r="AC81" s="144">
        <f t="shared" si="49"/>
        <v>0</v>
      </c>
      <c r="AD81" s="144">
        <f t="shared" si="49"/>
        <v>0</v>
      </c>
      <c r="AE81" s="144">
        <f t="shared" si="49"/>
        <v>0</v>
      </c>
      <c r="AF81" s="144">
        <f t="shared" si="49"/>
        <v>0</v>
      </c>
      <c r="AG81" s="144">
        <f t="shared" si="49"/>
        <v>0</v>
      </c>
      <c r="AH81" s="144">
        <f t="shared" si="49"/>
        <v>0</v>
      </c>
      <c r="AI81" s="144">
        <f t="shared" si="49"/>
        <v>0</v>
      </c>
      <c r="AJ81" s="144">
        <f t="shared" si="49"/>
        <v>0</v>
      </c>
      <c r="AK81" s="144">
        <f t="shared" si="49"/>
        <v>0</v>
      </c>
      <c r="AL81" s="144">
        <f t="shared" si="49"/>
        <v>0</v>
      </c>
      <c r="AM81" s="144">
        <f t="shared" si="49"/>
        <v>0</v>
      </c>
      <c r="AN81" s="144">
        <f t="shared" si="49"/>
        <v>0</v>
      </c>
      <c r="AO81" s="144">
        <f t="shared" si="49"/>
        <v>0</v>
      </c>
      <c r="AP81" s="144">
        <f t="shared" si="49"/>
        <v>0</v>
      </c>
      <c r="AQ81" s="144">
        <f t="shared" si="49"/>
        <v>0</v>
      </c>
      <c r="AR81" s="144">
        <f t="shared" si="49"/>
        <v>0</v>
      </c>
      <c r="AS81" s="144">
        <f t="shared" si="49"/>
        <v>0</v>
      </c>
      <c r="AT81" s="144">
        <f t="shared" si="49"/>
        <v>0</v>
      </c>
      <c r="AU81" s="144">
        <f t="shared" si="49"/>
        <v>0</v>
      </c>
      <c r="AV81" s="144">
        <f t="shared" si="50"/>
        <v>0</v>
      </c>
      <c r="AX81" s="144">
        <f t="shared" si="51"/>
        <v>0</v>
      </c>
      <c r="AY81" s="144">
        <f t="shared" si="33"/>
        <v>0</v>
      </c>
      <c r="AZ81" s="144">
        <f t="shared" si="33"/>
        <v>0</v>
      </c>
      <c r="BA81" s="144">
        <f t="shared" si="33"/>
        <v>0</v>
      </c>
      <c r="BB81" s="144">
        <f t="shared" si="33"/>
        <v>0</v>
      </c>
      <c r="BC81" s="144">
        <f t="shared" si="33"/>
        <v>0</v>
      </c>
      <c r="BD81" s="144">
        <f t="shared" si="33"/>
        <v>0</v>
      </c>
      <c r="BE81" s="144">
        <f t="shared" si="33"/>
        <v>0</v>
      </c>
      <c r="BF81" s="144">
        <f t="shared" si="33"/>
        <v>0</v>
      </c>
      <c r="BG81" s="144">
        <f t="shared" si="33"/>
        <v>0</v>
      </c>
      <c r="BH81" s="144">
        <f t="shared" si="33"/>
        <v>0</v>
      </c>
      <c r="BI81" s="144">
        <f t="shared" si="33"/>
        <v>0</v>
      </c>
      <c r="BJ81" s="144">
        <f t="shared" si="33"/>
        <v>0</v>
      </c>
      <c r="BK81" s="144">
        <f t="shared" si="33"/>
        <v>0</v>
      </c>
      <c r="BL81" s="144">
        <f t="shared" si="52"/>
        <v>0</v>
      </c>
      <c r="BM81" s="144">
        <f t="shared" si="52"/>
        <v>0</v>
      </c>
      <c r="BN81" s="144">
        <f t="shared" si="52"/>
        <v>0</v>
      </c>
      <c r="BO81" s="144">
        <f t="shared" si="52"/>
        <v>0</v>
      </c>
      <c r="BP81" s="144">
        <f t="shared" si="52"/>
        <v>0</v>
      </c>
      <c r="BQ81" s="144">
        <f t="shared" si="52"/>
        <v>0</v>
      </c>
      <c r="BR81" s="144">
        <f t="shared" si="52"/>
        <v>0</v>
      </c>
      <c r="BS81" s="144">
        <f t="shared" si="52"/>
        <v>0</v>
      </c>
      <c r="BT81" s="144">
        <f t="shared" si="52"/>
        <v>0</v>
      </c>
      <c r="BU81" s="144">
        <f t="shared" si="52"/>
        <v>0</v>
      </c>
      <c r="BV81" s="144">
        <f t="shared" si="45"/>
        <v>0</v>
      </c>
      <c r="BW81" s="144">
        <f t="shared" si="16"/>
        <v>0</v>
      </c>
      <c r="BX81" s="144">
        <f t="shared" si="16"/>
        <v>0</v>
      </c>
      <c r="BY81" s="144">
        <f t="shared" si="16"/>
        <v>0</v>
      </c>
      <c r="BZ81" s="144">
        <f t="shared" si="16"/>
        <v>0</v>
      </c>
      <c r="CA81" s="144">
        <f t="shared" si="16"/>
        <v>0</v>
      </c>
      <c r="CB81" s="144">
        <f t="shared" si="16"/>
        <v>0</v>
      </c>
      <c r="CC81" s="369"/>
      <c r="CE81" s="189" t="str">
        <f t="shared" si="1"/>
        <v>Autre</v>
      </c>
      <c r="CF81" s="145"/>
      <c r="CG81" s="145">
        <v>1</v>
      </c>
      <c r="CH81" s="145">
        <v>1</v>
      </c>
      <c r="CI81" s="145">
        <v>1</v>
      </c>
      <c r="CJ81" s="145">
        <v>1</v>
      </c>
      <c r="CK81" s="145">
        <v>1</v>
      </c>
      <c r="CL81" s="145">
        <v>1</v>
      </c>
      <c r="CM81" s="145">
        <v>1</v>
      </c>
      <c r="CN81" s="145">
        <v>1</v>
      </c>
      <c r="CO81" s="145">
        <v>1</v>
      </c>
      <c r="CP81" s="145">
        <v>1</v>
      </c>
      <c r="CQ81" s="145">
        <v>1</v>
      </c>
      <c r="CR81" s="145">
        <v>1</v>
      </c>
      <c r="CS81" s="145">
        <v>1</v>
      </c>
      <c r="CT81" s="145">
        <f t="shared" si="2"/>
        <v>0</v>
      </c>
      <c r="CU81" s="145">
        <f t="shared" si="3"/>
        <v>0</v>
      </c>
      <c r="CV81" s="145">
        <f t="shared" si="7"/>
        <v>0</v>
      </c>
    </row>
    <row r="82" spans="1:100" s="137" customFormat="1" ht="13.5" hidden="1" thickBot="1" x14ac:dyDescent="0.25">
      <c r="A82" s="158"/>
      <c r="B82" s="625" t="s">
        <v>380</v>
      </c>
      <c r="C82" s="322"/>
      <c r="D82" s="129"/>
      <c r="E82" s="155"/>
      <c r="F82" s="127"/>
      <c r="G82" s="130"/>
      <c r="H82" s="639"/>
      <c r="I82" s="130"/>
      <c r="J82" s="84"/>
      <c r="K82" s="139"/>
      <c r="L82" s="140"/>
      <c r="M82" s="141"/>
      <c r="N82" s="141"/>
      <c r="O82" s="70"/>
      <c r="P82" s="134" t="str">
        <f t="shared" si="0"/>
        <v>7. Émission de chaleur</v>
      </c>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369"/>
      <c r="CE82" s="374" t="str">
        <f t="shared" si="1"/>
        <v>7. Émission de chaleur</v>
      </c>
      <c r="CF82" s="145">
        <v>1</v>
      </c>
      <c r="CG82" s="145">
        <v>1</v>
      </c>
      <c r="CH82" s="145">
        <v>1</v>
      </c>
      <c r="CI82" s="145">
        <v>1</v>
      </c>
      <c r="CJ82" s="145">
        <v>1</v>
      </c>
      <c r="CK82" s="145">
        <v>1</v>
      </c>
      <c r="CL82" s="145">
        <v>1</v>
      </c>
      <c r="CM82" s="145">
        <v>1</v>
      </c>
      <c r="CN82" s="145">
        <v>1</v>
      </c>
      <c r="CO82" s="145">
        <v>1</v>
      </c>
      <c r="CP82" s="145">
        <v>1</v>
      </c>
      <c r="CQ82" s="145">
        <v>1</v>
      </c>
      <c r="CR82" s="145">
        <v>1</v>
      </c>
      <c r="CS82" s="145">
        <v>1</v>
      </c>
      <c r="CT82" s="145">
        <f t="shared" si="2"/>
        <v>1</v>
      </c>
      <c r="CU82" s="145">
        <f t="shared" si="3"/>
        <v>1</v>
      </c>
      <c r="CV82" s="145">
        <f t="shared" si="7"/>
        <v>1</v>
      </c>
    </row>
    <row r="83" spans="1:100" s="158" customFormat="1" ht="13.5" hidden="1" thickBot="1" x14ac:dyDescent="0.25">
      <c r="B83" s="98" t="s">
        <v>381</v>
      </c>
      <c r="C83" s="319"/>
      <c r="D83" s="49"/>
      <c r="E83" s="152">
        <v>40</v>
      </c>
      <c r="F83" s="642"/>
      <c r="G83" s="34">
        <v>0.01</v>
      </c>
      <c r="H83" s="636"/>
      <c r="I83" s="622" t="s">
        <v>124</v>
      </c>
      <c r="J83" s="84"/>
      <c r="K83" s="139">
        <f t="shared" si="8"/>
        <v>40</v>
      </c>
      <c r="L83" s="140">
        <f t="shared" ref="L83:L91" si="53">IF(ISNUMBER(H83),IF(I83=$D$332,IFERROR(H83/D83,"-"),H83/100),IF(ISNUMBER(G83),G83,0))</f>
        <v>0.01</v>
      </c>
      <c r="M83" s="141">
        <f t="shared" ref="M83:M91" si="54">IF(AND(ISNUMBER(H83),I83=$D$332),H83,L83*D83)</f>
        <v>0</v>
      </c>
      <c r="N83" s="141">
        <f t="shared" ref="N83:N91" si="55">1/K83*D83</f>
        <v>0</v>
      </c>
      <c r="O83" s="70"/>
      <c r="P83" s="143" t="str">
        <f t="shared" si="0"/>
        <v>Radiateurs/convecteurs</v>
      </c>
      <c r="Q83" s="144">
        <f t="shared" si="12"/>
        <v>0</v>
      </c>
      <c r="R83" s="144">
        <f t="shared" ref="R83:AU91" si="56">IF(Betrachtungszeit_Heizung&lt;R$26,0,IF(AND(Q$26&lt;&gt;0,Q$26/($K83)=INT(Q$26/($K83))),$D83,0))</f>
        <v>0</v>
      </c>
      <c r="S83" s="144">
        <f t="shared" si="56"/>
        <v>0</v>
      </c>
      <c r="T83" s="144">
        <f t="shared" si="56"/>
        <v>0</v>
      </c>
      <c r="U83" s="144">
        <f t="shared" si="56"/>
        <v>0</v>
      </c>
      <c r="V83" s="144">
        <f t="shared" si="56"/>
        <v>0</v>
      </c>
      <c r="W83" s="144">
        <f t="shared" si="56"/>
        <v>0</v>
      </c>
      <c r="X83" s="144">
        <f t="shared" si="56"/>
        <v>0</v>
      </c>
      <c r="Y83" s="144">
        <f t="shared" si="56"/>
        <v>0</v>
      </c>
      <c r="Z83" s="144">
        <f t="shared" si="56"/>
        <v>0</v>
      </c>
      <c r="AA83" s="144">
        <f t="shared" si="56"/>
        <v>0</v>
      </c>
      <c r="AB83" s="144">
        <f t="shared" si="56"/>
        <v>0</v>
      </c>
      <c r="AC83" s="144">
        <f t="shared" si="56"/>
        <v>0</v>
      </c>
      <c r="AD83" s="144">
        <f t="shared" si="56"/>
        <v>0</v>
      </c>
      <c r="AE83" s="144">
        <f t="shared" si="56"/>
        <v>0</v>
      </c>
      <c r="AF83" s="144">
        <f t="shared" si="56"/>
        <v>0</v>
      </c>
      <c r="AG83" s="144">
        <f t="shared" si="56"/>
        <v>0</v>
      </c>
      <c r="AH83" s="144">
        <f t="shared" si="56"/>
        <v>0</v>
      </c>
      <c r="AI83" s="144">
        <f t="shared" si="56"/>
        <v>0</v>
      </c>
      <c r="AJ83" s="144">
        <f t="shared" si="56"/>
        <v>0</v>
      </c>
      <c r="AK83" s="144">
        <f t="shared" si="56"/>
        <v>0</v>
      </c>
      <c r="AL83" s="144">
        <f t="shared" si="56"/>
        <v>0</v>
      </c>
      <c r="AM83" s="144">
        <f t="shared" si="56"/>
        <v>0</v>
      </c>
      <c r="AN83" s="144">
        <f t="shared" si="56"/>
        <v>0</v>
      </c>
      <c r="AO83" s="144">
        <f t="shared" si="56"/>
        <v>0</v>
      </c>
      <c r="AP83" s="144">
        <f t="shared" si="56"/>
        <v>0</v>
      </c>
      <c r="AQ83" s="144">
        <f t="shared" si="56"/>
        <v>0</v>
      </c>
      <c r="AR83" s="144">
        <f t="shared" si="56"/>
        <v>0</v>
      </c>
      <c r="AS83" s="144">
        <f t="shared" si="56"/>
        <v>0</v>
      </c>
      <c r="AT83" s="144">
        <f t="shared" si="56"/>
        <v>0</v>
      </c>
      <c r="AU83" s="144">
        <f t="shared" si="56"/>
        <v>0</v>
      </c>
      <c r="AV83" s="144">
        <f t="shared" ref="AV83:AV91" si="57">SUMIF($AX$26:$CB$26,Betrachtungszeit_Heizung,AX83:CB83)</f>
        <v>0</v>
      </c>
      <c r="AW83" s="137"/>
      <c r="AX83" s="144">
        <f t="shared" ref="AX83:AX146" si="58">$D83</f>
        <v>0</v>
      </c>
      <c r="AY83" s="144">
        <f t="shared" si="33"/>
        <v>0</v>
      </c>
      <c r="AZ83" s="144">
        <f t="shared" si="33"/>
        <v>0</v>
      </c>
      <c r="BA83" s="144">
        <f t="shared" si="33"/>
        <v>0</v>
      </c>
      <c r="BB83" s="144">
        <f t="shared" si="33"/>
        <v>0</v>
      </c>
      <c r="BC83" s="144">
        <f t="shared" si="33"/>
        <v>0</v>
      </c>
      <c r="BD83" s="144">
        <f t="shared" si="33"/>
        <v>0</v>
      </c>
      <c r="BE83" s="144">
        <f t="shared" si="33"/>
        <v>0</v>
      </c>
      <c r="BF83" s="144">
        <f t="shared" si="33"/>
        <v>0</v>
      </c>
      <c r="BG83" s="144">
        <f t="shared" si="33"/>
        <v>0</v>
      </c>
      <c r="BH83" s="144">
        <f t="shared" si="33"/>
        <v>0</v>
      </c>
      <c r="BI83" s="144">
        <f t="shared" si="33"/>
        <v>0</v>
      </c>
      <c r="BJ83" s="144">
        <f t="shared" si="33"/>
        <v>0</v>
      </c>
      <c r="BK83" s="144">
        <f t="shared" si="33"/>
        <v>0</v>
      </c>
      <c r="BL83" s="144">
        <f t="shared" si="52"/>
        <v>0</v>
      </c>
      <c r="BM83" s="144">
        <f t="shared" si="52"/>
        <v>0</v>
      </c>
      <c r="BN83" s="144">
        <f t="shared" si="52"/>
        <v>0</v>
      </c>
      <c r="BO83" s="144">
        <f t="shared" si="52"/>
        <v>0</v>
      </c>
      <c r="BP83" s="144">
        <f t="shared" si="52"/>
        <v>0</v>
      </c>
      <c r="BQ83" s="144">
        <f t="shared" si="52"/>
        <v>0</v>
      </c>
      <c r="BR83" s="144">
        <f t="shared" si="52"/>
        <v>0</v>
      </c>
      <c r="BS83" s="144">
        <f t="shared" si="52"/>
        <v>0</v>
      </c>
      <c r="BT83" s="144">
        <f t="shared" si="52"/>
        <v>0</v>
      </c>
      <c r="BU83" s="144">
        <f t="shared" si="52"/>
        <v>0</v>
      </c>
      <c r="BV83" s="144">
        <f t="shared" si="45"/>
        <v>0</v>
      </c>
      <c r="BW83" s="144">
        <f t="shared" si="16"/>
        <v>0</v>
      </c>
      <c r="BX83" s="144">
        <f t="shared" si="16"/>
        <v>0</v>
      </c>
      <c r="BY83" s="144">
        <f t="shared" si="16"/>
        <v>0</v>
      </c>
      <c r="BZ83" s="144">
        <f t="shared" ref="BZ83:CB91" si="59">BY83-$N83+AS83</f>
        <v>0</v>
      </c>
      <c r="CA83" s="144">
        <f t="shared" si="59"/>
        <v>0</v>
      </c>
      <c r="CB83" s="144">
        <f t="shared" si="59"/>
        <v>0</v>
      </c>
      <c r="CE83" s="189" t="str">
        <f t="shared" si="1"/>
        <v>Radiateurs/convecteurs</v>
      </c>
      <c r="CF83" s="145"/>
      <c r="CG83" s="145">
        <v>1</v>
      </c>
      <c r="CH83" s="145">
        <v>1</v>
      </c>
      <c r="CI83" s="145">
        <v>1</v>
      </c>
      <c r="CJ83" s="145">
        <v>1</v>
      </c>
      <c r="CK83" s="145">
        <v>1</v>
      </c>
      <c r="CL83" s="145">
        <v>1</v>
      </c>
      <c r="CM83" s="145">
        <v>1</v>
      </c>
      <c r="CN83" s="145">
        <v>1</v>
      </c>
      <c r="CO83" s="145">
        <v>1</v>
      </c>
      <c r="CP83" s="145">
        <v>1</v>
      </c>
      <c r="CQ83" s="145">
        <v>1</v>
      </c>
      <c r="CR83" s="145">
        <v>1</v>
      </c>
      <c r="CS83" s="145">
        <v>1</v>
      </c>
      <c r="CT83" s="145">
        <f t="shared" si="2"/>
        <v>0</v>
      </c>
      <c r="CU83" s="145">
        <f t="shared" si="3"/>
        <v>0</v>
      </c>
      <c r="CV83" s="145">
        <f t="shared" si="7"/>
        <v>0</v>
      </c>
    </row>
    <row r="84" spans="1:100" s="158" customFormat="1" ht="13.5" hidden="1" thickBot="1" x14ac:dyDescent="0.25">
      <c r="B84" s="98" t="s">
        <v>147</v>
      </c>
      <c r="C84" s="319"/>
      <c r="D84" s="49"/>
      <c r="E84" s="152">
        <v>30</v>
      </c>
      <c r="F84" s="642"/>
      <c r="G84" s="34">
        <v>0.01</v>
      </c>
      <c r="H84" s="636"/>
      <c r="I84" s="622" t="s">
        <v>124</v>
      </c>
      <c r="J84" s="84"/>
      <c r="K84" s="139">
        <f t="shared" si="8"/>
        <v>30</v>
      </c>
      <c r="L84" s="140">
        <f t="shared" si="53"/>
        <v>0.01</v>
      </c>
      <c r="M84" s="141">
        <f t="shared" si="54"/>
        <v>0</v>
      </c>
      <c r="N84" s="141">
        <f t="shared" si="55"/>
        <v>0</v>
      </c>
      <c r="O84" s="70"/>
      <c r="P84" s="143" t="str">
        <f t="shared" si="0"/>
        <v>Chauffage au sol</v>
      </c>
      <c r="Q84" s="144">
        <f t="shared" si="12"/>
        <v>0</v>
      </c>
      <c r="R84" s="144">
        <f t="shared" si="56"/>
        <v>0</v>
      </c>
      <c r="S84" s="144">
        <f t="shared" si="56"/>
        <v>0</v>
      </c>
      <c r="T84" s="144">
        <f t="shared" si="56"/>
        <v>0</v>
      </c>
      <c r="U84" s="144">
        <f t="shared" si="56"/>
        <v>0</v>
      </c>
      <c r="V84" s="144">
        <f t="shared" si="56"/>
        <v>0</v>
      </c>
      <c r="W84" s="144">
        <f t="shared" si="56"/>
        <v>0</v>
      </c>
      <c r="X84" s="144">
        <f t="shared" si="56"/>
        <v>0</v>
      </c>
      <c r="Y84" s="144">
        <f t="shared" si="56"/>
        <v>0</v>
      </c>
      <c r="Z84" s="144">
        <f t="shared" si="56"/>
        <v>0</v>
      </c>
      <c r="AA84" s="144">
        <f t="shared" si="56"/>
        <v>0</v>
      </c>
      <c r="AB84" s="144">
        <f t="shared" si="56"/>
        <v>0</v>
      </c>
      <c r="AC84" s="144">
        <f t="shared" si="56"/>
        <v>0</v>
      </c>
      <c r="AD84" s="144">
        <f t="shared" si="56"/>
        <v>0</v>
      </c>
      <c r="AE84" s="144">
        <f t="shared" si="56"/>
        <v>0</v>
      </c>
      <c r="AF84" s="144">
        <f t="shared" si="56"/>
        <v>0</v>
      </c>
      <c r="AG84" s="144">
        <f t="shared" si="56"/>
        <v>0</v>
      </c>
      <c r="AH84" s="144">
        <f t="shared" si="56"/>
        <v>0</v>
      </c>
      <c r="AI84" s="144">
        <f t="shared" si="56"/>
        <v>0</v>
      </c>
      <c r="AJ84" s="144">
        <f t="shared" si="56"/>
        <v>0</v>
      </c>
      <c r="AK84" s="144">
        <f t="shared" si="56"/>
        <v>0</v>
      </c>
      <c r="AL84" s="144">
        <f t="shared" si="56"/>
        <v>0</v>
      </c>
      <c r="AM84" s="144">
        <f t="shared" si="56"/>
        <v>0</v>
      </c>
      <c r="AN84" s="144">
        <f t="shared" si="56"/>
        <v>0</v>
      </c>
      <c r="AO84" s="144">
        <f t="shared" si="56"/>
        <v>0</v>
      </c>
      <c r="AP84" s="144">
        <f t="shared" si="56"/>
        <v>0</v>
      </c>
      <c r="AQ84" s="144">
        <f t="shared" si="56"/>
        <v>0</v>
      </c>
      <c r="AR84" s="144">
        <f t="shared" si="56"/>
        <v>0</v>
      </c>
      <c r="AS84" s="144">
        <f t="shared" si="56"/>
        <v>0</v>
      </c>
      <c r="AT84" s="144">
        <f t="shared" si="56"/>
        <v>0</v>
      </c>
      <c r="AU84" s="144">
        <f t="shared" si="56"/>
        <v>0</v>
      </c>
      <c r="AV84" s="144">
        <f t="shared" si="57"/>
        <v>0</v>
      </c>
      <c r="AW84" s="137"/>
      <c r="AX84" s="144">
        <f t="shared" si="58"/>
        <v>0</v>
      </c>
      <c r="AY84" s="144">
        <f t="shared" si="33"/>
        <v>0</v>
      </c>
      <c r="AZ84" s="144">
        <f t="shared" si="33"/>
        <v>0</v>
      </c>
      <c r="BA84" s="144">
        <f t="shared" si="33"/>
        <v>0</v>
      </c>
      <c r="BB84" s="144">
        <f t="shared" si="33"/>
        <v>0</v>
      </c>
      <c r="BC84" s="144">
        <f t="shared" si="33"/>
        <v>0</v>
      </c>
      <c r="BD84" s="144">
        <f t="shared" si="33"/>
        <v>0</v>
      </c>
      <c r="BE84" s="144">
        <f t="shared" si="33"/>
        <v>0</v>
      </c>
      <c r="BF84" s="144">
        <f t="shared" si="33"/>
        <v>0</v>
      </c>
      <c r="BG84" s="144">
        <f t="shared" si="33"/>
        <v>0</v>
      </c>
      <c r="BH84" s="144">
        <f t="shared" si="33"/>
        <v>0</v>
      </c>
      <c r="BI84" s="144">
        <f t="shared" si="33"/>
        <v>0</v>
      </c>
      <c r="BJ84" s="144">
        <f t="shared" si="33"/>
        <v>0</v>
      </c>
      <c r="BK84" s="144">
        <f t="shared" si="33"/>
        <v>0</v>
      </c>
      <c r="BL84" s="144">
        <f t="shared" si="52"/>
        <v>0</v>
      </c>
      <c r="BM84" s="144">
        <f t="shared" si="52"/>
        <v>0</v>
      </c>
      <c r="BN84" s="144">
        <f t="shared" si="52"/>
        <v>0</v>
      </c>
      <c r="BO84" s="144">
        <f t="shared" si="52"/>
        <v>0</v>
      </c>
      <c r="BP84" s="144">
        <f t="shared" si="52"/>
        <v>0</v>
      </c>
      <c r="BQ84" s="144">
        <f t="shared" si="52"/>
        <v>0</v>
      </c>
      <c r="BR84" s="144">
        <f t="shared" si="52"/>
        <v>0</v>
      </c>
      <c r="BS84" s="144">
        <f t="shared" si="52"/>
        <v>0</v>
      </c>
      <c r="BT84" s="144">
        <f t="shared" si="52"/>
        <v>0</v>
      </c>
      <c r="BU84" s="144">
        <f t="shared" si="52"/>
        <v>0</v>
      </c>
      <c r="BV84" s="144">
        <f t="shared" si="45"/>
        <v>0</v>
      </c>
      <c r="BW84" s="144">
        <f t="shared" si="45"/>
        <v>0</v>
      </c>
      <c r="BX84" s="144">
        <f t="shared" si="45"/>
        <v>0</v>
      </c>
      <c r="BY84" s="144">
        <f t="shared" si="45"/>
        <v>0</v>
      </c>
      <c r="BZ84" s="144">
        <f t="shared" si="59"/>
        <v>0</v>
      </c>
      <c r="CA84" s="144">
        <f t="shared" si="59"/>
        <v>0</v>
      </c>
      <c r="CB84" s="144">
        <f t="shared" si="59"/>
        <v>0</v>
      </c>
      <c r="CE84" s="189" t="str">
        <f t="shared" si="1"/>
        <v>Chauffage au sol</v>
      </c>
      <c r="CF84" s="145"/>
      <c r="CG84" s="145">
        <v>1</v>
      </c>
      <c r="CH84" s="145">
        <v>1</v>
      </c>
      <c r="CI84" s="145">
        <v>1</v>
      </c>
      <c r="CJ84" s="145">
        <v>1</v>
      </c>
      <c r="CK84" s="145">
        <v>1</v>
      </c>
      <c r="CL84" s="145">
        <v>1</v>
      </c>
      <c r="CM84" s="145">
        <v>1</v>
      </c>
      <c r="CN84" s="145">
        <v>1</v>
      </c>
      <c r="CO84" s="145">
        <v>1</v>
      </c>
      <c r="CP84" s="145">
        <v>1</v>
      </c>
      <c r="CQ84" s="145">
        <v>1</v>
      </c>
      <c r="CR84" s="145">
        <v>1</v>
      </c>
      <c r="CS84" s="145">
        <v>1</v>
      </c>
      <c r="CT84" s="145">
        <f t="shared" si="2"/>
        <v>0</v>
      </c>
      <c r="CU84" s="145">
        <f t="shared" si="3"/>
        <v>0</v>
      </c>
      <c r="CV84" s="145">
        <f t="shared" si="7"/>
        <v>0</v>
      </c>
    </row>
    <row r="85" spans="1:100" s="158" customFormat="1" ht="13.5" hidden="1" thickBot="1" x14ac:dyDescent="0.25">
      <c r="B85" s="98" t="s">
        <v>382</v>
      </c>
      <c r="C85" s="319"/>
      <c r="D85" s="49"/>
      <c r="E85" s="152">
        <v>40</v>
      </c>
      <c r="F85" s="642"/>
      <c r="G85" s="34">
        <v>0.01</v>
      </c>
      <c r="H85" s="636"/>
      <c r="I85" s="622" t="s">
        <v>124</v>
      </c>
      <c r="J85" s="84"/>
      <c r="K85" s="139">
        <f t="shared" si="8"/>
        <v>40</v>
      </c>
      <c r="L85" s="140">
        <f t="shared" si="53"/>
        <v>0.01</v>
      </c>
      <c r="M85" s="141">
        <f t="shared" si="54"/>
        <v>0</v>
      </c>
      <c r="N85" s="141">
        <f t="shared" si="55"/>
        <v>0</v>
      </c>
      <c r="O85" s="70"/>
      <c r="P85" s="143" t="str">
        <f t="shared" si="0"/>
        <v>Plafonds actifs</v>
      </c>
      <c r="Q85" s="144">
        <f t="shared" si="12"/>
        <v>0</v>
      </c>
      <c r="R85" s="144">
        <f t="shared" si="56"/>
        <v>0</v>
      </c>
      <c r="S85" s="144">
        <f t="shared" si="56"/>
        <v>0</v>
      </c>
      <c r="T85" s="144">
        <f t="shared" si="56"/>
        <v>0</v>
      </c>
      <c r="U85" s="144">
        <f t="shared" si="56"/>
        <v>0</v>
      </c>
      <c r="V85" s="144">
        <f t="shared" si="56"/>
        <v>0</v>
      </c>
      <c r="W85" s="144">
        <f t="shared" si="56"/>
        <v>0</v>
      </c>
      <c r="X85" s="144">
        <f t="shared" si="56"/>
        <v>0</v>
      </c>
      <c r="Y85" s="144">
        <f t="shared" si="56"/>
        <v>0</v>
      </c>
      <c r="Z85" s="144">
        <f t="shared" si="56"/>
        <v>0</v>
      </c>
      <c r="AA85" s="144">
        <f t="shared" si="56"/>
        <v>0</v>
      </c>
      <c r="AB85" s="144">
        <f t="shared" si="56"/>
        <v>0</v>
      </c>
      <c r="AC85" s="144">
        <f t="shared" si="56"/>
        <v>0</v>
      </c>
      <c r="AD85" s="144">
        <f t="shared" si="56"/>
        <v>0</v>
      </c>
      <c r="AE85" s="144">
        <f t="shared" si="56"/>
        <v>0</v>
      </c>
      <c r="AF85" s="144">
        <f t="shared" si="56"/>
        <v>0</v>
      </c>
      <c r="AG85" s="144">
        <f t="shared" si="56"/>
        <v>0</v>
      </c>
      <c r="AH85" s="144">
        <f t="shared" si="56"/>
        <v>0</v>
      </c>
      <c r="AI85" s="144">
        <f t="shared" si="56"/>
        <v>0</v>
      </c>
      <c r="AJ85" s="144">
        <f t="shared" si="56"/>
        <v>0</v>
      </c>
      <c r="AK85" s="144">
        <f t="shared" si="56"/>
        <v>0</v>
      </c>
      <c r="AL85" s="144">
        <f t="shared" si="56"/>
        <v>0</v>
      </c>
      <c r="AM85" s="144">
        <f t="shared" si="56"/>
        <v>0</v>
      </c>
      <c r="AN85" s="144">
        <f t="shared" si="56"/>
        <v>0</v>
      </c>
      <c r="AO85" s="144">
        <f t="shared" si="56"/>
        <v>0</v>
      </c>
      <c r="AP85" s="144">
        <f t="shared" si="56"/>
        <v>0</v>
      </c>
      <c r="AQ85" s="144">
        <f t="shared" si="56"/>
        <v>0</v>
      </c>
      <c r="AR85" s="144">
        <f t="shared" si="56"/>
        <v>0</v>
      </c>
      <c r="AS85" s="144">
        <f t="shared" si="56"/>
        <v>0</v>
      </c>
      <c r="AT85" s="144">
        <f t="shared" si="56"/>
        <v>0</v>
      </c>
      <c r="AU85" s="144">
        <f t="shared" si="56"/>
        <v>0</v>
      </c>
      <c r="AV85" s="144">
        <f t="shared" si="57"/>
        <v>0</v>
      </c>
      <c r="AW85" s="137"/>
      <c r="AX85" s="144">
        <f t="shared" si="58"/>
        <v>0</v>
      </c>
      <c r="AY85" s="144">
        <f t="shared" si="33"/>
        <v>0</v>
      </c>
      <c r="AZ85" s="144">
        <f t="shared" si="33"/>
        <v>0</v>
      </c>
      <c r="BA85" s="144">
        <f t="shared" si="33"/>
        <v>0</v>
      </c>
      <c r="BB85" s="144">
        <f t="shared" si="33"/>
        <v>0</v>
      </c>
      <c r="BC85" s="144">
        <f t="shared" si="33"/>
        <v>0</v>
      </c>
      <c r="BD85" s="144">
        <f t="shared" si="33"/>
        <v>0</v>
      </c>
      <c r="BE85" s="144">
        <f t="shared" si="33"/>
        <v>0</v>
      </c>
      <c r="BF85" s="144">
        <f t="shared" si="33"/>
        <v>0</v>
      </c>
      <c r="BG85" s="144">
        <f t="shared" si="33"/>
        <v>0</v>
      </c>
      <c r="BH85" s="144">
        <f t="shared" si="33"/>
        <v>0</v>
      </c>
      <c r="BI85" s="144">
        <f t="shared" si="33"/>
        <v>0</v>
      </c>
      <c r="BJ85" s="144">
        <f t="shared" si="33"/>
        <v>0</v>
      </c>
      <c r="BK85" s="144">
        <f t="shared" si="33"/>
        <v>0</v>
      </c>
      <c r="BL85" s="144">
        <f t="shared" si="52"/>
        <v>0</v>
      </c>
      <c r="BM85" s="144">
        <f t="shared" si="52"/>
        <v>0</v>
      </c>
      <c r="BN85" s="144">
        <f t="shared" si="52"/>
        <v>0</v>
      </c>
      <c r="BO85" s="144">
        <f t="shared" si="52"/>
        <v>0</v>
      </c>
      <c r="BP85" s="144">
        <f t="shared" si="52"/>
        <v>0</v>
      </c>
      <c r="BQ85" s="144">
        <f t="shared" si="52"/>
        <v>0</v>
      </c>
      <c r="BR85" s="144">
        <f t="shared" si="52"/>
        <v>0</v>
      </c>
      <c r="BS85" s="144">
        <f t="shared" si="52"/>
        <v>0</v>
      </c>
      <c r="BT85" s="144">
        <f t="shared" si="52"/>
        <v>0</v>
      </c>
      <c r="BU85" s="144">
        <f t="shared" si="52"/>
        <v>0</v>
      </c>
      <c r="BV85" s="144">
        <f t="shared" si="45"/>
        <v>0</v>
      </c>
      <c r="BW85" s="144">
        <f t="shared" si="45"/>
        <v>0</v>
      </c>
      <c r="BX85" s="144">
        <f t="shared" si="45"/>
        <v>0</v>
      </c>
      <c r="BY85" s="144">
        <f t="shared" si="45"/>
        <v>0</v>
      </c>
      <c r="BZ85" s="144">
        <f t="shared" si="59"/>
        <v>0</v>
      </c>
      <c r="CA85" s="144">
        <f t="shared" si="59"/>
        <v>0</v>
      </c>
      <c r="CB85" s="144">
        <f t="shared" si="59"/>
        <v>0</v>
      </c>
      <c r="CE85" s="189" t="str">
        <f t="shared" si="1"/>
        <v>Plafonds actifs</v>
      </c>
      <c r="CF85" s="145"/>
      <c r="CG85" s="145">
        <v>1</v>
      </c>
      <c r="CH85" s="145">
        <v>1</v>
      </c>
      <c r="CI85" s="145">
        <v>1</v>
      </c>
      <c r="CJ85" s="145">
        <v>1</v>
      </c>
      <c r="CK85" s="145">
        <v>1</v>
      </c>
      <c r="CL85" s="145">
        <v>1</v>
      </c>
      <c r="CM85" s="145">
        <v>1</v>
      </c>
      <c r="CN85" s="145">
        <v>1</v>
      </c>
      <c r="CO85" s="145">
        <v>1</v>
      </c>
      <c r="CP85" s="145">
        <v>1</v>
      </c>
      <c r="CQ85" s="145">
        <v>1</v>
      </c>
      <c r="CR85" s="145">
        <v>1</v>
      </c>
      <c r="CS85" s="145">
        <v>1</v>
      </c>
      <c r="CT85" s="145">
        <f t="shared" si="2"/>
        <v>0</v>
      </c>
      <c r="CU85" s="145">
        <f t="shared" si="3"/>
        <v>0</v>
      </c>
      <c r="CV85" s="145">
        <f t="shared" si="7"/>
        <v>0</v>
      </c>
    </row>
    <row r="86" spans="1:100" s="158" customFormat="1" ht="13.5" hidden="1" thickBot="1" x14ac:dyDescent="0.25">
      <c r="B86" s="98" t="s">
        <v>148</v>
      </c>
      <c r="C86" s="319"/>
      <c r="D86" s="49"/>
      <c r="E86" s="152">
        <v>20</v>
      </c>
      <c r="F86" s="642"/>
      <c r="G86" s="34">
        <v>0.02</v>
      </c>
      <c r="H86" s="636"/>
      <c r="I86" s="622" t="s">
        <v>124</v>
      </c>
      <c r="J86" s="84"/>
      <c r="K86" s="139">
        <f t="shared" si="8"/>
        <v>20</v>
      </c>
      <c r="L86" s="140">
        <f t="shared" si="53"/>
        <v>0.02</v>
      </c>
      <c r="M86" s="141">
        <f t="shared" si="54"/>
        <v>0</v>
      </c>
      <c r="N86" s="141">
        <f t="shared" si="55"/>
        <v>0</v>
      </c>
      <c r="O86" s="70"/>
      <c r="P86" s="143" t="str">
        <f t="shared" si="0"/>
        <v>Aérothermes</v>
      </c>
      <c r="Q86" s="144">
        <f t="shared" si="12"/>
        <v>0</v>
      </c>
      <c r="R86" s="144">
        <f t="shared" si="56"/>
        <v>0</v>
      </c>
      <c r="S86" s="144">
        <f t="shared" si="56"/>
        <v>0</v>
      </c>
      <c r="T86" s="144">
        <f t="shared" si="56"/>
        <v>0</v>
      </c>
      <c r="U86" s="144">
        <f t="shared" si="56"/>
        <v>0</v>
      </c>
      <c r="V86" s="144">
        <f t="shared" si="56"/>
        <v>0</v>
      </c>
      <c r="W86" s="144">
        <f t="shared" si="56"/>
        <v>0</v>
      </c>
      <c r="X86" s="144">
        <f t="shared" si="56"/>
        <v>0</v>
      </c>
      <c r="Y86" s="144">
        <f t="shared" si="56"/>
        <v>0</v>
      </c>
      <c r="Z86" s="144">
        <f t="shared" si="56"/>
        <v>0</v>
      </c>
      <c r="AA86" s="144">
        <f t="shared" si="56"/>
        <v>0</v>
      </c>
      <c r="AB86" s="144">
        <f t="shared" si="56"/>
        <v>0</v>
      </c>
      <c r="AC86" s="144">
        <f t="shared" si="56"/>
        <v>0</v>
      </c>
      <c r="AD86" s="144">
        <f t="shared" si="56"/>
        <v>0</v>
      </c>
      <c r="AE86" s="144">
        <f t="shared" si="56"/>
        <v>0</v>
      </c>
      <c r="AF86" s="144">
        <f t="shared" si="56"/>
        <v>0</v>
      </c>
      <c r="AG86" s="144">
        <f t="shared" si="56"/>
        <v>0</v>
      </c>
      <c r="AH86" s="144">
        <f t="shared" si="56"/>
        <v>0</v>
      </c>
      <c r="AI86" s="144">
        <f t="shared" si="56"/>
        <v>0</v>
      </c>
      <c r="AJ86" s="144">
        <f t="shared" si="56"/>
        <v>0</v>
      </c>
      <c r="AK86" s="144">
        <f t="shared" si="56"/>
        <v>0</v>
      </c>
      <c r="AL86" s="144">
        <f t="shared" si="56"/>
        <v>0</v>
      </c>
      <c r="AM86" s="144">
        <f t="shared" si="56"/>
        <v>0</v>
      </c>
      <c r="AN86" s="144">
        <f t="shared" si="56"/>
        <v>0</v>
      </c>
      <c r="AO86" s="144">
        <f t="shared" si="56"/>
        <v>0</v>
      </c>
      <c r="AP86" s="144">
        <f t="shared" si="56"/>
        <v>0</v>
      </c>
      <c r="AQ86" s="144">
        <f t="shared" si="56"/>
        <v>0</v>
      </c>
      <c r="AR86" s="144">
        <f t="shared" si="56"/>
        <v>0</v>
      </c>
      <c r="AS86" s="144">
        <f t="shared" si="56"/>
        <v>0</v>
      </c>
      <c r="AT86" s="144">
        <f t="shared" si="56"/>
        <v>0</v>
      </c>
      <c r="AU86" s="144">
        <f t="shared" si="56"/>
        <v>0</v>
      </c>
      <c r="AV86" s="144">
        <f t="shared" si="57"/>
        <v>0</v>
      </c>
      <c r="AW86" s="137"/>
      <c r="AX86" s="144">
        <f t="shared" si="58"/>
        <v>0</v>
      </c>
      <c r="AY86" s="144">
        <f t="shared" si="33"/>
        <v>0</v>
      </c>
      <c r="AZ86" s="144">
        <f t="shared" si="33"/>
        <v>0</v>
      </c>
      <c r="BA86" s="144">
        <f t="shared" si="33"/>
        <v>0</v>
      </c>
      <c r="BB86" s="144">
        <f t="shared" si="33"/>
        <v>0</v>
      </c>
      <c r="BC86" s="144">
        <f t="shared" si="33"/>
        <v>0</v>
      </c>
      <c r="BD86" s="144">
        <f t="shared" si="33"/>
        <v>0</v>
      </c>
      <c r="BE86" s="144">
        <f t="shared" si="33"/>
        <v>0</v>
      </c>
      <c r="BF86" s="144">
        <f t="shared" si="33"/>
        <v>0</v>
      </c>
      <c r="BG86" s="144">
        <f t="shared" si="33"/>
        <v>0</v>
      </c>
      <c r="BH86" s="144">
        <f t="shared" si="33"/>
        <v>0</v>
      </c>
      <c r="BI86" s="144">
        <f t="shared" si="33"/>
        <v>0</v>
      </c>
      <c r="BJ86" s="144">
        <f t="shared" si="33"/>
        <v>0</v>
      </c>
      <c r="BK86" s="144">
        <f t="shared" si="33"/>
        <v>0</v>
      </c>
      <c r="BL86" s="144">
        <f t="shared" si="52"/>
        <v>0</v>
      </c>
      <c r="BM86" s="144">
        <f t="shared" si="52"/>
        <v>0</v>
      </c>
      <c r="BN86" s="144">
        <f t="shared" si="52"/>
        <v>0</v>
      </c>
      <c r="BO86" s="144">
        <f t="shared" si="52"/>
        <v>0</v>
      </c>
      <c r="BP86" s="144">
        <f t="shared" si="52"/>
        <v>0</v>
      </c>
      <c r="BQ86" s="144">
        <f t="shared" si="52"/>
        <v>0</v>
      </c>
      <c r="BR86" s="144">
        <f t="shared" si="52"/>
        <v>0</v>
      </c>
      <c r="BS86" s="144">
        <f t="shared" si="52"/>
        <v>0</v>
      </c>
      <c r="BT86" s="144">
        <f t="shared" si="52"/>
        <v>0</v>
      </c>
      <c r="BU86" s="144">
        <f t="shared" si="52"/>
        <v>0</v>
      </c>
      <c r="BV86" s="144">
        <f t="shared" si="45"/>
        <v>0</v>
      </c>
      <c r="BW86" s="144">
        <f t="shared" si="45"/>
        <v>0</v>
      </c>
      <c r="BX86" s="144">
        <f t="shared" si="45"/>
        <v>0</v>
      </c>
      <c r="BY86" s="144">
        <f t="shared" si="45"/>
        <v>0</v>
      </c>
      <c r="BZ86" s="144">
        <f t="shared" si="59"/>
        <v>0</v>
      </c>
      <c r="CA86" s="144">
        <f t="shared" si="59"/>
        <v>0</v>
      </c>
      <c r="CB86" s="144">
        <f t="shared" si="59"/>
        <v>0</v>
      </c>
      <c r="CE86" s="189" t="str">
        <f t="shared" si="1"/>
        <v>Aérothermes</v>
      </c>
      <c r="CF86" s="145"/>
      <c r="CG86" s="145">
        <v>1</v>
      </c>
      <c r="CH86" s="145">
        <v>1</v>
      </c>
      <c r="CI86" s="145">
        <v>1</v>
      </c>
      <c r="CJ86" s="145">
        <v>1</v>
      </c>
      <c r="CK86" s="145">
        <v>1</v>
      </c>
      <c r="CL86" s="145">
        <v>1</v>
      </c>
      <c r="CM86" s="145">
        <v>1</v>
      </c>
      <c r="CN86" s="145">
        <v>1</v>
      </c>
      <c r="CO86" s="145">
        <v>1</v>
      </c>
      <c r="CP86" s="145">
        <v>1</v>
      </c>
      <c r="CQ86" s="145">
        <v>1</v>
      </c>
      <c r="CR86" s="145">
        <v>1</v>
      </c>
      <c r="CS86" s="145">
        <v>1</v>
      </c>
      <c r="CT86" s="145">
        <f t="shared" si="2"/>
        <v>0</v>
      </c>
      <c r="CU86" s="145">
        <f t="shared" si="3"/>
        <v>0</v>
      </c>
      <c r="CV86" s="145">
        <f t="shared" si="7"/>
        <v>0</v>
      </c>
    </row>
    <row r="87" spans="1:100" s="158" customFormat="1" ht="13.5" hidden="1" thickBot="1" x14ac:dyDescent="0.25">
      <c r="B87" s="98" t="s">
        <v>383</v>
      </c>
      <c r="C87" s="319"/>
      <c r="D87" s="49"/>
      <c r="E87" s="152">
        <v>20</v>
      </c>
      <c r="F87" s="642"/>
      <c r="G87" s="34">
        <v>1.4999999999999999E-2</v>
      </c>
      <c r="H87" s="636"/>
      <c r="I87" s="622" t="s">
        <v>124</v>
      </c>
      <c r="J87" s="84"/>
      <c r="K87" s="139">
        <f t="shared" si="8"/>
        <v>20</v>
      </c>
      <c r="L87" s="140">
        <f t="shared" si="53"/>
        <v>1.4999999999999999E-2</v>
      </c>
      <c r="M87" s="141">
        <f t="shared" si="54"/>
        <v>0</v>
      </c>
      <c r="N87" s="141">
        <f t="shared" si="55"/>
        <v>0</v>
      </c>
      <c r="O87" s="70"/>
      <c r="P87" s="143" t="str">
        <f t="shared" si="0"/>
        <v>Raccordement des aérothermes</v>
      </c>
      <c r="Q87" s="144">
        <f t="shared" si="12"/>
        <v>0</v>
      </c>
      <c r="R87" s="144">
        <f t="shared" si="56"/>
        <v>0</v>
      </c>
      <c r="S87" s="144">
        <f t="shared" si="56"/>
        <v>0</v>
      </c>
      <c r="T87" s="144">
        <f t="shared" si="56"/>
        <v>0</v>
      </c>
      <c r="U87" s="144">
        <f t="shared" si="56"/>
        <v>0</v>
      </c>
      <c r="V87" s="144">
        <f t="shared" si="56"/>
        <v>0</v>
      </c>
      <c r="W87" s="144">
        <f t="shared" si="56"/>
        <v>0</v>
      </c>
      <c r="X87" s="144">
        <f t="shared" si="56"/>
        <v>0</v>
      </c>
      <c r="Y87" s="144">
        <f t="shared" si="56"/>
        <v>0</v>
      </c>
      <c r="Z87" s="144">
        <f t="shared" si="56"/>
        <v>0</v>
      </c>
      <c r="AA87" s="144">
        <f t="shared" si="56"/>
        <v>0</v>
      </c>
      <c r="AB87" s="144">
        <f t="shared" si="56"/>
        <v>0</v>
      </c>
      <c r="AC87" s="144">
        <f t="shared" si="56"/>
        <v>0</v>
      </c>
      <c r="AD87" s="144">
        <f t="shared" si="56"/>
        <v>0</v>
      </c>
      <c r="AE87" s="144">
        <f t="shared" si="56"/>
        <v>0</v>
      </c>
      <c r="AF87" s="144">
        <f t="shared" si="56"/>
        <v>0</v>
      </c>
      <c r="AG87" s="144">
        <f t="shared" si="56"/>
        <v>0</v>
      </c>
      <c r="AH87" s="144">
        <f t="shared" si="56"/>
        <v>0</v>
      </c>
      <c r="AI87" s="144">
        <f t="shared" si="56"/>
        <v>0</v>
      </c>
      <c r="AJ87" s="144">
        <f t="shared" si="56"/>
        <v>0</v>
      </c>
      <c r="AK87" s="144">
        <f t="shared" si="56"/>
        <v>0</v>
      </c>
      <c r="AL87" s="144">
        <f t="shared" si="56"/>
        <v>0</v>
      </c>
      <c r="AM87" s="144">
        <f t="shared" si="56"/>
        <v>0</v>
      </c>
      <c r="AN87" s="144">
        <f t="shared" si="56"/>
        <v>0</v>
      </c>
      <c r="AO87" s="144">
        <f t="shared" si="56"/>
        <v>0</v>
      </c>
      <c r="AP87" s="144">
        <f t="shared" si="56"/>
        <v>0</v>
      </c>
      <c r="AQ87" s="144">
        <f t="shared" si="56"/>
        <v>0</v>
      </c>
      <c r="AR87" s="144">
        <f t="shared" si="56"/>
        <v>0</v>
      </c>
      <c r="AS87" s="144">
        <f t="shared" si="56"/>
        <v>0</v>
      </c>
      <c r="AT87" s="144">
        <f t="shared" si="56"/>
        <v>0</v>
      </c>
      <c r="AU87" s="144">
        <f t="shared" si="56"/>
        <v>0</v>
      </c>
      <c r="AV87" s="144">
        <f t="shared" si="57"/>
        <v>0</v>
      </c>
      <c r="AW87" s="137"/>
      <c r="AX87" s="144">
        <f t="shared" si="58"/>
        <v>0</v>
      </c>
      <c r="AY87" s="144">
        <f t="shared" si="33"/>
        <v>0</v>
      </c>
      <c r="AZ87" s="144">
        <f t="shared" si="33"/>
        <v>0</v>
      </c>
      <c r="BA87" s="144">
        <f t="shared" si="33"/>
        <v>0</v>
      </c>
      <c r="BB87" s="144">
        <f t="shared" si="33"/>
        <v>0</v>
      </c>
      <c r="BC87" s="144">
        <f t="shared" si="33"/>
        <v>0</v>
      </c>
      <c r="BD87" s="144">
        <f t="shared" si="33"/>
        <v>0</v>
      </c>
      <c r="BE87" s="144">
        <f t="shared" si="33"/>
        <v>0</v>
      </c>
      <c r="BF87" s="144">
        <f t="shared" si="33"/>
        <v>0</v>
      </c>
      <c r="BG87" s="144">
        <f t="shared" si="33"/>
        <v>0</v>
      </c>
      <c r="BH87" s="144">
        <f t="shared" si="33"/>
        <v>0</v>
      </c>
      <c r="BI87" s="144">
        <f t="shared" si="33"/>
        <v>0</v>
      </c>
      <c r="BJ87" s="144">
        <f t="shared" si="33"/>
        <v>0</v>
      </c>
      <c r="BK87" s="144">
        <f t="shared" si="33"/>
        <v>0</v>
      </c>
      <c r="BL87" s="144">
        <f t="shared" si="52"/>
        <v>0</v>
      </c>
      <c r="BM87" s="144">
        <f t="shared" si="52"/>
        <v>0</v>
      </c>
      <c r="BN87" s="144">
        <f t="shared" si="52"/>
        <v>0</v>
      </c>
      <c r="BO87" s="144">
        <f t="shared" si="52"/>
        <v>0</v>
      </c>
      <c r="BP87" s="144">
        <f t="shared" si="52"/>
        <v>0</v>
      </c>
      <c r="BQ87" s="144">
        <f t="shared" si="52"/>
        <v>0</v>
      </c>
      <c r="BR87" s="144">
        <f t="shared" si="52"/>
        <v>0</v>
      </c>
      <c r="BS87" s="144">
        <f t="shared" si="52"/>
        <v>0</v>
      </c>
      <c r="BT87" s="144">
        <f t="shared" si="52"/>
        <v>0</v>
      </c>
      <c r="BU87" s="144">
        <f t="shared" si="52"/>
        <v>0</v>
      </c>
      <c r="BV87" s="144">
        <f t="shared" si="45"/>
        <v>0</v>
      </c>
      <c r="BW87" s="144">
        <f t="shared" si="45"/>
        <v>0</v>
      </c>
      <c r="BX87" s="144">
        <f t="shared" si="45"/>
        <v>0</v>
      </c>
      <c r="BY87" s="144">
        <f t="shared" si="45"/>
        <v>0</v>
      </c>
      <c r="BZ87" s="144">
        <f t="shared" si="59"/>
        <v>0</v>
      </c>
      <c r="CA87" s="144">
        <f t="shared" si="59"/>
        <v>0</v>
      </c>
      <c r="CB87" s="144">
        <f t="shared" si="59"/>
        <v>0</v>
      </c>
      <c r="CE87" s="189" t="str">
        <f t="shared" si="1"/>
        <v>Raccordement des aérothermes</v>
      </c>
      <c r="CF87" s="145"/>
      <c r="CG87" s="145">
        <v>1</v>
      </c>
      <c r="CH87" s="145">
        <v>1</v>
      </c>
      <c r="CI87" s="145">
        <v>1</v>
      </c>
      <c r="CJ87" s="145">
        <v>1</v>
      </c>
      <c r="CK87" s="145">
        <v>1</v>
      </c>
      <c r="CL87" s="145">
        <v>1</v>
      </c>
      <c r="CM87" s="145">
        <v>1</v>
      </c>
      <c r="CN87" s="145">
        <v>1</v>
      </c>
      <c r="CO87" s="145">
        <v>1</v>
      </c>
      <c r="CP87" s="145">
        <v>1</v>
      </c>
      <c r="CQ87" s="145">
        <v>1</v>
      </c>
      <c r="CR87" s="145">
        <v>1</v>
      </c>
      <c r="CS87" s="145">
        <v>1</v>
      </c>
      <c r="CT87" s="145">
        <f t="shared" si="2"/>
        <v>0</v>
      </c>
      <c r="CU87" s="145">
        <f t="shared" si="3"/>
        <v>0</v>
      </c>
      <c r="CV87" s="145">
        <f t="shared" si="7"/>
        <v>0</v>
      </c>
    </row>
    <row r="88" spans="1:100" s="158" customFormat="1" ht="13.5" hidden="1" thickBot="1" x14ac:dyDescent="0.25">
      <c r="B88" s="98" t="s">
        <v>435</v>
      </c>
      <c r="C88" s="320"/>
      <c r="D88" s="50"/>
      <c r="E88" s="152">
        <v>20</v>
      </c>
      <c r="F88" s="643"/>
      <c r="G88" s="34">
        <v>2.5000000000000001E-2</v>
      </c>
      <c r="H88" s="637"/>
      <c r="I88" s="622" t="s">
        <v>124</v>
      </c>
      <c r="J88" s="84"/>
      <c r="K88" s="139">
        <f t="shared" si="8"/>
        <v>20</v>
      </c>
      <c r="L88" s="140">
        <f t="shared" si="53"/>
        <v>2.5000000000000001E-2</v>
      </c>
      <c r="M88" s="141">
        <f t="shared" si="54"/>
        <v>0</v>
      </c>
      <c r="N88" s="141">
        <f t="shared" si="55"/>
        <v>0</v>
      </c>
      <c r="O88" s="70"/>
      <c r="P88" s="143" t="str">
        <f t="shared" si="0"/>
        <v>Récupération de chaleur (ventilation)</v>
      </c>
      <c r="Q88" s="144">
        <f t="shared" si="12"/>
        <v>0</v>
      </c>
      <c r="R88" s="144">
        <f t="shared" si="56"/>
        <v>0</v>
      </c>
      <c r="S88" s="144">
        <f t="shared" si="56"/>
        <v>0</v>
      </c>
      <c r="T88" s="144">
        <f t="shared" si="56"/>
        <v>0</v>
      </c>
      <c r="U88" s="144">
        <f t="shared" si="56"/>
        <v>0</v>
      </c>
      <c r="V88" s="144">
        <f t="shared" si="56"/>
        <v>0</v>
      </c>
      <c r="W88" s="144">
        <f t="shared" si="56"/>
        <v>0</v>
      </c>
      <c r="X88" s="144">
        <f t="shared" si="56"/>
        <v>0</v>
      </c>
      <c r="Y88" s="144">
        <f t="shared" si="56"/>
        <v>0</v>
      </c>
      <c r="Z88" s="144">
        <f t="shared" si="56"/>
        <v>0</v>
      </c>
      <c r="AA88" s="144">
        <f t="shared" si="56"/>
        <v>0</v>
      </c>
      <c r="AB88" s="144">
        <f t="shared" si="56"/>
        <v>0</v>
      </c>
      <c r="AC88" s="144">
        <f t="shared" si="56"/>
        <v>0</v>
      </c>
      <c r="AD88" s="144">
        <f t="shared" si="56"/>
        <v>0</v>
      </c>
      <c r="AE88" s="144">
        <f t="shared" si="56"/>
        <v>0</v>
      </c>
      <c r="AF88" s="144">
        <f t="shared" si="56"/>
        <v>0</v>
      </c>
      <c r="AG88" s="144">
        <f t="shared" si="56"/>
        <v>0</v>
      </c>
      <c r="AH88" s="144">
        <f t="shared" si="56"/>
        <v>0</v>
      </c>
      <c r="AI88" s="144">
        <f t="shared" si="56"/>
        <v>0</v>
      </c>
      <c r="AJ88" s="144">
        <f t="shared" si="56"/>
        <v>0</v>
      </c>
      <c r="AK88" s="144">
        <f t="shared" si="56"/>
        <v>0</v>
      </c>
      <c r="AL88" s="144">
        <f t="shared" si="56"/>
        <v>0</v>
      </c>
      <c r="AM88" s="144">
        <f t="shared" si="56"/>
        <v>0</v>
      </c>
      <c r="AN88" s="144">
        <f t="shared" si="56"/>
        <v>0</v>
      </c>
      <c r="AO88" s="144">
        <f t="shared" si="56"/>
        <v>0</v>
      </c>
      <c r="AP88" s="144">
        <f t="shared" si="56"/>
        <v>0</v>
      </c>
      <c r="AQ88" s="144">
        <f t="shared" si="56"/>
        <v>0</v>
      </c>
      <c r="AR88" s="144">
        <f t="shared" si="56"/>
        <v>0</v>
      </c>
      <c r="AS88" s="144">
        <f t="shared" si="56"/>
        <v>0</v>
      </c>
      <c r="AT88" s="144">
        <f t="shared" si="56"/>
        <v>0</v>
      </c>
      <c r="AU88" s="144">
        <f t="shared" si="56"/>
        <v>0</v>
      </c>
      <c r="AV88" s="144">
        <f t="shared" si="57"/>
        <v>0</v>
      </c>
      <c r="AW88" s="137"/>
      <c r="AX88" s="144">
        <f t="shared" si="58"/>
        <v>0</v>
      </c>
      <c r="AY88" s="144">
        <f t="shared" si="33"/>
        <v>0</v>
      </c>
      <c r="AZ88" s="144">
        <f t="shared" si="33"/>
        <v>0</v>
      </c>
      <c r="BA88" s="144">
        <f t="shared" si="33"/>
        <v>0</v>
      </c>
      <c r="BB88" s="144">
        <f t="shared" ref="BB88:BK91" si="60">BA88-$N88+U88</f>
        <v>0</v>
      </c>
      <c r="BC88" s="144">
        <f t="shared" si="60"/>
        <v>0</v>
      </c>
      <c r="BD88" s="144">
        <f t="shared" si="60"/>
        <v>0</v>
      </c>
      <c r="BE88" s="144">
        <f t="shared" si="60"/>
        <v>0</v>
      </c>
      <c r="BF88" s="144">
        <f t="shared" si="60"/>
        <v>0</v>
      </c>
      <c r="BG88" s="144">
        <f t="shared" si="60"/>
        <v>0</v>
      </c>
      <c r="BH88" s="144">
        <f t="shared" si="60"/>
        <v>0</v>
      </c>
      <c r="BI88" s="144">
        <f t="shared" si="60"/>
        <v>0</v>
      </c>
      <c r="BJ88" s="144">
        <f t="shared" si="60"/>
        <v>0</v>
      </c>
      <c r="BK88" s="144">
        <f t="shared" si="60"/>
        <v>0</v>
      </c>
      <c r="BL88" s="144">
        <f t="shared" si="52"/>
        <v>0</v>
      </c>
      <c r="BM88" s="144">
        <f t="shared" si="52"/>
        <v>0</v>
      </c>
      <c r="BN88" s="144">
        <f t="shared" si="52"/>
        <v>0</v>
      </c>
      <c r="BO88" s="144">
        <f t="shared" si="52"/>
        <v>0</v>
      </c>
      <c r="BP88" s="144">
        <f t="shared" si="52"/>
        <v>0</v>
      </c>
      <c r="BQ88" s="144">
        <f t="shared" si="52"/>
        <v>0</v>
      </c>
      <c r="BR88" s="144">
        <f t="shared" si="52"/>
        <v>0</v>
      </c>
      <c r="BS88" s="144">
        <f t="shared" si="52"/>
        <v>0</v>
      </c>
      <c r="BT88" s="144">
        <f t="shared" si="52"/>
        <v>0</v>
      </c>
      <c r="BU88" s="144">
        <f t="shared" si="52"/>
        <v>0</v>
      </c>
      <c r="BV88" s="144">
        <f t="shared" si="45"/>
        <v>0</v>
      </c>
      <c r="BW88" s="144">
        <f t="shared" si="45"/>
        <v>0</v>
      </c>
      <c r="BX88" s="144">
        <f t="shared" si="45"/>
        <v>0</v>
      </c>
      <c r="BY88" s="144">
        <f t="shared" si="45"/>
        <v>0</v>
      </c>
      <c r="BZ88" s="144">
        <f t="shared" si="59"/>
        <v>0</v>
      </c>
      <c r="CA88" s="144">
        <f t="shared" si="59"/>
        <v>0</v>
      </c>
      <c r="CB88" s="144">
        <f t="shared" si="59"/>
        <v>0</v>
      </c>
      <c r="CE88" s="189" t="str">
        <f t="shared" si="1"/>
        <v>Récupération de chaleur (ventilation)</v>
      </c>
      <c r="CF88" s="145"/>
      <c r="CG88" s="145">
        <v>1</v>
      </c>
      <c r="CH88" s="145">
        <v>1</v>
      </c>
      <c r="CI88" s="145">
        <v>1</v>
      </c>
      <c r="CJ88" s="145">
        <v>1</v>
      </c>
      <c r="CK88" s="145">
        <v>1</v>
      </c>
      <c r="CL88" s="145">
        <v>1</v>
      </c>
      <c r="CM88" s="145">
        <v>1</v>
      </c>
      <c r="CN88" s="145">
        <v>1</v>
      </c>
      <c r="CO88" s="145">
        <v>1</v>
      </c>
      <c r="CP88" s="145">
        <v>1</v>
      </c>
      <c r="CQ88" s="145">
        <v>1</v>
      </c>
      <c r="CR88" s="145">
        <v>1</v>
      </c>
      <c r="CS88" s="145">
        <v>1</v>
      </c>
      <c r="CT88" s="145">
        <f t="shared" si="2"/>
        <v>0</v>
      </c>
      <c r="CU88" s="145">
        <f t="shared" si="3"/>
        <v>0</v>
      </c>
      <c r="CV88" s="145">
        <f t="shared" si="7"/>
        <v>0</v>
      </c>
    </row>
    <row r="89" spans="1:100" s="158" customFormat="1" ht="13.5" hidden="1" thickBot="1" x14ac:dyDescent="0.25">
      <c r="B89" s="98" t="s">
        <v>384</v>
      </c>
      <c r="C89" s="320"/>
      <c r="D89" s="50"/>
      <c r="E89" s="152">
        <v>20</v>
      </c>
      <c r="F89" s="643"/>
      <c r="G89" s="34">
        <v>0.08</v>
      </c>
      <c r="H89" s="637"/>
      <c r="I89" s="622" t="s">
        <v>124</v>
      </c>
      <c r="J89" s="84"/>
      <c r="K89" s="139">
        <f t="shared" si="8"/>
        <v>20</v>
      </c>
      <c r="L89" s="140">
        <f t="shared" si="53"/>
        <v>0.08</v>
      </c>
      <c r="M89" s="141">
        <f t="shared" si="54"/>
        <v>0</v>
      </c>
      <c r="N89" s="141">
        <f t="shared" si="55"/>
        <v>0</v>
      </c>
      <c r="O89" s="70"/>
      <c r="P89" s="143" t="str">
        <f t="shared" si="0"/>
        <v>Système de comptage d'énergie</v>
      </c>
      <c r="Q89" s="144">
        <f t="shared" si="12"/>
        <v>0</v>
      </c>
      <c r="R89" s="144">
        <f t="shared" si="56"/>
        <v>0</v>
      </c>
      <c r="S89" s="144">
        <f t="shared" si="56"/>
        <v>0</v>
      </c>
      <c r="T89" s="144">
        <f t="shared" si="56"/>
        <v>0</v>
      </c>
      <c r="U89" s="144">
        <f t="shared" si="56"/>
        <v>0</v>
      </c>
      <c r="V89" s="144">
        <f t="shared" si="56"/>
        <v>0</v>
      </c>
      <c r="W89" s="144">
        <f t="shared" si="56"/>
        <v>0</v>
      </c>
      <c r="X89" s="144">
        <f t="shared" si="56"/>
        <v>0</v>
      </c>
      <c r="Y89" s="144">
        <f t="shared" si="56"/>
        <v>0</v>
      </c>
      <c r="Z89" s="144">
        <f t="shared" si="56"/>
        <v>0</v>
      </c>
      <c r="AA89" s="144">
        <f t="shared" si="56"/>
        <v>0</v>
      </c>
      <c r="AB89" s="144">
        <f t="shared" si="56"/>
        <v>0</v>
      </c>
      <c r="AC89" s="144">
        <f t="shared" si="56"/>
        <v>0</v>
      </c>
      <c r="AD89" s="144">
        <f t="shared" si="56"/>
        <v>0</v>
      </c>
      <c r="AE89" s="144">
        <f t="shared" si="56"/>
        <v>0</v>
      </c>
      <c r="AF89" s="144">
        <f t="shared" si="56"/>
        <v>0</v>
      </c>
      <c r="AG89" s="144">
        <f t="shared" si="56"/>
        <v>0</v>
      </c>
      <c r="AH89" s="144">
        <f t="shared" si="56"/>
        <v>0</v>
      </c>
      <c r="AI89" s="144">
        <f t="shared" si="56"/>
        <v>0</v>
      </c>
      <c r="AJ89" s="144">
        <f t="shared" si="56"/>
        <v>0</v>
      </c>
      <c r="AK89" s="144">
        <f t="shared" si="56"/>
        <v>0</v>
      </c>
      <c r="AL89" s="144">
        <f t="shared" si="56"/>
        <v>0</v>
      </c>
      <c r="AM89" s="144">
        <f t="shared" si="56"/>
        <v>0</v>
      </c>
      <c r="AN89" s="144">
        <f t="shared" si="56"/>
        <v>0</v>
      </c>
      <c r="AO89" s="144">
        <f t="shared" si="56"/>
        <v>0</v>
      </c>
      <c r="AP89" s="144">
        <f t="shared" si="56"/>
        <v>0</v>
      </c>
      <c r="AQ89" s="144">
        <f t="shared" si="56"/>
        <v>0</v>
      </c>
      <c r="AR89" s="144">
        <f t="shared" si="56"/>
        <v>0</v>
      </c>
      <c r="AS89" s="144">
        <f t="shared" si="56"/>
        <v>0</v>
      </c>
      <c r="AT89" s="144">
        <f t="shared" si="56"/>
        <v>0</v>
      </c>
      <c r="AU89" s="144">
        <f t="shared" si="56"/>
        <v>0</v>
      </c>
      <c r="AV89" s="144">
        <f t="shared" si="57"/>
        <v>0</v>
      </c>
      <c r="AW89" s="137"/>
      <c r="AX89" s="144">
        <f t="shared" si="58"/>
        <v>0</v>
      </c>
      <c r="AY89" s="144">
        <f t="shared" ref="AY89:BA91" si="61">AX89-$N89+R89</f>
        <v>0</v>
      </c>
      <c r="AZ89" s="144">
        <f t="shared" si="61"/>
        <v>0</v>
      </c>
      <c r="BA89" s="144">
        <f t="shared" si="61"/>
        <v>0</v>
      </c>
      <c r="BB89" s="144">
        <f t="shared" si="60"/>
        <v>0</v>
      </c>
      <c r="BC89" s="144">
        <f t="shared" si="60"/>
        <v>0</v>
      </c>
      <c r="BD89" s="144">
        <f t="shared" si="60"/>
        <v>0</v>
      </c>
      <c r="BE89" s="144">
        <f t="shared" si="60"/>
        <v>0</v>
      </c>
      <c r="BF89" s="144">
        <f t="shared" si="60"/>
        <v>0</v>
      </c>
      <c r="BG89" s="144">
        <f t="shared" si="60"/>
        <v>0</v>
      </c>
      <c r="BH89" s="144">
        <f t="shared" si="60"/>
        <v>0</v>
      </c>
      <c r="BI89" s="144">
        <f t="shared" si="60"/>
        <v>0</v>
      </c>
      <c r="BJ89" s="144">
        <f t="shared" si="60"/>
        <v>0</v>
      </c>
      <c r="BK89" s="144">
        <f t="shared" si="60"/>
        <v>0</v>
      </c>
      <c r="BL89" s="144">
        <f t="shared" si="52"/>
        <v>0</v>
      </c>
      <c r="BM89" s="144">
        <f t="shared" si="52"/>
        <v>0</v>
      </c>
      <c r="BN89" s="144">
        <f t="shared" si="52"/>
        <v>0</v>
      </c>
      <c r="BO89" s="144">
        <f t="shared" si="52"/>
        <v>0</v>
      </c>
      <c r="BP89" s="144">
        <f t="shared" si="52"/>
        <v>0</v>
      </c>
      <c r="BQ89" s="144">
        <f t="shared" si="52"/>
        <v>0</v>
      </c>
      <c r="BR89" s="144">
        <f t="shared" si="52"/>
        <v>0</v>
      </c>
      <c r="BS89" s="144">
        <f t="shared" si="52"/>
        <v>0</v>
      </c>
      <c r="BT89" s="144">
        <f t="shared" si="52"/>
        <v>0</v>
      </c>
      <c r="BU89" s="144">
        <f t="shared" si="52"/>
        <v>0</v>
      </c>
      <c r="BV89" s="144">
        <f t="shared" si="45"/>
        <v>0</v>
      </c>
      <c r="BW89" s="144">
        <f t="shared" si="45"/>
        <v>0</v>
      </c>
      <c r="BX89" s="144">
        <f t="shared" si="45"/>
        <v>0</v>
      </c>
      <c r="BY89" s="144">
        <f t="shared" si="45"/>
        <v>0</v>
      </c>
      <c r="BZ89" s="144">
        <f t="shared" si="59"/>
        <v>0</v>
      </c>
      <c r="CA89" s="144">
        <f t="shared" si="59"/>
        <v>0</v>
      </c>
      <c r="CB89" s="144">
        <f t="shared" si="59"/>
        <v>0</v>
      </c>
      <c r="CE89" s="189" t="str">
        <f t="shared" si="1"/>
        <v>Système de comptage d'énergie</v>
      </c>
      <c r="CF89" s="145"/>
      <c r="CG89" s="145">
        <v>1</v>
      </c>
      <c r="CH89" s="145">
        <v>1</v>
      </c>
      <c r="CI89" s="145">
        <v>1</v>
      </c>
      <c r="CJ89" s="145">
        <v>1</v>
      </c>
      <c r="CK89" s="145">
        <v>1</v>
      </c>
      <c r="CL89" s="145">
        <v>1</v>
      </c>
      <c r="CM89" s="145">
        <v>1</v>
      </c>
      <c r="CN89" s="145">
        <v>1</v>
      </c>
      <c r="CO89" s="145">
        <v>1</v>
      </c>
      <c r="CP89" s="145">
        <v>1</v>
      </c>
      <c r="CQ89" s="145">
        <v>1</v>
      </c>
      <c r="CR89" s="145">
        <v>1</v>
      </c>
      <c r="CS89" s="145">
        <v>1</v>
      </c>
      <c r="CT89" s="145">
        <f t="shared" si="2"/>
        <v>0</v>
      </c>
      <c r="CU89" s="145">
        <f t="shared" si="3"/>
        <v>0</v>
      </c>
      <c r="CV89" s="145">
        <f t="shared" si="7"/>
        <v>0</v>
      </c>
    </row>
    <row r="90" spans="1:100" s="158" customFormat="1" ht="13.5" hidden="1" thickBot="1" x14ac:dyDescent="0.25">
      <c r="B90" s="98" t="s">
        <v>367</v>
      </c>
      <c r="C90" s="319"/>
      <c r="D90" s="49"/>
      <c r="E90" s="152">
        <v>30</v>
      </c>
      <c r="F90" s="642"/>
      <c r="G90" s="157">
        <v>1E-3</v>
      </c>
      <c r="H90" s="637"/>
      <c r="I90" s="622" t="s">
        <v>124</v>
      </c>
      <c r="J90" s="84"/>
      <c r="K90" s="139">
        <f t="shared" si="8"/>
        <v>30</v>
      </c>
      <c r="L90" s="140">
        <f t="shared" si="53"/>
        <v>1E-3</v>
      </c>
      <c r="M90" s="141">
        <f t="shared" si="54"/>
        <v>0</v>
      </c>
      <c r="N90" s="141">
        <f t="shared" si="55"/>
        <v>0</v>
      </c>
      <c r="O90" s="70"/>
      <c r="P90" s="143" t="str">
        <f t="shared" ref="P90:P153" si="62">B90</f>
        <v>Calorifugeage</v>
      </c>
      <c r="Q90" s="144">
        <f t="shared" si="12"/>
        <v>0</v>
      </c>
      <c r="R90" s="144">
        <f t="shared" si="56"/>
        <v>0</v>
      </c>
      <c r="S90" s="144">
        <f t="shared" si="56"/>
        <v>0</v>
      </c>
      <c r="T90" s="144">
        <f t="shared" si="56"/>
        <v>0</v>
      </c>
      <c r="U90" s="144">
        <f t="shared" si="56"/>
        <v>0</v>
      </c>
      <c r="V90" s="144">
        <f t="shared" si="56"/>
        <v>0</v>
      </c>
      <c r="W90" s="144">
        <f t="shared" si="56"/>
        <v>0</v>
      </c>
      <c r="X90" s="144">
        <f t="shared" si="56"/>
        <v>0</v>
      </c>
      <c r="Y90" s="144">
        <f t="shared" si="56"/>
        <v>0</v>
      </c>
      <c r="Z90" s="144">
        <f t="shared" si="56"/>
        <v>0</v>
      </c>
      <c r="AA90" s="144">
        <f t="shared" si="56"/>
        <v>0</v>
      </c>
      <c r="AB90" s="144">
        <f t="shared" si="56"/>
        <v>0</v>
      </c>
      <c r="AC90" s="144">
        <f t="shared" si="56"/>
        <v>0</v>
      </c>
      <c r="AD90" s="144">
        <f t="shared" si="56"/>
        <v>0</v>
      </c>
      <c r="AE90" s="144">
        <f t="shared" si="56"/>
        <v>0</v>
      </c>
      <c r="AF90" s="144">
        <f t="shared" si="56"/>
        <v>0</v>
      </c>
      <c r="AG90" s="144">
        <f t="shared" si="56"/>
        <v>0</v>
      </c>
      <c r="AH90" s="144">
        <f t="shared" si="56"/>
        <v>0</v>
      </c>
      <c r="AI90" s="144">
        <f t="shared" si="56"/>
        <v>0</v>
      </c>
      <c r="AJ90" s="144">
        <f t="shared" si="56"/>
        <v>0</v>
      </c>
      <c r="AK90" s="144">
        <f t="shared" si="56"/>
        <v>0</v>
      </c>
      <c r="AL90" s="144">
        <f t="shared" si="56"/>
        <v>0</v>
      </c>
      <c r="AM90" s="144">
        <f t="shared" si="56"/>
        <v>0</v>
      </c>
      <c r="AN90" s="144">
        <f t="shared" si="56"/>
        <v>0</v>
      </c>
      <c r="AO90" s="144">
        <f t="shared" si="56"/>
        <v>0</v>
      </c>
      <c r="AP90" s="144">
        <f t="shared" si="56"/>
        <v>0</v>
      </c>
      <c r="AQ90" s="144">
        <f t="shared" si="56"/>
        <v>0</v>
      </c>
      <c r="AR90" s="144">
        <f t="shared" si="56"/>
        <v>0</v>
      </c>
      <c r="AS90" s="144">
        <f t="shared" si="56"/>
        <v>0</v>
      </c>
      <c r="AT90" s="144">
        <f t="shared" si="56"/>
        <v>0</v>
      </c>
      <c r="AU90" s="144">
        <f t="shared" si="56"/>
        <v>0</v>
      </c>
      <c r="AV90" s="144">
        <f t="shared" si="57"/>
        <v>0</v>
      </c>
      <c r="AW90" s="137"/>
      <c r="AX90" s="144">
        <f t="shared" si="58"/>
        <v>0</v>
      </c>
      <c r="AY90" s="144">
        <f t="shared" si="61"/>
        <v>0</v>
      </c>
      <c r="AZ90" s="144">
        <f t="shared" si="61"/>
        <v>0</v>
      </c>
      <c r="BA90" s="144">
        <f t="shared" si="61"/>
        <v>0</v>
      </c>
      <c r="BB90" s="144">
        <f t="shared" si="60"/>
        <v>0</v>
      </c>
      <c r="BC90" s="144">
        <f t="shared" si="60"/>
        <v>0</v>
      </c>
      <c r="BD90" s="144">
        <f t="shared" si="60"/>
        <v>0</v>
      </c>
      <c r="BE90" s="144">
        <f t="shared" si="60"/>
        <v>0</v>
      </c>
      <c r="BF90" s="144">
        <f t="shared" si="60"/>
        <v>0</v>
      </c>
      <c r="BG90" s="144">
        <f t="shared" si="60"/>
        <v>0</v>
      </c>
      <c r="BH90" s="144">
        <f t="shared" si="60"/>
        <v>0</v>
      </c>
      <c r="BI90" s="144">
        <f t="shared" si="60"/>
        <v>0</v>
      </c>
      <c r="BJ90" s="144">
        <f t="shared" si="60"/>
        <v>0</v>
      </c>
      <c r="BK90" s="144">
        <f t="shared" si="60"/>
        <v>0</v>
      </c>
      <c r="BL90" s="144">
        <f t="shared" si="52"/>
        <v>0</v>
      </c>
      <c r="BM90" s="144">
        <f t="shared" si="52"/>
        <v>0</v>
      </c>
      <c r="BN90" s="144">
        <f t="shared" si="52"/>
        <v>0</v>
      </c>
      <c r="BO90" s="144">
        <f t="shared" si="52"/>
        <v>0</v>
      </c>
      <c r="BP90" s="144">
        <f t="shared" si="52"/>
        <v>0</v>
      </c>
      <c r="BQ90" s="144">
        <f t="shared" si="52"/>
        <v>0</v>
      </c>
      <c r="BR90" s="144">
        <f t="shared" si="52"/>
        <v>0</v>
      </c>
      <c r="BS90" s="144">
        <f t="shared" si="52"/>
        <v>0</v>
      </c>
      <c r="BT90" s="144">
        <f t="shared" si="52"/>
        <v>0</v>
      </c>
      <c r="BU90" s="144">
        <f t="shared" si="52"/>
        <v>0</v>
      </c>
      <c r="BV90" s="144">
        <f t="shared" si="45"/>
        <v>0</v>
      </c>
      <c r="BW90" s="144">
        <f t="shared" si="45"/>
        <v>0</v>
      </c>
      <c r="BX90" s="144">
        <f t="shared" si="45"/>
        <v>0</v>
      </c>
      <c r="BY90" s="144">
        <f t="shared" si="45"/>
        <v>0</v>
      </c>
      <c r="BZ90" s="144">
        <f t="shared" si="59"/>
        <v>0</v>
      </c>
      <c r="CA90" s="144">
        <f t="shared" si="59"/>
        <v>0</v>
      </c>
      <c r="CB90" s="144">
        <f t="shared" si="59"/>
        <v>0</v>
      </c>
      <c r="CE90" s="189" t="str">
        <f t="shared" ref="CE90:CE153" si="63">B90</f>
        <v>Calorifugeage</v>
      </c>
      <c r="CF90" s="145"/>
      <c r="CG90" s="145">
        <v>1</v>
      </c>
      <c r="CH90" s="145">
        <v>1</v>
      </c>
      <c r="CI90" s="145">
        <v>1</v>
      </c>
      <c r="CJ90" s="145">
        <v>1</v>
      </c>
      <c r="CK90" s="145">
        <v>1</v>
      </c>
      <c r="CL90" s="145">
        <v>1</v>
      </c>
      <c r="CM90" s="145">
        <v>1</v>
      </c>
      <c r="CN90" s="145">
        <v>1</v>
      </c>
      <c r="CO90" s="145">
        <v>1</v>
      </c>
      <c r="CP90" s="145">
        <v>1</v>
      </c>
      <c r="CQ90" s="145">
        <v>1</v>
      </c>
      <c r="CR90" s="145">
        <v>1</v>
      </c>
      <c r="CS90" s="145">
        <v>1</v>
      </c>
      <c r="CT90" s="145">
        <f t="shared" ref="CT90:CT153" si="64">SUMIF($CF$25:$CS$25,$C$12,CF90:CS90)</f>
        <v>0</v>
      </c>
      <c r="CU90" s="145">
        <f t="shared" ref="CU90:CU153" si="65">SUMIF($CF$25:$CS$25,$C$20,CF90:CS90)</f>
        <v>0</v>
      </c>
      <c r="CV90" s="145">
        <f t="shared" si="7"/>
        <v>0</v>
      </c>
    </row>
    <row r="91" spans="1:100" s="158" customFormat="1" hidden="1" x14ac:dyDescent="0.2">
      <c r="B91" s="98" t="s">
        <v>45</v>
      </c>
      <c r="C91" s="320"/>
      <c r="D91" s="50"/>
      <c r="E91" s="510">
        <v>30</v>
      </c>
      <c r="F91" s="643"/>
      <c r="G91" s="157" t="s">
        <v>46</v>
      </c>
      <c r="H91" s="637"/>
      <c r="I91" s="623" t="s">
        <v>124</v>
      </c>
      <c r="J91" s="84"/>
      <c r="K91" s="139">
        <f t="shared" si="8"/>
        <v>30</v>
      </c>
      <c r="L91" s="140">
        <f t="shared" si="53"/>
        <v>0</v>
      </c>
      <c r="M91" s="141">
        <f t="shared" si="54"/>
        <v>0</v>
      </c>
      <c r="N91" s="141">
        <f t="shared" si="55"/>
        <v>0</v>
      </c>
      <c r="O91" s="70"/>
      <c r="P91" s="147" t="str">
        <f t="shared" si="62"/>
        <v>Autre</v>
      </c>
      <c r="Q91" s="144">
        <f t="shared" si="12"/>
        <v>0</v>
      </c>
      <c r="R91" s="144">
        <f t="shared" si="56"/>
        <v>0</v>
      </c>
      <c r="S91" s="144">
        <f t="shared" si="56"/>
        <v>0</v>
      </c>
      <c r="T91" s="144">
        <f t="shared" si="56"/>
        <v>0</v>
      </c>
      <c r="U91" s="144">
        <f t="shared" si="56"/>
        <v>0</v>
      </c>
      <c r="V91" s="144">
        <f t="shared" si="56"/>
        <v>0</v>
      </c>
      <c r="W91" s="144">
        <f t="shared" si="56"/>
        <v>0</v>
      </c>
      <c r="X91" s="144">
        <f t="shared" si="56"/>
        <v>0</v>
      </c>
      <c r="Y91" s="144">
        <f t="shared" si="56"/>
        <v>0</v>
      </c>
      <c r="Z91" s="144">
        <f t="shared" si="56"/>
        <v>0</v>
      </c>
      <c r="AA91" s="144">
        <f t="shared" si="56"/>
        <v>0</v>
      </c>
      <c r="AB91" s="144">
        <f t="shared" si="56"/>
        <v>0</v>
      </c>
      <c r="AC91" s="144">
        <f t="shared" si="56"/>
        <v>0</v>
      </c>
      <c r="AD91" s="144">
        <f t="shared" si="56"/>
        <v>0</v>
      </c>
      <c r="AE91" s="144">
        <f t="shared" si="56"/>
        <v>0</v>
      </c>
      <c r="AF91" s="144">
        <f t="shared" si="56"/>
        <v>0</v>
      </c>
      <c r="AG91" s="144">
        <f t="shared" ref="AG91:AU91" si="66">IF(Betrachtungszeit_Heizung&lt;AG$26,0,IF(AND(AF$26&lt;&gt;0,AF$26/($K91)=INT(AF$26/($K91))),$D91,0))</f>
        <v>0</v>
      </c>
      <c r="AH91" s="144">
        <f t="shared" si="66"/>
        <v>0</v>
      </c>
      <c r="AI91" s="144">
        <f t="shared" si="66"/>
        <v>0</v>
      </c>
      <c r="AJ91" s="144">
        <f t="shared" si="66"/>
        <v>0</v>
      </c>
      <c r="AK91" s="144">
        <f t="shared" si="66"/>
        <v>0</v>
      </c>
      <c r="AL91" s="144">
        <f t="shared" si="66"/>
        <v>0</v>
      </c>
      <c r="AM91" s="144">
        <f t="shared" si="66"/>
        <v>0</v>
      </c>
      <c r="AN91" s="144">
        <f t="shared" si="66"/>
        <v>0</v>
      </c>
      <c r="AO91" s="144">
        <f t="shared" si="66"/>
        <v>0</v>
      </c>
      <c r="AP91" s="144">
        <f t="shared" si="66"/>
        <v>0</v>
      </c>
      <c r="AQ91" s="144">
        <f t="shared" si="66"/>
        <v>0</v>
      </c>
      <c r="AR91" s="144">
        <f t="shared" si="66"/>
        <v>0</v>
      </c>
      <c r="AS91" s="144">
        <f t="shared" si="66"/>
        <v>0</v>
      </c>
      <c r="AT91" s="144">
        <f t="shared" si="66"/>
        <v>0</v>
      </c>
      <c r="AU91" s="144">
        <f t="shared" si="66"/>
        <v>0</v>
      </c>
      <c r="AV91" s="144">
        <f t="shared" si="57"/>
        <v>0</v>
      </c>
      <c r="AW91" s="137"/>
      <c r="AX91" s="144">
        <f t="shared" si="58"/>
        <v>0</v>
      </c>
      <c r="AY91" s="144">
        <f t="shared" si="61"/>
        <v>0</v>
      </c>
      <c r="AZ91" s="144">
        <f t="shared" si="61"/>
        <v>0</v>
      </c>
      <c r="BA91" s="144">
        <f t="shared" si="61"/>
        <v>0</v>
      </c>
      <c r="BB91" s="144">
        <f t="shared" si="60"/>
        <v>0</v>
      </c>
      <c r="BC91" s="144">
        <f t="shared" si="60"/>
        <v>0</v>
      </c>
      <c r="BD91" s="144">
        <f t="shared" si="60"/>
        <v>0</v>
      </c>
      <c r="BE91" s="144">
        <f t="shared" si="60"/>
        <v>0</v>
      </c>
      <c r="BF91" s="144">
        <f t="shared" si="60"/>
        <v>0</v>
      </c>
      <c r="BG91" s="144">
        <f t="shared" si="60"/>
        <v>0</v>
      </c>
      <c r="BH91" s="144">
        <f t="shared" si="60"/>
        <v>0</v>
      </c>
      <c r="BI91" s="144">
        <f t="shared" si="60"/>
        <v>0</v>
      </c>
      <c r="BJ91" s="144">
        <f t="shared" si="60"/>
        <v>0</v>
      </c>
      <c r="BK91" s="144">
        <f t="shared" si="60"/>
        <v>0</v>
      </c>
      <c r="BL91" s="144">
        <f t="shared" si="52"/>
        <v>0</v>
      </c>
      <c r="BM91" s="144">
        <f t="shared" si="52"/>
        <v>0</v>
      </c>
      <c r="BN91" s="144">
        <f t="shared" si="52"/>
        <v>0</v>
      </c>
      <c r="BO91" s="144">
        <f t="shared" si="52"/>
        <v>0</v>
      </c>
      <c r="BP91" s="144">
        <f t="shared" si="52"/>
        <v>0</v>
      </c>
      <c r="BQ91" s="144">
        <f t="shared" si="52"/>
        <v>0</v>
      </c>
      <c r="BR91" s="144">
        <f t="shared" si="52"/>
        <v>0</v>
      </c>
      <c r="BS91" s="144">
        <f t="shared" si="52"/>
        <v>0</v>
      </c>
      <c r="BT91" s="144">
        <f t="shared" si="52"/>
        <v>0</v>
      </c>
      <c r="BU91" s="144">
        <f t="shared" si="52"/>
        <v>0</v>
      </c>
      <c r="BV91" s="144">
        <f t="shared" si="45"/>
        <v>0</v>
      </c>
      <c r="BW91" s="144">
        <f t="shared" si="45"/>
        <v>0</v>
      </c>
      <c r="BX91" s="144">
        <f t="shared" si="45"/>
        <v>0</v>
      </c>
      <c r="BY91" s="144">
        <f t="shared" si="45"/>
        <v>0</v>
      </c>
      <c r="BZ91" s="144">
        <f t="shared" si="59"/>
        <v>0</v>
      </c>
      <c r="CA91" s="144">
        <f t="shared" si="59"/>
        <v>0</v>
      </c>
      <c r="CB91" s="144">
        <f t="shared" si="59"/>
        <v>0</v>
      </c>
      <c r="CE91" s="189" t="str">
        <f t="shared" si="63"/>
        <v>Autre</v>
      </c>
      <c r="CF91" s="145"/>
      <c r="CG91" s="145">
        <v>1</v>
      </c>
      <c r="CH91" s="145">
        <v>1</v>
      </c>
      <c r="CI91" s="145">
        <v>1</v>
      </c>
      <c r="CJ91" s="145">
        <v>1</v>
      </c>
      <c r="CK91" s="145">
        <v>1</v>
      </c>
      <c r="CL91" s="145">
        <v>1</v>
      </c>
      <c r="CM91" s="145">
        <v>1</v>
      </c>
      <c r="CN91" s="145">
        <v>1</v>
      </c>
      <c r="CO91" s="145">
        <v>1</v>
      </c>
      <c r="CP91" s="145">
        <v>1</v>
      </c>
      <c r="CQ91" s="145">
        <v>1</v>
      </c>
      <c r="CR91" s="145">
        <v>1</v>
      </c>
      <c r="CS91" s="145">
        <v>1</v>
      </c>
      <c r="CT91" s="145">
        <f t="shared" si="64"/>
        <v>0</v>
      </c>
      <c r="CU91" s="145">
        <f t="shared" si="65"/>
        <v>0</v>
      </c>
      <c r="CV91" s="145">
        <f t="shared" ref="CV91:CV154" si="67">IF(CT91+CU91&gt;0,1,0)</f>
        <v>0</v>
      </c>
    </row>
    <row r="92" spans="1:100" s="158" customFormat="1" ht="13.5" hidden="1" thickBot="1" x14ac:dyDescent="0.25">
      <c r="B92" s="625" t="s">
        <v>149</v>
      </c>
      <c r="C92" s="321"/>
      <c r="D92" s="154"/>
      <c r="E92" s="155"/>
      <c r="F92" s="644"/>
      <c r="G92" s="130"/>
      <c r="H92" s="638"/>
      <c r="I92" s="156"/>
      <c r="J92" s="84"/>
      <c r="K92" s="139"/>
      <c r="L92" s="140"/>
      <c r="M92" s="141"/>
      <c r="N92" s="141"/>
      <c r="O92" s="70"/>
      <c r="P92" s="134" t="str">
        <f t="shared" si="62"/>
        <v>8. Sécurité</v>
      </c>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37"/>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E92" s="374" t="str">
        <f t="shared" si="63"/>
        <v>8. Sécurité</v>
      </c>
      <c r="CF92" s="145">
        <v>1</v>
      </c>
      <c r="CG92" s="145">
        <v>1</v>
      </c>
      <c r="CH92" s="145">
        <v>1</v>
      </c>
      <c r="CI92" s="145">
        <v>1</v>
      </c>
      <c r="CJ92" s="145">
        <v>1</v>
      </c>
      <c r="CK92" s="145">
        <v>1</v>
      </c>
      <c r="CL92" s="145">
        <v>1</v>
      </c>
      <c r="CM92" s="145">
        <v>1</v>
      </c>
      <c r="CN92" s="145">
        <v>1</v>
      </c>
      <c r="CO92" s="145">
        <v>1</v>
      </c>
      <c r="CP92" s="145">
        <v>1</v>
      </c>
      <c r="CQ92" s="145">
        <v>1</v>
      </c>
      <c r="CR92" s="145">
        <v>1</v>
      </c>
      <c r="CS92" s="145">
        <v>1</v>
      </c>
      <c r="CT92" s="145">
        <f t="shared" si="64"/>
        <v>1</v>
      </c>
      <c r="CU92" s="145">
        <f t="shared" si="65"/>
        <v>1</v>
      </c>
      <c r="CV92" s="145">
        <f t="shared" si="67"/>
        <v>1</v>
      </c>
    </row>
    <row r="93" spans="1:100" ht="13.5" hidden="1" thickBot="1" x14ac:dyDescent="0.25">
      <c r="A93" s="158"/>
      <c r="B93" s="96" t="s">
        <v>385</v>
      </c>
      <c r="C93" s="319"/>
      <c r="D93" s="49"/>
      <c r="E93" s="152">
        <v>15</v>
      </c>
      <c r="F93" s="642"/>
      <c r="G93" s="34">
        <v>0.03</v>
      </c>
      <c r="H93" s="636"/>
      <c r="I93" s="622" t="s">
        <v>124</v>
      </c>
      <c r="J93" s="84"/>
      <c r="K93" s="139">
        <f t="shared" ref="K93:K154" si="68">IF(ISNUMBER(F93),F93,IF(ISNUMBER(E93),E93,0))</f>
        <v>15</v>
      </c>
      <c r="L93" s="140">
        <f t="shared" ref="L93:L97" si="69">IF(ISNUMBER(H93),IF(I93=$D$332,IFERROR(H93/D93,"-"),H93/100),IF(ISNUMBER(G93),G93,0))</f>
        <v>0.03</v>
      </c>
      <c r="M93" s="141">
        <f t="shared" ref="M93:M97" si="70">IF(AND(ISNUMBER(H93),I93=$D$332),H93,L93*D93)</f>
        <v>0</v>
      </c>
      <c r="N93" s="141">
        <f t="shared" ref="N93:N97" si="71">1/K93*D93</f>
        <v>0</v>
      </c>
      <c r="O93" s="70"/>
      <c r="P93" s="149" t="str">
        <f t="shared" si="62"/>
        <v>Système de détection de fuite de gaz</v>
      </c>
      <c r="Q93" s="144">
        <f t="shared" ref="Q93:Q154" si="72">D93</f>
        <v>0</v>
      </c>
      <c r="R93" s="144">
        <f t="shared" ref="R93:AU97" si="73">IF(Betrachtungszeit_Heizung&lt;R$26,0,IF(AND(Q$26&lt;&gt;0,Q$26/($K93)=INT(Q$26/($K93))),$D93,0))</f>
        <v>0</v>
      </c>
      <c r="S93" s="144">
        <f t="shared" si="73"/>
        <v>0</v>
      </c>
      <c r="T93" s="144">
        <f t="shared" si="73"/>
        <v>0</v>
      </c>
      <c r="U93" s="144">
        <f t="shared" si="73"/>
        <v>0</v>
      </c>
      <c r="V93" s="144">
        <f t="shared" si="73"/>
        <v>0</v>
      </c>
      <c r="W93" s="144">
        <f t="shared" si="73"/>
        <v>0</v>
      </c>
      <c r="X93" s="144">
        <f t="shared" si="73"/>
        <v>0</v>
      </c>
      <c r="Y93" s="144">
        <f t="shared" si="73"/>
        <v>0</v>
      </c>
      <c r="Z93" s="144">
        <f t="shared" si="73"/>
        <v>0</v>
      </c>
      <c r="AA93" s="144">
        <f t="shared" si="73"/>
        <v>0</v>
      </c>
      <c r="AB93" s="144">
        <f t="shared" si="73"/>
        <v>0</v>
      </c>
      <c r="AC93" s="144">
        <f t="shared" si="73"/>
        <v>0</v>
      </c>
      <c r="AD93" s="144">
        <f t="shared" si="73"/>
        <v>0</v>
      </c>
      <c r="AE93" s="144">
        <f t="shared" si="73"/>
        <v>0</v>
      </c>
      <c r="AF93" s="144">
        <f t="shared" si="73"/>
        <v>0</v>
      </c>
      <c r="AG93" s="144">
        <f t="shared" si="73"/>
        <v>0</v>
      </c>
      <c r="AH93" s="144">
        <f t="shared" si="73"/>
        <v>0</v>
      </c>
      <c r="AI93" s="144">
        <f t="shared" si="73"/>
        <v>0</v>
      </c>
      <c r="AJ93" s="144">
        <f t="shared" si="73"/>
        <v>0</v>
      </c>
      <c r="AK93" s="144">
        <f t="shared" si="73"/>
        <v>0</v>
      </c>
      <c r="AL93" s="144">
        <f t="shared" si="73"/>
        <v>0</v>
      </c>
      <c r="AM93" s="144">
        <f t="shared" si="73"/>
        <v>0</v>
      </c>
      <c r="AN93" s="144">
        <f t="shared" si="73"/>
        <v>0</v>
      </c>
      <c r="AO93" s="144">
        <f t="shared" si="73"/>
        <v>0</v>
      </c>
      <c r="AP93" s="144">
        <f t="shared" si="73"/>
        <v>0</v>
      </c>
      <c r="AQ93" s="144">
        <f t="shared" si="73"/>
        <v>0</v>
      </c>
      <c r="AR93" s="144">
        <f t="shared" si="73"/>
        <v>0</v>
      </c>
      <c r="AS93" s="144">
        <f t="shared" si="73"/>
        <v>0</v>
      </c>
      <c r="AT93" s="144">
        <f t="shared" si="73"/>
        <v>0</v>
      </c>
      <c r="AU93" s="144">
        <f t="shared" si="73"/>
        <v>0</v>
      </c>
      <c r="AV93" s="144">
        <f>SUMIF($AX$26:$CB$26,Betrachtungszeit_Heizung,AX93:CB93)</f>
        <v>0</v>
      </c>
      <c r="AW93" s="137"/>
      <c r="AX93" s="144">
        <f t="shared" si="58"/>
        <v>0</v>
      </c>
      <c r="AY93" s="144">
        <f t="shared" ref="AY93:BN110" si="74">AX93-$N93+R93</f>
        <v>0</v>
      </c>
      <c r="AZ93" s="144">
        <f t="shared" si="74"/>
        <v>0</v>
      </c>
      <c r="BA93" s="144">
        <f t="shared" si="74"/>
        <v>0</v>
      </c>
      <c r="BB93" s="144">
        <f t="shared" si="74"/>
        <v>0</v>
      </c>
      <c r="BC93" s="144">
        <f t="shared" si="74"/>
        <v>0</v>
      </c>
      <c r="BD93" s="144">
        <f t="shared" si="74"/>
        <v>0</v>
      </c>
      <c r="BE93" s="144">
        <f t="shared" si="74"/>
        <v>0</v>
      </c>
      <c r="BF93" s="144">
        <f t="shared" si="74"/>
        <v>0</v>
      </c>
      <c r="BG93" s="144">
        <f t="shared" si="74"/>
        <v>0</v>
      </c>
      <c r="BH93" s="144">
        <f t="shared" si="74"/>
        <v>0</v>
      </c>
      <c r="BI93" s="144">
        <f t="shared" si="74"/>
        <v>0</v>
      </c>
      <c r="BJ93" s="144">
        <f t="shared" si="74"/>
        <v>0</v>
      </c>
      <c r="BK93" s="144">
        <f t="shared" si="74"/>
        <v>0</v>
      </c>
      <c r="BL93" s="144">
        <f t="shared" si="74"/>
        <v>0</v>
      </c>
      <c r="BM93" s="144">
        <f t="shared" si="74"/>
        <v>0</v>
      </c>
      <c r="BN93" s="144">
        <f t="shared" si="74"/>
        <v>0</v>
      </c>
      <c r="BO93" s="144">
        <f t="shared" ref="BO93:CB113" si="75">BN93-$N93+AH93</f>
        <v>0</v>
      </c>
      <c r="BP93" s="144">
        <f t="shared" si="75"/>
        <v>0</v>
      </c>
      <c r="BQ93" s="144">
        <f t="shared" si="75"/>
        <v>0</v>
      </c>
      <c r="BR93" s="144">
        <f t="shared" si="75"/>
        <v>0</v>
      </c>
      <c r="BS93" s="144">
        <f t="shared" si="75"/>
        <v>0</v>
      </c>
      <c r="BT93" s="144">
        <f t="shared" si="75"/>
        <v>0</v>
      </c>
      <c r="BU93" s="144">
        <f t="shared" si="75"/>
        <v>0</v>
      </c>
      <c r="BV93" s="144">
        <f t="shared" si="75"/>
        <v>0</v>
      </c>
      <c r="BW93" s="144">
        <f t="shared" si="75"/>
        <v>0</v>
      </c>
      <c r="BX93" s="144">
        <f t="shared" si="75"/>
        <v>0</v>
      </c>
      <c r="BY93" s="144">
        <f t="shared" si="75"/>
        <v>0</v>
      </c>
      <c r="BZ93" s="144">
        <f t="shared" si="75"/>
        <v>0</v>
      </c>
      <c r="CA93" s="144">
        <f t="shared" si="75"/>
        <v>0</v>
      </c>
      <c r="CB93" s="144">
        <f t="shared" si="75"/>
        <v>0</v>
      </c>
      <c r="CE93" s="189" t="str">
        <f t="shared" si="63"/>
        <v>Système de détection de fuite de gaz</v>
      </c>
      <c r="CF93" s="145"/>
      <c r="CG93" s="145"/>
      <c r="CH93" s="145"/>
      <c r="CI93" s="145"/>
      <c r="CJ93" s="145"/>
      <c r="CK93" s="145"/>
      <c r="CL93" s="145"/>
      <c r="CM93" s="145"/>
      <c r="CN93" s="145"/>
      <c r="CO93" s="145"/>
      <c r="CP93" s="145"/>
      <c r="CQ93" s="145"/>
      <c r="CR93" s="145">
        <v>1</v>
      </c>
      <c r="CS93" s="145"/>
      <c r="CT93" s="145">
        <f t="shared" si="64"/>
        <v>0</v>
      </c>
      <c r="CU93" s="145">
        <f t="shared" si="65"/>
        <v>0</v>
      </c>
      <c r="CV93" s="145">
        <f t="shared" si="67"/>
        <v>0</v>
      </c>
    </row>
    <row r="94" spans="1:100" ht="13.5" hidden="1" thickBot="1" x14ac:dyDescent="0.25">
      <c r="A94" s="158"/>
      <c r="B94" s="96" t="s">
        <v>386</v>
      </c>
      <c r="C94" s="320"/>
      <c r="D94" s="50"/>
      <c r="E94" s="152">
        <v>15</v>
      </c>
      <c r="F94" s="642"/>
      <c r="G94" s="34">
        <v>0.03</v>
      </c>
      <c r="H94" s="637"/>
      <c r="I94" s="622" t="s">
        <v>124</v>
      </c>
      <c r="J94" s="84"/>
      <c r="K94" s="139">
        <f t="shared" si="68"/>
        <v>15</v>
      </c>
      <c r="L94" s="140">
        <f t="shared" si="69"/>
        <v>0.03</v>
      </c>
      <c r="M94" s="141">
        <f t="shared" si="70"/>
        <v>0</v>
      </c>
      <c r="N94" s="141">
        <f t="shared" si="71"/>
        <v>0</v>
      </c>
      <c r="O94" s="70"/>
      <c r="P94" s="149" t="str">
        <f t="shared" si="62"/>
        <v>Système de détection de fuite de mazout</v>
      </c>
      <c r="Q94" s="144">
        <f t="shared" si="72"/>
        <v>0</v>
      </c>
      <c r="R94" s="144">
        <f t="shared" si="73"/>
        <v>0</v>
      </c>
      <c r="S94" s="144">
        <f t="shared" si="73"/>
        <v>0</v>
      </c>
      <c r="T94" s="144">
        <f t="shared" si="73"/>
        <v>0</v>
      </c>
      <c r="U94" s="144">
        <f t="shared" si="73"/>
        <v>0</v>
      </c>
      <c r="V94" s="144">
        <f t="shared" si="73"/>
        <v>0</v>
      </c>
      <c r="W94" s="144">
        <f t="shared" si="73"/>
        <v>0</v>
      </c>
      <c r="X94" s="144">
        <f t="shared" si="73"/>
        <v>0</v>
      </c>
      <c r="Y94" s="144">
        <f t="shared" si="73"/>
        <v>0</v>
      </c>
      <c r="Z94" s="144">
        <f t="shared" si="73"/>
        <v>0</v>
      </c>
      <c r="AA94" s="144">
        <f t="shared" si="73"/>
        <v>0</v>
      </c>
      <c r="AB94" s="144">
        <f t="shared" si="73"/>
        <v>0</v>
      </c>
      <c r="AC94" s="144">
        <f t="shared" si="73"/>
        <v>0</v>
      </c>
      <c r="AD94" s="144">
        <f t="shared" si="73"/>
        <v>0</v>
      </c>
      <c r="AE94" s="144">
        <f t="shared" si="73"/>
        <v>0</v>
      </c>
      <c r="AF94" s="144">
        <f t="shared" si="73"/>
        <v>0</v>
      </c>
      <c r="AG94" s="144">
        <f t="shared" si="73"/>
        <v>0</v>
      </c>
      <c r="AH94" s="144">
        <f t="shared" si="73"/>
        <v>0</v>
      </c>
      <c r="AI94" s="144">
        <f t="shared" si="73"/>
        <v>0</v>
      </c>
      <c r="AJ94" s="144">
        <f t="shared" si="73"/>
        <v>0</v>
      </c>
      <c r="AK94" s="144">
        <f t="shared" si="73"/>
        <v>0</v>
      </c>
      <c r="AL94" s="144">
        <f t="shared" si="73"/>
        <v>0</v>
      </c>
      <c r="AM94" s="144">
        <f t="shared" si="73"/>
        <v>0</v>
      </c>
      <c r="AN94" s="144">
        <f t="shared" si="73"/>
        <v>0</v>
      </c>
      <c r="AO94" s="144">
        <f t="shared" si="73"/>
        <v>0</v>
      </c>
      <c r="AP94" s="144">
        <f t="shared" si="73"/>
        <v>0</v>
      </c>
      <c r="AQ94" s="144">
        <f t="shared" si="73"/>
        <v>0</v>
      </c>
      <c r="AR94" s="144">
        <f t="shared" si="73"/>
        <v>0</v>
      </c>
      <c r="AS94" s="144">
        <f t="shared" si="73"/>
        <v>0</v>
      </c>
      <c r="AT94" s="144">
        <f t="shared" si="73"/>
        <v>0</v>
      </c>
      <c r="AU94" s="144">
        <f t="shared" si="73"/>
        <v>0</v>
      </c>
      <c r="AV94" s="144">
        <f>SUMIF($AX$26:$CB$26,Betrachtungszeit_Heizung,AX94:CB94)</f>
        <v>0</v>
      </c>
      <c r="AW94" s="137"/>
      <c r="AX94" s="144">
        <f t="shared" si="58"/>
        <v>0</v>
      </c>
      <c r="AY94" s="144">
        <f t="shared" si="74"/>
        <v>0</v>
      </c>
      <c r="AZ94" s="144">
        <f t="shared" si="74"/>
        <v>0</v>
      </c>
      <c r="BA94" s="144">
        <f t="shared" si="74"/>
        <v>0</v>
      </c>
      <c r="BB94" s="144">
        <f t="shared" si="74"/>
        <v>0</v>
      </c>
      <c r="BC94" s="144">
        <f t="shared" si="74"/>
        <v>0</v>
      </c>
      <c r="BD94" s="144">
        <f t="shared" si="74"/>
        <v>0</v>
      </c>
      <c r="BE94" s="144">
        <f t="shared" si="74"/>
        <v>0</v>
      </c>
      <c r="BF94" s="144">
        <f t="shared" si="74"/>
        <v>0</v>
      </c>
      <c r="BG94" s="144">
        <f t="shared" si="74"/>
        <v>0</v>
      </c>
      <c r="BH94" s="144">
        <f t="shared" si="74"/>
        <v>0</v>
      </c>
      <c r="BI94" s="144">
        <f t="shared" si="74"/>
        <v>0</v>
      </c>
      <c r="BJ94" s="144">
        <f t="shared" si="74"/>
        <v>0</v>
      </c>
      <c r="BK94" s="144">
        <f t="shared" si="74"/>
        <v>0</v>
      </c>
      <c r="BL94" s="144">
        <f t="shared" si="74"/>
        <v>0</v>
      </c>
      <c r="BM94" s="144">
        <f t="shared" si="74"/>
        <v>0</v>
      </c>
      <c r="BN94" s="144">
        <f t="shared" si="74"/>
        <v>0</v>
      </c>
      <c r="BO94" s="144">
        <f t="shared" si="75"/>
        <v>0</v>
      </c>
      <c r="BP94" s="144">
        <f t="shared" si="75"/>
        <v>0</v>
      </c>
      <c r="BQ94" s="144">
        <f t="shared" si="75"/>
        <v>0</v>
      </c>
      <c r="BR94" s="144">
        <f t="shared" si="75"/>
        <v>0</v>
      </c>
      <c r="BS94" s="144">
        <f t="shared" si="75"/>
        <v>0</v>
      </c>
      <c r="BT94" s="144">
        <f t="shared" si="75"/>
        <v>0</v>
      </c>
      <c r="BU94" s="144">
        <f t="shared" si="75"/>
        <v>0</v>
      </c>
      <c r="BV94" s="144">
        <f t="shared" si="75"/>
        <v>0</v>
      </c>
      <c r="BW94" s="144">
        <f t="shared" si="75"/>
        <v>0</v>
      </c>
      <c r="BX94" s="144">
        <f t="shared" si="75"/>
        <v>0</v>
      </c>
      <c r="BY94" s="144">
        <f t="shared" si="75"/>
        <v>0</v>
      </c>
      <c r="BZ94" s="144">
        <f t="shared" si="75"/>
        <v>0</v>
      </c>
      <c r="CA94" s="144">
        <f t="shared" si="75"/>
        <v>0</v>
      </c>
      <c r="CB94" s="144">
        <f t="shared" si="75"/>
        <v>0</v>
      </c>
      <c r="CE94" s="189" t="str">
        <f t="shared" si="63"/>
        <v>Système de détection de fuite de mazout</v>
      </c>
      <c r="CF94" s="145"/>
      <c r="CG94" s="145"/>
      <c r="CH94" s="145"/>
      <c r="CI94" s="145"/>
      <c r="CJ94" s="145"/>
      <c r="CK94" s="145"/>
      <c r="CL94" s="145"/>
      <c r="CM94" s="145"/>
      <c r="CN94" s="145"/>
      <c r="CO94" s="145"/>
      <c r="CP94" s="145"/>
      <c r="CQ94" s="145"/>
      <c r="CR94" s="145"/>
      <c r="CS94" s="145">
        <v>1</v>
      </c>
      <c r="CT94" s="145">
        <f t="shared" si="64"/>
        <v>0</v>
      </c>
      <c r="CU94" s="145">
        <f t="shared" si="65"/>
        <v>0</v>
      </c>
      <c r="CV94" s="145">
        <f t="shared" si="67"/>
        <v>0</v>
      </c>
    </row>
    <row r="95" spans="1:100" ht="13.5" hidden="1" thickBot="1" x14ac:dyDescent="0.25">
      <c r="A95" s="158"/>
      <c r="B95" s="96" t="s">
        <v>387</v>
      </c>
      <c r="C95" s="320"/>
      <c r="D95" s="50"/>
      <c r="E95" s="152">
        <v>15</v>
      </c>
      <c r="F95" s="642"/>
      <c r="G95" s="34">
        <v>0.03</v>
      </c>
      <c r="H95" s="637"/>
      <c r="I95" s="622" t="s">
        <v>124</v>
      </c>
      <c r="J95" s="84"/>
      <c r="K95" s="139">
        <f t="shared" si="68"/>
        <v>15</v>
      </c>
      <c r="L95" s="140">
        <f t="shared" si="69"/>
        <v>0.03</v>
      </c>
      <c r="M95" s="141">
        <f t="shared" si="70"/>
        <v>0</v>
      </c>
      <c r="N95" s="141">
        <f t="shared" si="71"/>
        <v>0</v>
      </c>
      <c r="O95" s="70"/>
      <c r="P95" s="149" t="str">
        <f t="shared" si="62"/>
        <v>Système de détection de fuite de fluide frigorigène</v>
      </c>
      <c r="Q95" s="144">
        <f t="shared" si="72"/>
        <v>0</v>
      </c>
      <c r="R95" s="144">
        <f t="shared" si="73"/>
        <v>0</v>
      </c>
      <c r="S95" s="144">
        <f t="shared" si="73"/>
        <v>0</v>
      </c>
      <c r="T95" s="144">
        <f t="shared" si="73"/>
        <v>0</v>
      </c>
      <c r="U95" s="144">
        <f t="shared" si="73"/>
        <v>0</v>
      </c>
      <c r="V95" s="144">
        <f t="shared" si="73"/>
        <v>0</v>
      </c>
      <c r="W95" s="144">
        <f t="shared" si="73"/>
        <v>0</v>
      </c>
      <c r="X95" s="144">
        <f t="shared" si="73"/>
        <v>0</v>
      </c>
      <c r="Y95" s="144">
        <f t="shared" si="73"/>
        <v>0</v>
      </c>
      <c r="Z95" s="144">
        <f t="shared" si="73"/>
        <v>0</v>
      </c>
      <c r="AA95" s="144">
        <f t="shared" si="73"/>
        <v>0</v>
      </c>
      <c r="AB95" s="144">
        <f t="shared" si="73"/>
        <v>0</v>
      </c>
      <c r="AC95" s="144">
        <f t="shared" si="73"/>
        <v>0</v>
      </c>
      <c r="AD95" s="144">
        <f t="shared" si="73"/>
        <v>0</v>
      </c>
      <c r="AE95" s="144">
        <f t="shared" si="73"/>
        <v>0</v>
      </c>
      <c r="AF95" s="144">
        <f t="shared" si="73"/>
        <v>0</v>
      </c>
      <c r="AG95" s="144">
        <f t="shared" si="73"/>
        <v>0</v>
      </c>
      <c r="AH95" s="144">
        <f t="shared" si="73"/>
        <v>0</v>
      </c>
      <c r="AI95" s="144">
        <f t="shared" si="73"/>
        <v>0</v>
      </c>
      <c r="AJ95" s="144">
        <f t="shared" si="73"/>
        <v>0</v>
      </c>
      <c r="AK95" s="144">
        <f t="shared" si="73"/>
        <v>0</v>
      </c>
      <c r="AL95" s="144">
        <f t="shared" si="73"/>
        <v>0</v>
      </c>
      <c r="AM95" s="144">
        <f t="shared" si="73"/>
        <v>0</v>
      </c>
      <c r="AN95" s="144">
        <f t="shared" si="73"/>
        <v>0</v>
      </c>
      <c r="AO95" s="144">
        <f t="shared" si="73"/>
        <v>0</v>
      </c>
      <c r="AP95" s="144">
        <f t="shared" si="73"/>
        <v>0</v>
      </c>
      <c r="AQ95" s="144">
        <f t="shared" si="73"/>
        <v>0</v>
      </c>
      <c r="AR95" s="144">
        <f t="shared" si="73"/>
        <v>0</v>
      </c>
      <c r="AS95" s="144">
        <f t="shared" si="73"/>
        <v>0</v>
      </c>
      <c r="AT95" s="144">
        <f t="shared" si="73"/>
        <v>0</v>
      </c>
      <c r="AU95" s="144">
        <f t="shared" si="73"/>
        <v>0</v>
      </c>
      <c r="AV95" s="144">
        <f>SUMIF($AX$26:$CB$26,Betrachtungszeit_Heizung,AX95:CB95)</f>
        <v>0</v>
      </c>
      <c r="AW95" s="137"/>
      <c r="AX95" s="144">
        <f t="shared" si="58"/>
        <v>0</v>
      </c>
      <c r="AY95" s="144">
        <f t="shared" si="74"/>
        <v>0</v>
      </c>
      <c r="AZ95" s="144">
        <f t="shared" si="74"/>
        <v>0</v>
      </c>
      <c r="BA95" s="144">
        <f t="shared" si="74"/>
        <v>0</v>
      </c>
      <c r="BB95" s="144">
        <f t="shared" si="74"/>
        <v>0</v>
      </c>
      <c r="BC95" s="144">
        <f t="shared" si="74"/>
        <v>0</v>
      </c>
      <c r="BD95" s="144">
        <f t="shared" si="74"/>
        <v>0</v>
      </c>
      <c r="BE95" s="144">
        <f t="shared" si="74"/>
        <v>0</v>
      </c>
      <c r="BF95" s="144">
        <f t="shared" si="74"/>
        <v>0</v>
      </c>
      <c r="BG95" s="144">
        <f t="shared" si="74"/>
        <v>0</v>
      </c>
      <c r="BH95" s="144">
        <f t="shared" si="74"/>
        <v>0</v>
      </c>
      <c r="BI95" s="144">
        <f t="shared" si="74"/>
        <v>0</v>
      </c>
      <c r="BJ95" s="144">
        <f t="shared" si="74"/>
        <v>0</v>
      </c>
      <c r="BK95" s="144">
        <f t="shared" si="74"/>
        <v>0</v>
      </c>
      <c r="BL95" s="144">
        <f t="shared" si="74"/>
        <v>0</v>
      </c>
      <c r="BM95" s="144">
        <f t="shared" si="74"/>
        <v>0</v>
      </c>
      <c r="BN95" s="144">
        <f t="shared" si="74"/>
        <v>0</v>
      </c>
      <c r="BO95" s="144">
        <f t="shared" si="75"/>
        <v>0</v>
      </c>
      <c r="BP95" s="144">
        <f t="shared" si="75"/>
        <v>0</v>
      </c>
      <c r="BQ95" s="144">
        <f t="shared" si="75"/>
        <v>0</v>
      </c>
      <c r="BR95" s="144">
        <f t="shared" si="75"/>
        <v>0</v>
      </c>
      <c r="BS95" s="144">
        <f t="shared" si="75"/>
        <v>0</v>
      </c>
      <c r="BT95" s="144">
        <f t="shared" si="75"/>
        <v>0</v>
      </c>
      <c r="BU95" s="144">
        <f t="shared" si="75"/>
        <v>0</v>
      </c>
      <c r="BV95" s="144">
        <f t="shared" si="75"/>
        <v>0</v>
      </c>
      <c r="BW95" s="144">
        <f t="shared" si="75"/>
        <v>0</v>
      </c>
      <c r="BX95" s="144">
        <f t="shared" si="75"/>
        <v>0</v>
      </c>
      <c r="BY95" s="144">
        <f t="shared" si="75"/>
        <v>0</v>
      </c>
      <c r="BZ95" s="144">
        <f t="shared" si="75"/>
        <v>0</v>
      </c>
      <c r="CA95" s="144">
        <f t="shared" si="75"/>
        <v>0</v>
      </c>
      <c r="CB95" s="144">
        <f t="shared" si="75"/>
        <v>0</v>
      </c>
      <c r="CE95" s="189" t="str">
        <f t="shared" si="63"/>
        <v>Système de détection de fuite de fluide frigorigène</v>
      </c>
      <c r="CF95" s="145"/>
      <c r="CG95" s="145">
        <v>1</v>
      </c>
      <c r="CH95" s="145">
        <v>1</v>
      </c>
      <c r="CI95" s="145">
        <v>1</v>
      </c>
      <c r="CJ95" s="145">
        <v>1</v>
      </c>
      <c r="CK95" s="145">
        <v>1</v>
      </c>
      <c r="CL95" s="145"/>
      <c r="CM95" s="145"/>
      <c r="CN95" s="145"/>
      <c r="CO95" s="145"/>
      <c r="CP95" s="145"/>
      <c r="CQ95" s="145"/>
      <c r="CR95" s="145"/>
      <c r="CS95" s="145"/>
      <c r="CT95" s="145">
        <f t="shared" si="64"/>
        <v>0</v>
      </c>
      <c r="CU95" s="145">
        <f t="shared" si="65"/>
        <v>0</v>
      </c>
      <c r="CV95" s="145">
        <f t="shared" si="67"/>
        <v>0</v>
      </c>
    </row>
    <row r="96" spans="1:100" ht="13.5" hidden="1" thickBot="1" x14ac:dyDescent="0.25">
      <c r="A96" s="158"/>
      <c r="B96" s="96" t="s">
        <v>150</v>
      </c>
      <c r="C96" s="320"/>
      <c r="D96" s="50"/>
      <c r="E96" s="152">
        <v>15</v>
      </c>
      <c r="F96" s="642"/>
      <c r="G96" s="34">
        <v>0.03</v>
      </c>
      <c r="H96" s="637"/>
      <c r="I96" s="622" t="s">
        <v>124</v>
      </c>
      <c r="J96" s="84"/>
      <c r="K96" s="139">
        <f t="shared" si="68"/>
        <v>15</v>
      </c>
      <c r="L96" s="140">
        <f t="shared" si="69"/>
        <v>0.03</v>
      </c>
      <c r="M96" s="141">
        <f t="shared" si="70"/>
        <v>0</v>
      </c>
      <c r="N96" s="141">
        <f t="shared" si="71"/>
        <v>0</v>
      </c>
      <c r="O96" s="70"/>
      <c r="P96" s="149" t="str">
        <f t="shared" si="62"/>
        <v>Installation de détection d'incendie</v>
      </c>
      <c r="Q96" s="144">
        <f t="shared" si="72"/>
        <v>0</v>
      </c>
      <c r="R96" s="144">
        <f t="shared" si="73"/>
        <v>0</v>
      </c>
      <c r="S96" s="144">
        <f t="shared" si="73"/>
        <v>0</v>
      </c>
      <c r="T96" s="144">
        <f t="shared" si="73"/>
        <v>0</v>
      </c>
      <c r="U96" s="144">
        <f t="shared" si="73"/>
        <v>0</v>
      </c>
      <c r="V96" s="144">
        <f t="shared" si="73"/>
        <v>0</v>
      </c>
      <c r="W96" s="144">
        <f t="shared" si="73"/>
        <v>0</v>
      </c>
      <c r="X96" s="144">
        <f t="shared" si="73"/>
        <v>0</v>
      </c>
      <c r="Y96" s="144">
        <f t="shared" si="73"/>
        <v>0</v>
      </c>
      <c r="Z96" s="144">
        <f t="shared" si="73"/>
        <v>0</v>
      </c>
      <c r="AA96" s="144">
        <f t="shared" si="73"/>
        <v>0</v>
      </c>
      <c r="AB96" s="144">
        <f t="shared" si="73"/>
        <v>0</v>
      </c>
      <c r="AC96" s="144">
        <f t="shared" si="73"/>
        <v>0</v>
      </c>
      <c r="AD96" s="144">
        <f t="shared" si="73"/>
        <v>0</v>
      </c>
      <c r="AE96" s="144">
        <f t="shared" si="73"/>
        <v>0</v>
      </c>
      <c r="AF96" s="144">
        <f t="shared" si="73"/>
        <v>0</v>
      </c>
      <c r="AG96" s="144">
        <f t="shared" si="73"/>
        <v>0</v>
      </c>
      <c r="AH96" s="144">
        <f t="shared" si="73"/>
        <v>0</v>
      </c>
      <c r="AI96" s="144">
        <f t="shared" si="73"/>
        <v>0</v>
      </c>
      <c r="AJ96" s="144">
        <f t="shared" si="73"/>
        <v>0</v>
      </c>
      <c r="AK96" s="144">
        <f t="shared" si="73"/>
        <v>0</v>
      </c>
      <c r="AL96" s="144">
        <f t="shared" si="73"/>
        <v>0</v>
      </c>
      <c r="AM96" s="144">
        <f t="shared" si="73"/>
        <v>0</v>
      </c>
      <c r="AN96" s="144">
        <f t="shared" si="73"/>
        <v>0</v>
      </c>
      <c r="AO96" s="144">
        <f t="shared" si="73"/>
        <v>0</v>
      </c>
      <c r="AP96" s="144">
        <f t="shared" si="73"/>
        <v>0</v>
      </c>
      <c r="AQ96" s="144">
        <f t="shared" si="73"/>
        <v>0</v>
      </c>
      <c r="AR96" s="144">
        <f t="shared" si="73"/>
        <v>0</v>
      </c>
      <c r="AS96" s="144">
        <f t="shared" si="73"/>
        <v>0</v>
      </c>
      <c r="AT96" s="144">
        <f t="shared" si="73"/>
        <v>0</v>
      </c>
      <c r="AU96" s="144">
        <f t="shared" si="73"/>
        <v>0</v>
      </c>
      <c r="AV96" s="144">
        <f>SUMIF($AX$26:$CB$26,Betrachtungszeit_Heizung,AX96:CB96)</f>
        <v>0</v>
      </c>
      <c r="AW96" s="137"/>
      <c r="AX96" s="144">
        <f t="shared" si="58"/>
        <v>0</v>
      </c>
      <c r="AY96" s="144">
        <f t="shared" si="74"/>
        <v>0</v>
      </c>
      <c r="AZ96" s="144">
        <f t="shared" si="74"/>
        <v>0</v>
      </c>
      <c r="BA96" s="144">
        <f t="shared" si="74"/>
        <v>0</v>
      </c>
      <c r="BB96" s="144">
        <f t="shared" si="74"/>
        <v>0</v>
      </c>
      <c r="BC96" s="144">
        <f t="shared" si="74"/>
        <v>0</v>
      </c>
      <c r="BD96" s="144">
        <f t="shared" si="74"/>
        <v>0</v>
      </c>
      <c r="BE96" s="144">
        <f t="shared" si="74"/>
        <v>0</v>
      </c>
      <c r="BF96" s="144">
        <f t="shared" si="74"/>
        <v>0</v>
      </c>
      <c r="BG96" s="144">
        <f t="shared" si="74"/>
        <v>0</v>
      </c>
      <c r="BH96" s="144">
        <f t="shared" si="74"/>
        <v>0</v>
      </c>
      <c r="BI96" s="144">
        <f t="shared" si="74"/>
        <v>0</v>
      </c>
      <c r="BJ96" s="144">
        <f t="shared" si="74"/>
        <v>0</v>
      </c>
      <c r="BK96" s="144">
        <f t="shared" si="74"/>
        <v>0</v>
      </c>
      <c r="BL96" s="144">
        <f t="shared" si="74"/>
        <v>0</v>
      </c>
      <c r="BM96" s="144">
        <f t="shared" si="74"/>
        <v>0</v>
      </c>
      <c r="BN96" s="144">
        <f t="shared" si="74"/>
        <v>0</v>
      </c>
      <c r="BO96" s="144">
        <f t="shared" si="75"/>
        <v>0</v>
      </c>
      <c r="BP96" s="144">
        <f t="shared" si="75"/>
        <v>0</v>
      </c>
      <c r="BQ96" s="144">
        <f t="shared" si="75"/>
        <v>0</v>
      </c>
      <c r="BR96" s="144">
        <f t="shared" si="75"/>
        <v>0</v>
      </c>
      <c r="BS96" s="144">
        <f t="shared" si="75"/>
        <v>0</v>
      </c>
      <c r="BT96" s="144">
        <f t="shared" si="75"/>
        <v>0</v>
      </c>
      <c r="BU96" s="144">
        <f t="shared" si="75"/>
        <v>0</v>
      </c>
      <c r="BV96" s="144">
        <f t="shared" si="75"/>
        <v>0</v>
      </c>
      <c r="BW96" s="144">
        <f t="shared" si="75"/>
        <v>0</v>
      </c>
      <c r="BX96" s="144">
        <f t="shared" si="75"/>
        <v>0</v>
      </c>
      <c r="BY96" s="144">
        <f t="shared" si="75"/>
        <v>0</v>
      </c>
      <c r="BZ96" s="144">
        <f t="shared" si="75"/>
        <v>0</v>
      </c>
      <c r="CA96" s="144">
        <f t="shared" si="75"/>
        <v>0</v>
      </c>
      <c r="CB96" s="144">
        <f t="shared" si="75"/>
        <v>0</v>
      </c>
      <c r="CE96" s="189" t="str">
        <f t="shared" si="63"/>
        <v>Installation de détection d'incendie</v>
      </c>
      <c r="CF96" s="145"/>
      <c r="CG96" s="145">
        <v>1</v>
      </c>
      <c r="CH96" s="145">
        <v>1</v>
      </c>
      <c r="CI96" s="145">
        <v>1</v>
      </c>
      <c r="CJ96" s="145">
        <v>1</v>
      </c>
      <c r="CK96" s="145">
        <v>1</v>
      </c>
      <c r="CL96" s="145">
        <v>1</v>
      </c>
      <c r="CM96" s="145">
        <v>1</v>
      </c>
      <c r="CN96" s="145">
        <v>1</v>
      </c>
      <c r="CO96" s="145">
        <v>1</v>
      </c>
      <c r="CP96" s="145">
        <v>1</v>
      </c>
      <c r="CQ96" s="145">
        <v>1</v>
      </c>
      <c r="CR96" s="145">
        <v>1</v>
      </c>
      <c r="CS96" s="145">
        <v>1</v>
      </c>
      <c r="CT96" s="145">
        <f t="shared" si="64"/>
        <v>0</v>
      </c>
      <c r="CU96" s="145">
        <f t="shared" si="65"/>
        <v>0</v>
      </c>
      <c r="CV96" s="145">
        <f t="shared" si="67"/>
        <v>0</v>
      </c>
    </row>
    <row r="97" spans="1:100" hidden="1" x14ac:dyDescent="0.2">
      <c r="A97" s="158"/>
      <c r="B97" s="98" t="s">
        <v>45</v>
      </c>
      <c r="C97" s="320"/>
      <c r="D97" s="50"/>
      <c r="E97" s="510">
        <v>30</v>
      </c>
      <c r="F97" s="643"/>
      <c r="G97" s="157" t="s">
        <v>46</v>
      </c>
      <c r="H97" s="637"/>
      <c r="I97" s="623" t="s">
        <v>124</v>
      </c>
      <c r="J97" s="84"/>
      <c r="K97" s="139">
        <f t="shared" si="68"/>
        <v>30</v>
      </c>
      <c r="L97" s="140">
        <f t="shared" si="69"/>
        <v>0</v>
      </c>
      <c r="M97" s="141">
        <f t="shared" si="70"/>
        <v>0</v>
      </c>
      <c r="N97" s="141">
        <f t="shared" si="71"/>
        <v>0</v>
      </c>
      <c r="O97" s="70"/>
      <c r="P97" s="143" t="str">
        <f t="shared" si="62"/>
        <v>Autre</v>
      </c>
      <c r="Q97" s="144">
        <f t="shared" si="72"/>
        <v>0</v>
      </c>
      <c r="R97" s="144">
        <f t="shared" si="73"/>
        <v>0</v>
      </c>
      <c r="S97" s="144">
        <f t="shared" si="73"/>
        <v>0</v>
      </c>
      <c r="T97" s="144">
        <f t="shared" si="73"/>
        <v>0</v>
      </c>
      <c r="U97" s="144">
        <f t="shared" si="73"/>
        <v>0</v>
      </c>
      <c r="V97" s="144">
        <f t="shared" si="73"/>
        <v>0</v>
      </c>
      <c r="W97" s="144">
        <f t="shared" si="73"/>
        <v>0</v>
      </c>
      <c r="X97" s="144">
        <f t="shared" si="73"/>
        <v>0</v>
      </c>
      <c r="Y97" s="144">
        <f t="shared" si="73"/>
        <v>0</v>
      </c>
      <c r="Z97" s="144">
        <f t="shared" si="73"/>
        <v>0</v>
      </c>
      <c r="AA97" s="144">
        <f t="shared" si="73"/>
        <v>0</v>
      </c>
      <c r="AB97" s="144">
        <f t="shared" si="73"/>
        <v>0</v>
      </c>
      <c r="AC97" s="144">
        <f t="shared" si="73"/>
        <v>0</v>
      </c>
      <c r="AD97" s="144">
        <f t="shared" si="73"/>
        <v>0</v>
      </c>
      <c r="AE97" s="144">
        <f t="shared" si="73"/>
        <v>0</v>
      </c>
      <c r="AF97" s="144">
        <f t="shared" si="73"/>
        <v>0</v>
      </c>
      <c r="AG97" s="144">
        <f t="shared" si="73"/>
        <v>0</v>
      </c>
      <c r="AH97" s="144">
        <f t="shared" si="73"/>
        <v>0</v>
      </c>
      <c r="AI97" s="144">
        <f t="shared" si="73"/>
        <v>0</v>
      </c>
      <c r="AJ97" s="144">
        <f t="shared" si="73"/>
        <v>0</v>
      </c>
      <c r="AK97" s="144">
        <f t="shared" si="73"/>
        <v>0</v>
      </c>
      <c r="AL97" s="144">
        <f t="shared" si="73"/>
        <v>0</v>
      </c>
      <c r="AM97" s="144">
        <f t="shared" si="73"/>
        <v>0</v>
      </c>
      <c r="AN97" s="144">
        <f t="shared" si="73"/>
        <v>0</v>
      </c>
      <c r="AO97" s="144">
        <f t="shared" si="73"/>
        <v>0</v>
      </c>
      <c r="AP97" s="144">
        <f t="shared" si="73"/>
        <v>0</v>
      </c>
      <c r="AQ97" s="144">
        <f t="shared" si="73"/>
        <v>0</v>
      </c>
      <c r="AR97" s="144">
        <f t="shared" si="73"/>
        <v>0</v>
      </c>
      <c r="AS97" s="144">
        <f t="shared" si="73"/>
        <v>0</v>
      </c>
      <c r="AT97" s="144">
        <f t="shared" si="73"/>
        <v>0</v>
      </c>
      <c r="AU97" s="144">
        <f t="shared" si="73"/>
        <v>0</v>
      </c>
      <c r="AV97" s="144">
        <f>SUMIF($AX$26:$CB$26,Betrachtungszeit_Heizung,AX97:CB97)</f>
        <v>0</v>
      </c>
      <c r="AW97" s="137"/>
      <c r="AX97" s="144">
        <f t="shared" si="58"/>
        <v>0</v>
      </c>
      <c r="AY97" s="144">
        <f t="shared" si="74"/>
        <v>0</v>
      </c>
      <c r="AZ97" s="144">
        <f t="shared" si="74"/>
        <v>0</v>
      </c>
      <c r="BA97" s="144">
        <f t="shared" si="74"/>
        <v>0</v>
      </c>
      <c r="BB97" s="144">
        <f t="shared" si="74"/>
        <v>0</v>
      </c>
      <c r="BC97" s="144">
        <f t="shared" si="74"/>
        <v>0</v>
      </c>
      <c r="BD97" s="144">
        <f t="shared" si="74"/>
        <v>0</v>
      </c>
      <c r="BE97" s="144">
        <f t="shared" si="74"/>
        <v>0</v>
      </c>
      <c r="BF97" s="144">
        <f t="shared" si="74"/>
        <v>0</v>
      </c>
      <c r="BG97" s="144">
        <f t="shared" si="74"/>
        <v>0</v>
      </c>
      <c r="BH97" s="144">
        <f t="shared" si="74"/>
        <v>0</v>
      </c>
      <c r="BI97" s="144">
        <f t="shared" si="74"/>
        <v>0</v>
      </c>
      <c r="BJ97" s="144">
        <f t="shared" si="74"/>
        <v>0</v>
      </c>
      <c r="BK97" s="144">
        <f t="shared" si="74"/>
        <v>0</v>
      </c>
      <c r="BL97" s="144">
        <f t="shared" si="74"/>
        <v>0</v>
      </c>
      <c r="BM97" s="144">
        <f t="shared" si="74"/>
        <v>0</v>
      </c>
      <c r="BN97" s="144">
        <f t="shared" si="74"/>
        <v>0</v>
      </c>
      <c r="BO97" s="144">
        <f t="shared" si="75"/>
        <v>0</v>
      </c>
      <c r="BP97" s="144">
        <f t="shared" si="75"/>
        <v>0</v>
      </c>
      <c r="BQ97" s="144">
        <f t="shared" si="75"/>
        <v>0</v>
      </c>
      <c r="BR97" s="144">
        <f t="shared" si="75"/>
        <v>0</v>
      </c>
      <c r="BS97" s="144">
        <f t="shared" si="75"/>
        <v>0</v>
      </c>
      <c r="BT97" s="144">
        <f t="shared" si="75"/>
        <v>0</v>
      </c>
      <c r="BU97" s="144">
        <f t="shared" si="75"/>
        <v>0</v>
      </c>
      <c r="BV97" s="144">
        <f t="shared" si="75"/>
        <v>0</v>
      </c>
      <c r="BW97" s="144">
        <f t="shared" si="75"/>
        <v>0</v>
      </c>
      <c r="BX97" s="144">
        <f t="shared" si="75"/>
        <v>0</v>
      </c>
      <c r="BY97" s="144">
        <f t="shared" si="75"/>
        <v>0</v>
      </c>
      <c r="BZ97" s="144">
        <f t="shared" si="75"/>
        <v>0</v>
      </c>
      <c r="CA97" s="144">
        <f t="shared" si="75"/>
        <v>0</v>
      </c>
      <c r="CB97" s="144">
        <f t="shared" si="75"/>
        <v>0</v>
      </c>
      <c r="CE97" s="189" t="str">
        <f t="shared" si="63"/>
        <v>Autre</v>
      </c>
      <c r="CF97" s="145"/>
      <c r="CG97" s="145">
        <v>1</v>
      </c>
      <c r="CH97" s="145">
        <v>1</v>
      </c>
      <c r="CI97" s="145">
        <v>1</v>
      </c>
      <c r="CJ97" s="145">
        <v>1</v>
      </c>
      <c r="CK97" s="145">
        <v>1</v>
      </c>
      <c r="CL97" s="145">
        <v>1</v>
      </c>
      <c r="CM97" s="145">
        <v>1</v>
      </c>
      <c r="CN97" s="145">
        <v>1</v>
      </c>
      <c r="CO97" s="145">
        <v>1</v>
      </c>
      <c r="CP97" s="145">
        <v>1</v>
      </c>
      <c r="CQ97" s="145">
        <v>1</v>
      </c>
      <c r="CR97" s="145">
        <v>1</v>
      </c>
      <c r="CS97" s="145">
        <v>1</v>
      </c>
      <c r="CT97" s="145">
        <f t="shared" si="64"/>
        <v>0</v>
      </c>
      <c r="CU97" s="145">
        <f t="shared" si="65"/>
        <v>0</v>
      </c>
      <c r="CV97" s="145">
        <f t="shared" si="67"/>
        <v>0</v>
      </c>
    </row>
    <row r="98" spans="1:100" ht="13.5" hidden="1" thickBot="1" x14ac:dyDescent="0.25">
      <c r="A98" s="158"/>
      <c r="B98" s="625" t="s">
        <v>151</v>
      </c>
      <c r="C98" s="322"/>
      <c r="D98" s="129"/>
      <c r="E98" s="155"/>
      <c r="F98" s="127"/>
      <c r="G98" s="130"/>
      <c r="H98" s="639"/>
      <c r="I98" s="130"/>
      <c r="J98" s="84"/>
      <c r="K98" s="139"/>
      <c r="L98" s="140"/>
      <c r="M98" s="141"/>
      <c r="N98" s="141"/>
      <c r="O98" s="70"/>
      <c r="P98" s="134" t="str">
        <f t="shared" si="62"/>
        <v>9. Sanitaire</v>
      </c>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37"/>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E98" s="374" t="str">
        <f t="shared" si="63"/>
        <v>9. Sanitaire</v>
      </c>
      <c r="CF98" s="145">
        <v>1</v>
      </c>
      <c r="CG98" s="145">
        <v>1</v>
      </c>
      <c r="CH98" s="145">
        <v>1</v>
      </c>
      <c r="CI98" s="145">
        <v>1</v>
      </c>
      <c r="CJ98" s="145">
        <v>1</v>
      </c>
      <c r="CK98" s="145">
        <v>1</v>
      </c>
      <c r="CL98" s="145">
        <v>1</v>
      </c>
      <c r="CM98" s="145">
        <v>1</v>
      </c>
      <c r="CN98" s="145">
        <v>1</v>
      </c>
      <c r="CO98" s="145">
        <v>1</v>
      </c>
      <c r="CP98" s="145">
        <v>1</v>
      </c>
      <c r="CQ98" s="145">
        <v>1</v>
      </c>
      <c r="CR98" s="145">
        <v>1</v>
      </c>
      <c r="CS98" s="145">
        <v>1</v>
      </c>
      <c r="CT98" s="145">
        <f t="shared" si="64"/>
        <v>1</v>
      </c>
      <c r="CU98" s="145">
        <f t="shared" si="65"/>
        <v>1</v>
      </c>
      <c r="CV98" s="145">
        <f t="shared" si="67"/>
        <v>1</v>
      </c>
    </row>
    <row r="99" spans="1:100" ht="13.5" hidden="1" thickBot="1" x14ac:dyDescent="0.25">
      <c r="A99" s="107"/>
      <c r="B99" s="96" t="s">
        <v>388</v>
      </c>
      <c r="C99" s="319"/>
      <c r="D99" s="49"/>
      <c r="E99" s="152">
        <v>30</v>
      </c>
      <c r="F99" s="642"/>
      <c r="G99" s="34">
        <v>0.01</v>
      </c>
      <c r="H99" s="636"/>
      <c r="I99" s="622" t="s">
        <v>124</v>
      </c>
      <c r="J99" s="84"/>
      <c r="K99" s="139">
        <f t="shared" si="68"/>
        <v>30</v>
      </c>
      <c r="L99" s="140">
        <f t="shared" ref="L99:L106" si="76">IF(ISNUMBER(H99),IF(I99=$D$332,IFERROR(H99/D99,"-"),H99/100),IF(ISNUMBER(G99),G99,0))</f>
        <v>0.01</v>
      </c>
      <c r="M99" s="141">
        <f t="shared" ref="M99:M106" si="77">IF(AND(ISNUMBER(H99),I99=$D$332),H99,L99*D99)</f>
        <v>0</v>
      </c>
      <c r="N99" s="141">
        <f t="shared" ref="N99:N106" si="78">1/K99*D99</f>
        <v>0</v>
      </c>
      <c r="O99" s="70"/>
      <c r="P99" s="149" t="str">
        <f t="shared" si="62"/>
        <v>Accumulateur d'eau chaude sanitaire</v>
      </c>
      <c r="Q99" s="144">
        <f t="shared" si="72"/>
        <v>0</v>
      </c>
      <c r="R99" s="144">
        <f t="shared" ref="R99:AU106" si="79">IF(Betrachtungszeit_Heizung&lt;R$26,0,IF(AND(Q$26&lt;&gt;0,Q$26/($K99)=INT(Q$26/($K99))),$D99,0))</f>
        <v>0</v>
      </c>
      <c r="S99" s="144">
        <f t="shared" si="79"/>
        <v>0</v>
      </c>
      <c r="T99" s="144">
        <f t="shared" si="79"/>
        <v>0</v>
      </c>
      <c r="U99" s="144">
        <f t="shared" si="79"/>
        <v>0</v>
      </c>
      <c r="V99" s="144">
        <f t="shared" si="79"/>
        <v>0</v>
      </c>
      <c r="W99" s="144">
        <f t="shared" si="79"/>
        <v>0</v>
      </c>
      <c r="X99" s="144">
        <f t="shared" si="79"/>
        <v>0</v>
      </c>
      <c r="Y99" s="144">
        <f t="shared" si="79"/>
        <v>0</v>
      </c>
      <c r="Z99" s="144">
        <f t="shared" si="79"/>
        <v>0</v>
      </c>
      <c r="AA99" s="144">
        <f t="shared" si="79"/>
        <v>0</v>
      </c>
      <c r="AB99" s="144">
        <f t="shared" si="79"/>
        <v>0</v>
      </c>
      <c r="AC99" s="144">
        <f t="shared" si="79"/>
        <v>0</v>
      </c>
      <c r="AD99" s="144">
        <f t="shared" si="79"/>
        <v>0</v>
      </c>
      <c r="AE99" s="144">
        <f t="shared" si="79"/>
        <v>0</v>
      </c>
      <c r="AF99" s="144">
        <f t="shared" si="79"/>
        <v>0</v>
      </c>
      <c r="AG99" s="144">
        <f t="shared" si="79"/>
        <v>0</v>
      </c>
      <c r="AH99" s="144">
        <f t="shared" si="79"/>
        <v>0</v>
      </c>
      <c r="AI99" s="144">
        <f t="shared" si="79"/>
        <v>0</v>
      </c>
      <c r="AJ99" s="144">
        <f t="shared" si="79"/>
        <v>0</v>
      </c>
      <c r="AK99" s="144">
        <f t="shared" si="79"/>
        <v>0</v>
      </c>
      <c r="AL99" s="144">
        <f t="shared" si="79"/>
        <v>0</v>
      </c>
      <c r="AM99" s="144">
        <f t="shared" si="79"/>
        <v>0</v>
      </c>
      <c r="AN99" s="144">
        <f t="shared" si="79"/>
        <v>0</v>
      </c>
      <c r="AO99" s="144">
        <f t="shared" si="79"/>
        <v>0</v>
      </c>
      <c r="AP99" s="144">
        <f t="shared" si="79"/>
        <v>0</v>
      </c>
      <c r="AQ99" s="144">
        <f t="shared" si="79"/>
        <v>0</v>
      </c>
      <c r="AR99" s="144">
        <f t="shared" si="79"/>
        <v>0</v>
      </c>
      <c r="AS99" s="144">
        <f t="shared" si="79"/>
        <v>0</v>
      </c>
      <c r="AT99" s="144">
        <f t="shared" si="79"/>
        <v>0</v>
      </c>
      <c r="AU99" s="144">
        <f t="shared" si="79"/>
        <v>0</v>
      </c>
      <c r="AV99" s="144">
        <f t="shared" ref="AV99:AV106" si="80">SUMIF($AX$26:$CB$26,Betrachtungszeit_Heizung,AX99:CB99)</f>
        <v>0</v>
      </c>
      <c r="AW99" s="137"/>
      <c r="AX99" s="144">
        <f t="shared" si="58"/>
        <v>0</v>
      </c>
      <c r="AY99" s="144">
        <f t="shared" si="74"/>
        <v>0</v>
      </c>
      <c r="AZ99" s="144">
        <f t="shared" si="74"/>
        <v>0</v>
      </c>
      <c r="BA99" s="144">
        <f t="shared" si="74"/>
        <v>0</v>
      </c>
      <c r="BB99" s="144">
        <f t="shared" si="74"/>
        <v>0</v>
      </c>
      <c r="BC99" s="144">
        <f t="shared" si="74"/>
        <v>0</v>
      </c>
      <c r="BD99" s="144">
        <f t="shared" si="74"/>
        <v>0</v>
      </c>
      <c r="BE99" s="144">
        <f t="shared" si="74"/>
        <v>0</v>
      </c>
      <c r="BF99" s="144">
        <f t="shared" si="74"/>
        <v>0</v>
      </c>
      <c r="BG99" s="144">
        <f t="shared" si="74"/>
        <v>0</v>
      </c>
      <c r="BH99" s="144">
        <f t="shared" si="74"/>
        <v>0</v>
      </c>
      <c r="BI99" s="144">
        <f t="shared" si="74"/>
        <v>0</v>
      </c>
      <c r="BJ99" s="144">
        <f t="shared" si="74"/>
        <v>0</v>
      </c>
      <c r="BK99" s="144">
        <f t="shared" si="74"/>
        <v>0</v>
      </c>
      <c r="BL99" s="144">
        <f t="shared" si="74"/>
        <v>0</v>
      </c>
      <c r="BM99" s="144">
        <f t="shared" si="74"/>
        <v>0</v>
      </c>
      <c r="BN99" s="144">
        <f t="shared" si="74"/>
        <v>0</v>
      </c>
      <c r="BO99" s="144">
        <f t="shared" si="75"/>
        <v>0</v>
      </c>
      <c r="BP99" s="144">
        <f t="shared" si="75"/>
        <v>0</v>
      </c>
      <c r="BQ99" s="144">
        <f t="shared" si="75"/>
        <v>0</v>
      </c>
      <c r="BR99" s="144">
        <f t="shared" si="75"/>
        <v>0</v>
      </c>
      <c r="BS99" s="144">
        <f t="shared" si="75"/>
        <v>0</v>
      </c>
      <c r="BT99" s="144">
        <f t="shared" si="75"/>
        <v>0</v>
      </c>
      <c r="BU99" s="144">
        <f t="shared" si="75"/>
        <v>0</v>
      </c>
      <c r="BV99" s="144">
        <f t="shared" si="75"/>
        <v>0</v>
      </c>
      <c r="BW99" s="144">
        <f t="shared" si="75"/>
        <v>0</v>
      </c>
      <c r="BX99" s="144">
        <f t="shared" si="75"/>
        <v>0</v>
      </c>
      <c r="BY99" s="144">
        <f t="shared" si="75"/>
        <v>0</v>
      </c>
      <c r="BZ99" s="144">
        <f t="shared" si="75"/>
        <v>0</v>
      </c>
      <c r="CA99" s="144">
        <f t="shared" si="75"/>
        <v>0</v>
      </c>
      <c r="CB99" s="144">
        <f t="shared" si="75"/>
        <v>0</v>
      </c>
      <c r="CE99" s="189" t="str">
        <f t="shared" si="63"/>
        <v>Accumulateur d'eau chaude sanitaire</v>
      </c>
      <c r="CF99" s="145"/>
      <c r="CG99" s="145">
        <v>1</v>
      </c>
      <c r="CH99" s="145">
        <v>1</v>
      </c>
      <c r="CI99" s="145">
        <v>1</v>
      </c>
      <c r="CJ99" s="145">
        <v>1</v>
      </c>
      <c r="CK99" s="145">
        <v>1</v>
      </c>
      <c r="CL99" s="145">
        <v>1</v>
      </c>
      <c r="CM99" s="145">
        <v>1</v>
      </c>
      <c r="CN99" s="145">
        <v>1</v>
      </c>
      <c r="CO99" s="145">
        <v>1</v>
      </c>
      <c r="CP99" s="145">
        <v>1</v>
      </c>
      <c r="CQ99" s="145">
        <v>1</v>
      </c>
      <c r="CR99" s="145">
        <v>1</v>
      </c>
      <c r="CS99" s="145">
        <v>1</v>
      </c>
      <c r="CT99" s="145">
        <f t="shared" si="64"/>
        <v>0</v>
      </c>
      <c r="CU99" s="145">
        <f t="shared" si="65"/>
        <v>0</v>
      </c>
      <c r="CV99" s="145">
        <f t="shared" si="67"/>
        <v>0</v>
      </c>
    </row>
    <row r="100" spans="1:100" ht="13.5" hidden="1" thickBot="1" x14ac:dyDescent="0.25">
      <c r="A100" s="107"/>
      <c r="B100" s="96" t="s">
        <v>389</v>
      </c>
      <c r="C100" s="319"/>
      <c r="D100" s="49"/>
      <c r="E100" s="152">
        <v>40</v>
      </c>
      <c r="F100" s="642"/>
      <c r="G100" s="34">
        <v>1.4999999999999999E-2</v>
      </c>
      <c r="H100" s="636"/>
      <c r="I100" s="622" t="s">
        <v>124</v>
      </c>
      <c r="J100" s="84"/>
      <c r="K100" s="139">
        <f t="shared" si="68"/>
        <v>40</v>
      </c>
      <c r="L100" s="140">
        <f t="shared" si="76"/>
        <v>1.4999999999999999E-2</v>
      </c>
      <c r="M100" s="141">
        <f t="shared" si="77"/>
        <v>0</v>
      </c>
      <c r="N100" s="141">
        <f t="shared" si="78"/>
        <v>0</v>
      </c>
      <c r="O100" s="70"/>
      <c r="P100" s="149" t="str">
        <f t="shared" si="62"/>
        <v>Distribution d'eau chaude sanitaire</v>
      </c>
      <c r="Q100" s="144">
        <f t="shared" si="72"/>
        <v>0</v>
      </c>
      <c r="R100" s="144">
        <f t="shared" si="79"/>
        <v>0</v>
      </c>
      <c r="S100" s="144">
        <f t="shared" si="79"/>
        <v>0</v>
      </c>
      <c r="T100" s="144">
        <f t="shared" si="79"/>
        <v>0</v>
      </c>
      <c r="U100" s="144">
        <f t="shared" si="79"/>
        <v>0</v>
      </c>
      <c r="V100" s="144">
        <f t="shared" si="79"/>
        <v>0</v>
      </c>
      <c r="W100" s="144">
        <f t="shared" si="79"/>
        <v>0</v>
      </c>
      <c r="X100" s="144">
        <f t="shared" si="79"/>
        <v>0</v>
      </c>
      <c r="Y100" s="144">
        <f t="shared" si="79"/>
        <v>0</v>
      </c>
      <c r="Z100" s="144">
        <f t="shared" si="79"/>
        <v>0</v>
      </c>
      <c r="AA100" s="144">
        <f t="shared" si="79"/>
        <v>0</v>
      </c>
      <c r="AB100" s="144">
        <f t="shared" si="79"/>
        <v>0</v>
      </c>
      <c r="AC100" s="144">
        <f t="shared" si="79"/>
        <v>0</v>
      </c>
      <c r="AD100" s="144">
        <f t="shared" si="79"/>
        <v>0</v>
      </c>
      <c r="AE100" s="144">
        <f t="shared" si="79"/>
        <v>0</v>
      </c>
      <c r="AF100" s="144">
        <f t="shared" si="79"/>
        <v>0</v>
      </c>
      <c r="AG100" s="144">
        <f t="shared" si="79"/>
        <v>0</v>
      </c>
      <c r="AH100" s="144">
        <f t="shared" si="79"/>
        <v>0</v>
      </c>
      <c r="AI100" s="144">
        <f t="shared" si="79"/>
        <v>0</v>
      </c>
      <c r="AJ100" s="144">
        <f t="shared" si="79"/>
        <v>0</v>
      </c>
      <c r="AK100" s="144">
        <f t="shared" si="79"/>
        <v>0</v>
      </c>
      <c r="AL100" s="144">
        <f t="shared" si="79"/>
        <v>0</v>
      </c>
      <c r="AM100" s="144">
        <f t="shared" si="79"/>
        <v>0</v>
      </c>
      <c r="AN100" s="144">
        <f t="shared" si="79"/>
        <v>0</v>
      </c>
      <c r="AO100" s="144">
        <f t="shared" si="79"/>
        <v>0</v>
      </c>
      <c r="AP100" s="144">
        <f t="shared" si="79"/>
        <v>0</v>
      </c>
      <c r="AQ100" s="144">
        <f t="shared" si="79"/>
        <v>0</v>
      </c>
      <c r="AR100" s="144">
        <f t="shared" si="79"/>
        <v>0</v>
      </c>
      <c r="AS100" s="144">
        <f t="shared" si="79"/>
        <v>0</v>
      </c>
      <c r="AT100" s="144">
        <f t="shared" si="79"/>
        <v>0</v>
      </c>
      <c r="AU100" s="144">
        <f t="shared" si="79"/>
        <v>0</v>
      </c>
      <c r="AV100" s="144">
        <f t="shared" si="80"/>
        <v>0</v>
      </c>
      <c r="AW100" s="137"/>
      <c r="AX100" s="144">
        <f t="shared" si="58"/>
        <v>0</v>
      </c>
      <c r="AY100" s="144">
        <f t="shared" si="74"/>
        <v>0</v>
      </c>
      <c r="AZ100" s="144">
        <f t="shared" si="74"/>
        <v>0</v>
      </c>
      <c r="BA100" s="144">
        <f t="shared" si="74"/>
        <v>0</v>
      </c>
      <c r="BB100" s="144">
        <f t="shared" si="74"/>
        <v>0</v>
      </c>
      <c r="BC100" s="144">
        <f t="shared" si="74"/>
        <v>0</v>
      </c>
      <c r="BD100" s="144">
        <f t="shared" si="74"/>
        <v>0</v>
      </c>
      <c r="BE100" s="144">
        <f t="shared" si="74"/>
        <v>0</v>
      </c>
      <c r="BF100" s="144">
        <f t="shared" si="74"/>
        <v>0</v>
      </c>
      <c r="BG100" s="144">
        <f t="shared" si="74"/>
        <v>0</v>
      </c>
      <c r="BH100" s="144">
        <f t="shared" si="74"/>
        <v>0</v>
      </c>
      <c r="BI100" s="144">
        <f t="shared" si="74"/>
        <v>0</v>
      </c>
      <c r="BJ100" s="144">
        <f t="shared" si="74"/>
        <v>0</v>
      </c>
      <c r="BK100" s="144">
        <f t="shared" si="74"/>
        <v>0</v>
      </c>
      <c r="BL100" s="144">
        <f t="shared" si="74"/>
        <v>0</v>
      </c>
      <c r="BM100" s="144">
        <f t="shared" si="74"/>
        <v>0</v>
      </c>
      <c r="BN100" s="144">
        <f t="shared" si="74"/>
        <v>0</v>
      </c>
      <c r="BO100" s="144">
        <f t="shared" si="75"/>
        <v>0</v>
      </c>
      <c r="BP100" s="144">
        <f t="shared" si="75"/>
        <v>0</v>
      </c>
      <c r="BQ100" s="144">
        <f t="shared" si="75"/>
        <v>0</v>
      </c>
      <c r="BR100" s="144">
        <f t="shared" si="75"/>
        <v>0</v>
      </c>
      <c r="BS100" s="144">
        <f t="shared" si="75"/>
        <v>0</v>
      </c>
      <c r="BT100" s="144">
        <f t="shared" si="75"/>
        <v>0</v>
      </c>
      <c r="BU100" s="144">
        <f t="shared" si="75"/>
        <v>0</v>
      </c>
      <c r="BV100" s="144">
        <f t="shared" si="75"/>
        <v>0</v>
      </c>
      <c r="BW100" s="144">
        <f t="shared" si="75"/>
        <v>0</v>
      </c>
      <c r="BX100" s="144">
        <f t="shared" si="75"/>
        <v>0</v>
      </c>
      <c r="BY100" s="144">
        <f t="shared" si="75"/>
        <v>0</v>
      </c>
      <c r="BZ100" s="144">
        <f t="shared" si="75"/>
        <v>0</v>
      </c>
      <c r="CA100" s="144">
        <f t="shared" si="75"/>
        <v>0</v>
      </c>
      <c r="CB100" s="144">
        <f t="shared" si="75"/>
        <v>0</v>
      </c>
      <c r="CE100" s="189" t="str">
        <f t="shared" si="63"/>
        <v>Distribution d'eau chaude sanitaire</v>
      </c>
      <c r="CF100" s="145"/>
      <c r="CG100" s="145">
        <v>1</v>
      </c>
      <c r="CH100" s="145">
        <v>1</v>
      </c>
      <c r="CI100" s="145">
        <v>1</v>
      </c>
      <c r="CJ100" s="145">
        <v>1</v>
      </c>
      <c r="CK100" s="145">
        <v>1</v>
      </c>
      <c r="CL100" s="145">
        <v>1</v>
      </c>
      <c r="CM100" s="145">
        <v>1</v>
      </c>
      <c r="CN100" s="145">
        <v>1</v>
      </c>
      <c r="CO100" s="145">
        <v>1</v>
      </c>
      <c r="CP100" s="145">
        <v>1</v>
      </c>
      <c r="CQ100" s="145">
        <v>1</v>
      </c>
      <c r="CR100" s="145">
        <v>1</v>
      </c>
      <c r="CS100" s="145">
        <v>1</v>
      </c>
      <c r="CT100" s="145">
        <f t="shared" si="64"/>
        <v>0</v>
      </c>
      <c r="CU100" s="145">
        <f t="shared" si="65"/>
        <v>0</v>
      </c>
      <c r="CV100" s="145">
        <f t="shared" si="67"/>
        <v>0</v>
      </c>
    </row>
    <row r="101" spans="1:100" ht="13.5" hidden="1" thickBot="1" x14ac:dyDescent="0.25">
      <c r="A101" s="107"/>
      <c r="B101" s="96" t="s">
        <v>152</v>
      </c>
      <c r="C101" s="319"/>
      <c r="D101" s="49"/>
      <c r="E101" s="152">
        <v>40</v>
      </c>
      <c r="F101" s="642"/>
      <c r="G101" s="34">
        <v>0.01</v>
      </c>
      <c r="H101" s="636"/>
      <c r="I101" s="622" t="s">
        <v>124</v>
      </c>
      <c r="J101" s="84"/>
      <c r="K101" s="139">
        <f t="shared" si="68"/>
        <v>40</v>
      </c>
      <c r="L101" s="140">
        <f t="shared" si="76"/>
        <v>0.01</v>
      </c>
      <c r="M101" s="141">
        <f t="shared" si="77"/>
        <v>0</v>
      </c>
      <c r="N101" s="141">
        <f t="shared" si="78"/>
        <v>0</v>
      </c>
      <c r="O101" s="70"/>
      <c r="P101" s="149" t="str">
        <f t="shared" si="62"/>
        <v>Canalisations d'eaux usées</v>
      </c>
      <c r="Q101" s="144">
        <f t="shared" si="72"/>
        <v>0</v>
      </c>
      <c r="R101" s="144">
        <f t="shared" si="79"/>
        <v>0</v>
      </c>
      <c r="S101" s="144">
        <f t="shared" si="79"/>
        <v>0</v>
      </c>
      <c r="T101" s="144">
        <f t="shared" si="79"/>
        <v>0</v>
      </c>
      <c r="U101" s="144">
        <f t="shared" si="79"/>
        <v>0</v>
      </c>
      <c r="V101" s="144">
        <f t="shared" si="79"/>
        <v>0</v>
      </c>
      <c r="W101" s="144">
        <f t="shared" si="79"/>
        <v>0</v>
      </c>
      <c r="X101" s="144">
        <f t="shared" si="79"/>
        <v>0</v>
      </c>
      <c r="Y101" s="144">
        <f t="shared" si="79"/>
        <v>0</v>
      </c>
      <c r="Z101" s="144">
        <f t="shared" si="79"/>
        <v>0</v>
      </c>
      <c r="AA101" s="144">
        <f t="shared" si="79"/>
        <v>0</v>
      </c>
      <c r="AB101" s="144">
        <f t="shared" si="79"/>
        <v>0</v>
      </c>
      <c r="AC101" s="144">
        <f t="shared" si="79"/>
        <v>0</v>
      </c>
      <c r="AD101" s="144">
        <f t="shared" si="79"/>
        <v>0</v>
      </c>
      <c r="AE101" s="144">
        <f t="shared" si="79"/>
        <v>0</v>
      </c>
      <c r="AF101" s="144">
        <f t="shared" si="79"/>
        <v>0</v>
      </c>
      <c r="AG101" s="144">
        <f t="shared" si="79"/>
        <v>0</v>
      </c>
      <c r="AH101" s="144">
        <f t="shared" si="79"/>
        <v>0</v>
      </c>
      <c r="AI101" s="144">
        <f t="shared" si="79"/>
        <v>0</v>
      </c>
      <c r="AJ101" s="144">
        <f t="shared" si="79"/>
        <v>0</v>
      </c>
      <c r="AK101" s="144">
        <f t="shared" si="79"/>
        <v>0</v>
      </c>
      <c r="AL101" s="144">
        <f t="shared" si="79"/>
        <v>0</v>
      </c>
      <c r="AM101" s="144">
        <f t="shared" si="79"/>
        <v>0</v>
      </c>
      <c r="AN101" s="144">
        <f t="shared" si="79"/>
        <v>0</v>
      </c>
      <c r="AO101" s="144">
        <f t="shared" si="79"/>
        <v>0</v>
      </c>
      <c r="AP101" s="144">
        <f t="shared" si="79"/>
        <v>0</v>
      </c>
      <c r="AQ101" s="144">
        <f t="shared" si="79"/>
        <v>0</v>
      </c>
      <c r="AR101" s="144">
        <f t="shared" si="79"/>
        <v>0</v>
      </c>
      <c r="AS101" s="144">
        <f t="shared" si="79"/>
        <v>0</v>
      </c>
      <c r="AT101" s="144">
        <f t="shared" si="79"/>
        <v>0</v>
      </c>
      <c r="AU101" s="144">
        <f t="shared" si="79"/>
        <v>0</v>
      </c>
      <c r="AV101" s="144">
        <f t="shared" si="80"/>
        <v>0</v>
      </c>
      <c r="AW101" s="137"/>
      <c r="AX101" s="144">
        <f t="shared" si="58"/>
        <v>0</v>
      </c>
      <c r="AY101" s="144">
        <f t="shared" si="74"/>
        <v>0</v>
      </c>
      <c r="AZ101" s="144">
        <f t="shared" si="74"/>
        <v>0</v>
      </c>
      <c r="BA101" s="144">
        <f t="shared" si="74"/>
        <v>0</v>
      </c>
      <c r="BB101" s="144">
        <f t="shared" si="74"/>
        <v>0</v>
      </c>
      <c r="BC101" s="144">
        <f t="shared" si="74"/>
        <v>0</v>
      </c>
      <c r="BD101" s="144">
        <f t="shared" si="74"/>
        <v>0</v>
      </c>
      <c r="BE101" s="144">
        <f t="shared" si="74"/>
        <v>0</v>
      </c>
      <c r="BF101" s="144">
        <f t="shared" si="74"/>
        <v>0</v>
      </c>
      <c r="BG101" s="144">
        <f t="shared" si="74"/>
        <v>0</v>
      </c>
      <c r="BH101" s="144">
        <f t="shared" si="74"/>
        <v>0</v>
      </c>
      <c r="BI101" s="144">
        <f t="shared" si="74"/>
        <v>0</v>
      </c>
      <c r="BJ101" s="144">
        <f t="shared" si="74"/>
        <v>0</v>
      </c>
      <c r="BK101" s="144">
        <f t="shared" si="74"/>
        <v>0</v>
      </c>
      <c r="BL101" s="144">
        <f t="shared" si="74"/>
        <v>0</v>
      </c>
      <c r="BM101" s="144">
        <f t="shared" si="74"/>
        <v>0</v>
      </c>
      <c r="BN101" s="144">
        <f t="shared" si="74"/>
        <v>0</v>
      </c>
      <c r="BO101" s="144">
        <f t="shared" si="75"/>
        <v>0</v>
      </c>
      <c r="BP101" s="144">
        <f t="shared" si="75"/>
        <v>0</v>
      </c>
      <c r="BQ101" s="144">
        <f t="shared" si="75"/>
        <v>0</v>
      </c>
      <c r="BR101" s="144">
        <f t="shared" si="75"/>
        <v>0</v>
      </c>
      <c r="BS101" s="144">
        <f t="shared" si="75"/>
        <v>0</v>
      </c>
      <c r="BT101" s="144">
        <f t="shared" si="75"/>
        <v>0</v>
      </c>
      <c r="BU101" s="144">
        <f t="shared" si="75"/>
        <v>0</v>
      </c>
      <c r="BV101" s="144">
        <f t="shared" si="75"/>
        <v>0</v>
      </c>
      <c r="BW101" s="144">
        <f t="shared" si="75"/>
        <v>0</v>
      </c>
      <c r="BX101" s="144">
        <f t="shared" si="75"/>
        <v>0</v>
      </c>
      <c r="BY101" s="144">
        <f t="shared" si="75"/>
        <v>0</v>
      </c>
      <c r="BZ101" s="144">
        <f t="shared" si="75"/>
        <v>0</v>
      </c>
      <c r="CA101" s="144">
        <f t="shared" si="75"/>
        <v>0</v>
      </c>
      <c r="CB101" s="144">
        <f t="shared" si="75"/>
        <v>0</v>
      </c>
      <c r="CE101" s="189" t="str">
        <f t="shared" si="63"/>
        <v>Canalisations d'eaux usées</v>
      </c>
      <c r="CF101" s="145"/>
      <c r="CG101" s="145">
        <v>1</v>
      </c>
      <c r="CH101" s="145">
        <v>1</v>
      </c>
      <c r="CI101" s="145">
        <v>1</v>
      </c>
      <c r="CJ101" s="145">
        <v>1</v>
      </c>
      <c r="CK101" s="145">
        <v>1</v>
      </c>
      <c r="CL101" s="145">
        <v>1</v>
      </c>
      <c r="CM101" s="145">
        <v>1</v>
      </c>
      <c r="CN101" s="145">
        <v>1</v>
      </c>
      <c r="CO101" s="145">
        <v>1</v>
      </c>
      <c r="CP101" s="145">
        <v>1</v>
      </c>
      <c r="CQ101" s="145">
        <v>1</v>
      </c>
      <c r="CR101" s="145">
        <v>1</v>
      </c>
      <c r="CS101" s="145">
        <v>1</v>
      </c>
      <c r="CT101" s="145">
        <f t="shared" si="64"/>
        <v>0</v>
      </c>
      <c r="CU101" s="145">
        <f t="shared" si="65"/>
        <v>0</v>
      </c>
      <c r="CV101" s="145">
        <f t="shared" si="67"/>
        <v>0</v>
      </c>
    </row>
    <row r="102" spans="1:100" s="107" customFormat="1" ht="13.5" hidden="1" thickBot="1" x14ac:dyDescent="0.25">
      <c r="B102" s="96" t="s">
        <v>436</v>
      </c>
      <c r="C102" s="319"/>
      <c r="D102" s="49"/>
      <c r="E102" s="152">
        <v>40</v>
      </c>
      <c r="F102" s="642"/>
      <c r="G102" s="34">
        <v>1.4999999999999999E-2</v>
      </c>
      <c r="H102" s="636"/>
      <c r="I102" s="622" t="s">
        <v>124</v>
      </c>
      <c r="J102" s="84"/>
      <c r="K102" s="139">
        <f t="shared" si="68"/>
        <v>40</v>
      </c>
      <c r="L102" s="140">
        <f t="shared" si="76"/>
        <v>1.4999999999999999E-2</v>
      </c>
      <c r="M102" s="141">
        <f t="shared" si="77"/>
        <v>0</v>
      </c>
      <c r="N102" s="141">
        <f t="shared" si="78"/>
        <v>0</v>
      </c>
      <c r="O102" s="70"/>
      <c r="P102" s="149" t="str">
        <f t="shared" si="62"/>
        <v>Appareils/robinetterie</v>
      </c>
      <c r="Q102" s="144">
        <f t="shared" si="72"/>
        <v>0</v>
      </c>
      <c r="R102" s="144">
        <f t="shared" si="79"/>
        <v>0</v>
      </c>
      <c r="S102" s="144">
        <f t="shared" si="79"/>
        <v>0</v>
      </c>
      <c r="T102" s="144">
        <f t="shared" si="79"/>
        <v>0</v>
      </c>
      <c r="U102" s="144">
        <f t="shared" si="79"/>
        <v>0</v>
      </c>
      <c r="V102" s="144">
        <f t="shared" si="79"/>
        <v>0</v>
      </c>
      <c r="W102" s="144">
        <f t="shared" si="79"/>
        <v>0</v>
      </c>
      <c r="X102" s="144">
        <f t="shared" si="79"/>
        <v>0</v>
      </c>
      <c r="Y102" s="144">
        <f t="shared" si="79"/>
        <v>0</v>
      </c>
      <c r="Z102" s="144">
        <f t="shared" si="79"/>
        <v>0</v>
      </c>
      <c r="AA102" s="144">
        <f t="shared" si="79"/>
        <v>0</v>
      </c>
      <c r="AB102" s="144">
        <f t="shared" si="79"/>
        <v>0</v>
      </c>
      <c r="AC102" s="144">
        <f t="shared" si="79"/>
        <v>0</v>
      </c>
      <c r="AD102" s="144">
        <f t="shared" si="79"/>
        <v>0</v>
      </c>
      <c r="AE102" s="144">
        <f t="shared" si="79"/>
        <v>0</v>
      </c>
      <c r="AF102" s="144">
        <f t="shared" si="79"/>
        <v>0</v>
      </c>
      <c r="AG102" s="144">
        <f t="shared" si="79"/>
        <v>0</v>
      </c>
      <c r="AH102" s="144">
        <f t="shared" si="79"/>
        <v>0</v>
      </c>
      <c r="AI102" s="144">
        <f t="shared" si="79"/>
        <v>0</v>
      </c>
      <c r="AJ102" s="144">
        <f t="shared" si="79"/>
        <v>0</v>
      </c>
      <c r="AK102" s="144">
        <f t="shared" si="79"/>
        <v>0</v>
      </c>
      <c r="AL102" s="144">
        <f t="shared" si="79"/>
        <v>0</v>
      </c>
      <c r="AM102" s="144">
        <f t="shared" si="79"/>
        <v>0</v>
      </c>
      <c r="AN102" s="144">
        <f t="shared" si="79"/>
        <v>0</v>
      </c>
      <c r="AO102" s="144">
        <f t="shared" si="79"/>
        <v>0</v>
      </c>
      <c r="AP102" s="144">
        <f t="shared" si="79"/>
        <v>0</v>
      </c>
      <c r="AQ102" s="144">
        <f t="shared" si="79"/>
        <v>0</v>
      </c>
      <c r="AR102" s="144">
        <f t="shared" si="79"/>
        <v>0</v>
      </c>
      <c r="AS102" s="144">
        <f t="shared" si="79"/>
        <v>0</v>
      </c>
      <c r="AT102" s="144">
        <f t="shared" si="79"/>
        <v>0</v>
      </c>
      <c r="AU102" s="144">
        <f t="shared" si="79"/>
        <v>0</v>
      </c>
      <c r="AV102" s="144">
        <f t="shared" si="80"/>
        <v>0</v>
      </c>
      <c r="AW102" s="137"/>
      <c r="AX102" s="144">
        <f t="shared" si="58"/>
        <v>0</v>
      </c>
      <c r="AY102" s="144">
        <f t="shared" si="74"/>
        <v>0</v>
      </c>
      <c r="AZ102" s="144">
        <f t="shared" si="74"/>
        <v>0</v>
      </c>
      <c r="BA102" s="144">
        <f t="shared" si="74"/>
        <v>0</v>
      </c>
      <c r="BB102" s="144">
        <f t="shared" si="74"/>
        <v>0</v>
      </c>
      <c r="BC102" s="144">
        <f t="shared" si="74"/>
        <v>0</v>
      </c>
      <c r="BD102" s="144">
        <f t="shared" si="74"/>
        <v>0</v>
      </c>
      <c r="BE102" s="144">
        <f t="shared" si="74"/>
        <v>0</v>
      </c>
      <c r="BF102" s="144">
        <f t="shared" si="74"/>
        <v>0</v>
      </c>
      <c r="BG102" s="144">
        <f t="shared" si="74"/>
        <v>0</v>
      </c>
      <c r="BH102" s="144">
        <f t="shared" si="74"/>
        <v>0</v>
      </c>
      <c r="BI102" s="144">
        <f t="shared" si="74"/>
        <v>0</v>
      </c>
      <c r="BJ102" s="144">
        <f t="shared" si="74"/>
        <v>0</v>
      </c>
      <c r="BK102" s="144">
        <f t="shared" si="74"/>
        <v>0</v>
      </c>
      <c r="BL102" s="144">
        <f t="shared" si="74"/>
        <v>0</v>
      </c>
      <c r="BM102" s="144">
        <f t="shared" si="74"/>
        <v>0</v>
      </c>
      <c r="BN102" s="144">
        <f t="shared" si="74"/>
        <v>0</v>
      </c>
      <c r="BO102" s="144">
        <f t="shared" si="75"/>
        <v>0</v>
      </c>
      <c r="BP102" s="144">
        <f t="shared" si="75"/>
        <v>0</v>
      </c>
      <c r="BQ102" s="144">
        <f t="shared" si="75"/>
        <v>0</v>
      </c>
      <c r="BR102" s="144">
        <f t="shared" si="75"/>
        <v>0</v>
      </c>
      <c r="BS102" s="144">
        <f t="shared" si="75"/>
        <v>0</v>
      </c>
      <c r="BT102" s="144">
        <f t="shared" si="75"/>
        <v>0</v>
      </c>
      <c r="BU102" s="144">
        <f t="shared" si="75"/>
        <v>0</v>
      </c>
      <c r="BV102" s="144">
        <f t="shared" si="75"/>
        <v>0</v>
      </c>
      <c r="BW102" s="144">
        <f t="shared" si="75"/>
        <v>0</v>
      </c>
      <c r="BX102" s="144">
        <f t="shared" si="75"/>
        <v>0</v>
      </c>
      <c r="BY102" s="144">
        <f t="shared" si="75"/>
        <v>0</v>
      </c>
      <c r="BZ102" s="144">
        <f t="shared" si="75"/>
        <v>0</v>
      </c>
      <c r="CA102" s="144">
        <f t="shared" si="75"/>
        <v>0</v>
      </c>
      <c r="CB102" s="144">
        <f t="shared" si="75"/>
        <v>0</v>
      </c>
      <c r="CE102" s="189" t="str">
        <f t="shared" si="63"/>
        <v>Appareils/robinetterie</v>
      </c>
      <c r="CF102" s="145"/>
      <c r="CG102" s="145">
        <v>1</v>
      </c>
      <c r="CH102" s="145">
        <v>1</v>
      </c>
      <c r="CI102" s="145">
        <v>1</v>
      </c>
      <c r="CJ102" s="145">
        <v>1</v>
      </c>
      <c r="CK102" s="145">
        <v>1</v>
      </c>
      <c r="CL102" s="145">
        <v>1</v>
      </c>
      <c r="CM102" s="145">
        <v>1</v>
      </c>
      <c r="CN102" s="145">
        <v>1</v>
      </c>
      <c r="CO102" s="145">
        <v>1</v>
      </c>
      <c r="CP102" s="145">
        <v>1</v>
      </c>
      <c r="CQ102" s="145">
        <v>1</v>
      </c>
      <c r="CR102" s="145">
        <v>1</v>
      </c>
      <c r="CS102" s="145">
        <v>1</v>
      </c>
      <c r="CT102" s="145">
        <f t="shared" si="64"/>
        <v>0</v>
      </c>
      <c r="CU102" s="145">
        <f t="shared" si="65"/>
        <v>0</v>
      </c>
      <c r="CV102" s="145">
        <f t="shared" si="67"/>
        <v>0</v>
      </c>
    </row>
    <row r="103" spans="1:100" ht="13.5" hidden="1" thickBot="1" x14ac:dyDescent="0.25">
      <c r="A103" s="107"/>
      <c r="B103" s="96" t="s">
        <v>153</v>
      </c>
      <c r="C103" s="319"/>
      <c r="D103" s="49"/>
      <c r="E103" s="152">
        <v>40</v>
      </c>
      <c r="F103" s="642"/>
      <c r="G103" s="34">
        <v>0.01</v>
      </c>
      <c r="H103" s="636"/>
      <c r="I103" s="622" t="s">
        <v>124</v>
      </c>
      <c r="J103" s="84"/>
      <c r="K103" s="139">
        <f t="shared" si="68"/>
        <v>40</v>
      </c>
      <c r="L103" s="140">
        <f t="shared" si="76"/>
        <v>0.01</v>
      </c>
      <c r="M103" s="141">
        <f t="shared" si="77"/>
        <v>0</v>
      </c>
      <c r="N103" s="141">
        <f t="shared" si="78"/>
        <v>0</v>
      </c>
      <c r="O103" s="70"/>
      <c r="P103" s="149" t="str">
        <f t="shared" si="62"/>
        <v>Boucles de circulation</v>
      </c>
      <c r="Q103" s="144">
        <f t="shared" si="72"/>
        <v>0</v>
      </c>
      <c r="R103" s="144">
        <f t="shared" si="79"/>
        <v>0</v>
      </c>
      <c r="S103" s="144">
        <f t="shared" si="79"/>
        <v>0</v>
      </c>
      <c r="T103" s="144">
        <f t="shared" si="79"/>
        <v>0</v>
      </c>
      <c r="U103" s="144">
        <f t="shared" si="79"/>
        <v>0</v>
      </c>
      <c r="V103" s="144">
        <f t="shared" si="79"/>
        <v>0</v>
      </c>
      <c r="W103" s="144">
        <f t="shared" si="79"/>
        <v>0</v>
      </c>
      <c r="X103" s="144">
        <f t="shared" si="79"/>
        <v>0</v>
      </c>
      <c r="Y103" s="144">
        <f t="shared" si="79"/>
        <v>0</v>
      </c>
      <c r="Z103" s="144">
        <f t="shared" si="79"/>
        <v>0</v>
      </c>
      <c r="AA103" s="144">
        <f t="shared" si="79"/>
        <v>0</v>
      </c>
      <c r="AB103" s="144">
        <f t="shared" si="79"/>
        <v>0</v>
      </c>
      <c r="AC103" s="144">
        <f t="shared" si="79"/>
        <v>0</v>
      </c>
      <c r="AD103" s="144">
        <f t="shared" si="79"/>
        <v>0</v>
      </c>
      <c r="AE103" s="144">
        <f t="shared" si="79"/>
        <v>0</v>
      </c>
      <c r="AF103" s="144">
        <f t="shared" si="79"/>
        <v>0</v>
      </c>
      <c r="AG103" s="144">
        <f t="shared" si="79"/>
        <v>0</v>
      </c>
      <c r="AH103" s="144">
        <f t="shared" si="79"/>
        <v>0</v>
      </c>
      <c r="AI103" s="144">
        <f t="shared" si="79"/>
        <v>0</v>
      </c>
      <c r="AJ103" s="144">
        <f t="shared" si="79"/>
        <v>0</v>
      </c>
      <c r="AK103" s="144">
        <f t="shared" si="79"/>
        <v>0</v>
      </c>
      <c r="AL103" s="144">
        <f t="shared" si="79"/>
        <v>0</v>
      </c>
      <c r="AM103" s="144">
        <f t="shared" si="79"/>
        <v>0</v>
      </c>
      <c r="AN103" s="144">
        <f t="shared" si="79"/>
        <v>0</v>
      </c>
      <c r="AO103" s="144">
        <f t="shared" si="79"/>
        <v>0</v>
      </c>
      <c r="AP103" s="144">
        <f t="shared" si="79"/>
        <v>0</v>
      </c>
      <c r="AQ103" s="144">
        <f t="shared" si="79"/>
        <v>0</v>
      </c>
      <c r="AR103" s="144">
        <f t="shared" si="79"/>
        <v>0</v>
      </c>
      <c r="AS103" s="144">
        <f t="shared" si="79"/>
        <v>0</v>
      </c>
      <c r="AT103" s="144">
        <f t="shared" si="79"/>
        <v>0</v>
      </c>
      <c r="AU103" s="144">
        <f t="shared" si="79"/>
        <v>0</v>
      </c>
      <c r="AV103" s="144">
        <f t="shared" si="80"/>
        <v>0</v>
      </c>
      <c r="AW103" s="137"/>
      <c r="AX103" s="144">
        <f t="shared" si="58"/>
        <v>0</v>
      </c>
      <c r="AY103" s="144">
        <f t="shared" si="74"/>
        <v>0</v>
      </c>
      <c r="AZ103" s="144">
        <f t="shared" si="74"/>
        <v>0</v>
      </c>
      <c r="BA103" s="144">
        <f t="shared" si="74"/>
        <v>0</v>
      </c>
      <c r="BB103" s="144">
        <f t="shared" si="74"/>
        <v>0</v>
      </c>
      <c r="BC103" s="144">
        <f t="shared" si="74"/>
        <v>0</v>
      </c>
      <c r="BD103" s="144">
        <f t="shared" si="74"/>
        <v>0</v>
      </c>
      <c r="BE103" s="144">
        <f t="shared" si="74"/>
        <v>0</v>
      </c>
      <c r="BF103" s="144">
        <f t="shared" si="74"/>
        <v>0</v>
      </c>
      <c r="BG103" s="144">
        <f t="shared" si="74"/>
        <v>0</v>
      </c>
      <c r="BH103" s="144">
        <f t="shared" si="74"/>
        <v>0</v>
      </c>
      <c r="BI103" s="144">
        <f t="shared" si="74"/>
        <v>0</v>
      </c>
      <c r="BJ103" s="144">
        <f t="shared" si="74"/>
        <v>0</v>
      </c>
      <c r="BK103" s="144">
        <f t="shared" si="74"/>
        <v>0</v>
      </c>
      <c r="BL103" s="144">
        <f t="shared" si="74"/>
        <v>0</v>
      </c>
      <c r="BM103" s="144">
        <f t="shared" si="74"/>
        <v>0</v>
      </c>
      <c r="BN103" s="144">
        <f t="shared" si="74"/>
        <v>0</v>
      </c>
      <c r="BO103" s="144">
        <f t="shared" si="75"/>
        <v>0</v>
      </c>
      <c r="BP103" s="144">
        <f t="shared" si="75"/>
        <v>0</v>
      </c>
      <c r="BQ103" s="144">
        <f t="shared" si="75"/>
        <v>0</v>
      </c>
      <c r="BR103" s="144">
        <f t="shared" si="75"/>
        <v>0</v>
      </c>
      <c r="BS103" s="144">
        <f t="shared" si="75"/>
        <v>0</v>
      </c>
      <c r="BT103" s="144">
        <f t="shared" si="75"/>
        <v>0</v>
      </c>
      <c r="BU103" s="144">
        <f t="shared" si="75"/>
        <v>0</v>
      </c>
      <c r="BV103" s="144">
        <f t="shared" si="75"/>
        <v>0</v>
      </c>
      <c r="BW103" s="144">
        <f t="shared" si="75"/>
        <v>0</v>
      </c>
      <c r="BX103" s="144">
        <f t="shared" si="75"/>
        <v>0</v>
      </c>
      <c r="BY103" s="144">
        <f t="shared" si="75"/>
        <v>0</v>
      </c>
      <c r="BZ103" s="144">
        <f t="shared" si="75"/>
        <v>0</v>
      </c>
      <c r="CA103" s="144">
        <f t="shared" si="75"/>
        <v>0</v>
      </c>
      <c r="CB103" s="144">
        <f t="shared" si="75"/>
        <v>0</v>
      </c>
      <c r="CE103" s="189" t="str">
        <f t="shared" si="63"/>
        <v>Boucles de circulation</v>
      </c>
      <c r="CF103" s="145"/>
      <c r="CG103" s="145">
        <v>1</v>
      </c>
      <c r="CH103" s="145">
        <v>1</v>
      </c>
      <c r="CI103" s="145">
        <v>1</v>
      </c>
      <c r="CJ103" s="145">
        <v>1</v>
      </c>
      <c r="CK103" s="145">
        <v>1</v>
      </c>
      <c r="CL103" s="145">
        <v>1</v>
      </c>
      <c r="CM103" s="145">
        <v>1</v>
      </c>
      <c r="CN103" s="145">
        <v>1</v>
      </c>
      <c r="CO103" s="145">
        <v>1</v>
      </c>
      <c r="CP103" s="145">
        <v>1</v>
      </c>
      <c r="CQ103" s="145">
        <v>1</v>
      </c>
      <c r="CR103" s="145">
        <v>1</v>
      </c>
      <c r="CS103" s="145">
        <v>1</v>
      </c>
      <c r="CT103" s="145">
        <f t="shared" si="64"/>
        <v>0</v>
      </c>
      <c r="CU103" s="145">
        <f t="shared" si="65"/>
        <v>0</v>
      </c>
      <c r="CV103" s="145">
        <f t="shared" si="67"/>
        <v>0</v>
      </c>
    </row>
    <row r="104" spans="1:100" s="93" customFormat="1" ht="13.5" hidden="1" thickBot="1" x14ac:dyDescent="0.25">
      <c r="A104" s="102"/>
      <c r="B104" s="98" t="s">
        <v>368</v>
      </c>
      <c r="C104" s="319"/>
      <c r="D104" s="49"/>
      <c r="E104" s="152">
        <v>20</v>
      </c>
      <c r="F104" s="642"/>
      <c r="G104" s="34">
        <v>0.08</v>
      </c>
      <c r="H104" s="636"/>
      <c r="I104" s="622" t="s">
        <v>124</v>
      </c>
      <c r="J104" s="84"/>
      <c r="K104" s="139">
        <f t="shared" si="68"/>
        <v>20</v>
      </c>
      <c r="L104" s="140">
        <f t="shared" si="76"/>
        <v>0.08</v>
      </c>
      <c r="M104" s="141">
        <f t="shared" si="77"/>
        <v>0</v>
      </c>
      <c r="N104" s="141">
        <f t="shared" si="78"/>
        <v>0</v>
      </c>
      <c r="O104" s="70"/>
      <c r="P104" s="143" t="str">
        <f t="shared" si="62"/>
        <v>Système de comptage</v>
      </c>
      <c r="Q104" s="144">
        <f t="shared" si="72"/>
        <v>0</v>
      </c>
      <c r="R104" s="144">
        <f t="shared" si="79"/>
        <v>0</v>
      </c>
      <c r="S104" s="144">
        <f t="shared" si="79"/>
        <v>0</v>
      </c>
      <c r="T104" s="144">
        <f t="shared" si="79"/>
        <v>0</v>
      </c>
      <c r="U104" s="144">
        <f t="shared" si="79"/>
        <v>0</v>
      </c>
      <c r="V104" s="144">
        <f t="shared" si="79"/>
        <v>0</v>
      </c>
      <c r="W104" s="144">
        <f t="shared" si="79"/>
        <v>0</v>
      </c>
      <c r="X104" s="144">
        <f t="shared" si="79"/>
        <v>0</v>
      </c>
      <c r="Y104" s="144">
        <f t="shared" si="79"/>
        <v>0</v>
      </c>
      <c r="Z104" s="144">
        <f t="shared" si="79"/>
        <v>0</v>
      </c>
      <c r="AA104" s="144">
        <f t="shared" si="79"/>
        <v>0</v>
      </c>
      <c r="AB104" s="144">
        <f t="shared" si="79"/>
        <v>0</v>
      </c>
      <c r="AC104" s="144">
        <f t="shared" si="79"/>
        <v>0</v>
      </c>
      <c r="AD104" s="144">
        <f t="shared" si="79"/>
        <v>0</v>
      </c>
      <c r="AE104" s="144">
        <f t="shared" si="79"/>
        <v>0</v>
      </c>
      <c r="AF104" s="144">
        <f t="shared" si="79"/>
        <v>0</v>
      </c>
      <c r="AG104" s="144">
        <f t="shared" si="79"/>
        <v>0</v>
      </c>
      <c r="AH104" s="144">
        <f t="shared" si="79"/>
        <v>0</v>
      </c>
      <c r="AI104" s="144">
        <f t="shared" si="79"/>
        <v>0</v>
      </c>
      <c r="AJ104" s="144">
        <f t="shared" si="79"/>
        <v>0</v>
      </c>
      <c r="AK104" s="144">
        <f t="shared" si="79"/>
        <v>0</v>
      </c>
      <c r="AL104" s="144">
        <f t="shared" si="79"/>
        <v>0</v>
      </c>
      <c r="AM104" s="144">
        <f t="shared" si="79"/>
        <v>0</v>
      </c>
      <c r="AN104" s="144">
        <f t="shared" si="79"/>
        <v>0</v>
      </c>
      <c r="AO104" s="144">
        <f t="shared" si="79"/>
        <v>0</v>
      </c>
      <c r="AP104" s="144">
        <f t="shared" si="79"/>
        <v>0</v>
      </c>
      <c r="AQ104" s="144">
        <f t="shared" si="79"/>
        <v>0</v>
      </c>
      <c r="AR104" s="144">
        <f t="shared" si="79"/>
        <v>0</v>
      </c>
      <c r="AS104" s="144">
        <f t="shared" si="79"/>
        <v>0</v>
      </c>
      <c r="AT104" s="144">
        <f t="shared" si="79"/>
        <v>0</v>
      </c>
      <c r="AU104" s="144">
        <f t="shared" si="79"/>
        <v>0</v>
      </c>
      <c r="AV104" s="144">
        <f t="shared" si="80"/>
        <v>0</v>
      </c>
      <c r="AW104" s="137"/>
      <c r="AX104" s="144">
        <f t="shared" si="58"/>
        <v>0</v>
      </c>
      <c r="AY104" s="144">
        <f t="shared" si="74"/>
        <v>0</v>
      </c>
      <c r="AZ104" s="144">
        <f t="shared" si="74"/>
        <v>0</v>
      </c>
      <c r="BA104" s="144">
        <f t="shared" si="74"/>
        <v>0</v>
      </c>
      <c r="BB104" s="144">
        <f t="shared" si="74"/>
        <v>0</v>
      </c>
      <c r="BC104" s="144">
        <f t="shared" si="74"/>
        <v>0</v>
      </c>
      <c r="BD104" s="144">
        <f t="shared" si="74"/>
        <v>0</v>
      </c>
      <c r="BE104" s="144">
        <f t="shared" si="74"/>
        <v>0</v>
      </c>
      <c r="BF104" s="144">
        <f t="shared" si="74"/>
        <v>0</v>
      </c>
      <c r="BG104" s="144">
        <f t="shared" si="74"/>
        <v>0</v>
      </c>
      <c r="BH104" s="144">
        <f t="shared" si="74"/>
        <v>0</v>
      </c>
      <c r="BI104" s="144">
        <f t="shared" si="74"/>
        <v>0</v>
      </c>
      <c r="BJ104" s="144">
        <f t="shared" si="74"/>
        <v>0</v>
      </c>
      <c r="BK104" s="144">
        <f t="shared" si="74"/>
        <v>0</v>
      </c>
      <c r="BL104" s="144">
        <f t="shared" si="74"/>
        <v>0</v>
      </c>
      <c r="BM104" s="144">
        <f t="shared" si="74"/>
        <v>0</v>
      </c>
      <c r="BN104" s="144">
        <f t="shared" si="74"/>
        <v>0</v>
      </c>
      <c r="BO104" s="144">
        <f t="shared" si="75"/>
        <v>0</v>
      </c>
      <c r="BP104" s="144">
        <f t="shared" si="75"/>
        <v>0</v>
      </c>
      <c r="BQ104" s="144">
        <f t="shared" si="75"/>
        <v>0</v>
      </c>
      <c r="BR104" s="144">
        <f t="shared" si="75"/>
        <v>0</v>
      </c>
      <c r="BS104" s="144">
        <f t="shared" si="75"/>
        <v>0</v>
      </c>
      <c r="BT104" s="144">
        <f t="shared" si="75"/>
        <v>0</v>
      </c>
      <c r="BU104" s="144">
        <f t="shared" si="75"/>
        <v>0</v>
      </c>
      <c r="BV104" s="144">
        <f t="shared" si="75"/>
        <v>0</v>
      </c>
      <c r="BW104" s="144">
        <f t="shared" si="75"/>
        <v>0</v>
      </c>
      <c r="BX104" s="144">
        <f t="shared" si="75"/>
        <v>0</v>
      </c>
      <c r="BY104" s="144">
        <f t="shared" si="75"/>
        <v>0</v>
      </c>
      <c r="BZ104" s="144">
        <f t="shared" si="75"/>
        <v>0</v>
      </c>
      <c r="CA104" s="144">
        <f t="shared" si="75"/>
        <v>0</v>
      </c>
      <c r="CB104" s="144">
        <f t="shared" si="75"/>
        <v>0</v>
      </c>
      <c r="CE104" s="189" t="str">
        <f t="shared" si="63"/>
        <v>Système de comptage</v>
      </c>
      <c r="CF104" s="145"/>
      <c r="CG104" s="145">
        <v>1</v>
      </c>
      <c r="CH104" s="145">
        <v>1</v>
      </c>
      <c r="CI104" s="145">
        <v>1</v>
      </c>
      <c r="CJ104" s="145">
        <v>1</v>
      </c>
      <c r="CK104" s="145">
        <v>1</v>
      </c>
      <c r="CL104" s="145">
        <v>1</v>
      </c>
      <c r="CM104" s="145">
        <v>1</v>
      </c>
      <c r="CN104" s="145">
        <v>1</v>
      </c>
      <c r="CO104" s="145">
        <v>1</v>
      </c>
      <c r="CP104" s="145">
        <v>1</v>
      </c>
      <c r="CQ104" s="145">
        <v>1</v>
      </c>
      <c r="CR104" s="145">
        <v>1</v>
      </c>
      <c r="CS104" s="145">
        <v>1</v>
      </c>
      <c r="CT104" s="145">
        <f t="shared" si="64"/>
        <v>0</v>
      </c>
      <c r="CU104" s="145">
        <f t="shared" si="65"/>
        <v>0</v>
      </c>
      <c r="CV104" s="145">
        <f t="shared" si="67"/>
        <v>0</v>
      </c>
    </row>
    <row r="105" spans="1:100" s="93" customFormat="1" ht="13.5" hidden="1" thickBot="1" x14ac:dyDescent="0.25">
      <c r="A105" s="102"/>
      <c r="B105" s="98" t="s">
        <v>367</v>
      </c>
      <c r="C105" s="319"/>
      <c r="D105" s="49"/>
      <c r="E105" s="152">
        <v>30</v>
      </c>
      <c r="F105" s="642"/>
      <c r="G105" s="157">
        <v>1E-3</v>
      </c>
      <c r="H105" s="636"/>
      <c r="I105" s="622" t="s">
        <v>124</v>
      </c>
      <c r="J105" s="84"/>
      <c r="K105" s="139">
        <f t="shared" si="68"/>
        <v>30</v>
      </c>
      <c r="L105" s="140">
        <f t="shared" si="76"/>
        <v>1E-3</v>
      </c>
      <c r="M105" s="141">
        <f t="shared" si="77"/>
        <v>0</v>
      </c>
      <c r="N105" s="141">
        <f t="shared" si="78"/>
        <v>0</v>
      </c>
      <c r="O105" s="70"/>
      <c r="P105" s="143" t="str">
        <f t="shared" si="62"/>
        <v>Calorifugeage</v>
      </c>
      <c r="Q105" s="144">
        <f t="shared" si="72"/>
        <v>0</v>
      </c>
      <c r="R105" s="144">
        <f t="shared" si="79"/>
        <v>0</v>
      </c>
      <c r="S105" s="144">
        <f t="shared" si="79"/>
        <v>0</v>
      </c>
      <c r="T105" s="144">
        <f t="shared" si="79"/>
        <v>0</v>
      </c>
      <c r="U105" s="144">
        <f t="shared" si="79"/>
        <v>0</v>
      </c>
      <c r="V105" s="144">
        <f t="shared" si="79"/>
        <v>0</v>
      </c>
      <c r="W105" s="144">
        <f t="shared" si="79"/>
        <v>0</v>
      </c>
      <c r="X105" s="144">
        <f t="shared" si="79"/>
        <v>0</v>
      </c>
      <c r="Y105" s="144">
        <f t="shared" si="79"/>
        <v>0</v>
      </c>
      <c r="Z105" s="144">
        <f t="shared" si="79"/>
        <v>0</v>
      </c>
      <c r="AA105" s="144">
        <f t="shared" si="79"/>
        <v>0</v>
      </c>
      <c r="AB105" s="144">
        <f t="shared" si="79"/>
        <v>0</v>
      </c>
      <c r="AC105" s="144">
        <f t="shared" si="79"/>
        <v>0</v>
      </c>
      <c r="AD105" s="144">
        <f t="shared" si="79"/>
        <v>0</v>
      </c>
      <c r="AE105" s="144">
        <f t="shared" si="79"/>
        <v>0</v>
      </c>
      <c r="AF105" s="144">
        <f t="shared" si="79"/>
        <v>0</v>
      </c>
      <c r="AG105" s="144">
        <f t="shared" si="79"/>
        <v>0</v>
      </c>
      <c r="AH105" s="144">
        <f t="shared" si="79"/>
        <v>0</v>
      </c>
      <c r="AI105" s="144">
        <f t="shared" si="79"/>
        <v>0</v>
      </c>
      <c r="AJ105" s="144">
        <f t="shared" si="79"/>
        <v>0</v>
      </c>
      <c r="AK105" s="144">
        <f t="shared" si="79"/>
        <v>0</v>
      </c>
      <c r="AL105" s="144">
        <f t="shared" si="79"/>
        <v>0</v>
      </c>
      <c r="AM105" s="144">
        <f t="shared" si="79"/>
        <v>0</v>
      </c>
      <c r="AN105" s="144">
        <f t="shared" si="79"/>
        <v>0</v>
      </c>
      <c r="AO105" s="144">
        <f t="shared" si="79"/>
        <v>0</v>
      </c>
      <c r="AP105" s="144">
        <f t="shared" si="79"/>
        <v>0</v>
      </c>
      <c r="AQ105" s="144">
        <f t="shared" si="79"/>
        <v>0</v>
      </c>
      <c r="AR105" s="144">
        <f t="shared" si="79"/>
        <v>0</v>
      </c>
      <c r="AS105" s="144">
        <f t="shared" si="79"/>
        <v>0</v>
      </c>
      <c r="AT105" s="144">
        <f t="shared" si="79"/>
        <v>0</v>
      </c>
      <c r="AU105" s="144">
        <f t="shared" si="79"/>
        <v>0</v>
      </c>
      <c r="AV105" s="144">
        <f t="shared" si="80"/>
        <v>0</v>
      </c>
      <c r="AW105" s="137"/>
      <c r="AX105" s="144">
        <f t="shared" si="58"/>
        <v>0</v>
      </c>
      <c r="AY105" s="144">
        <f t="shared" si="74"/>
        <v>0</v>
      </c>
      <c r="AZ105" s="144">
        <f t="shared" si="74"/>
        <v>0</v>
      </c>
      <c r="BA105" s="144">
        <f t="shared" si="74"/>
        <v>0</v>
      </c>
      <c r="BB105" s="144">
        <f t="shared" si="74"/>
        <v>0</v>
      </c>
      <c r="BC105" s="144">
        <f t="shared" si="74"/>
        <v>0</v>
      </c>
      <c r="BD105" s="144">
        <f t="shared" si="74"/>
        <v>0</v>
      </c>
      <c r="BE105" s="144">
        <f t="shared" si="74"/>
        <v>0</v>
      </c>
      <c r="BF105" s="144">
        <f t="shared" si="74"/>
        <v>0</v>
      </c>
      <c r="BG105" s="144">
        <f t="shared" si="74"/>
        <v>0</v>
      </c>
      <c r="BH105" s="144">
        <f t="shared" si="74"/>
        <v>0</v>
      </c>
      <c r="BI105" s="144">
        <f t="shared" si="74"/>
        <v>0</v>
      </c>
      <c r="BJ105" s="144">
        <f t="shared" si="74"/>
        <v>0</v>
      </c>
      <c r="BK105" s="144">
        <f t="shared" si="74"/>
        <v>0</v>
      </c>
      <c r="BL105" s="144">
        <f t="shared" si="74"/>
        <v>0</v>
      </c>
      <c r="BM105" s="144">
        <f t="shared" si="74"/>
        <v>0</v>
      </c>
      <c r="BN105" s="144">
        <f t="shared" si="74"/>
        <v>0</v>
      </c>
      <c r="BO105" s="144">
        <f t="shared" si="75"/>
        <v>0</v>
      </c>
      <c r="BP105" s="144">
        <f t="shared" si="75"/>
        <v>0</v>
      </c>
      <c r="BQ105" s="144">
        <f t="shared" si="75"/>
        <v>0</v>
      </c>
      <c r="BR105" s="144">
        <f t="shared" si="75"/>
        <v>0</v>
      </c>
      <c r="BS105" s="144">
        <f t="shared" si="75"/>
        <v>0</v>
      </c>
      <c r="BT105" s="144">
        <f t="shared" si="75"/>
        <v>0</v>
      </c>
      <c r="BU105" s="144">
        <f t="shared" si="75"/>
        <v>0</v>
      </c>
      <c r="BV105" s="144">
        <f t="shared" si="75"/>
        <v>0</v>
      </c>
      <c r="BW105" s="144">
        <f t="shared" si="75"/>
        <v>0</v>
      </c>
      <c r="BX105" s="144">
        <f t="shared" si="75"/>
        <v>0</v>
      </c>
      <c r="BY105" s="144">
        <f t="shared" si="75"/>
        <v>0</v>
      </c>
      <c r="BZ105" s="144">
        <f t="shared" si="75"/>
        <v>0</v>
      </c>
      <c r="CA105" s="144">
        <f t="shared" si="75"/>
        <v>0</v>
      </c>
      <c r="CB105" s="144">
        <f t="shared" si="75"/>
        <v>0</v>
      </c>
      <c r="CE105" s="189" t="str">
        <f t="shared" si="63"/>
        <v>Calorifugeage</v>
      </c>
      <c r="CF105" s="145"/>
      <c r="CG105" s="145">
        <v>1</v>
      </c>
      <c r="CH105" s="145">
        <v>1</v>
      </c>
      <c r="CI105" s="145">
        <v>1</v>
      </c>
      <c r="CJ105" s="145">
        <v>1</v>
      </c>
      <c r="CK105" s="145">
        <v>1</v>
      </c>
      <c r="CL105" s="145">
        <v>1</v>
      </c>
      <c r="CM105" s="145">
        <v>1</v>
      </c>
      <c r="CN105" s="145">
        <v>1</v>
      </c>
      <c r="CO105" s="145">
        <v>1</v>
      </c>
      <c r="CP105" s="145">
        <v>1</v>
      </c>
      <c r="CQ105" s="145">
        <v>1</v>
      </c>
      <c r="CR105" s="145">
        <v>1</v>
      </c>
      <c r="CS105" s="145">
        <v>1</v>
      </c>
      <c r="CT105" s="145">
        <f t="shared" si="64"/>
        <v>0</v>
      </c>
      <c r="CU105" s="145">
        <f t="shared" si="65"/>
        <v>0</v>
      </c>
      <c r="CV105" s="145">
        <f t="shared" si="67"/>
        <v>0</v>
      </c>
    </row>
    <row r="106" spans="1:100" hidden="1" x14ac:dyDescent="0.2">
      <c r="A106" s="102"/>
      <c r="B106" s="98" t="s">
        <v>45</v>
      </c>
      <c r="C106" s="320"/>
      <c r="D106" s="50"/>
      <c r="E106" s="510">
        <v>30</v>
      </c>
      <c r="F106" s="643"/>
      <c r="G106" s="157" t="s">
        <v>46</v>
      </c>
      <c r="H106" s="637"/>
      <c r="I106" s="623" t="s">
        <v>124</v>
      </c>
      <c r="J106" s="84"/>
      <c r="K106" s="139">
        <f t="shared" si="68"/>
        <v>30</v>
      </c>
      <c r="L106" s="140">
        <f t="shared" si="76"/>
        <v>0</v>
      </c>
      <c r="M106" s="141">
        <f t="shared" si="77"/>
        <v>0</v>
      </c>
      <c r="N106" s="141">
        <f t="shared" si="78"/>
        <v>0</v>
      </c>
      <c r="O106" s="70"/>
      <c r="P106" s="143" t="str">
        <f t="shared" si="62"/>
        <v>Autre</v>
      </c>
      <c r="Q106" s="144">
        <f t="shared" si="72"/>
        <v>0</v>
      </c>
      <c r="R106" s="144">
        <f t="shared" si="79"/>
        <v>0</v>
      </c>
      <c r="S106" s="144">
        <f t="shared" si="79"/>
        <v>0</v>
      </c>
      <c r="T106" s="144">
        <f t="shared" si="79"/>
        <v>0</v>
      </c>
      <c r="U106" s="144">
        <f t="shared" si="79"/>
        <v>0</v>
      </c>
      <c r="V106" s="144">
        <f t="shared" si="79"/>
        <v>0</v>
      </c>
      <c r="W106" s="144">
        <f t="shared" si="79"/>
        <v>0</v>
      </c>
      <c r="X106" s="144">
        <f t="shared" si="79"/>
        <v>0</v>
      </c>
      <c r="Y106" s="144">
        <f t="shared" si="79"/>
        <v>0</v>
      </c>
      <c r="Z106" s="144">
        <f t="shared" si="79"/>
        <v>0</v>
      </c>
      <c r="AA106" s="144">
        <f t="shared" si="79"/>
        <v>0</v>
      </c>
      <c r="AB106" s="144">
        <f t="shared" si="79"/>
        <v>0</v>
      </c>
      <c r="AC106" s="144">
        <f t="shared" si="79"/>
        <v>0</v>
      </c>
      <c r="AD106" s="144">
        <f t="shared" si="79"/>
        <v>0</v>
      </c>
      <c r="AE106" s="144">
        <f t="shared" si="79"/>
        <v>0</v>
      </c>
      <c r="AF106" s="144">
        <f t="shared" si="79"/>
        <v>0</v>
      </c>
      <c r="AG106" s="144">
        <f t="shared" si="79"/>
        <v>0</v>
      </c>
      <c r="AH106" s="144">
        <f t="shared" si="79"/>
        <v>0</v>
      </c>
      <c r="AI106" s="144">
        <f t="shared" si="79"/>
        <v>0</v>
      </c>
      <c r="AJ106" s="144">
        <f t="shared" si="79"/>
        <v>0</v>
      </c>
      <c r="AK106" s="144">
        <f t="shared" si="79"/>
        <v>0</v>
      </c>
      <c r="AL106" s="144">
        <f t="shared" si="79"/>
        <v>0</v>
      </c>
      <c r="AM106" s="144">
        <f t="shared" si="79"/>
        <v>0</v>
      </c>
      <c r="AN106" s="144">
        <f t="shared" si="79"/>
        <v>0</v>
      </c>
      <c r="AO106" s="144">
        <f t="shared" si="79"/>
        <v>0</v>
      </c>
      <c r="AP106" s="144">
        <f t="shared" si="79"/>
        <v>0</v>
      </c>
      <c r="AQ106" s="144">
        <f t="shared" si="79"/>
        <v>0</v>
      </c>
      <c r="AR106" s="144">
        <f t="shared" si="79"/>
        <v>0</v>
      </c>
      <c r="AS106" s="144">
        <f t="shared" si="79"/>
        <v>0</v>
      </c>
      <c r="AT106" s="144">
        <f t="shared" si="79"/>
        <v>0</v>
      </c>
      <c r="AU106" s="144">
        <f t="shared" si="79"/>
        <v>0</v>
      </c>
      <c r="AV106" s="144">
        <f t="shared" si="80"/>
        <v>0</v>
      </c>
      <c r="AW106" s="137"/>
      <c r="AX106" s="144">
        <f t="shared" si="58"/>
        <v>0</v>
      </c>
      <c r="AY106" s="144">
        <f t="shared" si="74"/>
        <v>0</v>
      </c>
      <c r="AZ106" s="144">
        <f t="shared" si="74"/>
        <v>0</v>
      </c>
      <c r="BA106" s="144">
        <f t="shared" si="74"/>
        <v>0</v>
      </c>
      <c r="BB106" s="144">
        <f t="shared" si="74"/>
        <v>0</v>
      </c>
      <c r="BC106" s="144">
        <f t="shared" si="74"/>
        <v>0</v>
      </c>
      <c r="BD106" s="144">
        <f t="shared" si="74"/>
        <v>0</v>
      </c>
      <c r="BE106" s="144">
        <f t="shared" si="74"/>
        <v>0</v>
      </c>
      <c r="BF106" s="144">
        <f t="shared" si="74"/>
        <v>0</v>
      </c>
      <c r="BG106" s="144">
        <f t="shared" si="74"/>
        <v>0</v>
      </c>
      <c r="BH106" s="144">
        <f t="shared" si="74"/>
        <v>0</v>
      </c>
      <c r="BI106" s="144">
        <f t="shared" si="74"/>
        <v>0</v>
      </c>
      <c r="BJ106" s="144">
        <f t="shared" si="74"/>
        <v>0</v>
      </c>
      <c r="BK106" s="144">
        <f t="shared" si="74"/>
        <v>0</v>
      </c>
      <c r="BL106" s="144">
        <f t="shared" si="74"/>
        <v>0</v>
      </c>
      <c r="BM106" s="144">
        <f t="shared" si="74"/>
        <v>0</v>
      </c>
      <c r="BN106" s="144">
        <f t="shared" si="74"/>
        <v>0</v>
      </c>
      <c r="BO106" s="144">
        <f t="shared" si="75"/>
        <v>0</v>
      </c>
      <c r="BP106" s="144">
        <f t="shared" si="75"/>
        <v>0</v>
      </c>
      <c r="BQ106" s="144">
        <f t="shared" si="75"/>
        <v>0</v>
      </c>
      <c r="BR106" s="144">
        <f t="shared" si="75"/>
        <v>0</v>
      </c>
      <c r="BS106" s="144">
        <f t="shared" si="75"/>
        <v>0</v>
      </c>
      <c r="BT106" s="144">
        <f t="shared" si="75"/>
        <v>0</v>
      </c>
      <c r="BU106" s="144">
        <f t="shared" si="75"/>
        <v>0</v>
      </c>
      <c r="BV106" s="144">
        <f t="shared" si="75"/>
        <v>0</v>
      </c>
      <c r="BW106" s="144">
        <f t="shared" si="75"/>
        <v>0</v>
      </c>
      <c r="BX106" s="144">
        <f t="shared" si="75"/>
        <v>0</v>
      </c>
      <c r="BY106" s="144">
        <f t="shared" si="75"/>
        <v>0</v>
      </c>
      <c r="BZ106" s="144">
        <f t="shared" si="75"/>
        <v>0</v>
      </c>
      <c r="CA106" s="144">
        <f t="shared" si="75"/>
        <v>0</v>
      </c>
      <c r="CB106" s="144">
        <f t="shared" si="75"/>
        <v>0</v>
      </c>
      <c r="CE106" s="189" t="str">
        <f t="shared" si="63"/>
        <v>Autre</v>
      </c>
      <c r="CF106" s="145"/>
      <c r="CG106" s="145">
        <v>1</v>
      </c>
      <c r="CH106" s="145">
        <v>1</v>
      </c>
      <c r="CI106" s="145">
        <v>1</v>
      </c>
      <c r="CJ106" s="145">
        <v>1</v>
      </c>
      <c r="CK106" s="145">
        <v>1</v>
      </c>
      <c r="CL106" s="145">
        <v>1</v>
      </c>
      <c r="CM106" s="145">
        <v>1</v>
      </c>
      <c r="CN106" s="145">
        <v>1</v>
      </c>
      <c r="CO106" s="145">
        <v>1</v>
      </c>
      <c r="CP106" s="145">
        <v>1</v>
      </c>
      <c r="CQ106" s="145">
        <v>1</v>
      </c>
      <c r="CR106" s="145">
        <v>1</v>
      </c>
      <c r="CS106" s="145">
        <v>1</v>
      </c>
      <c r="CT106" s="145">
        <f t="shared" si="64"/>
        <v>0</v>
      </c>
      <c r="CU106" s="145">
        <f t="shared" si="65"/>
        <v>0</v>
      </c>
      <c r="CV106" s="145">
        <f t="shared" si="67"/>
        <v>0</v>
      </c>
    </row>
    <row r="107" spans="1:100" ht="13.5" hidden="1" thickBot="1" x14ac:dyDescent="0.25">
      <c r="A107" s="91"/>
      <c r="B107" s="698" t="s">
        <v>154</v>
      </c>
      <c r="C107" s="323"/>
      <c r="D107" s="160"/>
      <c r="E107" s="155"/>
      <c r="F107" s="127"/>
      <c r="G107" s="161"/>
      <c r="H107" s="639"/>
      <c r="I107" s="130"/>
      <c r="J107" s="84"/>
      <c r="K107" s="139"/>
      <c r="L107" s="140"/>
      <c r="M107" s="141"/>
      <c r="N107" s="141"/>
      <c r="O107" s="70"/>
      <c r="P107" s="395" t="str">
        <f t="shared" si="62"/>
        <v>10. Ventilation</v>
      </c>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37"/>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E107" s="374" t="str">
        <f t="shared" si="63"/>
        <v>10. Ventilation</v>
      </c>
      <c r="CF107" s="145">
        <v>1</v>
      </c>
      <c r="CG107" s="145">
        <v>1</v>
      </c>
      <c r="CH107" s="145">
        <v>1</v>
      </c>
      <c r="CI107" s="145">
        <v>1</v>
      </c>
      <c r="CJ107" s="145">
        <v>1</v>
      </c>
      <c r="CK107" s="145">
        <v>1</v>
      </c>
      <c r="CL107" s="145">
        <v>1</v>
      </c>
      <c r="CM107" s="145">
        <v>1</v>
      </c>
      <c r="CN107" s="145">
        <v>1</v>
      </c>
      <c r="CO107" s="145">
        <v>1</v>
      </c>
      <c r="CP107" s="145">
        <v>1</v>
      </c>
      <c r="CQ107" s="145">
        <v>1</v>
      </c>
      <c r="CR107" s="145">
        <v>1</v>
      </c>
      <c r="CS107" s="145">
        <v>1</v>
      </c>
      <c r="CT107" s="145">
        <f t="shared" si="64"/>
        <v>1</v>
      </c>
      <c r="CU107" s="145">
        <f t="shared" si="65"/>
        <v>1</v>
      </c>
      <c r="CV107" s="145">
        <f t="shared" si="67"/>
        <v>1</v>
      </c>
    </row>
    <row r="108" spans="1:100" ht="13.5" hidden="1" thickBot="1" x14ac:dyDescent="0.25">
      <c r="A108" s="91"/>
      <c r="B108" s="98" t="s">
        <v>390</v>
      </c>
      <c r="C108" s="319"/>
      <c r="D108" s="49"/>
      <c r="E108" s="152">
        <v>25</v>
      </c>
      <c r="F108" s="642"/>
      <c r="G108" s="34">
        <v>0.04</v>
      </c>
      <c r="H108" s="636"/>
      <c r="I108" s="622" t="s">
        <v>124</v>
      </c>
      <c r="J108" s="84"/>
      <c r="K108" s="139">
        <f t="shared" si="68"/>
        <v>25</v>
      </c>
      <c r="L108" s="140">
        <f t="shared" ref="L108:L112" si="81">IF(ISNUMBER(H108),IF(I108=$D$332,IFERROR(H108/D108,"-"),H108/100),IF(ISNUMBER(G108),G108,0))</f>
        <v>0.04</v>
      </c>
      <c r="M108" s="141">
        <f t="shared" ref="M108:M112" si="82">IF(AND(ISNUMBER(H108),I108=$D$332),H108,L108*D108)</f>
        <v>0</v>
      </c>
      <c r="N108" s="141">
        <f t="shared" ref="N108:N112" si="83">1/K108*D108</f>
        <v>0</v>
      </c>
      <c r="O108" s="70"/>
      <c r="P108" s="143" t="str">
        <f t="shared" si="62"/>
        <v>Appareils de ventilation/monoblocs</v>
      </c>
      <c r="Q108" s="144">
        <f t="shared" si="72"/>
        <v>0</v>
      </c>
      <c r="R108" s="144">
        <f t="shared" ref="R108:AU112" si="84">IF(Betrachtungszeit_Heizung&lt;R$26,0,IF(AND(Q$26&lt;&gt;0,Q$26/($K108)=INT(Q$26/($K108))),$D108,0))</f>
        <v>0</v>
      </c>
      <c r="S108" s="144">
        <f t="shared" si="84"/>
        <v>0</v>
      </c>
      <c r="T108" s="144">
        <f t="shared" si="84"/>
        <v>0</v>
      </c>
      <c r="U108" s="144">
        <f t="shared" si="84"/>
        <v>0</v>
      </c>
      <c r="V108" s="144">
        <f t="shared" si="84"/>
        <v>0</v>
      </c>
      <c r="W108" s="144">
        <f t="shared" si="84"/>
        <v>0</v>
      </c>
      <c r="X108" s="144">
        <f t="shared" si="84"/>
        <v>0</v>
      </c>
      <c r="Y108" s="144">
        <f t="shared" si="84"/>
        <v>0</v>
      </c>
      <c r="Z108" s="144">
        <f t="shared" si="84"/>
        <v>0</v>
      </c>
      <c r="AA108" s="144">
        <f t="shared" si="84"/>
        <v>0</v>
      </c>
      <c r="AB108" s="144">
        <f t="shared" si="84"/>
        <v>0</v>
      </c>
      <c r="AC108" s="144">
        <f t="shared" si="84"/>
        <v>0</v>
      </c>
      <c r="AD108" s="144">
        <f t="shared" si="84"/>
        <v>0</v>
      </c>
      <c r="AE108" s="144">
        <f t="shared" si="84"/>
        <v>0</v>
      </c>
      <c r="AF108" s="144">
        <f t="shared" si="84"/>
        <v>0</v>
      </c>
      <c r="AG108" s="144">
        <f t="shared" si="84"/>
        <v>0</v>
      </c>
      <c r="AH108" s="144">
        <f t="shared" si="84"/>
        <v>0</v>
      </c>
      <c r="AI108" s="144">
        <f t="shared" si="84"/>
        <v>0</v>
      </c>
      <c r="AJ108" s="144">
        <f t="shared" si="84"/>
        <v>0</v>
      </c>
      <c r="AK108" s="144">
        <f t="shared" si="84"/>
        <v>0</v>
      </c>
      <c r="AL108" s="144">
        <f t="shared" si="84"/>
        <v>0</v>
      </c>
      <c r="AM108" s="144">
        <f t="shared" si="84"/>
        <v>0</v>
      </c>
      <c r="AN108" s="144">
        <f t="shared" si="84"/>
        <v>0</v>
      </c>
      <c r="AO108" s="144">
        <f t="shared" si="84"/>
        <v>0</v>
      </c>
      <c r="AP108" s="144">
        <f t="shared" si="84"/>
        <v>0</v>
      </c>
      <c r="AQ108" s="144">
        <f t="shared" si="84"/>
        <v>0</v>
      </c>
      <c r="AR108" s="144">
        <f t="shared" si="84"/>
        <v>0</v>
      </c>
      <c r="AS108" s="144">
        <f t="shared" si="84"/>
        <v>0</v>
      </c>
      <c r="AT108" s="144">
        <f t="shared" si="84"/>
        <v>0</v>
      </c>
      <c r="AU108" s="144">
        <f t="shared" si="84"/>
        <v>0</v>
      </c>
      <c r="AV108" s="144">
        <f>SUMIF($AX$26:$CB$26,Betrachtungszeit_Heizung,AX108:CB108)</f>
        <v>0</v>
      </c>
      <c r="AW108" s="137"/>
      <c r="AX108" s="144">
        <f t="shared" si="58"/>
        <v>0</v>
      </c>
      <c r="AY108" s="144">
        <f t="shared" si="74"/>
        <v>0</v>
      </c>
      <c r="AZ108" s="144">
        <f t="shared" si="74"/>
        <v>0</v>
      </c>
      <c r="BA108" s="144">
        <f t="shared" si="74"/>
        <v>0</v>
      </c>
      <c r="BB108" s="144">
        <f t="shared" si="74"/>
        <v>0</v>
      </c>
      <c r="BC108" s="144">
        <f t="shared" si="74"/>
        <v>0</v>
      </c>
      <c r="BD108" s="144">
        <f t="shared" si="74"/>
        <v>0</v>
      </c>
      <c r="BE108" s="144">
        <f t="shared" si="74"/>
        <v>0</v>
      </c>
      <c r="BF108" s="144">
        <f t="shared" si="74"/>
        <v>0</v>
      </c>
      <c r="BG108" s="144">
        <f t="shared" si="74"/>
        <v>0</v>
      </c>
      <c r="BH108" s="144">
        <f t="shared" si="74"/>
        <v>0</v>
      </c>
      <c r="BI108" s="144">
        <f t="shared" si="74"/>
        <v>0</v>
      </c>
      <c r="BJ108" s="144">
        <f t="shared" si="74"/>
        <v>0</v>
      </c>
      <c r="BK108" s="144">
        <f t="shared" si="74"/>
        <v>0</v>
      </c>
      <c r="BL108" s="144">
        <f t="shared" si="74"/>
        <v>0</v>
      </c>
      <c r="BM108" s="144">
        <f t="shared" si="74"/>
        <v>0</v>
      </c>
      <c r="BN108" s="144">
        <f t="shared" si="74"/>
        <v>0</v>
      </c>
      <c r="BO108" s="144">
        <f t="shared" si="75"/>
        <v>0</v>
      </c>
      <c r="BP108" s="144">
        <f t="shared" si="75"/>
        <v>0</v>
      </c>
      <c r="BQ108" s="144">
        <f t="shared" si="75"/>
        <v>0</v>
      </c>
      <c r="BR108" s="144">
        <f t="shared" si="75"/>
        <v>0</v>
      </c>
      <c r="BS108" s="144">
        <f t="shared" si="75"/>
        <v>0</v>
      </c>
      <c r="BT108" s="144">
        <f t="shared" si="75"/>
        <v>0</v>
      </c>
      <c r="BU108" s="144">
        <f t="shared" si="75"/>
        <v>0</v>
      </c>
      <c r="BV108" s="144">
        <f t="shared" si="75"/>
        <v>0</v>
      </c>
      <c r="BW108" s="144">
        <f t="shared" si="75"/>
        <v>0</v>
      </c>
      <c r="BX108" s="144">
        <f t="shared" si="75"/>
        <v>0</v>
      </c>
      <c r="BY108" s="144">
        <f t="shared" si="75"/>
        <v>0</v>
      </c>
      <c r="BZ108" s="144">
        <f t="shared" si="75"/>
        <v>0</v>
      </c>
      <c r="CA108" s="144">
        <f t="shared" si="75"/>
        <v>0</v>
      </c>
      <c r="CB108" s="144">
        <f t="shared" si="75"/>
        <v>0</v>
      </c>
      <c r="CE108" s="189" t="str">
        <f t="shared" si="63"/>
        <v>Appareils de ventilation/monoblocs</v>
      </c>
      <c r="CF108" s="145"/>
      <c r="CG108" s="145">
        <v>1</v>
      </c>
      <c r="CH108" s="145">
        <v>1</v>
      </c>
      <c r="CI108" s="145">
        <v>1</v>
      </c>
      <c r="CJ108" s="145">
        <v>1</v>
      </c>
      <c r="CK108" s="145">
        <v>1</v>
      </c>
      <c r="CL108" s="145">
        <v>1</v>
      </c>
      <c r="CM108" s="145">
        <v>1</v>
      </c>
      <c r="CN108" s="145">
        <v>1</v>
      </c>
      <c r="CO108" s="145">
        <v>1</v>
      </c>
      <c r="CP108" s="145">
        <v>1</v>
      </c>
      <c r="CQ108" s="145">
        <v>1</v>
      </c>
      <c r="CR108" s="145">
        <v>1</v>
      </c>
      <c r="CS108" s="145">
        <v>1</v>
      </c>
      <c r="CT108" s="145">
        <f t="shared" si="64"/>
        <v>0</v>
      </c>
      <c r="CU108" s="145">
        <f t="shared" si="65"/>
        <v>0</v>
      </c>
      <c r="CV108" s="145">
        <f t="shared" si="67"/>
        <v>0</v>
      </c>
    </row>
    <row r="109" spans="1:100" s="100" customFormat="1" ht="13.5" hidden="1" thickBot="1" x14ac:dyDescent="0.25">
      <c r="A109" s="102"/>
      <c r="B109" s="98" t="s">
        <v>392</v>
      </c>
      <c r="C109" s="319"/>
      <c r="D109" s="49"/>
      <c r="E109" s="152">
        <v>15</v>
      </c>
      <c r="F109" s="642"/>
      <c r="G109" s="34">
        <v>0.01</v>
      </c>
      <c r="H109" s="636"/>
      <c r="I109" s="622" t="s">
        <v>124</v>
      </c>
      <c r="J109" s="84"/>
      <c r="K109" s="139">
        <f t="shared" si="68"/>
        <v>15</v>
      </c>
      <c r="L109" s="140">
        <f t="shared" si="81"/>
        <v>0.01</v>
      </c>
      <c r="M109" s="141">
        <f t="shared" si="82"/>
        <v>0</v>
      </c>
      <c r="N109" s="141">
        <f t="shared" si="83"/>
        <v>0</v>
      </c>
      <c r="O109" s="70"/>
      <c r="P109" s="143" t="str">
        <f t="shared" si="62"/>
        <v>Robinetterie, accessoires</v>
      </c>
      <c r="Q109" s="144">
        <f t="shared" si="72"/>
        <v>0</v>
      </c>
      <c r="R109" s="144">
        <f t="shared" si="84"/>
        <v>0</v>
      </c>
      <c r="S109" s="144">
        <f t="shared" si="84"/>
        <v>0</v>
      </c>
      <c r="T109" s="144">
        <f t="shared" si="84"/>
        <v>0</v>
      </c>
      <c r="U109" s="144">
        <f t="shared" si="84"/>
        <v>0</v>
      </c>
      <c r="V109" s="144">
        <f t="shared" si="84"/>
        <v>0</v>
      </c>
      <c r="W109" s="144">
        <f t="shared" si="84"/>
        <v>0</v>
      </c>
      <c r="X109" s="144">
        <f t="shared" si="84"/>
        <v>0</v>
      </c>
      <c r="Y109" s="144">
        <f t="shared" si="84"/>
        <v>0</v>
      </c>
      <c r="Z109" s="144">
        <f t="shared" si="84"/>
        <v>0</v>
      </c>
      <c r="AA109" s="144">
        <f t="shared" si="84"/>
        <v>0</v>
      </c>
      <c r="AB109" s="144">
        <f t="shared" si="84"/>
        <v>0</v>
      </c>
      <c r="AC109" s="144">
        <f t="shared" si="84"/>
        <v>0</v>
      </c>
      <c r="AD109" s="144">
        <f t="shared" si="84"/>
        <v>0</v>
      </c>
      <c r="AE109" s="144">
        <f t="shared" si="84"/>
        <v>0</v>
      </c>
      <c r="AF109" s="144">
        <f t="shared" si="84"/>
        <v>0</v>
      </c>
      <c r="AG109" s="144">
        <f t="shared" si="84"/>
        <v>0</v>
      </c>
      <c r="AH109" s="144">
        <f t="shared" si="84"/>
        <v>0</v>
      </c>
      <c r="AI109" s="144">
        <f t="shared" si="84"/>
        <v>0</v>
      </c>
      <c r="AJ109" s="144">
        <f t="shared" si="84"/>
        <v>0</v>
      </c>
      <c r="AK109" s="144">
        <f t="shared" si="84"/>
        <v>0</v>
      </c>
      <c r="AL109" s="144">
        <f t="shared" si="84"/>
        <v>0</v>
      </c>
      <c r="AM109" s="144">
        <f t="shared" si="84"/>
        <v>0</v>
      </c>
      <c r="AN109" s="144">
        <f t="shared" si="84"/>
        <v>0</v>
      </c>
      <c r="AO109" s="144">
        <f t="shared" si="84"/>
        <v>0</v>
      </c>
      <c r="AP109" s="144">
        <f t="shared" si="84"/>
        <v>0</v>
      </c>
      <c r="AQ109" s="144">
        <f t="shared" si="84"/>
        <v>0</v>
      </c>
      <c r="AR109" s="144">
        <f t="shared" si="84"/>
        <v>0</v>
      </c>
      <c r="AS109" s="144">
        <f t="shared" si="84"/>
        <v>0</v>
      </c>
      <c r="AT109" s="144">
        <f t="shared" si="84"/>
        <v>0</v>
      </c>
      <c r="AU109" s="144">
        <f t="shared" si="84"/>
        <v>0</v>
      </c>
      <c r="AV109" s="144">
        <f>SUMIF($AX$26:$CB$26,Betrachtungszeit_Heizung,AX109:CB109)</f>
        <v>0</v>
      </c>
      <c r="AW109" s="137"/>
      <c r="AX109" s="144">
        <f t="shared" si="58"/>
        <v>0</v>
      </c>
      <c r="AY109" s="144">
        <f t="shared" si="74"/>
        <v>0</v>
      </c>
      <c r="AZ109" s="144">
        <f t="shared" si="74"/>
        <v>0</v>
      </c>
      <c r="BA109" s="144">
        <f t="shared" si="74"/>
        <v>0</v>
      </c>
      <c r="BB109" s="144">
        <f t="shared" si="74"/>
        <v>0</v>
      </c>
      <c r="BC109" s="144">
        <f t="shared" si="74"/>
        <v>0</v>
      </c>
      <c r="BD109" s="144">
        <f t="shared" si="74"/>
        <v>0</v>
      </c>
      <c r="BE109" s="144">
        <f t="shared" si="74"/>
        <v>0</v>
      </c>
      <c r="BF109" s="144">
        <f t="shared" si="74"/>
        <v>0</v>
      </c>
      <c r="BG109" s="144">
        <f t="shared" si="74"/>
        <v>0</v>
      </c>
      <c r="BH109" s="144">
        <f t="shared" si="74"/>
        <v>0</v>
      </c>
      <c r="BI109" s="144">
        <f t="shared" si="74"/>
        <v>0</v>
      </c>
      <c r="BJ109" s="144">
        <f t="shared" si="74"/>
        <v>0</v>
      </c>
      <c r="BK109" s="144">
        <f t="shared" si="74"/>
        <v>0</v>
      </c>
      <c r="BL109" s="144">
        <f t="shared" si="74"/>
        <v>0</v>
      </c>
      <c r="BM109" s="144">
        <f t="shared" si="74"/>
        <v>0</v>
      </c>
      <c r="BN109" s="144">
        <f t="shared" si="74"/>
        <v>0</v>
      </c>
      <c r="BO109" s="144">
        <f t="shared" si="75"/>
        <v>0</v>
      </c>
      <c r="BP109" s="144">
        <f t="shared" si="75"/>
        <v>0</v>
      </c>
      <c r="BQ109" s="144">
        <f t="shared" si="75"/>
        <v>0</v>
      </c>
      <c r="BR109" s="144">
        <f t="shared" si="75"/>
        <v>0</v>
      </c>
      <c r="BS109" s="144">
        <f t="shared" si="75"/>
        <v>0</v>
      </c>
      <c r="BT109" s="144">
        <f t="shared" si="75"/>
        <v>0</v>
      </c>
      <c r="BU109" s="144">
        <f t="shared" si="75"/>
        <v>0</v>
      </c>
      <c r="BV109" s="144">
        <f t="shared" si="75"/>
        <v>0</v>
      </c>
      <c r="BW109" s="144">
        <f t="shared" si="75"/>
        <v>0</v>
      </c>
      <c r="BX109" s="144">
        <f t="shared" si="75"/>
        <v>0</v>
      </c>
      <c r="BY109" s="144">
        <f t="shared" si="75"/>
        <v>0</v>
      </c>
      <c r="BZ109" s="144">
        <f t="shared" si="75"/>
        <v>0</v>
      </c>
      <c r="CA109" s="144">
        <f t="shared" si="75"/>
        <v>0</v>
      </c>
      <c r="CB109" s="144">
        <f t="shared" si="75"/>
        <v>0</v>
      </c>
      <c r="CE109" s="189" t="str">
        <f t="shared" si="63"/>
        <v>Robinetterie, accessoires</v>
      </c>
      <c r="CF109" s="145"/>
      <c r="CG109" s="145">
        <v>1</v>
      </c>
      <c r="CH109" s="145">
        <v>1</v>
      </c>
      <c r="CI109" s="145">
        <v>1</v>
      </c>
      <c r="CJ109" s="145">
        <v>1</v>
      </c>
      <c r="CK109" s="145">
        <v>1</v>
      </c>
      <c r="CL109" s="145">
        <v>1</v>
      </c>
      <c r="CM109" s="145">
        <v>1</v>
      </c>
      <c r="CN109" s="145">
        <v>1</v>
      </c>
      <c r="CO109" s="145">
        <v>1</v>
      </c>
      <c r="CP109" s="145">
        <v>1</v>
      </c>
      <c r="CQ109" s="145">
        <v>1</v>
      </c>
      <c r="CR109" s="145">
        <v>1</v>
      </c>
      <c r="CS109" s="145">
        <v>1</v>
      </c>
      <c r="CT109" s="145">
        <f t="shared" si="64"/>
        <v>0</v>
      </c>
      <c r="CU109" s="145">
        <f t="shared" si="65"/>
        <v>0</v>
      </c>
      <c r="CV109" s="145">
        <f t="shared" si="67"/>
        <v>0</v>
      </c>
    </row>
    <row r="110" spans="1:100" s="107" customFormat="1" ht="12.75" hidden="1" customHeight="1" thickBot="1" x14ac:dyDescent="0.25">
      <c r="B110" s="98" t="s">
        <v>391</v>
      </c>
      <c r="C110" s="319"/>
      <c r="D110" s="49"/>
      <c r="E110" s="152">
        <v>40</v>
      </c>
      <c r="F110" s="642"/>
      <c r="G110" s="34">
        <v>0.01</v>
      </c>
      <c r="H110" s="636"/>
      <c r="I110" s="622" t="s">
        <v>124</v>
      </c>
      <c r="J110" s="84"/>
      <c r="K110" s="139">
        <f t="shared" si="68"/>
        <v>40</v>
      </c>
      <c r="L110" s="140">
        <f t="shared" si="81"/>
        <v>0.01</v>
      </c>
      <c r="M110" s="141">
        <f t="shared" si="82"/>
        <v>0</v>
      </c>
      <c r="N110" s="141">
        <f t="shared" si="83"/>
        <v>0</v>
      </c>
      <c r="O110" s="70"/>
      <c r="P110" s="143" t="str">
        <f t="shared" si="62"/>
        <v>Gaines</v>
      </c>
      <c r="Q110" s="144">
        <f t="shared" si="72"/>
        <v>0</v>
      </c>
      <c r="R110" s="144">
        <f t="shared" si="84"/>
        <v>0</v>
      </c>
      <c r="S110" s="144">
        <f t="shared" si="84"/>
        <v>0</v>
      </c>
      <c r="T110" s="144">
        <f t="shared" si="84"/>
        <v>0</v>
      </c>
      <c r="U110" s="144">
        <f t="shared" si="84"/>
        <v>0</v>
      </c>
      <c r="V110" s="144">
        <f t="shared" si="84"/>
        <v>0</v>
      </c>
      <c r="W110" s="144">
        <f t="shared" si="84"/>
        <v>0</v>
      </c>
      <c r="X110" s="144">
        <f t="shared" si="84"/>
        <v>0</v>
      </c>
      <c r="Y110" s="144">
        <f t="shared" si="84"/>
        <v>0</v>
      </c>
      <c r="Z110" s="144">
        <f t="shared" si="84"/>
        <v>0</v>
      </c>
      <c r="AA110" s="144">
        <f t="shared" si="84"/>
        <v>0</v>
      </c>
      <c r="AB110" s="144">
        <f t="shared" si="84"/>
        <v>0</v>
      </c>
      <c r="AC110" s="144">
        <f t="shared" si="84"/>
        <v>0</v>
      </c>
      <c r="AD110" s="144">
        <f t="shared" si="84"/>
        <v>0</v>
      </c>
      <c r="AE110" s="144">
        <f t="shared" si="84"/>
        <v>0</v>
      </c>
      <c r="AF110" s="144">
        <f t="shared" si="84"/>
        <v>0</v>
      </c>
      <c r="AG110" s="144">
        <f t="shared" si="84"/>
        <v>0</v>
      </c>
      <c r="AH110" s="144">
        <f t="shared" si="84"/>
        <v>0</v>
      </c>
      <c r="AI110" s="144">
        <f t="shared" si="84"/>
        <v>0</v>
      </c>
      <c r="AJ110" s="144">
        <f t="shared" si="84"/>
        <v>0</v>
      </c>
      <c r="AK110" s="144">
        <f t="shared" si="84"/>
        <v>0</v>
      </c>
      <c r="AL110" s="144">
        <f t="shared" si="84"/>
        <v>0</v>
      </c>
      <c r="AM110" s="144">
        <f t="shared" si="84"/>
        <v>0</v>
      </c>
      <c r="AN110" s="144">
        <f t="shared" si="84"/>
        <v>0</v>
      </c>
      <c r="AO110" s="144">
        <f t="shared" si="84"/>
        <v>0</v>
      </c>
      <c r="AP110" s="144">
        <f t="shared" si="84"/>
        <v>0</v>
      </c>
      <c r="AQ110" s="144">
        <f t="shared" si="84"/>
        <v>0</v>
      </c>
      <c r="AR110" s="144">
        <f t="shared" si="84"/>
        <v>0</v>
      </c>
      <c r="AS110" s="144">
        <f t="shared" si="84"/>
        <v>0</v>
      </c>
      <c r="AT110" s="144">
        <f t="shared" si="84"/>
        <v>0</v>
      </c>
      <c r="AU110" s="144">
        <f t="shared" si="84"/>
        <v>0</v>
      </c>
      <c r="AV110" s="144">
        <f>SUMIF($AX$26:$CB$26,Betrachtungszeit_Heizung,AX110:CB110)</f>
        <v>0</v>
      </c>
      <c r="AW110" s="137"/>
      <c r="AX110" s="144">
        <f t="shared" si="58"/>
        <v>0</v>
      </c>
      <c r="AY110" s="144">
        <f t="shared" si="74"/>
        <v>0</v>
      </c>
      <c r="AZ110" s="144">
        <f t="shared" si="74"/>
        <v>0</v>
      </c>
      <c r="BA110" s="144">
        <f t="shared" si="74"/>
        <v>0</v>
      </c>
      <c r="BB110" s="144">
        <f t="shared" si="74"/>
        <v>0</v>
      </c>
      <c r="BC110" s="144">
        <f t="shared" si="74"/>
        <v>0</v>
      </c>
      <c r="BD110" s="144">
        <f t="shared" si="74"/>
        <v>0</v>
      </c>
      <c r="BE110" s="144">
        <f t="shared" si="74"/>
        <v>0</v>
      </c>
      <c r="BF110" s="144">
        <f t="shared" si="74"/>
        <v>0</v>
      </c>
      <c r="BG110" s="144">
        <f t="shared" si="74"/>
        <v>0</v>
      </c>
      <c r="BH110" s="144">
        <f t="shared" si="74"/>
        <v>0</v>
      </c>
      <c r="BI110" s="144">
        <f t="shared" si="74"/>
        <v>0</v>
      </c>
      <c r="BJ110" s="144">
        <f t="shared" si="74"/>
        <v>0</v>
      </c>
      <c r="BK110" s="144">
        <f t="shared" si="74"/>
        <v>0</v>
      </c>
      <c r="BL110" s="144">
        <f t="shared" si="74"/>
        <v>0</v>
      </c>
      <c r="BM110" s="144">
        <f t="shared" si="74"/>
        <v>0</v>
      </c>
      <c r="BN110" s="144">
        <f t="shared" ref="BN110:BS154" si="85">BM110-$N110+AG110</f>
        <v>0</v>
      </c>
      <c r="BO110" s="144">
        <f t="shared" si="75"/>
        <v>0</v>
      </c>
      <c r="BP110" s="144">
        <f t="shared" si="75"/>
        <v>0</v>
      </c>
      <c r="BQ110" s="144">
        <f t="shared" si="75"/>
        <v>0</v>
      </c>
      <c r="BR110" s="144">
        <f t="shared" si="75"/>
        <v>0</v>
      </c>
      <c r="BS110" s="144">
        <f t="shared" si="75"/>
        <v>0</v>
      </c>
      <c r="BT110" s="144">
        <f t="shared" si="75"/>
        <v>0</v>
      </c>
      <c r="BU110" s="144">
        <f t="shared" si="75"/>
        <v>0</v>
      </c>
      <c r="BV110" s="144">
        <f t="shared" si="75"/>
        <v>0</v>
      </c>
      <c r="BW110" s="144">
        <f t="shared" si="75"/>
        <v>0</v>
      </c>
      <c r="BX110" s="144">
        <f t="shared" si="75"/>
        <v>0</v>
      </c>
      <c r="BY110" s="144">
        <f t="shared" si="75"/>
        <v>0</v>
      </c>
      <c r="BZ110" s="144">
        <f t="shared" si="75"/>
        <v>0</v>
      </c>
      <c r="CA110" s="144">
        <f t="shared" si="75"/>
        <v>0</v>
      </c>
      <c r="CB110" s="144">
        <f t="shared" si="75"/>
        <v>0</v>
      </c>
      <c r="CE110" s="189" t="str">
        <f t="shared" si="63"/>
        <v>Gaines</v>
      </c>
      <c r="CF110" s="145"/>
      <c r="CG110" s="145">
        <v>1</v>
      </c>
      <c r="CH110" s="145">
        <v>1</v>
      </c>
      <c r="CI110" s="145">
        <v>1</v>
      </c>
      <c r="CJ110" s="145">
        <v>1</v>
      </c>
      <c r="CK110" s="145">
        <v>1</v>
      </c>
      <c r="CL110" s="145">
        <v>1</v>
      </c>
      <c r="CM110" s="145">
        <v>1</v>
      </c>
      <c r="CN110" s="145">
        <v>1</v>
      </c>
      <c r="CO110" s="145">
        <v>1</v>
      </c>
      <c r="CP110" s="145">
        <v>1</v>
      </c>
      <c r="CQ110" s="145">
        <v>1</v>
      </c>
      <c r="CR110" s="145">
        <v>1</v>
      </c>
      <c r="CS110" s="145">
        <v>1</v>
      </c>
      <c r="CT110" s="145">
        <f t="shared" si="64"/>
        <v>0</v>
      </c>
      <c r="CU110" s="145">
        <f t="shared" si="65"/>
        <v>0</v>
      </c>
      <c r="CV110" s="145">
        <f t="shared" si="67"/>
        <v>0</v>
      </c>
    </row>
    <row r="111" spans="1:100" s="107" customFormat="1" ht="12.75" hidden="1" customHeight="1" thickBot="1" x14ac:dyDescent="0.25">
      <c r="B111" s="98" t="s">
        <v>427</v>
      </c>
      <c r="C111" s="319"/>
      <c r="D111" s="49"/>
      <c r="E111" s="152">
        <v>30</v>
      </c>
      <c r="F111" s="642"/>
      <c r="G111" s="157">
        <v>1E-3</v>
      </c>
      <c r="H111" s="636"/>
      <c r="I111" s="622" t="s">
        <v>124</v>
      </c>
      <c r="J111" s="84"/>
      <c r="K111" s="139">
        <f t="shared" si="68"/>
        <v>30</v>
      </c>
      <c r="L111" s="140">
        <f t="shared" si="81"/>
        <v>1E-3</v>
      </c>
      <c r="M111" s="141">
        <f t="shared" si="82"/>
        <v>0</v>
      </c>
      <c r="N111" s="141">
        <f t="shared" si="83"/>
        <v>0</v>
      </c>
      <c r="O111" s="70"/>
      <c r="P111" s="143" t="str">
        <f t="shared" si="62"/>
        <v>Isolations</v>
      </c>
      <c r="Q111" s="144">
        <f t="shared" si="72"/>
        <v>0</v>
      </c>
      <c r="R111" s="144">
        <f t="shared" si="84"/>
        <v>0</v>
      </c>
      <c r="S111" s="144">
        <f t="shared" si="84"/>
        <v>0</v>
      </c>
      <c r="T111" s="144">
        <f t="shared" si="84"/>
        <v>0</v>
      </c>
      <c r="U111" s="144">
        <f t="shared" si="84"/>
        <v>0</v>
      </c>
      <c r="V111" s="144">
        <f t="shared" si="84"/>
        <v>0</v>
      </c>
      <c r="W111" s="144">
        <f t="shared" si="84"/>
        <v>0</v>
      </c>
      <c r="X111" s="144">
        <f t="shared" si="84"/>
        <v>0</v>
      </c>
      <c r="Y111" s="144">
        <f t="shared" si="84"/>
        <v>0</v>
      </c>
      <c r="Z111" s="144">
        <f t="shared" si="84"/>
        <v>0</v>
      </c>
      <c r="AA111" s="144">
        <f t="shared" si="84"/>
        <v>0</v>
      </c>
      <c r="AB111" s="144">
        <f t="shared" si="84"/>
        <v>0</v>
      </c>
      <c r="AC111" s="144">
        <f t="shared" si="84"/>
        <v>0</v>
      </c>
      <c r="AD111" s="144">
        <f t="shared" si="84"/>
        <v>0</v>
      </c>
      <c r="AE111" s="144">
        <f t="shared" si="84"/>
        <v>0</v>
      </c>
      <c r="AF111" s="144">
        <f t="shared" si="84"/>
        <v>0</v>
      </c>
      <c r="AG111" s="144">
        <f t="shared" si="84"/>
        <v>0</v>
      </c>
      <c r="AH111" s="144">
        <f t="shared" si="84"/>
        <v>0</v>
      </c>
      <c r="AI111" s="144">
        <f t="shared" si="84"/>
        <v>0</v>
      </c>
      <c r="AJ111" s="144">
        <f t="shared" si="84"/>
        <v>0</v>
      </c>
      <c r="AK111" s="144">
        <f t="shared" si="84"/>
        <v>0</v>
      </c>
      <c r="AL111" s="144">
        <f t="shared" si="84"/>
        <v>0</v>
      </c>
      <c r="AM111" s="144">
        <f t="shared" si="84"/>
        <v>0</v>
      </c>
      <c r="AN111" s="144">
        <f t="shared" si="84"/>
        <v>0</v>
      </c>
      <c r="AO111" s="144">
        <f t="shared" si="84"/>
        <v>0</v>
      </c>
      <c r="AP111" s="144">
        <f t="shared" si="84"/>
        <v>0</v>
      </c>
      <c r="AQ111" s="144">
        <f t="shared" si="84"/>
        <v>0</v>
      </c>
      <c r="AR111" s="144">
        <f t="shared" si="84"/>
        <v>0</v>
      </c>
      <c r="AS111" s="144">
        <f t="shared" si="84"/>
        <v>0</v>
      </c>
      <c r="AT111" s="144">
        <f t="shared" si="84"/>
        <v>0</v>
      </c>
      <c r="AU111" s="144">
        <f t="shared" si="84"/>
        <v>0</v>
      </c>
      <c r="AV111" s="144">
        <f>SUMIF($AX$26:$CB$26,Betrachtungszeit_Heizung,AX111:CB111)</f>
        <v>0</v>
      </c>
      <c r="AW111" s="137"/>
      <c r="AX111" s="144">
        <f t="shared" si="58"/>
        <v>0</v>
      </c>
      <c r="AY111" s="144">
        <f t="shared" ref="AY111:BM129" si="86">AX111-$N111+R111</f>
        <v>0</v>
      </c>
      <c r="AZ111" s="144">
        <f t="shared" si="86"/>
        <v>0</v>
      </c>
      <c r="BA111" s="144">
        <f t="shared" si="86"/>
        <v>0</v>
      </c>
      <c r="BB111" s="144">
        <f t="shared" si="86"/>
        <v>0</v>
      </c>
      <c r="BC111" s="144">
        <f t="shared" si="86"/>
        <v>0</v>
      </c>
      <c r="BD111" s="144">
        <f t="shared" si="86"/>
        <v>0</v>
      </c>
      <c r="BE111" s="144">
        <f t="shared" si="86"/>
        <v>0</v>
      </c>
      <c r="BF111" s="144">
        <f t="shared" si="86"/>
        <v>0</v>
      </c>
      <c r="BG111" s="144">
        <f t="shared" si="86"/>
        <v>0</v>
      </c>
      <c r="BH111" s="144">
        <f t="shared" si="86"/>
        <v>0</v>
      </c>
      <c r="BI111" s="144">
        <f t="shared" si="86"/>
        <v>0</v>
      </c>
      <c r="BJ111" s="144">
        <f t="shared" si="86"/>
        <v>0</v>
      </c>
      <c r="BK111" s="144">
        <f t="shared" si="86"/>
        <v>0</v>
      </c>
      <c r="BL111" s="144">
        <f t="shared" si="86"/>
        <v>0</v>
      </c>
      <c r="BM111" s="144">
        <f t="shared" si="86"/>
        <v>0</v>
      </c>
      <c r="BN111" s="144">
        <f t="shared" si="85"/>
        <v>0</v>
      </c>
      <c r="BO111" s="144">
        <f t="shared" si="75"/>
        <v>0</v>
      </c>
      <c r="BP111" s="144">
        <f t="shared" si="75"/>
        <v>0</v>
      </c>
      <c r="BQ111" s="144">
        <f t="shared" si="75"/>
        <v>0</v>
      </c>
      <c r="BR111" s="144">
        <f t="shared" si="75"/>
        <v>0</v>
      </c>
      <c r="BS111" s="144">
        <f t="shared" si="75"/>
        <v>0</v>
      </c>
      <c r="BT111" s="144">
        <f t="shared" si="75"/>
        <v>0</v>
      </c>
      <c r="BU111" s="144">
        <f t="shared" si="75"/>
        <v>0</v>
      </c>
      <c r="BV111" s="144">
        <f t="shared" si="75"/>
        <v>0</v>
      </c>
      <c r="BW111" s="144">
        <f t="shared" si="75"/>
        <v>0</v>
      </c>
      <c r="BX111" s="144">
        <f t="shared" si="75"/>
        <v>0</v>
      </c>
      <c r="BY111" s="144">
        <f t="shared" si="75"/>
        <v>0</v>
      </c>
      <c r="BZ111" s="144">
        <f t="shared" si="75"/>
        <v>0</v>
      </c>
      <c r="CA111" s="144">
        <f t="shared" si="75"/>
        <v>0</v>
      </c>
      <c r="CB111" s="144">
        <f t="shared" si="75"/>
        <v>0</v>
      </c>
      <c r="CE111" s="189" t="str">
        <f t="shared" si="63"/>
        <v>Isolations</v>
      </c>
      <c r="CF111" s="145"/>
      <c r="CG111" s="145">
        <v>1</v>
      </c>
      <c r="CH111" s="145">
        <v>1</v>
      </c>
      <c r="CI111" s="145">
        <v>1</v>
      </c>
      <c r="CJ111" s="145">
        <v>1</v>
      </c>
      <c r="CK111" s="145">
        <v>1</v>
      </c>
      <c r="CL111" s="145">
        <v>1</v>
      </c>
      <c r="CM111" s="145">
        <v>1</v>
      </c>
      <c r="CN111" s="145">
        <v>1</v>
      </c>
      <c r="CO111" s="145">
        <v>1</v>
      </c>
      <c r="CP111" s="145">
        <v>1</v>
      </c>
      <c r="CQ111" s="145">
        <v>1</v>
      </c>
      <c r="CR111" s="145">
        <v>1</v>
      </c>
      <c r="CS111" s="145">
        <v>1</v>
      </c>
      <c r="CT111" s="145">
        <f t="shared" si="64"/>
        <v>0</v>
      </c>
      <c r="CU111" s="145">
        <f t="shared" si="65"/>
        <v>0</v>
      </c>
      <c r="CV111" s="145">
        <f t="shared" si="67"/>
        <v>0</v>
      </c>
    </row>
    <row r="112" spans="1:100" s="137" customFormat="1" hidden="1" x14ac:dyDescent="0.2">
      <c r="A112" s="107"/>
      <c r="B112" s="98" t="s">
        <v>45</v>
      </c>
      <c r="C112" s="320"/>
      <c r="D112" s="50"/>
      <c r="E112" s="510">
        <v>30</v>
      </c>
      <c r="F112" s="643"/>
      <c r="G112" s="157" t="s">
        <v>46</v>
      </c>
      <c r="H112" s="637"/>
      <c r="I112" s="623" t="s">
        <v>124</v>
      </c>
      <c r="J112" s="84"/>
      <c r="K112" s="139">
        <f t="shared" si="68"/>
        <v>30</v>
      </c>
      <c r="L112" s="140">
        <f t="shared" si="81"/>
        <v>0</v>
      </c>
      <c r="M112" s="141">
        <f t="shared" si="82"/>
        <v>0</v>
      </c>
      <c r="N112" s="141">
        <f t="shared" si="83"/>
        <v>0</v>
      </c>
      <c r="O112" s="70"/>
      <c r="P112" s="143" t="str">
        <f t="shared" si="62"/>
        <v>Autre</v>
      </c>
      <c r="Q112" s="144">
        <f t="shared" si="72"/>
        <v>0</v>
      </c>
      <c r="R112" s="144">
        <f t="shared" si="84"/>
        <v>0</v>
      </c>
      <c r="S112" s="144">
        <f t="shared" si="84"/>
        <v>0</v>
      </c>
      <c r="T112" s="144">
        <f t="shared" si="84"/>
        <v>0</v>
      </c>
      <c r="U112" s="144">
        <f t="shared" si="84"/>
        <v>0</v>
      </c>
      <c r="V112" s="144">
        <f t="shared" si="84"/>
        <v>0</v>
      </c>
      <c r="W112" s="144">
        <f t="shared" si="84"/>
        <v>0</v>
      </c>
      <c r="X112" s="144">
        <f t="shared" si="84"/>
        <v>0</v>
      </c>
      <c r="Y112" s="144">
        <f t="shared" si="84"/>
        <v>0</v>
      </c>
      <c r="Z112" s="144">
        <f t="shared" si="84"/>
        <v>0</v>
      </c>
      <c r="AA112" s="144">
        <f t="shared" si="84"/>
        <v>0</v>
      </c>
      <c r="AB112" s="144">
        <f t="shared" si="84"/>
        <v>0</v>
      </c>
      <c r="AC112" s="144">
        <f t="shared" si="84"/>
        <v>0</v>
      </c>
      <c r="AD112" s="144">
        <f t="shared" si="84"/>
        <v>0</v>
      </c>
      <c r="AE112" s="144">
        <f t="shared" si="84"/>
        <v>0</v>
      </c>
      <c r="AF112" s="144">
        <f t="shared" si="84"/>
        <v>0</v>
      </c>
      <c r="AG112" s="144">
        <f t="shared" si="84"/>
        <v>0</v>
      </c>
      <c r="AH112" s="144">
        <f t="shared" si="84"/>
        <v>0</v>
      </c>
      <c r="AI112" s="144">
        <f t="shared" si="84"/>
        <v>0</v>
      </c>
      <c r="AJ112" s="144">
        <f t="shared" si="84"/>
        <v>0</v>
      </c>
      <c r="AK112" s="144">
        <f t="shared" si="84"/>
        <v>0</v>
      </c>
      <c r="AL112" s="144">
        <f t="shared" si="84"/>
        <v>0</v>
      </c>
      <c r="AM112" s="144">
        <f t="shared" si="84"/>
        <v>0</v>
      </c>
      <c r="AN112" s="144">
        <f t="shared" si="84"/>
        <v>0</v>
      </c>
      <c r="AO112" s="144">
        <f t="shared" si="84"/>
        <v>0</v>
      </c>
      <c r="AP112" s="144">
        <f t="shared" si="84"/>
        <v>0</v>
      </c>
      <c r="AQ112" s="144">
        <f t="shared" si="84"/>
        <v>0</v>
      </c>
      <c r="AR112" s="144">
        <f t="shared" si="84"/>
        <v>0</v>
      </c>
      <c r="AS112" s="144">
        <f t="shared" si="84"/>
        <v>0</v>
      </c>
      <c r="AT112" s="144">
        <f t="shared" si="84"/>
        <v>0</v>
      </c>
      <c r="AU112" s="144">
        <f t="shared" si="84"/>
        <v>0</v>
      </c>
      <c r="AV112" s="144">
        <f>SUMIF($AX$26:$CB$26,Betrachtungszeit_Heizung,AX112:CB112)</f>
        <v>0</v>
      </c>
      <c r="AX112" s="144">
        <f t="shared" si="58"/>
        <v>0</v>
      </c>
      <c r="AY112" s="144">
        <f t="shared" si="86"/>
        <v>0</v>
      </c>
      <c r="AZ112" s="144">
        <f t="shared" si="86"/>
        <v>0</v>
      </c>
      <c r="BA112" s="144">
        <f t="shared" si="86"/>
        <v>0</v>
      </c>
      <c r="BB112" s="144">
        <f t="shared" si="86"/>
        <v>0</v>
      </c>
      <c r="BC112" s="144">
        <f t="shared" si="86"/>
        <v>0</v>
      </c>
      <c r="BD112" s="144">
        <f t="shared" si="86"/>
        <v>0</v>
      </c>
      <c r="BE112" s="144">
        <f t="shared" si="86"/>
        <v>0</v>
      </c>
      <c r="BF112" s="144">
        <f t="shared" si="86"/>
        <v>0</v>
      </c>
      <c r="BG112" s="144">
        <f t="shared" si="86"/>
        <v>0</v>
      </c>
      <c r="BH112" s="144">
        <f t="shared" si="86"/>
        <v>0</v>
      </c>
      <c r="BI112" s="144">
        <f t="shared" si="86"/>
        <v>0</v>
      </c>
      <c r="BJ112" s="144">
        <f t="shared" si="86"/>
        <v>0</v>
      </c>
      <c r="BK112" s="144">
        <f t="shared" si="86"/>
        <v>0</v>
      </c>
      <c r="BL112" s="144">
        <f t="shared" si="86"/>
        <v>0</v>
      </c>
      <c r="BM112" s="144">
        <f t="shared" si="86"/>
        <v>0</v>
      </c>
      <c r="BN112" s="144">
        <f t="shared" si="85"/>
        <v>0</v>
      </c>
      <c r="BO112" s="144">
        <f t="shared" si="75"/>
        <v>0</v>
      </c>
      <c r="BP112" s="144">
        <f t="shared" si="75"/>
        <v>0</v>
      </c>
      <c r="BQ112" s="144">
        <f t="shared" si="75"/>
        <v>0</v>
      </c>
      <c r="BR112" s="144">
        <f t="shared" si="75"/>
        <v>0</v>
      </c>
      <c r="BS112" s="144">
        <f t="shared" si="75"/>
        <v>0</v>
      </c>
      <c r="BT112" s="144">
        <f t="shared" si="75"/>
        <v>0</v>
      </c>
      <c r="BU112" s="144">
        <f t="shared" si="75"/>
        <v>0</v>
      </c>
      <c r="BV112" s="144">
        <f t="shared" si="75"/>
        <v>0</v>
      </c>
      <c r="BW112" s="144">
        <f t="shared" si="75"/>
        <v>0</v>
      </c>
      <c r="BX112" s="144">
        <f t="shared" si="75"/>
        <v>0</v>
      </c>
      <c r="BY112" s="144">
        <f t="shared" si="75"/>
        <v>0</v>
      </c>
      <c r="BZ112" s="144">
        <f t="shared" si="75"/>
        <v>0</v>
      </c>
      <c r="CA112" s="144">
        <f t="shared" si="75"/>
        <v>0</v>
      </c>
      <c r="CB112" s="144">
        <f t="shared" si="75"/>
        <v>0</v>
      </c>
      <c r="CC112" s="369"/>
      <c r="CE112" s="189" t="str">
        <f t="shared" si="63"/>
        <v>Autre</v>
      </c>
      <c r="CF112" s="145"/>
      <c r="CG112" s="145">
        <v>1</v>
      </c>
      <c r="CH112" s="145">
        <v>1</v>
      </c>
      <c r="CI112" s="145">
        <v>1</v>
      </c>
      <c r="CJ112" s="145">
        <v>1</v>
      </c>
      <c r="CK112" s="145">
        <v>1</v>
      </c>
      <c r="CL112" s="145">
        <v>1</v>
      </c>
      <c r="CM112" s="145">
        <v>1</v>
      </c>
      <c r="CN112" s="145">
        <v>1</v>
      </c>
      <c r="CO112" s="145">
        <v>1</v>
      </c>
      <c r="CP112" s="145">
        <v>1</v>
      </c>
      <c r="CQ112" s="145">
        <v>1</v>
      </c>
      <c r="CR112" s="145">
        <v>1</v>
      </c>
      <c r="CS112" s="145">
        <v>1</v>
      </c>
      <c r="CT112" s="145">
        <f t="shared" si="64"/>
        <v>0</v>
      </c>
      <c r="CU112" s="145">
        <f t="shared" si="65"/>
        <v>0</v>
      </c>
      <c r="CV112" s="145">
        <f t="shared" si="67"/>
        <v>0</v>
      </c>
    </row>
    <row r="113" spans="1:100" s="137" customFormat="1" ht="13.5" hidden="1" thickBot="1" x14ac:dyDescent="0.25">
      <c r="A113" s="100"/>
      <c r="B113" s="625" t="s">
        <v>393</v>
      </c>
      <c r="C113" s="624"/>
      <c r="D113" s="217"/>
      <c r="E113" s="155"/>
      <c r="F113" s="127"/>
      <c r="G113" s="130"/>
      <c r="H113" s="639"/>
      <c r="I113" s="130"/>
      <c r="J113" s="84"/>
      <c r="K113" s="139"/>
      <c r="L113" s="140"/>
      <c r="M113" s="141"/>
      <c r="N113" s="141"/>
      <c r="O113" s="70"/>
      <c r="P113" s="134" t="str">
        <f t="shared" si="62"/>
        <v>11. Construction métallique</v>
      </c>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X113" s="144"/>
      <c r="AY113" s="144">
        <f t="shared" si="86"/>
        <v>0</v>
      </c>
      <c r="AZ113" s="144">
        <f t="shared" si="86"/>
        <v>0</v>
      </c>
      <c r="BA113" s="144">
        <f t="shared" si="86"/>
        <v>0</v>
      </c>
      <c r="BB113" s="144">
        <f t="shared" si="86"/>
        <v>0</v>
      </c>
      <c r="BC113" s="144">
        <f t="shared" si="86"/>
        <v>0</v>
      </c>
      <c r="BD113" s="144">
        <f t="shared" si="86"/>
        <v>0</v>
      </c>
      <c r="BE113" s="144">
        <f t="shared" si="86"/>
        <v>0</v>
      </c>
      <c r="BF113" s="144">
        <f t="shared" si="86"/>
        <v>0</v>
      </c>
      <c r="BG113" s="144">
        <f t="shared" si="86"/>
        <v>0</v>
      </c>
      <c r="BH113" s="144">
        <f t="shared" si="86"/>
        <v>0</v>
      </c>
      <c r="BI113" s="144">
        <f t="shared" si="86"/>
        <v>0</v>
      </c>
      <c r="BJ113" s="144">
        <f t="shared" si="86"/>
        <v>0</v>
      </c>
      <c r="BK113" s="144">
        <f t="shared" si="86"/>
        <v>0</v>
      </c>
      <c r="BL113" s="144">
        <f t="shared" si="86"/>
        <v>0</v>
      </c>
      <c r="BM113" s="144">
        <f t="shared" si="86"/>
        <v>0</v>
      </c>
      <c r="BN113" s="144">
        <f t="shared" si="85"/>
        <v>0</v>
      </c>
      <c r="BO113" s="144">
        <f t="shared" si="75"/>
        <v>0</v>
      </c>
      <c r="BP113" s="144">
        <f t="shared" si="75"/>
        <v>0</v>
      </c>
      <c r="BQ113" s="144">
        <f t="shared" si="75"/>
        <v>0</v>
      </c>
      <c r="BR113" s="144">
        <f t="shared" ref="BR113:CB140" si="87">BQ113-$N113+AK113</f>
        <v>0</v>
      </c>
      <c r="BS113" s="144">
        <f t="shared" si="87"/>
        <v>0</v>
      </c>
      <c r="BT113" s="144">
        <f t="shared" si="87"/>
        <v>0</v>
      </c>
      <c r="BU113" s="144">
        <f t="shared" si="87"/>
        <v>0</v>
      </c>
      <c r="BV113" s="144">
        <f t="shared" si="87"/>
        <v>0</v>
      </c>
      <c r="BW113" s="144">
        <f t="shared" si="87"/>
        <v>0</v>
      </c>
      <c r="BX113" s="144">
        <f t="shared" si="87"/>
        <v>0</v>
      </c>
      <c r="BY113" s="144">
        <f t="shared" si="87"/>
        <v>0</v>
      </c>
      <c r="BZ113" s="144">
        <f t="shared" si="87"/>
        <v>0</v>
      </c>
      <c r="CA113" s="144">
        <f t="shared" si="87"/>
        <v>0</v>
      </c>
      <c r="CB113" s="144">
        <f t="shared" si="87"/>
        <v>0</v>
      </c>
      <c r="CC113" s="369"/>
      <c r="CE113" s="374" t="str">
        <f t="shared" si="63"/>
        <v>11. Construction métallique</v>
      </c>
      <c r="CF113" s="145">
        <v>1</v>
      </c>
      <c r="CG113" s="145">
        <v>1</v>
      </c>
      <c r="CH113" s="145">
        <v>1</v>
      </c>
      <c r="CI113" s="145">
        <v>1</v>
      </c>
      <c r="CJ113" s="145">
        <v>1</v>
      </c>
      <c r="CK113" s="145">
        <v>1</v>
      </c>
      <c r="CL113" s="145">
        <v>1</v>
      </c>
      <c r="CM113" s="145">
        <v>1</v>
      </c>
      <c r="CN113" s="145">
        <v>1</v>
      </c>
      <c r="CO113" s="145">
        <v>1</v>
      </c>
      <c r="CP113" s="145">
        <v>1</v>
      </c>
      <c r="CQ113" s="145">
        <v>1</v>
      </c>
      <c r="CR113" s="145">
        <v>1</v>
      </c>
      <c r="CS113" s="145">
        <v>1</v>
      </c>
      <c r="CT113" s="145">
        <f t="shared" si="64"/>
        <v>1</v>
      </c>
      <c r="CU113" s="145">
        <f t="shared" si="65"/>
        <v>1</v>
      </c>
      <c r="CV113" s="145">
        <f t="shared" si="67"/>
        <v>1</v>
      </c>
    </row>
    <row r="114" spans="1:100" s="137" customFormat="1" ht="13.5" hidden="1" thickBot="1" x14ac:dyDescent="0.25">
      <c r="A114" s="107"/>
      <c r="B114" s="96" t="s">
        <v>155</v>
      </c>
      <c r="C114" s="319"/>
      <c r="D114" s="49"/>
      <c r="E114" s="152">
        <v>30</v>
      </c>
      <c r="F114" s="642"/>
      <c r="G114" s="34">
        <v>1.2500000000000001E-2</v>
      </c>
      <c r="H114" s="636"/>
      <c r="I114" s="622" t="s">
        <v>124</v>
      </c>
      <c r="J114" s="112"/>
      <c r="K114" s="139">
        <f t="shared" si="68"/>
        <v>30</v>
      </c>
      <c r="L114" s="140">
        <f t="shared" ref="L114:L118" si="88">IF(ISNUMBER(H114),IF(I114=$D$332,IFERROR(H114/D114,"-"),H114/100),IF(ISNUMBER(G114),G114,0))</f>
        <v>1.2500000000000001E-2</v>
      </c>
      <c r="M114" s="141">
        <f t="shared" ref="M114:M118" si="89">IF(AND(ISNUMBER(H114),I114=$D$332),H114,L114*D114)</f>
        <v>0</v>
      </c>
      <c r="N114" s="141">
        <f t="shared" ref="N114:N118" si="90">1/K114*D114</f>
        <v>0</v>
      </c>
      <c r="O114" s="70"/>
      <c r="P114" s="149" t="str">
        <f t="shared" si="62"/>
        <v>Portes, portails</v>
      </c>
      <c r="Q114" s="144">
        <f t="shared" si="72"/>
        <v>0</v>
      </c>
      <c r="R114" s="144">
        <f t="shared" ref="R114:AU118" si="91">IF(Betrachtungszeit_Heizung&lt;R$26,0,IF(AND(Q$26&lt;&gt;0,Q$26/($K114)=INT(Q$26/($K114))),$D114,0))</f>
        <v>0</v>
      </c>
      <c r="S114" s="144">
        <f t="shared" si="91"/>
        <v>0</v>
      </c>
      <c r="T114" s="144">
        <f t="shared" si="91"/>
        <v>0</v>
      </c>
      <c r="U114" s="144">
        <f t="shared" si="91"/>
        <v>0</v>
      </c>
      <c r="V114" s="144">
        <f t="shared" si="91"/>
        <v>0</v>
      </c>
      <c r="W114" s="144">
        <f t="shared" si="91"/>
        <v>0</v>
      </c>
      <c r="X114" s="144">
        <f t="shared" si="91"/>
        <v>0</v>
      </c>
      <c r="Y114" s="144">
        <f t="shared" si="91"/>
        <v>0</v>
      </c>
      <c r="Z114" s="144">
        <f t="shared" si="91"/>
        <v>0</v>
      </c>
      <c r="AA114" s="144">
        <f t="shared" si="91"/>
        <v>0</v>
      </c>
      <c r="AB114" s="144">
        <f t="shared" si="91"/>
        <v>0</v>
      </c>
      <c r="AC114" s="144">
        <f t="shared" si="91"/>
        <v>0</v>
      </c>
      <c r="AD114" s="144">
        <f t="shared" si="91"/>
        <v>0</v>
      </c>
      <c r="AE114" s="144">
        <f t="shared" si="91"/>
        <v>0</v>
      </c>
      <c r="AF114" s="144">
        <f t="shared" si="91"/>
        <v>0</v>
      </c>
      <c r="AG114" s="144">
        <f t="shared" si="91"/>
        <v>0</v>
      </c>
      <c r="AH114" s="144">
        <f t="shared" si="91"/>
        <v>0</v>
      </c>
      <c r="AI114" s="144">
        <f t="shared" si="91"/>
        <v>0</v>
      </c>
      <c r="AJ114" s="144">
        <f t="shared" si="91"/>
        <v>0</v>
      </c>
      <c r="AK114" s="144">
        <f t="shared" si="91"/>
        <v>0</v>
      </c>
      <c r="AL114" s="144">
        <f t="shared" si="91"/>
        <v>0</v>
      </c>
      <c r="AM114" s="144">
        <f t="shared" si="91"/>
        <v>0</v>
      </c>
      <c r="AN114" s="144">
        <f t="shared" si="91"/>
        <v>0</v>
      </c>
      <c r="AO114" s="144">
        <f t="shared" si="91"/>
        <v>0</v>
      </c>
      <c r="AP114" s="144">
        <f t="shared" si="91"/>
        <v>0</v>
      </c>
      <c r="AQ114" s="144">
        <f t="shared" si="91"/>
        <v>0</v>
      </c>
      <c r="AR114" s="144">
        <f t="shared" si="91"/>
        <v>0</v>
      </c>
      <c r="AS114" s="144">
        <f t="shared" si="91"/>
        <v>0</v>
      </c>
      <c r="AT114" s="144">
        <f t="shared" si="91"/>
        <v>0</v>
      </c>
      <c r="AU114" s="144">
        <f t="shared" si="91"/>
        <v>0</v>
      </c>
      <c r="AV114" s="144">
        <f>SUMIF($AX$26:$CB$26,Betrachtungszeit_Heizung,AX114:CB114)</f>
        <v>0</v>
      </c>
      <c r="AX114" s="144">
        <f t="shared" si="58"/>
        <v>0</v>
      </c>
      <c r="AY114" s="144">
        <f t="shared" si="86"/>
        <v>0</v>
      </c>
      <c r="AZ114" s="144">
        <f t="shared" si="86"/>
        <v>0</v>
      </c>
      <c r="BA114" s="144">
        <f t="shared" si="86"/>
        <v>0</v>
      </c>
      <c r="BB114" s="144">
        <f t="shared" si="86"/>
        <v>0</v>
      </c>
      <c r="BC114" s="144">
        <f t="shared" si="86"/>
        <v>0</v>
      </c>
      <c r="BD114" s="144">
        <f t="shared" si="86"/>
        <v>0</v>
      </c>
      <c r="BE114" s="144">
        <f t="shared" si="86"/>
        <v>0</v>
      </c>
      <c r="BF114" s="144">
        <f t="shared" si="86"/>
        <v>0</v>
      </c>
      <c r="BG114" s="144">
        <f t="shared" si="86"/>
        <v>0</v>
      </c>
      <c r="BH114" s="144">
        <f t="shared" si="86"/>
        <v>0</v>
      </c>
      <c r="BI114" s="144">
        <f t="shared" si="86"/>
        <v>0</v>
      </c>
      <c r="BJ114" s="144">
        <f t="shared" si="86"/>
        <v>0</v>
      </c>
      <c r="BK114" s="144">
        <f t="shared" si="86"/>
        <v>0</v>
      </c>
      <c r="BL114" s="144">
        <f t="shared" si="86"/>
        <v>0</v>
      </c>
      <c r="BM114" s="144">
        <f t="shared" si="86"/>
        <v>0</v>
      </c>
      <c r="BN114" s="144">
        <f t="shared" si="85"/>
        <v>0</v>
      </c>
      <c r="BO114" s="144">
        <f t="shared" si="85"/>
        <v>0</v>
      </c>
      <c r="BP114" s="144">
        <f t="shared" si="85"/>
        <v>0</v>
      </c>
      <c r="BQ114" s="144">
        <f t="shared" si="85"/>
        <v>0</v>
      </c>
      <c r="BR114" s="144">
        <f t="shared" si="87"/>
        <v>0</v>
      </c>
      <c r="BS114" s="144">
        <f t="shared" si="87"/>
        <v>0</v>
      </c>
      <c r="BT114" s="144">
        <f t="shared" si="87"/>
        <v>0</v>
      </c>
      <c r="BU114" s="144">
        <f t="shared" si="87"/>
        <v>0</v>
      </c>
      <c r="BV114" s="144">
        <f t="shared" si="87"/>
        <v>0</v>
      </c>
      <c r="BW114" s="144">
        <f t="shared" si="87"/>
        <v>0</v>
      </c>
      <c r="BX114" s="144">
        <f t="shared" si="87"/>
        <v>0</v>
      </c>
      <c r="BY114" s="144">
        <f t="shared" si="87"/>
        <v>0</v>
      </c>
      <c r="BZ114" s="144">
        <f t="shared" si="87"/>
        <v>0</v>
      </c>
      <c r="CA114" s="144">
        <f t="shared" si="87"/>
        <v>0</v>
      </c>
      <c r="CB114" s="144">
        <f t="shared" si="87"/>
        <v>0</v>
      </c>
      <c r="CC114" s="369"/>
      <c r="CE114" s="189" t="str">
        <f t="shared" si="63"/>
        <v>Portes, portails</v>
      </c>
      <c r="CF114" s="145"/>
      <c r="CG114" s="145">
        <v>1</v>
      </c>
      <c r="CH114" s="145">
        <v>1</v>
      </c>
      <c r="CI114" s="145">
        <v>1</v>
      </c>
      <c r="CJ114" s="145">
        <v>1</v>
      </c>
      <c r="CK114" s="145">
        <v>1</v>
      </c>
      <c r="CL114" s="145">
        <v>1</v>
      </c>
      <c r="CM114" s="145">
        <v>1</v>
      </c>
      <c r="CN114" s="145">
        <v>1</v>
      </c>
      <c r="CO114" s="145">
        <v>1</v>
      </c>
      <c r="CP114" s="145">
        <v>1</v>
      </c>
      <c r="CQ114" s="145">
        <v>1</v>
      </c>
      <c r="CR114" s="145">
        <v>1</v>
      </c>
      <c r="CS114" s="145">
        <v>1</v>
      </c>
      <c r="CT114" s="145">
        <f t="shared" si="64"/>
        <v>0</v>
      </c>
      <c r="CU114" s="145">
        <f t="shared" si="65"/>
        <v>0</v>
      </c>
      <c r="CV114" s="145">
        <f t="shared" si="67"/>
        <v>0</v>
      </c>
    </row>
    <row r="115" spans="1:100" s="137" customFormat="1" ht="13.5" hidden="1" thickBot="1" x14ac:dyDescent="0.25">
      <c r="A115" s="107"/>
      <c r="B115" s="96" t="s">
        <v>156</v>
      </c>
      <c r="C115" s="320"/>
      <c r="D115" s="50"/>
      <c r="E115" s="152">
        <v>30</v>
      </c>
      <c r="F115" s="643"/>
      <c r="G115" s="34">
        <v>5.0000000000000001E-3</v>
      </c>
      <c r="H115" s="637"/>
      <c r="I115" s="622" t="s">
        <v>124</v>
      </c>
      <c r="J115" s="112"/>
      <c r="K115" s="139">
        <f t="shared" si="68"/>
        <v>30</v>
      </c>
      <c r="L115" s="140">
        <f t="shared" si="88"/>
        <v>5.0000000000000001E-3</v>
      </c>
      <c r="M115" s="141">
        <f t="shared" si="89"/>
        <v>0</v>
      </c>
      <c r="N115" s="141">
        <f t="shared" si="90"/>
        <v>0</v>
      </c>
      <c r="O115" s="70"/>
      <c r="P115" s="149" t="str">
        <f t="shared" si="62"/>
        <v>Paliers/garde-corps</v>
      </c>
      <c r="Q115" s="144">
        <f t="shared" si="72"/>
        <v>0</v>
      </c>
      <c r="R115" s="144">
        <f t="shared" si="91"/>
        <v>0</v>
      </c>
      <c r="S115" s="144">
        <f t="shared" si="91"/>
        <v>0</v>
      </c>
      <c r="T115" s="144">
        <f t="shared" si="91"/>
        <v>0</v>
      </c>
      <c r="U115" s="144">
        <f t="shared" si="91"/>
        <v>0</v>
      </c>
      <c r="V115" s="144">
        <f t="shared" si="91"/>
        <v>0</v>
      </c>
      <c r="W115" s="144">
        <f t="shared" si="91"/>
        <v>0</v>
      </c>
      <c r="X115" s="144">
        <f t="shared" si="91"/>
        <v>0</v>
      </c>
      <c r="Y115" s="144">
        <f t="shared" si="91"/>
        <v>0</v>
      </c>
      <c r="Z115" s="144">
        <f t="shared" si="91"/>
        <v>0</v>
      </c>
      <c r="AA115" s="144">
        <f t="shared" si="91"/>
        <v>0</v>
      </c>
      <c r="AB115" s="144">
        <f t="shared" si="91"/>
        <v>0</v>
      </c>
      <c r="AC115" s="144">
        <f t="shared" si="91"/>
        <v>0</v>
      </c>
      <c r="AD115" s="144">
        <f t="shared" si="91"/>
        <v>0</v>
      </c>
      <c r="AE115" s="144">
        <f t="shared" si="91"/>
        <v>0</v>
      </c>
      <c r="AF115" s="144">
        <f t="shared" si="91"/>
        <v>0</v>
      </c>
      <c r="AG115" s="144">
        <f t="shared" si="91"/>
        <v>0</v>
      </c>
      <c r="AH115" s="144">
        <f t="shared" si="91"/>
        <v>0</v>
      </c>
      <c r="AI115" s="144">
        <f t="shared" si="91"/>
        <v>0</v>
      </c>
      <c r="AJ115" s="144">
        <f t="shared" si="91"/>
        <v>0</v>
      </c>
      <c r="AK115" s="144">
        <f t="shared" si="91"/>
        <v>0</v>
      </c>
      <c r="AL115" s="144">
        <f t="shared" si="91"/>
        <v>0</v>
      </c>
      <c r="AM115" s="144">
        <f t="shared" si="91"/>
        <v>0</v>
      </c>
      <c r="AN115" s="144">
        <f t="shared" si="91"/>
        <v>0</v>
      </c>
      <c r="AO115" s="144">
        <f t="shared" si="91"/>
        <v>0</v>
      </c>
      <c r="AP115" s="144">
        <f t="shared" si="91"/>
        <v>0</v>
      </c>
      <c r="AQ115" s="144">
        <f t="shared" si="91"/>
        <v>0</v>
      </c>
      <c r="AR115" s="144">
        <f t="shared" si="91"/>
        <v>0</v>
      </c>
      <c r="AS115" s="144">
        <f t="shared" si="91"/>
        <v>0</v>
      </c>
      <c r="AT115" s="144">
        <f t="shared" si="91"/>
        <v>0</v>
      </c>
      <c r="AU115" s="144">
        <f t="shared" si="91"/>
        <v>0</v>
      </c>
      <c r="AV115" s="144">
        <f>SUMIF($AX$26:$CB$26,Betrachtungszeit_Heizung,AX115:CB115)</f>
        <v>0</v>
      </c>
      <c r="AX115" s="144">
        <f t="shared" si="58"/>
        <v>0</v>
      </c>
      <c r="AY115" s="144">
        <f t="shared" si="86"/>
        <v>0</v>
      </c>
      <c r="AZ115" s="144">
        <f t="shared" si="86"/>
        <v>0</v>
      </c>
      <c r="BA115" s="144">
        <f t="shared" si="86"/>
        <v>0</v>
      </c>
      <c r="BB115" s="144">
        <f t="shared" si="86"/>
        <v>0</v>
      </c>
      <c r="BC115" s="144">
        <f t="shared" si="86"/>
        <v>0</v>
      </c>
      <c r="BD115" s="144">
        <f t="shared" si="86"/>
        <v>0</v>
      </c>
      <c r="BE115" s="144">
        <f t="shared" si="86"/>
        <v>0</v>
      </c>
      <c r="BF115" s="144">
        <f t="shared" si="86"/>
        <v>0</v>
      </c>
      <c r="BG115" s="144">
        <f t="shared" si="86"/>
        <v>0</v>
      </c>
      <c r="BH115" s="144">
        <f t="shared" si="86"/>
        <v>0</v>
      </c>
      <c r="BI115" s="144">
        <f t="shared" si="86"/>
        <v>0</v>
      </c>
      <c r="BJ115" s="144">
        <f t="shared" si="86"/>
        <v>0</v>
      </c>
      <c r="BK115" s="144">
        <f t="shared" si="86"/>
        <v>0</v>
      </c>
      <c r="BL115" s="144">
        <f t="shared" si="86"/>
        <v>0</v>
      </c>
      <c r="BM115" s="144">
        <f t="shared" si="86"/>
        <v>0</v>
      </c>
      <c r="BN115" s="144">
        <f t="shared" si="85"/>
        <v>0</v>
      </c>
      <c r="BO115" s="144">
        <f t="shared" si="85"/>
        <v>0</v>
      </c>
      <c r="BP115" s="144">
        <f t="shared" si="85"/>
        <v>0</v>
      </c>
      <c r="BQ115" s="144">
        <f t="shared" si="85"/>
        <v>0</v>
      </c>
      <c r="BR115" s="144">
        <f t="shared" si="87"/>
        <v>0</v>
      </c>
      <c r="BS115" s="144">
        <f t="shared" si="87"/>
        <v>0</v>
      </c>
      <c r="BT115" s="144">
        <f t="shared" si="87"/>
        <v>0</v>
      </c>
      <c r="BU115" s="144">
        <f t="shared" si="87"/>
        <v>0</v>
      </c>
      <c r="BV115" s="144">
        <f t="shared" si="87"/>
        <v>0</v>
      </c>
      <c r="BW115" s="144">
        <f t="shared" si="87"/>
        <v>0</v>
      </c>
      <c r="BX115" s="144">
        <f t="shared" si="87"/>
        <v>0</v>
      </c>
      <c r="BY115" s="144">
        <f t="shared" si="87"/>
        <v>0</v>
      </c>
      <c r="BZ115" s="144">
        <f t="shared" si="87"/>
        <v>0</v>
      </c>
      <c r="CA115" s="144">
        <f t="shared" si="87"/>
        <v>0</v>
      </c>
      <c r="CB115" s="144">
        <f t="shared" si="87"/>
        <v>0</v>
      </c>
      <c r="CC115" s="369"/>
      <c r="CE115" s="189" t="str">
        <f t="shared" si="63"/>
        <v>Paliers/garde-corps</v>
      </c>
      <c r="CF115" s="145"/>
      <c r="CG115" s="145">
        <v>1</v>
      </c>
      <c r="CH115" s="145">
        <v>1</v>
      </c>
      <c r="CI115" s="145">
        <v>1</v>
      </c>
      <c r="CJ115" s="145">
        <v>1</v>
      </c>
      <c r="CK115" s="145">
        <v>1</v>
      </c>
      <c r="CL115" s="145">
        <v>1</v>
      </c>
      <c r="CM115" s="145">
        <v>1</v>
      </c>
      <c r="CN115" s="145">
        <v>1</v>
      </c>
      <c r="CO115" s="145">
        <v>1</v>
      </c>
      <c r="CP115" s="145">
        <v>1</v>
      </c>
      <c r="CQ115" s="145">
        <v>1</v>
      </c>
      <c r="CR115" s="145">
        <v>1</v>
      </c>
      <c r="CS115" s="145">
        <v>1</v>
      </c>
      <c r="CT115" s="145">
        <f t="shared" si="64"/>
        <v>0</v>
      </c>
      <c r="CU115" s="145">
        <f t="shared" si="65"/>
        <v>0</v>
      </c>
      <c r="CV115" s="145">
        <f t="shared" si="67"/>
        <v>0</v>
      </c>
    </row>
    <row r="116" spans="1:100" s="137" customFormat="1" ht="13.5" hidden="1" thickBot="1" x14ac:dyDescent="0.25">
      <c r="A116" s="107"/>
      <c r="B116" s="96" t="s">
        <v>395</v>
      </c>
      <c r="C116" s="320"/>
      <c r="D116" s="50"/>
      <c r="E116" s="152">
        <v>15</v>
      </c>
      <c r="F116" s="643"/>
      <c r="G116" s="34">
        <v>0.02</v>
      </c>
      <c r="H116" s="637"/>
      <c r="I116" s="622" t="s">
        <v>124</v>
      </c>
      <c r="J116" s="112"/>
      <c r="K116" s="139">
        <f t="shared" si="68"/>
        <v>15</v>
      </c>
      <c r="L116" s="140">
        <f t="shared" si="88"/>
        <v>0.02</v>
      </c>
      <c r="M116" s="141">
        <f t="shared" si="89"/>
        <v>0</v>
      </c>
      <c r="N116" s="141">
        <f t="shared" si="90"/>
        <v>0</v>
      </c>
      <c r="O116" s="70"/>
      <c r="P116" s="149" t="str">
        <f t="shared" si="62"/>
        <v>Couvercle de silo</v>
      </c>
      <c r="Q116" s="144">
        <f t="shared" si="72"/>
        <v>0</v>
      </c>
      <c r="R116" s="144">
        <f t="shared" si="91"/>
        <v>0</v>
      </c>
      <c r="S116" s="144">
        <f t="shared" si="91"/>
        <v>0</v>
      </c>
      <c r="T116" s="144">
        <f t="shared" si="91"/>
        <v>0</v>
      </c>
      <c r="U116" s="144">
        <f t="shared" si="91"/>
        <v>0</v>
      </c>
      <c r="V116" s="144">
        <f t="shared" si="91"/>
        <v>0</v>
      </c>
      <c r="W116" s="144">
        <f t="shared" si="91"/>
        <v>0</v>
      </c>
      <c r="X116" s="144">
        <f t="shared" si="91"/>
        <v>0</v>
      </c>
      <c r="Y116" s="144">
        <f t="shared" si="91"/>
        <v>0</v>
      </c>
      <c r="Z116" s="144">
        <f t="shared" si="91"/>
        <v>0</v>
      </c>
      <c r="AA116" s="144">
        <f t="shared" si="91"/>
        <v>0</v>
      </c>
      <c r="AB116" s="144">
        <f t="shared" si="91"/>
        <v>0</v>
      </c>
      <c r="AC116" s="144">
        <f t="shared" si="91"/>
        <v>0</v>
      </c>
      <c r="AD116" s="144">
        <f t="shared" si="91"/>
        <v>0</v>
      </c>
      <c r="AE116" s="144">
        <f t="shared" si="91"/>
        <v>0</v>
      </c>
      <c r="AF116" s="144">
        <f t="shared" si="91"/>
        <v>0</v>
      </c>
      <c r="AG116" s="144">
        <f t="shared" si="91"/>
        <v>0</v>
      </c>
      <c r="AH116" s="144">
        <f t="shared" si="91"/>
        <v>0</v>
      </c>
      <c r="AI116" s="144">
        <f t="shared" si="91"/>
        <v>0</v>
      </c>
      <c r="AJ116" s="144">
        <f t="shared" si="91"/>
        <v>0</v>
      </c>
      <c r="AK116" s="144">
        <f t="shared" si="91"/>
        <v>0</v>
      </c>
      <c r="AL116" s="144">
        <f t="shared" si="91"/>
        <v>0</v>
      </c>
      <c r="AM116" s="144">
        <f t="shared" si="91"/>
        <v>0</v>
      </c>
      <c r="AN116" s="144">
        <f t="shared" si="91"/>
        <v>0</v>
      </c>
      <c r="AO116" s="144">
        <f t="shared" si="91"/>
        <v>0</v>
      </c>
      <c r="AP116" s="144">
        <f t="shared" si="91"/>
        <v>0</v>
      </c>
      <c r="AQ116" s="144">
        <f t="shared" si="91"/>
        <v>0</v>
      </c>
      <c r="AR116" s="144">
        <f t="shared" si="91"/>
        <v>0</v>
      </c>
      <c r="AS116" s="144">
        <f t="shared" si="91"/>
        <v>0</v>
      </c>
      <c r="AT116" s="144">
        <f t="shared" si="91"/>
        <v>0</v>
      </c>
      <c r="AU116" s="144">
        <f t="shared" si="91"/>
        <v>0</v>
      </c>
      <c r="AV116" s="144">
        <f>SUMIF($AX$26:$CB$26,Betrachtungszeit_Heizung,AX116:CB116)</f>
        <v>0</v>
      </c>
      <c r="AX116" s="144">
        <f t="shared" si="58"/>
        <v>0</v>
      </c>
      <c r="AY116" s="144">
        <f t="shared" si="86"/>
        <v>0</v>
      </c>
      <c r="AZ116" s="144">
        <f t="shared" si="86"/>
        <v>0</v>
      </c>
      <c r="BA116" s="144">
        <f t="shared" si="86"/>
        <v>0</v>
      </c>
      <c r="BB116" s="144">
        <f t="shared" si="86"/>
        <v>0</v>
      </c>
      <c r="BC116" s="144">
        <f t="shared" si="86"/>
        <v>0</v>
      </c>
      <c r="BD116" s="144">
        <f t="shared" si="86"/>
        <v>0</v>
      </c>
      <c r="BE116" s="144">
        <f t="shared" si="86"/>
        <v>0</v>
      </c>
      <c r="BF116" s="144">
        <f t="shared" si="86"/>
        <v>0</v>
      </c>
      <c r="BG116" s="144">
        <f t="shared" si="86"/>
        <v>0</v>
      </c>
      <c r="BH116" s="144">
        <f t="shared" si="86"/>
        <v>0</v>
      </c>
      <c r="BI116" s="144">
        <f t="shared" si="86"/>
        <v>0</v>
      </c>
      <c r="BJ116" s="144">
        <f t="shared" si="86"/>
        <v>0</v>
      </c>
      <c r="BK116" s="144">
        <f t="shared" si="86"/>
        <v>0</v>
      </c>
      <c r="BL116" s="144">
        <f t="shared" si="86"/>
        <v>0</v>
      </c>
      <c r="BM116" s="144">
        <f t="shared" si="86"/>
        <v>0</v>
      </c>
      <c r="BN116" s="144">
        <f t="shared" si="85"/>
        <v>0</v>
      </c>
      <c r="BO116" s="144">
        <f t="shared" si="85"/>
        <v>0</v>
      </c>
      <c r="BP116" s="144">
        <f t="shared" si="85"/>
        <v>0</v>
      </c>
      <c r="BQ116" s="144">
        <f t="shared" si="85"/>
        <v>0</v>
      </c>
      <c r="BR116" s="144">
        <f t="shared" si="87"/>
        <v>0</v>
      </c>
      <c r="BS116" s="144">
        <f t="shared" si="87"/>
        <v>0</v>
      </c>
      <c r="BT116" s="144">
        <f t="shared" si="87"/>
        <v>0</v>
      </c>
      <c r="BU116" s="144">
        <f t="shared" si="87"/>
        <v>0</v>
      </c>
      <c r="BV116" s="144">
        <f t="shared" si="87"/>
        <v>0</v>
      </c>
      <c r="BW116" s="144">
        <f t="shared" si="87"/>
        <v>0</v>
      </c>
      <c r="BX116" s="144">
        <f t="shared" si="87"/>
        <v>0</v>
      </c>
      <c r="BY116" s="144">
        <f t="shared" si="87"/>
        <v>0</v>
      </c>
      <c r="BZ116" s="144">
        <f t="shared" si="87"/>
        <v>0</v>
      </c>
      <c r="CA116" s="144">
        <f t="shared" si="87"/>
        <v>0</v>
      </c>
      <c r="CB116" s="144">
        <f t="shared" si="87"/>
        <v>0</v>
      </c>
      <c r="CC116" s="369"/>
      <c r="CE116" s="189" t="str">
        <f t="shared" si="63"/>
        <v>Couvercle de silo</v>
      </c>
      <c r="CF116" s="145"/>
      <c r="CG116" s="145"/>
      <c r="CH116" s="145"/>
      <c r="CI116" s="145"/>
      <c r="CJ116" s="145"/>
      <c r="CK116" s="145"/>
      <c r="CL116" s="145"/>
      <c r="CM116" s="145">
        <v>1</v>
      </c>
      <c r="CN116" s="145">
        <v>1</v>
      </c>
      <c r="CO116" s="145"/>
      <c r="CP116" s="145"/>
      <c r="CQ116" s="145"/>
      <c r="CR116" s="145"/>
      <c r="CS116" s="145"/>
      <c r="CT116" s="145">
        <f t="shared" si="64"/>
        <v>0</v>
      </c>
      <c r="CU116" s="145">
        <f t="shared" si="65"/>
        <v>0</v>
      </c>
      <c r="CV116" s="145">
        <f t="shared" si="67"/>
        <v>0</v>
      </c>
    </row>
    <row r="117" spans="1:100" s="137" customFormat="1" ht="13.5" hidden="1" thickBot="1" x14ac:dyDescent="0.25">
      <c r="A117" s="107"/>
      <c r="B117" s="96" t="s">
        <v>394</v>
      </c>
      <c r="C117" s="320"/>
      <c r="D117" s="50"/>
      <c r="E117" s="152">
        <v>15</v>
      </c>
      <c r="F117" s="643"/>
      <c r="G117" s="34">
        <v>1.4999999999999999E-2</v>
      </c>
      <c r="H117" s="637"/>
      <c r="I117" s="622" t="s">
        <v>124</v>
      </c>
      <c r="J117" s="112"/>
      <c r="K117" s="139">
        <f t="shared" si="68"/>
        <v>15</v>
      </c>
      <c r="L117" s="140">
        <f t="shared" si="88"/>
        <v>1.4999999999999999E-2</v>
      </c>
      <c r="M117" s="141">
        <f t="shared" si="89"/>
        <v>0</v>
      </c>
      <c r="N117" s="141">
        <f t="shared" si="90"/>
        <v>0</v>
      </c>
      <c r="O117" s="70"/>
      <c r="P117" s="149" t="str">
        <f t="shared" si="62"/>
        <v>Appareils de levage fixes</v>
      </c>
      <c r="Q117" s="144">
        <f t="shared" si="72"/>
        <v>0</v>
      </c>
      <c r="R117" s="144">
        <f t="shared" si="91"/>
        <v>0</v>
      </c>
      <c r="S117" s="144">
        <f t="shared" si="91"/>
        <v>0</v>
      </c>
      <c r="T117" s="144">
        <f t="shared" si="91"/>
        <v>0</v>
      </c>
      <c r="U117" s="144">
        <f t="shared" si="91"/>
        <v>0</v>
      </c>
      <c r="V117" s="144">
        <f t="shared" si="91"/>
        <v>0</v>
      </c>
      <c r="W117" s="144">
        <f t="shared" si="91"/>
        <v>0</v>
      </c>
      <c r="X117" s="144">
        <f t="shared" si="91"/>
        <v>0</v>
      </c>
      <c r="Y117" s="144">
        <f t="shared" si="91"/>
        <v>0</v>
      </c>
      <c r="Z117" s="144">
        <f t="shared" si="91"/>
        <v>0</v>
      </c>
      <c r="AA117" s="144">
        <f t="shared" si="91"/>
        <v>0</v>
      </c>
      <c r="AB117" s="144">
        <f t="shared" si="91"/>
        <v>0</v>
      </c>
      <c r="AC117" s="144">
        <f t="shared" si="91"/>
        <v>0</v>
      </c>
      <c r="AD117" s="144">
        <f t="shared" si="91"/>
        <v>0</v>
      </c>
      <c r="AE117" s="144">
        <f t="shared" si="91"/>
        <v>0</v>
      </c>
      <c r="AF117" s="144">
        <f t="shared" si="91"/>
        <v>0</v>
      </c>
      <c r="AG117" s="144">
        <f t="shared" si="91"/>
        <v>0</v>
      </c>
      <c r="AH117" s="144">
        <f t="shared" si="91"/>
        <v>0</v>
      </c>
      <c r="AI117" s="144">
        <f t="shared" si="91"/>
        <v>0</v>
      </c>
      <c r="AJ117" s="144">
        <f t="shared" si="91"/>
        <v>0</v>
      </c>
      <c r="AK117" s="144">
        <f t="shared" si="91"/>
        <v>0</v>
      </c>
      <c r="AL117" s="144">
        <f t="shared" si="91"/>
        <v>0</v>
      </c>
      <c r="AM117" s="144">
        <f t="shared" si="91"/>
        <v>0</v>
      </c>
      <c r="AN117" s="144">
        <f t="shared" si="91"/>
        <v>0</v>
      </c>
      <c r="AO117" s="144">
        <f t="shared" si="91"/>
        <v>0</v>
      </c>
      <c r="AP117" s="144">
        <f t="shared" si="91"/>
        <v>0</v>
      </c>
      <c r="AQ117" s="144">
        <f t="shared" si="91"/>
        <v>0</v>
      </c>
      <c r="AR117" s="144">
        <f t="shared" si="91"/>
        <v>0</v>
      </c>
      <c r="AS117" s="144">
        <f t="shared" si="91"/>
        <v>0</v>
      </c>
      <c r="AT117" s="144">
        <f t="shared" si="91"/>
        <v>0</v>
      </c>
      <c r="AU117" s="144">
        <f t="shared" si="91"/>
        <v>0</v>
      </c>
      <c r="AV117" s="144">
        <f>SUMIF($AX$26:$CB$26,Betrachtungszeit_Heizung,AX117:CB117)</f>
        <v>0</v>
      </c>
      <c r="AX117" s="144">
        <f t="shared" si="58"/>
        <v>0</v>
      </c>
      <c r="AY117" s="144">
        <f t="shared" si="86"/>
        <v>0</v>
      </c>
      <c r="AZ117" s="144">
        <f t="shared" si="86"/>
        <v>0</v>
      </c>
      <c r="BA117" s="144">
        <f t="shared" si="86"/>
        <v>0</v>
      </c>
      <c r="BB117" s="144">
        <f t="shared" si="86"/>
        <v>0</v>
      </c>
      <c r="BC117" s="144">
        <f t="shared" si="86"/>
        <v>0</v>
      </c>
      <c r="BD117" s="144">
        <f t="shared" si="86"/>
        <v>0</v>
      </c>
      <c r="BE117" s="144">
        <f t="shared" si="86"/>
        <v>0</v>
      </c>
      <c r="BF117" s="144">
        <f t="shared" si="86"/>
        <v>0</v>
      </c>
      <c r="BG117" s="144">
        <f t="shared" si="86"/>
        <v>0</v>
      </c>
      <c r="BH117" s="144">
        <f t="shared" si="86"/>
        <v>0</v>
      </c>
      <c r="BI117" s="144">
        <f t="shared" si="86"/>
        <v>0</v>
      </c>
      <c r="BJ117" s="144">
        <f t="shared" si="86"/>
        <v>0</v>
      </c>
      <c r="BK117" s="144">
        <f t="shared" si="86"/>
        <v>0</v>
      </c>
      <c r="BL117" s="144">
        <f t="shared" si="86"/>
        <v>0</v>
      </c>
      <c r="BM117" s="144">
        <f t="shared" si="86"/>
        <v>0</v>
      </c>
      <c r="BN117" s="144">
        <f t="shared" si="85"/>
        <v>0</v>
      </c>
      <c r="BO117" s="144">
        <f t="shared" si="85"/>
        <v>0</v>
      </c>
      <c r="BP117" s="144">
        <f t="shared" si="85"/>
        <v>0</v>
      </c>
      <c r="BQ117" s="144">
        <f t="shared" si="85"/>
        <v>0</v>
      </c>
      <c r="BR117" s="144">
        <f t="shared" si="87"/>
        <v>0</v>
      </c>
      <c r="BS117" s="144">
        <f t="shared" si="87"/>
        <v>0</v>
      </c>
      <c r="BT117" s="144">
        <f t="shared" si="87"/>
        <v>0</v>
      </c>
      <c r="BU117" s="144">
        <f t="shared" si="87"/>
        <v>0</v>
      </c>
      <c r="BV117" s="144">
        <f t="shared" si="87"/>
        <v>0</v>
      </c>
      <c r="BW117" s="144">
        <f t="shared" si="87"/>
        <v>0</v>
      </c>
      <c r="BX117" s="144">
        <f t="shared" si="87"/>
        <v>0</v>
      </c>
      <c r="BY117" s="144">
        <f t="shared" si="87"/>
        <v>0</v>
      </c>
      <c r="BZ117" s="144">
        <f t="shared" si="87"/>
        <v>0</v>
      </c>
      <c r="CA117" s="144">
        <f t="shared" si="87"/>
        <v>0</v>
      </c>
      <c r="CB117" s="144">
        <f t="shared" si="87"/>
        <v>0</v>
      </c>
      <c r="CC117" s="369"/>
      <c r="CE117" s="189" t="str">
        <f t="shared" si="63"/>
        <v>Appareils de levage fixes</v>
      </c>
      <c r="CF117" s="145"/>
      <c r="CG117" s="145">
        <v>1</v>
      </c>
      <c r="CH117" s="145">
        <v>1</v>
      </c>
      <c r="CI117" s="145">
        <v>1</v>
      </c>
      <c r="CJ117" s="145">
        <v>1</v>
      </c>
      <c r="CK117" s="145">
        <v>1</v>
      </c>
      <c r="CL117" s="145">
        <v>1</v>
      </c>
      <c r="CM117" s="145">
        <v>1</v>
      </c>
      <c r="CN117" s="145">
        <v>1</v>
      </c>
      <c r="CO117" s="145">
        <v>1</v>
      </c>
      <c r="CP117" s="145">
        <v>1</v>
      </c>
      <c r="CQ117" s="145">
        <v>1</v>
      </c>
      <c r="CR117" s="145">
        <v>1</v>
      </c>
      <c r="CS117" s="145">
        <v>1</v>
      </c>
      <c r="CT117" s="145">
        <f t="shared" si="64"/>
        <v>0</v>
      </c>
      <c r="CU117" s="145">
        <f t="shared" si="65"/>
        <v>0</v>
      </c>
      <c r="CV117" s="145">
        <f t="shared" si="67"/>
        <v>0</v>
      </c>
    </row>
    <row r="118" spans="1:100" s="137" customFormat="1" hidden="1" x14ac:dyDescent="0.2">
      <c r="A118" s="369"/>
      <c r="B118" s="96" t="s">
        <v>45</v>
      </c>
      <c r="C118" s="320"/>
      <c r="D118" s="50"/>
      <c r="E118" s="510">
        <v>30</v>
      </c>
      <c r="F118" s="643"/>
      <c r="G118" s="157" t="s">
        <v>46</v>
      </c>
      <c r="H118" s="637"/>
      <c r="I118" s="623" t="s">
        <v>124</v>
      </c>
      <c r="J118" s="84"/>
      <c r="K118" s="139">
        <f t="shared" si="68"/>
        <v>30</v>
      </c>
      <c r="L118" s="140">
        <f t="shared" si="88"/>
        <v>0</v>
      </c>
      <c r="M118" s="141">
        <f t="shared" si="89"/>
        <v>0</v>
      </c>
      <c r="N118" s="141">
        <f t="shared" si="90"/>
        <v>0</v>
      </c>
      <c r="O118" s="70"/>
      <c r="P118" s="162" t="str">
        <f t="shared" si="62"/>
        <v>Autre</v>
      </c>
      <c r="Q118" s="144">
        <f t="shared" si="72"/>
        <v>0</v>
      </c>
      <c r="R118" s="144">
        <f t="shared" si="91"/>
        <v>0</v>
      </c>
      <c r="S118" s="144">
        <f t="shared" si="91"/>
        <v>0</v>
      </c>
      <c r="T118" s="144">
        <f t="shared" si="91"/>
        <v>0</v>
      </c>
      <c r="U118" s="144">
        <f t="shared" si="91"/>
        <v>0</v>
      </c>
      <c r="V118" s="144">
        <f t="shared" si="91"/>
        <v>0</v>
      </c>
      <c r="W118" s="144">
        <f t="shared" si="91"/>
        <v>0</v>
      </c>
      <c r="X118" s="144">
        <f t="shared" si="91"/>
        <v>0</v>
      </c>
      <c r="Y118" s="144">
        <f t="shared" si="91"/>
        <v>0</v>
      </c>
      <c r="Z118" s="144">
        <f t="shared" si="91"/>
        <v>0</v>
      </c>
      <c r="AA118" s="144">
        <f t="shared" si="91"/>
        <v>0</v>
      </c>
      <c r="AB118" s="144">
        <f t="shared" si="91"/>
        <v>0</v>
      </c>
      <c r="AC118" s="144">
        <f t="shared" si="91"/>
        <v>0</v>
      </c>
      <c r="AD118" s="144">
        <f t="shared" si="91"/>
        <v>0</v>
      </c>
      <c r="AE118" s="144">
        <f t="shared" si="91"/>
        <v>0</v>
      </c>
      <c r="AF118" s="144">
        <f t="shared" si="91"/>
        <v>0</v>
      </c>
      <c r="AG118" s="144">
        <f t="shared" si="91"/>
        <v>0</v>
      </c>
      <c r="AH118" s="144">
        <f t="shared" si="91"/>
        <v>0</v>
      </c>
      <c r="AI118" s="144">
        <f t="shared" si="91"/>
        <v>0</v>
      </c>
      <c r="AJ118" s="144">
        <f t="shared" si="91"/>
        <v>0</v>
      </c>
      <c r="AK118" s="144">
        <f t="shared" si="91"/>
        <v>0</v>
      </c>
      <c r="AL118" s="144">
        <f t="shared" si="91"/>
        <v>0</v>
      </c>
      <c r="AM118" s="144">
        <f t="shared" si="91"/>
        <v>0</v>
      </c>
      <c r="AN118" s="144">
        <f t="shared" si="91"/>
        <v>0</v>
      </c>
      <c r="AO118" s="144">
        <f t="shared" si="91"/>
        <v>0</v>
      </c>
      <c r="AP118" s="144">
        <f t="shared" si="91"/>
        <v>0</v>
      </c>
      <c r="AQ118" s="144">
        <f t="shared" si="91"/>
        <v>0</v>
      </c>
      <c r="AR118" s="144">
        <f t="shared" si="91"/>
        <v>0</v>
      </c>
      <c r="AS118" s="144">
        <f t="shared" si="91"/>
        <v>0</v>
      </c>
      <c r="AT118" s="144">
        <f t="shared" si="91"/>
        <v>0</v>
      </c>
      <c r="AU118" s="144">
        <f t="shared" si="91"/>
        <v>0</v>
      </c>
      <c r="AV118" s="144">
        <f>SUMIF($AX$26:$CB$26,Betrachtungszeit_Heizung,AX118:CB118)</f>
        <v>0</v>
      </c>
      <c r="AX118" s="144">
        <f t="shared" si="58"/>
        <v>0</v>
      </c>
      <c r="AY118" s="144">
        <f t="shared" si="86"/>
        <v>0</v>
      </c>
      <c r="AZ118" s="144">
        <f t="shared" si="86"/>
        <v>0</v>
      </c>
      <c r="BA118" s="144">
        <f t="shared" si="86"/>
        <v>0</v>
      </c>
      <c r="BB118" s="144">
        <f t="shared" si="86"/>
        <v>0</v>
      </c>
      <c r="BC118" s="144">
        <f t="shared" si="86"/>
        <v>0</v>
      </c>
      <c r="BD118" s="144">
        <f t="shared" si="86"/>
        <v>0</v>
      </c>
      <c r="BE118" s="144">
        <f t="shared" si="86"/>
        <v>0</v>
      </c>
      <c r="BF118" s="144">
        <f t="shared" si="86"/>
        <v>0</v>
      </c>
      <c r="BG118" s="144">
        <f t="shared" si="86"/>
        <v>0</v>
      </c>
      <c r="BH118" s="144">
        <f t="shared" si="86"/>
        <v>0</v>
      </c>
      <c r="BI118" s="144">
        <f t="shared" si="86"/>
        <v>0</v>
      </c>
      <c r="BJ118" s="144">
        <f t="shared" si="86"/>
        <v>0</v>
      </c>
      <c r="BK118" s="144">
        <f t="shared" si="86"/>
        <v>0</v>
      </c>
      <c r="BL118" s="144">
        <f t="shared" si="86"/>
        <v>0</v>
      </c>
      <c r="BM118" s="144">
        <f t="shared" si="86"/>
        <v>0</v>
      </c>
      <c r="BN118" s="144">
        <f t="shared" si="85"/>
        <v>0</v>
      </c>
      <c r="BO118" s="144">
        <f t="shared" si="85"/>
        <v>0</v>
      </c>
      <c r="BP118" s="144">
        <f t="shared" si="85"/>
        <v>0</v>
      </c>
      <c r="BQ118" s="144">
        <f t="shared" si="85"/>
        <v>0</v>
      </c>
      <c r="BR118" s="144">
        <f t="shared" si="87"/>
        <v>0</v>
      </c>
      <c r="BS118" s="144">
        <f t="shared" si="87"/>
        <v>0</v>
      </c>
      <c r="BT118" s="144">
        <f t="shared" si="87"/>
        <v>0</v>
      </c>
      <c r="BU118" s="144">
        <f t="shared" si="87"/>
        <v>0</v>
      </c>
      <c r="BV118" s="144">
        <f t="shared" si="87"/>
        <v>0</v>
      </c>
      <c r="BW118" s="144">
        <f t="shared" si="87"/>
        <v>0</v>
      </c>
      <c r="BX118" s="144">
        <f t="shared" si="87"/>
        <v>0</v>
      </c>
      <c r="BY118" s="144">
        <f t="shared" si="87"/>
        <v>0</v>
      </c>
      <c r="BZ118" s="144">
        <f t="shared" si="87"/>
        <v>0</v>
      </c>
      <c r="CA118" s="144">
        <f t="shared" si="87"/>
        <v>0</v>
      </c>
      <c r="CB118" s="144">
        <f t="shared" si="87"/>
        <v>0</v>
      </c>
      <c r="CC118" s="369"/>
      <c r="CE118" s="189" t="str">
        <f t="shared" si="63"/>
        <v>Autre</v>
      </c>
      <c r="CF118" s="145"/>
      <c r="CG118" s="145">
        <v>1</v>
      </c>
      <c r="CH118" s="145">
        <v>1</v>
      </c>
      <c r="CI118" s="145">
        <v>1</v>
      </c>
      <c r="CJ118" s="145">
        <v>1</v>
      </c>
      <c r="CK118" s="145">
        <v>1</v>
      </c>
      <c r="CL118" s="145">
        <v>1</v>
      </c>
      <c r="CM118" s="145">
        <v>1</v>
      </c>
      <c r="CN118" s="145">
        <v>1</v>
      </c>
      <c r="CO118" s="145">
        <v>1</v>
      </c>
      <c r="CP118" s="145">
        <v>1</v>
      </c>
      <c r="CQ118" s="145">
        <v>1</v>
      </c>
      <c r="CR118" s="145">
        <v>1</v>
      </c>
      <c r="CS118" s="145">
        <v>1</v>
      </c>
      <c r="CT118" s="145">
        <f t="shared" si="64"/>
        <v>0</v>
      </c>
      <c r="CU118" s="145">
        <f t="shared" si="65"/>
        <v>0</v>
      </c>
      <c r="CV118" s="145">
        <f t="shared" si="67"/>
        <v>0</v>
      </c>
    </row>
    <row r="119" spans="1:100" s="137" customFormat="1" ht="13.5" hidden="1" thickBot="1" x14ac:dyDescent="0.25">
      <c r="A119" s="369"/>
      <c r="B119" s="699" t="s">
        <v>396</v>
      </c>
      <c r="C119" s="324"/>
      <c r="D119" s="129"/>
      <c r="E119" s="155"/>
      <c r="F119" s="127"/>
      <c r="G119" s="130"/>
      <c r="H119" s="639"/>
      <c r="I119" s="130"/>
      <c r="J119" s="112"/>
      <c r="K119" s="139"/>
      <c r="L119" s="140"/>
      <c r="M119" s="141"/>
      <c r="N119" s="141"/>
      <c r="O119" s="70"/>
      <c r="P119" s="688" t="str">
        <f t="shared" si="62"/>
        <v>12. Chaufferie - génie civil</v>
      </c>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369"/>
      <c r="CE119" s="374" t="str">
        <f t="shared" si="63"/>
        <v>12. Chaufferie - génie civil</v>
      </c>
      <c r="CF119" s="145">
        <v>1</v>
      </c>
      <c r="CG119" s="145">
        <v>1</v>
      </c>
      <c r="CH119" s="145">
        <v>1</v>
      </c>
      <c r="CI119" s="145">
        <v>1</v>
      </c>
      <c r="CJ119" s="145">
        <v>1</v>
      </c>
      <c r="CK119" s="145">
        <v>1</v>
      </c>
      <c r="CL119" s="145">
        <v>1</v>
      </c>
      <c r="CM119" s="145">
        <v>1</v>
      </c>
      <c r="CN119" s="145">
        <v>1</v>
      </c>
      <c r="CO119" s="145">
        <v>1</v>
      </c>
      <c r="CP119" s="145">
        <v>1</v>
      </c>
      <c r="CQ119" s="145">
        <v>1</v>
      </c>
      <c r="CR119" s="145">
        <v>1</v>
      </c>
      <c r="CS119" s="145">
        <v>1</v>
      </c>
      <c r="CT119" s="145">
        <f t="shared" si="64"/>
        <v>1</v>
      </c>
      <c r="CU119" s="145">
        <f t="shared" si="65"/>
        <v>1</v>
      </c>
      <c r="CV119" s="145">
        <f t="shared" si="67"/>
        <v>1</v>
      </c>
    </row>
    <row r="120" spans="1:100" s="137" customFormat="1" ht="13.5" hidden="1" thickBot="1" x14ac:dyDescent="0.25">
      <c r="A120" s="369"/>
      <c r="B120" s="96" t="s">
        <v>157</v>
      </c>
      <c r="C120" s="319"/>
      <c r="D120" s="49"/>
      <c r="E120" s="152">
        <v>30</v>
      </c>
      <c r="F120" s="642"/>
      <c r="G120" s="34">
        <v>0</v>
      </c>
      <c r="H120" s="636"/>
      <c r="I120" s="622" t="s">
        <v>124</v>
      </c>
      <c r="J120" s="112"/>
      <c r="K120" s="139">
        <f t="shared" si="68"/>
        <v>30</v>
      </c>
      <c r="L120" s="140">
        <f t="shared" ref="L120:L125" si="92">IF(ISNUMBER(H120),IF(I120=$D$332,IFERROR(H120/D120,"-"),H120/100),IF(ISNUMBER(G120),G120,0))</f>
        <v>0</v>
      </c>
      <c r="M120" s="141">
        <f t="shared" ref="M120:M125" si="93">IF(AND(ISNUMBER(H120),I120=$D$332),H120,L120*D120)</f>
        <v>0</v>
      </c>
      <c r="N120" s="141">
        <f t="shared" ref="N120:N125" si="94">1/K120*D120</f>
        <v>0</v>
      </c>
      <c r="O120" s="70"/>
      <c r="P120" s="149" t="str">
        <f t="shared" si="62"/>
        <v>Excavation</v>
      </c>
      <c r="Q120" s="144">
        <f t="shared" si="72"/>
        <v>0</v>
      </c>
      <c r="R120" s="144">
        <f t="shared" ref="R120:AU125" si="95">IF(Betrachtungszeit_Heizung&lt;R$26,0,IF(AND(Q$26&lt;&gt;0,Q$26/($K120)=INT(Q$26/($K120))),$D120,0))</f>
        <v>0</v>
      </c>
      <c r="S120" s="144">
        <f t="shared" si="95"/>
        <v>0</v>
      </c>
      <c r="T120" s="144">
        <f t="shared" si="95"/>
        <v>0</v>
      </c>
      <c r="U120" s="144">
        <f t="shared" si="95"/>
        <v>0</v>
      </c>
      <c r="V120" s="144">
        <f t="shared" si="95"/>
        <v>0</v>
      </c>
      <c r="W120" s="144">
        <f t="shared" si="95"/>
        <v>0</v>
      </c>
      <c r="X120" s="144">
        <f t="shared" si="95"/>
        <v>0</v>
      </c>
      <c r="Y120" s="144">
        <f t="shared" si="95"/>
        <v>0</v>
      </c>
      <c r="Z120" s="144">
        <f t="shared" si="95"/>
        <v>0</v>
      </c>
      <c r="AA120" s="144">
        <f t="shared" si="95"/>
        <v>0</v>
      </c>
      <c r="AB120" s="144">
        <f t="shared" si="95"/>
        <v>0</v>
      </c>
      <c r="AC120" s="144">
        <f t="shared" si="95"/>
        <v>0</v>
      </c>
      <c r="AD120" s="144">
        <f t="shared" si="95"/>
        <v>0</v>
      </c>
      <c r="AE120" s="144">
        <f t="shared" si="95"/>
        <v>0</v>
      </c>
      <c r="AF120" s="144">
        <f t="shared" si="95"/>
        <v>0</v>
      </c>
      <c r="AG120" s="144">
        <f t="shared" si="95"/>
        <v>0</v>
      </c>
      <c r="AH120" s="144">
        <f t="shared" si="95"/>
        <v>0</v>
      </c>
      <c r="AI120" s="144">
        <f t="shared" si="95"/>
        <v>0</v>
      </c>
      <c r="AJ120" s="144">
        <f t="shared" si="95"/>
        <v>0</v>
      </c>
      <c r="AK120" s="144">
        <f t="shared" si="95"/>
        <v>0</v>
      </c>
      <c r="AL120" s="144">
        <f t="shared" si="95"/>
        <v>0</v>
      </c>
      <c r="AM120" s="144">
        <f t="shared" si="95"/>
        <v>0</v>
      </c>
      <c r="AN120" s="144">
        <f t="shared" si="95"/>
        <v>0</v>
      </c>
      <c r="AO120" s="144">
        <f t="shared" si="95"/>
        <v>0</v>
      </c>
      <c r="AP120" s="144">
        <f t="shared" si="95"/>
        <v>0</v>
      </c>
      <c r="AQ120" s="144">
        <f t="shared" si="95"/>
        <v>0</v>
      </c>
      <c r="AR120" s="144">
        <f t="shared" si="95"/>
        <v>0</v>
      </c>
      <c r="AS120" s="144">
        <f t="shared" si="95"/>
        <v>0</v>
      </c>
      <c r="AT120" s="144">
        <f t="shared" si="95"/>
        <v>0</v>
      </c>
      <c r="AU120" s="144">
        <f t="shared" si="95"/>
        <v>0</v>
      </c>
      <c r="AV120" s="144">
        <f t="shared" ref="AV120:AV125" si="96">SUMIF($AX$26:$CB$26,Betrachtungszeit_Heizung,AX120:CB120)</f>
        <v>0</v>
      </c>
      <c r="AX120" s="144">
        <f t="shared" si="58"/>
        <v>0</v>
      </c>
      <c r="AY120" s="144">
        <f t="shared" si="86"/>
        <v>0</v>
      </c>
      <c r="AZ120" s="144">
        <f t="shared" si="86"/>
        <v>0</v>
      </c>
      <c r="BA120" s="144">
        <f t="shared" si="86"/>
        <v>0</v>
      </c>
      <c r="BB120" s="144">
        <f t="shared" si="86"/>
        <v>0</v>
      </c>
      <c r="BC120" s="144">
        <f t="shared" si="86"/>
        <v>0</v>
      </c>
      <c r="BD120" s="144">
        <f t="shared" si="86"/>
        <v>0</v>
      </c>
      <c r="BE120" s="144">
        <f t="shared" si="86"/>
        <v>0</v>
      </c>
      <c r="BF120" s="144">
        <f t="shared" si="86"/>
        <v>0</v>
      </c>
      <c r="BG120" s="144">
        <f t="shared" si="86"/>
        <v>0</v>
      </c>
      <c r="BH120" s="144">
        <f t="shared" si="86"/>
        <v>0</v>
      </c>
      <c r="BI120" s="144">
        <f t="shared" si="86"/>
        <v>0</v>
      </c>
      <c r="BJ120" s="144">
        <f t="shared" si="86"/>
        <v>0</v>
      </c>
      <c r="BK120" s="144">
        <f t="shared" si="86"/>
        <v>0</v>
      </c>
      <c r="BL120" s="144">
        <f t="shared" si="86"/>
        <v>0</v>
      </c>
      <c r="BM120" s="144">
        <f t="shared" si="86"/>
        <v>0</v>
      </c>
      <c r="BN120" s="144">
        <f t="shared" si="85"/>
        <v>0</v>
      </c>
      <c r="BO120" s="144">
        <f t="shared" si="85"/>
        <v>0</v>
      </c>
      <c r="BP120" s="144">
        <f t="shared" si="85"/>
        <v>0</v>
      </c>
      <c r="BQ120" s="144">
        <f t="shared" si="85"/>
        <v>0</v>
      </c>
      <c r="BR120" s="144">
        <f t="shared" si="87"/>
        <v>0</v>
      </c>
      <c r="BS120" s="144">
        <f t="shared" si="87"/>
        <v>0</v>
      </c>
      <c r="BT120" s="144">
        <f t="shared" si="87"/>
        <v>0</v>
      </c>
      <c r="BU120" s="144">
        <f t="shared" si="87"/>
        <v>0</v>
      </c>
      <c r="BV120" s="144">
        <f t="shared" si="87"/>
        <v>0</v>
      </c>
      <c r="BW120" s="144">
        <f t="shared" si="87"/>
        <v>0</v>
      </c>
      <c r="BX120" s="144">
        <f t="shared" si="87"/>
        <v>0</v>
      </c>
      <c r="BY120" s="144">
        <f t="shared" si="87"/>
        <v>0</v>
      </c>
      <c r="BZ120" s="144">
        <f t="shared" si="87"/>
        <v>0</v>
      </c>
      <c r="CA120" s="144">
        <f t="shared" si="87"/>
        <v>0</v>
      </c>
      <c r="CB120" s="144">
        <f t="shared" si="87"/>
        <v>0</v>
      </c>
      <c r="CC120" s="369"/>
      <c r="CE120" s="189" t="str">
        <f t="shared" si="63"/>
        <v>Excavation</v>
      </c>
      <c r="CF120" s="145"/>
      <c r="CG120" s="145">
        <v>1</v>
      </c>
      <c r="CH120" s="145">
        <v>1</v>
      </c>
      <c r="CI120" s="145">
        <v>1</v>
      </c>
      <c r="CJ120" s="145">
        <v>1</v>
      </c>
      <c r="CK120" s="145">
        <v>1</v>
      </c>
      <c r="CL120" s="145">
        <v>1</v>
      </c>
      <c r="CM120" s="145">
        <v>1</v>
      </c>
      <c r="CN120" s="145">
        <v>1</v>
      </c>
      <c r="CO120" s="145">
        <v>1</v>
      </c>
      <c r="CP120" s="145">
        <v>1</v>
      </c>
      <c r="CQ120" s="145">
        <v>1</v>
      </c>
      <c r="CR120" s="145">
        <v>1</v>
      </c>
      <c r="CS120" s="145">
        <v>1</v>
      </c>
      <c r="CT120" s="145">
        <f t="shared" si="64"/>
        <v>0</v>
      </c>
      <c r="CU120" s="145">
        <f t="shared" si="65"/>
        <v>0</v>
      </c>
      <c r="CV120" s="145">
        <f t="shared" si="67"/>
        <v>0</v>
      </c>
    </row>
    <row r="121" spans="1:100" s="137" customFormat="1" ht="13.5" hidden="1" thickBot="1" x14ac:dyDescent="0.25">
      <c r="A121" s="369"/>
      <c r="B121" s="96" t="s">
        <v>397</v>
      </c>
      <c r="C121" s="319"/>
      <c r="D121" s="49"/>
      <c r="E121" s="152">
        <v>30</v>
      </c>
      <c r="F121" s="642"/>
      <c r="G121" s="34">
        <v>1.4999999999999999E-2</v>
      </c>
      <c r="H121" s="636"/>
      <c r="I121" s="622" t="s">
        <v>124</v>
      </c>
      <c r="J121" s="112"/>
      <c r="K121" s="139">
        <f t="shared" si="68"/>
        <v>30</v>
      </c>
      <c r="L121" s="140">
        <f t="shared" si="92"/>
        <v>1.4999999999999999E-2</v>
      </c>
      <c r="M121" s="141">
        <f t="shared" si="93"/>
        <v>0</v>
      </c>
      <c r="N121" s="141">
        <f t="shared" si="94"/>
        <v>0</v>
      </c>
      <c r="O121" s="70"/>
      <c r="P121" s="149" t="str">
        <f t="shared" si="62"/>
        <v>Part des coûts de construction de la chaufferie</v>
      </c>
      <c r="Q121" s="144">
        <f t="shared" si="72"/>
        <v>0</v>
      </c>
      <c r="R121" s="144">
        <f t="shared" si="95"/>
        <v>0</v>
      </c>
      <c r="S121" s="144">
        <f t="shared" si="95"/>
        <v>0</v>
      </c>
      <c r="T121" s="144">
        <f t="shared" si="95"/>
        <v>0</v>
      </c>
      <c r="U121" s="144">
        <f t="shared" si="95"/>
        <v>0</v>
      </c>
      <c r="V121" s="144">
        <f t="shared" si="95"/>
        <v>0</v>
      </c>
      <c r="W121" s="144">
        <f t="shared" si="95"/>
        <v>0</v>
      </c>
      <c r="X121" s="144">
        <f t="shared" si="95"/>
        <v>0</v>
      </c>
      <c r="Y121" s="144">
        <f t="shared" si="95"/>
        <v>0</v>
      </c>
      <c r="Z121" s="144">
        <f t="shared" si="95"/>
        <v>0</v>
      </c>
      <c r="AA121" s="144">
        <f t="shared" si="95"/>
        <v>0</v>
      </c>
      <c r="AB121" s="144">
        <f t="shared" si="95"/>
        <v>0</v>
      </c>
      <c r="AC121" s="144">
        <f t="shared" si="95"/>
        <v>0</v>
      </c>
      <c r="AD121" s="144">
        <f t="shared" si="95"/>
        <v>0</v>
      </c>
      <c r="AE121" s="144">
        <f t="shared" si="95"/>
        <v>0</v>
      </c>
      <c r="AF121" s="144">
        <f t="shared" si="95"/>
        <v>0</v>
      </c>
      <c r="AG121" s="144">
        <f t="shared" si="95"/>
        <v>0</v>
      </c>
      <c r="AH121" s="144">
        <f t="shared" si="95"/>
        <v>0</v>
      </c>
      <c r="AI121" s="144">
        <f t="shared" si="95"/>
        <v>0</v>
      </c>
      <c r="AJ121" s="144">
        <f t="shared" si="95"/>
        <v>0</v>
      </c>
      <c r="AK121" s="144">
        <f t="shared" si="95"/>
        <v>0</v>
      </c>
      <c r="AL121" s="144">
        <f t="shared" si="95"/>
        <v>0</v>
      </c>
      <c r="AM121" s="144">
        <f t="shared" si="95"/>
        <v>0</v>
      </c>
      <c r="AN121" s="144">
        <f t="shared" si="95"/>
        <v>0</v>
      </c>
      <c r="AO121" s="144">
        <f t="shared" si="95"/>
        <v>0</v>
      </c>
      <c r="AP121" s="144">
        <f t="shared" si="95"/>
        <v>0</v>
      </c>
      <c r="AQ121" s="144">
        <f t="shared" si="95"/>
        <v>0</v>
      </c>
      <c r="AR121" s="144">
        <f t="shared" si="95"/>
        <v>0</v>
      </c>
      <c r="AS121" s="144">
        <f t="shared" si="95"/>
        <v>0</v>
      </c>
      <c r="AT121" s="144">
        <f t="shared" si="95"/>
        <v>0</v>
      </c>
      <c r="AU121" s="144">
        <f t="shared" si="95"/>
        <v>0</v>
      </c>
      <c r="AV121" s="144">
        <f t="shared" si="96"/>
        <v>0</v>
      </c>
      <c r="AX121" s="144">
        <f t="shared" si="58"/>
        <v>0</v>
      </c>
      <c r="AY121" s="144">
        <f t="shared" si="86"/>
        <v>0</v>
      </c>
      <c r="AZ121" s="144">
        <f t="shared" si="86"/>
        <v>0</v>
      </c>
      <c r="BA121" s="144">
        <f t="shared" si="86"/>
        <v>0</v>
      </c>
      <c r="BB121" s="144">
        <f t="shared" si="86"/>
        <v>0</v>
      </c>
      <c r="BC121" s="144">
        <f t="shared" si="86"/>
        <v>0</v>
      </c>
      <c r="BD121" s="144">
        <f t="shared" si="86"/>
        <v>0</v>
      </c>
      <c r="BE121" s="144">
        <f t="shared" si="86"/>
        <v>0</v>
      </c>
      <c r="BF121" s="144">
        <f t="shared" si="86"/>
        <v>0</v>
      </c>
      <c r="BG121" s="144">
        <f t="shared" si="86"/>
        <v>0</v>
      </c>
      <c r="BH121" s="144">
        <f t="shared" si="86"/>
        <v>0</v>
      </c>
      <c r="BI121" s="144">
        <f t="shared" si="86"/>
        <v>0</v>
      </c>
      <c r="BJ121" s="144">
        <f t="shared" si="86"/>
        <v>0</v>
      </c>
      <c r="BK121" s="144">
        <f t="shared" si="86"/>
        <v>0</v>
      </c>
      <c r="BL121" s="144">
        <f t="shared" si="86"/>
        <v>0</v>
      </c>
      <c r="BM121" s="144">
        <f t="shared" si="86"/>
        <v>0</v>
      </c>
      <c r="BN121" s="144">
        <f t="shared" si="85"/>
        <v>0</v>
      </c>
      <c r="BO121" s="144">
        <f t="shared" si="85"/>
        <v>0</v>
      </c>
      <c r="BP121" s="144">
        <f t="shared" si="85"/>
        <v>0</v>
      </c>
      <c r="BQ121" s="144">
        <f t="shared" si="85"/>
        <v>0</v>
      </c>
      <c r="BR121" s="144">
        <f t="shared" si="87"/>
        <v>0</v>
      </c>
      <c r="BS121" s="144">
        <f t="shared" si="87"/>
        <v>0</v>
      </c>
      <c r="BT121" s="144">
        <f t="shared" si="87"/>
        <v>0</v>
      </c>
      <c r="BU121" s="144">
        <f t="shared" si="87"/>
        <v>0</v>
      </c>
      <c r="BV121" s="144">
        <f t="shared" si="87"/>
        <v>0</v>
      </c>
      <c r="BW121" s="144">
        <f t="shared" si="87"/>
        <v>0</v>
      </c>
      <c r="BX121" s="144">
        <f t="shared" si="87"/>
        <v>0</v>
      </c>
      <c r="BY121" s="144">
        <f t="shared" si="87"/>
        <v>0</v>
      </c>
      <c r="BZ121" s="144">
        <f t="shared" si="87"/>
        <v>0</v>
      </c>
      <c r="CA121" s="144">
        <f t="shared" si="87"/>
        <v>0</v>
      </c>
      <c r="CB121" s="144">
        <f t="shared" si="87"/>
        <v>0</v>
      </c>
      <c r="CC121" s="369"/>
      <c r="CE121" s="189" t="str">
        <f t="shared" si="63"/>
        <v>Part des coûts de construction de la chaufferie</v>
      </c>
      <c r="CF121" s="145"/>
      <c r="CG121" s="145">
        <v>1</v>
      </c>
      <c r="CH121" s="145">
        <v>1</v>
      </c>
      <c r="CI121" s="145">
        <v>1</v>
      </c>
      <c r="CJ121" s="145">
        <v>1</v>
      </c>
      <c r="CK121" s="145">
        <v>1</v>
      </c>
      <c r="CL121" s="145">
        <v>1</v>
      </c>
      <c r="CM121" s="145">
        <v>1</v>
      </c>
      <c r="CN121" s="145">
        <v>1</v>
      </c>
      <c r="CO121" s="145">
        <v>1</v>
      </c>
      <c r="CP121" s="145">
        <v>1</v>
      </c>
      <c r="CQ121" s="145">
        <v>1</v>
      </c>
      <c r="CR121" s="145">
        <v>1</v>
      </c>
      <c r="CS121" s="145">
        <v>1</v>
      </c>
      <c r="CT121" s="145">
        <f t="shared" si="64"/>
        <v>0</v>
      </c>
      <c r="CU121" s="145">
        <f t="shared" si="65"/>
        <v>0</v>
      </c>
      <c r="CV121" s="145">
        <f t="shared" si="67"/>
        <v>0</v>
      </c>
    </row>
    <row r="122" spans="1:100" s="137" customFormat="1" ht="13.5" hidden="1" thickBot="1" x14ac:dyDescent="0.25">
      <c r="A122" s="369"/>
      <c r="B122" s="96" t="s">
        <v>429</v>
      </c>
      <c r="C122" s="319"/>
      <c r="D122" s="49"/>
      <c r="E122" s="152">
        <v>30</v>
      </c>
      <c r="F122" s="642"/>
      <c r="G122" s="34">
        <v>1.4999999999999999E-2</v>
      </c>
      <c r="H122" s="636"/>
      <c r="I122" s="622" t="s">
        <v>124</v>
      </c>
      <c r="J122" s="112"/>
      <c r="K122" s="139">
        <f t="shared" si="68"/>
        <v>30</v>
      </c>
      <c r="L122" s="140">
        <f t="shared" si="92"/>
        <v>1.4999999999999999E-2</v>
      </c>
      <c r="M122" s="141">
        <f t="shared" si="93"/>
        <v>0</v>
      </c>
      <c r="N122" s="141">
        <f t="shared" si="94"/>
        <v>0</v>
      </c>
      <c r="O122" s="70"/>
      <c r="P122" s="149" t="str">
        <f t="shared" si="62"/>
        <v>Travaux de génie civil</v>
      </c>
      <c r="Q122" s="144">
        <f t="shared" si="72"/>
        <v>0</v>
      </c>
      <c r="R122" s="144">
        <f t="shared" si="95"/>
        <v>0</v>
      </c>
      <c r="S122" s="144">
        <f t="shared" si="95"/>
        <v>0</v>
      </c>
      <c r="T122" s="144">
        <f t="shared" si="95"/>
        <v>0</v>
      </c>
      <c r="U122" s="144">
        <f t="shared" si="95"/>
        <v>0</v>
      </c>
      <c r="V122" s="144">
        <f t="shared" si="95"/>
        <v>0</v>
      </c>
      <c r="W122" s="144">
        <f t="shared" si="95"/>
        <v>0</v>
      </c>
      <c r="X122" s="144">
        <f t="shared" si="95"/>
        <v>0</v>
      </c>
      <c r="Y122" s="144">
        <f t="shared" si="95"/>
        <v>0</v>
      </c>
      <c r="Z122" s="144">
        <f t="shared" si="95"/>
        <v>0</v>
      </c>
      <c r="AA122" s="144">
        <f t="shared" si="95"/>
        <v>0</v>
      </c>
      <c r="AB122" s="144">
        <f t="shared" si="95"/>
        <v>0</v>
      </c>
      <c r="AC122" s="144">
        <f t="shared" si="95"/>
        <v>0</v>
      </c>
      <c r="AD122" s="144">
        <f t="shared" si="95"/>
        <v>0</v>
      </c>
      <c r="AE122" s="144">
        <f t="shared" si="95"/>
        <v>0</v>
      </c>
      <c r="AF122" s="144">
        <f t="shared" si="95"/>
        <v>0</v>
      </c>
      <c r="AG122" s="144">
        <f t="shared" si="95"/>
        <v>0</v>
      </c>
      <c r="AH122" s="144">
        <f t="shared" si="95"/>
        <v>0</v>
      </c>
      <c r="AI122" s="144">
        <f t="shared" si="95"/>
        <v>0</v>
      </c>
      <c r="AJ122" s="144">
        <f t="shared" si="95"/>
        <v>0</v>
      </c>
      <c r="AK122" s="144">
        <f t="shared" si="95"/>
        <v>0</v>
      </c>
      <c r="AL122" s="144">
        <f t="shared" si="95"/>
        <v>0</v>
      </c>
      <c r="AM122" s="144">
        <f t="shared" si="95"/>
        <v>0</v>
      </c>
      <c r="AN122" s="144">
        <f t="shared" si="95"/>
        <v>0</v>
      </c>
      <c r="AO122" s="144">
        <f t="shared" si="95"/>
        <v>0</v>
      </c>
      <c r="AP122" s="144">
        <f t="shared" si="95"/>
        <v>0</v>
      </c>
      <c r="AQ122" s="144">
        <f t="shared" si="95"/>
        <v>0</v>
      </c>
      <c r="AR122" s="144">
        <f t="shared" si="95"/>
        <v>0</v>
      </c>
      <c r="AS122" s="144">
        <f t="shared" si="95"/>
        <v>0</v>
      </c>
      <c r="AT122" s="144">
        <f t="shared" si="95"/>
        <v>0</v>
      </c>
      <c r="AU122" s="144">
        <f t="shared" si="95"/>
        <v>0</v>
      </c>
      <c r="AV122" s="144">
        <f t="shared" si="96"/>
        <v>0</v>
      </c>
      <c r="AX122" s="144">
        <f t="shared" si="58"/>
        <v>0</v>
      </c>
      <c r="AY122" s="144">
        <f t="shared" si="86"/>
        <v>0</v>
      </c>
      <c r="AZ122" s="144">
        <f t="shared" si="86"/>
        <v>0</v>
      </c>
      <c r="BA122" s="144">
        <f t="shared" si="86"/>
        <v>0</v>
      </c>
      <c r="BB122" s="144">
        <f t="shared" si="86"/>
        <v>0</v>
      </c>
      <c r="BC122" s="144">
        <f t="shared" si="86"/>
        <v>0</v>
      </c>
      <c r="BD122" s="144">
        <f t="shared" si="86"/>
        <v>0</v>
      </c>
      <c r="BE122" s="144">
        <f t="shared" si="86"/>
        <v>0</v>
      </c>
      <c r="BF122" s="144">
        <f t="shared" si="86"/>
        <v>0</v>
      </c>
      <c r="BG122" s="144">
        <f t="shared" si="86"/>
        <v>0</v>
      </c>
      <c r="BH122" s="144">
        <f t="shared" si="86"/>
        <v>0</v>
      </c>
      <c r="BI122" s="144">
        <f t="shared" si="86"/>
        <v>0</v>
      </c>
      <c r="BJ122" s="144">
        <f t="shared" si="86"/>
        <v>0</v>
      </c>
      <c r="BK122" s="144">
        <f t="shared" si="86"/>
        <v>0</v>
      </c>
      <c r="BL122" s="144">
        <f t="shared" si="86"/>
        <v>0</v>
      </c>
      <c r="BM122" s="144">
        <f t="shared" si="86"/>
        <v>0</v>
      </c>
      <c r="BN122" s="144">
        <f t="shared" si="85"/>
        <v>0</v>
      </c>
      <c r="BO122" s="144">
        <f t="shared" si="85"/>
        <v>0</v>
      </c>
      <c r="BP122" s="144">
        <f t="shared" si="85"/>
        <v>0</v>
      </c>
      <c r="BQ122" s="144">
        <f t="shared" si="85"/>
        <v>0</v>
      </c>
      <c r="BR122" s="144">
        <f t="shared" si="87"/>
        <v>0</v>
      </c>
      <c r="BS122" s="144">
        <f t="shared" si="87"/>
        <v>0</v>
      </c>
      <c r="BT122" s="144">
        <f t="shared" si="87"/>
        <v>0</v>
      </c>
      <c r="BU122" s="144">
        <f t="shared" si="87"/>
        <v>0</v>
      </c>
      <c r="BV122" s="144">
        <f t="shared" si="87"/>
        <v>0</v>
      </c>
      <c r="BW122" s="144">
        <f t="shared" si="87"/>
        <v>0</v>
      </c>
      <c r="BX122" s="144">
        <f t="shared" si="87"/>
        <v>0</v>
      </c>
      <c r="BY122" s="144">
        <f t="shared" si="87"/>
        <v>0</v>
      </c>
      <c r="BZ122" s="144">
        <f t="shared" si="87"/>
        <v>0</v>
      </c>
      <c r="CA122" s="144">
        <f t="shared" si="87"/>
        <v>0</v>
      </c>
      <c r="CB122" s="144">
        <f t="shared" si="87"/>
        <v>0</v>
      </c>
      <c r="CC122" s="369"/>
      <c r="CE122" s="189" t="str">
        <f t="shared" si="63"/>
        <v>Travaux de génie civil</v>
      </c>
      <c r="CF122" s="145"/>
      <c r="CG122" s="145">
        <v>1</v>
      </c>
      <c r="CH122" s="145">
        <v>1</v>
      </c>
      <c r="CI122" s="145">
        <v>1</v>
      </c>
      <c r="CJ122" s="145">
        <v>1</v>
      </c>
      <c r="CK122" s="145">
        <v>1</v>
      </c>
      <c r="CL122" s="145">
        <v>1</v>
      </c>
      <c r="CM122" s="145">
        <v>1</v>
      </c>
      <c r="CN122" s="145">
        <v>1</v>
      </c>
      <c r="CO122" s="145">
        <v>1</v>
      </c>
      <c r="CP122" s="145">
        <v>1</v>
      </c>
      <c r="CQ122" s="145">
        <v>1</v>
      </c>
      <c r="CR122" s="145">
        <v>1</v>
      </c>
      <c r="CS122" s="145">
        <v>1</v>
      </c>
      <c r="CT122" s="145">
        <f t="shared" si="64"/>
        <v>0</v>
      </c>
      <c r="CU122" s="145">
        <f t="shared" si="65"/>
        <v>0</v>
      </c>
      <c r="CV122" s="145">
        <f t="shared" si="67"/>
        <v>0</v>
      </c>
    </row>
    <row r="123" spans="1:100" s="137" customFormat="1" ht="13.5" hidden="1" thickBot="1" x14ac:dyDescent="0.25">
      <c r="A123" s="369"/>
      <c r="B123" s="96" t="s">
        <v>428</v>
      </c>
      <c r="C123" s="319"/>
      <c r="D123" s="49"/>
      <c r="E123" s="152">
        <v>30</v>
      </c>
      <c r="F123" s="642"/>
      <c r="G123" s="34">
        <v>1.4999999999999999E-2</v>
      </c>
      <c r="H123" s="636"/>
      <c r="I123" s="622" t="s">
        <v>124</v>
      </c>
      <c r="J123" s="112"/>
      <c r="K123" s="139">
        <f t="shared" si="68"/>
        <v>30</v>
      </c>
      <c r="L123" s="140">
        <f t="shared" si="92"/>
        <v>1.4999999999999999E-2</v>
      </c>
      <c r="M123" s="141">
        <f t="shared" si="93"/>
        <v>0</v>
      </c>
      <c r="N123" s="141">
        <f t="shared" si="94"/>
        <v>0</v>
      </c>
      <c r="O123" s="70"/>
      <c r="P123" s="149" t="str">
        <f t="shared" si="62"/>
        <v>Sorties de secours</v>
      </c>
      <c r="Q123" s="144">
        <f t="shared" si="72"/>
        <v>0</v>
      </c>
      <c r="R123" s="144">
        <f t="shared" si="95"/>
        <v>0</v>
      </c>
      <c r="S123" s="144">
        <f t="shared" si="95"/>
        <v>0</v>
      </c>
      <c r="T123" s="144">
        <f t="shared" si="95"/>
        <v>0</v>
      </c>
      <c r="U123" s="144">
        <f t="shared" si="95"/>
        <v>0</v>
      </c>
      <c r="V123" s="144">
        <f t="shared" si="95"/>
        <v>0</v>
      </c>
      <c r="W123" s="144">
        <f t="shared" si="95"/>
        <v>0</v>
      </c>
      <c r="X123" s="144">
        <f t="shared" si="95"/>
        <v>0</v>
      </c>
      <c r="Y123" s="144">
        <f t="shared" si="95"/>
        <v>0</v>
      </c>
      <c r="Z123" s="144">
        <f t="shared" si="95"/>
        <v>0</v>
      </c>
      <c r="AA123" s="144">
        <f t="shared" si="95"/>
        <v>0</v>
      </c>
      <c r="AB123" s="144">
        <f t="shared" si="95"/>
        <v>0</v>
      </c>
      <c r="AC123" s="144">
        <f t="shared" si="95"/>
        <v>0</v>
      </c>
      <c r="AD123" s="144">
        <f t="shared" si="95"/>
        <v>0</v>
      </c>
      <c r="AE123" s="144">
        <f t="shared" si="95"/>
        <v>0</v>
      </c>
      <c r="AF123" s="144">
        <f t="shared" si="95"/>
        <v>0</v>
      </c>
      <c r="AG123" s="144">
        <f t="shared" si="95"/>
        <v>0</v>
      </c>
      <c r="AH123" s="144">
        <f t="shared" si="95"/>
        <v>0</v>
      </c>
      <c r="AI123" s="144">
        <f t="shared" si="95"/>
        <v>0</v>
      </c>
      <c r="AJ123" s="144">
        <f t="shared" si="95"/>
        <v>0</v>
      </c>
      <c r="AK123" s="144">
        <f t="shared" si="95"/>
        <v>0</v>
      </c>
      <c r="AL123" s="144">
        <f t="shared" si="95"/>
        <v>0</v>
      </c>
      <c r="AM123" s="144">
        <f t="shared" si="95"/>
        <v>0</v>
      </c>
      <c r="AN123" s="144">
        <f t="shared" si="95"/>
        <v>0</v>
      </c>
      <c r="AO123" s="144">
        <f t="shared" si="95"/>
        <v>0</v>
      </c>
      <c r="AP123" s="144">
        <f t="shared" si="95"/>
        <v>0</v>
      </c>
      <c r="AQ123" s="144">
        <f t="shared" si="95"/>
        <v>0</v>
      </c>
      <c r="AR123" s="144">
        <f t="shared" si="95"/>
        <v>0</v>
      </c>
      <c r="AS123" s="144">
        <f t="shared" si="95"/>
        <v>0</v>
      </c>
      <c r="AT123" s="144">
        <f t="shared" si="95"/>
        <v>0</v>
      </c>
      <c r="AU123" s="144">
        <f t="shared" si="95"/>
        <v>0</v>
      </c>
      <c r="AV123" s="144">
        <f t="shared" si="96"/>
        <v>0</v>
      </c>
      <c r="AX123" s="144">
        <f t="shared" si="58"/>
        <v>0</v>
      </c>
      <c r="AY123" s="144">
        <f t="shared" si="86"/>
        <v>0</v>
      </c>
      <c r="AZ123" s="144">
        <f t="shared" si="86"/>
        <v>0</v>
      </c>
      <c r="BA123" s="144">
        <f t="shared" si="86"/>
        <v>0</v>
      </c>
      <c r="BB123" s="144">
        <f t="shared" si="86"/>
        <v>0</v>
      </c>
      <c r="BC123" s="144">
        <f t="shared" si="86"/>
        <v>0</v>
      </c>
      <c r="BD123" s="144">
        <f t="shared" si="86"/>
        <v>0</v>
      </c>
      <c r="BE123" s="144">
        <f t="shared" si="86"/>
        <v>0</v>
      </c>
      <c r="BF123" s="144">
        <f t="shared" si="86"/>
        <v>0</v>
      </c>
      <c r="BG123" s="144">
        <f t="shared" si="86"/>
        <v>0</v>
      </c>
      <c r="BH123" s="144">
        <f t="shared" si="86"/>
        <v>0</v>
      </c>
      <c r="BI123" s="144">
        <f t="shared" si="86"/>
        <v>0</v>
      </c>
      <c r="BJ123" s="144">
        <f t="shared" si="86"/>
        <v>0</v>
      </c>
      <c r="BK123" s="144">
        <f t="shared" si="86"/>
        <v>0</v>
      </c>
      <c r="BL123" s="144">
        <f t="shared" si="86"/>
        <v>0</v>
      </c>
      <c r="BM123" s="144">
        <f t="shared" si="86"/>
        <v>0</v>
      </c>
      <c r="BN123" s="144">
        <f t="shared" si="85"/>
        <v>0</v>
      </c>
      <c r="BO123" s="144">
        <f t="shared" si="85"/>
        <v>0</v>
      </c>
      <c r="BP123" s="144">
        <f t="shared" si="85"/>
        <v>0</v>
      </c>
      <c r="BQ123" s="144">
        <f t="shared" si="85"/>
        <v>0</v>
      </c>
      <c r="BR123" s="144">
        <f t="shared" si="87"/>
        <v>0</v>
      </c>
      <c r="BS123" s="144">
        <f t="shared" si="87"/>
        <v>0</v>
      </c>
      <c r="BT123" s="144">
        <f t="shared" si="87"/>
        <v>0</v>
      </c>
      <c r="BU123" s="144">
        <f t="shared" si="87"/>
        <v>0</v>
      </c>
      <c r="BV123" s="144">
        <f t="shared" si="87"/>
        <v>0</v>
      </c>
      <c r="BW123" s="144">
        <f t="shared" si="87"/>
        <v>0</v>
      </c>
      <c r="BX123" s="144">
        <f t="shared" si="87"/>
        <v>0</v>
      </c>
      <c r="BY123" s="144">
        <f t="shared" si="87"/>
        <v>0</v>
      </c>
      <c r="BZ123" s="144">
        <f t="shared" si="87"/>
        <v>0</v>
      </c>
      <c r="CA123" s="144">
        <f t="shared" si="87"/>
        <v>0</v>
      </c>
      <c r="CB123" s="144">
        <f t="shared" si="87"/>
        <v>0</v>
      </c>
      <c r="CC123" s="369"/>
      <c r="CE123" s="189" t="str">
        <f t="shared" si="63"/>
        <v>Sorties de secours</v>
      </c>
      <c r="CF123" s="145"/>
      <c r="CG123" s="145">
        <v>1</v>
      </c>
      <c r="CH123" s="145">
        <v>1</v>
      </c>
      <c r="CI123" s="145">
        <v>1</v>
      </c>
      <c r="CJ123" s="145">
        <v>1</v>
      </c>
      <c r="CK123" s="145">
        <v>1</v>
      </c>
      <c r="CL123" s="145">
        <v>1</v>
      </c>
      <c r="CM123" s="145">
        <v>1</v>
      </c>
      <c r="CN123" s="145">
        <v>1</v>
      </c>
      <c r="CO123" s="145">
        <v>1</v>
      </c>
      <c r="CP123" s="145">
        <v>1</v>
      </c>
      <c r="CQ123" s="145">
        <v>1</v>
      </c>
      <c r="CR123" s="145">
        <v>1</v>
      </c>
      <c r="CS123" s="145">
        <v>1</v>
      </c>
      <c r="CT123" s="145">
        <f t="shared" si="64"/>
        <v>0</v>
      </c>
      <c r="CU123" s="145">
        <f t="shared" si="65"/>
        <v>0</v>
      </c>
      <c r="CV123" s="145">
        <f t="shared" si="67"/>
        <v>0</v>
      </c>
    </row>
    <row r="124" spans="1:100" s="137" customFormat="1" ht="13.5" hidden="1" thickBot="1" x14ac:dyDescent="0.25">
      <c r="A124" s="369"/>
      <c r="B124" s="96" t="s">
        <v>158</v>
      </c>
      <c r="C124" s="319"/>
      <c r="D124" s="49"/>
      <c r="E124" s="152">
        <v>30</v>
      </c>
      <c r="F124" s="642"/>
      <c r="G124" s="34">
        <v>1.4999999999999999E-2</v>
      </c>
      <c r="H124" s="636"/>
      <c r="I124" s="622" t="s">
        <v>124</v>
      </c>
      <c r="J124" s="112"/>
      <c r="K124" s="139">
        <f t="shared" si="68"/>
        <v>30</v>
      </c>
      <c r="L124" s="140">
        <f t="shared" si="92"/>
        <v>1.4999999999999999E-2</v>
      </c>
      <c r="M124" s="141">
        <f t="shared" si="93"/>
        <v>0</v>
      </c>
      <c r="N124" s="141">
        <f t="shared" si="94"/>
        <v>0</v>
      </c>
      <c r="O124" s="70"/>
      <c r="P124" s="149" t="str">
        <f t="shared" si="62"/>
        <v>Accès silo à pellets/à copeaux</v>
      </c>
      <c r="Q124" s="144">
        <f t="shared" si="72"/>
        <v>0</v>
      </c>
      <c r="R124" s="144">
        <f t="shared" si="95"/>
        <v>0</v>
      </c>
      <c r="S124" s="144">
        <f t="shared" si="95"/>
        <v>0</v>
      </c>
      <c r="T124" s="144">
        <f t="shared" si="95"/>
        <v>0</v>
      </c>
      <c r="U124" s="144">
        <f t="shared" si="95"/>
        <v>0</v>
      </c>
      <c r="V124" s="144">
        <f t="shared" si="95"/>
        <v>0</v>
      </c>
      <c r="W124" s="144">
        <f t="shared" si="95"/>
        <v>0</v>
      </c>
      <c r="X124" s="144">
        <f t="shared" si="95"/>
        <v>0</v>
      </c>
      <c r="Y124" s="144">
        <f t="shared" si="95"/>
        <v>0</v>
      </c>
      <c r="Z124" s="144">
        <f t="shared" si="95"/>
        <v>0</v>
      </c>
      <c r="AA124" s="144">
        <f t="shared" si="95"/>
        <v>0</v>
      </c>
      <c r="AB124" s="144">
        <f t="shared" si="95"/>
        <v>0</v>
      </c>
      <c r="AC124" s="144">
        <f t="shared" si="95"/>
        <v>0</v>
      </c>
      <c r="AD124" s="144">
        <f t="shared" si="95"/>
        <v>0</v>
      </c>
      <c r="AE124" s="144">
        <f t="shared" si="95"/>
        <v>0</v>
      </c>
      <c r="AF124" s="144">
        <f t="shared" si="95"/>
        <v>0</v>
      </c>
      <c r="AG124" s="144">
        <f t="shared" si="95"/>
        <v>0</v>
      </c>
      <c r="AH124" s="144">
        <f t="shared" si="95"/>
        <v>0</v>
      </c>
      <c r="AI124" s="144">
        <f t="shared" si="95"/>
        <v>0</v>
      </c>
      <c r="AJ124" s="144">
        <f t="shared" si="95"/>
        <v>0</v>
      </c>
      <c r="AK124" s="144">
        <f t="shared" si="95"/>
        <v>0</v>
      </c>
      <c r="AL124" s="144">
        <f t="shared" si="95"/>
        <v>0</v>
      </c>
      <c r="AM124" s="144">
        <f t="shared" si="95"/>
        <v>0</v>
      </c>
      <c r="AN124" s="144">
        <f t="shared" si="95"/>
        <v>0</v>
      </c>
      <c r="AO124" s="144">
        <f t="shared" si="95"/>
        <v>0</v>
      </c>
      <c r="AP124" s="144">
        <f t="shared" si="95"/>
        <v>0</v>
      </c>
      <c r="AQ124" s="144">
        <f t="shared" si="95"/>
        <v>0</v>
      </c>
      <c r="AR124" s="144">
        <f t="shared" si="95"/>
        <v>0</v>
      </c>
      <c r="AS124" s="144">
        <f t="shared" si="95"/>
        <v>0</v>
      </c>
      <c r="AT124" s="144">
        <f t="shared" si="95"/>
        <v>0</v>
      </c>
      <c r="AU124" s="144">
        <f t="shared" si="95"/>
        <v>0</v>
      </c>
      <c r="AV124" s="144">
        <f t="shared" si="96"/>
        <v>0</v>
      </c>
      <c r="AX124" s="144">
        <f t="shared" si="58"/>
        <v>0</v>
      </c>
      <c r="AY124" s="144">
        <f t="shared" si="86"/>
        <v>0</v>
      </c>
      <c r="AZ124" s="144">
        <f t="shared" si="86"/>
        <v>0</v>
      </c>
      <c r="BA124" s="144">
        <f t="shared" si="86"/>
        <v>0</v>
      </c>
      <c r="BB124" s="144">
        <f t="shared" si="86"/>
        <v>0</v>
      </c>
      <c r="BC124" s="144">
        <f t="shared" si="86"/>
        <v>0</v>
      </c>
      <c r="BD124" s="144">
        <f t="shared" si="86"/>
        <v>0</v>
      </c>
      <c r="BE124" s="144">
        <f t="shared" si="86"/>
        <v>0</v>
      </c>
      <c r="BF124" s="144">
        <f t="shared" si="86"/>
        <v>0</v>
      </c>
      <c r="BG124" s="144">
        <f t="shared" si="86"/>
        <v>0</v>
      </c>
      <c r="BH124" s="144">
        <f t="shared" si="86"/>
        <v>0</v>
      </c>
      <c r="BI124" s="144">
        <f t="shared" si="86"/>
        <v>0</v>
      </c>
      <c r="BJ124" s="144">
        <f t="shared" si="86"/>
        <v>0</v>
      </c>
      <c r="BK124" s="144">
        <f t="shared" si="86"/>
        <v>0</v>
      </c>
      <c r="BL124" s="144">
        <f t="shared" si="86"/>
        <v>0</v>
      </c>
      <c r="BM124" s="144">
        <f t="shared" si="86"/>
        <v>0</v>
      </c>
      <c r="BN124" s="144">
        <f t="shared" si="85"/>
        <v>0</v>
      </c>
      <c r="BO124" s="144">
        <f t="shared" si="85"/>
        <v>0</v>
      </c>
      <c r="BP124" s="144">
        <f t="shared" si="85"/>
        <v>0</v>
      </c>
      <c r="BQ124" s="144">
        <f t="shared" si="85"/>
        <v>0</v>
      </c>
      <c r="BR124" s="144">
        <f t="shared" si="87"/>
        <v>0</v>
      </c>
      <c r="BS124" s="144">
        <f t="shared" si="87"/>
        <v>0</v>
      </c>
      <c r="BT124" s="144">
        <f t="shared" si="87"/>
        <v>0</v>
      </c>
      <c r="BU124" s="144">
        <f t="shared" si="87"/>
        <v>0</v>
      </c>
      <c r="BV124" s="144">
        <f t="shared" si="87"/>
        <v>0</v>
      </c>
      <c r="BW124" s="144">
        <f t="shared" si="87"/>
        <v>0</v>
      </c>
      <c r="BX124" s="144">
        <f t="shared" si="87"/>
        <v>0</v>
      </c>
      <c r="BY124" s="144">
        <f t="shared" si="87"/>
        <v>0</v>
      </c>
      <c r="BZ124" s="144">
        <f t="shared" si="87"/>
        <v>0</v>
      </c>
      <c r="CA124" s="144">
        <f t="shared" si="87"/>
        <v>0</v>
      </c>
      <c r="CB124" s="144">
        <f t="shared" si="87"/>
        <v>0</v>
      </c>
      <c r="CC124" s="369"/>
      <c r="CE124" s="189" t="str">
        <f t="shared" si="63"/>
        <v>Accès silo à pellets/à copeaux</v>
      </c>
      <c r="CF124" s="145"/>
      <c r="CG124" s="145"/>
      <c r="CH124" s="145"/>
      <c r="CI124" s="145"/>
      <c r="CJ124" s="145"/>
      <c r="CK124" s="145"/>
      <c r="CL124" s="145"/>
      <c r="CM124" s="145">
        <v>1</v>
      </c>
      <c r="CN124" s="145">
        <v>1</v>
      </c>
      <c r="CO124" s="145"/>
      <c r="CP124" s="145"/>
      <c r="CQ124" s="145"/>
      <c r="CR124" s="145"/>
      <c r="CS124" s="145"/>
      <c r="CT124" s="145">
        <f t="shared" si="64"/>
        <v>0</v>
      </c>
      <c r="CU124" s="145">
        <f t="shared" si="65"/>
        <v>0</v>
      </c>
      <c r="CV124" s="145">
        <f t="shared" si="67"/>
        <v>0</v>
      </c>
    </row>
    <row r="125" spans="1:100" s="137" customFormat="1" hidden="1" x14ac:dyDescent="0.2">
      <c r="A125" s="369"/>
      <c r="B125" s="96" t="s">
        <v>45</v>
      </c>
      <c r="C125" s="320"/>
      <c r="D125" s="50"/>
      <c r="E125" s="510">
        <v>30</v>
      </c>
      <c r="F125" s="643"/>
      <c r="G125" s="157" t="s">
        <v>46</v>
      </c>
      <c r="H125" s="637"/>
      <c r="I125" s="623" t="s">
        <v>124</v>
      </c>
      <c r="J125" s="84"/>
      <c r="K125" s="139">
        <f t="shared" si="68"/>
        <v>30</v>
      </c>
      <c r="L125" s="140">
        <f t="shared" si="92"/>
        <v>0</v>
      </c>
      <c r="M125" s="141">
        <f t="shared" si="93"/>
        <v>0</v>
      </c>
      <c r="N125" s="141">
        <f t="shared" si="94"/>
        <v>0</v>
      </c>
      <c r="O125" s="70"/>
      <c r="P125" s="149" t="str">
        <f t="shared" si="62"/>
        <v>Autre</v>
      </c>
      <c r="Q125" s="144">
        <f t="shared" si="72"/>
        <v>0</v>
      </c>
      <c r="R125" s="144">
        <f t="shared" si="95"/>
        <v>0</v>
      </c>
      <c r="S125" s="144">
        <f t="shared" si="95"/>
        <v>0</v>
      </c>
      <c r="T125" s="144">
        <f t="shared" si="95"/>
        <v>0</v>
      </c>
      <c r="U125" s="144">
        <f t="shared" si="95"/>
        <v>0</v>
      </c>
      <c r="V125" s="144">
        <f t="shared" si="95"/>
        <v>0</v>
      </c>
      <c r="W125" s="144">
        <f t="shared" si="95"/>
        <v>0</v>
      </c>
      <c r="X125" s="144">
        <f t="shared" si="95"/>
        <v>0</v>
      </c>
      <c r="Y125" s="144">
        <f t="shared" si="95"/>
        <v>0</v>
      </c>
      <c r="Z125" s="144">
        <f t="shared" si="95"/>
        <v>0</v>
      </c>
      <c r="AA125" s="144">
        <f t="shared" si="95"/>
        <v>0</v>
      </c>
      <c r="AB125" s="144">
        <f t="shared" si="95"/>
        <v>0</v>
      </c>
      <c r="AC125" s="144">
        <f t="shared" si="95"/>
        <v>0</v>
      </c>
      <c r="AD125" s="144">
        <f t="shared" si="95"/>
        <v>0</v>
      </c>
      <c r="AE125" s="144">
        <f t="shared" si="95"/>
        <v>0</v>
      </c>
      <c r="AF125" s="144">
        <f t="shared" si="95"/>
        <v>0</v>
      </c>
      <c r="AG125" s="144">
        <f t="shared" si="95"/>
        <v>0</v>
      </c>
      <c r="AH125" s="144">
        <f t="shared" si="95"/>
        <v>0</v>
      </c>
      <c r="AI125" s="144">
        <f t="shared" si="95"/>
        <v>0</v>
      </c>
      <c r="AJ125" s="144">
        <f t="shared" si="95"/>
        <v>0</v>
      </c>
      <c r="AK125" s="144">
        <f t="shared" si="95"/>
        <v>0</v>
      </c>
      <c r="AL125" s="144">
        <f t="shared" si="95"/>
        <v>0</v>
      </c>
      <c r="AM125" s="144">
        <f t="shared" si="95"/>
        <v>0</v>
      </c>
      <c r="AN125" s="144">
        <f t="shared" si="95"/>
        <v>0</v>
      </c>
      <c r="AO125" s="144">
        <f t="shared" si="95"/>
        <v>0</v>
      </c>
      <c r="AP125" s="144">
        <f t="shared" si="95"/>
        <v>0</v>
      </c>
      <c r="AQ125" s="144">
        <f t="shared" si="95"/>
        <v>0</v>
      </c>
      <c r="AR125" s="144">
        <f t="shared" si="95"/>
        <v>0</v>
      </c>
      <c r="AS125" s="144">
        <f t="shared" si="95"/>
        <v>0</v>
      </c>
      <c r="AT125" s="144">
        <f t="shared" si="95"/>
        <v>0</v>
      </c>
      <c r="AU125" s="144">
        <f t="shared" si="95"/>
        <v>0</v>
      </c>
      <c r="AV125" s="144">
        <f t="shared" si="96"/>
        <v>0</v>
      </c>
      <c r="AX125" s="144">
        <f t="shared" si="58"/>
        <v>0</v>
      </c>
      <c r="AY125" s="144">
        <f t="shared" si="86"/>
        <v>0</v>
      </c>
      <c r="AZ125" s="144">
        <f t="shared" si="86"/>
        <v>0</v>
      </c>
      <c r="BA125" s="144">
        <f t="shared" si="86"/>
        <v>0</v>
      </c>
      <c r="BB125" s="144">
        <f t="shared" si="86"/>
        <v>0</v>
      </c>
      <c r="BC125" s="144">
        <f t="shared" si="86"/>
        <v>0</v>
      </c>
      <c r="BD125" s="144">
        <f t="shared" si="86"/>
        <v>0</v>
      </c>
      <c r="BE125" s="144">
        <f t="shared" si="86"/>
        <v>0</v>
      </c>
      <c r="BF125" s="144">
        <f t="shared" si="86"/>
        <v>0</v>
      </c>
      <c r="BG125" s="144">
        <f t="shared" si="86"/>
        <v>0</v>
      </c>
      <c r="BH125" s="144">
        <f t="shared" si="86"/>
        <v>0</v>
      </c>
      <c r="BI125" s="144">
        <f t="shared" si="86"/>
        <v>0</v>
      </c>
      <c r="BJ125" s="144">
        <f t="shared" si="86"/>
        <v>0</v>
      </c>
      <c r="BK125" s="144">
        <f t="shared" si="86"/>
        <v>0</v>
      </c>
      <c r="BL125" s="144">
        <f t="shared" si="86"/>
        <v>0</v>
      </c>
      <c r="BM125" s="144">
        <f t="shared" si="86"/>
        <v>0</v>
      </c>
      <c r="BN125" s="144">
        <f t="shared" si="85"/>
        <v>0</v>
      </c>
      <c r="BO125" s="144">
        <f t="shared" si="85"/>
        <v>0</v>
      </c>
      <c r="BP125" s="144">
        <f t="shared" si="85"/>
        <v>0</v>
      </c>
      <c r="BQ125" s="144">
        <f t="shared" si="85"/>
        <v>0</v>
      </c>
      <c r="BR125" s="144">
        <f t="shared" si="87"/>
        <v>0</v>
      </c>
      <c r="BS125" s="144">
        <f t="shared" si="87"/>
        <v>0</v>
      </c>
      <c r="BT125" s="144">
        <f t="shared" si="87"/>
        <v>0</v>
      </c>
      <c r="BU125" s="144">
        <f t="shared" si="87"/>
        <v>0</v>
      </c>
      <c r="BV125" s="144">
        <f t="shared" si="87"/>
        <v>0</v>
      </c>
      <c r="BW125" s="144">
        <f t="shared" si="87"/>
        <v>0</v>
      </c>
      <c r="BX125" s="144">
        <f t="shared" si="87"/>
        <v>0</v>
      </c>
      <c r="BY125" s="144">
        <f t="shared" si="87"/>
        <v>0</v>
      </c>
      <c r="BZ125" s="144">
        <f t="shared" si="87"/>
        <v>0</v>
      </c>
      <c r="CA125" s="144">
        <f t="shared" si="87"/>
        <v>0</v>
      </c>
      <c r="CB125" s="144">
        <f t="shared" si="87"/>
        <v>0</v>
      </c>
      <c r="CC125" s="369"/>
      <c r="CE125" s="189" t="str">
        <f t="shared" si="63"/>
        <v>Autre</v>
      </c>
      <c r="CF125" s="145"/>
      <c r="CG125" s="145">
        <v>1</v>
      </c>
      <c r="CH125" s="145">
        <v>1</v>
      </c>
      <c r="CI125" s="145">
        <v>1</v>
      </c>
      <c r="CJ125" s="145">
        <v>1</v>
      </c>
      <c r="CK125" s="145">
        <v>1</v>
      </c>
      <c r="CL125" s="145">
        <v>1</v>
      </c>
      <c r="CM125" s="145">
        <v>1</v>
      </c>
      <c r="CN125" s="145">
        <v>1</v>
      </c>
      <c r="CO125" s="145">
        <v>1</v>
      </c>
      <c r="CP125" s="145">
        <v>1</v>
      </c>
      <c r="CQ125" s="145">
        <v>1</v>
      </c>
      <c r="CR125" s="145">
        <v>1</v>
      </c>
      <c r="CS125" s="145">
        <v>1</v>
      </c>
      <c r="CT125" s="145">
        <f t="shared" si="64"/>
        <v>0</v>
      </c>
      <c r="CU125" s="145">
        <f t="shared" si="65"/>
        <v>0</v>
      </c>
      <c r="CV125" s="145">
        <f t="shared" si="67"/>
        <v>0</v>
      </c>
    </row>
    <row r="126" spans="1:100" s="137" customFormat="1" ht="13.5" hidden="1" thickBot="1" x14ac:dyDescent="0.25">
      <c r="A126" s="369"/>
      <c r="B126" s="625" t="s">
        <v>398</v>
      </c>
      <c r="C126" s="322"/>
      <c r="D126" s="129"/>
      <c r="E126" s="155"/>
      <c r="F126" s="127"/>
      <c r="G126" s="130"/>
      <c r="H126" s="639"/>
      <c r="I126" s="130"/>
      <c r="J126" s="112"/>
      <c r="K126" s="139"/>
      <c r="L126" s="140"/>
      <c r="M126" s="141"/>
      <c r="N126" s="141"/>
      <c r="O126" s="70"/>
      <c r="P126" s="134" t="str">
        <f t="shared" si="62"/>
        <v>13. Réseau de chaleur : génie civil</v>
      </c>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369"/>
      <c r="CE126" s="374" t="str">
        <f t="shared" si="63"/>
        <v>13. Réseau de chaleur : génie civil</v>
      </c>
      <c r="CF126" s="145">
        <v>1</v>
      </c>
      <c r="CG126" s="145">
        <v>1</v>
      </c>
      <c r="CH126" s="145">
        <v>1</v>
      </c>
      <c r="CI126" s="145">
        <v>1</v>
      </c>
      <c r="CJ126" s="145">
        <v>1</v>
      </c>
      <c r="CK126" s="145">
        <v>1</v>
      </c>
      <c r="CL126" s="145">
        <v>1</v>
      </c>
      <c r="CM126" s="145">
        <v>1</v>
      </c>
      <c r="CN126" s="145">
        <v>1</v>
      </c>
      <c r="CO126" s="145">
        <v>1</v>
      </c>
      <c r="CP126" s="145">
        <v>1</v>
      </c>
      <c r="CQ126" s="145">
        <v>1</v>
      </c>
      <c r="CR126" s="145">
        <v>1</v>
      </c>
      <c r="CS126" s="145">
        <v>1</v>
      </c>
      <c r="CT126" s="145">
        <f t="shared" si="64"/>
        <v>1</v>
      </c>
      <c r="CU126" s="145">
        <f t="shared" si="65"/>
        <v>1</v>
      </c>
      <c r="CV126" s="145">
        <f t="shared" si="67"/>
        <v>1</v>
      </c>
    </row>
    <row r="127" spans="1:100" s="137" customFormat="1" ht="13.5" hidden="1" thickBot="1" x14ac:dyDescent="0.25">
      <c r="A127" s="369"/>
      <c r="B127" s="98" t="s">
        <v>401</v>
      </c>
      <c r="C127" s="319"/>
      <c r="D127" s="49"/>
      <c r="E127" s="152">
        <v>30</v>
      </c>
      <c r="F127" s="642"/>
      <c r="G127" s="34">
        <v>5.0000000000000001E-3</v>
      </c>
      <c r="H127" s="636"/>
      <c r="I127" s="622" t="s">
        <v>124</v>
      </c>
      <c r="J127" s="112"/>
      <c r="K127" s="139">
        <f t="shared" si="68"/>
        <v>30</v>
      </c>
      <c r="L127" s="140">
        <f t="shared" ref="L127:L129" si="97">IF(ISNUMBER(H127),IF(I127=$D$332,IFERROR(H127/D127,"-"),H127/100),IF(ISNUMBER(G127),G127,0))</f>
        <v>5.0000000000000001E-3</v>
      </c>
      <c r="M127" s="141">
        <f t="shared" ref="M127:M129" si="98">IF(AND(ISNUMBER(H127),I127=$D$332),H127,L127*D127)</f>
        <v>0</v>
      </c>
      <c r="N127" s="141">
        <f t="shared" ref="N127:N129" si="99">1/K127*D127</f>
        <v>0</v>
      </c>
      <c r="O127" s="70"/>
      <c r="P127" s="143" t="str">
        <f t="shared" si="62"/>
        <v>Fouilles pour l'extension du réseau</v>
      </c>
      <c r="Q127" s="144">
        <f t="shared" si="72"/>
        <v>0</v>
      </c>
      <c r="R127" s="144">
        <f t="shared" ref="R127:AU129" si="100">IF(Betrachtungszeit_Heizung&lt;R$26,0,IF(AND(Q$26&lt;&gt;0,Q$26/($K127)=INT(Q$26/($K127))),$D127,0))</f>
        <v>0</v>
      </c>
      <c r="S127" s="144">
        <f t="shared" si="100"/>
        <v>0</v>
      </c>
      <c r="T127" s="144">
        <f t="shared" si="100"/>
        <v>0</v>
      </c>
      <c r="U127" s="144">
        <f t="shared" si="100"/>
        <v>0</v>
      </c>
      <c r="V127" s="144">
        <f t="shared" si="100"/>
        <v>0</v>
      </c>
      <c r="W127" s="144">
        <f t="shared" si="100"/>
        <v>0</v>
      </c>
      <c r="X127" s="144">
        <f t="shared" si="100"/>
        <v>0</v>
      </c>
      <c r="Y127" s="144">
        <f t="shared" si="100"/>
        <v>0</v>
      </c>
      <c r="Z127" s="144">
        <f t="shared" si="100"/>
        <v>0</v>
      </c>
      <c r="AA127" s="144">
        <f t="shared" si="100"/>
        <v>0</v>
      </c>
      <c r="AB127" s="144">
        <f t="shared" si="100"/>
        <v>0</v>
      </c>
      <c r="AC127" s="144">
        <f t="shared" si="100"/>
        <v>0</v>
      </c>
      <c r="AD127" s="144">
        <f t="shared" si="100"/>
        <v>0</v>
      </c>
      <c r="AE127" s="144">
        <f t="shared" si="100"/>
        <v>0</v>
      </c>
      <c r="AF127" s="144">
        <f t="shared" si="100"/>
        <v>0</v>
      </c>
      <c r="AG127" s="144">
        <f t="shared" si="100"/>
        <v>0</v>
      </c>
      <c r="AH127" s="144">
        <f t="shared" si="100"/>
        <v>0</v>
      </c>
      <c r="AI127" s="144">
        <f t="shared" si="100"/>
        <v>0</v>
      </c>
      <c r="AJ127" s="144">
        <f t="shared" si="100"/>
        <v>0</v>
      </c>
      <c r="AK127" s="144">
        <f t="shared" si="100"/>
        <v>0</v>
      </c>
      <c r="AL127" s="144">
        <f t="shared" si="100"/>
        <v>0</v>
      </c>
      <c r="AM127" s="144">
        <f t="shared" si="100"/>
        <v>0</v>
      </c>
      <c r="AN127" s="144">
        <f t="shared" si="100"/>
        <v>0</v>
      </c>
      <c r="AO127" s="144">
        <f t="shared" si="100"/>
        <v>0</v>
      </c>
      <c r="AP127" s="144">
        <f t="shared" si="100"/>
        <v>0</v>
      </c>
      <c r="AQ127" s="144">
        <f t="shared" si="100"/>
        <v>0</v>
      </c>
      <c r="AR127" s="144">
        <f t="shared" si="100"/>
        <v>0</v>
      </c>
      <c r="AS127" s="144">
        <f t="shared" si="100"/>
        <v>0</v>
      </c>
      <c r="AT127" s="144">
        <f t="shared" si="100"/>
        <v>0</v>
      </c>
      <c r="AU127" s="144">
        <f t="shared" si="100"/>
        <v>0</v>
      </c>
      <c r="AV127" s="144">
        <f>SUMIF($AX$26:$CB$26,Betrachtungszeit_Heizung,AX127:CB127)</f>
        <v>0</v>
      </c>
      <c r="AX127" s="144">
        <f t="shared" si="58"/>
        <v>0</v>
      </c>
      <c r="AY127" s="144">
        <f t="shared" si="86"/>
        <v>0</v>
      </c>
      <c r="AZ127" s="144">
        <f t="shared" si="86"/>
        <v>0</v>
      </c>
      <c r="BA127" s="144">
        <f t="shared" si="86"/>
        <v>0</v>
      </c>
      <c r="BB127" s="144">
        <f t="shared" si="86"/>
        <v>0</v>
      </c>
      <c r="BC127" s="144">
        <f t="shared" si="86"/>
        <v>0</v>
      </c>
      <c r="BD127" s="144">
        <f t="shared" si="86"/>
        <v>0</v>
      </c>
      <c r="BE127" s="144">
        <f t="shared" si="86"/>
        <v>0</v>
      </c>
      <c r="BF127" s="144">
        <f t="shared" si="86"/>
        <v>0</v>
      </c>
      <c r="BG127" s="144">
        <f t="shared" si="86"/>
        <v>0</v>
      </c>
      <c r="BH127" s="144">
        <f t="shared" si="86"/>
        <v>0</v>
      </c>
      <c r="BI127" s="144">
        <f t="shared" si="86"/>
        <v>0</v>
      </c>
      <c r="BJ127" s="144">
        <f t="shared" si="86"/>
        <v>0</v>
      </c>
      <c r="BK127" s="144">
        <f t="shared" si="86"/>
        <v>0</v>
      </c>
      <c r="BL127" s="144">
        <f t="shared" si="86"/>
        <v>0</v>
      </c>
      <c r="BM127" s="144">
        <f t="shared" si="86"/>
        <v>0</v>
      </c>
      <c r="BN127" s="144">
        <f t="shared" si="85"/>
        <v>0</v>
      </c>
      <c r="BO127" s="144">
        <f t="shared" si="85"/>
        <v>0</v>
      </c>
      <c r="BP127" s="144">
        <f t="shared" si="85"/>
        <v>0</v>
      </c>
      <c r="BQ127" s="144">
        <f t="shared" si="85"/>
        <v>0</v>
      </c>
      <c r="BR127" s="144">
        <f t="shared" si="87"/>
        <v>0</v>
      </c>
      <c r="BS127" s="144">
        <f t="shared" si="87"/>
        <v>0</v>
      </c>
      <c r="BT127" s="144">
        <f t="shared" si="87"/>
        <v>0</v>
      </c>
      <c r="BU127" s="144">
        <f t="shared" si="87"/>
        <v>0</v>
      </c>
      <c r="BV127" s="144">
        <f t="shared" si="87"/>
        <v>0</v>
      </c>
      <c r="BW127" s="144">
        <f t="shared" si="87"/>
        <v>0</v>
      </c>
      <c r="BX127" s="144">
        <f t="shared" si="87"/>
        <v>0</v>
      </c>
      <c r="BY127" s="144">
        <f t="shared" si="87"/>
        <v>0</v>
      </c>
      <c r="BZ127" s="144">
        <f t="shared" si="87"/>
        <v>0</v>
      </c>
      <c r="CA127" s="144">
        <f t="shared" si="87"/>
        <v>0</v>
      </c>
      <c r="CB127" s="144">
        <f t="shared" si="87"/>
        <v>0</v>
      </c>
      <c r="CC127" s="369"/>
      <c r="CE127" s="189" t="str">
        <f t="shared" si="63"/>
        <v>Fouilles pour l'extension du réseau</v>
      </c>
      <c r="CF127" s="145"/>
      <c r="CG127" s="145">
        <v>1</v>
      </c>
      <c r="CH127" s="145">
        <v>1</v>
      </c>
      <c r="CI127" s="145">
        <v>1</v>
      </c>
      <c r="CJ127" s="145">
        <v>1</v>
      </c>
      <c r="CK127" s="145">
        <v>1</v>
      </c>
      <c r="CL127" s="145">
        <v>1</v>
      </c>
      <c r="CM127" s="145">
        <v>1</v>
      </c>
      <c r="CN127" s="145">
        <v>1</v>
      </c>
      <c r="CO127" s="145">
        <v>1</v>
      </c>
      <c r="CP127" s="145">
        <v>1</v>
      </c>
      <c r="CQ127" s="145">
        <v>1</v>
      </c>
      <c r="CR127" s="145">
        <v>1</v>
      </c>
      <c r="CS127" s="145">
        <v>1</v>
      </c>
      <c r="CT127" s="145">
        <f t="shared" si="64"/>
        <v>0</v>
      </c>
      <c r="CU127" s="145">
        <f t="shared" si="65"/>
        <v>0</v>
      </c>
      <c r="CV127" s="145">
        <f t="shared" si="67"/>
        <v>0</v>
      </c>
    </row>
    <row r="128" spans="1:100" s="137" customFormat="1" ht="13.5" hidden="1" thickBot="1" x14ac:dyDescent="0.25">
      <c r="A128" s="369"/>
      <c r="B128" s="98" t="s">
        <v>400</v>
      </c>
      <c r="C128" s="319"/>
      <c r="D128" s="49"/>
      <c r="E128" s="152">
        <v>30</v>
      </c>
      <c r="F128" s="642"/>
      <c r="G128" s="34">
        <v>5.0000000000000001E-3</v>
      </c>
      <c r="H128" s="636"/>
      <c r="I128" s="622" t="s">
        <v>124</v>
      </c>
      <c r="J128" s="112"/>
      <c r="K128" s="139">
        <f t="shared" si="68"/>
        <v>30</v>
      </c>
      <c r="L128" s="140">
        <f t="shared" si="97"/>
        <v>5.0000000000000001E-3</v>
      </c>
      <c r="M128" s="141">
        <f t="shared" si="98"/>
        <v>0</v>
      </c>
      <c r="N128" s="141">
        <f t="shared" si="99"/>
        <v>0</v>
      </c>
      <c r="O128" s="70"/>
      <c r="P128" s="143" t="str">
        <f t="shared" si="62"/>
        <v>Fouilles pour l'introduction</v>
      </c>
      <c r="Q128" s="144">
        <f t="shared" si="72"/>
        <v>0</v>
      </c>
      <c r="R128" s="144">
        <f t="shared" si="100"/>
        <v>0</v>
      </c>
      <c r="S128" s="144">
        <f t="shared" si="100"/>
        <v>0</v>
      </c>
      <c r="T128" s="144">
        <f t="shared" si="100"/>
        <v>0</v>
      </c>
      <c r="U128" s="144">
        <f t="shared" si="100"/>
        <v>0</v>
      </c>
      <c r="V128" s="144">
        <f t="shared" si="100"/>
        <v>0</v>
      </c>
      <c r="W128" s="144">
        <f t="shared" si="100"/>
        <v>0</v>
      </c>
      <c r="X128" s="144">
        <f t="shared" si="100"/>
        <v>0</v>
      </c>
      <c r="Y128" s="144">
        <f t="shared" si="100"/>
        <v>0</v>
      </c>
      <c r="Z128" s="144">
        <f t="shared" si="100"/>
        <v>0</v>
      </c>
      <c r="AA128" s="144">
        <f t="shared" si="100"/>
        <v>0</v>
      </c>
      <c r="AB128" s="144">
        <f t="shared" si="100"/>
        <v>0</v>
      </c>
      <c r="AC128" s="144">
        <f t="shared" si="100"/>
        <v>0</v>
      </c>
      <c r="AD128" s="144">
        <f t="shared" si="100"/>
        <v>0</v>
      </c>
      <c r="AE128" s="144">
        <f t="shared" si="100"/>
        <v>0</v>
      </c>
      <c r="AF128" s="144">
        <f t="shared" si="100"/>
        <v>0</v>
      </c>
      <c r="AG128" s="144">
        <f t="shared" si="100"/>
        <v>0</v>
      </c>
      <c r="AH128" s="144">
        <f t="shared" si="100"/>
        <v>0</v>
      </c>
      <c r="AI128" s="144">
        <f t="shared" si="100"/>
        <v>0</v>
      </c>
      <c r="AJ128" s="144">
        <f t="shared" si="100"/>
        <v>0</v>
      </c>
      <c r="AK128" s="144">
        <f t="shared" si="100"/>
        <v>0</v>
      </c>
      <c r="AL128" s="144">
        <f t="shared" si="100"/>
        <v>0</v>
      </c>
      <c r="AM128" s="144">
        <f t="shared" si="100"/>
        <v>0</v>
      </c>
      <c r="AN128" s="144">
        <f t="shared" si="100"/>
        <v>0</v>
      </c>
      <c r="AO128" s="144">
        <f t="shared" si="100"/>
        <v>0</v>
      </c>
      <c r="AP128" s="144">
        <f t="shared" si="100"/>
        <v>0</v>
      </c>
      <c r="AQ128" s="144">
        <f t="shared" si="100"/>
        <v>0</v>
      </c>
      <c r="AR128" s="144">
        <f t="shared" si="100"/>
        <v>0</v>
      </c>
      <c r="AS128" s="144">
        <f t="shared" si="100"/>
        <v>0</v>
      </c>
      <c r="AT128" s="144">
        <f t="shared" si="100"/>
        <v>0</v>
      </c>
      <c r="AU128" s="144">
        <f t="shared" si="100"/>
        <v>0</v>
      </c>
      <c r="AV128" s="144">
        <f>SUMIF($AX$26:$CB$26,Betrachtungszeit_Heizung,AX128:CB128)</f>
        <v>0</v>
      </c>
      <c r="AX128" s="144">
        <f t="shared" si="58"/>
        <v>0</v>
      </c>
      <c r="AY128" s="144">
        <f t="shared" si="86"/>
        <v>0</v>
      </c>
      <c r="AZ128" s="144">
        <f t="shared" si="86"/>
        <v>0</v>
      </c>
      <c r="BA128" s="144">
        <f t="shared" si="86"/>
        <v>0</v>
      </c>
      <c r="BB128" s="144">
        <f t="shared" si="86"/>
        <v>0</v>
      </c>
      <c r="BC128" s="144">
        <f t="shared" si="86"/>
        <v>0</v>
      </c>
      <c r="BD128" s="144">
        <f t="shared" si="86"/>
        <v>0</v>
      </c>
      <c r="BE128" s="144">
        <f t="shared" si="86"/>
        <v>0</v>
      </c>
      <c r="BF128" s="144">
        <f t="shared" si="86"/>
        <v>0</v>
      </c>
      <c r="BG128" s="144">
        <f t="shared" si="86"/>
        <v>0</v>
      </c>
      <c r="BH128" s="144">
        <f t="shared" si="86"/>
        <v>0</v>
      </c>
      <c r="BI128" s="144">
        <f t="shared" si="86"/>
        <v>0</v>
      </c>
      <c r="BJ128" s="144">
        <f t="shared" si="86"/>
        <v>0</v>
      </c>
      <c r="BK128" s="144">
        <f t="shared" si="86"/>
        <v>0</v>
      </c>
      <c r="BL128" s="144">
        <f t="shared" si="86"/>
        <v>0</v>
      </c>
      <c r="BM128" s="144">
        <f t="shared" si="86"/>
        <v>0</v>
      </c>
      <c r="BN128" s="144">
        <f t="shared" si="85"/>
        <v>0</v>
      </c>
      <c r="BO128" s="144">
        <f t="shared" si="85"/>
        <v>0</v>
      </c>
      <c r="BP128" s="144">
        <f t="shared" si="85"/>
        <v>0</v>
      </c>
      <c r="BQ128" s="144">
        <f t="shared" si="85"/>
        <v>0</v>
      </c>
      <c r="BR128" s="144">
        <f t="shared" si="87"/>
        <v>0</v>
      </c>
      <c r="BS128" s="144">
        <f t="shared" si="87"/>
        <v>0</v>
      </c>
      <c r="BT128" s="144">
        <f t="shared" si="87"/>
        <v>0</v>
      </c>
      <c r="BU128" s="144">
        <f t="shared" si="87"/>
        <v>0</v>
      </c>
      <c r="BV128" s="144">
        <f t="shared" si="87"/>
        <v>0</v>
      </c>
      <c r="BW128" s="144">
        <f t="shared" si="87"/>
        <v>0</v>
      </c>
      <c r="BX128" s="144">
        <f t="shared" si="87"/>
        <v>0</v>
      </c>
      <c r="BY128" s="144">
        <f t="shared" si="87"/>
        <v>0</v>
      </c>
      <c r="BZ128" s="144">
        <f t="shared" si="87"/>
        <v>0</v>
      </c>
      <c r="CA128" s="144">
        <f t="shared" si="87"/>
        <v>0</v>
      </c>
      <c r="CB128" s="144">
        <f t="shared" si="87"/>
        <v>0</v>
      </c>
      <c r="CC128" s="369"/>
      <c r="CE128" s="189" t="str">
        <f t="shared" si="63"/>
        <v>Fouilles pour l'introduction</v>
      </c>
      <c r="CF128" s="145"/>
      <c r="CG128" s="145">
        <v>1</v>
      </c>
      <c r="CH128" s="145">
        <v>1</v>
      </c>
      <c r="CI128" s="145">
        <v>1</v>
      </c>
      <c r="CJ128" s="145">
        <v>1</v>
      </c>
      <c r="CK128" s="145">
        <v>1</v>
      </c>
      <c r="CL128" s="145">
        <v>1</v>
      </c>
      <c r="CM128" s="145">
        <v>1</v>
      </c>
      <c r="CN128" s="145">
        <v>1</v>
      </c>
      <c r="CO128" s="145">
        <v>1</v>
      </c>
      <c r="CP128" s="145">
        <v>1</v>
      </c>
      <c r="CQ128" s="145">
        <v>1</v>
      </c>
      <c r="CR128" s="145">
        <v>1</v>
      </c>
      <c r="CS128" s="145">
        <v>1</v>
      </c>
      <c r="CT128" s="145">
        <f t="shared" si="64"/>
        <v>0</v>
      </c>
      <c r="CU128" s="145">
        <f t="shared" si="65"/>
        <v>0</v>
      </c>
      <c r="CV128" s="145">
        <f t="shared" si="67"/>
        <v>0</v>
      </c>
    </row>
    <row r="129" spans="1:100" s="137" customFormat="1" hidden="1" x14ac:dyDescent="0.2">
      <c r="A129" s="369"/>
      <c r="B129" s="96" t="s">
        <v>45</v>
      </c>
      <c r="C129" s="320"/>
      <c r="D129" s="50"/>
      <c r="E129" s="510">
        <v>30</v>
      </c>
      <c r="F129" s="643"/>
      <c r="G129" s="157" t="s">
        <v>46</v>
      </c>
      <c r="H129" s="637"/>
      <c r="I129" s="623" t="s">
        <v>124</v>
      </c>
      <c r="J129" s="84"/>
      <c r="K129" s="139">
        <f t="shared" si="68"/>
        <v>30</v>
      </c>
      <c r="L129" s="140">
        <f t="shared" si="97"/>
        <v>0</v>
      </c>
      <c r="M129" s="141">
        <f t="shared" si="98"/>
        <v>0</v>
      </c>
      <c r="N129" s="141">
        <f t="shared" si="99"/>
        <v>0</v>
      </c>
      <c r="O129" s="70"/>
      <c r="P129" s="149" t="str">
        <f t="shared" si="62"/>
        <v>Autre</v>
      </c>
      <c r="Q129" s="144">
        <f t="shared" si="72"/>
        <v>0</v>
      </c>
      <c r="R129" s="144">
        <f t="shared" si="100"/>
        <v>0</v>
      </c>
      <c r="S129" s="144">
        <f t="shared" si="100"/>
        <v>0</v>
      </c>
      <c r="T129" s="144">
        <f t="shared" si="100"/>
        <v>0</v>
      </c>
      <c r="U129" s="144">
        <f t="shared" si="100"/>
        <v>0</v>
      </c>
      <c r="V129" s="144">
        <f t="shared" si="100"/>
        <v>0</v>
      </c>
      <c r="W129" s="144">
        <f t="shared" si="100"/>
        <v>0</v>
      </c>
      <c r="X129" s="144">
        <f t="shared" si="100"/>
        <v>0</v>
      </c>
      <c r="Y129" s="144">
        <f t="shared" si="100"/>
        <v>0</v>
      </c>
      <c r="Z129" s="144">
        <f t="shared" si="100"/>
        <v>0</v>
      </c>
      <c r="AA129" s="144">
        <f t="shared" si="100"/>
        <v>0</v>
      </c>
      <c r="AB129" s="144">
        <f t="shared" si="100"/>
        <v>0</v>
      </c>
      <c r="AC129" s="144">
        <f t="shared" si="100"/>
        <v>0</v>
      </c>
      <c r="AD129" s="144">
        <f t="shared" si="100"/>
        <v>0</v>
      </c>
      <c r="AE129" s="144">
        <f t="shared" si="100"/>
        <v>0</v>
      </c>
      <c r="AF129" s="144">
        <f t="shared" si="100"/>
        <v>0</v>
      </c>
      <c r="AG129" s="144">
        <f t="shared" si="100"/>
        <v>0</v>
      </c>
      <c r="AH129" s="144">
        <f t="shared" si="100"/>
        <v>0</v>
      </c>
      <c r="AI129" s="144">
        <f t="shared" si="100"/>
        <v>0</v>
      </c>
      <c r="AJ129" s="144">
        <f t="shared" si="100"/>
        <v>0</v>
      </c>
      <c r="AK129" s="144">
        <f t="shared" si="100"/>
        <v>0</v>
      </c>
      <c r="AL129" s="144">
        <f t="shared" si="100"/>
        <v>0</v>
      </c>
      <c r="AM129" s="144">
        <f t="shared" si="100"/>
        <v>0</v>
      </c>
      <c r="AN129" s="144">
        <f t="shared" si="100"/>
        <v>0</v>
      </c>
      <c r="AO129" s="144">
        <f t="shared" si="100"/>
        <v>0</v>
      </c>
      <c r="AP129" s="144">
        <f t="shared" si="100"/>
        <v>0</v>
      </c>
      <c r="AQ129" s="144">
        <f t="shared" si="100"/>
        <v>0</v>
      </c>
      <c r="AR129" s="144">
        <f t="shared" si="100"/>
        <v>0</v>
      </c>
      <c r="AS129" s="144">
        <f t="shared" si="100"/>
        <v>0</v>
      </c>
      <c r="AT129" s="144">
        <f t="shared" si="100"/>
        <v>0</v>
      </c>
      <c r="AU129" s="144">
        <f t="shared" si="100"/>
        <v>0</v>
      </c>
      <c r="AV129" s="144">
        <f>SUMIF($AX$26:$CB$26,Betrachtungszeit_Heizung,AX129:CB129)</f>
        <v>0</v>
      </c>
      <c r="AX129" s="144">
        <f t="shared" si="58"/>
        <v>0</v>
      </c>
      <c r="AY129" s="144">
        <f t="shared" si="86"/>
        <v>0</v>
      </c>
      <c r="AZ129" s="144">
        <f t="shared" si="86"/>
        <v>0</v>
      </c>
      <c r="BA129" s="144">
        <f t="shared" si="86"/>
        <v>0</v>
      </c>
      <c r="BB129" s="144">
        <f t="shared" si="86"/>
        <v>0</v>
      </c>
      <c r="BC129" s="144">
        <f t="shared" si="86"/>
        <v>0</v>
      </c>
      <c r="BD129" s="144">
        <f t="shared" si="86"/>
        <v>0</v>
      </c>
      <c r="BE129" s="144">
        <f t="shared" si="86"/>
        <v>0</v>
      </c>
      <c r="BF129" s="144">
        <f t="shared" si="86"/>
        <v>0</v>
      </c>
      <c r="BG129" s="144">
        <f t="shared" si="86"/>
        <v>0</v>
      </c>
      <c r="BH129" s="144">
        <f t="shared" si="86"/>
        <v>0</v>
      </c>
      <c r="BI129" s="144">
        <f t="shared" si="86"/>
        <v>0</v>
      </c>
      <c r="BJ129" s="144">
        <f t="shared" si="86"/>
        <v>0</v>
      </c>
      <c r="BK129" s="144">
        <f t="shared" si="86"/>
        <v>0</v>
      </c>
      <c r="BL129" s="144">
        <f t="shared" si="86"/>
        <v>0</v>
      </c>
      <c r="BM129" s="144">
        <f t="shared" si="86"/>
        <v>0</v>
      </c>
      <c r="BN129" s="144">
        <f t="shared" si="85"/>
        <v>0</v>
      </c>
      <c r="BO129" s="144">
        <f t="shared" si="85"/>
        <v>0</v>
      </c>
      <c r="BP129" s="144">
        <f t="shared" si="85"/>
        <v>0</v>
      </c>
      <c r="BQ129" s="144">
        <f t="shared" si="85"/>
        <v>0</v>
      </c>
      <c r="BR129" s="144">
        <f t="shared" si="87"/>
        <v>0</v>
      </c>
      <c r="BS129" s="144">
        <f t="shared" si="87"/>
        <v>0</v>
      </c>
      <c r="BT129" s="144">
        <f t="shared" si="87"/>
        <v>0</v>
      </c>
      <c r="BU129" s="144">
        <f t="shared" si="87"/>
        <v>0</v>
      </c>
      <c r="BV129" s="144">
        <f t="shared" si="87"/>
        <v>0</v>
      </c>
      <c r="BW129" s="144">
        <f t="shared" si="87"/>
        <v>0</v>
      </c>
      <c r="BX129" s="144">
        <f t="shared" si="87"/>
        <v>0</v>
      </c>
      <c r="BY129" s="144">
        <f t="shared" si="87"/>
        <v>0</v>
      </c>
      <c r="BZ129" s="144">
        <f t="shared" si="87"/>
        <v>0</v>
      </c>
      <c r="CA129" s="144">
        <f t="shared" si="87"/>
        <v>0</v>
      </c>
      <c r="CB129" s="144">
        <f t="shared" si="87"/>
        <v>0</v>
      </c>
      <c r="CC129" s="369"/>
      <c r="CE129" s="189" t="str">
        <f t="shared" si="63"/>
        <v>Autre</v>
      </c>
      <c r="CF129" s="145"/>
      <c r="CG129" s="145">
        <v>1</v>
      </c>
      <c r="CH129" s="145">
        <v>1</v>
      </c>
      <c r="CI129" s="145">
        <v>1</v>
      </c>
      <c r="CJ129" s="145">
        <v>1</v>
      </c>
      <c r="CK129" s="145">
        <v>1</v>
      </c>
      <c r="CL129" s="145">
        <v>1</v>
      </c>
      <c r="CM129" s="145">
        <v>1</v>
      </c>
      <c r="CN129" s="145">
        <v>1</v>
      </c>
      <c r="CO129" s="145">
        <v>1</v>
      </c>
      <c r="CP129" s="145">
        <v>1</v>
      </c>
      <c r="CQ129" s="145">
        <v>1</v>
      </c>
      <c r="CR129" s="145">
        <v>1</v>
      </c>
      <c r="CS129" s="145">
        <v>1</v>
      </c>
      <c r="CT129" s="145">
        <f t="shared" si="64"/>
        <v>0</v>
      </c>
      <c r="CU129" s="145">
        <f t="shared" si="65"/>
        <v>0</v>
      </c>
      <c r="CV129" s="145">
        <f t="shared" si="67"/>
        <v>0</v>
      </c>
    </row>
    <row r="130" spans="1:100" s="137" customFormat="1" ht="13.5" hidden="1" thickBot="1" x14ac:dyDescent="0.25">
      <c r="A130" s="369"/>
      <c r="B130" s="625" t="s">
        <v>399</v>
      </c>
      <c r="C130" s="322"/>
      <c r="D130" s="129"/>
      <c r="E130" s="155"/>
      <c r="F130" s="127"/>
      <c r="G130" s="130"/>
      <c r="H130" s="639"/>
      <c r="I130" s="130"/>
      <c r="J130" s="112"/>
      <c r="K130" s="139"/>
      <c r="L130" s="140"/>
      <c r="M130" s="141"/>
      <c r="N130" s="141"/>
      <c r="O130" s="70"/>
      <c r="P130" s="134" t="str">
        <f t="shared" si="62"/>
        <v>14. Réseau de chaleur : conduites</v>
      </c>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369"/>
      <c r="CE130" s="374" t="str">
        <f t="shared" si="63"/>
        <v>14. Réseau de chaleur : conduites</v>
      </c>
      <c r="CF130" s="145">
        <v>1</v>
      </c>
      <c r="CG130" s="145">
        <v>1</v>
      </c>
      <c r="CH130" s="145">
        <v>1</v>
      </c>
      <c r="CI130" s="145">
        <v>1</v>
      </c>
      <c r="CJ130" s="145">
        <v>1</v>
      </c>
      <c r="CK130" s="145">
        <v>1</v>
      </c>
      <c r="CL130" s="145">
        <v>1</v>
      </c>
      <c r="CM130" s="145">
        <v>1</v>
      </c>
      <c r="CN130" s="145">
        <v>1</v>
      </c>
      <c r="CO130" s="145">
        <v>1</v>
      </c>
      <c r="CP130" s="145">
        <v>1</v>
      </c>
      <c r="CQ130" s="145">
        <v>1</v>
      </c>
      <c r="CR130" s="145">
        <v>1</v>
      </c>
      <c r="CS130" s="145">
        <v>1</v>
      </c>
      <c r="CT130" s="145">
        <f t="shared" si="64"/>
        <v>1</v>
      </c>
      <c r="CU130" s="145">
        <f t="shared" si="65"/>
        <v>1</v>
      </c>
      <c r="CV130" s="145">
        <f t="shared" si="67"/>
        <v>1</v>
      </c>
    </row>
    <row r="131" spans="1:100" s="137" customFormat="1" ht="13.5" hidden="1" thickBot="1" x14ac:dyDescent="0.25">
      <c r="A131" s="369"/>
      <c r="B131" s="98" t="s">
        <v>402</v>
      </c>
      <c r="C131" s="319"/>
      <c r="D131" s="49"/>
      <c r="E131" s="152">
        <v>30</v>
      </c>
      <c r="F131" s="642"/>
      <c r="G131" s="34">
        <v>0.01</v>
      </c>
      <c r="H131" s="636"/>
      <c r="I131" s="622" t="s">
        <v>124</v>
      </c>
      <c r="J131" s="112"/>
      <c r="K131" s="139">
        <f t="shared" si="68"/>
        <v>30</v>
      </c>
      <c r="L131" s="140">
        <f t="shared" ref="L131:L138" si="101">IF(ISNUMBER(H131),IF(I131=$D$332,IFERROR(H131/D131,"-"),H131/100),IF(ISNUMBER(G131),G131,0))</f>
        <v>0.01</v>
      </c>
      <c r="M131" s="141">
        <f t="shared" ref="M131:M138" si="102">IF(AND(ISNUMBER(H131),I131=$D$332),H131,L131*D131)</f>
        <v>0</v>
      </c>
      <c r="N131" s="141">
        <f t="shared" ref="N131:N185" si="103">1/K131*D131</f>
        <v>0</v>
      </c>
      <c r="O131" s="70"/>
      <c r="P131" s="143" t="str">
        <f t="shared" si="62"/>
        <v>Raccordement réseau froid</v>
      </c>
      <c r="Q131" s="144">
        <f t="shared" si="72"/>
        <v>0</v>
      </c>
      <c r="R131" s="144">
        <f t="shared" ref="R131:AU138" si="104">IF(Betrachtungszeit_Heizung&lt;R$26,0,IF(AND(Q$26&lt;&gt;0,Q$26/($K131)=INT(Q$26/($K131))),$D131,0))</f>
        <v>0</v>
      </c>
      <c r="S131" s="144">
        <f t="shared" si="104"/>
        <v>0</v>
      </c>
      <c r="T131" s="144">
        <f t="shared" si="104"/>
        <v>0</v>
      </c>
      <c r="U131" s="144">
        <f t="shared" si="104"/>
        <v>0</v>
      </c>
      <c r="V131" s="144">
        <f t="shared" si="104"/>
        <v>0</v>
      </c>
      <c r="W131" s="144">
        <f t="shared" si="104"/>
        <v>0</v>
      </c>
      <c r="X131" s="144">
        <f t="shared" si="104"/>
        <v>0</v>
      </c>
      <c r="Y131" s="144">
        <f t="shared" si="104"/>
        <v>0</v>
      </c>
      <c r="Z131" s="144">
        <f t="shared" si="104"/>
        <v>0</v>
      </c>
      <c r="AA131" s="144">
        <f t="shared" si="104"/>
        <v>0</v>
      </c>
      <c r="AB131" s="144">
        <f t="shared" si="104"/>
        <v>0</v>
      </c>
      <c r="AC131" s="144">
        <f t="shared" si="104"/>
        <v>0</v>
      </c>
      <c r="AD131" s="144">
        <f t="shared" si="104"/>
        <v>0</v>
      </c>
      <c r="AE131" s="144">
        <f t="shared" si="104"/>
        <v>0</v>
      </c>
      <c r="AF131" s="144">
        <f t="shared" si="104"/>
        <v>0</v>
      </c>
      <c r="AG131" s="144">
        <f t="shared" si="104"/>
        <v>0</v>
      </c>
      <c r="AH131" s="144">
        <f t="shared" si="104"/>
        <v>0</v>
      </c>
      <c r="AI131" s="144">
        <f t="shared" si="104"/>
        <v>0</v>
      </c>
      <c r="AJ131" s="144">
        <f t="shared" si="104"/>
        <v>0</v>
      </c>
      <c r="AK131" s="144">
        <f t="shared" si="104"/>
        <v>0</v>
      </c>
      <c r="AL131" s="144">
        <f t="shared" si="104"/>
        <v>0</v>
      </c>
      <c r="AM131" s="144">
        <f t="shared" si="104"/>
        <v>0</v>
      </c>
      <c r="AN131" s="144">
        <f t="shared" si="104"/>
        <v>0</v>
      </c>
      <c r="AO131" s="144">
        <f t="shared" si="104"/>
        <v>0</v>
      </c>
      <c r="AP131" s="144">
        <f t="shared" si="104"/>
        <v>0</v>
      </c>
      <c r="AQ131" s="144">
        <f t="shared" si="104"/>
        <v>0</v>
      </c>
      <c r="AR131" s="144">
        <f t="shared" si="104"/>
        <v>0</v>
      </c>
      <c r="AS131" s="144">
        <f t="shared" si="104"/>
        <v>0</v>
      </c>
      <c r="AT131" s="144">
        <f t="shared" si="104"/>
        <v>0</v>
      </c>
      <c r="AU131" s="144">
        <f t="shared" si="104"/>
        <v>0</v>
      </c>
      <c r="AV131" s="144">
        <f t="shared" ref="AV131:AV138" si="105">SUMIF($AX$26:$CB$26,Betrachtungszeit_Heizung,AX131:CB131)</f>
        <v>0</v>
      </c>
      <c r="AX131" s="144">
        <f t="shared" si="58"/>
        <v>0</v>
      </c>
      <c r="AY131" s="144">
        <f t="shared" ref="AY131:BM149" si="106">AX131-$N131+R131</f>
        <v>0</v>
      </c>
      <c r="AZ131" s="144">
        <f t="shared" si="106"/>
        <v>0</v>
      </c>
      <c r="BA131" s="144">
        <f t="shared" si="106"/>
        <v>0</v>
      </c>
      <c r="BB131" s="144">
        <f t="shared" si="106"/>
        <v>0</v>
      </c>
      <c r="BC131" s="144">
        <f t="shared" si="106"/>
        <v>0</v>
      </c>
      <c r="BD131" s="144">
        <f t="shared" si="106"/>
        <v>0</v>
      </c>
      <c r="BE131" s="144">
        <f t="shared" si="106"/>
        <v>0</v>
      </c>
      <c r="BF131" s="144">
        <f t="shared" si="106"/>
        <v>0</v>
      </c>
      <c r="BG131" s="144">
        <f t="shared" si="106"/>
        <v>0</v>
      </c>
      <c r="BH131" s="144">
        <f t="shared" si="106"/>
        <v>0</v>
      </c>
      <c r="BI131" s="144">
        <f t="shared" si="106"/>
        <v>0</v>
      </c>
      <c r="BJ131" s="144">
        <f t="shared" si="106"/>
        <v>0</v>
      </c>
      <c r="BK131" s="144">
        <f t="shared" si="106"/>
        <v>0</v>
      </c>
      <c r="BL131" s="144">
        <f t="shared" si="106"/>
        <v>0</v>
      </c>
      <c r="BM131" s="144">
        <f t="shared" si="106"/>
        <v>0</v>
      </c>
      <c r="BN131" s="144">
        <f t="shared" si="85"/>
        <v>0</v>
      </c>
      <c r="BO131" s="144">
        <f t="shared" si="85"/>
        <v>0</v>
      </c>
      <c r="BP131" s="144">
        <f t="shared" si="85"/>
        <v>0</v>
      </c>
      <c r="BQ131" s="144">
        <f t="shared" si="85"/>
        <v>0</v>
      </c>
      <c r="BR131" s="144">
        <f t="shared" si="87"/>
        <v>0</v>
      </c>
      <c r="BS131" s="144">
        <f t="shared" si="87"/>
        <v>0</v>
      </c>
      <c r="BT131" s="144">
        <f t="shared" si="87"/>
        <v>0</v>
      </c>
      <c r="BU131" s="144">
        <f t="shared" si="87"/>
        <v>0</v>
      </c>
      <c r="BV131" s="144">
        <f t="shared" si="87"/>
        <v>0</v>
      </c>
      <c r="BW131" s="144">
        <f t="shared" si="87"/>
        <v>0</v>
      </c>
      <c r="BX131" s="144">
        <f t="shared" si="87"/>
        <v>0</v>
      </c>
      <c r="BY131" s="144">
        <f t="shared" si="87"/>
        <v>0</v>
      </c>
      <c r="BZ131" s="144">
        <f t="shared" si="87"/>
        <v>0</v>
      </c>
      <c r="CA131" s="144">
        <f t="shared" si="87"/>
        <v>0</v>
      </c>
      <c r="CB131" s="144">
        <f t="shared" si="87"/>
        <v>0</v>
      </c>
      <c r="CC131" s="369"/>
      <c r="CE131" s="189" t="str">
        <f t="shared" si="63"/>
        <v>Raccordement réseau froid</v>
      </c>
      <c r="CF131" s="145"/>
      <c r="CG131" s="145">
        <v>1</v>
      </c>
      <c r="CH131" s="145">
        <v>1</v>
      </c>
      <c r="CI131" s="145">
        <v>1</v>
      </c>
      <c r="CJ131" s="145">
        <v>1</v>
      </c>
      <c r="CK131" s="145">
        <v>1</v>
      </c>
      <c r="CL131" s="145">
        <v>1</v>
      </c>
      <c r="CM131" s="145">
        <v>1</v>
      </c>
      <c r="CN131" s="145">
        <v>1</v>
      </c>
      <c r="CO131" s="145">
        <v>1</v>
      </c>
      <c r="CP131" s="145">
        <v>1</v>
      </c>
      <c r="CQ131" s="145">
        <v>1</v>
      </c>
      <c r="CR131" s="145">
        <v>1</v>
      </c>
      <c r="CS131" s="145">
        <v>1</v>
      </c>
      <c r="CT131" s="145">
        <f t="shared" si="64"/>
        <v>0</v>
      </c>
      <c r="CU131" s="145">
        <f t="shared" si="65"/>
        <v>0</v>
      </c>
      <c r="CV131" s="145">
        <f t="shared" si="67"/>
        <v>0</v>
      </c>
    </row>
    <row r="132" spans="1:100" s="137" customFormat="1" ht="13.5" hidden="1" thickBot="1" x14ac:dyDescent="0.25">
      <c r="A132" s="369"/>
      <c r="B132" s="98" t="s">
        <v>403</v>
      </c>
      <c r="C132" s="319"/>
      <c r="D132" s="49"/>
      <c r="E132" s="152">
        <v>30</v>
      </c>
      <c r="F132" s="642"/>
      <c r="G132" s="34">
        <v>0.01</v>
      </c>
      <c r="H132" s="636"/>
      <c r="I132" s="622" t="s">
        <v>124</v>
      </c>
      <c r="J132" s="112"/>
      <c r="K132" s="139">
        <f t="shared" si="68"/>
        <v>30</v>
      </c>
      <c r="L132" s="140">
        <f t="shared" si="101"/>
        <v>0.01</v>
      </c>
      <c r="M132" s="141">
        <f t="shared" si="102"/>
        <v>0</v>
      </c>
      <c r="N132" s="141">
        <f t="shared" si="103"/>
        <v>0</v>
      </c>
      <c r="O132" s="70"/>
      <c r="P132" s="143" t="str">
        <f t="shared" si="62"/>
        <v>Raccordement réseau de chaleur</v>
      </c>
      <c r="Q132" s="144">
        <f t="shared" si="72"/>
        <v>0</v>
      </c>
      <c r="R132" s="144">
        <f t="shared" si="104"/>
        <v>0</v>
      </c>
      <c r="S132" s="144">
        <f t="shared" si="104"/>
        <v>0</v>
      </c>
      <c r="T132" s="144">
        <f t="shared" si="104"/>
        <v>0</v>
      </c>
      <c r="U132" s="144">
        <f t="shared" si="104"/>
        <v>0</v>
      </c>
      <c r="V132" s="144">
        <f t="shared" si="104"/>
        <v>0</v>
      </c>
      <c r="W132" s="144">
        <f t="shared" si="104"/>
        <v>0</v>
      </c>
      <c r="X132" s="144">
        <f t="shared" si="104"/>
        <v>0</v>
      </c>
      <c r="Y132" s="144">
        <f t="shared" si="104"/>
        <v>0</v>
      </c>
      <c r="Z132" s="144">
        <f t="shared" si="104"/>
        <v>0</v>
      </c>
      <c r="AA132" s="144">
        <f t="shared" si="104"/>
        <v>0</v>
      </c>
      <c r="AB132" s="144">
        <f t="shared" si="104"/>
        <v>0</v>
      </c>
      <c r="AC132" s="144">
        <f t="shared" si="104"/>
        <v>0</v>
      </c>
      <c r="AD132" s="144">
        <f t="shared" si="104"/>
        <v>0</v>
      </c>
      <c r="AE132" s="144">
        <f t="shared" si="104"/>
        <v>0</v>
      </c>
      <c r="AF132" s="144">
        <f t="shared" si="104"/>
        <v>0</v>
      </c>
      <c r="AG132" s="144">
        <f t="shared" si="104"/>
        <v>0</v>
      </c>
      <c r="AH132" s="144">
        <f t="shared" si="104"/>
        <v>0</v>
      </c>
      <c r="AI132" s="144">
        <f t="shared" si="104"/>
        <v>0</v>
      </c>
      <c r="AJ132" s="144">
        <f t="shared" si="104"/>
        <v>0</v>
      </c>
      <c r="AK132" s="144">
        <f t="shared" si="104"/>
        <v>0</v>
      </c>
      <c r="AL132" s="144">
        <f t="shared" si="104"/>
        <v>0</v>
      </c>
      <c r="AM132" s="144">
        <f t="shared" si="104"/>
        <v>0</v>
      </c>
      <c r="AN132" s="144">
        <f t="shared" si="104"/>
        <v>0</v>
      </c>
      <c r="AO132" s="144">
        <f t="shared" si="104"/>
        <v>0</v>
      </c>
      <c r="AP132" s="144">
        <f t="shared" si="104"/>
        <v>0</v>
      </c>
      <c r="AQ132" s="144">
        <f t="shared" si="104"/>
        <v>0</v>
      </c>
      <c r="AR132" s="144">
        <f t="shared" si="104"/>
        <v>0</v>
      </c>
      <c r="AS132" s="144">
        <f t="shared" si="104"/>
        <v>0</v>
      </c>
      <c r="AT132" s="144">
        <f t="shared" si="104"/>
        <v>0</v>
      </c>
      <c r="AU132" s="144">
        <f t="shared" si="104"/>
        <v>0</v>
      </c>
      <c r="AV132" s="144">
        <f t="shared" si="105"/>
        <v>0</v>
      </c>
      <c r="AX132" s="144">
        <f t="shared" si="58"/>
        <v>0</v>
      </c>
      <c r="AY132" s="144">
        <f t="shared" si="106"/>
        <v>0</v>
      </c>
      <c r="AZ132" s="144">
        <f t="shared" si="106"/>
        <v>0</v>
      </c>
      <c r="BA132" s="144">
        <f t="shared" si="106"/>
        <v>0</v>
      </c>
      <c r="BB132" s="144">
        <f t="shared" si="106"/>
        <v>0</v>
      </c>
      <c r="BC132" s="144">
        <f t="shared" si="106"/>
        <v>0</v>
      </c>
      <c r="BD132" s="144">
        <f t="shared" si="106"/>
        <v>0</v>
      </c>
      <c r="BE132" s="144">
        <f t="shared" si="106"/>
        <v>0</v>
      </c>
      <c r="BF132" s="144">
        <f t="shared" si="106"/>
        <v>0</v>
      </c>
      <c r="BG132" s="144">
        <f t="shared" si="106"/>
        <v>0</v>
      </c>
      <c r="BH132" s="144">
        <f t="shared" si="106"/>
        <v>0</v>
      </c>
      <c r="BI132" s="144">
        <f t="shared" si="106"/>
        <v>0</v>
      </c>
      <c r="BJ132" s="144">
        <f t="shared" si="106"/>
        <v>0</v>
      </c>
      <c r="BK132" s="144">
        <f t="shared" si="106"/>
        <v>0</v>
      </c>
      <c r="BL132" s="144">
        <f t="shared" si="106"/>
        <v>0</v>
      </c>
      <c r="BM132" s="144">
        <f t="shared" si="106"/>
        <v>0</v>
      </c>
      <c r="BN132" s="144">
        <f t="shared" si="85"/>
        <v>0</v>
      </c>
      <c r="BO132" s="144">
        <f t="shared" si="85"/>
        <v>0</v>
      </c>
      <c r="BP132" s="144">
        <f t="shared" si="85"/>
        <v>0</v>
      </c>
      <c r="BQ132" s="144">
        <f t="shared" si="85"/>
        <v>0</v>
      </c>
      <c r="BR132" s="144">
        <f t="shared" si="87"/>
        <v>0</v>
      </c>
      <c r="BS132" s="144">
        <f t="shared" si="87"/>
        <v>0</v>
      </c>
      <c r="BT132" s="144">
        <f t="shared" si="87"/>
        <v>0</v>
      </c>
      <c r="BU132" s="144">
        <f t="shared" si="87"/>
        <v>0</v>
      </c>
      <c r="BV132" s="144">
        <f t="shared" si="87"/>
        <v>0</v>
      </c>
      <c r="BW132" s="144">
        <f t="shared" si="87"/>
        <v>0</v>
      </c>
      <c r="BX132" s="144">
        <f t="shared" si="87"/>
        <v>0</v>
      </c>
      <c r="BY132" s="144">
        <f t="shared" si="87"/>
        <v>0</v>
      </c>
      <c r="BZ132" s="144">
        <f t="shared" si="87"/>
        <v>0</v>
      </c>
      <c r="CA132" s="144">
        <f t="shared" si="87"/>
        <v>0</v>
      </c>
      <c r="CB132" s="144">
        <f t="shared" si="87"/>
        <v>0</v>
      </c>
      <c r="CC132" s="369"/>
      <c r="CE132" s="189" t="str">
        <f t="shared" si="63"/>
        <v>Raccordement réseau de chaleur</v>
      </c>
      <c r="CF132" s="145"/>
      <c r="CG132" s="145">
        <v>1</v>
      </c>
      <c r="CH132" s="145">
        <v>1</v>
      </c>
      <c r="CI132" s="145">
        <v>1</v>
      </c>
      <c r="CJ132" s="145">
        <v>1</v>
      </c>
      <c r="CK132" s="145">
        <v>1</v>
      </c>
      <c r="CL132" s="145">
        <v>1</v>
      </c>
      <c r="CM132" s="145">
        <v>1</v>
      </c>
      <c r="CN132" s="145">
        <v>1</v>
      </c>
      <c r="CO132" s="145">
        <v>1</v>
      </c>
      <c r="CP132" s="145">
        <v>1</v>
      </c>
      <c r="CQ132" s="145">
        <v>1</v>
      </c>
      <c r="CR132" s="145">
        <v>1</v>
      </c>
      <c r="CS132" s="145">
        <v>1</v>
      </c>
      <c r="CT132" s="145">
        <f t="shared" si="64"/>
        <v>0</v>
      </c>
      <c r="CU132" s="145">
        <f t="shared" si="65"/>
        <v>0</v>
      </c>
      <c r="CV132" s="145">
        <f t="shared" si="67"/>
        <v>0</v>
      </c>
    </row>
    <row r="133" spans="1:100" s="137" customFormat="1" ht="13.5" hidden="1" thickBot="1" x14ac:dyDescent="0.25">
      <c r="A133" s="369"/>
      <c r="B133" s="98" t="s">
        <v>404</v>
      </c>
      <c r="C133" s="319"/>
      <c r="D133" s="49"/>
      <c r="E133" s="152">
        <v>30</v>
      </c>
      <c r="F133" s="642"/>
      <c r="G133" s="34">
        <v>0.01</v>
      </c>
      <c r="H133" s="636"/>
      <c r="I133" s="622" t="s">
        <v>124</v>
      </c>
      <c r="J133" s="112"/>
      <c r="K133" s="139">
        <f t="shared" si="68"/>
        <v>30</v>
      </c>
      <c r="L133" s="140">
        <f t="shared" si="101"/>
        <v>0.01</v>
      </c>
      <c r="M133" s="141">
        <f t="shared" si="102"/>
        <v>0</v>
      </c>
      <c r="N133" s="141">
        <f t="shared" si="103"/>
        <v>0</v>
      </c>
      <c r="O133" s="70"/>
      <c r="P133" s="143" t="str">
        <f t="shared" si="62"/>
        <v>Raccordement sanitaire</v>
      </c>
      <c r="Q133" s="144">
        <f t="shared" si="72"/>
        <v>0</v>
      </c>
      <c r="R133" s="144">
        <f t="shared" si="104"/>
        <v>0</v>
      </c>
      <c r="S133" s="144">
        <f t="shared" si="104"/>
        <v>0</v>
      </c>
      <c r="T133" s="144">
        <f t="shared" si="104"/>
        <v>0</v>
      </c>
      <c r="U133" s="144">
        <f t="shared" si="104"/>
        <v>0</v>
      </c>
      <c r="V133" s="144">
        <f t="shared" si="104"/>
        <v>0</v>
      </c>
      <c r="W133" s="144">
        <f t="shared" si="104"/>
        <v>0</v>
      </c>
      <c r="X133" s="144">
        <f t="shared" si="104"/>
        <v>0</v>
      </c>
      <c r="Y133" s="144">
        <f t="shared" si="104"/>
        <v>0</v>
      </c>
      <c r="Z133" s="144">
        <f t="shared" si="104"/>
        <v>0</v>
      </c>
      <c r="AA133" s="144">
        <f t="shared" si="104"/>
        <v>0</v>
      </c>
      <c r="AB133" s="144">
        <f t="shared" si="104"/>
        <v>0</v>
      </c>
      <c r="AC133" s="144">
        <f t="shared" si="104"/>
        <v>0</v>
      </c>
      <c r="AD133" s="144">
        <f t="shared" si="104"/>
        <v>0</v>
      </c>
      <c r="AE133" s="144">
        <f t="shared" si="104"/>
        <v>0</v>
      </c>
      <c r="AF133" s="144">
        <f t="shared" si="104"/>
        <v>0</v>
      </c>
      <c r="AG133" s="144">
        <f t="shared" si="104"/>
        <v>0</v>
      </c>
      <c r="AH133" s="144">
        <f t="shared" si="104"/>
        <v>0</v>
      </c>
      <c r="AI133" s="144">
        <f t="shared" si="104"/>
        <v>0</v>
      </c>
      <c r="AJ133" s="144">
        <f t="shared" si="104"/>
        <v>0</v>
      </c>
      <c r="AK133" s="144">
        <f t="shared" si="104"/>
        <v>0</v>
      </c>
      <c r="AL133" s="144">
        <f t="shared" si="104"/>
        <v>0</v>
      </c>
      <c r="AM133" s="144">
        <f t="shared" si="104"/>
        <v>0</v>
      </c>
      <c r="AN133" s="144">
        <f t="shared" si="104"/>
        <v>0</v>
      </c>
      <c r="AO133" s="144">
        <f t="shared" si="104"/>
        <v>0</v>
      </c>
      <c r="AP133" s="144">
        <f t="shared" si="104"/>
        <v>0</v>
      </c>
      <c r="AQ133" s="144">
        <f t="shared" si="104"/>
        <v>0</v>
      </c>
      <c r="AR133" s="144">
        <f t="shared" si="104"/>
        <v>0</v>
      </c>
      <c r="AS133" s="144">
        <f t="shared" si="104"/>
        <v>0</v>
      </c>
      <c r="AT133" s="144">
        <f t="shared" si="104"/>
        <v>0</v>
      </c>
      <c r="AU133" s="144">
        <f t="shared" si="104"/>
        <v>0</v>
      </c>
      <c r="AV133" s="144">
        <f t="shared" si="105"/>
        <v>0</v>
      </c>
      <c r="AX133" s="144">
        <f t="shared" si="58"/>
        <v>0</v>
      </c>
      <c r="AY133" s="144">
        <f t="shared" si="106"/>
        <v>0</v>
      </c>
      <c r="AZ133" s="144">
        <f t="shared" si="106"/>
        <v>0</v>
      </c>
      <c r="BA133" s="144">
        <f t="shared" si="106"/>
        <v>0</v>
      </c>
      <c r="BB133" s="144">
        <f t="shared" si="106"/>
        <v>0</v>
      </c>
      <c r="BC133" s="144">
        <f t="shared" si="106"/>
        <v>0</v>
      </c>
      <c r="BD133" s="144">
        <f t="shared" si="106"/>
        <v>0</v>
      </c>
      <c r="BE133" s="144">
        <f t="shared" si="106"/>
        <v>0</v>
      </c>
      <c r="BF133" s="144">
        <f t="shared" si="106"/>
        <v>0</v>
      </c>
      <c r="BG133" s="144">
        <f t="shared" si="106"/>
        <v>0</v>
      </c>
      <c r="BH133" s="144">
        <f t="shared" si="106"/>
        <v>0</v>
      </c>
      <c r="BI133" s="144">
        <f t="shared" si="106"/>
        <v>0</v>
      </c>
      <c r="BJ133" s="144">
        <f t="shared" si="106"/>
        <v>0</v>
      </c>
      <c r="BK133" s="144">
        <f t="shared" si="106"/>
        <v>0</v>
      </c>
      <c r="BL133" s="144">
        <f t="shared" si="106"/>
        <v>0</v>
      </c>
      <c r="BM133" s="144">
        <f t="shared" si="106"/>
        <v>0</v>
      </c>
      <c r="BN133" s="144">
        <f t="shared" si="85"/>
        <v>0</v>
      </c>
      <c r="BO133" s="144">
        <f t="shared" si="85"/>
        <v>0</v>
      </c>
      <c r="BP133" s="144">
        <f t="shared" si="85"/>
        <v>0</v>
      </c>
      <c r="BQ133" s="144">
        <f t="shared" si="85"/>
        <v>0</v>
      </c>
      <c r="BR133" s="144">
        <f t="shared" si="87"/>
        <v>0</v>
      </c>
      <c r="BS133" s="144">
        <f t="shared" si="87"/>
        <v>0</v>
      </c>
      <c r="BT133" s="144">
        <f t="shared" si="87"/>
        <v>0</v>
      </c>
      <c r="BU133" s="144">
        <f t="shared" si="87"/>
        <v>0</v>
      </c>
      <c r="BV133" s="144">
        <f t="shared" si="87"/>
        <v>0</v>
      </c>
      <c r="BW133" s="144">
        <f t="shared" si="87"/>
        <v>0</v>
      </c>
      <c r="BX133" s="144">
        <f t="shared" si="87"/>
        <v>0</v>
      </c>
      <c r="BY133" s="144">
        <f t="shared" si="87"/>
        <v>0</v>
      </c>
      <c r="BZ133" s="144">
        <f t="shared" si="87"/>
        <v>0</v>
      </c>
      <c r="CA133" s="144">
        <f t="shared" si="87"/>
        <v>0</v>
      </c>
      <c r="CB133" s="144">
        <f t="shared" si="87"/>
        <v>0</v>
      </c>
      <c r="CC133" s="369"/>
      <c r="CE133" s="189" t="str">
        <f t="shared" si="63"/>
        <v>Raccordement sanitaire</v>
      </c>
      <c r="CF133" s="145"/>
      <c r="CG133" s="145">
        <v>1</v>
      </c>
      <c r="CH133" s="145">
        <v>1</v>
      </c>
      <c r="CI133" s="145">
        <v>1</v>
      </c>
      <c r="CJ133" s="145">
        <v>1</v>
      </c>
      <c r="CK133" s="145">
        <v>1</v>
      </c>
      <c r="CL133" s="145">
        <v>1</v>
      </c>
      <c r="CM133" s="145">
        <v>1</v>
      </c>
      <c r="CN133" s="145">
        <v>1</v>
      </c>
      <c r="CO133" s="145">
        <v>1</v>
      </c>
      <c r="CP133" s="145">
        <v>1</v>
      </c>
      <c r="CQ133" s="145">
        <v>1</v>
      </c>
      <c r="CR133" s="145">
        <v>1</v>
      </c>
      <c r="CS133" s="145">
        <v>1</v>
      </c>
      <c r="CT133" s="145">
        <f t="shared" si="64"/>
        <v>0</v>
      </c>
      <c r="CU133" s="145">
        <f t="shared" si="65"/>
        <v>0</v>
      </c>
      <c r="CV133" s="145">
        <f t="shared" si="67"/>
        <v>0</v>
      </c>
    </row>
    <row r="134" spans="1:100" s="137" customFormat="1" ht="13.5" hidden="1" thickBot="1" x14ac:dyDescent="0.25">
      <c r="A134" s="369"/>
      <c r="B134" s="98" t="s">
        <v>437</v>
      </c>
      <c r="C134" s="319"/>
      <c r="D134" s="49"/>
      <c r="E134" s="152">
        <v>30</v>
      </c>
      <c r="F134" s="642"/>
      <c r="G134" s="34">
        <v>1.4999999999999999E-2</v>
      </c>
      <c r="H134" s="636"/>
      <c r="I134" s="622" t="s">
        <v>124</v>
      </c>
      <c r="J134" s="112"/>
      <c r="K134" s="139">
        <f t="shared" si="68"/>
        <v>30</v>
      </c>
      <c r="L134" s="140">
        <f t="shared" si="101"/>
        <v>1.4999999999999999E-2</v>
      </c>
      <c r="M134" s="141">
        <f t="shared" si="102"/>
        <v>0</v>
      </c>
      <c r="N134" s="141">
        <f t="shared" si="103"/>
        <v>0</v>
      </c>
      <c r="O134" s="70"/>
      <c r="P134" s="143" t="str">
        <f t="shared" si="62"/>
        <v>Raccordement bâtiment</v>
      </c>
      <c r="Q134" s="144">
        <f t="shared" si="72"/>
        <v>0</v>
      </c>
      <c r="R134" s="144">
        <f t="shared" si="104"/>
        <v>0</v>
      </c>
      <c r="S134" s="144">
        <f t="shared" si="104"/>
        <v>0</v>
      </c>
      <c r="T134" s="144">
        <f t="shared" si="104"/>
        <v>0</v>
      </c>
      <c r="U134" s="144">
        <f t="shared" si="104"/>
        <v>0</v>
      </c>
      <c r="V134" s="144">
        <f t="shared" si="104"/>
        <v>0</v>
      </c>
      <c r="W134" s="144">
        <f t="shared" si="104"/>
        <v>0</v>
      </c>
      <c r="X134" s="144">
        <f t="shared" si="104"/>
        <v>0</v>
      </c>
      <c r="Y134" s="144">
        <f t="shared" si="104"/>
        <v>0</v>
      </c>
      <c r="Z134" s="144">
        <f t="shared" si="104"/>
        <v>0</v>
      </c>
      <c r="AA134" s="144">
        <f t="shared" si="104"/>
        <v>0</v>
      </c>
      <c r="AB134" s="144">
        <f t="shared" si="104"/>
        <v>0</v>
      </c>
      <c r="AC134" s="144">
        <f t="shared" si="104"/>
        <v>0</v>
      </c>
      <c r="AD134" s="144">
        <f t="shared" si="104"/>
        <v>0</v>
      </c>
      <c r="AE134" s="144">
        <f t="shared" si="104"/>
        <v>0</v>
      </c>
      <c r="AF134" s="144">
        <f t="shared" si="104"/>
        <v>0</v>
      </c>
      <c r="AG134" s="144">
        <f t="shared" si="104"/>
        <v>0</v>
      </c>
      <c r="AH134" s="144">
        <f t="shared" si="104"/>
        <v>0</v>
      </c>
      <c r="AI134" s="144">
        <f t="shared" si="104"/>
        <v>0</v>
      </c>
      <c r="AJ134" s="144">
        <f t="shared" si="104"/>
        <v>0</v>
      </c>
      <c r="AK134" s="144">
        <f t="shared" si="104"/>
        <v>0</v>
      </c>
      <c r="AL134" s="144">
        <f t="shared" si="104"/>
        <v>0</v>
      </c>
      <c r="AM134" s="144">
        <f t="shared" si="104"/>
        <v>0</v>
      </c>
      <c r="AN134" s="144">
        <f t="shared" si="104"/>
        <v>0</v>
      </c>
      <c r="AO134" s="144">
        <f t="shared" si="104"/>
        <v>0</v>
      </c>
      <c r="AP134" s="144">
        <f t="shared" si="104"/>
        <v>0</v>
      </c>
      <c r="AQ134" s="144">
        <f t="shared" si="104"/>
        <v>0</v>
      </c>
      <c r="AR134" s="144">
        <f t="shared" si="104"/>
        <v>0</v>
      </c>
      <c r="AS134" s="144">
        <f t="shared" si="104"/>
        <v>0</v>
      </c>
      <c r="AT134" s="144">
        <f t="shared" si="104"/>
        <v>0</v>
      </c>
      <c r="AU134" s="144">
        <f t="shared" si="104"/>
        <v>0</v>
      </c>
      <c r="AV134" s="144">
        <f t="shared" si="105"/>
        <v>0</v>
      </c>
      <c r="AX134" s="144">
        <f t="shared" si="58"/>
        <v>0</v>
      </c>
      <c r="AY134" s="144">
        <f t="shared" si="106"/>
        <v>0</v>
      </c>
      <c r="AZ134" s="144">
        <f t="shared" si="106"/>
        <v>0</v>
      </c>
      <c r="BA134" s="144">
        <f t="shared" si="106"/>
        <v>0</v>
      </c>
      <c r="BB134" s="144">
        <f t="shared" si="106"/>
        <v>0</v>
      </c>
      <c r="BC134" s="144">
        <f t="shared" si="106"/>
        <v>0</v>
      </c>
      <c r="BD134" s="144">
        <f t="shared" si="106"/>
        <v>0</v>
      </c>
      <c r="BE134" s="144">
        <f t="shared" si="106"/>
        <v>0</v>
      </c>
      <c r="BF134" s="144">
        <f t="shared" si="106"/>
        <v>0</v>
      </c>
      <c r="BG134" s="144">
        <f t="shared" si="106"/>
        <v>0</v>
      </c>
      <c r="BH134" s="144">
        <f t="shared" si="106"/>
        <v>0</v>
      </c>
      <c r="BI134" s="144">
        <f t="shared" si="106"/>
        <v>0</v>
      </c>
      <c r="BJ134" s="144">
        <f t="shared" si="106"/>
        <v>0</v>
      </c>
      <c r="BK134" s="144">
        <f t="shared" si="106"/>
        <v>0</v>
      </c>
      <c r="BL134" s="144">
        <f t="shared" si="106"/>
        <v>0</v>
      </c>
      <c r="BM134" s="144">
        <f t="shared" si="106"/>
        <v>0</v>
      </c>
      <c r="BN134" s="144">
        <f t="shared" si="85"/>
        <v>0</v>
      </c>
      <c r="BO134" s="144">
        <f t="shared" si="85"/>
        <v>0</v>
      </c>
      <c r="BP134" s="144">
        <f t="shared" si="85"/>
        <v>0</v>
      </c>
      <c r="BQ134" s="144">
        <f t="shared" si="85"/>
        <v>0</v>
      </c>
      <c r="BR134" s="144">
        <f t="shared" si="87"/>
        <v>0</v>
      </c>
      <c r="BS134" s="144">
        <f t="shared" si="87"/>
        <v>0</v>
      </c>
      <c r="BT134" s="144">
        <f t="shared" si="87"/>
        <v>0</v>
      </c>
      <c r="BU134" s="144">
        <f t="shared" si="87"/>
        <v>0</v>
      </c>
      <c r="BV134" s="144">
        <f t="shared" si="87"/>
        <v>0</v>
      </c>
      <c r="BW134" s="144">
        <f t="shared" si="87"/>
        <v>0</v>
      </c>
      <c r="BX134" s="144">
        <f t="shared" si="87"/>
        <v>0</v>
      </c>
      <c r="BY134" s="144">
        <f t="shared" si="87"/>
        <v>0</v>
      </c>
      <c r="BZ134" s="144">
        <f t="shared" si="87"/>
        <v>0</v>
      </c>
      <c r="CA134" s="144">
        <f t="shared" si="87"/>
        <v>0</v>
      </c>
      <c r="CB134" s="144">
        <f t="shared" si="87"/>
        <v>0</v>
      </c>
      <c r="CC134" s="369"/>
      <c r="CE134" s="189" t="str">
        <f t="shared" si="63"/>
        <v>Raccordement bâtiment</v>
      </c>
      <c r="CF134" s="145"/>
      <c r="CG134" s="145">
        <v>1</v>
      </c>
      <c r="CH134" s="145">
        <v>1</v>
      </c>
      <c r="CI134" s="145">
        <v>1</v>
      </c>
      <c r="CJ134" s="145">
        <v>1</v>
      </c>
      <c r="CK134" s="145">
        <v>1</v>
      </c>
      <c r="CL134" s="145">
        <v>1</v>
      </c>
      <c r="CM134" s="145">
        <v>1</v>
      </c>
      <c r="CN134" s="145">
        <v>1</v>
      </c>
      <c r="CO134" s="145">
        <v>1</v>
      </c>
      <c r="CP134" s="145">
        <v>1</v>
      </c>
      <c r="CQ134" s="145">
        <v>1</v>
      </c>
      <c r="CR134" s="145">
        <v>1</v>
      </c>
      <c r="CS134" s="145">
        <v>1</v>
      </c>
      <c r="CT134" s="145">
        <f t="shared" si="64"/>
        <v>0</v>
      </c>
      <c r="CU134" s="145">
        <f t="shared" si="65"/>
        <v>0</v>
      </c>
      <c r="CV134" s="145">
        <f t="shared" si="67"/>
        <v>0</v>
      </c>
    </row>
    <row r="135" spans="1:100" s="137" customFormat="1" ht="13.5" hidden="1" thickBot="1" x14ac:dyDescent="0.25">
      <c r="A135" s="369"/>
      <c r="B135" s="98" t="s">
        <v>405</v>
      </c>
      <c r="C135" s="320"/>
      <c r="D135" s="50"/>
      <c r="E135" s="152">
        <v>20</v>
      </c>
      <c r="F135" s="643"/>
      <c r="G135" s="34">
        <v>0.02</v>
      </c>
      <c r="H135" s="637"/>
      <c r="I135" s="622" t="s">
        <v>124</v>
      </c>
      <c r="J135" s="112"/>
      <c r="K135" s="139">
        <f t="shared" si="68"/>
        <v>20</v>
      </c>
      <c r="L135" s="140">
        <f t="shared" si="101"/>
        <v>0.02</v>
      </c>
      <c r="M135" s="141">
        <f t="shared" si="102"/>
        <v>0</v>
      </c>
      <c r="N135" s="141">
        <f t="shared" si="103"/>
        <v>0</v>
      </c>
      <c r="O135" s="70"/>
      <c r="P135" s="143" t="str">
        <f t="shared" si="62"/>
        <v>Sous-stations chauffage</v>
      </c>
      <c r="Q135" s="144">
        <f t="shared" si="72"/>
        <v>0</v>
      </c>
      <c r="R135" s="144">
        <f t="shared" si="104"/>
        <v>0</v>
      </c>
      <c r="S135" s="144">
        <f t="shared" si="104"/>
        <v>0</v>
      </c>
      <c r="T135" s="144">
        <f t="shared" si="104"/>
        <v>0</v>
      </c>
      <c r="U135" s="144">
        <f t="shared" si="104"/>
        <v>0</v>
      </c>
      <c r="V135" s="144">
        <f t="shared" si="104"/>
        <v>0</v>
      </c>
      <c r="W135" s="144">
        <f t="shared" si="104"/>
        <v>0</v>
      </c>
      <c r="X135" s="144">
        <f t="shared" si="104"/>
        <v>0</v>
      </c>
      <c r="Y135" s="144">
        <f t="shared" si="104"/>
        <v>0</v>
      </c>
      <c r="Z135" s="144">
        <f t="shared" si="104"/>
        <v>0</v>
      </c>
      <c r="AA135" s="144">
        <f t="shared" si="104"/>
        <v>0</v>
      </c>
      <c r="AB135" s="144">
        <f t="shared" si="104"/>
        <v>0</v>
      </c>
      <c r="AC135" s="144">
        <f t="shared" si="104"/>
        <v>0</v>
      </c>
      <c r="AD135" s="144">
        <f t="shared" si="104"/>
        <v>0</v>
      </c>
      <c r="AE135" s="144">
        <f t="shared" si="104"/>
        <v>0</v>
      </c>
      <c r="AF135" s="144">
        <f t="shared" si="104"/>
        <v>0</v>
      </c>
      <c r="AG135" s="144">
        <f t="shared" si="104"/>
        <v>0</v>
      </c>
      <c r="AH135" s="144">
        <f t="shared" si="104"/>
        <v>0</v>
      </c>
      <c r="AI135" s="144">
        <f t="shared" si="104"/>
        <v>0</v>
      </c>
      <c r="AJ135" s="144">
        <f t="shared" si="104"/>
        <v>0</v>
      </c>
      <c r="AK135" s="144">
        <f t="shared" si="104"/>
        <v>0</v>
      </c>
      <c r="AL135" s="144">
        <f t="shared" si="104"/>
        <v>0</v>
      </c>
      <c r="AM135" s="144">
        <f t="shared" si="104"/>
        <v>0</v>
      </c>
      <c r="AN135" s="144">
        <f t="shared" si="104"/>
        <v>0</v>
      </c>
      <c r="AO135" s="144">
        <f t="shared" si="104"/>
        <v>0</v>
      </c>
      <c r="AP135" s="144">
        <f t="shared" si="104"/>
        <v>0</v>
      </c>
      <c r="AQ135" s="144">
        <f t="shared" si="104"/>
        <v>0</v>
      </c>
      <c r="AR135" s="144">
        <f t="shared" si="104"/>
        <v>0</v>
      </c>
      <c r="AS135" s="144">
        <f t="shared" si="104"/>
        <v>0</v>
      </c>
      <c r="AT135" s="144">
        <f t="shared" si="104"/>
        <v>0</v>
      </c>
      <c r="AU135" s="144">
        <f t="shared" si="104"/>
        <v>0</v>
      </c>
      <c r="AV135" s="144">
        <f t="shared" si="105"/>
        <v>0</v>
      </c>
      <c r="AX135" s="144">
        <f t="shared" si="58"/>
        <v>0</v>
      </c>
      <c r="AY135" s="144">
        <f t="shared" si="106"/>
        <v>0</v>
      </c>
      <c r="AZ135" s="144">
        <f t="shared" si="106"/>
        <v>0</v>
      </c>
      <c r="BA135" s="144">
        <f t="shared" si="106"/>
        <v>0</v>
      </c>
      <c r="BB135" s="144">
        <f t="shared" si="106"/>
        <v>0</v>
      </c>
      <c r="BC135" s="144">
        <f t="shared" si="106"/>
        <v>0</v>
      </c>
      <c r="BD135" s="144">
        <f t="shared" si="106"/>
        <v>0</v>
      </c>
      <c r="BE135" s="144">
        <f t="shared" si="106"/>
        <v>0</v>
      </c>
      <c r="BF135" s="144">
        <f t="shared" si="106"/>
        <v>0</v>
      </c>
      <c r="BG135" s="144">
        <f t="shared" si="106"/>
        <v>0</v>
      </c>
      <c r="BH135" s="144">
        <f t="shared" si="106"/>
        <v>0</v>
      </c>
      <c r="BI135" s="144">
        <f t="shared" si="106"/>
        <v>0</v>
      </c>
      <c r="BJ135" s="144">
        <f t="shared" si="106"/>
        <v>0</v>
      </c>
      <c r="BK135" s="144">
        <f t="shared" si="106"/>
        <v>0</v>
      </c>
      <c r="BL135" s="144">
        <f t="shared" si="106"/>
        <v>0</v>
      </c>
      <c r="BM135" s="144">
        <f t="shared" si="106"/>
        <v>0</v>
      </c>
      <c r="BN135" s="144">
        <f t="shared" si="85"/>
        <v>0</v>
      </c>
      <c r="BO135" s="144">
        <f t="shared" si="85"/>
        <v>0</v>
      </c>
      <c r="BP135" s="144">
        <f t="shared" si="85"/>
        <v>0</v>
      </c>
      <c r="BQ135" s="144">
        <f t="shared" si="85"/>
        <v>0</v>
      </c>
      <c r="BR135" s="144">
        <f t="shared" si="87"/>
        <v>0</v>
      </c>
      <c r="BS135" s="144">
        <f t="shared" si="87"/>
        <v>0</v>
      </c>
      <c r="BT135" s="144">
        <f t="shared" si="87"/>
        <v>0</v>
      </c>
      <c r="BU135" s="144">
        <f t="shared" si="87"/>
        <v>0</v>
      </c>
      <c r="BV135" s="144">
        <f t="shared" si="87"/>
        <v>0</v>
      </c>
      <c r="BW135" s="144">
        <f t="shared" si="87"/>
        <v>0</v>
      </c>
      <c r="BX135" s="144">
        <f t="shared" si="87"/>
        <v>0</v>
      </c>
      <c r="BY135" s="144">
        <f t="shared" si="87"/>
        <v>0</v>
      </c>
      <c r="BZ135" s="144">
        <f t="shared" si="87"/>
        <v>0</v>
      </c>
      <c r="CA135" s="144">
        <f t="shared" si="87"/>
        <v>0</v>
      </c>
      <c r="CB135" s="144">
        <f t="shared" si="87"/>
        <v>0</v>
      </c>
      <c r="CC135" s="369"/>
      <c r="CE135" s="189" t="str">
        <f t="shared" si="63"/>
        <v>Sous-stations chauffage</v>
      </c>
      <c r="CF135" s="145"/>
      <c r="CG135" s="145">
        <v>1</v>
      </c>
      <c r="CH135" s="145">
        <v>1</v>
      </c>
      <c r="CI135" s="145">
        <v>1</v>
      </c>
      <c r="CJ135" s="145">
        <v>1</v>
      </c>
      <c r="CK135" s="145">
        <v>1</v>
      </c>
      <c r="CL135" s="145">
        <v>1</v>
      </c>
      <c r="CM135" s="145">
        <v>1</v>
      </c>
      <c r="CN135" s="145">
        <v>1</v>
      </c>
      <c r="CO135" s="145">
        <v>1</v>
      </c>
      <c r="CP135" s="145">
        <v>1</v>
      </c>
      <c r="CQ135" s="145">
        <v>1</v>
      </c>
      <c r="CR135" s="145">
        <v>1</v>
      </c>
      <c r="CS135" s="145">
        <v>1</v>
      </c>
      <c r="CT135" s="145">
        <f t="shared" si="64"/>
        <v>0</v>
      </c>
      <c r="CU135" s="145">
        <f t="shared" si="65"/>
        <v>0</v>
      </c>
      <c r="CV135" s="145">
        <f t="shared" si="67"/>
        <v>0</v>
      </c>
    </row>
    <row r="136" spans="1:100" s="137" customFormat="1" ht="13.5" hidden="1" thickBot="1" x14ac:dyDescent="0.25">
      <c r="A136" s="369"/>
      <c r="B136" s="98" t="s">
        <v>368</v>
      </c>
      <c r="C136" s="320"/>
      <c r="D136" s="50"/>
      <c r="E136" s="152">
        <v>20</v>
      </c>
      <c r="F136" s="643"/>
      <c r="G136" s="34">
        <v>0.08</v>
      </c>
      <c r="H136" s="637"/>
      <c r="I136" s="622" t="s">
        <v>124</v>
      </c>
      <c r="J136" s="112"/>
      <c r="K136" s="139">
        <f t="shared" si="68"/>
        <v>20</v>
      </c>
      <c r="L136" s="140">
        <f t="shared" si="101"/>
        <v>0.08</v>
      </c>
      <c r="M136" s="141">
        <f t="shared" si="102"/>
        <v>0</v>
      </c>
      <c r="N136" s="141">
        <f t="shared" si="103"/>
        <v>0</v>
      </c>
      <c r="O136" s="70"/>
      <c r="P136" s="143" t="str">
        <f t="shared" si="62"/>
        <v>Système de comptage</v>
      </c>
      <c r="Q136" s="144">
        <f t="shared" si="72"/>
        <v>0</v>
      </c>
      <c r="R136" s="144">
        <f t="shared" si="104"/>
        <v>0</v>
      </c>
      <c r="S136" s="144">
        <f t="shared" si="104"/>
        <v>0</v>
      </c>
      <c r="T136" s="144">
        <f t="shared" si="104"/>
        <v>0</v>
      </c>
      <c r="U136" s="144">
        <f t="shared" si="104"/>
        <v>0</v>
      </c>
      <c r="V136" s="144">
        <f t="shared" si="104"/>
        <v>0</v>
      </c>
      <c r="W136" s="144">
        <f t="shared" si="104"/>
        <v>0</v>
      </c>
      <c r="X136" s="144">
        <f t="shared" si="104"/>
        <v>0</v>
      </c>
      <c r="Y136" s="144">
        <f t="shared" si="104"/>
        <v>0</v>
      </c>
      <c r="Z136" s="144">
        <f t="shared" si="104"/>
        <v>0</v>
      </c>
      <c r="AA136" s="144">
        <f t="shared" si="104"/>
        <v>0</v>
      </c>
      <c r="AB136" s="144">
        <f t="shared" si="104"/>
        <v>0</v>
      </c>
      <c r="AC136" s="144">
        <f t="shared" si="104"/>
        <v>0</v>
      </c>
      <c r="AD136" s="144">
        <f t="shared" si="104"/>
        <v>0</v>
      </c>
      <c r="AE136" s="144">
        <f t="shared" si="104"/>
        <v>0</v>
      </c>
      <c r="AF136" s="144">
        <f t="shared" si="104"/>
        <v>0</v>
      </c>
      <c r="AG136" s="144">
        <f t="shared" si="104"/>
        <v>0</v>
      </c>
      <c r="AH136" s="144">
        <f t="shared" si="104"/>
        <v>0</v>
      </c>
      <c r="AI136" s="144">
        <f t="shared" si="104"/>
        <v>0</v>
      </c>
      <c r="AJ136" s="144">
        <f t="shared" si="104"/>
        <v>0</v>
      </c>
      <c r="AK136" s="144">
        <f t="shared" si="104"/>
        <v>0</v>
      </c>
      <c r="AL136" s="144">
        <f t="shared" si="104"/>
        <v>0</v>
      </c>
      <c r="AM136" s="144">
        <f t="shared" si="104"/>
        <v>0</v>
      </c>
      <c r="AN136" s="144">
        <f t="shared" si="104"/>
        <v>0</v>
      </c>
      <c r="AO136" s="144">
        <f t="shared" si="104"/>
        <v>0</v>
      </c>
      <c r="AP136" s="144">
        <f t="shared" si="104"/>
        <v>0</v>
      </c>
      <c r="AQ136" s="144">
        <f t="shared" si="104"/>
        <v>0</v>
      </c>
      <c r="AR136" s="144">
        <f t="shared" si="104"/>
        <v>0</v>
      </c>
      <c r="AS136" s="144">
        <f t="shared" si="104"/>
        <v>0</v>
      </c>
      <c r="AT136" s="144">
        <f t="shared" si="104"/>
        <v>0</v>
      </c>
      <c r="AU136" s="144">
        <f t="shared" si="104"/>
        <v>0</v>
      </c>
      <c r="AV136" s="144">
        <f t="shared" si="105"/>
        <v>0</v>
      </c>
      <c r="AX136" s="144">
        <f t="shared" si="58"/>
        <v>0</v>
      </c>
      <c r="AY136" s="144">
        <f t="shared" si="106"/>
        <v>0</v>
      </c>
      <c r="AZ136" s="144">
        <f t="shared" si="106"/>
        <v>0</v>
      </c>
      <c r="BA136" s="144">
        <f t="shared" si="106"/>
        <v>0</v>
      </c>
      <c r="BB136" s="144">
        <f t="shared" si="106"/>
        <v>0</v>
      </c>
      <c r="BC136" s="144">
        <f t="shared" si="106"/>
        <v>0</v>
      </c>
      <c r="BD136" s="144">
        <f t="shared" si="106"/>
        <v>0</v>
      </c>
      <c r="BE136" s="144">
        <f t="shared" si="106"/>
        <v>0</v>
      </c>
      <c r="BF136" s="144">
        <f t="shared" si="106"/>
        <v>0</v>
      </c>
      <c r="BG136" s="144">
        <f t="shared" si="106"/>
        <v>0</v>
      </c>
      <c r="BH136" s="144">
        <f t="shared" si="106"/>
        <v>0</v>
      </c>
      <c r="BI136" s="144">
        <f t="shared" si="106"/>
        <v>0</v>
      </c>
      <c r="BJ136" s="144">
        <f t="shared" si="106"/>
        <v>0</v>
      </c>
      <c r="BK136" s="144">
        <f t="shared" si="106"/>
        <v>0</v>
      </c>
      <c r="BL136" s="144">
        <f t="shared" si="106"/>
        <v>0</v>
      </c>
      <c r="BM136" s="144">
        <f t="shared" si="106"/>
        <v>0</v>
      </c>
      <c r="BN136" s="144">
        <f t="shared" si="85"/>
        <v>0</v>
      </c>
      <c r="BO136" s="144">
        <f t="shared" si="85"/>
        <v>0</v>
      </c>
      <c r="BP136" s="144">
        <f t="shared" si="85"/>
        <v>0</v>
      </c>
      <c r="BQ136" s="144">
        <f t="shared" si="85"/>
        <v>0</v>
      </c>
      <c r="BR136" s="144">
        <f t="shared" si="87"/>
        <v>0</v>
      </c>
      <c r="BS136" s="144">
        <f t="shared" si="87"/>
        <v>0</v>
      </c>
      <c r="BT136" s="144">
        <f t="shared" si="87"/>
        <v>0</v>
      </c>
      <c r="BU136" s="144">
        <f t="shared" si="87"/>
        <v>0</v>
      </c>
      <c r="BV136" s="144">
        <f t="shared" si="87"/>
        <v>0</v>
      </c>
      <c r="BW136" s="144">
        <f t="shared" si="87"/>
        <v>0</v>
      </c>
      <c r="BX136" s="144">
        <f t="shared" si="87"/>
        <v>0</v>
      </c>
      <c r="BY136" s="144">
        <f t="shared" si="87"/>
        <v>0</v>
      </c>
      <c r="BZ136" s="144">
        <f t="shared" si="87"/>
        <v>0</v>
      </c>
      <c r="CA136" s="144">
        <f t="shared" si="87"/>
        <v>0</v>
      </c>
      <c r="CB136" s="144">
        <f t="shared" si="87"/>
        <v>0</v>
      </c>
      <c r="CC136" s="369"/>
      <c r="CE136" s="189" t="str">
        <f t="shared" si="63"/>
        <v>Système de comptage</v>
      </c>
      <c r="CF136" s="145"/>
      <c r="CG136" s="145">
        <v>1</v>
      </c>
      <c r="CH136" s="145">
        <v>1</v>
      </c>
      <c r="CI136" s="145">
        <v>1</v>
      </c>
      <c r="CJ136" s="145">
        <v>1</v>
      </c>
      <c r="CK136" s="145">
        <v>1</v>
      </c>
      <c r="CL136" s="145">
        <v>1</v>
      </c>
      <c r="CM136" s="145">
        <v>1</v>
      </c>
      <c r="CN136" s="145">
        <v>1</v>
      </c>
      <c r="CO136" s="145">
        <v>1</v>
      </c>
      <c r="CP136" s="145">
        <v>1</v>
      </c>
      <c r="CQ136" s="145">
        <v>1</v>
      </c>
      <c r="CR136" s="145">
        <v>1</v>
      </c>
      <c r="CS136" s="145">
        <v>1</v>
      </c>
      <c r="CT136" s="145">
        <f t="shared" si="64"/>
        <v>0</v>
      </c>
      <c r="CU136" s="145">
        <f t="shared" si="65"/>
        <v>0</v>
      </c>
      <c r="CV136" s="145">
        <f t="shared" si="67"/>
        <v>0</v>
      </c>
    </row>
    <row r="137" spans="1:100" s="137" customFormat="1" ht="13.5" hidden="1" thickBot="1" x14ac:dyDescent="0.25">
      <c r="A137" s="369"/>
      <c r="B137" s="98" t="s">
        <v>367</v>
      </c>
      <c r="C137" s="320"/>
      <c r="D137" s="50"/>
      <c r="E137" s="152">
        <v>30</v>
      </c>
      <c r="F137" s="643"/>
      <c r="G137" s="34">
        <v>1E-3</v>
      </c>
      <c r="H137" s="637"/>
      <c r="I137" s="622" t="s">
        <v>124</v>
      </c>
      <c r="J137" s="112"/>
      <c r="K137" s="139">
        <f t="shared" si="68"/>
        <v>30</v>
      </c>
      <c r="L137" s="140">
        <f t="shared" si="101"/>
        <v>1E-3</v>
      </c>
      <c r="M137" s="141">
        <f t="shared" si="102"/>
        <v>0</v>
      </c>
      <c r="N137" s="141">
        <f t="shared" si="103"/>
        <v>0</v>
      </c>
      <c r="O137" s="70"/>
      <c r="P137" s="143" t="str">
        <f t="shared" si="62"/>
        <v>Calorifugeage</v>
      </c>
      <c r="Q137" s="144">
        <f t="shared" si="72"/>
        <v>0</v>
      </c>
      <c r="R137" s="144">
        <f t="shared" si="104"/>
        <v>0</v>
      </c>
      <c r="S137" s="144">
        <f t="shared" si="104"/>
        <v>0</v>
      </c>
      <c r="T137" s="144">
        <f t="shared" si="104"/>
        <v>0</v>
      </c>
      <c r="U137" s="144">
        <f t="shared" si="104"/>
        <v>0</v>
      </c>
      <c r="V137" s="144">
        <f t="shared" si="104"/>
        <v>0</v>
      </c>
      <c r="W137" s="144">
        <f t="shared" si="104"/>
        <v>0</v>
      </c>
      <c r="X137" s="144">
        <f t="shared" si="104"/>
        <v>0</v>
      </c>
      <c r="Y137" s="144">
        <f t="shared" si="104"/>
        <v>0</v>
      </c>
      <c r="Z137" s="144">
        <f t="shared" si="104"/>
        <v>0</v>
      </c>
      <c r="AA137" s="144">
        <f t="shared" si="104"/>
        <v>0</v>
      </c>
      <c r="AB137" s="144">
        <f t="shared" si="104"/>
        <v>0</v>
      </c>
      <c r="AC137" s="144">
        <f t="shared" si="104"/>
        <v>0</v>
      </c>
      <c r="AD137" s="144">
        <f t="shared" si="104"/>
        <v>0</v>
      </c>
      <c r="AE137" s="144">
        <f t="shared" si="104"/>
        <v>0</v>
      </c>
      <c r="AF137" s="144">
        <f t="shared" si="104"/>
        <v>0</v>
      </c>
      <c r="AG137" s="144">
        <f t="shared" si="104"/>
        <v>0</v>
      </c>
      <c r="AH137" s="144">
        <f t="shared" si="104"/>
        <v>0</v>
      </c>
      <c r="AI137" s="144">
        <f t="shared" si="104"/>
        <v>0</v>
      </c>
      <c r="AJ137" s="144">
        <f t="shared" si="104"/>
        <v>0</v>
      </c>
      <c r="AK137" s="144">
        <f t="shared" si="104"/>
        <v>0</v>
      </c>
      <c r="AL137" s="144">
        <f t="shared" si="104"/>
        <v>0</v>
      </c>
      <c r="AM137" s="144">
        <f t="shared" si="104"/>
        <v>0</v>
      </c>
      <c r="AN137" s="144">
        <f t="shared" si="104"/>
        <v>0</v>
      </c>
      <c r="AO137" s="144">
        <f t="shared" si="104"/>
        <v>0</v>
      </c>
      <c r="AP137" s="144">
        <f t="shared" si="104"/>
        <v>0</v>
      </c>
      <c r="AQ137" s="144">
        <f t="shared" si="104"/>
        <v>0</v>
      </c>
      <c r="AR137" s="144">
        <f t="shared" si="104"/>
        <v>0</v>
      </c>
      <c r="AS137" s="144">
        <f t="shared" si="104"/>
        <v>0</v>
      </c>
      <c r="AT137" s="144">
        <f t="shared" si="104"/>
        <v>0</v>
      </c>
      <c r="AU137" s="144">
        <f t="shared" si="104"/>
        <v>0</v>
      </c>
      <c r="AV137" s="144">
        <f t="shared" si="105"/>
        <v>0</v>
      </c>
      <c r="AX137" s="144">
        <f t="shared" si="58"/>
        <v>0</v>
      </c>
      <c r="AY137" s="144">
        <f t="shared" si="106"/>
        <v>0</v>
      </c>
      <c r="AZ137" s="144">
        <f t="shared" si="106"/>
        <v>0</v>
      </c>
      <c r="BA137" s="144">
        <f t="shared" si="106"/>
        <v>0</v>
      </c>
      <c r="BB137" s="144">
        <f t="shared" si="106"/>
        <v>0</v>
      </c>
      <c r="BC137" s="144">
        <f t="shared" si="106"/>
        <v>0</v>
      </c>
      <c r="BD137" s="144">
        <f t="shared" si="106"/>
        <v>0</v>
      </c>
      <c r="BE137" s="144">
        <f t="shared" si="106"/>
        <v>0</v>
      </c>
      <c r="BF137" s="144">
        <f t="shared" si="106"/>
        <v>0</v>
      </c>
      <c r="BG137" s="144">
        <f t="shared" si="106"/>
        <v>0</v>
      </c>
      <c r="BH137" s="144">
        <f t="shared" si="106"/>
        <v>0</v>
      </c>
      <c r="BI137" s="144">
        <f t="shared" si="106"/>
        <v>0</v>
      </c>
      <c r="BJ137" s="144">
        <f t="shared" si="106"/>
        <v>0</v>
      </c>
      <c r="BK137" s="144">
        <f t="shared" si="106"/>
        <v>0</v>
      </c>
      <c r="BL137" s="144">
        <f t="shared" si="106"/>
        <v>0</v>
      </c>
      <c r="BM137" s="144">
        <f t="shared" si="106"/>
        <v>0</v>
      </c>
      <c r="BN137" s="144">
        <f t="shared" si="85"/>
        <v>0</v>
      </c>
      <c r="BO137" s="144">
        <f t="shared" si="85"/>
        <v>0</v>
      </c>
      <c r="BP137" s="144">
        <f t="shared" si="85"/>
        <v>0</v>
      </c>
      <c r="BQ137" s="144">
        <f t="shared" si="85"/>
        <v>0</v>
      </c>
      <c r="BR137" s="144">
        <f t="shared" si="87"/>
        <v>0</v>
      </c>
      <c r="BS137" s="144">
        <f t="shared" si="87"/>
        <v>0</v>
      </c>
      <c r="BT137" s="144">
        <f t="shared" si="87"/>
        <v>0</v>
      </c>
      <c r="BU137" s="144">
        <f t="shared" si="87"/>
        <v>0</v>
      </c>
      <c r="BV137" s="144">
        <f t="shared" si="87"/>
        <v>0</v>
      </c>
      <c r="BW137" s="144">
        <f t="shared" si="87"/>
        <v>0</v>
      </c>
      <c r="BX137" s="144">
        <f t="shared" si="87"/>
        <v>0</v>
      </c>
      <c r="BY137" s="144">
        <f t="shared" si="87"/>
        <v>0</v>
      </c>
      <c r="BZ137" s="144">
        <f t="shared" si="87"/>
        <v>0</v>
      </c>
      <c r="CA137" s="144">
        <f t="shared" si="87"/>
        <v>0</v>
      </c>
      <c r="CB137" s="144">
        <f t="shared" si="87"/>
        <v>0</v>
      </c>
      <c r="CC137" s="369"/>
      <c r="CE137" s="189" t="str">
        <f t="shared" si="63"/>
        <v>Calorifugeage</v>
      </c>
      <c r="CF137" s="145"/>
      <c r="CG137" s="145">
        <v>1</v>
      </c>
      <c r="CH137" s="145">
        <v>1</v>
      </c>
      <c r="CI137" s="145">
        <v>1</v>
      </c>
      <c r="CJ137" s="145">
        <v>1</v>
      </c>
      <c r="CK137" s="145">
        <v>1</v>
      </c>
      <c r="CL137" s="145">
        <v>1</v>
      </c>
      <c r="CM137" s="145">
        <v>1</v>
      </c>
      <c r="CN137" s="145">
        <v>1</v>
      </c>
      <c r="CO137" s="145">
        <v>1</v>
      </c>
      <c r="CP137" s="145">
        <v>1</v>
      </c>
      <c r="CQ137" s="145">
        <v>1</v>
      </c>
      <c r="CR137" s="145">
        <v>1</v>
      </c>
      <c r="CS137" s="145">
        <v>1</v>
      </c>
      <c r="CT137" s="145">
        <f t="shared" si="64"/>
        <v>0</v>
      </c>
      <c r="CU137" s="145">
        <f t="shared" si="65"/>
        <v>0</v>
      </c>
      <c r="CV137" s="145">
        <f t="shared" si="67"/>
        <v>0</v>
      </c>
    </row>
    <row r="138" spans="1:100" s="137" customFormat="1" hidden="1" x14ac:dyDescent="0.2">
      <c r="B138" s="96" t="s">
        <v>45</v>
      </c>
      <c r="C138" s="320"/>
      <c r="D138" s="50"/>
      <c r="E138" s="510">
        <v>30</v>
      </c>
      <c r="F138" s="643"/>
      <c r="G138" s="157" t="s">
        <v>46</v>
      </c>
      <c r="H138" s="637"/>
      <c r="I138" s="623" t="s">
        <v>124</v>
      </c>
      <c r="J138" s="84"/>
      <c r="K138" s="139">
        <f t="shared" si="68"/>
        <v>30</v>
      </c>
      <c r="L138" s="140">
        <f t="shared" si="101"/>
        <v>0</v>
      </c>
      <c r="M138" s="141">
        <f t="shared" si="102"/>
        <v>0</v>
      </c>
      <c r="N138" s="141">
        <f t="shared" si="103"/>
        <v>0</v>
      </c>
      <c r="O138" s="70"/>
      <c r="P138" s="149" t="str">
        <f t="shared" si="62"/>
        <v>Autre</v>
      </c>
      <c r="Q138" s="144">
        <f t="shared" si="72"/>
        <v>0</v>
      </c>
      <c r="R138" s="144">
        <f t="shared" si="104"/>
        <v>0</v>
      </c>
      <c r="S138" s="144">
        <f t="shared" si="104"/>
        <v>0</v>
      </c>
      <c r="T138" s="144">
        <f t="shared" si="104"/>
        <v>0</v>
      </c>
      <c r="U138" s="144">
        <f t="shared" si="104"/>
        <v>0</v>
      </c>
      <c r="V138" s="144">
        <f t="shared" si="104"/>
        <v>0</v>
      </c>
      <c r="W138" s="144">
        <f t="shared" si="104"/>
        <v>0</v>
      </c>
      <c r="X138" s="144">
        <f t="shared" si="104"/>
        <v>0</v>
      </c>
      <c r="Y138" s="144">
        <f t="shared" si="104"/>
        <v>0</v>
      </c>
      <c r="Z138" s="144">
        <f t="shared" si="104"/>
        <v>0</v>
      </c>
      <c r="AA138" s="144">
        <f t="shared" si="104"/>
        <v>0</v>
      </c>
      <c r="AB138" s="144">
        <f t="shared" si="104"/>
        <v>0</v>
      </c>
      <c r="AC138" s="144">
        <f t="shared" si="104"/>
        <v>0</v>
      </c>
      <c r="AD138" s="144">
        <f t="shared" si="104"/>
        <v>0</v>
      </c>
      <c r="AE138" s="144">
        <f t="shared" si="104"/>
        <v>0</v>
      </c>
      <c r="AF138" s="144">
        <f t="shared" si="104"/>
        <v>0</v>
      </c>
      <c r="AG138" s="144">
        <f t="shared" si="104"/>
        <v>0</v>
      </c>
      <c r="AH138" s="144">
        <f t="shared" si="104"/>
        <v>0</v>
      </c>
      <c r="AI138" s="144">
        <f t="shared" si="104"/>
        <v>0</v>
      </c>
      <c r="AJ138" s="144">
        <f t="shared" si="104"/>
        <v>0</v>
      </c>
      <c r="AK138" s="144">
        <f t="shared" si="104"/>
        <v>0</v>
      </c>
      <c r="AL138" s="144">
        <f t="shared" si="104"/>
        <v>0</v>
      </c>
      <c r="AM138" s="144">
        <f t="shared" si="104"/>
        <v>0</v>
      </c>
      <c r="AN138" s="144">
        <f t="shared" si="104"/>
        <v>0</v>
      </c>
      <c r="AO138" s="144">
        <f t="shared" si="104"/>
        <v>0</v>
      </c>
      <c r="AP138" s="144">
        <f t="shared" si="104"/>
        <v>0</v>
      </c>
      <c r="AQ138" s="144">
        <f t="shared" si="104"/>
        <v>0</v>
      </c>
      <c r="AR138" s="144">
        <f t="shared" si="104"/>
        <v>0</v>
      </c>
      <c r="AS138" s="144">
        <f t="shared" si="104"/>
        <v>0</v>
      </c>
      <c r="AT138" s="144">
        <f t="shared" si="104"/>
        <v>0</v>
      </c>
      <c r="AU138" s="144">
        <f t="shared" si="104"/>
        <v>0</v>
      </c>
      <c r="AV138" s="144">
        <f t="shared" si="105"/>
        <v>0</v>
      </c>
      <c r="AX138" s="144">
        <f t="shared" si="58"/>
        <v>0</v>
      </c>
      <c r="AY138" s="144">
        <f t="shared" si="106"/>
        <v>0</v>
      </c>
      <c r="AZ138" s="144">
        <f t="shared" si="106"/>
        <v>0</v>
      </c>
      <c r="BA138" s="144">
        <f t="shared" si="106"/>
        <v>0</v>
      </c>
      <c r="BB138" s="144">
        <f t="shared" si="106"/>
        <v>0</v>
      </c>
      <c r="BC138" s="144">
        <f t="shared" si="106"/>
        <v>0</v>
      </c>
      <c r="BD138" s="144">
        <f t="shared" si="106"/>
        <v>0</v>
      </c>
      <c r="BE138" s="144">
        <f t="shared" si="106"/>
        <v>0</v>
      </c>
      <c r="BF138" s="144">
        <f t="shared" si="106"/>
        <v>0</v>
      </c>
      <c r="BG138" s="144">
        <f t="shared" si="106"/>
        <v>0</v>
      </c>
      <c r="BH138" s="144">
        <f t="shared" si="106"/>
        <v>0</v>
      </c>
      <c r="BI138" s="144">
        <f t="shared" si="106"/>
        <v>0</v>
      </c>
      <c r="BJ138" s="144">
        <f t="shared" si="106"/>
        <v>0</v>
      </c>
      <c r="BK138" s="144">
        <f t="shared" si="106"/>
        <v>0</v>
      </c>
      <c r="BL138" s="144">
        <f t="shared" si="106"/>
        <v>0</v>
      </c>
      <c r="BM138" s="144">
        <f t="shared" si="106"/>
        <v>0</v>
      </c>
      <c r="BN138" s="144">
        <f t="shared" si="85"/>
        <v>0</v>
      </c>
      <c r="BO138" s="144">
        <f t="shared" si="85"/>
        <v>0</v>
      </c>
      <c r="BP138" s="144">
        <f t="shared" si="85"/>
        <v>0</v>
      </c>
      <c r="BQ138" s="144">
        <f t="shared" si="85"/>
        <v>0</v>
      </c>
      <c r="BR138" s="144">
        <f t="shared" si="87"/>
        <v>0</v>
      </c>
      <c r="BS138" s="144">
        <f t="shared" si="87"/>
        <v>0</v>
      </c>
      <c r="BT138" s="144">
        <f t="shared" si="87"/>
        <v>0</v>
      </c>
      <c r="BU138" s="144">
        <f t="shared" si="87"/>
        <v>0</v>
      </c>
      <c r="BV138" s="144">
        <f t="shared" si="87"/>
        <v>0</v>
      </c>
      <c r="BW138" s="144">
        <f t="shared" si="87"/>
        <v>0</v>
      </c>
      <c r="BX138" s="144">
        <f t="shared" si="87"/>
        <v>0</v>
      </c>
      <c r="BY138" s="144">
        <f t="shared" si="87"/>
        <v>0</v>
      </c>
      <c r="BZ138" s="144">
        <f t="shared" si="87"/>
        <v>0</v>
      </c>
      <c r="CA138" s="144">
        <f t="shared" si="87"/>
        <v>0</v>
      </c>
      <c r="CB138" s="144">
        <f t="shared" si="87"/>
        <v>0</v>
      </c>
      <c r="CC138" s="369"/>
      <c r="CE138" s="189" t="str">
        <f t="shared" si="63"/>
        <v>Autre</v>
      </c>
      <c r="CF138" s="145"/>
      <c r="CG138" s="145">
        <v>1</v>
      </c>
      <c r="CH138" s="145">
        <v>1</v>
      </c>
      <c r="CI138" s="145">
        <v>1</v>
      </c>
      <c r="CJ138" s="145">
        <v>1</v>
      </c>
      <c r="CK138" s="145">
        <v>1</v>
      </c>
      <c r="CL138" s="145">
        <v>1</v>
      </c>
      <c r="CM138" s="145">
        <v>1</v>
      </c>
      <c r="CN138" s="145">
        <v>1</v>
      </c>
      <c r="CO138" s="145">
        <v>1</v>
      </c>
      <c r="CP138" s="145">
        <v>1</v>
      </c>
      <c r="CQ138" s="145">
        <v>1</v>
      </c>
      <c r="CR138" s="145">
        <v>1</v>
      </c>
      <c r="CS138" s="145">
        <v>1</v>
      </c>
      <c r="CT138" s="145">
        <f t="shared" si="64"/>
        <v>0</v>
      </c>
      <c r="CU138" s="145">
        <f t="shared" si="65"/>
        <v>0</v>
      </c>
      <c r="CV138" s="145">
        <f t="shared" si="67"/>
        <v>0</v>
      </c>
    </row>
    <row r="139" spans="1:100" s="137" customFormat="1" ht="13.5" hidden="1" thickBot="1" x14ac:dyDescent="0.25">
      <c r="B139" s="699" t="s">
        <v>430</v>
      </c>
      <c r="C139" s="322"/>
      <c r="D139" s="129"/>
      <c r="E139" s="155"/>
      <c r="F139" s="127"/>
      <c r="G139" s="130"/>
      <c r="H139" s="639"/>
      <c r="I139" s="130"/>
      <c r="J139" s="112"/>
      <c r="K139" s="139"/>
      <c r="L139" s="140"/>
      <c r="M139" s="141"/>
      <c r="N139" s="141"/>
      <c r="O139" s="70"/>
      <c r="P139" s="688" t="str">
        <f t="shared" si="62"/>
        <v>15. MCR/Automation du bâtiment</v>
      </c>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369"/>
      <c r="CE139" s="374" t="str">
        <f t="shared" si="63"/>
        <v>15. MCR/Automation du bâtiment</v>
      </c>
      <c r="CF139" s="145">
        <v>1</v>
      </c>
      <c r="CG139" s="145">
        <v>1</v>
      </c>
      <c r="CH139" s="145">
        <v>1</v>
      </c>
      <c r="CI139" s="145">
        <v>1</v>
      </c>
      <c r="CJ139" s="145">
        <v>1</v>
      </c>
      <c r="CK139" s="145">
        <v>1</v>
      </c>
      <c r="CL139" s="145">
        <v>1</v>
      </c>
      <c r="CM139" s="145">
        <v>1</v>
      </c>
      <c r="CN139" s="145">
        <v>1</v>
      </c>
      <c r="CO139" s="145">
        <v>1</v>
      </c>
      <c r="CP139" s="145">
        <v>1</v>
      </c>
      <c r="CQ139" s="145">
        <v>1</v>
      </c>
      <c r="CR139" s="145">
        <v>1</v>
      </c>
      <c r="CS139" s="145">
        <v>1</v>
      </c>
      <c r="CT139" s="145">
        <f t="shared" si="64"/>
        <v>1</v>
      </c>
      <c r="CU139" s="145">
        <f t="shared" si="65"/>
        <v>1</v>
      </c>
      <c r="CV139" s="145">
        <f t="shared" si="67"/>
        <v>1</v>
      </c>
    </row>
    <row r="140" spans="1:100" s="137" customFormat="1" ht="13.5" hidden="1" thickBot="1" x14ac:dyDescent="0.25">
      <c r="B140" s="98" t="s">
        <v>407</v>
      </c>
      <c r="C140" s="319"/>
      <c r="D140" s="49"/>
      <c r="E140" s="152">
        <v>15</v>
      </c>
      <c r="F140" s="642"/>
      <c r="G140" s="34">
        <v>1.4999999999999999E-2</v>
      </c>
      <c r="H140" s="636"/>
      <c r="I140" s="622" t="s">
        <v>124</v>
      </c>
      <c r="J140" s="112"/>
      <c r="K140" s="139">
        <f t="shared" si="68"/>
        <v>15</v>
      </c>
      <c r="L140" s="140">
        <f t="shared" ref="L140:L143" si="107">IF(ISNUMBER(H140),IF(I140=$D$332,IFERROR(H140/D140,"-"),H140/100),IF(ISNUMBER(G140),G140,0))</f>
        <v>1.4999999999999999E-2</v>
      </c>
      <c r="M140" s="141">
        <f t="shared" ref="M140:M143" si="108">IF(AND(ISNUMBER(H140),I140=$D$332),H140,L140*D140)</f>
        <v>0</v>
      </c>
      <c r="N140" s="141">
        <f t="shared" si="103"/>
        <v>0</v>
      </c>
      <c r="O140" s="70"/>
      <c r="P140" s="143" t="str">
        <f t="shared" si="62"/>
        <v>Capteurs/actionneurs</v>
      </c>
      <c r="Q140" s="144">
        <f t="shared" si="72"/>
        <v>0</v>
      </c>
      <c r="R140" s="144">
        <f t="shared" ref="R140:AU143" si="109">IF(Betrachtungszeit_Heizung&lt;R$26,0,IF(AND(Q$26&lt;&gt;0,Q$26/($K140)=INT(Q$26/($K140))),$D140,0))</f>
        <v>0</v>
      </c>
      <c r="S140" s="144">
        <f t="shared" si="109"/>
        <v>0</v>
      </c>
      <c r="T140" s="144">
        <f t="shared" si="109"/>
        <v>0</v>
      </c>
      <c r="U140" s="144">
        <f t="shared" si="109"/>
        <v>0</v>
      </c>
      <c r="V140" s="144">
        <f t="shared" si="109"/>
        <v>0</v>
      </c>
      <c r="W140" s="144">
        <f t="shared" si="109"/>
        <v>0</v>
      </c>
      <c r="X140" s="144">
        <f t="shared" si="109"/>
        <v>0</v>
      </c>
      <c r="Y140" s="144">
        <f t="shared" si="109"/>
        <v>0</v>
      </c>
      <c r="Z140" s="144">
        <f t="shared" si="109"/>
        <v>0</v>
      </c>
      <c r="AA140" s="144">
        <f t="shared" si="109"/>
        <v>0</v>
      </c>
      <c r="AB140" s="144">
        <f t="shared" si="109"/>
        <v>0</v>
      </c>
      <c r="AC140" s="144">
        <f t="shared" si="109"/>
        <v>0</v>
      </c>
      <c r="AD140" s="144">
        <f t="shared" si="109"/>
        <v>0</v>
      </c>
      <c r="AE140" s="144">
        <f t="shared" si="109"/>
        <v>0</v>
      </c>
      <c r="AF140" s="144">
        <f t="shared" si="109"/>
        <v>0</v>
      </c>
      <c r="AG140" s="144">
        <f t="shared" si="109"/>
        <v>0</v>
      </c>
      <c r="AH140" s="144">
        <f t="shared" si="109"/>
        <v>0</v>
      </c>
      <c r="AI140" s="144">
        <f t="shared" si="109"/>
        <v>0</v>
      </c>
      <c r="AJ140" s="144">
        <f t="shared" si="109"/>
        <v>0</v>
      </c>
      <c r="AK140" s="144">
        <f t="shared" si="109"/>
        <v>0</v>
      </c>
      <c r="AL140" s="144">
        <f t="shared" si="109"/>
        <v>0</v>
      </c>
      <c r="AM140" s="144">
        <f t="shared" si="109"/>
        <v>0</v>
      </c>
      <c r="AN140" s="144">
        <f t="shared" si="109"/>
        <v>0</v>
      </c>
      <c r="AO140" s="144">
        <f t="shared" si="109"/>
        <v>0</v>
      </c>
      <c r="AP140" s="144">
        <f t="shared" si="109"/>
        <v>0</v>
      </c>
      <c r="AQ140" s="144">
        <f t="shared" si="109"/>
        <v>0</v>
      </c>
      <c r="AR140" s="144">
        <f t="shared" si="109"/>
        <v>0</v>
      </c>
      <c r="AS140" s="144">
        <f t="shared" si="109"/>
        <v>0</v>
      </c>
      <c r="AT140" s="144">
        <f t="shared" si="109"/>
        <v>0</v>
      </c>
      <c r="AU140" s="144">
        <f t="shared" si="109"/>
        <v>0</v>
      </c>
      <c r="AV140" s="144">
        <f>SUMIF($AX$26:$CB$26,Betrachtungszeit_Heizung,AX140:CB140)</f>
        <v>0</v>
      </c>
      <c r="AX140" s="144">
        <f t="shared" si="58"/>
        <v>0</v>
      </c>
      <c r="AY140" s="144">
        <f t="shared" si="106"/>
        <v>0</v>
      </c>
      <c r="AZ140" s="144">
        <f t="shared" si="106"/>
        <v>0</v>
      </c>
      <c r="BA140" s="144">
        <f t="shared" si="106"/>
        <v>0</v>
      </c>
      <c r="BB140" s="144">
        <f t="shared" si="106"/>
        <v>0</v>
      </c>
      <c r="BC140" s="144">
        <f t="shared" si="106"/>
        <v>0</v>
      </c>
      <c r="BD140" s="144">
        <f t="shared" si="106"/>
        <v>0</v>
      </c>
      <c r="BE140" s="144">
        <f t="shared" si="106"/>
        <v>0</v>
      </c>
      <c r="BF140" s="144">
        <f t="shared" si="106"/>
        <v>0</v>
      </c>
      <c r="BG140" s="144">
        <f t="shared" si="106"/>
        <v>0</v>
      </c>
      <c r="BH140" s="144">
        <f t="shared" si="106"/>
        <v>0</v>
      </c>
      <c r="BI140" s="144">
        <f t="shared" si="106"/>
        <v>0</v>
      </c>
      <c r="BJ140" s="144">
        <f t="shared" si="106"/>
        <v>0</v>
      </c>
      <c r="BK140" s="144">
        <f t="shared" si="106"/>
        <v>0</v>
      </c>
      <c r="BL140" s="144">
        <f t="shared" si="106"/>
        <v>0</v>
      </c>
      <c r="BM140" s="144">
        <f t="shared" si="106"/>
        <v>0</v>
      </c>
      <c r="BN140" s="144">
        <f t="shared" si="85"/>
        <v>0</v>
      </c>
      <c r="BO140" s="144">
        <f t="shared" si="85"/>
        <v>0</v>
      </c>
      <c r="BP140" s="144">
        <f t="shared" si="85"/>
        <v>0</v>
      </c>
      <c r="BQ140" s="144">
        <f t="shared" si="85"/>
        <v>0</v>
      </c>
      <c r="BR140" s="144">
        <f t="shared" si="87"/>
        <v>0</v>
      </c>
      <c r="BS140" s="144">
        <f t="shared" si="87"/>
        <v>0</v>
      </c>
      <c r="BT140" s="144">
        <f t="shared" ref="BT140:CB154" si="110">BS140-$N140+AM140</f>
        <v>0</v>
      </c>
      <c r="BU140" s="144">
        <f t="shared" si="110"/>
        <v>0</v>
      </c>
      <c r="BV140" s="144">
        <f t="shared" si="110"/>
        <v>0</v>
      </c>
      <c r="BW140" s="144">
        <f t="shared" si="110"/>
        <v>0</v>
      </c>
      <c r="BX140" s="144">
        <f t="shared" si="110"/>
        <v>0</v>
      </c>
      <c r="BY140" s="144">
        <f t="shared" si="110"/>
        <v>0</v>
      </c>
      <c r="BZ140" s="144">
        <f t="shared" si="110"/>
        <v>0</v>
      </c>
      <c r="CA140" s="144">
        <f t="shared" si="110"/>
        <v>0</v>
      </c>
      <c r="CB140" s="144">
        <f t="shared" si="110"/>
        <v>0</v>
      </c>
      <c r="CC140" s="369"/>
      <c r="CE140" s="189" t="str">
        <f t="shared" si="63"/>
        <v>Capteurs/actionneurs</v>
      </c>
      <c r="CF140" s="145"/>
      <c r="CG140" s="145">
        <v>1</v>
      </c>
      <c r="CH140" s="145">
        <v>1</v>
      </c>
      <c r="CI140" s="145">
        <v>1</v>
      </c>
      <c r="CJ140" s="145">
        <v>1</v>
      </c>
      <c r="CK140" s="145">
        <v>1</v>
      </c>
      <c r="CL140" s="145">
        <v>1</v>
      </c>
      <c r="CM140" s="145">
        <v>1</v>
      </c>
      <c r="CN140" s="145">
        <v>1</v>
      </c>
      <c r="CO140" s="145">
        <v>1</v>
      </c>
      <c r="CP140" s="145">
        <v>1</v>
      </c>
      <c r="CQ140" s="145">
        <v>1</v>
      </c>
      <c r="CR140" s="145">
        <v>1</v>
      </c>
      <c r="CS140" s="145">
        <v>1</v>
      </c>
      <c r="CT140" s="145">
        <f t="shared" si="64"/>
        <v>0</v>
      </c>
      <c r="CU140" s="145">
        <f t="shared" si="65"/>
        <v>0</v>
      </c>
      <c r="CV140" s="145">
        <f t="shared" si="67"/>
        <v>0</v>
      </c>
    </row>
    <row r="141" spans="1:100" s="137" customFormat="1" ht="13.5" hidden="1" thickBot="1" x14ac:dyDescent="0.25">
      <c r="B141" s="98" t="s">
        <v>406</v>
      </c>
      <c r="C141" s="319"/>
      <c r="D141" s="49"/>
      <c r="E141" s="152">
        <v>15</v>
      </c>
      <c r="F141" s="642"/>
      <c r="G141" s="34">
        <v>0.01</v>
      </c>
      <c r="H141" s="636"/>
      <c r="I141" s="622" t="s">
        <v>124</v>
      </c>
      <c r="J141" s="112"/>
      <c r="K141" s="139">
        <f t="shared" si="68"/>
        <v>15</v>
      </c>
      <c r="L141" s="140">
        <f t="shared" si="107"/>
        <v>0.01</v>
      </c>
      <c r="M141" s="141">
        <f t="shared" si="108"/>
        <v>0</v>
      </c>
      <c r="N141" s="141">
        <f t="shared" si="103"/>
        <v>0</v>
      </c>
      <c r="O141" s="70"/>
      <c r="P141" s="143" t="str">
        <f t="shared" si="62"/>
        <v>Tableaux MCR</v>
      </c>
      <c r="Q141" s="144">
        <f t="shared" si="72"/>
        <v>0</v>
      </c>
      <c r="R141" s="144">
        <f t="shared" si="109"/>
        <v>0</v>
      </c>
      <c r="S141" s="144">
        <f t="shared" si="109"/>
        <v>0</v>
      </c>
      <c r="T141" s="144">
        <f t="shared" si="109"/>
        <v>0</v>
      </c>
      <c r="U141" s="144">
        <f t="shared" si="109"/>
        <v>0</v>
      </c>
      <c r="V141" s="144">
        <f t="shared" si="109"/>
        <v>0</v>
      </c>
      <c r="W141" s="144">
        <f t="shared" si="109"/>
        <v>0</v>
      </c>
      <c r="X141" s="144">
        <f t="shared" si="109"/>
        <v>0</v>
      </c>
      <c r="Y141" s="144">
        <f t="shared" si="109"/>
        <v>0</v>
      </c>
      <c r="Z141" s="144">
        <f t="shared" si="109"/>
        <v>0</v>
      </c>
      <c r="AA141" s="144">
        <f t="shared" si="109"/>
        <v>0</v>
      </c>
      <c r="AB141" s="144">
        <f t="shared" si="109"/>
        <v>0</v>
      </c>
      <c r="AC141" s="144">
        <f t="shared" si="109"/>
        <v>0</v>
      </c>
      <c r="AD141" s="144">
        <f t="shared" si="109"/>
        <v>0</v>
      </c>
      <c r="AE141" s="144">
        <f t="shared" si="109"/>
        <v>0</v>
      </c>
      <c r="AF141" s="144">
        <f t="shared" si="109"/>
        <v>0</v>
      </c>
      <c r="AG141" s="144">
        <f t="shared" si="109"/>
        <v>0</v>
      </c>
      <c r="AH141" s="144">
        <f t="shared" si="109"/>
        <v>0</v>
      </c>
      <c r="AI141" s="144">
        <f t="shared" si="109"/>
        <v>0</v>
      </c>
      <c r="AJ141" s="144">
        <f t="shared" si="109"/>
        <v>0</v>
      </c>
      <c r="AK141" s="144">
        <f t="shared" si="109"/>
        <v>0</v>
      </c>
      <c r="AL141" s="144">
        <f t="shared" si="109"/>
        <v>0</v>
      </c>
      <c r="AM141" s="144">
        <f t="shared" si="109"/>
        <v>0</v>
      </c>
      <c r="AN141" s="144">
        <f t="shared" si="109"/>
        <v>0</v>
      </c>
      <c r="AO141" s="144">
        <f t="shared" si="109"/>
        <v>0</v>
      </c>
      <c r="AP141" s="144">
        <f t="shared" si="109"/>
        <v>0</v>
      </c>
      <c r="AQ141" s="144">
        <f t="shared" si="109"/>
        <v>0</v>
      </c>
      <c r="AR141" s="144">
        <f t="shared" si="109"/>
        <v>0</v>
      </c>
      <c r="AS141" s="144">
        <f t="shared" si="109"/>
        <v>0</v>
      </c>
      <c r="AT141" s="144">
        <f t="shared" si="109"/>
        <v>0</v>
      </c>
      <c r="AU141" s="144">
        <f t="shared" si="109"/>
        <v>0</v>
      </c>
      <c r="AV141" s="144">
        <f>SUMIF($AX$26:$CB$26,Betrachtungszeit_Heizung,AX141:CB141)</f>
        <v>0</v>
      </c>
      <c r="AX141" s="144">
        <f t="shared" si="58"/>
        <v>0</v>
      </c>
      <c r="AY141" s="144">
        <f t="shared" si="106"/>
        <v>0</v>
      </c>
      <c r="AZ141" s="144">
        <f t="shared" si="106"/>
        <v>0</v>
      </c>
      <c r="BA141" s="144">
        <f t="shared" si="106"/>
        <v>0</v>
      </c>
      <c r="BB141" s="144">
        <f t="shared" si="106"/>
        <v>0</v>
      </c>
      <c r="BC141" s="144">
        <f t="shared" si="106"/>
        <v>0</v>
      </c>
      <c r="BD141" s="144">
        <f t="shared" si="106"/>
        <v>0</v>
      </c>
      <c r="BE141" s="144">
        <f t="shared" si="106"/>
        <v>0</v>
      </c>
      <c r="BF141" s="144">
        <f t="shared" si="106"/>
        <v>0</v>
      </c>
      <c r="BG141" s="144">
        <f t="shared" si="106"/>
        <v>0</v>
      </c>
      <c r="BH141" s="144">
        <f t="shared" si="106"/>
        <v>0</v>
      </c>
      <c r="BI141" s="144">
        <f t="shared" si="106"/>
        <v>0</v>
      </c>
      <c r="BJ141" s="144">
        <f t="shared" si="106"/>
        <v>0</v>
      </c>
      <c r="BK141" s="144">
        <f t="shared" si="106"/>
        <v>0</v>
      </c>
      <c r="BL141" s="144">
        <f t="shared" si="106"/>
        <v>0</v>
      </c>
      <c r="BM141" s="144">
        <f t="shared" si="106"/>
        <v>0</v>
      </c>
      <c r="BN141" s="144">
        <f t="shared" si="85"/>
        <v>0</v>
      </c>
      <c r="BO141" s="144">
        <f t="shared" si="85"/>
        <v>0</v>
      </c>
      <c r="BP141" s="144">
        <f t="shared" si="85"/>
        <v>0</v>
      </c>
      <c r="BQ141" s="144">
        <f t="shared" si="85"/>
        <v>0</v>
      </c>
      <c r="BR141" s="144">
        <f t="shared" si="85"/>
        <v>0</v>
      </c>
      <c r="BS141" s="144">
        <f t="shared" si="85"/>
        <v>0</v>
      </c>
      <c r="BT141" s="144">
        <f t="shared" si="110"/>
        <v>0</v>
      </c>
      <c r="BU141" s="144">
        <f t="shared" si="110"/>
        <v>0</v>
      </c>
      <c r="BV141" s="144">
        <f t="shared" si="110"/>
        <v>0</v>
      </c>
      <c r="BW141" s="144">
        <f t="shared" si="110"/>
        <v>0</v>
      </c>
      <c r="BX141" s="144">
        <f t="shared" si="110"/>
        <v>0</v>
      </c>
      <c r="BY141" s="144">
        <f t="shared" si="110"/>
        <v>0</v>
      </c>
      <c r="BZ141" s="144">
        <f t="shared" si="110"/>
        <v>0</v>
      </c>
      <c r="CA141" s="144">
        <f t="shared" si="110"/>
        <v>0</v>
      </c>
      <c r="CB141" s="144">
        <f t="shared" si="110"/>
        <v>0</v>
      </c>
      <c r="CC141" s="369"/>
      <c r="CE141" s="189" t="str">
        <f t="shared" si="63"/>
        <v>Tableaux MCR</v>
      </c>
      <c r="CF141" s="145"/>
      <c r="CG141" s="145">
        <v>1</v>
      </c>
      <c r="CH141" s="145">
        <v>1</v>
      </c>
      <c r="CI141" s="145">
        <v>1</v>
      </c>
      <c r="CJ141" s="145">
        <v>1</v>
      </c>
      <c r="CK141" s="145">
        <v>1</v>
      </c>
      <c r="CL141" s="145">
        <v>1</v>
      </c>
      <c r="CM141" s="145">
        <v>1</v>
      </c>
      <c r="CN141" s="145">
        <v>1</v>
      </c>
      <c r="CO141" s="145">
        <v>1</v>
      </c>
      <c r="CP141" s="145">
        <v>1</v>
      </c>
      <c r="CQ141" s="145">
        <v>1</v>
      </c>
      <c r="CR141" s="145">
        <v>1</v>
      </c>
      <c r="CS141" s="145">
        <v>1</v>
      </c>
      <c r="CT141" s="145">
        <f t="shared" si="64"/>
        <v>0</v>
      </c>
      <c r="CU141" s="145">
        <f t="shared" si="65"/>
        <v>0</v>
      </c>
      <c r="CV141" s="145">
        <f t="shared" si="67"/>
        <v>0</v>
      </c>
    </row>
    <row r="142" spans="1:100" s="137" customFormat="1" ht="13.5" hidden="1" thickBot="1" x14ac:dyDescent="0.25">
      <c r="B142" s="98" t="s">
        <v>431</v>
      </c>
      <c r="C142" s="319"/>
      <c r="D142" s="49"/>
      <c r="E142" s="152">
        <v>15</v>
      </c>
      <c r="F142" s="642"/>
      <c r="G142" s="34">
        <v>1.4999999999999999E-2</v>
      </c>
      <c r="H142" s="636"/>
      <c r="I142" s="622" t="s">
        <v>124</v>
      </c>
      <c r="J142" s="112"/>
      <c r="K142" s="139">
        <f t="shared" si="68"/>
        <v>15</v>
      </c>
      <c r="L142" s="140">
        <f t="shared" si="107"/>
        <v>1.4999999999999999E-2</v>
      </c>
      <c r="M142" s="141">
        <f t="shared" si="108"/>
        <v>0</v>
      </c>
      <c r="N142" s="141">
        <f t="shared" si="103"/>
        <v>0</v>
      </c>
      <c r="O142" s="70"/>
      <c r="P142" s="143" t="str">
        <f t="shared" si="62"/>
        <v>Régulation/Automate</v>
      </c>
      <c r="Q142" s="144">
        <f t="shared" si="72"/>
        <v>0</v>
      </c>
      <c r="R142" s="144">
        <f t="shared" si="109"/>
        <v>0</v>
      </c>
      <c r="S142" s="144">
        <f t="shared" si="109"/>
        <v>0</v>
      </c>
      <c r="T142" s="144">
        <f t="shared" si="109"/>
        <v>0</v>
      </c>
      <c r="U142" s="144">
        <f t="shared" si="109"/>
        <v>0</v>
      </c>
      <c r="V142" s="144">
        <f t="shared" si="109"/>
        <v>0</v>
      </c>
      <c r="W142" s="144">
        <f t="shared" si="109"/>
        <v>0</v>
      </c>
      <c r="X142" s="144">
        <f t="shared" si="109"/>
        <v>0</v>
      </c>
      <c r="Y142" s="144">
        <f t="shared" si="109"/>
        <v>0</v>
      </c>
      <c r="Z142" s="144">
        <f t="shared" si="109"/>
        <v>0</v>
      </c>
      <c r="AA142" s="144">
        <f t="shared" si="109"/>
        <v>0</v>
      </c>
      <c r="AB142" s="144">
        <f t="shared" si="109"/>
        <v>0</v>
      </c>
      <c r="AC142" s="144">
        <f t="shared" si="109"/>
        <v>0</v>
      </c>
      <c r="AD142" s="144">
        <f t="shared" si="109"/>
        <v>0</v>
      </c>
      <c r="AE142" s="144">
        <f t="shared" si="109"/>
        <v>0</v>
      </c>
      <c r="AF142" s="144">
        <f t="shared" si="109"/>
        <v>0</v>
      </c>
      <c r="AG142" s="144">
        <f t="shared" si="109"/>
        <v>0</v>
      </c>
      <c r="AH142" s="144">
        <f t="shared" si="109"/>
        <v>0</v>
      </c>
      <c r="AI142" s="144">
        <f t="shared" si="109"/>
        <v>0</v>
      </c>
      <c r="AJ142" s="144">
        <f t="shared" si="109"/>
        <v>0</v>
      </c>
      <c r="AK142" s="144">
        <f t="shared" si="109"/>
        <v>0</v>
      </c>
      <c r="AL142" s="144">
        <f t="shared" si="109"/>
        <v>0</v>
      </c>
      <c r="AM142" s="144">
        <f t="shared" si="109"/>
        <v>0</v>
      </c>
      <c r="AN142" s="144">
        <f t="shared" si="109"/>
        <v>0</v>
      </c>
      <c r="AO142" s="144">
        <f t="shared" si="109"/>
        <v>0</v>
      </c>
      <c r="AP142" s="144">
        <f t="shared" si="109"/>
        <v>0</v>
      </c>
      <c r="AQ142" s="144">
        <f t="shared" si="109"/>
        <v>0</v>
      </c>
      <c r="AR142" s="144">
        <f t="shared" si="109"/>
        <v>0</v>
      </c>
      <c r="AS142" s="144">
        <f t="shared" si="109"/>
        <v>0</v>
      </c>
      <c r="AT142" s="144">
        <f t="shared" si="109"/>
        <v>0</v>
      </c>
      <c r="AU142" s="144">
        <f t="shared" si="109"/>
        <v>0</v>
      </c>
      <c r="AV142" s="144">
        <f>SUMIF($AX$26:$CB$26,Betrachtungszeit_Heizung,AX142:CB142)</f>
        <v>0</v>
      </c>
      <c r="AX142" s="144">
        <f t="shared" si="58"/>
        <v>0</v>
      </c>
      <c r="AY142" s="144">
        <f t="shared" si="106"/>
        <v>0</v>
      </c>
      <c r="AZ142" s="144">
        <f t="shared" si="106"/>
        <v>0</v>
      </c>
      <c r="BA142" s="144">
        <f t="shared" si="106"/>
        <v>0</v>
      </c>
      <c r="BB142" s="144">
        <f t="shared" si="106"/>
        <v>0</v>
      </c>
      <c r="BC142" s="144">
        <f t="shared" si="106"/>
        <v>0</v>
      </c>
      <c r="BD142" s="144">
        <f t="shared" si="106"/>
        <v>0</v>
      </c>
      <c r="BE142" s="144">
        <f t="shared" si="106"/>
        <v>0</v>
      </c>
      <c r="BF142" s="144">
        <f t="shared" si="106"/>
        <v>0</v>
      </c>
      <c r="BG142" s="144">
        <f t="shared" si="106"/>
        <v>0</v>
      </c>
      <c r="BH142" s="144">
        <f t="shared" si="106"/>
        <v>0</v>
      </c>
      <c r="BI142" s="144">
        <f t="shared" si="106"/>
        <v>0</v>
      </c>
      <c r="BJ142" s="144">
        <f t="shared" si="106"/>
        <v>0</v>
      </c>
      <c r="BK142" s="144">
        <f t="shared" si="106"/>
        <v>0</v>
      </c>
      <c r="BL142" s="144">
        <f t="shared" si="106"/>
        <v>0</v>
      </c>
      <c r="BM142" s="144">
        <f t="shared" si="106"/>
        <v>0</v>
      </c>
      <c r="BN142" s="144">
        <f t="shared" si="85"/>
        <v>0</v>
      </c>
      <c r="BO142" s="144">
        <f t="shared" si="85"/>
        <v>0</v>
      </c>
      <c r="BP142" s="144">
        <f t="shared" si="85"/>
        <v>0</v>
      </c>
      <c r="BQ142" s="144">
        <f t="shared" si="85"/>
        <v>0</v>
      </c>
      <c r="BR142" s="144">
        <f t="shared" si="85"/>
        <v>0</v>
      </c>
      <c r="BS142" s="144">
        <f t="shared" si="85"/>
        <v>0</v>
      </c>
      <c r="BT142" s="144">
        <f t="shared" si="110"/>
        <v>0</v>
      </c>
      <c r="BU142" s="144">
        <f t="shared" si="110"/>
        <v>0</v>
      </c>
      <c r="BV142" s="144">
        <f t="shared" si="110"/>
        <v>0</v>
      </c>
      <c r="BW142" s="144">
        <f t="shared" si="110"/>
        <v>0</v>
      </c>
      <c r="BX142" s="144">
        <f t="shared" si="110"/>
        <v>0</v>
      </c>
      <c r="BY142" s="144">
        <f t="shared" si="110"/>
        <v>0</v>
      </c>
      <c r="BZ142" s="144">
        <f t="shared" si="110"/>
        <v>0</v>
      </c>
      <c r="CA142" s="144">
        <f t="shared" si="110"/>
        <v>0</v>
      </c>
      <c r="CB142" s="144">
        <f t="shared" si="110"/>
        <v>0</v>
      </c>
      <c r="CC142" s="369"/>
      <c r="CE142" s="189" t="str">
        <f t="shared" si="63"/>
        <v>Régulation/Automate</v>
      </c>
      <c r="CF142" s="145"/>
      <c r="CG142" s="145">
        <v>1</v>
      </c>
      <c r="CH142" s="145">
        <v>1</v>
      </c>
      <c r="CI142" s="145">
        <v>1</v>
      </c>
      <c r="CJ142" s="145">
        <v>1</v>
      </c>
      <c r="CK142" s="145">
        <v>1</v>
      </c>
      <c r="CL142" s="145">
        <v>1</v>
      </c>
      <c r="CM142" s="145">
        <v>1</v>
      </c>
      <c r="CN142" s="145">
        <v>1</v>
      </c>
      <c r="CO142" s="145">
        <v>1</v>
      </c>
      <c r="CP142" s="145">
        <v>1</v>
      </c>
      <c r="CQ142" s="145">
        <v>1</v>
      </c>
      <c r="CR142" s="145">
        <v>1</v>
      </c>
      <c r="CS142" s="145">
        <v>1</v>
      </c>
      <c r="CT142" s="145">
        <f t="shared" si="64"/>
        <v>0</v>
      </c>
      <c r="CU142" s="145">
        <f t="shared" si="65"/>
        <v>0</v>
      </c>
      <c r="CV142" s="145">
        <f t="shared" si="67"/>
        <v>0</v>
      </c>
    </row>
    <row r="143" spans="1:100" s="137" customFormat="1" hidden="1" x14ac:dyDescent="0.2">
      <c r="B143" s="96" t="s">
        <v>45</v>
      </c>
      <c r="C143" s="320"/>
      <c r="D143" s="50"/>
      <c r="E143" s="510">
        <v>30</v>
      </c>
      <c r="F143" s="643"/>
      <c r="G143" s="157" t="s">
        <v>46</v>
      </c>
      <c r="H143" s="637"/>
      <c r="I143" s="623" t="s">
        <v>124</v>
      </c>
      <c r="J143" s="84"/>
      <c r="K143" s="139">
        <f t="shared" si="68"/>
        <v>30</v>
      </c>
      <c r="L143" s="140">
        <f t="shared" si="107"/>
        <v>0</v>
      </c>
      <c r="M143" s="141">
        <f t="shared" si="108"/>
        <v>0</v>
      </c>
      <c r="N143" s="141">
        <f t="shared" si="103"/>
        <v>0</v>
      </c>
      <c r="O143" s="70"/>
      <c r="P143" s="149" t="str">
        <f t="shared" si="62"/>
        <v>Autre</v>
      </c>
      <c r="Q143" s="144">
        <f t="shared" si="72"/>
        <v>0</v>
      </c>
      <c r="R143" s="144">
        <f t="shared" si="109"/>
        <v>0</v>
      </c>
      <c r="S143" s="144">
        <f t="shared" si="109"/>
        <v>0</v>
      </c>
      <c r="T143" s="144">
        <f t="shared" si="109"/>
        <v>0</v>
      </c>
      <c r="U143" s="144">
        <f t="shared" si="109"/>
        <v>0</v>
      </c>
      <c r="V143" s="144">
        <f t="shared" si="109"/>
        <v>0</v>
      </c>
      <c r="W143" s="144">
        <f t="shared" si="109"/>
        <v>0</v>
      </c>
      <c r="X143" s="144">
        <f t="shared" si="109"/>
        <v>0</v>
      </c>
      <c r="Y143" s="144">
        <f t="shared" si="109"/>
        <v>0</v>
      </c>
      <c r="Z143" s="144">
        <f t="shared" si="109"/>
        <v>0</v>
      </c>
      <c r="AA143" s="144">
        <f t="shared" si="109"/>
        <v>0</v>
      </c>
      <c r="AB143" s="144">
        <f t="shared" si="109"/>
        <v>0</v>
      </c>
      <c r="AC143" s="144">
        <f t="shared" si="109"/>
        <v>0</v>
      </c>
      <c r="AD143" s="144">
        <f t="shared" si="109"/>
        <v>0</v>
      </c>
      <c r="AE143" s="144">
        <f t="shared" si="109"/>
        <v>0</v>
      </c>
      <c r="AF143" s="144">
        <f t="shared" si="109"/>
        <v>0</v>
      </c>
      <c r="AG143" s="144">
        <f t="shared" si="109"/>
        <v>0</v>
      </c>
      <c r="AH143" s="144">
        <f t="shared" si="109"/>
        <v>0</v>
      </c>
      <c r="AI143" s="144">
        <f t="shared" si="109"/>
        <v>0</v>
      </c>
      <c r="AJ143" s="144">
        <f t="shared" si="109"/>
        <v>0</v>
      </c>
      <c r="AK143" s="144">
        <f t="shared" si="109"/>
        <v>0</v>
      </c>
      <c r="AL143" s="144">
        <f t="shared" si="109"/>
        <v>0</v>
      </c>
      <c r="AM143" s="144">
        <f t="shared" si="109"/>
        <v>0</v>
      </c>
      <c r="AN143" s="144">
        <f t="shared" si="109"/>
        <v>0</v>
      </c>
      <c r="AO143" s="144">
        <f t="shared" si="109"/>
        <v>0</v>
      </c>
      <c r="AP143" s="144">
        <f t="shared" si="109"/>
        <v>0</v>
      </c>
      <c r="AQ143" s="144">
        <f t="shared" si="109"/>
        <v>0</v>
      </c>
      <c r="AR143" s="144">
        <f t="shared" si="109"/>
        <v>0</v>
      </c>
      <c r="AS143" s="144">
        <f t="shared" si="109"/>
        <v>0</v>
      </c>
      <c r="AT143" s="144">
        <f t="shared" si="109"/>
        <v>0</v>
      </c>
      <c r="AU143" s="144">
        <f t="shared" si="109"/>
        <v>0</v>
      </c>
      <c r="AV143" s="144">
        <f>SUMIF($AX$26:$CB$26,Betrachtungszeit_Heizung,AX143:CB143)</f>
        <v>0</v>
      </c>
      <c r="AX143" s="144">
        <f t="shared" si="58"/>
        <v>0</v>
      </c>
      <c r="AY143" s="144">
        <f t="shared" si="106"/>
        <v>0</v>
      </c>
      <c r="AZ143" s="144">
        <f t="shared" si="106"/>
        <v>0</v>
      </c>
      <c r="BA143" s="144">
        <f t="shared" si="106"/>
        <v>0</v>
      </c>
      <c r="BB143" s="144">
        <f t="shared" si="106"/>
        <v>0</v>
      </c>
      <c r="BC143" s="144">
        <f t="shared" si="106"/>
        <v>0</v>
      </c>
      <c r="BD143" s="144">
        <f t="shared" si="106"/>
        <v>0</v>
      </c>
      <c r="BE143" s="144">
        <f t="shared" si="106"/>
        <v>0</v>
      </c>
      <c r="BF143" s="144">
        <f t="shared" si="106"/>
        <v>0</v>
      </c>
      <c r="BG143" s="144">
        <f t="shared" si="106"/>
        <v>0</v>
      </c>
      <c r="BH143" s="144">
        <f t="shared" si="106"/>
        <v>0</v>
      </c>
      <c r="BI143" s="144">
        <f t="shared" si="106"/>
        <v>0</v>
      </c>
      <c r="BJ143" s="144">
        <f t="shared" si="106"/>
        <v>0</v>
      </c>
      <c r="BK143" s="144">
        <f t="shared" si="106"/>
        <v>0</v>
      </c>
      <c r="BL143" s="144">
        <f t="shared" si="106"/>
        <v>0</v>
      </c>
      <c r="BM143" s="144">
        <f t="shared" si="106"/>
        <v>0</v>
      </c>
      <c r="BN143" s="144">
        <f t="shared" si="85"/>
        <v>0</v>
      </c>
      <c r="BO143" s="144">
        <f t="shared" si="85"/>
        <v>0</v>
      </c>
      <c r="BP143" s="144">
        <f t="shared" si="85"/>
        <v>0</v>
      </c>
      <c r="BQ143" s="144">
        <f t="shared" si="85"/>
        <v>0</v>
      </c>
      <c r="BR143" s="144">
        <f t="shared" si="85"/>
        <v>0</v>
      </c>
      <c r="BS143" s="144">
        <f t="shared" si="85"/>
        <v>0</v>
      </c>
      <c r="BT143" s="144">
        <f t="shared" si="110"/>
        <v>0</v>
      </c>
      <c r="BU143" s="144">
        <f t="shared" si="110"/>
        <v>0</v>
      </c>
      <c r="BV143" s="144">
        <f t="shared" si="110"/>
        <v>0</v>
      </c>
      <c r="BW143" s="144">
        <f t="shared" si="110"/>
        <v>0</v>
      </c>
      <c r="BX143" s="144">
        <f t="shared" si="110"/>
        <v>0</v>
      </c>
      <c r="BY143" s="144">
        <f t="shared" si="110"/>
        <v>0</v>
      </c>
      <c r="BZ143" s="144">
        <f t="shared" si="110"/>
        <v>0</v>
      </c>
      <c r="CA143" s="144">
        <f t="shared" si="110"/>
        <v>0</v>
      </c>
      <c r="CB143" s="144">
        <f t="shared" si="110"/>
        <v>0</v>
      </c>
      <c r="CC143" s="369"/>
      <c r="CE143" s="189" t="str">
        <f t="shared" si="63"/>
        <v>Autre</v>
      </c>
      <c r="CF143" s="145"/>
      <c r="CG143" s="145">
        <v>1</v>
      </c>
      <c r="CH143" s="145">
        <v>1</v>
      </c>
      <c r="CI143" s="145">
        <v>1</v>
      </c>
      <c r="CJ143" s="145">
        <v>1</v>
      </c>
      <c r="CK143" s="145">
        <v>1</v>
      </c>
      <c r="CL143" s="145">
        <v>1</v>
      </c>
      <c r="CM143" s="145">
        <v>1</v>
      </c>
      <c r="CN143" s="145">
        <v>1</v>
      </c>
      <c r="CO143" s="145">
        <v>1</v>
      </c>
      <c r="CP143" s="145">
        <v>1</v>
      </c>
      <c r="CQ143" s="145">
        <v>1</v>
      </c>
      <c r="CR143" s="145">
        <v>1</v>
      </c>
      <c r="CS143" s="145">
        <v>1</v>
      </c>
      <c r="CT143" s="145">
        <f t="shared" si="64"/>
        <v>0</v>
      </c>
      <c r="CU143" s="145">
        <f t="shared" si="65"/>
        <v>0</v>
      </c>
      <c r="CV143" s="145">
        <f t="shared" si="67"/>
        <v>0</v>
      </c>
    </row>
    <row r="144" spans="1:100" s="137" customFormat="1" ht="13.5" hidden="1" thickBot="1" x14ac:dyDescent="0.25">
      <c r="B144" s="625" t="s">
        <v>159</v>
      </c>
      <c r="C144" s="322"/>
      <c r="D144" s="129"/>
      <c r="E144" s="155"/>
      <c r="F144" s="127"/>
      <c r="G144" s="130"/>
      <c r="H144" s="639"/>
      <c r="I144" s="130"/>
      <c r="J144" s="163"/>
      <c r="K144" s="139"/>
      <c r="L144" s="140"/>
      <c r="M144" s="141"/>
      <c r="N144" s="141"/>
      <c r="O144" s="70"/>
      <c r="P144" s="134" t="str">
        <f t="shared" si="62"/>
        <v>16. Électricité</v>
      </c>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44"/>
      <c r="BY144" s="144"/>
      <c r="BZ144" s="144"/>
      <c r="CA144" s="144"/>
      <c r="CB144" s="144"/>
      <c r="CC144" s="369"/>
      <c r="CE144" s="374" t="str">
        <f t="shared" si="63"/>
        <v>16. Électricité</v>
      </c>
      <c r="CF144" s="145">
        <v>1</v>
      </c>
      <c r="CG144" s="145">
        <v>1</v>
      </c>
      <c r="CH144" s="145">
        <v>1</v>
      </c>
      <c r="CI144" s="145">
        <v>1</v>
      </c>
      <c r="CJ144" s="145">
        <v>1</v>
      </c>
      <c r="CK144" s="145">
        <v>1</v>
      </c>
      <c r="CL144" s="145">
        <v>1</v>
      </c>
      <c r="CM144" s="145">
        <v>1</v>
      </c>
      <c r="CN144" s="145">
        <v>1</v>
      </c>
      <c r="CO144" s="145">
        <v>1</v>
      </c>
      <c r="CP144" s="145">
        <v>1</v>
      </c>
      <c r="CQ144" s="145">
        <v>1</v>
      </c>
      <c r="CR144" s="145">
        <v>1</v>
      </c>
      <c r="CS144" s="145">
        <v>1</v>
      </c>
      <c r="CT144" s="145">
        <f t="shared" si="64"/>
        <v>1</v>
      </c>
      <c r="CU144" s="145">
        <f t="shared" si="65"/>
        <v>1</v>
      </c>
      <c r="CV144" s="145">
        <f t="shared" si="67"/>
        <v>1</v>
      </c>
    </row>
    <row r="145" spans="2:100" s="137" customFormat="1" ht="13.5" hidden="1" thickBot="1" x14ac:dyDescent="0.25">
      <c r="B145" s="98" t="s">
        <v>408</v>
      </c>
      <c r="C145" s="319"/>
      <c r="D145" s="49"/>
      <c r="E145" s="152">
        <v>25</v>
      </c>
      <c r="F145" s="642"/>
      <c r="G145" s="34">
        <v>0</v>
      </c>
      <c r="H145" s="636"/>
      <c r="I145" s="622" t="s">
        <v>124</v>
      </c>
      <c r="J145" s="163"/>
      <c r="K145" s="139">
        <f t="shared" si="68"/>
        <v>25</v>
      </c>
      <c r="L145" s="140">
        <f t="shared" ref="L145:L154" si="111">IF(ISNUMBER(H145),IF(I145=$D$332,IFERROR(H145/D145,"-"),H145/100),IF(ISNUMBER(G145),G145,0))</f>
        <v>0</v>
      </c>
      <c r="M145" s="141">
        <f t="shared" ref="M145:M154" si="112">IF(AND(ISNUMBER(H145),I145=$D$332),H145,L145*D145)</f>
        <v>0</v>
      </c>
      <c r="N145" s="141">
        <f t="shared" si="103"/>
        <v>0</v>
      </c>
      <c r="O145" s="70"/>
      <c r="P145" s="143" t="str">
        <f t="shared" si="62"/>
        <v>Tableau de chantier</v>
      </c>
      <c r="Q145" s="144">
        <f t="shared" si="72"/>
        <v>0</v>
      </c>
      <c r="R145" s="144">
        <f t="shared" ref="R145:AU153" si="113">IF(Betrachtungszeit_Heizung&lt;R$26,0,IF(AND(Q$26&lt;&gt;0,Q$26/($K145)=INT(Q$26/($K145))),$D145,0))</f>
        <v>0</v>
      </c>
      <c r="S145" s="144">
        <f t="shared" si="113"/>
        <v>0</v>
      </c>
      <c r="T145" s="144">
        <f t="shared" si="113"/>
        <v>0</v>
      </c>
      <c r="U145" s="144">
        <f t="shared" si="113"/>
        <v>0</v>
      </c>
      <c r="V145" s="144">
        <f t="shared" si="113"/>
        <v>0</v>
      </c>
      <c r="W145" s="144">
        <f t="shared" si="113"/>
        <v>0</v>
      </c>
      <c r="X145" s="144">
        <f t="shared" si="113"/>
        <v>0</v>
      </c>
      <c r="Y145" s="144">
        <f t="shared" si="113"/>
        <v>0</v>
      </c>
      <c r="Z145" s="144">
        <f t="shared" si="113"/>
        <v>0</v>
      </c>
      <c r="AA145" s="144">
        <f t="shared" si="113"/>
        <v>0</v>
      </c>
      <c r="AB145" s="144">
        <f t="shared" si="113"/>
        <v>0</v>
      </c>
      <c r="AC145" s="144">
        <f t="shared" si="113"/>
        <v>0</v>
      </c>
      <c r="AD145" s="144">
        <f t="shared" si="113"/>
        <v>0</v>
      </c>
      <c r="AE145" s="144">
        <f t="shared" si="113"/>
        <v>0</v>
      </c>
      <c r="AF145" s="144">
        <f t="shared" si="113"/>
        <v>0</v>
      </c>
      <c r="AG145" s="144">
        <f t="shared" si="113"/>
        <v>0</v>
      </c>
      <c r="AH145" s="144">
        <f t="shared" si="113"/>
        <v>0</v>
      </c>
      <c r="AI145" s="144">
        <f t="shared" si="113"/>
        <v>0</v>
      </c>
      <c r="AJ145" s="144">
        <f t="shared" si="113"/>
        <v>0</v>
      </c>
      <c r="AK145" s="144">
        <f t="shared" si="113"/>
        <v>0</v>
      </c>
      <c r="AL145" s="144">
        <f t="shared" si="113"/>
        <v>0</v>
      </c>
      <c r="AM145" s="144">
        <f t="shared" si="113"/>
        <v>0</v>
      </c>
      <c r="AN145" s="144">
        <f t="shared" si="113"/>
        <v>0</v>
      </c>
      <c r="AO145" s="144">
        <f t="shared" si="113"/>
        <v>0</v>
      </c>
      <c r="AP145" s="144">
        <f t="shared" si="113"/>
        <v>0</v>
      </c>
      <c r="AQ145" s="144">
        <f t="shared" si="113"/>
        <v>0</v>
      </c>
      <c r="AR145" s="144">
        <f t="shared" si="113"/>
        <v>0</v>
      </c>
      <c r="AS145" s="144">
        <f t="shared" si="113"/>
        <v>0</v>
      </c>
      <c r="AT145" s="144">
        <f t="shared" si="113"/>
        <v>0</v>
      </c>
      <c r="AU145" s="144">
        <f t="shared" si="113"/>
        <v>0</v>
      </c>
      <c r="AV145" s="144">
        <f t="shared" ref="AV145:AV154" si="114">SUMIF($AX$26:$CB$26,Betrachtungszeit_Heizung,AX145:CB145)</f>
        <v>0</v>
      </c>
      <c r="AX145" s="144">
        <f t="shared" si="58"/>
        <v>0</v>
      </c>
      <c r="AY145" s="144">
        <f t="shared" si="106"/>
        <v>0</v>
      </c>
      <c r="AZ145" s="144">
        <f t="shared" si="106"/>
        <v>0</v>
      </c>
      <c r="BA145" s="144">
        <f t="shared" si="106"/>
        <v>0</v>
      </c>
      <c r="BB145" s="144">
        <f t="shared" si="106"/>
        <v>0</v>
      </c>
      <c r="BC145" s="144">
        <f t="shared" si="106"/>
        <v>0</v>
      </c>
      <c r="BD145" s="144">
        <f t="shared" si="106"/>
        <v>0</v>
      </c>
      <c r="BE145" s="144">
        <f t="shared" si="106"/>
        <v>0</v>
      </c>
      <c r="BF145" s="144">
        <f t="shared" si="106"/>
        <v>0</v>
      </c>
      <c r="BG145" s="144">
        <f t="shared" si="106"/>
        <v>0</v>
      </c>
      <c r="BH145" s="144">
        <f t="shared" si="106"/>
        <v>0</v>
      </c>
      <c r="BI145" s="144">
        <f t="shared" si="106"/>
        <v>0</v>
      </c>
      <c r="BJ145" s="144">
        <f t="shared" si="106"/>
        <v>0</v>
      </c>
      <c r="BK145" s="144">
        <f t="shared" si="106"/>
        <v>0</v>
      </c>
      <c r="BL145" s="144">
        <f t="shared" si="106"/>
        <v>0</v>
      </c>
      <c r="BM145" s="144">
        <f t="shared" si="106"/>
        <v>0</v>
      </c>
      <c r="BN145" s="144">
        <f t="shared" si="85"/>
        <v>0</v>
      </c>
      <c r="BO145" s="144">
        <f t="shared" si="85"/>
        <v>0</v>
      </c>
      <c r="BP145" s="144">
        <f t="shared" si="85"/>
        <v>0</v>
      </c>
      <c r="BQ145" s="144">
        <f t="shared" si="85"/>
        <v>0</v>
      </c>
      <c r="BR145" s="144">
        <f t="shared" si="85"/>
        <v>0</v>
      </c>
      <c r="BS145" s="144">
        <f t="shared" si="85"/>
        <v>0</v>
      </c>
      <c r="BT145" s="144">
        <f t="shared" si="110"/>
        <v>0</v>
      </c>
      <c r="BU145" s="144">
        <f t="shared" si="110"/>
        <v>0</v>
      </c>
      <c r="BV145" s="144">
        <f t="shared" si="110"/>
        <v>0</v>
      </c>
      <c r="BW145" s="144">
        <f t="shared" si="110"/>
        <v>0</v>
      </c>
      <c r="BX145" s="144">
        <f t="shared" si="110"/>
        <v>0</v>
      </c>
      <c r="BY145" s="144">
        <f t="shared" si="110"/>
        <v>0</v>
      </c>
      <c r="BZ145" s="144">
        <f t="shared" si="110"/>
        <v>0</v>
      </c>
      <c r="CA145" s="144">
        <f t="shared" si="110"/>
        <v>0</v>
      </c>
      <c r="CB145" s="144">
        <f t="shared" si="110"/>
        <v>0</v>
      </c>
      <c r="CC145" s="369"/>
      <c r="CE145" s="189" t="str">
        <f t="shared" si="63"/>
        <v>Tableau de chantier</v>
      </c>
      <c r="CF145" s="145"/>
      <c r="CG145" s="145">
        <v>1</v>
      </c>
      <c r="CH145" s="145">
        <v>1</v>
      </c>
      <c r="CI145" s="145">
        <v>1</v>
      </c>
      <c r="CJ145" s="145">
        <v>1</v>
      </c>
      <c r="CK145" s="145">
        <v>1</v>
      </c>
      <c r="CL145" s="145">
        <v>1</v>
      </c>
      <c r="CM145" s="145">
        <v>1</v>
      </c>
      <c r="CN145" s="145">
        <v>1</v>
      </c>
      <c r="CO145" s="145">
        <v>1</v>
      </c>
      <c r="CP145" s="145">
        <v>1</v>
      </c>
      <c r="CQ145" s="145">
        <v>1</v>
      </c>
      <c r="CR145" s="145">
        <v>1</v>
      </c>
      <c r="CS145" s="145">
        <v>1</v>
      </c>
      <c r="CT145" s="145">
        <f t="shared" si="64"/>
        <v>0</v>
      </c>
      <c r="CU145" s="145">
        <f t="shared" si="65"/>
        <v>0</v>
      </c>
      <c r="CV145" s="145">
        <f t="shared" si="67"/>
        <v>0</v>
      </c>
    </row>
    <row r="146" spans="2:100" s="370" customFormat="1" ht="13.5" hidden="1" thickBot="1" x14ac:dyDescent="0.25">
      <c r="B146" s="700" t="s">
        <v>409</v>
      </c>
      <c r="C146" s="319"/>
      <c r="D146" s="49"/>
      <c r="E146" s="152">
        <v>25</v>
      </c>
      <c r="F146" s="642"/>
      <c r="G146" s="34">
        <v>0</v>
      </c>
      <c r="H146" s="636"/>
      <c r="I146" s="622" t="s">
        <v>124</v>
      </c>
      <c r="J146" s="371"/>
      <c r="K146" s="139">
        <f t="shared" si="68"/>
        <v>25</v>
      </c>
      <c r="L146" s="140">
        <f t="shared" si="111"/>
        <v>0</v>
      </c>
      <c r="M146" s="141">
        <f t="shared" si="112"/>
        <v>0</v>
      </c>
      <c r="N146" s="141">
        <f t="shared" si="103"/>
        <v>0</v>
      </c>
      <c r="O146" s="70"/>
      <c r="P146" s="396" t="str">
        <f t="shared" si="62"/>
        <v>Démontage</v>
      </c>
      <c r="Q146" s="144">
        <f t="shared" si="72"/>
        <v>0</v>
      </c>
      <c r="R146" s="144">
        <f t="shared" si="113"/>
        <v>0</v>
      </c>
      <c r="S146" s="144">
        <f t="shared" si="113"/>
        <v>0</v>
      </c>
      <c r="T146" s="144">
        <f t="shared" si="113"/>
        <v>0</v>
      </c>
      <c r="U146" s="144">
        <f t="shared" si="113"/>
        <v>0</v>
      </c>
      <c r="V146" s="144">
        <f t="shared" si="113"/>
        <v>0</v>
      </c>
      <c r="W146" s="144">
        <f t="shared" si="113"/>
        <v>0</v>
      </c>
      <c r="X146" s="144">
        <f t="shared" si="113"/>
        <v>0</v>
      </c>
      <c r="Y146" s="144">
        <f t="shared" si="113"/>
        <v>0</v>
      </c>
      <c r="Z146" s="144">
        <f t="shared" si="113"/>
        <v>0</v>
      </c>
      <c r="AA146" s="144">
        <f t="shared" si="113"/>
        <v>0</v>
      </c>
      <c r="AB146" s="144">
        <f t="shared" si="113"/>
        <v>0</v>
      </c>
      <c r="AC146" s="144">
        <f t="shared" si="113"/>
        <v>0</v>
      </c>
      <c r="AD146" s="144">
        <f t="shared" si="113"/>
        <v>0</v>
      </c>
      <c r="AE146" s="144">
        <f t="shared" si="113"/>
        <v>0</v>
      </c>
      <c r="AF146" s="144">
        <f t="shared" si="113"/>
        <v>0</v>
      </c>
      <c r="AG146" s="144">
        <f t="shared" si="113"/>
        <v>0</v>
      </c>
      <c r="AH146" s="144">
        <f t="shared" si="113"/>
        <v>0</v>
      </c>
      <c r="AI146" s="144">
        <f t="shared" si="113"/>
        <v>0</v>
      </c>
      <c r="AJ146" s="144">
        <f t="shared" si="113"/>
        <v>0</v>
      </c>
      <c r="AK146" s="144">
        <f t="shared" si="113"/>
        <v>0</v>
      </c>
      <c r="AL146" s="144">
        <f t="shared" si="113"/>
        <v>0</v>
      </c>
      <c r="AM146" s="144">
        <f t="shared" si="113"/>
        <v>0</v>
      </c>
      <c r="AN146" s="144">
        <f t="shared" si="113"/>
        <v>0</v>
      </c>
      <c r="AO146" s="144">
        <f t="shared" si="113"/>
        <v>0</v>
      </c>
      <c r="AP146" s="144">
        <f t="shared" si="113"/>
        <v>0</v>
      </c>
      <c r="AQ146" s="144">
        <f t="shared" si="113"/>
        <v>0</v>
      </c>
      <c r="AR146" s="144">
        <f t="shared" si="113"/>
        <v>0</v>
      </c>
      <c r="AS146" s="144">
        <f t="shared" si="113"/>
        <v>0</v>
      </c>
      <c r="AT146" s="144">
        <f t="shared" si="113"/>
        <v>0</v>
      </c>
      <c r="AU146" s="144">
        <f t="shared" si="113"/>
        <v>0</v>
      </c>
      <c r="AV146" s="144">
        <f t="shared" si="114"/>
        <v>0</v>
      </c>
      <c r="AW146" s="137"/>
      <c r="AX146" s="144">
        <f t="shared" si="58"/>
        <v>0</v>
      </c>
      <c r="AY146" s="144">
        <f t="shared" si="106"/>
        <v>0</v>
      </c>
      <c r="AZ146" s="144">
        <f t="shared" si="106"/>
        <v>0</v>
      </c>
      <c r="BA146" s="144">
        <f t="shared" si="106"/>
        <v>0</v>
      </c>
      <c r="BB146" s="144">
        <f t="shared" si="106"/>
        <v>0</v>
      </c>
      <c r="BC146" s="144">
        <f t="shared" si="106"/>
        <v>0</v>
      </c>
      <c r="BD146" s="144">
        <f t="shared" si="106"/>
        <v>0</v>
      </c>
      <c r="BE146" s="144">
        <f t="shared" si="106"/>
        <v>0</v>
      </c>
      <c r="BF146" s="144">
        <f t="shared" si="106"/>
        <v>0</v>
      </c>
      <c r="BG146" s="144">
        <f t="shared" si="106"/>
        <v>0</v>
      </c>
      <c r="BH146" s="144">
        <f t="shared" si="106"/>
        <v>0</v>
      </c>
      <c r="BI146" s="144">
        <f t="shared" si="106"/>
        <v>0</v>
      </c>
      <c r="BJ146" s="144">
        <f t="shared" si="106"/>
        <v>0</v>
      </c>
      <c r="BK146" s="144">
        <f t="shared" si="106"/>
        <v>0</v>
      </c>
      <c r="BL146" s="144">
        <f t="shared" si="106"/>
        <v>0</v>
      </c>
      <c r="BM146" s="144">
        <f t="shared" si="106"/>
        <v>0</v>
      </c>
      <c r="BN146" s="144">
        <f t="shared" si="85"/>
        <v>0</v>
      </c>
      <c r="BO146" s="144">
        <f t="shared" si="85"/>
        <v>0</v>
      </c>
      <c r="BP146" s="144">
        <f t="shared" si="85"/>
        <v>0</v>
      </c>
      <c r="BQ146" s="144">
        <f t="shared" si="85"/>
        <v>0</v>
      </c>
      <c r="BR146" s="144">
        <f t="shared" si="85"/>
        <v>0</v>
      </c>
      <c r="BS146" s="144">
        <f t="shared" si="85"/>
        <v>0</v>
      </c>
      <c r="BT146" s="144">
        <f t="shared" si="110"/>
        <v>0</v>
      </c>
      <c r="BU146" s="144">
        <f t="shared" si="110"/>
        <v>0</v>
      </c>
      <c r="BV146" s="144">
        <f t="shared" si="110"/>
        <v>0</v>
      </c>
      <c r="BW146" s="144">
        <f t="shared" si="110"/>
        <v>0</v>
      </c>
      <c r="BX146" s="144">
        <f t="shared" si="110"/>
        <v>0</v>
      </c>
      <c r="BY146" s="144">
        <f t="shared" si="110"/>
        <v>0</v>
      </c>
      <c r="BZ146" s="144">
        <f t="shared" si="110"/>
        <v>0</v>
      </c>
      <c r="CA146" s="144">
        <f t="shared" si="110"/>
        <v>0</v>
      </c>
      <c r="CB146" s="144">
        <f t="shared" si="110"/>
        <v>0</v>
      </c>
      <c r="CC146" s="564"/>
      <c r="CE146" s="189" t="str">
        <f t="shared" si="63"/>
        <v>Démontage</v>
      </c>
      <c r="CF146" s="145"/>
      <c r="CG146" s="145">
        <v>1</v>
      </c>
      <c r="CH146" s="145">
        <v>1</v>
      </c>
      <c r="CI146" s="145">
        <v>1</v>
      </c>
      <c r="CJ146" s="145">
        <v>1</v>
      </c>
      <c r="CK146" s="145">
        <v>1</v>
      </c>
      <c r="CL146" s="145">
        <v>1</v>
      </c>
      <c r="CM146" s="145">
        <v>1</v>
      </c>
      <c r="CN146" s="145">
        <v>1</v>
      </c>
      <c r="CO146" s="145">
        <v>1</v>
      </c>
      <c r="CP146" s="145">
        <v>1</v>
      </c>
      <c r="CQ146" s="145">
        <v>1</v>
      </c>
      <c r="CR146" s="145">
        <v>1</v>
      </c>
      <c r="CS146" s="145">
        <v>1</v>
      </c>
      <c r="CT146" s="145">
        <f t="shared" si="64"/>
        <v>0</v>
      </c>
      <c r="CU146" s="145">
        <f t="shared" si="65"/>
        <v>0</v>
      </c>
      <c r="CV146" s="145">
        <f t="shared" si="67"/>
        <v>0</v>
      </c>
    </row>
    <row r="147" spans="2:100" s="137" customFormat="1" ht="13.5" hidden="1" thickBot="1" x14ac:dyDescent="0.25">
      <c r="B147" s="98" t="s">
        <v>410</v>
      </c>
      <c r="C147" s="319"/>
      <c r="D147" s="49"/>
      <c r="E147" s="152">
        <v>20</v>
      </c>
      <c r="F147" s="642"/>
      <c r="G147" s="34">
        <v>0.01</v>
      </c>
      <c r="H147" s="636"/>
      <c r="I147" s="622" t="s">
        <v>124</v>
      </c>
      <c r="J147" s="164"/>
      <c r="K147" s="139">
        <f t="shared" si="68"/>
        <v>20</v>
      </c>
      <c r="L147" s="140">
        <f t="shared" si="111"/>
        <v>0.01</v>
      </c>
      <c r="M147" s="141">
        <f t="shared" si="112"/>
        <v>0</v>
      </c>
      <c r="N147" s="141">
        <f t="shared" si="103"/>
        <v>0</v>
      </c>
      <c r="O147" s="70"/>
      <c r="P147" s="143" t="str">
        <f t="shared" si="62"/>
        <v>Tableaux électriques principaux et secondaires</v>
      </c>
      <c r="Q147" s="144">
        <f t="shared" si="72"/>
        <v>0</v>
      </c>
      <c r="R147" s="144">
        <f t="shared" si="113"/>
        <v>0</v>
      </c>
      <c r="S147" s="144">
        <f t="shared" si="113"/>
        <v>0</v>
      </c>
      <c r="T147" s="144">
        <f t="shared" si="113"/>
        <v>0</v>
      </c>
      <c r="U147" s="144">
        <f t="shared" si="113"/>
        <v>0</v>
      </c>
      <c r="V147" s="144">
        <f t="shared" si="113"/>
        <v>0</v>
      </c>
      <c r="W147" s="144">
        <f t="shared" si="113"/>
        <v>0</v>
      </c>
      <c r="X147" s="144">
        <f t="shared" si="113"/>
        <v>0</v>
      </c>
      <c r="Y147" s="144">
        <f t="shared" si="113"/>
        <v>0</v>
      </c>
      <c r="Z147" s="144">
        <f t="shared" si="113"/>
        <v>0</v>
      </c>
      <c r="AA147" s="144">
        <f t="shared" si="113"/>
        <v>0</v>
      </c>
      <c r="AB147" s="144">
        <f t="shared" si="113"/>
        <v>0</v>
      </c>
      <c r="AC147" s="144">
        <f t="shared" si="113"/>
        <v>0</v>
      </c>
      <c r="AD147" s="144">
        <f t="shared" si="113"/>
        <v>0</v>
      </c>
      <c r="AE147" s="144">
        <f t="shared" si="113"/>
        <v>0</v>
      </c>
      <c r="AF147" s="144">
        <f t="shared" si="113"/>
        <v>0</v>
      </c>
      <c r="AG147" s="144">
        <f t="shared" si="113"/>
        <v>0</v>
      </c>
      <c r="AH147" s="144">
        <f t="shared" si="113"/>
        <v>0</v>
      </c>
      <c r="AI147" s="144">
        <f t="shared" si="113"/>
        <v>0</v>
      </c>
      <c r="AJ147" s="144">
        <f t="shared" si="113"/>
        <v>0</v>
      </c>
      <c r="AK147" s="144">
        <f t="shared" si="113"/>
        <v>0</v>
      </c>
      <c r="AL147" s="144">
        <f t="shared" si="113"/>
        <v>0</v>
      </c>
      <c r="AM147" s="144">
        <f t="shared" si="113"/>
        <v>0</v>
      </c>
      <c r="AN147" s="144">
        <f t="shared" si="113"/>
        <v>0</v>
      </c>
      <c r="AO147" s="144">
        <f t="shared" si="113"/>
        <v>0</v>
      </c>
      <c r="AP147" s="144">
        <f t="shared" si="113"/>
        <v>0</v>
      </c>
      <c r="AQ147" s="144">
        <f t="shared" si="113"/>
        <v>0</v>
      </c>
      <c r="AR147" s="144">
        <f t="shared" si="113"/>
        <v>0</v>
      </c>
      <c r="AS147" s="144">
        <f t="shared" si="113"/>
        <v>0</v>
      </c>
      <c r="AT147" s="144">
        <f t="shared" si="113"/>
        <v>0</v>
      </c>
      <c r="AU147" s="144">
        <f t="shared" si="113"/>
        <v>0</v>
      </c>
      <c r="AV147" s="144">
        <f t="shared" si="114"/>
        <v>0</v>
      </c>
      <c r="AX147" s="144">
        <f t="shared" ref="AX147:AX154" si="115">$D147</f>
        <v>0</v>
      </c>
      <c r="AY147" s="144">
        <f t="shared" si="106"/>
        <v>0</v>
      </c>
      <c r="AZ147" s="144">
        <f t="shared" si="106"/>
        <v>0</v>
      </c>
      <c r="BA147" s="144">
        <f t="shared" si="106"/>
        <v>0</v>
      </c>
      <c r="BB147" s="144">
        <f t="shared" si="106"/>
        <v>0</v>
      </c>
      <c r="BC147" s="144">
        <f t="shared" si="106"/>
        <v>0</v>
      </c>
      <c r="BD147" s="144">
        <f t="shared" si="106"/>
        <v>0</v>
      </c>
      <c r="BE147" s="144">
        <f t="shared" si="106"/>
        <v>0</v>
      </c>
      <c r="BF147" s="144">
        <f t="shared" si="106"/>
        <v>0</v>
      </c>
      <c r="BG147" s="144">
        <f t="shared" si="106"/>
        <v>0</v>
      </c>
      <c r="BH147" s="144">
        <f t="shared" si="106"/>
        <v>0</v>
      </c>
      <c r="BI147" s="144">
        <f t="shared" si="106"/>
        <v>0</v>
      </c>
      <c r="BJ147" s="144">
        <f t="shared" si="106"/>
        <v>0</v>
      </c>
      <c r="BK147" s="144">
        <f t="shared" si="106"/>
        <v>0</v>
      </c>
      <c r="BL147" s="144">
        <f t="shared" si="106"/>
        <v>0</v>
      </c>
      <c r="BM147" s="144">
        <f t="shared" si="106"/>
        <v>0</v>
      </c>
      <c r="BN147" s="144">
        <f t="shared" si="85"/>
        <v>0</v>
      </c>
      <c r="BO147" s="144">
        <f t="shared" si="85"/>
        <v>0</v>
      </c>
      <c r="BP147" s="144">
        <f t="shared" si="85"/>
        <v>0</v>
      </c>
      <c r="BQ147" s="144">
        <f t="shared" si="85"/>
        <v>0</v>
      </c>
      <c r="BR147" s="144">
        <f t="shared" si="85"/>
        <v>0</v>
      </c>
      <c r="BS147" s="144">
        <f t="shared" si="85"/>
        <v>0</v>
      </c>
      <c r="BT147" s="144">
        <f t="shared" si="110"/>
        <v>0</v>
      </c>
      <c r="BU147" s="144">
        <f t="shared" si="110"/>
        <v>0</v>
      </c>
      <c r="BV147" s="144">
        <f t="shared" si="110"/>
        <v>0</v>
      </c>
      <c r="BW147" s="144">
        <f t="shared" si="110"/>
        <v>0</v>
      </c>
      <c r="BX147" s="144">
        <f t="shared" si="110"/>
        <v>0</v>
      </c>
      <c r="BY147" s="144">
        <f t="shared" si="110"/>
        <v>0</v>
      </c>
      <c r="BZ147" s="144">
        <f t="shared" si="110"/>
        <v>0</v>
      </c>
      <c r="CA147" s="144">
        <f t="shared" si="110"/>
        <v>0</v>
      </c>
      <c r="CB147" s="144">
        <f t="shared" si="110"/>
        <v>0</v>
      </c>
      <c r="CC147" s="369"/>
      <c r="CE147" s="189" t="str">
        <f t="shared" si="63"/>
        <v>Tableaux électriques principaux et secondaires</v>
      </c>
      <c r="CF147" s="145"/>
      <c r="CG147" s="145">
        <v>1</v>
      </c>
      <c r="CH147" s="145">
        <v>1</v>
      </c>
      <c r="CI147" s="145">
        <v>1</v>
      </c>
      <c r="CJ147" s="145">
        <v>1</v>
      </c>
      <c r="CK147" s="145">
        <v>1</v>
      </c>
      <c r="CL147" s="145">
        <v>1</v>
      </c>
      <c r="CM147" s="145">
        <v>1</v>
      </c>
      <c r="CN147" s="145">
        <v>1</v>
      </c>
      <c r="CO147" s="145">
        <v>1</v>
      </c>
      <c r="CP147" s="145">
        <v>1</v>
      </c>
      <c r="CQ147" s="145">
        <v>1</v>
      </c>
      <c r="CR147" s="145">
        <v>1</v>
      </c>
      <c r="CS147" s="145">
        <v>1</v>
      </c>
      <c r="CT147" s="145">
        <f t="shared" si="64"/>
        <v>0</v>
      </c>
      <c r="CU147" s="145">
        <f t="shared" si="65"/>
        <v>0</v>
      </c>
      <c r="CV147" s="145">
        <f t="shared" si="67"/>
        <v>0</v>
      </c>
    </row>
    <row r="148" spans="2:100" s="137" customFormat="1" ht="13.5" hidden="1" thickBot="1" x14ac:dyDescent="0.25">
      <c r="B148" s="98" t="s">
        <v>411</v>
      </c>
      <c r="C148" s="319"/>
      <c r="D148" s="49"/>
      <c r="E148" s="152">
        <v>30</v>
      </c>
      <c r="F148" s="642"/>
      <c r="G148" s="34">
        <v>5.0000000000000001E-3</v>
      </c>
      <c r="H148" s="636"/>
      <c r="I148" s="622" t="s">
        <v>124</v>
      </c>
      <c r="J148" s="164"/>
      <c r="K148" s="139">
        <f t="shared" si="68"/>
        <v>30</v>
      </c>
      <c r="L148" s="140">
        <f t="shared" si="111"/>
        <v>5.0000000000000001E-3</v>
      </c>
      <c r="M148" s="141">
        <f t="shared" si="112"/>
        <v>0</v>
      </c>
      <c r="N148" s="141">
        <f t="shared" si="103"/>
        <v>0</v>
      </c>
      <c r="O148" s="70"/>
      <c r="P148" s="143" t="str">
        <f t="shared" si="62"/>
        <v>Chemins de câbles/gaines</v>
      </c>
      <c r="Q148" s="144">
        <f t="shared" si="72"/>
        <v>0</v>
      </c>
      <c r="R148" s="144">
        <f t="shared" si="113"/>
        <v>0</v>
      </c>
      <c r="S148" s="144">
        <f t="shared" si="113"/>
        <v>0</v>
      </c>
      <c r="T148" s="144">
        <f t="shared" si="113"/>
        <v>0</v>
      </c>
      <c r="U148" s="144">
        <f t="shared" si="113"/>
        <v>0</v>
      </c>
      <c r="V148" s="144">
        <f t="shared" si="113"/>
        <v>0</v>
      </c>
      <c r="W148" s="144">
        <f t="shared" si="113"/>
        <v>0</v>
      </c>
      <c r="X148" s="144">
        <f t="shared" si="113"/>
        <v>0</v>
      </c>
      <c r="Y148" s="144">
        <f t="shared" si="113"/>
        <v>0</v>
      </c>
      <c r="Z148" s="144">
        <f t="shared" si="113"/>
        <v>0</v>
      </c>
      <c r="AA148" s="144">
        <f t="shared" si="113"/>
        <v>0</v>
      </c>
      <c r="AB148" s="144">
        <f t="shared" si="113"/>
        <v>0</v>
      </c>
      <c r="AC148" s="144">
        <f t="shared" si="113"/>
        <v>0</v>
      </c>
      <c r="AD148" s="144">
        <f t="shared" si="113"/>
        <v>0</v>
      </c>
      <c r="AE148" s="144">
        <f t="shared" si="113"/>
        <v>0</v>
      </c>
      <c r="AF148" s="144">
        <f t="shared" si="113"/>
        <v>0</v>
      </c>
      <c r="AG148" s="144">
        <f t="shared" si="113"/>
        <v>0</v>
      </c>
      <c r="AH148" s="144">
        <f t="shared" si="113"/>
        <v>0</v>
      </c>
      <c r="AI148" s="144">
        <f t="shared" si="113"/>
        <v>0</v>
      </c>
      <c r="AJ148" s="144">
        <f t="shared" si="113"/>
        <v>0</v>
      </c>
      <c r="AK148" s="144">
        <f t="shared" si="113"/>
        <v>0</v>
      </c>
      <c r="AL148" s="144">
        <f t="shared" si="113"/>
        <v>0</v>
      </c>
      <c r="AM148" s="144">
        <f t="shared" si="113"/>
        <v>0</v>
      </c>
      <c r="AN148" s="144">
        <f t="shared" si="113"/>
        <v>0</v>
      </c>
      <c r="AO148" s="144">
        <f t="shared" si="113"/>
        <v>0</v>
      </c>
      <c r="AP148" s="144">
        <f t="shared" si="113"/>
        <v>0</v>
      </c>
      <c r="AQ148" s="144">
        <f t="shared" si="113"/>
        <v>0</v>
      </c>
      <c r="AR148" s="144">
        <f t="shared" si="113"/>
        <v>0</v>
      </c>
      <c r="AS148" s="144">
        <f t="shared" si="113"/>
        <v>0</v>
      </c>
      <c r="AT148" s="144">
        <f t="shared" si="113"/>
        <v>0</v>
      </c>
      <c r="AU148" s="144">
        <f t="shared" si="113"/>
        <v>0</v>
      </c>
      <c r="AV148" s="144">
        <f t="shared" si="114"/>
        <v>0</v>
      </c>
      <c r="AX148" s="144">
        <f t="shared" si="115"/>
        <v>0</v>
      </c>
      <c r="AY148" s="144">
        <f t="shared" si="106"/>
        <v>0</v>
      </c>
      <c r="AZ148" s="144">
        <f t="shared" si="106"/>
        <v>0</v>
      </c>
      <c r="BA148" s="144">
        <f t="shared" si="106"/>
        <v>0</v>
      </c>
      <c r="BB148" s="144">
        <f t="shared" si="106"/>
        <v>0</v>
      </c>
      <c r="BC148" s="144">
        <f t="shared" si="106"/>
        <v>0</v>
      </c>
      <c r="BD148" s="144">
        <f t="shared" si="106"/>
        <v>0</v>
      </c>
      <c r="BE148" s="144">
        <f t="shared" si="106"/>
        <v>0</v>
      </c>
      <c r="BF148" s="144">
        <f t="shared" si="106"/>
        <v>0</v>
      </c>
      <c r="BG148" s="144">
        <f t="shared" si="106"/>
        <v>0</v>
      </c>
      <c r="BH148" s="144">
        <f t="shared" si="106"/>
        <v>0</v>
      </c>
      <c r="BI148" s="144">
        <f t="shared" si="106"/>
        <v>0</v>
      </c>
      <c r="BJ148" s="144">
        <f t="shared" si="106"/>
        <v>0</v>
      </c>
      <c r="BK148" s="144">
        <f t="shared" si="106"/>
        <v>0</v>
      </c>
      <c r="BL148" s="144">
        <f t="shared" si="106"/>
        <v>0</v>
      </c>
      <c r="BM148" s="144">
        <f t="shared" si="106"/>
        <v>0</v>
      </c>
      <c r="BN148" s="144">
        <f t="shared" si="85"/>
        <v>0</v>
      </c>
      <c r="BO148" s="144">
        <f t="shared" si="85"/>
        <v>0</v>
      </c>
      <c r="BP148" s="144">
        <f t="shared" si="85"/>
        <v>0</v>
      </c>
      <c r="BQ148" s="144">
        <f t="shared" si="85"/>
        <v>0</v>
      </c>
      <c r="BR148" s="144">
        <f t="shared" si="85"/>
        <v>0</v>
      </c>
      <c r="BS148" s="144">
        <f t="shared" si="85"/>
        <v>0</v>
      </c>
      <c r="BT148" s="144">
        <f t="shared" si="110"/>
        <v>0</v>
      </c>
      <c r="BU148" s="144">
        <f t="shared" si="110"/>
        <v>0</v>
      </c>
      <c r="BV148" s="144">
        <f t="shared" si="110"/>
        <v>0</v>
      </c>
      <c r="BW148" s="144">
        <f t="shared" si="110"/>
        <v>0</v>
      </c>
      <c r="BX148" s="144">
        <f t="shared" si="110"/>
        <v>0</v>
      </c>
      <c r="BY148" s="144">
        <f t="shared" si="110"/>
        <v>0</v>
      </c>
      <c r="BZ148" s="144">
        <f t="shared" si="110"/>
        <v>0</v>
      </c>
      <c r="CA148" s="144">
        <f t="shared" si="110"/>
        <v>0</v>
      </c>
      <c r="CB148" s="144">
        <f t="shared" si="110"/>
        <v>0</v>
      </c>
      <c r="CC148" s="369"/>
      <c r="CE148" s="189" t="str">
        <f t="shared" si="63"/>
        <v>Chemins de câbles/gaines</v>
      </c>
      <c r="CF148" s="145"/>
      <c r="CG148" s="145">
        <v>1</v>
      </c>
      <c r="CH148" s="145">
        <v>1</v>
      </c>
      <c r="CI148" s="145">
        <v>1</v>
      </c>
      <c r="CJ148" s="145">
        <v>1</v>
      </c>
      <c r="CK148" s="145">
        <v>1</v>
      </c>
      <c r="CL148" s="145">
        <v>1</v>
      </c>
      <c r="CM148" s="145">
        <v>1</v>
      </c>
      <c r="CN148" s="145">
        <v>1</v>
      </c>
      <c r="CO148" s="145">
        <v>1</v>
      </c>
      <c r="CP148" s="145">
        <v>1</v>
      </c>
      <c r="CQ148" s="145">
        <v>1</v>
      </c>
      <c r="CR148" s="145">
        <v>1</v>
      </c>
      <c r="CS148" s="145">
        <v>1</v>
      </c>
      <c r="CT148" s="145">
        <f t="shared" si="64"/>
        <v>0</v>
      </c>
      <c r="CU148" s="145">
        <f t="shared" si="65"/>
        <v>0</v>
      </c>
      <c r="CV148" s="145">
        <f t="shared" si="67"/>
        <v>0</v>
      </c>
    </row>
    <row r="149" spans="2:100" s="137" customFormat="1" ht="13.5" hidden="1" thickBot="1" x14ac:dyDescent="0.25">
      <c r="B149" s="98" t="s">
        <v>161</v>
      </c>
      <c r="C149" s="319"/>
      <c r="D149" s="49"/>
      <c r="E149" s="152">
        <v>15</v>
      </c>
      <c r="F149" s="642"/>
      <c r="G149" s="34">
        <v>0.02</v>
      </c>
      <c r="H149" s="636"/>
      <c r="I149" s="622" t="s">
        <v>124</v>
      </c>
      <c r="J149" s="164"/>
      <c r="K149" s="139">
        <f t="shared" si="68"/>
        <v>15</v>
      </c>
      <c r="L149" s="140">
        <f t="shared" si="111"/>
        <v>0.02</v>
      </c>
      <c r="M149" s="141">
        <f t="shared" si="112"/>
        <v>0</v>
      </c>
      <c r="N149" s="141">
        <f t="shared" si="103"/>
        <v>0</v>
      </c>
      <c r="O149" s="70"/>
      <c r="P149" s="143" t="str">
        <f t="shared" si="62"/>
        <v>Éclairage</v>
      </c>
      <c r="Q149" s="144">
        <f t="shared" si="72"/>
        <v>0</v>
      </c>
      <c r="R149" s="144">
        <f t="shared" si="113"/>
        <v>0</v>
      </c>
      <c r="S149" s="144">
        <f t="shared" si="113"/>
        <v>0</v>
      </c>
      <c r="T149" s="144">
        <f t="shared" si="113"/>
        <v>0</v>
      </c>
      <c r="U149" s="144">
        <f t="shared" si="113"/>
        <v>0</v>
      </c>
      <c r="V149" s="144">
        <f t="shared" si="113"/>
        <v>0</v>
      </c>
      <c r="W149" s="144">
        <f t="shared" si="113"/>
        <v>0</v>
      </c>
      <c r="X149" s="144">
        <f t="shared" si="113"/>
        <v>0</v>
      </c>
      <c r="Y149" s="144">
        <f t="shared" si="113"/>
        <v>0</v>
      </c>
      <c r="Z149" s="144">
        <f t="shared" si="113"/>
        <v>0</v>
      </c>
      <c r="AA149" s="144">
        <f t="shared" si="113"/>
        <v>0</v>
      </c>
      <c r="AB149" s="144">
        <f t="shared" si="113"/>
        <v>0</v>
      </c>
      <c r="AC149" s="144">
        <f t="shared" si="113"/>
        <v>0</v>
      </c>
      <c r="AD149" s="144">
        <f t="shared" si="113"/>
        <v>0</v>
      </c>
      <c r="AE149" s="144">
        <f t="shared" si="113"/>
        <v>0</v>
      </c>
      <c r="AF149" s="144">
        <f t="shared" si="113"/>
        <v>0</v>
      </c>
      <c r="AG149" s="144">
        <f t="shared" si="113"/>
        <v>0</v>
      </c>
      <c r="AH149" s="144">
        <f t="shared" si="113"/>
        <v>0</v>
      </c>
      <c r="AI149" s="144">
        <f t="shared" si="113"/>
        <v>0</v>
      </c>
      <c r="AJ149" s="144">
        <f t="shared" si="113"/>
        <v>0</v>
      </c>
      <c r="AK149" s="144">
        <f t="shared" si="113"/>
        <v>0</v>
      </c>
      <c r="AL149" s="144">
        <f t="shared" si="113"/>
        <v>0</v>
      </c>
      <c r="AM149" s="144">
        <f t="shared" si="113"/>
        <v>0</v>
      </c>
      <c r="AN149" s="144">
        <f t="shared" si="113"/>
        <v>0</v>
      </c>
      <c r="AO149" s="144">
        <f t="shared" si="113"/>
        <v>0</v>
      </c>
      <c r="AP149" s="144">
        <f t="shared" si="113"/>
        <v>0</v>
      </c>
      <c r="AQ149" s="144">
        <f t="shared" si="113"/>
        <v>0</v>
      </c>
      <c r="AR149" s="144">
        <f t="shared" si="113"/>
        <v>0</v>
      </c>
      <c r="AS149" s="144">
        <f t="shared" si="113"/>
        <v>0</v>
      </c>
      <c r="AT149" s="144">
        <f t="shared" si="113"/>
        <v>0</v>
      </c>
      <c r="AU149" s="144">
        <f t="shared" si="113"/>
        <v>0</v>
      </c>
      <c r="AV149" s="144">
        <f t="shared" si="114"/>
        <v>0</v>
      </c>
      <c r="AX149" s="144">
        <f t="shared" si="115"/>
        <v>0</v>
      </c>
      <c r="AY149" s="144">
        <f t="shared" si="106"/>
        <v>0</v>
      </c>
      <c r="AZ149" s="144">
        <f t="shared" si="106"/>
        <v>0</v>
      </c>
      <c r="BA149" s="144">
        <f t="shared" si="106"/>
        <v>0</v>
      </c>
      <c r="BB149" s="144">
        <f t="shared" si="106"/>
        <v>0</v>
      </c>
      <c r="BC149" s="144">
        <f t="shared" si="106"/>
        <v>0</v>
      </c>
      <c r="BD149" s="144">
        <f t="shared" si="106"/>
        <v>0</v>
      </c>
      <c r="BE149" s="144">
        <f t="shared" si="106"/>
        <v>0</v>
      </c>
      <c r="BF149" s="144">
        <f t="shared" si="106"/>
        <v>0</v>
      </c>
      <c r="BG149" s="144">
        <f t="shared" si="106"/>
        <v>0</v>
      </c>
      <c r="BH149" s="144">
        <f t="shared" si="106"/>
        <v>0</v>
      </c>
      <c r="BI149" s="144">
        <f t="shared" si="106"/>
        <v>0</v>
      </c>
      <c r="BJ149" s="144">
        <f t="shared" si="106"/>
        <v>0</v>
      </c>
      <c r="BK149" s="144">
        <f t="shared" si="106"/>
        <v>0</v>
      </c>
      <c r="BL149" s="144">
        <f t="shared" si="106"/>
        <v>0</v>
      </c>
      <c r="BM149" s="144">
        <f t="shared" si="106"/>
        <v>0</v>
      </c>
      <c r="BN149" s="144">
        <f t="shared" si="85"/>
        <v>0</v>
      </c>
      <c r="BO149" s="144">
        <f t="shared" si="85"/>
        <v>0</v>
      </c>
      <c r="BP149" s="144">
        <f t="shared" si="85"/>
        <v>0</v>
      </c>
      <c r="BQ149" s="144">
        <f t="shared" si="85"/>
        <v>0</v>
      </c>
      <c r="BR149" s="144">
        <f t="shared" si="85"/>
        <v>0</v>
      </c>
      <c r="BS149" s="144">
        <f t="shared" si="85"/>
        <v>0</v>
      </c>
      <c r="BT149" s="144">
        <f t="shared" si="110"/>
        <v>0</v>
      </c>
      <c r="BU149" s="144">
        <f t="shared" si="110"/>
        <v>0</v>
      </c>
      <c r="BV149" s="144">
        <f t="shared" si="110"/>
        <v>0</v>
      </c>
      <c r="BW149" s="144">
        <f t="shared" si="110"/>
        <v>0</v>
      </c>
      <c r="BX149" s="144">
        <f t="shared" si="110"/>
        <v>0</v>
      </c>
      <c r="BY149" s="144">
        <f t="shared" si="110"/>
        <v>0</v>
      </c>
      <c r="BZ149" s="144">
        <f t="shared" si="110"/>
        <v>0</v>
      </c>
      <c r="CA149" s="144">
        <f t="shared" si="110"/>
        <v>0</v>
      </c>
      <c r="CB149" s="144">
        <f t="shared" si="110"/>
        <v>0</v>
      </c>
      <c r="CC149" s="369"/>
      <c r="CE149" s="189" t="str">
        <f t="shared" si="63"/>
        <v>Éclairage</v>
      </c>
      <c r="CF149" s="145"/>
      <c r="CG149" s="145">
        <v>1</v>
      </c>
      <c r="CH149" s="145">
        <v>1</v>
      </c>
      <c r="CI149" s="145">
        <v>1</v>
      </c>
      <c r="CJ149" s="145">
        <v>1</v>
      </c>
      <c r="CK149" s="145">
        <v>1</v>
      </c>
      <c r="CL149" s="145">
        <v>1</v>
      </c>
      <c r="CM149" s="145">
        <v>1</v>
      </c>
      <c r="CN149" s="145">
        <v>1</v>
      </c>
      <c r="CO149" s="145">
        <v>1</v>
      </c>
      <c r="CP149" s="145">
        <v>1</v>
      </c>
      <c r="CQ149" s="145">
        <v>1</v>
      </c>
      <c r="CR149" s="145">
        <v>1</v>
      </c>
      <c r="CS149" s="145">
        <v>1</v>
      </c>
      <c r="CT149" s="145">
        <f t="shared" si="64"/>
        <v>0</v>
      </c>
      <c r="CU149" s="145">
        <f t="shared" si="65"/>
        <v>0</v>
      </c>
      <c r="CV149" s="145">
        <f t="shared" si="67"/>
        <v>0</v>
      </c>
    </row>
    <row r="150" spans="2:100" s="137" customFormat="1" ht="13.5" hidden="1" thickBot="1" x14ac:dyDescent="0.25">
      <c r="B150" s="98" t="s">
        <v>162</v>
      </c>
      <c r="C150" s="319"/>
      <c r="D150" s="49"/>
      <c r="E150" s="152">
        <v>20</v>
      </c>
      <c r="F150" s="642"/>
      <c r="G150" s="34">
        <v>0.01</v>
      </c>
      <c r="H150" s="636"/>
      <c r="I150" s="622" t="s">
        <v>124</v>
      </c>
      <c r="J150" s="164"/>
      <c r="K150" s="139">
        <f t="shared" si="68"/>
        <v>20</v>
      </c>
      <c r="L150" s="140">
        <f t="shared" si="111"/>
        <v>0.01</v>
      </c>
      <c r="M150" s="141">
        <f t="shared" si="112"/>
        <v>0</v>
      </c>
      <c r="N150" s="141">
        <f t="shared" si="103"/>
        <v>0</v>
      </c>
      <c r="O150" s="70"/>
      <c r="P150" s="143" t="str">
        <f t="shared" si="62"/>
        <v>Câblage</v>
      </c>
      <c r="Q150" s="144">
        <f t="shared" si="72"/>
        <v>0</v>
      </c>
      <c r="R150" s="144">
        <f t="shared" si="113"/>
        <v>0</v>
      </c>
      <c r="S150" s="144">
        <f t="shared" si="113"/>
        <v>0</v>
      </c>
      <c r="T150" s="144">
        <f t="shared" si="113"/>
        <v>0</v>
      </c>
      <c r="U150" s="144">
        <f t="shared" si="113"/>
        <v>0</v>
      </c>
      <c r="V150" s="144">
        <f t="shared" si="113"/>
        <v>0</v>
      </c>
      <c r="W150" s="144">
        <f t="shared" si="113"/>
        <v>0</v>
      </c>
      <c r="X150" s="144">
        <f t="shared" si="113"/>
        <v>0</v>
      </c>
      <c r="Y150" s="144">
        <f t="shared" si="113"/>
        <v>0</v>
      </c>
      <c r="Z150" s="144">
        <f t="shared" si="113"/>
        <v>0</v>
      </c>
      <c r="AA150" s="144">
        <f t="shared" si="113"/>
        <v>0</v>
      </c>
      <c r="AB150" s="144">
        <f t="shared" si="113"/>
        <v>0</v>
      </c>
      <c r="AC150" s="144">
        <f t="shared" si="113"/>
        <v>0</v>
      </c>
      <c r="AD150" s="144">
        <f t="shared" si="113"/>
        <v>0</v>
      </c>
      <c r="AE150" s="144">
        <f t="shared" si="113"/>
        <v>0</v>
      </c>
      <c r="AF150" s="144">
        <f t="shared" si="113"/>
        <v>0</v>
      </c>
      <c r="AG150" s="144">
        <f t="shared" si="113"/>
        <v>0</v>
      </c>
      <c r="AH150" s="144">
        <f t="shared" si="113"/>
        <v>0</v>
      </c>
      <c r="AI150" s="144">
        <f t="shared" si="113"/>
        <v>0</v>
      </c>
      <c r="AJ150" s="144">
        <f t="shared" si="113"/>
        <v>0</v>
      </c>
      <c r="AK150" s="144">
        <f t="shared" si="113"/>
        <v>0</v>
      </c>
      <c r="AL150" s="144">
        <f t="shared" si="113"/>
        <v>0</v>
      </c>
      <c r="AM150" s="144">
        <f t="shared" si="113"/>
        <v>0</v>
      </c>
      <c r="AN150" s="144">
        <f t="shared" si="113"/>
        <v>0</v>
      </c>
      <c r="AO150" s="144">
        <f t="shared" si="113"/>
        <v>0</v>
      </c>
      <c r="AP150" s="144">
        <f t="shared" si="113"/>
        <v>0</v>
      </c>
      <c r="AQ150" s="144">
        <f t="shared" si="113"/>
        <v>0</v>
      </c>
      <c r="AR150" s="144">
        <f t="shared" si="113"/>
        <v>0</v>
      </c>
      <c r="AS150" s="144">
        <f t="shared" si="113"/>
        <v>0</v>
      </c>
      <c r="AT150" s="144">
        <f t="shared" si="113"/>
        <v>0</v>
      </c>
      <c r="AU150" s="144">
        <f t="shared" si="113"/>
        <v>0</v>
      </c>
      <c r="AV150" s="144">
        <f t="shared" si="114"/>
        <v>0</v>
      </c>
      <c r="AX150" s="144">
        <f t="shared" si="115"/>
        <v>0</v>
      </c>
      <c r="AY150" s="144">
        <f t="shared" ref="AY150:BM154" si="116">AX150-$N150+R150</f>
        <v>0</v>
      </c>
      <c r="AZ150" s="144">
        <f t="shared" si="116"/>
        <v>0</v>
      </c>
      <c r="BA150" s="144">
        <f t="shared" si="116"/>
        <v>0</v>
      </c>
      <c r="BB150" s="144">
        <f t="shared" si="116"/>
        <v>0</v>
      </c>
      <c r="BC150" s="144">
        <f t="shared" si="116"/>
        <v>0</v>
      </c>
      <c r="BD150" s="144">
        <f t="shared" si="116"/>
        <v>0</v>
      </c>
      <c r="BE150" s="144">
        <f t="shared" si="116"/>
        <v>0</v>
      </c>
      <c r="BF150" s="144">
        <f t="shared" si="116"/>
        <v>0</v>
      </c>
      <c r="BG150" s="144">
        <f t="shared" si="116"/>
        <v>0</v>
      </c>
      <c r="BH150" s="144">
        <f t="shared" si="116"/>
        <v>0</v>
      </c>
      <c r="BI150" s="144">
        <f t="shared" si="116"/>
        <v>0</v>
      </c>
      <c r="BJ150" s="144">
        <f t="shared" si="116"/>
        <v>0</v>
      </c>
      <c r="BK150" s="144">
        <f t="shared" si="116"/>
        <v>0</v>
      </c>
      <c r="BL150" s="144">
        <f t="shared" si="116"/>
        <v>0</v>
      </c>
      <c r="BM150" s="144">
        <f t="shared" si="116"/>
        <v>0</v>
      </c>
      <c r="BN150" s="144">
        <f t="shared" si="85"/>
        <v>0</v>
      </c>
      <c r="BO150" s="144">
        <f t="shared" si="85"/>
        <v>0</v>
      </c>
      <c r="BP150" s="144">
        <f t="shared" si="85"/>
        <v>0</v>
      </c>
      <c r="BQ150" s="144">
        <f t="shared" si="85"/>
        <v>0</v>
      </c>
      <c r="BR150" s="144">
        <f t="shared" si="85"/>
        <v>0</v>
      </c>
      <c r="BS150" s="144">
        <f t="shared" si="85"/>
        <v>0</v>
      </c>
      <c r="BT150" s="144">
        <f t="shared" si="110"/>
        <v>0</v>
      </c>
      <c r="BU150" s="144">
        <f t="shared" si="110"/>
        <v>0</v>
      </c>
      <c r="BV150" s="144">
        <f t="shared" si="110"/>
        <v>0</v>
      </c>
      <c r="BW150" s="144">
        <f t="shared" si="110"/>
        <v>0</v>
      </c>
      <c r="BX150" s="144">
        <f t="shared" si="110"/>
        <v>0</v>
      </c>
      <c r="BY150" s="144">
        <f t="shared" si="110"/>
        <v>0</v>
      </c>
      <c r="BZ150" s="144">
        <f t="shared" si="110"/>
        <v>0</v>
      </c>
      <c r="CA150" s="144">
        <f t="shared" si="110"/>
        <v>0</v>
      </c>
      <c r="CB150" s="144">
        <f t="shared" si="110"/>
        <v>0</v>
      </c>
      <c r="CC150" s="369"/>
      <c r="CE150" s="189" t="str">
        <f t="shared" si="63"/>
        <v>Câblage</v>
      </c>
      <c r="CF150" s="145"/>
      <c r="CG150" s="145">
        <v>1</v>
      </c>
      <c r="CH150" s="145">
        <v>1</v>
      </c>
      <c r="CI150" s="145">
        <v>1</v>
      </c>
      <c r="CJ150" s="145">
        <v>1</v>
      </c>
      <c r="CK150" s="145">
        <v>1</v>
      </c>
      <c r="CL150" s="145">
        <v>1</v>
      </c>
      <c r="CM150" s="145">
        <v>1</v>
      </c>
      <c r="CN150" s="145">
        <v>1</v>
      </c>
      <c r="CO150" s="145">
        <v>1</v>
      </c>
      <c r="CP150" s="145">
        <v>1</v>
      </c>
      <c r="CQ150" s="145">
        <v>1</v>
      </c>
      <c r="CR150" s="145">
        <v>1</v>
      </c>
      <c r="CS150" s="145">
        <v>1</v>
      </c>
      <c r="CT150" s="145">
        <f t="shared" si="64"/>
        <v>0</v>
      </c>
      <c r="CU150" s="145">
        <f t="shared" si="65"/>
        <v>0</v>
      </c>
      <c r="CV150" s="145">
        <f t="shared" si="67"/>
        <v>0</v>
      </c>
    </row>
    <row r="151" spans="2:100" s="137" customFormat="1" ht="13.5" hidden="1" thickBot="1" x14ac:dyDescent="0.25">
      <c r="B151" s="98" t="s">
        <v>0</v>
      </c>
      <c r="C151" s="319"/>
      <c r="D151" s="49"/>
      <c r="E151" s="152">
        <v>20</v>
      </c>
      <c r="F151" s="642"/>
      <c r="G151" s="34">
        <v>0.01</v>
      </c>
      <c r="H151" s="636"/>
      <c r="I151" s="622" t="s">
        <v>124</v>
      </c>
      <c r="J151" s="164"/>
      <c r="K151" s="139">
        <f t="shared" si="68"/>
        <v>20</v>
      </c>
      <c r="L151" s="140">
        <f t="shared" si="111"/>
        <v>0.01</v>
      </c>
      <c r="M151" s="141">
        <f t="shared" si="112"/>
        <v>0</v>
      </c>
      <c r="N151" s="141">
        <f t="shared" si="103"/>
        <v>0</v>
      </c>
      <c r="O151" s="70"/>
      <c r="P151" s="143" t="str">
        <f t="shared" si="62"/>
        <v>Introduction</v>
      </c>
      <c r="Q151" s="144">
        <f t="shared" si="72"/>
        <v>0</v>
      </c>
      <c r="R151" s="144">
        <f t="shared" si="113"/>
        <v>0</v>
      </c>
      <c r="S151" s="144">
        <f t="shared" si="113"/>
        <v>0</v>
      </c>
      <c r="T151" s="144">
        <f t="shared" si="113"/>
        <v>0</v>
      </c>
      <c r="U151" s="144">
        <f t="shared" si="113"/>
        <v>0</v>
      </c>
      <c r="V151" s="144">
        <f t="shared" si="113"/>
        <v>0</v>
      </c>
      <c r="W151" s="144">
        <f t="shared" si="113"/>
        <v>0</v>
      </c>
      <c r="X151" s="144">
        <f t="shared" si="113"/>
        <v>0</v>
      </c>
      <c r="Y151" s="144">
        <f t="shared" si="113"/>
        <v>0</v>
      </c>
      <c r="Z151" s="144">
        <f t="shared" si="113"/>
        <v>0</v>
      </c>
      <c r="AA151" s="144">
        <f t="shared" si="113"/>
        <v>0</v>
      </c>
      <c r="AB151" s="144">
        <f t="shared" si="113"/>
        <v>0</v>
      </c>
      <c r="AC151" s="144">
        <f t="shared" si="113"/>
        <v>0</v>
      </c>
      <c r="AD151" s="144">
        <f t="shared" si="113"/>
        <v>0</v>
      </c>
      <c r="AE151" s="144">
        <f t="shared" si="113"/>
        <v>0</v>
      </c>
      <c r="AF151" s="144">
        <f t="shared" si="113"/>
        <v>0</v>
      </c>
      <c r="AG151" s="144">
        <f t="shared" si="113"/>
        <v>0</v>
      </c>
      <c r="AH151" s="144">
        <f t="shared" si="113"/>
        <v>0</v>
      </c>
      <c r="AI151" s="144">
        <f t="shared" si="113"/>
        <v>0</v>
      </c>
      <c r="AJ151" s="144">
        <f t="shared" si="113"/>
        <v>0</v>
      </c>
      <c r="AK151" s="144">
        <f t="shared" si="113"/>
        <v>0</v>
      </c>
      <c r="AL151" s="144">
        <f t="shared" si="113"/>
        <v>0</v>
      </c>
      <c r="AM151" s="144">
        <f t="shared" si="113"/>
        <v>0</v>
      </c>
      <c r="AN151" s="144">
        <f t="shared" si="113"/>
        <v>0</v>
      </c>
      <c r="AO151" s="144">
        <f t="shared" si="113"/>
        <v>0</v>
      </c>
      <c r="AP151" s="144">
        <f t="shared" si="113"/>
        <v>0</v>
      </c>
      <c r="AQ151" s="144">
        <f t="shared" si="113"/>
        <v>0</v>
      </c>
      <c r="AR151" s="144">
        <f t="shared" si="113"/>
        <v>0</v>
      </c>
      <c r="AS151" s="144">
        <f t="shared" si="113"/>
        <v>0</v>
      </c>
      <c r="AT151" s="144">
        <f t="shared" si="113"/>
        <v>0</v>
      </c>
      <c r="AU151" s="144">
        <f t="shared" si="113"/>
        <v>0</v>
      </c>
      <c r="AV151" s="144">
        <f t="shared" si="114"/>
        <v>0</v>
      </c>
      <c r="AX151" s="144">
        <f t="shared" si="115"/>
        <v>0</v>
      </c>
      <c r="AY151" s="144">
        <f t="shared" si="116"/>
        <v>0</v>
      </c>
      <c r="AZ151" s="144">
        <f t="shared" si="116"/>
        <v>0</v>
      </c>
      <c r="BA151" s="144">
        <f t="shared" si="116"/>
        <v>0</v>
      </c>
      <c r="BB151" s="144">
        <f t="shared" si="116"/>
        <v>0</v>
      </c>
      <c r="BC151" s="144">
        <f t="shared" si="116"/>
        <v>0</v>
      </c>
      <c r="BD151" s="144">
        <f t="shared" si="116"/>
        <v>0</v>
      </c>
      <c r="BE151" s="144">
        <f t="shared" si="116"/>
        <v>0</v>
      </c>
      <c r="BF151" s="144">
        <f t="shared" si="116"/>
        <v>0</v>
      </c>
      <c r="BG151" s="144">
        <f t="shared" si="116"/>
        <v>0</v>
      </c>
      <c r="BH151" s="144">
        <f t="shared" si="116"/>
        <v>0</v>
      </c>
      <c r="BI151" s="144">
        <f t="shared" si="116"/>
        <v>0</v>
      </c>
      <c r="BJ151" s="144">
        <f t="shared" si="116"/>
        <v>0</v>
      </c>
      <c r="BK151" s="144">
        <f t="shared" si="116"/>
        <v>0</v>
      </c>
      <c r="BL151" s="144">
        <f t="shared" si="116"/>
        <v>0</v>
      </c>
      <c r="BM151" s="144">
        <f t="shared" si="116"/>
        <v>0</v>
      </c>
      <c r="BN151" s="144">
        <f t="shared" si="85"/>
        <v>0</v>
      </c>
      <c r="BO151" s="144">
        <f t="shared" si="85"/>
        <v>0</v>
      </c>
      <c r="BP151" s="144">
        <f t="shared" si="85"/>
        <v>0</v>
      </c>
      <c r="BQ151" s="144">
        <f t="shared" si="85"/>
        <v>0</v>
      </c>
      <c r="BR151" s="144">
        <f t="shared" si="85"/>
        <v>0</v>
      </c>
      <c r="BS151" s="144">
        <f t="shared" si="85"/>
        <v>0</v>
      </c>
      <c r="BT151" s="144">
        <f t="shared" si="110"/>
        <v>0</v>
      </c>
      <c r="BU151" s="144">
        <f t="shared" si="110"/>
        <v>0</v>
      </c>
      <c r="BV151" s="144">
        <f t="shared" si="110"/>
        <v>0</v>
      </c>
      <c r="BW151" s="144">
        <f t="shared" si="110"/>
        <v>0</v>
      </c>
      <c r="BX151" s="144">
        <f t="shared" si="110"/>
        <v>0</v>
      </c>
      <c r="BY151" s="144">
        <f t="shared" si="110"/>
        <v>0</v>
      </c>
      <c r="BZ151" s="144">
        <f t="shared" si="110"/>
        <v>0</v>
      </c>
      <c r="CA151" s="144">
        <f t="shared" si="110"/>
        <v>0</v>
      </c>
      <c r="CB151" s="144">
        <f t="shared" si="110"/>
        <v>0</v>
      </c>
      <c r="CC151" s="369"/>
      <c r="CE151" s="189" t="str">
        <f t="shared" si="63"/>
        <v>Introduction</v>
      </c>
      <c r="CF151" s="145"/>
      <c r="CG151" s="145">
        <v>1</v>
      </c>
      <c r="CH151" s="145">
        <v>1</v>
      </c>
      <c r="CI151" s="145">
        <v>1</v>
      </c>
      <c r="CJ151" s="145">
        <v>1</v>
      </c>
      <c r="CK151" s="145">
        <v>1</v>
      </c>
      <c r="CL151" s="145">
        <v>1</v>
      </c>
      <c r="CM151" s="145">
        <v>1</v>
      </c>
      <c r="CN151" s="145">
        <v>1</v>
      </c>
      <c r="CO151" s="145">
        <v>1</v>
      </c>
      <c r="CP151" s="145">
        <v>1</v>
      </c>
      <c r="CQ151" s="145">
        <v>1</v>
      </c>
      <c r="CR151" s="145">
        <v>1</v>
      </c>
      <c r="CS151" s="145">
        <v>1</v>
      </c>
      <c r="CT151" s="145">
        <f t="shared" si="64"/>
        <v>0</v>
      </c>
      <c r="CU151" s="145">
        <f t="shared" si="65"/>
        <v>0</v>
      </c>
      <c r="CV151" s="145">
        <f t="shared" si="67"/>
        <v>0</v>
      </c>
    </row>
    <row r="152" spans="2:100" s="137" customFormat="1" ht="13.5" hidden="1" thickBot="1" x14ac:dyDescent="0.25">
      <c r="B152" s="98" t="s">
        <v>412</v>
      </c>
      <c r="C152" s="319"/>
      <c r="D152" s="49"/>
      <c r="E152" s="152">
        <v>15</v>
      </c>
      <c r="F152" s="642"/>
      <c r="G152" s="34">
        <v>2.5000000000000001E-2</v>
      </c>
      <c r="H152" s="636"/>
      <c r="I152" s="622" t="s">
        <v>124</v>
      </c>
      <c r="J152" s="165"/>
      <c r="K152" s="139">
        <f t="shared" si="68"/>
        <v>15</v>
      </c>
      <c r="L152" s="140">
        <f t="shared" si="111"/>
        <v>2.5000000000000001E-2</v>
      </c>
      <c r="M152" s="141">
        <f t="shared" si="112"/>
        <v>0</v>
      </c>
      <c r="N152" s="141">
        <f t="shared" si="103"/>
        <v>0</v>
      </c>
      <c r="O152" s="70"/>
      <c r="P152" s="143" t="str">
        <f t="shared" si="62"/>
        <v>Téléphonie, réseaux</v>
      </c>
      <c r="Q152" s="144">
        <f t="shared" si="72"/>
        <v>0</v>
      </c>
      <c r="R152" s="144">
        <f t="shared" si="113"/>
        <v>0</v>
      </c>
      <c r="S152" s="144">
        <f t="shared" si="113"/>
        <v>0</v>
      </c>
      <c r="T152" s="144">
        <f t="shared" si="113"/>
        <v>0</v>
      </c>
      <c r="U152" s="144">
        <f t="shared" si="113"/>
        <v>0</v>
      </c>
      <c r="V152" s="144">
        <f t="shared" si="113"/>
        <v>0</v>
      </c>
      <c r="W152" s="144">
        <f t="shared" si="113"/>
        <v>0</v>
      </c>
      <c r="X152" s="144">
        <f t="shared" si="113"/>
        <v>0</v>
      </c>
      <c r="Y152" s="144">
        <f t="shared" si="113"/>
        <v>0</v>
      </c>
      <c r="Z152" s="144">
        <f t="shared" si="113"/>
        <v>0</v>
      </c>
      <c r="AA152" s="144">
        <f t="shared" si="113"/>
        <v>0</v>
      </c>
      <c r="AB152" s="144">
        <f t="shared" si="113"/>
        <v>0</v>
      </c>
      <c r="AC152" s="144">
        <f t="shared" si="113"/>
        <v>0</v>
      </c>
      <c r="AD152" s="144">
        <f t="shared" si="113"/>
        <v>0</v>
      </c>
      <c r="AE152" s="144">
        <f t="shared" si="113"/>
        <v>0</v>
      </c>
      <c r="AF152" s="144">
        <f t="shared" si="113"/>
        <v>0</v>
      </c>
      <c r="AG152" s="144">
        <f t="shared" si="113"/>
        <v>0</v>
      </c>
      <c r="AH152" s="144">
        <f t="shared" si="113"/>
        <v>0</v>
      </c>
      <c r="AI152" s="144">
        <f t="shared" si="113"/>
        <v>0</v>
      </c>
      <c r="AJ152" s="144">
        <f t="shared" si="113"/>
        <v>0</v>
      </c>
      <c r="AK152" s="144">
        <f t="shared" si="113"/>
        <v>0</v>
      </c>
      <c r="AL152" s="144">
        <f t="shared" si="113"/>
        <v>0</v>
      </c>
      <c r="AM152" s="144">
        <f t="shared" si="113"/>
        <v>0</v>
      </c>
      <c r="AN152" s="144">
        <f t="shared" si="113"/>
        <v>0</v>
      </c>
      <c r="AO152" s="144">
        <f t="shared" si="113"/>
        <v>0</v>
      </c>
      <c r="AP152" s="144">
        <f t="shared" si="113"/>
        <v>0</v>
      </c>
      <c r="AQ152" s="144">
        <f t="shared" si="113"/>
        <v>0</v>
      </c>
      <c r="AR152" s="144">
        <f t="shared" si="113"/>
        <v>0</v>
      </c>
      <c r="AS152" s="144">
        <f t="shared" si="113"/>
        <v>0</v>
      </c>
      <c r="AT152" s="144">
        <f t="shared" si="113"/>
        <v>0</v>
      </c>
      <c r="AU152" s="144">
        <f t="shared" si="113"/>
        <v>0</v>
      </c>
      <c r="AV152" s="144">
        <f t="shared" si="114"/>
        <v>0</v>
      </c>
      <c r="AX152" s="144">
        <f t="shared" si="115"/>
        <v>0</v>
      </c>
      <c r="AY152" s="144">
        <f t="shared" si="116"/>
        <v>0</v>
      </c>
      <c r="AZ152" s="144">
        <f t="shared" si="116"/>
        <v>0</v>
      </c>
      <c r="BA152" s="144">
        <f t="shared" si="116"/>
        <v>0</v>
      </c>
      <c r="BB152" s="144">
        <f t="shared" si="116"/>
        <v>0</v>
      </c>
      <c r="BC152" s="144">
        <f t="shared" si="116"/>
        <v>0</v>
      </c>
      <c r="BD152" s="144">
        <f t="shared" si="116"/>
        <v>0</v>
      </c>
      <c r="BE152" s="144">
        <f t="shared" si="116"/>
        <v>0</v>
      </c>
      <c r="BF152" s="144">
        <f t="shared" si="116"/>
        <v>0</v>
      </c>
      <c r="BG152" s="144">
        <f t="shared" si="116"/>
        <v>0</v>
      </c>
      <c r="BH152" s="144">
        <f t="shared" si="116"/>
        <v>0</v>
      </c>
      <c r="BI152" s="144">
        <f t="shared" si="116"/>
        <v>0</v>
      </c>
      <c r="BJ152" s="144">
        <f t="shared" si="116"/>
        <v>0</v>
      </c>
      <c r="BK152" s="144">
        <f t="shared" si="116"/>
        <v>0</v>
      </c>
      <c r="BL152" s="144">
        <f t="shared" si="116"/>
        <v>0</v>
      </c>
      <c r="BM152" s="144">
        <f t="shared" si="116"/>
        <v>0</v>
      </c>
      <c r="BN152" s="144">
        <f t="shared" si="85"/>
        <v>0</v>
      </c>
      <c r="BO152" s="144">
        <f t="shared" si="85"/>
        <v>0</v>
      </c>
      <c r="BP152" s="144">
        <f t="shared" si="85"/>
        <v>0</v>
      </c>
      <c r="BQ152" s="144">
        <f t="shared" si="85"/>
        <v>0</v>
      </c>
      <c r="BR152" s="144">
        <f t="shared" si="85"/>
        <v>0</v>
      </c>
      <c r="BS152" s="144">
        <f t="shared" si="85"/>
        <v>0</v>
      </c>
      <c r="BT152" s="144">
        <f t="shared" si="110"/>
        <v>0</v>
      </c>
      <c r="BU152" s="144">
        <f t="shared" si="110"/>
        <v>0</v>
      </c>
      <c r="BV152" s="144">
        <f t="shared" si="110"/>
        <v>0</v>
      </c>
      <c r="BW152" s="144">
        <f t="shared" si="110"/>
        <v>0</v>
      </c>
      <c r="BX152" s="144">
        <f t="shared" si="110"/>
        <v>0</v>
      </c>
      <c r="BY152" s="144">
        <f t="shared" si="110"/>
        <v>0</v>
      </c>
      <c r="BZ152" s="144">
        <f t="shared" si="110"/>
        <v>0</v>
      </c>
      <c r="CA152" s="144">
        <f t="shared" si="110"/>
        <v>0</v>
      </c>
      <c r="CB152" s="144">
        <f t="shared" si="110"/>
        <v>0</v>
      </c>
      <c r="CC152" s="369"/>
      <c r="CE152" s="189" t="str">
        <f t="shared" si="63"/>
        <v>Téléphonie, réseaux</v>
      </c>
      <c r="CF152" s="145"/>
      <c r="CG152" s="145">
        <v>1</v>
      </c>
      <c r="CH152" s="145">
        <v>1</v>
      </c>
      <c r="CI152" s="145">
        <v>1</v>
      </c>
      <c r="CJ152" s="145">
        <v>1</v>
      </c>
      <c r="CK152" s="145">
        <v>1</v>
      </c>
      <c r="CL152" s="145">
        <v>1</v>
      </c>
      <c r="CM152" s="145">
        <v>1</v>
      </c>
      <c r="CN152" s="145">
        <v>1</v>
      </c>
      <c r="CO152" s="145">
        <v>1</v>
      </c>
      <c r="CP152" s="145">
        <v>1</v>
      </c>
      <c r="CQ152" s="145">
        <v>1</v>
      </c>
      <c r="CR152" s="145">
        <v>1</v>
      </c>
      <c r="CS152" s="145">
        <v>1</v>
      </c>
      <c r="CT152" s="145">
        <f t="shared" si="64"/>
        <v>0</v>
      </c>
      <c r="CU152" s="145">
        <f t="shared" si="65"/>
        <v>0</v>
      </c>
      <c r="CV152" s="145">
        <f t="shared" si="67"/>
        <v>0</v>
      </c>
    </row>
    <row r="153" spans="2:100" s="137" customFormat="1" ht="13.5" hidden="1" thickBot="1" x14ac:dyDescent="0.25">
      <c r="B153" s="98" t="s">
        <v>438</v>
      </c>
      <c r="C153" s="319"/>
      <c r="D153" s="49"/>
      <c r="E153" s="152">
        <v>15</v>
      </c>
      <c r="F153" s="642"/>
      <c r="G153" s="34">
        <v>2.5000000000000001E-2</v>
      </c>
      <c r="H153" s="636"/>
      <c r="I153" s="622" t="s">
        <v>124</v>
      </c>
      <c r="J153" s="166"/>
      <c r="K153" s="139">
        <f t="shared" si="68"/>
        <v>15</v>
      </c>
      <c r="L153" s="140">
        <f t="shared" si="111"/>
        <v>2.5000000000000001E-2</v>
      </c>
      <c r="M153" s="141">
        <f t="shared" si="112"/>
        <v>0</v>
      </c>
      <c r="N153" s="141">
        <f t="shared" si="103"/>
        <v>0</v>
      </c>
      <c r="O153" s="70"/>
      <c r="P153" s="143" t="str">
        <f t="shared" si="62"/>
        <v>Câblage bus (communication)</v>
      </c>
      <c r="Q153" s="144">
        <f t="shared" si="72"/>
        <v>0</v>
      </c>
      <c r="R153" s="144">
        <f t="shared" si="113"/>
        <v>0</v>
      </c>
      <c r="S153" s="144">
        <f t="shared" si="113"/>
        <v>0</v>
      </c>
      <c r="T153" s="144">
        <f t="shared" si="113"/>
        <v>0</v>
      </c>
      <c r="U153" s="144">
        <f t="shared" si="113"/>
        <v>0</v>
      </c>
      <c r="V153" s="144">
        <f t="shared" si="113"/>
        <v>0</v>
      </c>
      <c r="W153" s="144">
        <f t="shared" si="113"/>
        <v>0</v>
      </c>
      <c r="X153" s="144">
        <f t="shared" si="113"/>
        <v>0</v>
      </c>
      <c r="Y153" s="144">
        <f t="shared" si="113"/>
        <v>0</v>
      </c>
      <c r="Z153" s="144">
        <f t="shared" si="113"/>
        <v>0</v>
      </c>
      <c r="AA153" s="144">
        <f t="shared" si="113"/>
        <v>0</v>
      </c>
      <c r="AB153" s="144">
        <f t="shared" si="113"/>
        <v>0</v>
      </c>
      <c r="AC153" s="144">
        <f t="shared" si="113"/>
        <v>0</v>
      </c>
      <c r="AD153" s="144">
        <f t="shared" si="113"/>
        <v>0</v>
      </c>
      <c r="AE153" s="144">
        <f t="shared" si="113"/>
        <v>0</v>
      </c>
      <c r="AF153" s="144">
        <f t="shared" si="113"/>
        <v>0</v>
      </c>
      <c r="AG153" s="144">
        <f t="shared" ref="AG153:AU153" si="117">IF(Betrachtungszeit_Heizung&lt;AG$26,0,IF(AND(AF$26&lt;&gt;0,AF$26/($K153)=INT(AF$26/($K153))),$D153,0))</f>
        <v>0</v>
      </c>
      <c r="AH153" s="144">
        <f t="shared" si="117"/>
        <v>0</v>
      </c>
      <c r="AI153" s="144">
        <f t="shared" si="117"/>
        <v>0</v>
      </c>
      <c r="AJ153" s="144">
        <f t="shared" si="117"/>
        <v>0</v>
      </c>
      <c r="AK153" s="144">
        <f t="shared" si="117"/>
        <v>0</v>
      </c>
      <c r="AL153" s="144">
        <f t="shared" si="117"/>
        <v>0</v>
      </c>
      <c r="AM153" s="144">
        <f t="shared" si="117"/>
        <v>0</v>
      </c>
      <c r="AN153" s="144">
        <f t="shared" si="117"/>
        <v>0</v>
      </c>
      <c r="AO153" s="144">
        <f t="shared" si="117"/>
        <v>0</v>
      </c>
      <c r="AP153" s="144">
        <f t="shared" si="117"/>
        <v>0</v>
      </c>
      <c r="AQ153" s="144">
        <f t="shared" si="117"/>
        <v>0</v>
      </c>
      <c r="AR153" s="144">
        <f t="shared" si="117"/>
        <v>0</v>
      </c>
      <c r="AS153" s="144">
        <f t="shared" si="117"/>
        <v>0</v>
      </c>
      <c r="AT153" s="144">
        <f t="shared" si="117"/>
        <v>0</v>
      </c>
      <c r="AU153" s="144">
        <f t="shared" si="117"/>
        <v>0</v>
      </c>
      <c r="AV153" s="144">
        <f t="shared" si="114"/>
        <v>0</v>
      </c>
      <c r="AX153" s="144">
        <f t="shared" si="115"/>
        <v>0</v>
      </c>
      <c r="AY153" s="144">
        <f t="shared" si="116"/>
        <v>0</v>
      </c>
      <c r="AZ153" s="144">
        <f t="shared" si="116"/>
        <v>0</v>
      </c>
      <c r="BA153" s="144">
        <f t="shared" si="116"/>
        <v>0</v>
      </c>
      <c r="BB153" s="144">
        <f t="shared" si="116"/>
        <v>0</v>
      </c>
      <c r="BC153" s="144">
        <f t="shared" si="116"/>
        <v>0</v>
      </c>
      <c r="BD153" s="144">
        <f t="shared" si="116"/>
        <v>0</v>
      </c>
      <c r="BE153" s="144">
        <f t="shared" si="116"/>
        <v>0</v>
      </c>
      <c r="BF153" s="144">
        <f t="shared" si="116"/>
        <v>0</v>
      </c>
      <c r="BG153" s="144">
        <f t="shared" si="116"/>
        <v>0</v>
      </c>
      <c r="BH153" s="144">
        <f t="shared" si="116"/>
        <v>0</v>
      </c>
      <c r="BI153" s="144">
        <f t="shared" si="116"/>
        <v>0</v>
      </c>
      <c r="BJ153" s="144">
        <f t="shared" si="116"/>
        <v>0</v>
      </c>
      <c r="BK153" s="144">
        <f t="shared" si="116"/>
        <v>0</v>
      </c>
      <c r="BL153" s="144">
        <f t="shared" si="116"/>
        <v>0</v>
      </c>
      <c r="BM153" s="144">
        <f t="shared" si="116"/>
        <v>0</v>
      </c>
      <c r="BN153" s="144">
        <f t="shared" si="85"/>
        <v>0</v>
      </c>
      <c r="BO153" s="144">
        <f t="shared" si="85"/>
        <v>0</v>
      </c>
      <c r="BP153" s="144">
        <f t="shared" si="85"/>
        <v>0</v>
      </c>
      <c r="BQ153" s="144">
        <f t="shared" si="85"/>
        <v>0</v>
      </c>
      <c r="BR153" s="144">
        <f t="shared" si="85"/>
        <v>0</v>
      </c>
      <c r="BS153" s="144">
        <f t="shared" si="85"/>
        <v>0</v>
      </c>
      <c r="BT153" s="144">
        <f t="shared" si="110"/>
        <v>0</v>
      </c>
      <c r="BU153" s="144">
        <f t="shared" si="110"/>
        <v>0</v>
      </c>
      <c r="BV153" s="144">
        <f t="shared" si="110"/>
        <v>0</v>
      </c>
      <c r="BW153" s="144">
        <f t="shared" si="110"/>
        <v>0</v>
      </c>
      <c r="BX153" s="144">
        <f t="shared" si="110"/>
        <v>0</v>
      </c>
      <c r="BY153" s="144">
        <f t="shared" si="110"/>
        <v>0</v>
      </c>
      <c r="BZ153" s="144">
        <f t="shared" si="110"/>
        <v>0</v>
      </c>
      <c r="CA153" s="144">
        <f t="shared" si="110"/>
        <v>0</v>
      </c>
      <c r="CB153" s="144">
        <f t="shared" si="110"/>
        <v>0</v>
      </c>
      <c r="CC153" s="369"/>
      <c r="CE153" s="189" t="str">
        <f t="shared" si="63"/>
        <v>Câblage bus (communication)</v>
      </c>
      <c r="CF153" s="145"/>
      <c r="CG153" s="145">
        <v>1</v>
      </c>
      <c r="CH153" s="145">
        <v>1</v>
      </c>
      <c r="CI153" s="145">
        <v>1</v>
      </c>
      <c r="CJ153" s="145">
        <v>1</v>
      </c>
      <c r="CK153" s="145">
        <v>1</v>
      </c>
      <c r="CL153" s="145">
        <v>1</v>
      </c>
      <c r="CM153" s="145">
        <v>1</v>
      </c>
      <c r="CN153" s="145">
        <v>1</v>
      </c>
      <c r="CO153" s="145">
        <v>1</v>
      </c>
      <c r="CP153" s="145">
        <v>1</v>
      </c>
      <c r="CQ153" s="145">
        <v>1</v>
      </c>
      <c r="CR153" s="145">
        <v>1</v>
      </c>
      <c r="CS153" s="145">
        <v>1</v>
      </c>
      <c r="CT153" s="145">
        <f t="shared" si="64"/>
        <v>0</v>
      </c>
      <c r="CU153" s="145">
        <f t="shared" si="65"/>
        <v>0</v>
      </c>
      <c r="CV153" s="145">
        <f t="shared" si="67"/>
        <v>0</v>
      </c>
    </row>
    <row r="154" spans="2:100" s="137" customFormat="1" hidden="1" x14ac:dyDescent="0.2">
      <c r="B154" s="96" t="s">
        <v>45</v>
      </c>
      <c r="C154" s="320"/>
      <c r="D154" s="50"/>
      <c r="E154" s="510">
        <v>30</v>
      </c>
      <c r="F154" s="643"/>
      <c r="G154" s="157" t="s">
        <v>46</v>
      </c>
      <c r="H154" s="637"/>
      <c r="I154" s="623" t="s">
        <v>124</v>
      </c>
      <c r="J154" s="84"/>
      <c r="K154" s="139">
        <f t="shared" si="68"/>
        <v>30</v>
      </c>
      <c r="L154" s="140">
        <f t="shared" si="111"/>
        <v>0</v>
      </c>
      <c r="M154" s="141">
        <f t="shared" si="112"/>
        <v>0</v>
      </c>
      <c r="N154" s="141">
        <f t="shared" si="103"/>
        <v>0</v>
      </c>
      <c r="O154" s="70"/>
      <c r="P154" s="149" t="str">
        <f t="shared" ref="P154:P185" si="118">B154</f>
        <v>Autre</v>
      </c>
      <c r="Q154" s="144">
        <f t="shared" si="72"/>
        <v>0</v>
      </c>
      <c r="R154" s="144">
        <f t="shared" ref="R154:AU154" si="119">IF(Betrachtungszeit_Heizung&lt;R$26,0,IF(AND(Q$26&lt;&gt;0,Q$26/($K154)=INT(Q$26/($K154))),$D154,0))</f>
        <v>0</v>
      </c>
      <c r="S154" s="144">
        <f t="shared" si="119"/>
        <v>0</v>
      </c>
      <c r="T154" s="144">
        <f t="shared" si="119"/>
        <v>0</v>
      </c>
      <c r="U154" s="144">
        <f t="shared" si="119"/>
        <v>0</v>
      </c>
      <c r="V154" s="144">
        <f t="shared" si="119"/>
        <v>0</v>
      </c>
      <c r="W154" s="144">
        <f t="shared" si="119"/>
        <v>0</v>
      </c>
      <c r="X154" s="144">
        <f t="shared" si="119"/>
        <v>0</v>
      </c>
      <c r="Y154" s="144">
        <f t="shared" si="119"/>
        <v>0</v>
      </c>
      <c r="Z154" s="144">
        <f t="shared" si="119"/>
        <v>0</v>
      </c>
      <c r="AA154" s="144">
        <f t="shared" si="119"/>
        <v>0</v>
      </c>
      <c r="AB154" s="144">
        <f t="shared" si="119"/>
        <v>0</v>
      </c>
      <c r="AC154" s="144">
        <f t="shared" si="119"/>
        <v>0</v>
      </c>
      <c r="AD154" s="144">
        <f t="shared" si="119"/>
        <v>0</v>
      </c>
      <c r="AE154" s="144">
        <f t="shared" si="119"/>
        <v>0</v>
      </c>
      <c r="AF154" s="144">
        <f t="shared" si="119"/>
        <v>0</v>
      </c>
      <c r="AG154" s="144">
        <f t="shared" si="119"/>
        <v>0</v>
      </c>
      <c r="AH154" s="144">
        <f t="shared" si="119"/>
        <v>0</v>
      </c>
      <c r="AI154" s="144">
        <f t="shared" si="119"/>
        <v>0</v>
      </c>
      <c r="AJ154" s="144">
        <f t="shared" si="119"/>
        <v>0</v>
      </c>
      <c r="AK154" s="144">
        <f t="shared" si="119"/>
        <v>0</v>
      </c>
      <c r="AL154" s="144">
        <f t="shared" si="119"/>
        <v>0</v>
      </c>
      <c r="AM154" s="144">
        <f t="shared" si="119"/>
        <v>0</v>
      </c>
      <c r="AN154" s="144">
        <f t="shared" si="119"/>
        <v>0</v>
      </c>
      <c r="AO154" s="144">
        <f t="shared" si="119"/>
        <v>0</v>
      </c>
      <c r="AP154" s="144">
        <f t="shared" si="119"/>
        <v>0</v>
      </c>
      <c r="AQ154" s="144">
        <f t="shared" si="119"/>
        <v>0</v>
      </c>
      <c r="AR154" s="144">
        <f t="shared" si="119"/>
        <v>0</v>
      </c>
      <c r="AS154" s="144">
        <f t="shared" si="119"/>
        <v>0</v>
      </c>
      <c r="AT154" s="144">
        <f t="shared" si="119"/>
        <v>0</v>
      </c>
      <c r="AU154" s="144">
        <f t="shared" si="119"/>
        <v>0</v>
      </c>
      <c r="AV154" s="144">
        <f t="shared" si="114"/>
        <v>0</v>
      </c>
      <c r="AX154" s="144">
        <f t="shared" si="115"/>
        <v>0</v>
      </c>
      <c r="AY154" s="144">
        <f t="shared" si="116"/>
        <v>0</v>
      </c>
      <c r="AZ154" s="144">
        <f t="shared" si="116"/>
        <v>0</v>
      </c>
      <c r="BA154" s="144">
        <f t="shared" si="116"/>
        <v>0</v>
      </c>
      <c r="BB154" s="144">
        <f t="shared" si="116"/>
        <v>0</v>
      </c>
      <c r="BC154" s="144">
        <f t="shared" si="116"/>
        <v>0</v>
      </c>
      <c r="BD154" s="144">
        <f t="shared" si="116"/>
        <v>0</v>
      </c>
      <c r="BE154" s="144">
        <f t="shared" si="116"/>
        <v>0</v>
      </c>
      <c r="BF154" s="144">
        <f t="shared" si="116"/>
        <v>0</v>
      </c>
      <c r="BG154" s="144">
        <f t="shared" si="116"/>
        <v>0</v>
      </c>
      <c r="BH154" s="144">
        <f t="shared" si="116"/>
        <v>0</v>
      </c>
      <c r="BI154" s="144">
        <f t="shared" si="116"/>
        <v>0</v>
      </c>
      <c r="BJ154" s="144">
        <f t="shared" si="116"/>
        <v>0</v>
      </c>
      <c r="BK154" s="144">
        <f t="shared" si="116"/>
        <v>0</v>
      </c>
      <c r="BL154" s="144">
        <f t="shared" si="116"/>
        <v>0</v>
      </c>
      <c r="BM154" s="144">
        <f t="shared" si="116"/>
        <v>0</v>
      </c>
      <c r="BN154" s="144">
        <f t="shared" si="85"/>
        <v>0</v>
      </c>
      <c r="BO154" s="144">
        <f t="shared" si="85"/>
        <v>0</v>
      </c>
      <c r="BP154" s="144">
        <f t="shared" si="85"/>
        <v>0</v>
      </c>
      <c r="BQ154" s="144">
        <f t="shared" si="85"/>
        <v>0</v>
      </c>
      <c r="BR154" s="144">
        <f t="shared" si="85"/>
        <v>0</v>
      </c>
      <c r="BS154" s="144">
        <f t="shared" si="85"/>
        <v>0</v>
      </c>
      <c r="BT154" s="144">
        <f t="shared" si="110"/>
        <v>0</v>
      </c>
      <c r="BU154" s="144">
        <f t="shared" si="110"/>
        <v>0</v>
      </c>
      <c r="BV154" s="144">
        <f t="shared" si="110"/>
        <v>0</v>
      </c>
      <c r="BW154" s="144">
        <f t="shared" si="110"/>
        <v>0</v>
      </c>
      <c r="BX154" s="144">
        <f t="shared" si="110"/>
        <v>0</v>
      </c>
      <c r="BY154" s="144">
        <f t="shared" si="110"/>
        <v>0</v>
      </c>
      <c r="BZ154" s="144">
        <f t="shared" si="110"/>
        <v>0</v>
      </c>
      <c r="CA154" s="144">
        <f t="shared" si="110"/>
        <v>0</v>
      </c>
      <c r="CB154" s="144">
        <f t="shared" si="110"/>
        <v>0</v>
      </c>
      <c r="CC154" s="369"/>
      <c r="CE154" s="189" t="str">
        <f t="shared" ref="CE154:CE185" si="120">B154</f>
        <v>Autre</v>
      </c>
      <c r="CF154" s="145"/>
      <c r="CG154" s="145">
        <v>1</v>
      </c>
      <c r="CH154" s="145">
        <v>1</v>
      </c>
      <c r="CI154" s="145">
        <v>1</v>
      </c>
      <c r="CJ154" s="145">
        <v>1</v>
      </c>
      <c r="CK154" s="145">
        <v>1</v>
      </c>
      <c r="CL154" s="145">
        <v>1</v>
      </c>
      <c r="CM154" s="145">
        <v>1</v>
      </c>
      <c r="CN154" s="145">
        <v>1</v>
      </c>
      <c r="CO154" s="145">
        <v>1</v>
      </c>
      <c r="CP154" s="145">
        <v>1</v>
      </c>
      <c r="CQ154" s="145">
        <v>1</v>
      </c>
      <c r="CR154" s="145">
        <v>1</v>
      </c>
      <c r="CS154" s="145">
        <v>1</v>
      </c>
      <c r="CT154" s="145">
        <f t="shared" ref="CT154:CT185" si="121">SUMIF($CF$25:$CS$25,$C$12,CF154:CS154)</f>
        <v>0</v>
      </c>
      <c r="CU154" s="145">
        <f t="shared" ref="CU154:CU185" si="122">SUMIF($CF$25:$CS$25,$C$20,CF154:CS154)</f>
        <v>0</v>
      </c>
      <c r="CV154" s="145">
        <f t="shared" si="67"/>
        <v>0</v>
      </c>
    </row>
    <row r="155" spans="2:100" s="137" customFormat="1" ht="13.5" hidden="1" thickBot="1" x14ac:dyDescent="0.25">
      <c r="B155" s="625" t="s">
        <v>416</v>
      </c>
      <c r="C155" s="322"/>
      <c r="D155" s="129"/>
      <c r="E155" s="155"/>
      <c r="F155" s="127"/>
      <c r="G155" s="130"/>
      <c r="H155" s="639"/>
      <c r="I155" s="130"/>
      <c r="J155" s="165"/>
      <c r="K155" s="139"/>
      <c r="L155" s="140"/>
      <c r="M155" s="141"/>
      <c r="N155" s="141"/>
      <c r="O155" s="70"/>
      <c r="P155" s="134" t="str">
        <f t="shared" si="118"/>
        <v>17. Génie civil</v>
      </c>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369"/>
      <c r="CE155" s="374" t="str">
        <f t="shared" si="120"/>
        <v>17. Génie civil</v>
      </c>
      <c r="CF155" s="145">
        <v>1</v>
      </c>
      <c r="CG155" s="145">
        <v>1</v>
      </c>
      <c r="CH155" s="145">
        <v>1</v>
      </c>
      <c r="CI155" s="145">
        <v>1</v>
      </c>
      <c r="CJ155" s="145">
        <v>1</v>
      </c>
      <c r="CK155" s="145">
        <v>1</v>
      </c>
      <c r="CL155" s="145">
        <v>1</v>
      </c>
      <c r="CM155" s="145">
        <v>1</v>
      </c>
      <c r="CN155" s="145">
        <v>1</v>
      </c>
      <c r="CO155" s="145">
        <v>1</v>
      </c>
      <c r="CP155" s="145">
        <v>1</v>
      </c>
      <c r="CQ155" s="145">
        <v>1</v>
      </c>
      <c r="CR155" s="145">
        <v>1</v>
      </c>
      <c r="CS155" s="145">
        <v>1</v>
      </c>
      <c r="CT155" s="145">
        <f t="shared" si="121"/>
        <v>1</v>
      </c>
      <c r="CU155" s="145">
        <f t="shared" si="122"/>
        <v>1</v>
      </c>
      <c r="CV155" s="145">
        <f t="shared" ref="CV155:CV185" si="123">IF(CT155+CU155&gt;0,1,0)</f>
        <v>1</v>
      </c>
    </row>
    <row r="156" spans="2:100" s="137" customFormat="1" ht="13.5" hidden="1" thickBot="1" x14ac:dyDescent="0.25">
      <c r="B156" s="98" t="s">
        <v>163</v>
      </c>
      <c r="C156" s="319"/>
      <c r="D156" s="49"/>
      <c r="E156" s="152">
        <v>20</v>
      </c>
      <c r="F156" s="642"/>
      <c r="G156" s="157">
        <v>0</v>
      </c>
      <c r="H156" s="636"/>
      <c r="I156" s="622" t="s">
        <v>124</v>
      </c>
      <c r="J156" s="165"/>
      <c r="K156" s="139">
        <f t="shared" ref="K156:K184" si="124">IF(ISNUMBER(F156),F156,IF(ISNUMBER(E156),E156,0))</f>
        <v>20</v>
      </c>
      <c r="L156" s="140">
        <f t="shared" ref="L156:L165" si="125">IF(ISNUMBER(H156),IF(I156=$D$332,IFERROR(H156/D156,"-"),H156/100),IF(ISNUMBER(G156),G156,0))</f>
        <v>0</v>
      </c>
      <c r="M156" s="141">
        <f t="shared" ref="M156:M165" si="126">IF(AND(ISNUMBER(H156),I156=$D$332),H156,L156*D156)</f>
        <v>0</v>
      </c>
      <c r="N156" s="141">
        <f t="shared" si="103"/>
        <v>0</v>
      </c>
      <c r="O156" s="70"/>
      <c r="P156" s="143" t="str">
        <f t="shared" si="118"/>
        <v>Constructions provisoires</v>
      </c>
      <c r="Q156" s="144">
        <f t="shared" ref="Q156:Q185" si="127">D156</f>
        <v>0</v>
      </c>
      <c r="R156" s="144">
        <f t="shared" ref="R156:AU164" si="128">IF(Betrachtungszeit_Heizung&lt;R$26,0,IF(AND(Q$26&lt;&gt;0,Q$26/($K156)=INT(Q$26/($K156))),$D156,0))</f>
        <v>0</v>
      </c>
      <c r="S156" s="144">
        <f t="shared" si="128"/>
        <v>0</v>
      </c>
      <c r="T156" s="144">
        <f t="shared" si="128"/>
        <v>0</v>
      </c>
      <c r="U156" s="144">
        <f t="shared" si="128"/>
        <v>0</v>
      </c>
      <c r="V156" s="144">
        <f t="shared" si="128"/>
        <v>0</v>
      </c>
      <c r="W156" s="144">
        <f t="shared" si="128"/>
        <v>0</v>
      </c>
      <c r="X156" s="144">
        <f t="shared" si="128"/>
        <v>0</v>
      </c>
      <c r="Y156" s="144">
        <f t="shared" si="128"/>
        <v>0</v>
      </c>
      <c r="Z156" s="144">
        <f t="shared" si="128"/>
        <v>0</v>
      </c>
      <c r="AA156" s="144">
        <f t="shared" si="128"/>
        <v>0</v>
      </c>
      <c r="AB156" s="144">
        <f t="shared" si="128"/>
        <v>0</v>
      </c>
      <c r="AC156" s="144">
        <f t="shared" si="128"/>
        <v>0</v>
      </c>
      <c r="AD156" s="144">
        <f t="shared" si="128"/>
        <v>0</v>
      </c>
      <c r="AE156" s="144">
        <f t="shared" si="128"/>
        <v>0</v>
      </c>
      <c r="AF156" s="144">
        <f t="shared" si="128"/>
        <v>0</v>
      </c>
      <c r="AG156" s="144">
        <f t="shared" si="128"/>
        <v>0</v>
      </c>
      <c r="AH156" s="144">
        <f t="shared" si="128"/>
        <v>0</v>
      </c>
      <c r="AI156" s="144">
        <f t="shared" si="128"/>
        <v>0</v>
      </c>
      <c r="AJ156" s="144">
        <f t="shared" si="128"/>
        <v>0</v>
      </c>
      <c r="AK156" s="144">
        <f t="shared" si="128"/>
        <v>0</v>
      </c>
      <c r="AL156" s="144">
        <f t="shared" si="128"/>
        <v>0</v>
      </c>
      <c r="AM156" s="144">
        <f t="shared" si="128"/>
        <v>0</v>
      </c>
      <c r="AN156" s="144">
        <f t="shared" si="128"/>
        <v>0</v>
      </c>
      <c r="AO156" s="144">
        <f t="shared" si="128"/>
        <v>0</v>
      </c>
      <c r="AP156" s="144">
        <f t="shared" si="128"/>
        <v>0</v>
      </c>
      <c r="AQ156" s="144">
        <f t="shared" si="128"/>
        <v>0</v>
      </c>
      <c r="AR156" s="144">
        <f t="shared" si="128"/>
        <v>0</v>
      </c>
      <c r="AS156" s="144">
        <f t="shared" si="128"/>
        <v>0</v>
      </c>
      <c r="AT156" s="144">
        <f t="shared" si="128"/>
        <v>0</v>
      </c>
      <c r="AU156" s="144">
        <f t="shared" si="128"/>
        <v>0</v>
      </c>
      <c r="AV156" s="144">
        <f t="shared" ref="AV156:AV165" si="129">SUMIF($AX$26:$CB$26,Betrachtungszeit_Heizung,AX156:CB156)</f>
        <v>0</v>
      </c>
      <c r="AX156" s="144">
        <f t="shared" ref="AX156:AX165" si="130">$D156</f>
        <v>0</v>
      </c>
      <c r="AY156" s="144">
        <f t="shared" ref="AY156:BN173" si="131">AX156-$N156+R156</f>
        <v>0</v>
      </c>
      <c r="AZ156" s="144">
        <f t="shared" si="131"/>
        <v>0</v>
      </c>
      <c r="BA156" s="144">
        <f t="shared" si="131"/>
        <v>0</v>
      </c>
      <c r="BB156" s="144">
        <f t="shared" si="131"/>
        <v>0</v>
      </c>
      <c r="BC156" s="144">
        <f t="shared" si="131"/>
        <v>0</v>
      </c>
      <c r="BD156" s="144">
        <f t="shared" si="131"/>
        <v>0</v>
      </c>
      <c r="BE156" s="144">
        <f t="shared" si="131"/>
        <v>0</v>
      </c>
      <c r="BF156" s="144">
        <f t="shared" si="131"/>
        <v>0</v>
      </c>
      <c r="BG156" s="144">
        <f t="shared" si="131"/>
        <v>0</v>
      </c>
      <c r="BH156" s="144">
        <f t="shared" si="131"/>
        <v>0</v>
      </c>
      <c r="BI156" s="144">
        <f t="shared" si="131"/>
        <v>0</v>
      </c>
      <c r="BJ156" s="144">
        <f t="shared" si="131"/>
        <v>0</v>
      </c>
      <c r="BK156" s="144">
        <f t="shared" si="131"/>
        <v>0</v>
      </c>
      <c r="BL156" s="144">
        <f t="shared" si="131"/>
        <v>0</v>
      </c>
      <c r="BM156" s="144">
        <f t="shared" si="131"/>
        <v>0</v>
      </c>
      <c r="BN156" s="144">
        <f t="shared" si="131"/>
        <v>0</v>
      </c>
      <c r="BO156" s="144">
        <f t="shared" ref="BO156:CB177" si="132">BN156-$N156+AH156</f>
        <v>0</v>
      </c>
      <c r="BP156" s="144">
        <f t="shared" si="132"/>
        <v>0</v>
      </c>
      <c r="BQ156" s="144">
        <f t="shared" si="132"/>
        <v>0</v>
      </c>
      <c r="BR156" s="144">
        <f t="shared" si="132"/>
        <v>0</v>
      </c>
      <c r="BS156" s="144">
        <f t="shared" si="132"/>
        <v>0</v>
      </c>
      <c r="BT156" s="144">
        <f t="shared" si="132"/>
        <v>0</v>
      </c>
      <c r="BU156" s="144">
        <f t="shared" si="132"/>
        <v>0</v>
      </c>
      <c r="BV156" s="144">
        <f t="shared" si="132"/>
        <v>0</v>
      </c>
      <c r="BW156" s="144">
        <f t="shared" si="132"/>
        <v>0</v>
      </c>
      <c r="BX156" s="144">
        <f t="shared" si="132"/>
        <v>0</v>
      </c>
      <c r="BY156" s="144">
        <f t="shared" si="132"/>
        <v>0</v>
      </c>
      <c r="BZ156" s="144">
        <f t="shared" si="132"/>
        <v>0</v>
      </c>
      <c r="CA156" s="144">
        <f t="shared" si="132"/>
        <v>0</v>
      </c>
      <c r="CB156" s="144">
        <f t="shared" si="132"/>
        <v>0</v>
      </c>
      <c r="CC156" s="369"/>
      <c r="CE156" s="189" t="str">
        <f t="shared" si="120"/>
        <v>Constructions provisoires</v>
      </c>
      <c r="CF156" s="145"/>
      <c r="CG156" s="145">
        <v>1</v>
      </c>
      <c r="CH156" s="145">
        <v>1</v>
      </c>
      <c r="CI156" s="145">
        <v>1</v>
      </c>
      <c r="CJ156" s="145">
        <v>1</v>
      </c>
      <c r="CK156" s="145">
        <v>1</v>
      </c>
      <c r="CL156" s="145">
        <v>1</v>
      </c>
      <c r="CM156" s="145">
        <v>1</v>
      </c>
      <c r="CN156" s="145">
        <v>1</v>
      </c>
      <c r="CO156" s="145">
        <v>1</v>
      </c>
      <c r="CP156" s="145">
        <v>1</v>
      </c>
      <c r="CQ156" s="145">
        <v>1</v>
      </c>
      <c r="CR156" s="145">
        <v>1</v>
      </c>
      <c r="CS156" s="145">
        <v>1</v>
      </c>
      <c r="CT156" s="145">
        <f t="shared" si="121"/>
        <v>0</v>
      </c>
      <c r="CU156" s="145">
        <f t="shared" si="122"/>
        <v>0</v>
      </c>
      <c r="CV156" s="145">
        <f t="shared" si="123"/>
        <v>0</v>
      </c>
    </row>
    <row r="157" spans="2:100" s="137" customFormat="1" ht="13.5" hidden="1" thickBot="1" x14ac:dyDescent="0.25">
      <c r="B157" s="98" t="s">
        <v>164</v>
      </c>
      <c r="C157" s="320"/>
      <c r="D157" s="50"/>
      <c r="E157" s="152">
        <v>20</v>
      </c>
      <c r="F157" s="643"/>
      <c r="G157" s="157">
        <v>0</v>
      </c>
      <c r="H157" s="637"/>
      <c r="I157" s="622" t="s">
        <v>124</v>
      </c>
      <c r="J157" s="165"/>
      <c r="K157" s="139">
        <f t="shared" si="124"/>
        <v>20</v>
      </c>
      <c r="L157" s="140">
        <f t="shared" si="125"/>
        <v>0</v>
      </c>
      <c r="M157" s="141">
        <f t="shared" si="126"/>
        <v>0</v>
      </c>
      <c r="N157" s="141">
        <f t="shared" si="103"/>
        <v>0</v>
      </c>
      <c r="O157" s="70"/>
      <c r="P157" s="143" t="str">
        <f t="shared" si="118"/>
        <v>Travaux de démolition</v>
      </c>
      <c r="Q157" s="144">
        <f t="shared" si="127"/>
        <v>0</v>
      </c>
      <c r="R157" s="144">
        <f t="shared" si="128"/>
        <v>0</v>
      </c>
      <c r="S157" s="144">
        <f t="shared" si="128"/>
        <v>0</v>
      </c>
      <c r="T157" s="144">
        <f t="shared" si="128"/>
        <v>0</v>
      </c>
      <c r="U157" s="144">
        <f t="shared" si="128"/>
        <v>0</v>
      </c>
      <c r="V157" s="144">
        <f t="shared" si="128"/>
        <v>0</v>
      </c>
      <c r="W157" s="144">
        <f t="shared" si="128"/>
        <v>0</v>
      </c>
      <c r="X157" s="144">
        <f t="shared" si="128"/>
        <v>0</v>
      </c>
      <c r="Y157" s="144">
        <f t="shared" si="128"/>
        <v>0</v>
      </c>
      <c r="Z157" s="144">
        <f t="shared" si="128"/>
        <v>0</v>
      </c>
      <c r="AA157" s="144">
        <f t="shared" si="128"/>
        <v>0</v>
      </c>
      <c r="AB157" s="144">
        <f t="shared" si="128"/>
        <v>0</v>
      </c>
      <c r="AC157" s="144">
        <f t="shared" si="128"/>
        <v>0</v>
      </c>
      <c r="AD157" s="144">
        <f t="shared" si="128"/>
        <v>0</v>
      </c>
      <c r="AE157" s="144">
        <f t="shared" si="128"/>
        <v>0</v>
      </c>
      <c r="AF157" s="144">
        <f t="shared" si="128"/>
        <v>0</v>
      </c>
      <c r="AG157" s="144">
        <f t="shared" si="128"/>
        <v>0</v>
      </c>
      <c r="AH157" s="144">
        <f t="shared" si="128"/>
        <v>0</v>
      </c>
      <c r="AI157" s="144">
        <f t="shared" si="128"/>
        <v>0</v>
      </c>
      <c r="AJ157" s="144">
        <f t="shared" si="128"/>
        <v>0</v>
      </c>
      <c r="AK157" s="144">
        <f t="shared" si="128"/>
        <v>0</v>
      </c>
      <c r="AL157" s="144">
        <f t="shared" si="128"/>
        <v>0</v>
      </c>
      <c r="AM157" s="144">
        <f t="shared" si="128"/>
        <v>0</v>
      </c>
      <c r="AN157" s="144">
        <f t="shared" si="128"/>
        <v>0</v>
      </c>
      <c r="AO157" s="144">
        <f t="shared" si="128"/>
        <v>0</v>
      </c>
      <c r="AP157" s="144">
        <f t="shared" si="128"/>
        <v>0</v>
      </c>
      <c r="AQ157" s="144">
        <f t="shared" si="128"/>
        <v>0</v>
      </c>
      <c r="AR157" s="144">
        <f t="shared" si="128"/>
        <v>0</v>
      </c>
      <c r="AS157" s="144">
        <f t="shared" si="128"/>
        <v>0</v>
      </c>
      <c r="AT157" s="144">
        <f t="shared" si="128"/>
        <v>0</v>
      </c>
      <c r="AU157" s="144">
        <f t="shared" si="128"/>
        <v>0</v>
      </c>
      <c r="AV157" s="144">
        <f t="shared" si="129"/>
        <v>0</v>
      </c>
      <c r="AX157" s="144">
        <f t="shared" si="130"/>
        <v>0</v>
      </c>
      <c r="AY157" s="144">
        <f t="shared" si="131"/>
        <v>0</v>
      </c>
      <c r="AZ157" s="144">
        <f t="shared" si="131"/>
        <v>0</v>
      </c>
      <c r="BA157" s="144">
        <f t="shared" si="131"/>
        <v>0</v>
      </c>
      <c r="BB157" s="144">
        <f t="shared" si="131"/>
        <v>0</v>
      </c>
      <c r="BC157" s="144">
        <f t="shared" si="131"/>
        <v>0</v>
      </c>
      <c r="BD157" s="144">
        <f t="shared" si="131"/>
        <v>0</v>
      </c>
      <c r="BE157" s="144">
        <f t="shared" si="131"/>
        <v>0</v>
      </c>
      <c r="BF157" s="144">
        <f t="shared" si="131"/>
        <v>0</v>
      </c>
      <c r="BG157" s="144">
        <f t="shared" si="131"/>
        <v>0</v>
      </c>
      <c r="BH157" s="144">
        <f t="shared" si="131"/>
        <v>0</v>
      </c>
      <c r="BI157" s="144">
        <f t="shared" si="131"/>
        <v>0</v>
      </c>
      <c r="BJ157" s="144">
        <f t="shared" si="131"/>
        <v>0</v>
      </c>
      <c r="BK157" s="144">
        <f t="shared" si="131"/>
        <v>0</v>
      </c>
      <c r="BL157" s="144">
        <f t="shared" si="131"/>
        <v>0</v>
      </c>
      <c r="BM157" s="144">
        <f t="shared" si="131"/>
        <v>0</v>
      </c>
      <c r="BN157" s="144">
        <f t="shared" si="131"/>
        <v>0</v>
      </c>
      <c r="BO157" s="144">
        <f t="shared" si="132"/>
        <v>0</v>
      </c>
      <c r="BP157" s="144">
        <f t="shared" si="132"/>
        <v>0</v>
      </c>
      <c r="BQ157" s="144">
        <f t="shared" si="132"/>
        <v>0</v>
      </c>
      <c r="BR157" s="144">
        <f t="shared" si="132"/>
        <v>0</v>
      </c>
      <c r="BS157" s="144">
        <f t="shared" si="132"/>
        <v>0</v>
      </c>
      <c r="BT157" s="144">
        <f t="shared" si="132"/>
        <v>0</v>
      </c>
      <c r="BU157" s="144">
        <f t="shared" si="132"/>
        <v>0</v>
      </c>
      <c r="BV157" s="144">
        <f t="shared" si="132"/>
        <v>0</v>
      </c>
      <c r="BW157" s="144">
        <f t="shared" si="132"/>
        <v>0</v>
      </c>
      <c r="BX157" s="144">
        <f t="shared" si="132"/>
        <v>0</v>
      </c>
      <c r="BY157" s="144">
        <f t="shared" si="132"/>
        <v>0</v>
      </c>
      <c r="BZ157" s="144">
        <f t="shared" si="132"/>
        <v>0</v>
      </c>
      <c r="CA157" s="144">
        <f t="shared" si="132"/>
        <v>0</v>
      </c>
      <c r="CB157" s="144">
        <f t="shared" si="132"/>
        <v>0</v>
      </c>
      <c r="CC157" s="369"/>
      <c r="CE157" s="189" t="str">
        <f t="shared" si="120"/>
        <v>Travaux de démolition</v>
      </c>
      <c r="CF157" s="145"/>
      <c r="CG157" s="145">
        <v>1</v>
      </c>
      <c r="CH157" s="145">
        <v>1</v>
      </c>
      <c r="CI157" s="145">
        <v>1</v>
      </c>
      <c r="CJ157" s="145">
        <v>1</v>
      </c>
      <c r="CK157" s="145">
        <v>1</v>
      </c>
      <c r="CL157" s="145">
        <v>1</v>
      </c>
      <c r="CM157" s="145">
        <v>1</v>
      </c>
      <c r="CN157" s="145">
        <v>1</v>
      </c>
      <c r="CO157" s="145">
        <v>1</v>
      </c>
      <c r="CP157" s="145">
        <v>1</v>
      </c>
      <c r="CQ157" s="145">
        <v>1</v>
      </c>
      <c r="CR157" s="145">
        <v>1</v>
      </c>
      <c r="CS157" s="145">
        <v>1</v>
      </c>
      <c r="CT157" s="145">
        <f t="shared" si="121"/>
        <v>0</v>
      </c>
      <c r="CU157" s="145">
        <f t="shared" si="122"/>
        <v>0</v>
      </c>
      <c r="CV157" s="145">
        <f t="shared" si="123"/>
        <v>0</v>
      </c>
    </row>
    <row r="158" spans="2:100" s="137" customFormat="1" ht="13.5" hidden="1" thickBot="1" x14ac:dyDescent="0.25">
      <c r="B158" s="98" t="s">
        <v>413</v>
      </c>
      <c r="C158" s="320"/>
      <c r="D158" s="50"/>
      <c r="E158" s="152">
        <v>20</v>
      </c>
      <c r="F158" s="643"/>
      <c r="G158" s="157">
        <v>5.0000000000000001E-3</v>
      </c>
      <c r="H158" s="637"/>
      <c r="I158" s="622" t="s">
        <v>124</v>
      </c>
      <c r="J158" s="165"/>
      <c r="K158" s="139">
        <f t="shared" si="124"/>
        <v>20</v>
      </c>
      <c r="L158" s="140">
        <f t="shared" si="125"/>
        <v>5.0000000000000001E-3</v>
      </c>
      <c r="M158" s="141">
        <f t="shared" si="126"/>
        <v>0</v>
      </c>
      <c r="N158" s="141">
        <f t="shared" si="103"/>
        <v>0</v>
      </c>
      <c r="O158" s="70"/>
      <c r="P158" s="143" t="str">
        <f t="shared" si="118"/>
        <v>Fouilles pour câbles</v>
      </c>
      <c r="Q158" s="144">
        <f t="shared" si="127"/>
        <v>0</v>
      </c>
      <c r="R158" s="144">
        <f t="shared" si="128"/>
        <v>0</v>
      </c>
      <c r="S158" s="144">
        <f t="shared" si="128"/>
        <v>0</v>
      </c>
      <c r="T158" s="144">
        <f t="shared" si="128"/>
        <v>0</v>
      </c>
      <c r="U158" s="144">
        <f t="shared" si="128"/>
        <v>0</v>
      </c>
      <c r="V158" s="144">
        <f t="shared" si="128"/>
        <v>0</v>
      </c>
      <c r="W158" s="144">
        <f t="shared" si="128"/>
        <v>0</v>
      </c>
      <c r="X158" s="144">
        <f t="shared" si="128"/>
        <v>0</v>
      </c>
      <c r="Y158" s="144">
        <f t="shared" si="128"/>
        <v>0</v>
      </c>
      <c r="Z158" s="144">
        <f t="shared" si="128"/>
        <v>0</v>
      </c>
      <c r="AA158" s="144">
        <f t="shared" si="128"/>
        <v>0</v>
      </c>
      <c r="AB158" s="144">
        <f t="shared" si="128"/>
        <v>0</v>
      </c>
      <c r="AC158" s="144">
        <f t="shared" si="128"/>
        <v>0</v>
      </c>
      <c r="AD158" s="144">
        <f t="shared" si="128"/>
        <v>0</v>
      </c>
      <c r="AE158" s="144">
        <f t="shared" si="128"/>
        <v>0</v>
      </c>
      <c r="AF158" s="144">
        <f t="shared" si="128"/>
        <v>0</v>
      </c>
      <c r="AG158" s="144">
        <f t="shared" si="128"/>
        <v>0</v>
      </c>
      <c r="AH158" s="144">
        <f t="shared" si="128"/>
        <v>0</v>
      </c>
      <c r="AI158" s="144">
        <f t="shared" si="128"/>
        <v>0</v>
      </c>
      <c r="AJ158" s="144">
        <f t="shared" si="128"/>
        <v>0</v>
      </c>
      <c r="AK158" s="144">
        <f t="shared" si="128"/>
        <v>0</v>
      </c>
      <c r="AL158" s="144">
        <f t="shared" si="128"/>
        <v>0</v>
      </c>
      <c r="AM158" s="144">
        <f t="shared" si="128"/>
        <v>0</v>
      </c>
      <c r="AN158" s="144">
        <f t="shared" si="128"/>
        <v>0</v>
      </c>
      <c r="AO158" s="144">
        <f t="shared" si="128"/>
        <v>0</v>
      </c>
      <c r="AP158" s="144">
        <f t="shared" si="128"/>
        <v>0</v>
      </c>
      <c r="AQ158" s="144">
        <f t="shared" si="128"/>
        <v>0</v>
      </c>
      <c r="AR158" s="144">
        <f t="shared" si="128"/>
        <v>0</v>
      </c>
      <c r="AS158" s="144">
        <f t="shared" si="128"/>
        <v>0</v>
      </c>
      <c r="AT158" s="144">
        <f t="shared" si="128"/>
        <v>0</v>
      </c>
      <c r="AU158" s="144">
        <f t="shared" si="128"/>
        <v>0</v>
      </c>
      <c r="AV158" s="144">
        <f t="shared" si="129"/>
        <v>0</v>
      </c>
      <c r="AX158" s="144">
        <f t="shared" si="130"/>
        <v>0</v>
      </c>
      <c r="AY158" s="144">
        <f t="shared" si="131"/>
        <v>0</v>
      </c>
      <c r="AZ158" s="144">
        <f t="shared" si="131"/>
        <v>0</v>
      </c>
      <c r="BA158" s="144">
        <f t="shared" si="131"/>
        <v>0</v>
      </c>
      <c r="BB158" s="144">
        <f t="shared" si="131"/>
        <v>0</v>
      </c>
      <c r="BC158" s="144">
        <f t="shared" si="131"/>
        <v>0</v>
      </c>
      <c r="BD158" s="144">
        <f t="shared" si="131"/>
        <v>0</v>
      </c>
      <c r="BE158" s="144">
        <f t="shared" si="131"/>
        <v>0</v>
      </c>
      <c r="BF158" s="144">
        <f t="shared" si="131"/>
        <v>0</v>
      </c>
      <c r="BG158" s="144">
        <f t="shared" si="131"/>
        <v>0</v>
      </c>
      <c r="BH158" s="144">
        <f t="shared" si="131"/>
        <v>0</v>
      </c>
      <c r="BI158" s="144">
        <f t="shared" si="131"/>
        <v>0</v>
      </c>
      <c r="BJ158" s="144">
        <f t="shared" si="131"/>
        <v>0</v>
      </c>
      <c r="BK158" s="144">
        <f t="shared" si="131"/>
        <v>0</v>
      </c>
      <c r="BL158" s="144">
        <f t="shared" si="131"/>
        <v>0</v>
      </c>
      <c r="BM158" s="144">
        <f t="shared" si="131"/>
        <v>0</v>
      </c>
      <c r="BN158" s="144">
        <f t="shared" si="131"/>
        <v>0</v>
      </c>
      <c r="BO158" s="144">
        <f t="shared" si="132"/>
        <v>0</v>
      </c>
      <c r="BP158" s="144">
        <f t="shared" si="132"/>
        <v>0</v>
      </c>
      <c r="BQ158" s="144">
        <f t="shared" si="132"/>
        <v>0</v>
      </c>
      <c r="BR158" s="144">
        <f t="shared" si="132"/>
        <v>0</v>
      </c>
      <c r="BS158" s="144">
        <f t="shared" si="132"/>
        <v>0</v>
      </c>
      <c r="BT158" s="144">
        <f t="shared" si="132"/>
        <v>0</v>
      </c>
      <c r="BU158" s="144">
        <f t="shared" si="132"/>
        <v>0</v>
      </c>
      <c r="BV158" s="144">
        <f t="shared" si="132"/>
        <v>0</v>
      </c>
      <c r="BW158" s="144">
        <f t="shared" si="132"/>
        <v>0</v>
      </c>
      <c r="BX158" s="144">
        <f t="shared" si="132"/>
        <v>0</v>
      </c>
      <c r="BY158" s="144">
        <f t="shared" si="132"/>
        <v>0</v>
      </c>
      <c r="BZ158" s="144">
        <f t="shared" si="132"/>
        <v>0</v>
      </c>
      <c r="CA158" s="144">
        <f t="shared" si="132"/>
        <v>0</v>
      </c>
      <c r="CB158" s="144">
        <f t="shared" si="132"/>
        <v>0</v>
      </c>
      <c r="CC158" s="369"/>
      <c r="CE158" s="189" t="str">
        <f t="shared" si="120"/>
        <v>Fouilles pour câbles</v>
      </c>
      <c r="CF158" s="145"/>
      <c r="CG158" s="145">
        <v>1</v>
      </c>
      <c r="CH158" s="145">
        <v>1</v>
      </c>
      <c r="CI158" s="145">
        <v>1</v>
      </c>
      <c r="CJ158" s="145">
        <v>1</v>
      </c>
      <c r="CK158" s="145">
        <v>1</v>
      </c>
      <c r="CL158" s="145">
        <v>1</v>
      </c>
      <c r="CM158" s="145">
        <v>1</v>
      </c>
      <c r="CN158" s="145">
        <v>1</v>
      </c>
      <c r="CO158" s="145">
        <v>1</v>
      </c>
      <c r="CP158" s="145">
        <v>1</v>
      </c>
      <c r="CQ158" s="145">
        <v>1</v>
      </c>
      <c r="CR158" s="145">
        <v>1</v>
      </c>
      <c r="CS158" s="145">
        <v>1</v>
      </c>
      <c r="CT158" s="145">
        <f t="shared" si="121"/>
        <v>0</v>
      </c>
      <c r="CU158" s="145">
        <f t="shared" si="122"/>
        <v>0</v>
      </c>
      <c r="CV158" s="145">
        <f t="shared" si="123"/>
        <v>0</v>
      </c>
    </row>
    <row r="159" spans="2:100" s="137" customFormat="1" ht="13.5" hidden="1" thickBot="1" x14ac:dyDescent="0.25">
      <c r="B159" s="98" t="s">
        <v>415</v>
      </c>
      <c r="C159" s="320"/>
      <c r="D159" s="50"/>
      <c r="E159" s="152">
        <v>20</v>
      </c>
      <c r="F159" s="643"/>
      <c r="G159" s="157">
        <v>0</v>
      </c>
      <c r="H159" s="637"/>
      <c r="I159" s="622" t="s">
        <v>124</v>
      </c>
      <c r="J159" s="165"/>
      <c r="K159" s="139">
        <f t="shared" si="124"/>
        <v>20</v>
      </c>
      <c r="L159" s="140">
        <f t="shared" si="125"/>
        <v>0</v>
      </c>
      <c r="M159" s="141">
        <f t="shared" si="126"/>
        <v>0</v>
      </c>
      <c r="N159" s="141">
        <f t="shared" si="103"/>
        <v>0</v>
      </c>
      <c r="O159" s="70"/>
      <c r="P159" s="143" t="str">
        <f t="shared" si="118"/>
        <v>Percements, carottages</v>
      </c>
      <c r="Q159" s="144">
        <f t="shared" si="127"/>
        <v>0</v>
      </c>
      <c r="R159" s="144">
        <f t="shared" si="128"/>
        <v>0</v>
      </c>
      <c r="S159" s="144">
        <f t="shared" si="128"/>
        <v>0</v>
      </c>
      <c r="T159" s="144">
        <f t="shared" si="128"/>
        <v>0</v>
      </c>
      <c r="U159" s="144">
        <f t="shared" si="128"/>
        <v>0</v>
      </c>
      <c r="V159" s="144">
        <f t="shared" si="128"/>
        <v>0</v>
      </c>
      <c r="W159" s="144">
        <f t="shared" si="128"/>
        <v>0</v>
      </c>
      <c r="X159" s="144">
        <f t="shared" si="128"/>
        <v>0</v>
      </c>
      <c r="Y159" s="144">
        <f t="shared" si="128"/>
        <v>0</v>
      </c>
      <c r="Z159" s="144">
        <f t="shared" si="128"/>
        <v>0</v>
      </c>
      <c r="AA159" s="144">
        <f t="shared" si="128"/>
        <v>0</v>
      </c>
      <c r="AB159" s="144">
        <f t="shared" si="128"/>
        <v>0</v>
      </c>
      <c r="AC159" s="144">
        <f t="shared" si="128"/>
        <v>0</v>
      </c>
      <c r="AD159" s="144">
        <f t="shared" si="128"/>
        <v>0</v>
      </c>
      <c r="AE159" s="144">
        <f t="shared" si="128"/>
        <v>0</v>
      </c>
      <c r="AF159" s="144">
        <f t="shared" si="128"/>
        <v>0</v>
      </c>
      <c r="AG159" s="144">
        <f t="shared" si="128"/>
        <v>0</v>
      </c>
      <c r="AH159" s="144">
        <f t="shared" si="128"/>
        <v>0</v>
      </c>
      <c r="AI159" s="144">
        <f t="shared" si="128"/>
        <v>0</v>
      </c>
      <c r="AJ159" s="144">
        <f t="shared" si="128"/>
        <v>0</v>
      </c>
      <c r="AK159" s="144">
        <f t="shared" si="128"/>
        <v>0</v>
      </c>
      <c r="AL159" s="144">
        <f t="shared" si="128"/>
        <v>0</v>
      </c>
      <c r="AM159" s="144">
        <f t="shared" si="128"/>
        <v>0</v>
      </c>
      <c r="AN159" s="144">
        <f t="shared" si="128"/>
        <v>0</v>
      </c>
      <c r="AO159" s="144">
        <f t="shared" si="128"/>
        <v>0</v>
      </c>
      <c r="AP159" s="144">
        <f t="shared" si="128"/>
        <v>0</v>
      </c>
      <c r="AQ159" s="144">
        <f t="shared" si="128"/>
        <v>0</v>
      </c>
      <c r="AR159" s="144">
        <f t="shared" si="128"/>
        <v>0</v>
      </c>
      <c r="AS159" s="144">
        <f t="shared" si="128"/>
        <v>0</v>
      </c>
      <c r="AT159" s="144">
        <f t="shared" si="128"/>
        <v>0</v>
      </c>
      <c r="AU159" s="144">
        <f t="shared" si="128"/>
        <v>0</v>
      </c>
      <c r="AV159" s="144">
        <f t="shared" si="129"/>
        <v>0</v>
      </c>
      <c r="AX159" s="144">
        <f t="shared" si="130"/>
        <v>0</v>
      </c>
      <c r="AY159" s="144">
        <f t="shared" si="131"/>
        <v>0</v>
      </c>
      <c r="AZ159" s="144">
        <f t="shared" si="131"/>
        <v>0</v>
      </c>
      <c r="BA159" s="144">
        <f t="shared" si="131"/>
        <v>0</v>
      </c>
      <c r="BB159" s="144">
        <f t="shared" si="131"/>
        <v>0</v>
      </c>
      <c r="BC159" s="144">
        <f t="shared" si="131"/>
        <v>0</v>
      </c>
      <c r="BD159" s="144">
        <f t="shared" si="131"/>
        <v>0</v>
      </c>
      <c r="BE159" s="144">
        <f t="shared" si="131"/>
        <v>0</v>
      </c>
      <c r="BF159" s="144">
        <f t="shared" si="131"/>
        <v>0</v>
      </c>
      <c r="BG159" s="144">
        <f t="shared" si="131"/>
        <v>0</v>
      </c>
      <c r="BH159" s="144">
        <f t="shared" si="131"/>
        <v>0</v>
      </c>
      <c r="BI159" s="144">
        <f t="shared" si="131"/>
        <v>0</v>
      </c>
      <c r="BJ159" s="144">
        <f t="shared" si="131"/>
        <v>0</v>
      </c>
      <c r="BK159" s="144">
        <f t="shared" si="131"/>
        <v>0</v>
      </c>
      <c r="BL159" s="144">
        <f t="shared" si="131"/>
        <v>0</v>
      </c>
      <c r="BM159" s="144">
        <f t="shared" si="131"/>
        <v>0</v>
      </c>
      <c r="BN159" s="144">
        <f t="shared" si="131"/>
        <v>0</v>
      </c>
      <c r="BO159" s="144">
        <f t="shared" si="132"/>
        <v>0</v>
      </c>
      <c r="BP159" s="144">
        <f t="shared" si="132"/>
        <v>0</v>
      </c>
      <c r="BQ159" s="144">
        <f t="shared" si="132"/>
        <v>0</v>
      </c>
      <c r="BR159" s="144">
        <f t="shared" si="132"/>
        <v>0</v>
      </c>
      <c r="BS159" s="144">
        <f t="shared" si="132"/>
        <v>0</v>
      </c>
      <c r="BT159" s="144">
        <f t="shared" si="132"/>
        <v>0</v>
      </c>
      <c r="BU159" s="144">
        <f t="shared" si="132"/>
        <v>0</v>
      </c>
      <c r="BV159" s="144">
        <f t="shared" si="132"/>
        <v>0</v>
      </c>
      <c r="BW159" s="144">
        <f t="shared" si="132"/>
        <v>0</v>
      </c>
      <c r="BX159" s="144">
        <f t="shared" si="132"/>
        <v>0</v>
      </c>
      <c r="BY159" s="144">
        <f t="shared" si="132"/>
        <v>0</v>
      </c>
      <c r="BZ159" s="144">
        <f t="shared" si="132"/>
        <v>0</v>
      </c>
      <c r="CA159" s="144">
        <f t="shared" si="132"/>
        <v>0</v>
      </c>
      <c r="CB159" s="144">
        <f t="shared" si="132"/>
        <v>0</v>
      </c>
      <c r="CC159" s="369"/>
      <c r="CE159" s="189" t="str">
        <f t="shared" si="120"/>
        <v>Percements, carottages</v>
      </c>
      <c r="CF159" s="145"/>
      <c r="CG159" s="145">
        <v>1</v>
      </c>
      <c r="CH159" s="145">
        <v>1</v>
      </c>
      <c r="CI159" s="145">
        <v>1</v>
      </c>
      <c r="CJ159" s="145">
        <v>1</v>
      </c>
      <c r="CK159" s="145">
        <v>1</v>
      </c>
      <c r="CL159" s="145">
        <v>1</v>
      </c>
      <c r="CM159" s="145">
        <v>1</v>
      </c>
      <c r="CN159" s="145">
        <v>1</v>
      </c>
      <c r="CO159" s="145">
        <v>1</v>
      </c>
      <c r="CP159" s="145">
        <v>1</v>
      </c>
      <c r="CQ159" s="145">
        <v>1</v>
      </c>
      <c r="CR159" s="145">
        <v>1</v>
      </c>
      <c r="CS159" s="145">
        <v>1</v>
      </c>
      <c r="CT159" s="145">
        <f t="shared" si="121"/>
        <v>0</v>
      </c>
      <c r="CU159" s="145">
        <f t="shared" si="122"/>
        <v>0</v>
      </c>
      <c r="CV159" s="145">
        <f t="shared" si="123"/>
        <v>0</v>
      </c>
    </row>
    <row r="160" spans="2:100" s="137" customFormat="1" ht="13.5" hidden="1" thickBot="1" x14ac:dyDescent="0.25">
      <c r="B160" s="98" t="s">
        <v>414</v>
      </c>
      <c r="C160" s="320"/>
      <c r="D160" s="50"/>
      <c r="E160" s="152">
        <v>20</v>
      </c>
      <c r="F160" s="643"/>
      <c r="G160" s="157">
        <v>1E-3</v>
      </c>
      <c r="H160" s="637"/>
      <c r="I160" s="622" t="s">
        <v>124</v>
      </c>
      <c r="J160" s="165"/>
      <c r="K160" s="139">
        <f t="shared" si="124"/>
        <v>20</v>
      </c>
      <c r="L160" s="140">
        <f t="shared" si="125"/>
        <v>1E-3</v>
      </c>
      <c r="M160" s="141">
        <f t="shared" si="126"/>
        <v>0</v>
      </c>
      <c r="N160" s="141">
        <f t="shared" si="103"/>
        <v>0</v>
      </c>
      <c r="O160" s="70"/>
      <c r="P160" s="143" t="str">
        <f t="shared" si="118"/>
        <v>Fondations</v>
      </c>
      <c r="Q160" s="144">
        <f t="shared" si="127"/>
        <v>0</v>
      </c>
      <c r="R160" s="144">
        <f t="shared" si="128"/>
        <v>0</v>
      </c>
      <c r="S160" s="144">
        <f t="shared" si="128"/>
        <v>0</v>
      </c>
      <c r="T160" s="144">
        <f t="shared" si="128"/>
        <v>0</v>
      </c>
      <c r="U160" s="144">
        <f t="shared" si="128"/>
        <v>0</v>
      </c>
      <c r="V160" s="144">
        <f t="shared" si="128"/>
        <v>0</v>
      </c>
      <c r="W160" s="144">
        <f t="shared" si="128"/>
        <v>0</v>
      </c>
      <c r="X160" s="144">
        <f t="shared" si="128"/>
        <v>0</v>
      </c>
      <c r="Y160" s="144">
        <f t="shared" si="128"/>
        <v>0</v>
      </c>
      <c r="Z160" s="144">
        <f t="shared" si="128"/>
        <v>0</v>
      </c>
      <c r="AA160" s="144">
        <f t="shared" si="128"/>
        <v>0</v>
      </c>
      <c r="AB160" s="144">
        <f t="shared" si="128"/>
        <v>0</v>
      </c>
      <c r="AC160" s="144">
        <f t="shared" si="128"/>
        <v>0</v>
      </c>
      <c r="AD160" s="144">
        <f t="shared" si="128"/>
        <v>0</v>
      </c>
      <c r="AE160" s="144">
        <f t="shared" si="128"/>
        <v>0</v>
      </c>
      <c r="AF160" s="144">
        <f t="shared" si="128"/>
        <v>0</v>
      </c>
      <c r="AG160" s="144">
        <f t="shared" si="128"/>
        <v>0</v>
      </c>
      <c r="AH160" s="144">
        <f t="shared" si="128"/>
        <v>0</v>
      </c>
      <c r="AI160" s="144">
        <f t="shared" si="128"/>
        <v>0</v>
      </c>
      <c r="AJ160" s="144">
        <f t="shared" si="128"/>
        <v>0</v>
      </c>
      <c r="AK160" s="144">
        <f t="shared" si="128"/>
        <v>0</v>
      </c>
      <c r="AL160" s="144">
        <f t="shared" si="128"/>
        <v>0</v>
      </c>
      <c r="AM160" s="144">
        <f t="shared" si="128"/>
        <v>0</v>
      </c>
      <c r="AN160" s="144">
        <f t="shared" si="128"/>
        <v>0</v>
      </c>
      <c r="AO160" s="144">
        <f t="shared" si="128"/>
        <v>0</v>
      </c>
      <c r="AP160" s="144">
        <f t="shared" si="128"/>
        <v>0</v>
      </c>
      <c r="AQ160" s="144">
        <f t="shared" si="128"/>
        <v>0</v>
      </c>
      <c r="AR160" s="144">
        <f t="shared" si="128"/>
        <v>0</v>
      </c>
      <c r="AS160" s="144">
        <f t="shared" si="128"/>
        <v>0</v>
      </c>
      <c r="AT160" s="144">
        <f t="shared" si="128"/>
        <v>0</v>
      </c>
      <c r="AU160" s="144">
        <f t="shared" si="128"/>
        <v>0</v>
      </c>
      <c r="AV160" s="144">
        <f t="shared" si="129"/>
        <v>0</v>
      </c>
      <c r="AX160" s="144">
        <f t="shared" si="130"/>
        <v>0</v>
      </c>
      <c r="AY160" s="144">
        <f t="shared" si="131"/>
        <v>0</v>
      </c>
      <c r="AZ160" s="144">
        <f t="shared" si="131"/>
        <v>0</v>
      </c>
      <c r="BA160" s="144">
        <f t="shared" si="131"/>
        <v>0</v>
      </c>
      <c r="BB160" s="144">
        <f t="shared" si="131"/>
        <v>0</v>
      </c>
      <c r="BC160" s="144">
        <f t="shared" si="131"/>
        <v>0</v>
      </c>
      <c r="BD160" s="144">
        <f t="shared" si="131"/>
        <v>0</v>
      </c>
      <c r="BE160" s="144">
        <f t="shared" si="131"/>
        <v>0</v>
      </c>
      <c r="BF160" s="144">
        <f t="shared" si="131"/>
        <v>0</v>
      </c>
      <c r="BG160" s="144">
        <f t="shared" si="131"/>
        <v>0</v>
      </c>
      <c r="BH160" s="144">
        <f t="shared" si="131"/>
        <v>0</v>
      </c>
      <c r="BI160" s="144">
        <f t="shared" si="131"/>
        <v>0</v>
      </c>
      <c r="BJ160" s="144">
        <f t="shared" si="131"/>
        <v>0</v>
      </c>
      <c r="BK160" s="144">
        <f t="shared" si="131"/>
        <v>0</v>
      </c>
      <c r="BL160" s="144">
        <f t="shared" si="131"/>
        <v>0</v>
      </c>
      <c r="BM160" s="144">
        <f t="shared" si="131"/>
        <v>0</v>
      </c>
      <c r="BN160" s="144">
        <f t="shared" si="131"/>
        <v>0</v>
      </c>
      <c r="BO160" s="144">
        <f t="shared" si="132"/>
        <v>0</v>
      </c>
      <c r="BP160" s="144">
        <f t="shared" si="132"/>
        <v>0</v>
      </c>
      <c r="BQ160" s="144">
        <f t="shared" si="132"/>
        <v>0</v>
      </c>
      <c r="BR160" s="144">
        <f t="shared" si="132"/>
        <v>0</v>
      </c>
      <c r="BS160" s="144">
        <f t="shared" si="132"/>
        <v>0</v>
      </c>
      <c r="BT160" s="144">
        <f t="shared" si="132"/>
        <v>0</v>
      </c>
      <c r="BU160" s="144">
        <f t="shared" si="132"/>
        <v>0</v>
      </c>
      <c r="BV160" s="144">
        <f t="shared" si="132"/>
        <v>0</v>
      </c>
      <c r="BW160" s="144">
        <f t="shared" si="132"/>
        <v>0</v>
      </c>
      <c r="BX160" s="144">
        <f t="shared" si="132"/>
        <v>0</v>
      </c>
      <c r="BY160" s="144">
        <f t="shared" si="132"/>
        <v>0</v>
      </c>
      <c r="BZ160" s="144">
        <f t="shared" si="132"/>
        <v>0</v>
      </c>
      <c r="CA160" s="144">
        <f t="shared" si="132"/>
        <v>0</v>
      </c>
      <c r="CB160" s="144">
        <f t="shared" si="132"/>
        <v>0</v>
      </c>
      <c r="CC160" s="369"/>
      <c r="CE160" s="189" t="str">
        <f t="shared" si="120"/>
        <v>Fondations</v>
      </c>
      <c r="CF160" s="145"/>
      <c r="CG160" s="145">
        <v>1</v>
      </c>
      <c r="CH160" s="145">
        <v>1</v>
      </c>
      <c r="CI160" s="145">
        <v>1</v>
      </c>
      <c r="CJ160" s="145">
        <v>1</v>
      </c>
      <c r="CK160" s="145">
        <v>1</v>
      </c>
      <c r="CL160" s="145">
        <v>1</v>
      </c>
      <c r="CM160" s="145">
        <v>1</v>
      </c>
      <c r="CN160" s="145">
        <v>1</v>
      </c>
      <c r="CO160" s="145">
        <v>1</v>
      </c>
      <c r="CP160" s="145">
        <v>1</v>
      </c>
      <c r="CQ160" s="145">
        <v>1</v>
      </c>
      <c r="CR160" s="145">
        <v>1</v>
      </c>
      <c r="CS160" s="145">
        <v>1</v>
      </c>
      <c r="CT160" s="145">
        <f t="shared" si="121"/>
        <v>0</v>
      </c>
      <c r="CU160" s="145">
        <f t="shared" si="122"/>
        <v>0</v>
      </c>
      <c r="CV160" s="145">
        <f t="shared" si="123"/>
        <v>0</v>
      </c>
    </row>
    <row r="161" spans="1:100" s="137" customFormat="1" ht="13.5" hidden="1" thickBot="1" x14ac:dyDescent="0.25">
      <c r="B161" s="98" t="s">
        <v>165</v>
      </c>
      <c r="C161" s="320"/>
      <c r="D161" s="50"/>
      <c r="E161" s="152">
        <v>30</v>
      </c>
      <c r="F161" s="643"/>
      <c r="G161" s="157">
        <v>1E-3</v>
      </c>
      <c r="H161" s="637"/>
      <c r="I161" s="622" t="s">
        <v>124</v>
      </c>
      <c r="J161" s="165"/>
      <c r="K161" s="139">
        <f t="shared" si="124"/>
        <v>30</v>
      </c>
      <c r="L161" s="140">
        <f t="shared" si="125"/>
        <v>1E-3</v>
      </c>
      <c r="M161" s="141">
        <f t="shared" si="126"/>
        <v>0</v>
      </c>
      <c r="N161" s="141">
        <f t="shared" si="103"/>
        <v>0</v>
      </c>
      <c r="O161" s="70"/>
      <c r="P161" s="143" t="str">
        <f t="shared" si="118"/>
        <v>Travaux de maçonnerie</v>
      </c>
      <c r="Q161" s="144">
        <f t="shared" si="127"/>
        <v>0</v>
      </c>
      <c r="R161" s="144">
        <f t="shared" si="128"/>
        <v>0</v>
      </c>
      <c r="S161" s="144">
        <f t="shared" si="128"/>
        <v>0</v>
      </c>
      <c r="T161" s="144">
        <f t="shared" si="128"/>
        <v>0</v>
      </c>
      <c r="U161" s="144">
        <f t="shared" si="128"/>
        <v>0</v>
      </c>
      <c r="V161" s="144">
        <f t="shared" si="128"/>
        <v>0</v>
      </c>
      <c r="W161" s="144">
        <f t="shared" si="128"/>
        <v>0</v>
      </c>
      <c r="X161" s="144">
        <f t="shared" si="128"/>
        <v>0</v>
      </c>
      <c r="Y161" s="144">
        <f t="shared" si="128"/>
        <v>0</v>
      </c>
      <c r="Z161" s="144">
        <f t="shared" si="128"/>
        <v>0</v>
      </c>
      <c r="AA161" s="144">
        <f t="shared" si="128"/>
        <v>0</v>
      </c>
      <c r="AB161" s="144">
        <f t="shared" si="128"/>
        <v>0</v>
      </c>
      <c r="AC161" s="144">
        <f t="shared" si="128"/>
        <v>0</v>
      </c>
      <c r="AD161" s="144">
        <f t="shared" si="128"/>
        <v>0</v>
      </c>
      <c r="AE161" s="144">
        <f t="shared" si="128"/>
        <v>0</v>
      </c>
      <c r="AF161" s="144">
        <f t="shared" si="128"/>
        <v>0</v>
      </c>
      <c r="AG161" s="144">
        <f t="shared" si="128"/>
        <v>0</v>
      </c>
      <c r="AH161" s="144">
        <f t="shared" si="128"/>
        <v>0</v>
      </c>
      <c r="AI161" s="144">
        <f t="shared" si="128"/>
        <v>0</v>
      </c>
      <c r="AJ161" s="144">
        <f t="shared" si="128"/>
        <v>0</v>
      </c>
      <c r="AK161" s="144">
        <f t="shared" si="128"/>
        <v>0</v>
      </c>
      <c r="AL161" s="144">
        <f t="shared" si="128"/>
        <v>0</v>
      </c>
      <c r="AM161" s="144">
        <f t="shared" si="128"/>
        <v>0</v>
      </c>
      <c r="AN161" s="144">
        <f t="shared" si="128"/>
        <v>0</v>
      </c>
      <c r="AO161" s="144">
        <f t="shared" si="128"/>
        <v>0</v>
      </c>
      <c r="AP161" s="144">
        <f t="shared" si="128"/>
        <v>0</v>
      </c>
      <c r="AQ161" s="144">
        <f t="shared" si="128"/>
        <v>0</v>
      </c>
      <c r="AR161" s="144">
        <f t="shared" si="128"/>
        <v>0</v>
      </c>
      <c r="AS161" s="144">
        <f t="shared" si="128"/>
        <v>0</v>
      </c>
      <c r="AT161" s="144">
        <f t="shared" si="128"/>
        <v>0</v>
      </c>
      <c r="AU161" s="144">
        <f t="shared" si="128"/>
        <v>0</v>
      </c>
      <c r="AV161" s="144">
        <f t="shared" si="129"/>
        <v>0</v>
      </c>
      <c r="AX161" s="144">
        <f t="shared" si="130"/>
        <v>0</v>
      </c>
      <c r="AY161" s="144">
        <f t="shared" si="131"/>
        <v>0</v>
      </c>
      <c r="AZ161" s="144">
        <f t="shared" si="131"/>
        <v>0</v>
      </c>
      <c r="BA161" s="144">
        <f t="shared" si="131"/>
        <v>0</v>
      </c>
      <c r="BB161" s="144">
        <f t="shared" si="131"/>
        <v>0</v>
      </c>
      <c r="BC161" s="144">
        <f t="shared" si="131"/>
        <v>0</v>
      </c>
      <c r="BD161" s="144">
        <f t="shared" si="131"/>
        <v>0</v>
      </c>
      <c r="BE161" s="144">
        <f t="shared" si="131"/>
        <v>0</v>
      </c>
      <c r="BF161" s="144">
        <f t="shared" si="131"/>
        <v>0</v>
      </c>
      <c r="BG161" s="144">
        <f t="shared" si="131"/>
        <v>0</v>
      </c>
      <c r="BH161" s="144">
        <f t="shared" si="131"/>
        <v>0</v>
      </c>
      <c r="BI161" s="144">
        <f t="shared" si="131"/>
        <v>0</v>
      </c>
      <c r="BJ161" s="144">
        <f t="shared" si="131"/>
        <v>0</v>
      </c>
      <c r="BK161" s="144">
        <f t="shared" si="131"/>
        <v>0</v>
      </c>
      <c r="BL161" s="144">
        <f t="shared" si="131"/>
        <v>0</v>
      </c>
      <c r="BM161" s="144">
        <f t="shared" si="131"/>
        <v>0</v>
      </c>
      <c r="BN161" s="144">
        <f t="shared" si="131"/>
        <v>0</v>
      </c>
      <c r="BO161" s="144">
        <f t="shared" si="132"/>
        <v>0</v>
      </c>
      <c r="BP161" s="144">
        <f t="shared" si="132"/>
        <v>0</v>
      </c>
      <c r="BQ161" s="144">
        <f t="shared" si="132"/>
        <v>0</v>
      </c>
      <c r="BR161" s="144">
        <f t="shared" si="132"/>
        <v>0</v>
      </c>
      <c r="BS161" s="144">
        <f t="shared" si="132"/>
        <v>0</v>
      </c>
      <c r="BT161" s="144">
        <f t="shared" si="132"/>
        <v>0</v>
      </c>
      <c r="BU161" s="144">
        <f t="shared" si="132"/>
        <v>0</v>
      </c>
      <c r="BV161" s="144">
        <f t="shared" si="132"/>
        <v>0</v>
      </c>
      <c r="BW161" s="144">
        <f t="shared" si="132"/>
        <v>0</v>
      </c>
      <c r="BX161" s="144">
        <f t="shared" si="132"/>
        <v>0</v>
      </c>
      <c r="BY161" s="144">
        <f t="shared" si="132"/>
        <v>0</v>
      </c>
      <c r="BZ161" s="144">
        <f t="shared" si="132"/>
        <v>0</v>
      </c>
      <c r="CA161" s="144">
        <f t="shared" si="132"/>
        <v>0</v>
      </c>
      <c r="CB161" s="144">
        <f t="shared" si="132"/>
        <v>0</v>
      </c>
      <c r="CC161" s="369"/>
      <c r="CE161" s="189" t="str">
        <f t="shared" si="120"/>
        <v>Travaux de maçonnerie</v>
      </c>
      <c r="CF161" s="145"/>
      <c r="CG161" s="145">
        <v>1</v>
      </c>
      <c r="CH161" s="145">
        <v>1</v>
      </c>
      <c r="CI161" s="145">
        <v>1</v>
      </c>
      <c r="CJ161" s="145">
        <v>1</v>
      </c>
      <c r="CK161" s="145">
        <v>1</v>
      </c>
      <c r="CL161" s="145">
        <v>1</v>
      </c>
      <c r="CM161" s="145">
        <v>1</v>
      </c>
      <c r="CN161" s="145">
        <v>1</v>
      </c>
      <c r="CO161" s="145">
        <v>1</v>
      </c>
      <c r="CP161" s="145">
        <v>1</v>
      </c>
      <c r="CQ161" s="145">
        <v>1</v>
      </c>
      <c r="CR161" s="145">
        <v>1</v>
      </c>
      <c r="CS161" s="145">
        <v>1</v>
      </c>
      <c r="CT161" s="145">
        <f t="shared" si="121"/>
        <v>0</v>
      </c>
      <c r="CU161" s="145">
        <f t="shared" si="122"/>
        <v>0</v>
      </c>
      <c r="CV161" s="145">
        <f t="shared" si="123"/>
        <v>0</v>
      </c>
    </row>
    <row r="162" spans="1:100" s="137" customFormat="1" ht="13.5" hidden="1" thickBot="1" x14ac:dyDescent="0.25">
      <c r="B162" s="98" t="s">
        <v>166</v>
      </c>
      <c r="C162" s="320"/>
      <c r="D162" s="50"/>
      <c r="E162" s="152">
        <v>20</v>
      </c>
      <c r="F162" s="643"/>
      <c r="G162" s="157">
        <v>0.02</v>
      </c>
      <c r="H162" s="637"/>
      <c r="I162" s="622" t="s">
        <v>124</v>
      </c>
      <c r="J162" s="165"/>
      <c r="K162" s="139">
        <f t="shared" si="124"/>
        <v>20</v>
      </c>
      <c r="L162" s="140">
        <f t="shared" si="125"/>
        <v>0.02</v>
      </c>
      <c r="M162" s="141">
        <f t="shared" si="126"/>
        <v>0</v>
      </c>
      <c r="N162" s="141">
        <f t="shared" si="103"/>
        <v>0</v>
      </c>
      <c r="O162" s="70"/>
      <c r="P162" s="143" t="str">
        <f t="shared" si="118"/>
        <v>Cloisonnements pare-feu</v>
      </c>
      <c r="Q162" s="144">
        <f t="shared" si="127"/>
        <v>0</v>
      </c>
      <c r="R162" s="144">
        <f t="shared" si="128"/>
        <v>0</v>
      </c>
      <c r="S162" s="144">
        <f t="shared" si="128"/>
        <v>0</v>
      </c>
      <c r="T162" s="144">
        <f t="shared" si="128"/>
        <v>0</v>
      </c>
      <c r="U162" s="144">
        <f t="shared" si="128"/>
        <v>0</v>
      </c>
      <c r="V162" s="144">
        <f t="shared" si="128"/>
        <v>0</v>
      </c>
      <c r="W162" s="144">
        <f t="shared" si="128"/>
        <v>0</v>
      </c>
      <c r="X162" s="144">
        <f t="shared" si="128"/>
        <v>0</v>
      </c>
      <c r="Y162" s="144">
        <f t="shared" si="128"/>
        <v>0</v>
      </c>
      <c r="Z162" s="144">
        <f t="shared" si="128"/>
        <v>0</v>
      </c>
      <c r="AA162" s="144">
        <f t="shared" si="128"/>
        <v>0</v>
      </c>
      <c r="AB162" s="144">
        <f t="shared" si="128"/>
        <v>0</v>
      </c>
      <c r="AC162" s="144">
        <f t="shared" si="128"/>
        <v>0</v>
      </c>
      <c r="AD162" s="144">
        <f t="shared" si="128"/>
        <v>0</v>
      </c>
      <c r="AE162" s="144">
        <f t="shared" si="128"/>
        <v>0</v>
      </c>
      <c r="AF162" s="144">
        <f t="shared" si="128"/>
        <v>0</v>
      </c>
      <c r="AG162" s="144">
        <f t="shared" si="128"/>
        <v>0</v>
      </c>
      <c r="AH162" s="144">
        <f t="shared" si="128"/>
        <v>0</v>
      </c>
      <c r="AI162" s="144">
        <f t="shared" si="128"/>
        <v>0</v>
      </c>
      <c r="AJ162" s="144">
        <f t="shared" si="128"/>
        <v>0</v>
      </c>
      <c r="AK162" s="144">
        <f t="shared" si="128"/>
        <v>0</v>
      </c>
      <c r="AL162" s="144">
        <f t="shared" si="128"/>
        <v>0</v>
      </c>
      <c r="AM162" s="144">
        <f t="shared" si="128"/>
        <v>0</v>
      </c>
      <c r="AN162" s="144">
        <f t="shared" si="128"/>
        <v>0</v>
      </c>
      <c r="AO162" s="144">
        <f t="shared" si="128"/>
        <v>0</v>
      </c>
      <c r="AP162" s="144">
        <f t="shared" si="128"/>
        <v>0</v>
      </c>
      <c r="AQ162" s="144">
        <f t="shared" si="128"/>
        <v>0</v>
      </c>
      <c r="AR162" s="144">
        <f t="shared" si="128"/>
        <v>0</v>
      </c>
      <c r="AS162" s="144">
        <f t="shared" si="128"/>
        <v>0</v>
      </c>
      <c r="AT162" s="144">
        <f t="shared" si="128"/>
        <v>0</v>
      </c>
      <c r="AU162" s="144">
        <f t="shared" si="128"/>
        <v>0</v>
      </c>
      <c r="AV162" s="144">
        <f t="shared" si="129"/>
        <v>0</v>
      </c>
      <c r="AX162" s="144">
        <f t="shared" si="130"/>
        <v>0</v>
      </c>
      <c r="AY162" s="144">
        <f t="shared" si="131"/>
        <v>0</v>
      </c>
      <c r="AZ162" s="144">
        <f t="shared" si="131"/>
        <v>0</v>
      </c>
      <c r="BA162" s="144">
        <f t="shared" si="131"/>
        <v>0</v>
      </c>
      <c r="BB162" s="144">
        <f t="shared" si="131"/>
        <v>0</v>
      </c>
      <c r="BC162" s="144">
        <f t="shared" si="131"/>
        <v>0</v>
      </c>
      <c r="BD162" s="144">
        <f t="shared" si="131"/>
        <v>0</v>
      </c>
      <c r="BE162" s="144">
        <f t="shared" si="131"/>
        <v>0</v>
      </c>
      <c r="BF162" s="144">
        <f t="shared" si="131"/>
        <v>0</v>
      </c>
      <c r="BG162" s="144">
        <f t="shared" si="131"/>
        <v>0</v>
      </c>
      <c r="BH162" s="144">
        <f t="shared" si="131"/>
        <v>0</v>
      </c>
      <c r="BI162" s="144">
        <f t="shared" si="131"/>
        <v>0</v>
      </c>
      <c r="BJ162" s="144">
        <f t="shared" si="131"/>
        <v>0</v>
      </c>
      <c r="BK162" s="144">
        <f t="shared" si="131"/>
        <v>0</v>
      </c>
      <c r="BL162" s="144">
        <f t="shared" si="131"/>
        <v>0</v>
      </c>
      <c r="BM162" s="144">
        <f t="shared" si="131"/>
        <v>0</v>
      </c>
      <c r="BN162" s="144">
        <f t="shared" si="131"/>
        <v>0</v>
      </c>
      <c r="BO162" s="144">
        <f t="shared" si="132"/>
        <v>0</v>
      </c>
      <c r="BP162" s="144">
        <f t="shared" si="132"/>
        <v>0</v>
      </c>
      <c r="BQ162" s="144">
        <f t="shared" si="132"/>
        <v>0</v>
      </c>
      <c r="BR162" s="144">
        <f t="shared" si="132"/>
        <v>0</v>
      </c>
      <c r="BS162" s="144">
        <f t="shared" si="132"/>
        <v>0</v>
      </c>
      <c r="BT162" s="144">
        <f t="shared" si="132"/>
        <v>0</v>
      </c>
      <c r="BU162" s="144">
        <f t="shared" si="132"/>
        <v>0</v>
      </c>
      <c r="BV162" s="144">
        <f t="shared" si="132"/>
        <v>0</v>
      </c>
      <c r="BW162" s="144">
        <f t="shared" si="132"/>
        <v>0</v>
      </c>
      <c r="BX162" s="144">
        <f t="shared" si="132"/>
        <v>0</v>
      </c>
      <c r="BY162" s="144">
        <f t="shared" si="132"/>
        <v>0</v>
      </c>
      <c r="BZ162" s="144">
        <f t="shared" si="132"/>
        <v>0</v>
      </c>
      <c r="CA162" s="144">
        <f t="shared" si="132"/>
        <v>0</v>
      </c>
      <c r="CB162" s="144">
        <f t="shared" si="132"/>
        <v>0</v>
      </c>
      <c r="CC162" s="369"/>
      <c r="CE162" s="189" t="str">
        <f t="shared" si="120"/>
        <v>Cloisonnements pare-feu</v>
      </c>
      <c r="CF162" s="145"/>
      <c r="CG162" s="145">
        <v>1</v>
      </c>
      <c r="CH162" s="145">
        <v>1</v>
      </c>
      <c r="CI162" s="145">
        <v>1</v>
      </c>
      <c r="CJ162" s="145">
        <v>1</v>
      </c>
      <c r="CK162" s="145">
        <v>1</v>
      </c>
      <c r="CL162" s="145">
        <v>1</v>
      </c>
      <c r="CM162" s="145">
        <v>1</v>
      </c>
      <c r="CN162" s="145">
        <v>1</v>
      </c>
      <c r="CO162" s="145">
        <v>1</v>
      </c>
      <c r="CP162" s="145">
        <v>1</v>
      </c>
      <c r="CQ162" s="145">
        <v>1</v>
      </c>
      <c r="CR162" s="145">
        <v>1</v>
      </c>
      <c r="CS162" s="145">
        <v>1</v>
      </c>
      <c r="CT162" s="145">
        <f t="shared" si="121"/>
        <v>0</v>
      </c>
      <c r="CU162" s="145">
        <f t="shared" si="122"/>
        <v>0</v>
      </c>
      <c r="CV162" s="145">
        <f t="shared" si="123"/>
        <v>0</v>
      </c>
    </row>
    <row r="163" spans="1:100" s="137" customFormat="1" ht="13.5" hidden="1" thickBot="1" x14ac:dyDescent="0.25">
      <c r="B163" s="98" t="s">
        <v>167</v>
      </c>
      <c r="C163" s="320"/>
      <c r="D163" s="50"/>
      <c r="E163" s="152">
        <v>20</v>
      </c>
      <c r="F163" s="643"/>
      <c r="G163" s="157">
        <v>0</v>
      </c>
      <c r="H163" s="637"/>
      <c r="I163" s="622" t="s">
        <v>124</v>
      </c>
      <c r="J163" s="165"/>
      <c r="K163" s="139">
        <f t="shared" si="124"/>
        <v>20</v>
      </c>
      <c r="L163" s="140">
        <f t="shared" si="125"/>
        <v>0</v>
      </c>
      <c r="M163" s="141">
        <f t="shared" si="126"/>
        <v>0</v>
      </c>
      <c r="N163" s="141">
        <f t="shared" si="103"/>
        <v>0</v>
      </c>
      <c r="O163" s="70"/>
      <c r="P163" s="143" t="str">
        <f t="shared" si="118"/>
        <v>Échafaudages</v>
      </c>
      <c r="Q163" s="144">
        <f t="shared" si="127"/>
        <v>0</v>
      </c>
      <c r="R163" s="144">
        <f t="shared" si="128"/>
        <v>0</v>
      </c>
      <c r="S163" s="144">
        <f t="shared" si="128"/>
        <v>0</v>
      </c>
      <c r="T163" s="144">
        <f t="shared" si="128"/>
        <v>0</v>
      </c>
      <c r="U163" s="144">
        <f t="shared" si="128"/>
        <v>0</v>
      </c>
      <c r="V163" s="144">
        <f t="shared" si="128"/>
        <v>0</v>
      </c>
      <c r="W163" s="144">
        <f t="shared" si="128"/>
        <v>0</v>
      </c>
      <c r="X163" s="144">
        <f t="shared" si="128"/>
        <v>0</v>
      </c>
      <c r="Y163" s="144">
        <f t="shared" si="128"/>
        <v>0</v>
      </c>
      <c r="Z163" s="144">
        <f t="shared" si="128"/>
        <v>0</v>
      </c>
      <c r="AA163" s="144">
        <f t="shared" si="128"/>
        <v>0</v>
      </c>
      <c r="AB163" s="144">
        <f t="shared" si="128"/>
        <v>0</v>
      </c>
      <c r="AC163" s="144">
        <f t="shared" si="128"/>
        <v>0</v>
      </c>
      <c r="AD163" s="144">
        <f t="shared" si="128"/>
        <v>0</v>
      </c>
      <c r="AE163" s="144">
        <f t="shared" si="128"/>
        <v>0</v>
      </c>
      <c r="AF163" s="144">
        <f t="shared" si="128"/>
        <v>0</v>
      </c>
      <c r="AG163" s="144">
        <f t="shared" si="128"/>
        <v>0</v>
      </c>
      <c r="AH163" s="144">
        <f t="shared" si="128"/>
        <v>0</v>
      </c>
      <c r="AI163" s="144">
        <f t="shared" si="128"/>
        <v>0</v>
      </c>
      <c r="AJ163" s="144">
        <f t="shared" si="128"/>
        <v>0</v>
      </c>
      <c r="AK163" s="144">
        <f t="shared" si="128"/>
        <v>0</v>
      </c>
      <c r="AL163" s="144">
        <f t="shared" si="128"/>
        <v>0</v>
      </c>
      <c r="AM163" s="144">
        <f t="shared" si="128"/>
        <v>0</v>
      </c>
      <c r="AN163" s="144">
        <f t="shared" si="128"/>
        <v>0</v>
      </c>
      <c r="AO163" s="144">
        <f t="shared" si="128"/>
        <v>0</v>
      </c>
      <c r="AP163" s="144">
        <f t="shared" si="128"/>
        <v>0</v>
      </c>
      <c r="AQ163" s="144">
        <f t="shared" si="128"/>
        <v>0</v>
      </c>
      <c r="AR163" s="144">
        <f t="shared" si="128"/>
        <v>0</v>
      </c>
      <c r="AS163" s="144">
        <f t="shared" si="128"/>
        <v>0</v>
      </c>
      <c r="AT163" s="144">
        <f t="shared" si="128"/>
        <v>0</v>
      </c>
      <c r="AU163" s="144">
        <f t="shared" si="128"/>
        <v>0</v>
      </c>
      <c r="AV163" s="144">
        <f t="shared" si="129"/>
        <v>0</v>
      </c>
      <c r="AX163" s="144">
        <f t="shared" si="130"/>
        <v>0</v>
      </c>
      <c r="AY163" s="144">
        <f t="shared" si="131"/>
        <v>0</v>
      </c>
      <c r="AZ163" s="144">
        <f t="shared" si="131"/>
        <v>0</v>
      </c>
      <c r="BA163" s="144">
        <f t="shared" si="131"/>
        <v>0</v>
      </c>
      <c r="BB163" s="144">
        <f t="shared" si="131"/>
        <v>0</v>
      </c>
      <c r="BC163" s="144">
        <f t="shared" si="131"/>
        <v>0</v>
      </c>
      <c r="BD163" s="144">
        <f t="shared" si="131"/>
        <v>0</v>
      </c>
      <c r="BE163" s="144">
        <f t="shared" si="131"/>
        <v>0</v>
      </c>
      <c r="BF163" s="144">
        <f t="shared" si="131"/>
        <v>0</v>
      </c>
      <c r="BG163" s="144">
        <f t="shared" si="131"/>
        <v>0</v>
      </c>
      <c r="BH163" s="144">
        <f t="shared" si="131"/>
        <v>0</v>
      </c>
      <c r="BI163" s="144">
        <f t="shared" si="131"/>
        <v>0</v>
      </c>
      <c r="BJ163" s="144">
        <f t="shared" si="131"/>
        <v>0</v>
      </c>
      <c r="BK163" s="144">
        <f t="shared" si="131"/>
        <v>0</v>
      </c>
      <c r="BL163" s="144">
        <f t="shared" si="131"/>
        <v>0</v>
      </c>
      <c r="BM163" s="144">
        <f t="shared" si="131"/>
        <v>0</v>
      </c>
      <c r="BN163" s="144">
        <f t="shared" si="131"/>
        <v>0</v>
      </c>
      <c r="BO163" s="144">
        <f t="shared" si="132"/>
        <v>0</v>
      </c>
      <c r="BP163" s="144">
        <f t="shared" si="132"/>
        <v>0</v>
      </c>
      <c r="BQ163" s="144">
        <f t="shared" si="132"/>
        <v>0</v>
      </c>
      <c r="BR163" s="144">
        <f t="shared" si="132"/>
        <v>0</v>
      </c>
      <c r="BS163" s="144">
        <f t="shared" si="132"/>
        <v>0</v>
      </c>
      <c r="BT163" s="144">
        <f t="shared" si="132"/>
        <v>0</v>
      </c>
      <c r="BU163" s="144">
        <f t="shared" si="132"/>
        <v>0</v>
      </c>
      <c r="BV163" s="144">
        <f t="shared" si="132"/>
        <v>0</v>
      </c>
      <c r="BW163" s="144">
        <f t="shared" si="132"/>
        <v>0</v>
      </c>
      <c r="BX163" s="144">
        <f t="shared" si="132"/>
        <v>0</v>
      </c>
      <c r="BY163" s="144">
        <f t="shared" si="132"/>
        <v>0</v>
      </c>
      <c r="BZ163" s="144">
        <f t="shared" si="132"/>
        <v>0</v>
      </c>
      <c r="CA163" s="144">
        <f t="shared" si="132"/>
        <v>0</v>
      </c>
      <c r="CB163" s="144">
        <f t="shared" si="132"/>
        <v>0</v>
      </c>
      <c r="CC163" s="369"/>
      <c r="CE163" s="189" t="str">
        <f t="shared" si="120"/>
        <v>Échafaudages</v>
      </c>
      <c r="CF163" s="145"/>
      <c r="CG163" s="145">
        <v>1</v>
      </c>
      <c r="CH163" s="145">
        <v>1</v>
      </c>
      <c r="CI163" s="145">
        <v>1</v>
      </c>
      <c r="CJ163" s="145">
        <v>1</v>
      </c>
      <c r="CK163" s="145">
        <v>1</v>
      </c>
      <c r="CL163" s="145">
        <v>1</v>
      </c>
      <c r="CM163" s="145">
        <v>1</v>
      </c>
      <c r="CN163" s="145">
        <v>1</v>
      </c>
      <c r="CO163" s="145">
        <v>1</v>
      </c>
      <c r="CP163" s="145">
        <v>1</v>
      </c>
      <c r="CQ163" s="145">
        <v>1</v>
      </c>
      <c r="CR163" s="145">
        <v>1</v>
      </c>
      <c r="CS163" s="145">
        <v>1</v>
      </c>
      <c r="CT163" s="145">
        <f t="shared" si="121"/>
        <v>0</v>
      </c>
      <c r="CU163" s="145">
        <f t="shared" si="122"/>
        <v>0</v>
      </c>
      <c r="CV163" s="145">
        <f t="shared" si="123"/>
        <v>0</v>
      </c>
    </row>
    <row r="164" spans="1:100" s="137" customFormat="1" ht="13.5" hidden="1" thickBot="1" x14ac:dyDescent="0.25">
      <c r="B164" s="98" t="s">
        <v>168</v>
      </c>
      <c r="C164" s="320"/>
      <c r="D164" s="50"/>
      <c r="E164" s="152">
        <v>20</v>
      </c>
      <c r="F164" s="643"/>
      <c r="G164" s="157">
        <v>0</v>
      </c>
      <c r="H164" s="637"/>
      <c r="I164" s="622" t="s">
        <v>124</v>
      </c>
      <c r="J164" s="165"/>
      <c r="K164" s="139">
        <f t="shared" si="124"/>
        <v>20</v>
      </c>
      <c r="L164" s="140">
        <f t="shared" si="125"/>
        <v>0</v>
      </c>
      <c r="M164" s="141">
        <f t="shared" si="126"/>
        <v>0</v>
      </c>
      <c r="N164" s="141">
        <f t="shared" si="103"/>
        <v>0</v>
      </c>
      <c r="O164" s="70"/>
      <c r="P164" s="143" t="str">
        <f t="shared" si="118"/>
        <v>Grue, grue mobile</v>
      </c>
      <c r="Q164" s="144">
        <f t="shared" si="127"/>
        <v>0</v>
      </c>
      <c r="R164" s="144">
        <f t="shared" si="128"/>
        <v>0</v>
      </c>
      <c r="S164" s="144">
        <f t="shared" si="128"/>
        <v>0</v>
      </c>
      <c r="T164" s="144">
        <f t="shared" si="128"/>
        <v>0</v>
      </c>
      <c r="U164" s="144">
        <f t="shared" si="128"/>
        <v>0</v>
      </c>
      <c r="V164" s="144">
        <f t="shared" si="128"/>
        <v>0</v>
      </c>
      <c r="W164" s="144">
        <f t="shared" si="128"/>
        <v>0</v>
      </c>
      <c r="X164" s="144">
        <f t="shared" si="128"/>
        <v>0</v>
      </c>
      <c r="Y164" s="144">
        <f t="shared" si="128"/>
        <v>0</v>
      </c>
      <c r="Z164" s="144">
        <f t="shared" si="128"/>
        <v>0</v>
      </c>
      <c r="AA164" s="144">
        <f t="shared" si="128"/>
        <v>0</v>
      </c>
      <c r="AB164" s="144">
        <f t="shared" si="128"/>
        <v>0</v>
      </c>
      <c r="AC164" s="144">
        <f t="shared" si="128"/>
        <v>0</v>
      </c>
      <c r="AD164" s="144">
        <f t="shared" si="128"/>
        <v>0</v>
      </c>
      <c r="AE164" s="144">
        <f t="shared" si="128"/>
        <v>0</v>
      </c>
      <c r="AF164" s="144">
        <f t="shared" si="128"/>
        <v>0</v>
      </c>
      <c r="AG164" s="144">
        <f t="shared" ref="AG164:AU164" si="133">IF(Betrachtungszeit_Heizung&lt;AG$26,0,IF(AND(AF$26&lt;&gt;0,AF$26/($K164)=INT(AF$26/($K164))),$D164,0))</f>
        <v>0</v>
      </c>
      <c r="AH164" s="144">
        <f t="shared" si="133"/>
        <v>0</v>
      </c>
      <c r="AI164" s="144">
        <f t="shared" si="133"/>
        <v>0</v>
      </c>
      <c r="AJ164" s="144">
        <f t="shared" si="133"/>
        <v>0</v>
      </c>
      <c r="AK164" s="144">
        <f t="shared" si="133"/>
        <v>0</v>
      </c>
      <c r="AL164" s="144">
        <f t="shared" si="133"/>
        <v>0</v>
      </c>
      <c r="AM164" s="144">
        <f t="shared" si="133"/>
        <v>0</v>
      </c>
      <c r="AN164" s="144">
        <f t="shared" si="133"/>
        <v>0</v>
      </c>
      <c r="AO164" s="144">
        <f t="shared" si="133"/>
        <v>0</v>
      </c>
      <c r="AP164" s="144">
        <f t="shared" si="133"/>
        <v>0</v>
      </c>
      <c r="AQ164" s="144">
        <f t="shared" si="133"/>
        <v>0</v>
      </c>
      <c r="AR164" s="144">
        <f t="shared" si="133"/>
        <v>0</v>
      </c>
      <c r="AS164" s="144">
        <f t="shared" si="133"/>
        <v>0</v>
      </c>
      <c r="AT164" s="144">
        <f t="shared" si="133"/>
        <v>0</v>
      </c>
      <c r="AU164" s="144">
        <f t="shared" si="133"/>
        <v>0</v>
      </c>
      <c r="AV164" s="144">
        <f t="shared" si="129"/>
        <v>0</v>
      </c>
      <c r="AX164" s="144">
        <f t="shared" si="130"/>
        <v>0</v>
      </c>
      <c r="AY164" s="144">
        <f t="shared" si="131"/>
        <v>0</v>
      </c>
      <c r="AZ164" s="144">
        <f t="shared" si="131"/>
        <v>0</v>
      </c>
      <c r="BA164" s="144">
        <f t="shared" si="131"/>
        <v>0</v>
      </c>
      <c r="BB164" s="144">
        <f t="shared" si="131"/>
        <v>0</v>
      </c>
      <c r="BC164" s="144">
        <f t="shared" si="131"/>
        <v>0</v>
      </c>
      <c r="BD164" s="144">
        <f t="shared" si="131"/>
        <v>0</v>
      </c>
      <c r="BE164" s="144">
        <f t="shared" si="131"/>
        <v>0</v>
      </c>
      <c r="BF164" s="144">
        <f t="shared" si="131"/>
        <v>0</v>
      </c>
      <c r="BG164" s="144">
        <f t="shared" si="131"/>
        <v>0</v>
      </c>
      <c r="BH164" s="144">
        <f t="shared" si="131"/>
        <v>0</v>
      </c>
      <c r="BI164" s="144">
        <f t="shared" si="131"/>
        <v>0</v>
      </c>
      <c r="BJ164" s="144">
        <f t="shared" si="131"/>
        <v>0</v>
      </c>
      <c r="BK164" s="144">
        <f t="shared" si="131"/>
        <v>0</v>
      </c>
      <c r="BL164" s="144">
        <f t="shared" si="131"/>
        <v>0</v>
      </c>
      <c r="BM164" s="144">
        <f t="shared" si="131"/>
        <v>0</v>
      </c>
      <c r="BN164" s="144">
        <f t="shared" si="131"/>
        <v>0</v>
      </c>
      <c r="BO164" s="144">
        <f t="shared" si="132"/>
        <v>0</v>
      </c>
      <c r="BP164" s="144">
        <f t="shared" si="132"/>
        <v>0</v>
      </c>
      <c r="BQ164" s="144">
        <f t="shared" si="132"/>
        <v>0</v>
      </c>
      <c r="BR164" s="144">
        <f t="shared" si="132"/>
        <v>0</v>
      </c>
      <c r="BS164" s="144">
        <f t="shared" si="132"/>
        <v>0</v>
      </c>
      <c r="BT164" s="144">
        <f t="shared" si="132"/>
        <v>0</v>
      </c>
      <c r="BU164" s="144">
        <f t="shared" si="132"/>
        <v>0</v>
      </c>
      <c r="BV164" s="144">
        <f t="shared" si="132"/>
        <v>0</v>
      </c>
      <c r="BW164" s="144">
        <f t="shared" si="132"/>
        <v>0</v>
      </c>
      <c r="BX164" s="144">
        <f t="shared" si="132"/>
        <v>0</v>
      </c>
      <c r="BY164" s="144">
        <f t="shared" si="132"/>
        <v>0</v>
      </c>
      <c r="BZ164" s="144">
        <f t="shared" si="132"/>
        <v>0</v>
      </c>
      <c r="CA164" s="144">
        <f t="shared" si="132"/>
        <v>0</v>
      </c>
      <c r="CB164" s="144">
        <f t="shared" si="132"/>
        <v>0</v>
      </c>
      <c r="CC164" s="369"/>
      <c r="CE164" s="189" t="str">
        <f t="shared" si="120"/>
        <v>Grue, grue mobile</v>
      </c>
      <c r="CF164" s="145"/>
      <c r="CG164" s="145">
        <v>1</v>
      </c>
      <c r="CH164" s="145">
        <v>1</v>
      </c>
      <c r="CI164" s="145">
        <v>1</v>
      </c>
      <c r="CJ164" s="145">
        <v>1</v>
      </c>
      <c r="CK164" s="145">
        <v>1</v>
      </c>
      <c r="CL164" s="145">
        <v>1</v>
      </c>
      <c r="CM164" s="145">
        <v>1</v>
      </c>
      <c r="CN164" s="145">
        <v>1</v>
      </c>
      <c r="CO164" s="145">
        <v>1</v>
      </c>
      <c r="CP164" s="145">
        <v>1</v>
      </c>
      <c r="CQ164" s="145">
        <v>1</v>
      </c>
      <c r="CR164" s="145">
        <v>1</v>
      </c>
      <c r="CS164" s="145">
        <v>1</v>
      </c>
      <c r="CT164" s="145">
        <f t="shared" si="121"/>
        <v>0</v>
      </c>
      <c r="CU164" s="145">
        <f t="shared" si="122"/>
        <v>0</v>
      </c>
      <c r="CV164" s="145">
        <f t="shared" si="123"/>
        <v>0</v>
      </c>
    </row>
    <row r="165" spans="1:100" s="137" customFormat="1" hidden="1" x14ac:dyDescent="0.2">
      <c r="B165" s="96" t="s">
        <v>45</v>
      </c>
      <c r="C165" s="320"/>
      <c r="D165" s="50"/>
      <c r="E165" s="510">
        <v>30</v>
      </c>
      <c r="F165" s="643"/>
      <c r="G165" s="157" t="s">
        <v>46</v>
      </c>
      <c r="H165" s="637"/>
      <c r="I165" s="623" t="s">
        <v>124</v>
      </c>
      <c r="J165" s="84"/>
      <c r="K165" s="139">
        <f t="shared" si="124"/>
        <v>30</v>
      </c>
      <c r="L165" s="140">
        <f t="shared" si="125"/>
        <v>0</v>
      </c>
      <c r="M165" s="141">
        <f t="shared" si="126"/>
        <v>0</v>
      </c>
      <c r="N165" s="141">
        <f t="shared" si="103"/>
        <v>0</v>
      </c>
      <c r="O165" s="70"/>
      <c r="P165" s="149" t="str">
        <f t="shared" si="118"/>
        <v>Autre</v>
      </c>
      <c r="Q165" s="144">
        <f t="shared" si="127"/>
        <v>0</v>
      </c>
      <c r="R165" s="144">
        <f t="shared" ref="R165:AU165" si="134">IF(Betrachtungszeit_Heizung&lt;R$26,0,IF(AND(Q$26&lt;&gt;0,Q$26/($K165)=INT(Q$26/($K165))),$D165,0))</f>
        <v>0</v>
      </c>
      <c r="S165" s="144">
        <f t="shared" si="134"/>
        <v>0</v>
      </c>
      <c r="T165" s="144">
        <f t="shared" si="134"/>
        <v>0</v>
      </c>
      <c r="U165" s="144">
        <f t="shared" si="134"/>
        <v>0</v>
      </c>
      <c r="V165" s="144">
        <f t="shared" si="134"/>
        <v>0</v>
      </c>
      <c r="W165" s="144">
        <f t="shared" si="134"/>
        <v>0</v>
      </c>
      <c r="X165" s="144">
        <f t="shared" si="134"/>
        <v>0</v>
      </c>
      <c r="Y165" s="144">
        <f t="shared" si="134"/>
        <v>0</v>
      </c>
      <c r="Z165" s="144">
        <f t="shared" si="134"/>
        <v>0</v>
      </c>
      <c r="AA165" s="144">
        <f t="shared" si="134"/>
        <v>0</v>
      </c>
      <c r="AB165" s="144">
        <f t="shared" si="134"/>
        <v>0</v>
      </c>
      <c r="AC165" s="144">
        <f t="shared" si="134"/>
        <v>0</v>
      </c>
      <c r="AD165" s="144">
        <f t="shared" si="134"/>
        <v>0</v>
      </c>
      <c r="AE165" s="144">
        <f t="shared" si="134"/>
        <v>0</v>
      </c>
      <c r="AF165" s="144">
        <f t="shared" si="134"/>
        <v>0</v>
      </c>
      <c r="AG165" s="144">
        <f t="shared" si="134"/>
        <v>0</v>
      </c>
      <c r="AH165" s="144">
        <f t="shared" si="134"/>
        <v>0</v>
      </c>
      <c r="AI165" s="144">
        <f t="shared" si="134"/>
        <v>0</v>
      </c>
      <c r="AJ165" s="144">
        <f t="shared" si="134"/>
        <v>0</v>
      </c>
      <c r="AK165" s="144">
        <f t="shared" si="134"/>
        <v>0</v>
      </c>
      <c r="AL165" s="144">
        <f t="shared" si="134"/>
        <v>0</v>
      </c>
      <c r="AM165" s="144">
        <f t="shared" si="134"/>
        <v>0</v>
      </c>
      <c r="AN165" s="144">
        <f t="shared" si="134"/>
        <v>0</v>
      </c>
      <c r="AO165" s="144">
        <f t="shared" si="134"/>
        <v>0</v>
      </c>
      <c r="AP165" s="144">
        <f t="shared" si="134"/>
        <v>0</v>
      </c>
      <c r="AQ165" s="144">
        <f t="shared" si="134"/>
        <v>0</v>
      </c>
      <c r="AR165" s="144">
        <f t="shared" si="134"/>
        <v>0</v>
      </c>
      <c r="AS165" s="144">
        <f t="shared" si="134"/>
        <v>0</v>
      </c>
      <c r="AT165" s="144">
        <f t="shared" si="134"/>
        <v>0</v>
      </c>
      <c r="AU165" s="144">
        <f t="shared" si="134"/>
        <v>0</v>
      </c>
      <c r="AV165" s="144">
        <f t="shared" si="129"/>
        <v>0</v>
      </c>
      <c r="AX165" s="144">
        <f t="shared" si="130"/>
        <v>0</v>
      </c>
      <c r="AY165" s="144">
        <f t="shared" si="131"/>
        <v>0</v>
      </c>
      <c r="AZ165" s="144">
        <f t="shared" si="131"/>
        <v>0</v>
      </c>
      <c r="BA165" s="144">
        <f t="shared" si="131"/>
        <v>0</v>
      </c>
      <c r="BB165" s="144">
        <f t="shared" si="131"/>
        <v>0</v>
      </c>
      <c r="BC165" s="144">
        <f t="shared" si="131"/>
        <v>0</v>
      </c>
      <c r="BD165" s="144">
        <f t="shared" si="131"/>
        <v>0</v>
      </c>
      <c r="BE165" s="144">
        <f t="shared" si="131"/>
        <v>0</v>
      </c>
      <c r="BF165" s="144">
        <f t="shared" si="131"/>
        <v>0</v>
      </c>
      <c r="BG165" s="144">
        <f t="shared" si="131"/>
        <v>0</v>
      </c>
      <c r="BH165" s="144">
        <f t="shared" si="131"/>
        <v>0</v>
      </c>
      <c r="BI165" s="144">
        <f t="shared" si="131"/>
        <v>0</v>
      </c>
      <c r="BJ165" s="144">
        <f t="shared" si="131"/>
        <v>0</v>
      </c>
      <c r="BK165" s="144">
        <f t="shared" si="131"/>
        <v>0</v>
      </c>
      <c r="BL165" s="144">
        <f t="shared" si="131"/>
        <v>0</v>
      </c>
      <c r="BM165" s="144">
        <f t="shared" si="131"/>
        <v>0</v>
      </c>
      <c r="BN165" s="144">
        <f t="shared" si="131"/>
        <v>0</v>
      </c>
      <c r="BO165" s="144">
        <f t="shared" si="132"/>
        <v>0</v>
      </c>
      <c r="BP165" s="144">
        <f t="shared" si="132"/>
        <v>0</v>
      </c>
      <c r="BQ165" s="144">
        <f t="shared" si="132"/>
        <v>0</v>
      </c>
      <c r="BR165" s="144">
        <f t="shared" si="132"/>
        <v>0</v>
      </c>
      <c r="BS165" s="144">
        <f t="shared" si="132"/>
        <v>0</v>
      </c>
      <c r="BT165" s="144">
        <f t="shared" si="132"/>
        <v>0</v>
      </c>
      <c r="BU165" s="144">
        <f t="shared" si="132"/>
        <v>0</v>
      </c>
      <c r="BV165" s="144">
        <f t="shared" si="132"/>
        <v>0</v>
      </c>
      <c r="BW165" s="144">
        <f t="shared" si="132"/>
        <v>0</v>
      </c>
      <c r="BX165" s="144">
        <f t="shared" si="132"/>
        <v>0</v>
      </c>
      <c r="BY165" s="144">
        <f t="shared" si="132"/>
        <v>0</v>
      </c>
      <c r="BZ165" s="144">
        <f t="shared" si="132"/>
        <v>0</v>
      </c>
      <c r="CA165" s="144">
        <f t="shared" si="132"/>
        <v>0</v>
      </c>
      <c r="CB165" s="144">
        <f t="shared" si="132"/>
        <v>0</v>
      </c>
      <c r="CC165" s="369"/>
      <c r="CE165" s="189" t="str">
        <f t="shared" si="120"/>
        <v>Autre</v>
      </c>
      <c r="CF165" s="145"/>
      <c r="CG165" s="145">
        <v>1</v>
      </c>
      <c r="CH165" s="145">
        <v>1</v>
      </c>
      <c r="CI165" s="145">
        <v>1</v>
      </c>
      <c r="CJ165" s="145">
        <v>1</v>
      </c>
      <c r="CK165" s="145">
        <v>1</v>
      </c>
      <c r="CL165" s="145">
        <v>1</v>
      </c>
      <c r="CM165" s="145">
        <v>1</v>
      </c>
      <c r="CN165" s="145">
        <v>1</v>
      </c>
      <c r="CO165" s="145">
        <v>1</v>
      </c>
      <c r="CP165" s="145">
        <v>1</v>
      </c>
      <c r="CQ165" s="145">
        <v>1</v>
      </c>
      <c r="CR165" s="145">
        <v>1</v>
      </c>
      <c r="CS165" s="145">
        <v>1</v>
      </c>
      <c r="CT165" s="145">
        <f t="shared" si="121"/>
        <v>0</v>
      </c>
      <c r="CU165" s="145">
        <f t="shared" si="122"/>
        <v>0</v>
      </c>
      <c r="CV165" s="145">
        <f t="shared" si="123"/>
        <v>0</v>
      </c>
    </row>
    <row r="166" spans="1:100" s="137" customFormat="1" ht="13.5" hidden="1" thickBot="1" x14ac:dyDescent="0.25">
      <c r="B166" s="625" t="s">
        <v>169</v>
      </c>
      <c r="C166" s="322"/>
      <c r="D166" s="129"/>
      <c r="E166" s="155"/>
      <c r="F166" s="127"/>
      <c r="G166" s="130"/>
      <c r="H166" s="639"/>
      <c r="I166" s="130"/>
      <c r="J166" s="165"/>
      <c r="K166" s="139"/>
      <c r="L166" s="140"/>
      <c r="M166" s="141"/>
      <c r="N166" s="141"/>
      <c r="O166" s="70"/>
      <c r="P166" s="134" t="str">
        <f t="shared" si="118"/>
        <v>18. Frais annexes pour la construction</v>
      </c>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369"/>
      <c r="CE166" s="374" t="str">
        <f t="shared" si="120"/>
        <v>18. Frais annexes pour la construction</v>
      </c>
      <c r="CF166" s="145">
        <v>1</v>
      </c>
      <c r="CG166" s="145">
        <v>1</v>
      </c>
      <c r="CH166" s="145">
        <v>1</v>
      </c>
      <c r="CI166" s="145">
        <v>1</v>
      </c>
      <c r="CJ166" s="145">
        <v>1</v>
      </c>
      <c r="CK166" s="145">
        <v>1</v>
      </c>
      <c r="CL166" s="145">
        <v>1</v>
      </c>
      <c r="CM166" s="145">
        <v>1</v>
      </c>
      <c r="CN166" s="145">
        <v>1</v>
      </c>
      <c r="CO166" s="145">
        <v>1</v>
      </c>
      <c r="CP166" s="145">
        <v>1</v>
      </c>
      <c r="CQ166" s="145">
        <v>1</v>
      </c>
      <c r="CR166" s="145">
        <v>1</v>
      </c>
      <c r="CS166" s="145">
        <v>1</v>
      </c>
      <c r="CT166" s="145">
        <f t="shared" si="121"/>
        <v>1</v>
      </c>
      <c r="CU166" s="145">
        <f t="shared" si="122"/>
        <v>1</v>
      </c>
      <c r="CV166" s="145">
        <f t="shared" si="123"/>
        <v>1</v>
      </c>
    </row>
    <row r="167" spans="1:100" s="137" customFormat="1" ht="13.5" hidden="1" thickBot="1" x14ac:dyDescent="0.25">
      <c r="B167" s="98" t="s">
        <v>160</v>
      </c>
      <c r="C167" s="319"/>
      <c r="D167" s="49"/>
      <c r="E167" s="152">
        <v>25</v>
      </c>
      <c r="F167" s="642"/>
      <c r="G167" s="157">
        <v>0</v>
      </c>
      <c r="H167" s="636"/>
      <c r="I167" s="622" t="s">
        <v>124</v>
      </c>
      <c r="J167" s="165"/>
      <c r="K167" s="139">
        <f t="shared" si="124"/>
        <v>25</v>
      </c>
      <c r="L167" s="140">
        <f t="shared" ref="L167:L171" si="135">IF(ISNUMBER(H167),IF(I167=$D$332,IFERROR(H167/D167,"-"),H167/100),IF(ISNUMBER(G167),G167,0))</f>
        <v>0</v>
      </c>
      <c r="M167" s="141">
        <f t="shared" ref="M167:M171" si="136">IF(AND(ISNUMBER(H167),I167=$D$332),H167,L167*D167)</f>
        <v>0</v>
      </c>
      <c r="N167" s="141">
        <f t="shared" si="103"/>
        <v>0</v>
      </c>
      <c r="O167" s="70"/>
      <c r="P167" s="143" t="str">
        <f t="shared" si="118"/>
        <v>Démontages</v>
      </c>
      <c r="Q167" s="144">
        <f t="shared" si="127"/>
        <v>0</v>
      </c>
      <c r="R167" s="144">
        <f t="shared" ref="R167:AU171" si="137">IF(Betrachtungszeit_Heizung&lt;R$26,0,IF(AND(Q$26&lt;&gt;0,Q$26/($K167)=INT(Q$26/($K167))),$D167,0))</f>
        <v>0</v>
      </c>
      <c r="S167" s="144">
        <f t="shared" si="137"/>
        <v>0</v>
      </c>
      <c r="T167" s="144">
        <f t="shared" si="137"/>
        <v>0</v>
      </c>
      <c r="U167" s="144">
        <f t="shared" si="137"/>
        <v>0</v>
      </c>
      <c r="V167" s="144">
        <f t="shared" si="137"/>
        <v>0</v>
      </c>
      <c r="W167" s="144">
        <f t="shared" si="137"/>
        <v>0</v>
      </c>
      <c r="X167" s="144">
        <f t="shared" si="137"/>
        <v>0</v>
      </c>
      <c r="Y167" s="144">
        <f t="shared" si="137"/>
        <v>0</v>
      </c>
      <c r="Z167" s="144">
        <f t="shared" si="137"/>
        <v>0</v>
      </c>
      <c r="AA167" s="144">
        <f t="shared" si="137"/>
        <v>0</v>
      </c>
      <c r="AB167" s="144">
        <f t="shared" si="137"/>
        <v>0</v>
      </c>
      <c r="AC167" s="144">
        <f t="shared" si="137"/>
        <v>0</v>
      </c>
      <c r="AD167" s="144">
        <f t="shared" si="137"/>
        <v>0</v>
      </c>
      <c r="AE167" s="144">
        <f t="shared" si="137"/>
        <v>0</v>
      </c>
      <c r="AF167" s="144">
        <f t="shared" si="137"/>
        <v>0</v>
      </c>
      <c r="AG167" s="144">
        <f t="shared" si="137"/>
        <v>0</v>
      </c>
      <c r="AH167" s="144">
        <f t="shared" si="137"/>
        <v>0</v>
      </c>
      <c r="AI167" s="144">
        <f t="shared" si="137"/>
        <v>0</v>
      </c>
      <c r="AJ167" s="144">
        <f t="shared" si="137"/>
        <v>0</v>
      </c>
      <c r="AK167" s="144">
        <f t="shared" si="137"/>
        <v>0</v>
      </c>
      <c r="AL167" s="144">
        <f t="shared" si="137"/>
        <v>0</v>
      </c>
      <c r="AM167" s="144">
        <f t="shared" si="137"/>
        <v>0</v>
      </c>
      <c r="AN167" s="144">
        <f t="shared" si="137"/>
        <v>0</v>
      </c>
      <c r="AO167" s="144">
        <f t="shared" si="137"/>
        <v>0</v>
      </c>
      <c r="AP167" s="144">
        <f t="shared" si="137"/>
        <v>0</v>
      </c>
      <c r="AQ167" s="144">
        <f t="shared" si="137"/>
        <v>0</v>
      </c>
      <c r="AR167" s="144">
        <f t="shared" si="137"/>
        <v>0</v>
      </c>
      <c r="AS167" s="144">
        <f t="shared" si="137"/>
        <v>0</v>
      </c>
      <c r="AT167" s="144">
        <f t="shared" si="137"/>
        <v>0</v>
      </c>
      <c r="AU167" s="144">
        <f t="shared" si="137"/>
        <v>0</v>
      </c>
      <c r="AV167" s="144">
        <f>SUMIF($AX$26:$CB$26,Betrachtungszeit_Heizung,AX167:CB167)</f>
        <v>0</v>
      </c>
      <c r="AX167" s="144">
        <f t="shared" ref="AX167:AX171" si="138">$D167</f>
        <v>0</v>
      </c>
      <c r="AY167" s="144">
        <f t="shared" si="131"/>
        <v>0</v>
      </c>
      <c r="AZ167" s="144">
        <f t="shared" si="131"/>
        <v>0</v>
      </c>
      <c r="BA167" s="144">
        <f t="shared" si="131"/>
        <v>0</v>
      </c>
      <c r="BB167" s="144">
        <f t="shared" si="131"/>
        <v>0</v>
      </c>
      <c r="BC167" s="144">
        <f t="shared" si="131"/>
        <v>0</v>
      </c>
      <c r="BD167" s="144">
        <f t="shared" si="131"/>
        <v>0</v>
      </c>
      <c r="BE167" s="144">
        <f t="shared" si="131"/>
        <v>0</v>
      </c>
      <c r="BF167" s="144">
        <f t="shared" si="131"/>
        <v>0</v>
      </c>
      <c r="BG167" s="144">
        <f t="shared" si="131"/>
        <v>0</v>
      </c>
      <c r="BH167" s="144">
        <f t="shared" si="131"/>
        <v>0</v>
      </c>
      <c r="BI167" s="144">
        <f t="shared" si="131"/>
        <v>0</v>
      </c>
      <c r="BJ167" s="144">
        <f t="shared" si="131"/>
        <v>0</v>
      </c>
      <c r="BK167" s="144">
        <f t="shared" si="131"/>
        <v>0</v>
      </c>
      <c r="BL167" s="144">
        <f t="shared" si="131"/>
        <v>0</v>
      </c>
      <c r="BM167" s="144">
        <f t="shared" si="131"/>
        <v>0</v>
      </c>
      <c r="BN167" s="144">
        <f t="shared" si="131"/>
        <v>0</v>
      </c>
      <c r="BO167" s="144">
        <f t="shared" si="132"/>
        <v>0</v>
      </c>
      <c r="BP167" s="144">
        <f t="shared" si="132"/>
        <v>0</v>
      </c>
      <c r="BQ167" s="144">
        <f t="shared" si="132"/>
        <v>0</v>
      </c>
      <c r="BR167" s="144">
        <f t="shared" si="132"/>
        <v>0</v>
      </c>
      <c r="BS167" s="144">
        <f t="shared" si="132"/>
        <v>0</v>
      </c>
      <c r="BT167" s="144">
        <f t="shared" si="132"/>
        <v>0</v>
      </c>
      <c r="BU167" s="144">
        <f t="shared" si="132"/>
        <v>0</v>
      </c>
      <c r="BV167" s="144">
        <f t="shared" si="132"/>
        <v>0</v>
      </c>
      <c r="BW167" s="144">
        <f t="shared" si="132"/>
        <v>0</v>
      </c>
      <c r="BX167" s="144">
        <f t="shared" si="132"/>
        <v>0</v>
      </c>
      <c r="BY167" s="144">
        <f t="shared" si="132"/>
        <v>0</v>
      </c>
      <c r="BZ167" s="144">
        <f t="shared" si="132"/>
        <v>0</v>
      </c>
      <c r="CA167" s="144">
        <f t="shared" si="132"/>
        <v>0</v>
      </c>
      <c r="CB167" s="144">
        <f t="shared" si="132"/>
        <v>0</v>
      </c>
      <c r="CC167" s="369"/>
      <c r="CE167" s="189" t="str">
        <f t="shared" si="120"/>
        <v>Démontages</v>
      </c>
      <c r="CF167" s="145"/>
      <c r="CG167" s="145">
        <v>1</v>
      </c>
      <c r="CH167" s="145">
        <v>1</v>
      </c>
      <c r="CI167" s="145">
        <v>1</v>
      </c>
      <c r="CJ167" s="145">
        <v>1</v>
      </c>
      <c r="CK167" s="145">
        <v>1</v>
      </c>
      <c r="CL167" s="145">
        <v>1</v>
      </c>
      <c r="CM167" s="145">
        <v>1</v>
      </c>
      <c r="CN167" s="145">
        <v>1</v>
      </c>
      <c r="CO167" s="145">
        <v>1</v>
      </c>
      <c r="CP167" s="145">
        <v>1</v>
      </c>
      <c r="CQ167" s="145">
        <v>1</v>
      </c>
      <c r="CR167" s="145">
        <v>1</v>
      </c>
      <c r="CS167" s="145">
        <v>1</v>
      </c>
      <c r="CT167" s="145">
        <f t="shared" si="121"/>
        <v>0</v>
      </c>
      <c r="CU167" s="145">
        <f t="shared" si="122"/>
        <v>0</v>
      </c>
      <c r="CV167" s="145">
        <f t="shared" si="123"/>
        <v>0</v>
      </c>
    </row>
    <row r="168" spans="1:100" s="137" customFormat="1" ht="13.5" hidden="1" thickBot="1" x14ac:dyDescent="0.25">
      <c r="B168" s="98" t="s">
        <v>170</v>
      </c>
      <c r="C168" s="319"/>
      <c r="D168" s="49"/>
      <c r="E168" s="152">
        <v>15</v>
      </c>
      <c r="F168" s="642"/>
      <c r="G168" s="157">
        <v>5.0000000000000001E-3</v>
      </c>
      <c r="H168" s="636"/>
      <c r="I168" s="622" t="s">
        <v>124</v>
      </c>
      <c r="J168" s="165"/>
      <c r="K168" s="139">
        <f t="shared" si="124"/>
        <v>15</v>
      </c>
      <c r="L168" s="140">
        <f t="shared" si="135"/>
        <v>5.0000000000000001E-3</v>
      </c>
      <c r="M168" s="141">
        <f t="shared" si="136"/>
        <v>0</v>
      </c>
      <c r="N168" s="141">
        <f t="shared" si="103"/>
        <v>0</v>
      </c>
      <c r="O168" s="70"/>
      <c r="P168" s="143" t="str">
        <f t="shared" si="118"/>
        <v>Travaux de peinture</v>
      </c>
      <c r="Q168" s="144">
        <f t="shared" si="127"/>
        <v>0</v>
      </c>
      <c r="R168" s="144">
        <f t="shared" si="137"/>
        <v>0</v>
      </c>
      <c r="S168" s="144">
        <f t="shared" si="137"/>
        <v>0</v>
      </c>
      <c r="T168" s="144">
        <f t="shared" si="137"/>
        <v>0</v>
      </c>
      <c r="U168" s="144">
        <f t="shared" si="137"/>
        <v>0</v>
      </c>
      <c r="V168" s="144">
        <f t="shared" si="137"/>
        <v>0</v>
      </c>
      <c r="W168" s="144">
        <f t="shared" si="137"/>
        <v>0</v>
      </c>
      <c r="X168" s="144">
        <f t="shared" si="137"/>
        <v>0</v>
      </c>
      <c r="Y168" s="144">
        <f t="shared" si="137"/>
        <v>0</v>
      </c>
      <c r="Z168" s="144">
        <f t="shared" si="137"/>
        <v>0</v>
      </c>
      <c r="AA168" s="144">
        <f t="shared" si="137"/>
        <v>0</v>
      </c>
      <c r="AB168" s="144">
        <f t="shared" si="137"/>
        <v>0</v>
      </c>
      <c r="AC168" s="144">
        <f t="shared" si="137"/>
        <v>0</v>
      </c>
      <c r="AD168" s="144">
        <f t="shared" si="137"/>
        <v>0</v>
      </c>
      <c r="AE168" s="144">
        <f t="shared" si="137"/>
        <v>0</v>
      </c>
      <c r="AF168" s="144">
        <f t="shared" si="137"/>
        <v>0</v>
      </c>
      <c r="AG168" s="144">
        <f t="shared" si="137"/>
        <v>0</v>
      </c>
      <c r="AH168" s="144">
        <f t="shared" si="137"/>
        <v>0</v>
      </c>
      <c r="AI168" s="144">
        <f t="shared" si="137"/>
        <v>0</v>
      </c>
      <c r="AJ168" s="144">
        <f t="shared" si="137"/>
        <v>0</v>
      </c>
      <c r="AK168" s="144">
        <f t="shared" si="137"/>
        <v>0</v>
      </c>
      <c r="AL168" s="144">
        <f t="shared" si="137"/>
        <v>0</v>
      </c>
      <c r="AM168" s="144">
        <f t="shared" si="137"/>
        <v>0</v>
      </c>
      <c r="AN168" s="144">
        <f t="shared" si="137"/>
        <v>0</v>
      </c>
      <c r="AO168" s="144">
        <f t="shared" si="137"/>
        <v>0</v>
      </c>
      <c r="AP168" s="144">
        <f t="shared" si="137"/>
        <v>0</v>
      </c>
      <c r="AQ168" s="144">
        <f t="shared" si="137"/>
        <v>0</v>
      </c>
      <c r="AR168" s="144">
        <f t="shared" si="137"/>
        <v>0</v>
      </c>
      <c r="AS168" s="144">
        <f t="shared" si="137"/>
        <v>0</v>
      </c>
      <c r="AT168" s="144">
        <f t="shared" si="137"/>
        <v>0</v>
      </c>
      <c r="AU168" s="144">
        <f t="shared" si="137"/>
        <v>0</v>
      </c>
      <c r="AV168" s="144">
        <f>SUMIF($AX$26:$CB$26,Betrachtungszeit_Heizung,AX168:CB168)</f>
        <v>0</v>
      </c>
      <c r="AX168" s="144">
        <f t="shared" si="138"/>
        <v>0</v>
      </c>
      <c r="AY168" s="144">
        <f t="shared" si="131"/>
        <v>0</v>
      </c>
      <c r="AZ168" s="144">
        <f t="shared" si="131"/>
        <v>0</v>
      </c>
      <c r="BA168" s="144">
        <f t="shared" si="131"/>
        <v>0</v>
      </c>
      <c r="BB168" s="144">
        <f t="shared" si="131"/>
        <v>0</v>
      </c>
      <c r="BC168" s="144">
        <f t="shared" si="131"/>
        <v>0</v>
      </c>
      <c r="BD168" s="144">
        <f t="shared" si="131"/>
        <v>0</v>
      </c>
      <c r="BE168" s="144">
        <f t="shared" si="131"/>
        <v>0</v>
      </c>
      <c r="BF168" s="144">
        <f t="shared" si="131"/>
        <v>0</v>
      </c>
      <c r="BG168" s="144">
        <f t="shared" si="131"/>
        <v>0</v>
      </c>
      <c r="BH168" s="144">
        <f t="shared" si="131"/>
        <v>0</v>
      </c>
      <c r="BI168" s="144">
        <f t="shared" si="131"/>
        <v>0</v>
      </c>
      <c r="BJ168" s="144">
        <f t="shared" si="131"/>
        <v>0</v>
      </c>
      <c r="BK168" s="144">
        <f t="shared" si="131"/>
        <v>0</v>
      </c>
      <c r="BL168" s="144">
        <f t="shared" si="131"/>
        <v>0</v>
      </c>
      <c r="BM168" s="144">
        <f t="shared" si="131"/>
        <v>0</v>
      </c>
      <c r="BN168" s="144">
        <f t="shared" si="131"/>
        <v>0</v>
      </c>
      <c r="BO168" s="144">
        <f t="shared" si="132"/>
        <v>0</v>
      </c>
      <c r="BP168" s="144">
        <f t="shared" si="132"/>
        <v>0</v>
      </c>
      <c r="BQ168" s="144">
        <f t="shared" si="132"/>
        <v>0</v>
      </c>
      <c r="BR168" s="144">
        <f t="shared" si="132"/>
        <v>0</v>
      </c>
      <c r="BS168" s="144">
        <f t="shared" si="132"/>
        <v>0</v>
      </c>
      <c r="BT168" s="144">
        <f t="shared" si="132"/>
        <v>0</v>
      </c>
      <c r="BU168" s="144">
        <f t="shared" si="132"/>
        <v>0</v>
      </c>
      <c r="BV168" s="144">
        <f t="shared" si="132"/>
        <v>0</v>
      </c>
      <c r="BW168" s="144">
        <f t="shared" si="132"/>
        <v>0</v>
      </c>
      <c r="BX168" s="144">
        <f t="shared" si="132"/>
        <v>0</v>
      </c>
      <c r="BY168" s="144">
        <f t="shared" si="132"/>
        <v>0</v>
      </c>
      <c r="BZ168" s="144">
        <f t="shared" si="132"/>
        <v>0</v>
      </c>
      <c r="CA168" s="144">
        <f t="shared" si="132"/>
        <v>0</v>
      </c>
      <c r="CB168" s="144">
        <f t="shared" si="132"/>
        <v>0</v>
      </c>
      <c r="CC168" s="369"/>
      <c r="CE168" s="189" t="str">
        <f t="shared" si="120"/>
        <v>Travaux de peinture</v>
      </c>
      <c r="CF168" s="145"/>
      <c r="CG168" s="145">
        <v>1</v>
      </c>
      <c r="CH168" s="145">
        <v>1</v>
      </c>
      <c r="CI168" s="145">
        <v>1</v>
      </c>
      <c r="CJ168" s="145">
        <v>1</v>
      </c>
      <c r="CK168" s="145">
        <v>1</v>
      </c>
      <c r="CL168" s="145">
        <v>1</v>
      </c>
      <c r="CM168" s="145">
        <v>1</v>
      </c>
      <c r="CN168" s="145">
        <v>1</v>
      </c>
      <c r="CO168" s="145">
        <v>1</v>
      </c>
      <c r="CP168" s="145">
        <v>1</v>
      </c>
      <c r="CQ168" s="145">
        <v>1</v>
      </c>
      <c r="CR168" s="145">
        <v>1</v>
      </c>
      <c r="CS168" s="145">
        <v>1</v>
      </c>
      <c r="CT168" s="145">
        <f t="shared" si="121"/>
        <v>0</v>
      </c>
      <c r="CU168" s="145">
        <f t="shared" si="122"/>
        <v>0</v>
      </c>
      <c r="CV168" s="145">
        <f t="shared" si="123"/>
        <v>0</v>
      </c>
    </row>
    <row r="169" spans="1:100" s="137" customFormat="1" ht="13.5" hidden="1" thickBot="1" x14ac:dyDescent="0.25">
      <c r="B169" s="98" t="s">
        <v>171</v>
      </c>
      <c r="C169" s="319"/>
      <c r="D169" s="49"/>
      <c r="E169" s="152">
        <v>15</v>
      </c>
      <c r="F169" s="642"/>
      <c r="G169" s="157">
        <v>0</v>
      </c>
      <c r="H169" s="636"/>
      <c r="I169" s="622" t="s">
        <v>124</v>
      </c>
      <c r="J169" s="165"/>
      <c r="K169" s="139">
        <f t="shared" si="124"/>
        <v>15</v>
      </c>
      <c r="L169" s="140">
        <f t="shared" si="135"/>
        <v>0</v>
      </c>
      <c r="M169" s="141">
        <f t="shared" si="136"/>
        <v>0</v>
      </c>
      <c r="N169" s="141">
        <f t="shared" si="103"/>
        <v>0</v>
      </c>
      <c r="O169" s="70"/>
      <c r="P169" s="143" t="str">
        <f t="shared" si="118"/>
        <v>Nettoyage de chantier</v>
      </c>
      <c r="Q169" s="144">
        <f t="shared" si="127"/>
        <v>0</v>
      </c>
      <c r="R169" s="144">
        <f t="shared" si="137"/>
        <v>0</v>
      </c>
      <c r="S169" s="144">
        <f t="shared" si="137"/>
        <v>0</v>
      </c>
      <c r="T169" s="144">
        <f t="shared" si="137"/>
        <v>0</v>
      </c>
      <c r="U169" s="144">
        <f t="shared" si="137"/>
        <v>0</v>
      </c>
      <c r="V169" s="144">
        <f t="shared" si="137"/>
        <v>0</v>
      </c>
      <c r="W169" s="144">
        <f t="shared" si="137"/>
        <v>0</v>
      </c>
      <c r="X169" s="144">
        <f t="shared" si="137"/>
        <v>0</v>
      </c>
      <c r="Y169" s="144">
        <f t="shared" si="137"/>
        <v>0</v>
      </c>
      <c r="Z169" s="144">
        <f t="shared" si="137"/>
        <v>0</v>
      </c>
      <c r="AA169" s="144">
        <f t="shared" si="137"/>
        <v>0</v>
      </c>
      <c r="AB169" s="144">
        <f t="shared" si="137"/>
        <v>0</v>
      </c>
      <c r="AC169" s="144">
        <f t="shared" si="137"/>
        <v>0</v>
      </c>
      <c r="AD169" s="144">
        <f t="shared" si="137"/>
        <v>0</v>
      </c>
      <c r="AE169" s="144">
        <f t="shared" si="137"/>
        <v>0</v>
      </c>
      <c r="AF169" s="144">
        <f t="shared" si="137"/>
        <v>0</v>
      </c>
      <c r="AG169" s="144">
        <f t="shared" si="137"/>
        <v>0</v>
      </c>
      <c r="AH169" s="144">
        <f t="shared" si="137"/>
        <v>0</v>
      </c>
      <c r="AI169" s="144">
        <f t="shared" si="137"/>
        <v>0</v>
      </c>
      <c r="AJ169" s="144">
        <f t="shared" si="137"/>
        <v>0</v>
      </c>
      <c r="AK169" s="144">
        <f t="shared" si="137"/>
        <v>0</v>
      </c>
      <c r="AL169" s="144">
        <f t="shared" si="137"/>
        <v>0</v>
      </c>
      <c r="AM169" s="144">
        <f t="shared" si="137"/>
        <v>0</v>
      </c>
      <c r="AN169" s="144">
        <f t="shared" si="137"/>
        <v>0</v>
      </c>
      <c r="AO169" s="144">
        <f t="shared" si="137"/>
        <v>0</v>
      </c>
      <c r="AP169" s="144">
        <f t="shared" si="137"/>
        <v>0</v>
      </c>
      <c r="AQ169" s="144">
        <f t="shared" si="137"/>
        <v>0</v>
      </c>
      <c r="AR169" s="144">
        <f t="shared" si="137"/>
        <v>0</v>
      </c>
      <c r="AS169" s="144">
        <f t="shared" si="137"/>
        <v>0</v>
      </c>
      <c r="AT169" s="144">
        <f t="shared" si="137"/>
        <v>0</v>
      </c>
      <c r="AU169" s="144">
        <f t="shared" si="137"/>
        <v>0</v>
      </c>
      <c r="AV169" s="144">
        <f>SUMIF($AX$26:$CB$26,Betrachtungszeit_Heizung,AX169:CB169)</f>
        <v>0</v>
      </c>
      <c r="AX169" s="144">
        <f t="shared" si="138"/>
        <v>0</v>
      </c>
      <c r="AY169" s="144">
        <f t="shared" si="131"/>
        <v>0</v>
      </c>
      <c r="AZ169" s="144">
        <f t="shared" si="131"/>
        <v>0</v>
      </c>
      <c r="BA169" s="144">
        <f t="shared" si="131"/>
        <v>0</v>
      </c>
      <c r="BB169" s="144">
        <f t="shared" si="131"/>
        <v>0</v>
      </c>
      <c r="BC169" s="144">
        <f t="shared" si="131"/>
        <v>0</v>
      </c>
      <c r="BD169" s="144">
        <f t="shared" si="131"/>
        <v>0</v>
      </c>
      <c r="BE169" s="144">
        <f t="shared" si="131"/>
        <v>0</v>
      </c>
      <c r="BF169" s="144">
        <f t="shared" si="131"/>
        <v>0</v>
      </c>
      <c r="BG169" s="144">
        <f t="shared" si="131"/>
        <v>0</v>
      </c>
      <c r="BH169" s="144">
        <f t="shared" si="131"/>
        <v>0</v>
      </c>
      <c r="BI169" s="144">
        <f t="shared" si="131"/>
        <v>0</v>
      </c>
      <c r="BJ169" s="144">
        <f t="shared" si="131"/>
        <v>0</v>
      </c>
      <c r="BK169" s="144">
        <f t="shared" si="131"/>
        <v>0</v>
      </c>
      <c r="BL169" s="144">
        <f t="shared" si="131"/>
        <v>0</v>
      </c>
      <c r="BM169" s="144">
        <f t="shared" si="131"/>
        <v>0</v>
      </c>
      <c r="BN169" s="144">
        <f t="shared" si="131"/>
        <v>0</v>
      </c>
      <c r="BO169" s="144">
        <f t="shared" si="132"/>
        <v>0</v>
      </c>
      <c r="BP169" s="144">
        <f t="shared" si="132"/>
        <v>0</v>
      </c>
      <c r="BQ169" s="144">
        <f t="shared" si="132"/>
        <v>0</v>
      </c>
      <c r="BR169" s="144">
        <f t="shared" si="132"/>
        <v>0</v>
      </c>
      <c r="BS169" s="144">
        <f t="shared" si="132"/>
        <v>0</v>
      </c>
      <c r="BT169" s="144">
        <f t="shared" si="132"/>
        <v>0</v>
      </c>
      <c r="BU169" s="144">
        <f t="shared" si="132"/>
        <v>0</v>
      </c>
      <c r="BV169" s="144">
        <f t="shared" si="132"/>
        <v>0</v>
      </c>
      <c r="BW169" s="144">
        <f t="shared" si="132"/>
        <v>0</v>
      </c>
      <c r="BX169" s="144">
        <f t="shared" si="132"/>
        <v>0</v>
      </c>
      <c r="BY169" s="144">
        <f t="shared" si="132"/>
        <v>0</v>
      </c>
      <c r="BZ169" s="144">
        <f t="shared" si="132"/>
        <v>0</v>
      </c>
      <c r="CA169" s="144">
        <f t="shared" si="132"/>
        <v>0</v>
      </c>
      <c r="CB169" s="144">
        <f t="shared" si="132"/>
        <v>0</v>
      </c>
      <c r="CC169" s="369"/>
      <c r="CE169" s="189" t="str">
        <f t="shared" si="120"/>
        <v>Nettoyage de chantier</v>
      </c>
      <c r="CF169" s="145"/>
      <c r="CG169" s="145">
        <v>1</v>
      </c>
      <c r="CH169" s="145">
        <v>1</v>
      </c>
      <c r="CI169" s="145">
        <v>1</v>
      </c>
      <c r="CJ169" s="145">
        <v>1</v>
      </c>
      <c r="CK169" s="145">
        <v>1</v>
      </c>
      <c r="CL169" s="145">
        <v>1</v>
      </c>
      <c r="CM169" s="145">
        <v>1</v>
      </c>
      <c r="CN169" s="145">
        <v>1</v>
      </c>
      <c r="CO169" s="145">
        <v>1</v>
      </c>
      <c r="CP169" s="145">
        <v>1</v>
      </c>
      <c r="CQ169" s="145">
        <v>1</v>
      </c>
      <c r="CR169" s="145">
        <v>1</v>
      </c>
      <c r="CS169" s="145">
        <v>1</v>
      </c>
      <c r="CT169" s="145">
        <f t="shared" si="121"/>
        <v>0</v>
      </c>
      <c r="CU169" s="145">
        <f t="shared" si="122"/>
        <v>0</v>
      </c>
      <c r="CV169" s="145">
        <f t="shared" si="123"/>
        <v>0</v>
      </c>
    </row>
    <row r="170" spans="1:100" s="137" customFormat="1" ht="13.5" hidden="1" thickBot="1" x14ac:dyDescent="0.25">
      <c r="B170" s="96" t="s">
        <v>417</v>
      </c>
      <c r="C170" s="319"/>
      <c r="D170" s="49"/>
      <c r="E170" s="152">
        <v>30</v>
      </c>
      <c r="F170" s="642"/>
      <c r="G170" s="34">
        <v>5.0000000000000001E-3</v>
      </c>
      <c r="H170" s="636"/>
      <c r="I170" s="622" t="s">
        <v>124</v>
      </c>
      <c r="J170" s="165"/>
      <c r="K170" s="139">
        <f t="shared" si="124"/>
        <v>30</v>
      </c>
      <c r="L170" s="140">
        <f t="shared" si="135"/>
        <v>5.0000000000000001E-3</v>
      </c>
      <c r="M170" s="141">
        <f t="shared" si="136"/>
        <v>0</v>
      </c>
      <c r="N170" s="141">
        <f t="shared" si="103"/>
        <v>0</v>
      </c>
      <c r="O170" s="70"/>
      <c r="P170" s="149" t="str">
        <f t="shared" si="118"/>
        <v>Aménagements extérieurs</v>
      </c>
      <c r="Q170" s="144">
        <f t="shared" si="127"/>
        <v>0</v>
      </c>
      <c r="R170" s="144">
        <f t="shared" si="137"/>
        <v>0</v>
      </c>
      <c r="S170" s="144">
        <f t="shared" si="137"/>
        <v>0</v>
      </c>
      <c r="T170" s="144">
        <f t="shared" si="137"/>
        <v>0</v>
      </c>
      <c r="U170" s="144">
        <f t="shared" si="137"/>
        <v>0</v>
      </c>
      <c r="V170" s="144">
        <f t="shared" si="137"/>
        <v>0</v>
      </c>
      <c r="W170" s="144">
        <f t="shared" si="137"/>
        <v>0</v>
      </c>
      <c r="X170" s="144">
        <f t="shared" si="137"/>
        <v>0</v>
      </c>
      <c r="Y170" s="144">
        <f t="shared" si="137"/>
        <v>0</v>
      </c>
      <c r="Z170" s="144">
        <f t="shared" si="137"/>
        <v>0</v>
      </c>
      <c r="AA170" s="144">
        <f t="shared" si="137"/>
        <v>0</v>
      </c>
      <c r="AB170" s="144">
        <f t="shared" si="137"/>
        <v>0</v>
      </c>
      <c r="AC170" s="144">
        <f t="shared" si="137"/>
        <v>0</v>
      </c>
      <c r="AD170" s="144">
        <f t="shared" si="137"/>
        <v>0</v>
      </c>
      <c r="AE170" s="144">
        <f t="shared" si="137"/>
        <v>0</v>
      </c>
      <c r="AF170" s="144">
        <f t="shared" si="137"/>
        <v>0</v>
      </c>
      <c r="AG170" s="144">
        <f t="shared" si="137"/>
        <v>0</v>
      </c>
      <c r="AH170" s="144">
        <f t="shared" si="137"/>
        <v>0</v>
      </c>
      <c r="AI170" s="144">
        <f t="shared" si="137"/>
        <v>0</v>
      </c>
      <c r="AJ170" s="144">
        <f t="shared" si="137"/>
        <v>0</v>
      </c>
      <c r="AK170" s="144">
        <f t="shared" si="137"/>
        <v>0</v>
      </c>
      <c r="AL170" s="144">
        <f t="shared" si="137"/>
        <v>0</v>
      </c>
      <c r="AM170" s="144">
        <f t="shared" si="137"/>
        <v>0</v>
      </c>
      <c r="AN170" s="144">
        <f t="shared" si="137"/>
        <v>0</v>
      </c>
      <c r="AO170" s="144">
        <f t="shared" si="137"/>
        <v>0</v>
      </c>
      <c r="AP170" s="144">
        <f t="shared" si="137"/>
        <v>0</v>
      </c>
      <c r="AQ170" s="144">
        <f t="shared" si="137"/>
        <v>0</v>
      </c>
      <c r="AR170" s="144">
        <f t="shared" si="137"/>
        <v>0</v>
      </c>
      <c r="AS170" s="144">
        <f t="shared" si="137"/>
        <v>0</v>
      </c>
      <c r="AT170" s="144">
        <f t="shared" si="137"/>
        <v>0</v>
      </c>
      <c r="AU170" s="144">
        <f t="shared" si="137"/>
        <v>0</v>
      </c>
      <c r="AV170" s="144">
        <f>SUMIF($AX$26:$CB$26,Betrachtungszeit_Heizung,AX170:CB170)</f>
        <v>0</v>
      </c>
      <c r="AX170" s="144">
        <f t="shared" si="138"/>
        <v>0</v>
      </c>
      <c r="AY170" s="144">
        <f t="shared" si="131"/>
        <v>0</v>
      </c>
      <c r="AZ170" s="144">
        <f t="shared" si="131"/>
        <v>0</v>
      </c>
      <c r="BA170" s="144">
        <f t="shared" si="131"/>
        <v>0</v>
      </c>
      <c r="BB170" s="144">
        <f t="shared" si="131"/>
        <v>0</v>
      </c>
      <c r="BC170" s="144">
        <f t="shared" si="131"/>
        <v>0</v>
      </c>
      <c r="BD170" s="144">
        <f t="shared" si="131"/>
        <v>0</v>
      </c>
      <c r="BE170" s="144">
        <f t="shared" si="131"/>
        <v>0</v>
      </c>
      <c r="BF170" s="144">
        <f t="shared" si="131"/>
        <v>0</v>
      </c>
      <c r="BG170" s="144">
        <f t="shared" si="131"/>
        <v>0</v>
      </c>
      <c r="BH170" s="144">
        <f t="shared" si="131"/>
        <v>0</v>
      </c>
      <c r="BI170" s="144">
        <f t="shared" si="131"/>
        <v>0</v>
      </c>
      <c r="BJ170" s="144">
        <f t="shared" si="131"/>
        <v>0</v>
      </c>
      <c r="BK170" s="144">
        <f t="shared" si="131"/>
        <v>0</v>
      </c>
      <c r="BL170" s="144">
        <f t="shared" si="131"/>
        <v>0</v>
      </c>
      <c r="BM170" s="144">
        <f t="shared" si="131"/>
        <v>0</v>
      </c>
      <c r="BN170" s="144">
        <f t="shared" si="131"/>
        <v>0</v>
      </c>
      <c r="BO170" s="144">
        <f t="shared" si="132"/>
        <v>0</v>
      </c>
      <c r="BP170" s="144">
        <f t="shared" si="132"/>
        <v>0</v>
      </c>
      <c r="BQ170" s="144">
        <f t="shared" si="132"/>
        <v>0</v>
      </c>
      <c r="BR170" s="144">
        <f t="shared" si="132"/>
        <v>0</v>
      </c>
      <c r="BS170" s="144">
        <f t="shared" si="132"/>
        <v>0</v>
      </c>
      <c r="BT170" s="144">
        <f t="shared" si="132"/>
        <v>0</v>
      </c>
      <c r="BU170" s="144">
        <f t="shared" si="132"/>
        <v>0</v>
      </c>
      <c r="BV170" s="144">
        <f t="shared" si="132"/>
        <v>0</v>
      </c>
      <c r="BW170" s="144">
        <f t="shared" si="132"/>
        <v>0</v>
      </c>
      <c r="BX170" s="144">
        <f t="shared" si="132"/>
        <v>0</v>
      </c>
      <c r="BY170" s="144">
        <f t="shared" si="132"/>
        <v>0</v>
      </c>
      <c r="BZ170" s="144">
        <f t="shared" si="132"/>
        <v>0</v>
      </c>
      <c r="CA170" s="144">
        <f t="shared" si="132"/>
        <v>0</v>
      </c>
      <c r="CB170" s="144">
        <f t="shared" si="132"/>
        <v>0</v>
      </c>
      <c r="CC170" s="369"/>
      <c r="CE170" s="189" t="str">
        <f t="shared" si="120"/>
        <v>Aménagements extérieurs</v>
      </c>
      <c r="CF170" s="145"/>
      <c r="CG170" s="145">
        <v>1</v>
      </c>
      <c r="CH170" s="145">
        <v>1</v>
      </c>
      <c r="CI170" s="145">
        <v>1</v>
      </c>
      <c r="CJ170" s="145">
        <v>1</v>
      </c>
      <c r="CK170" s="145">
        <v>1</v>
      </c>
      <c r="CL170" s="145">
        <v>1</v>
      </c>
      <c r="CM170" s="145">
        <v>1</v>
      </c>
      <c r="CN170" s="145">
        <v>1</v>
      </c>
      <c r="CO170" s="145">
        <v>1</v>
      </c>
      <c r="CP170" s="145">
        <v>1</v>
      </c>
      <c r="CQ170" s="145">
        <v>1</v>
      </c>
      <c r="CR170" s="145">
        <v>1</v>
      </c>
      <c r="CS170" s="145">
        <v>1</v>
      </c>
      <c r="CT170" s="145">
        <f t="shared" si="121"/>
        <v>0</v>
      </c>
      <c r="CU170" s="145">
        <f t="shared" si="122"/>
        <v>0</v>
      </c>
      <c r="CV170" s="145">
        <f t="shared" si="123"/>
        <v>0</v>
      </c>
    </row>
    <row r="171" spans="1:100" s="137" customFormat="1" hidden="1" x14ac:dyDescent="0.2">
      <c r="B171" s="96" t="s">
        <v>45</v>
      </c>
      <c r="C171" s="320"/>
      <c r="D171" s="50"/>
      <c r="E171" s="510">
        <v>30</v>
      </c>
      <c r="F171" s="643"/>
      <c r="G171" s="157" t="s">
        <v>46</v>
      </c>
      <c r="H171" s="637"/>
      <c r="I171" s="623" t="s">
        <v>124</v>
      </c>
      <c r="J171" s="84"/>
      <c r="K171" s="139">
        <f t="shared" si="124"/>
        <v>30</v>
      </c>
      <c r="L171" s="140">
        <f t="shared" si="135"/>
        <v>0</v>
      </c>
      <c r="M171" s="141">
        <f t="shared" si="136"/>
        <v>0</v>
      </c>
      <c r="N171" s="141">
        <f t="shared" si="103"/>
        <v>0</v>
      </c>
      <c r="O171" s="70"/>
      <c r="P171" s="149" t="str">
        <f t="shared" si="118"/>
        <v>Autre</v>
      </c>
      <c r="Q171" s="144">
        <f t="shared" si="127"/>
        <v>0</v>
      </c>
      <c r="R171" s="144">
        <f t="shared" si="137"/>
        <v>0</v>
      </c>
      <c r="S171" s="144">
        <f t="shared" si="137"/>
        <v>0</v>
      </c>
      <c r="T171" s="144">
        <f t="shared" si="137"/>
        <v>0</v>
      </c>
      <c r="U171" s="144">
        <f t="shared" si="137"/>
        <v>0</v>
      </c>
      <c r="V171" s="144">
        <f t="shared" si="137"/>
        <v>0</v>
      </c>
      <c r="W171" s="144">
        <f t="shared" si="137"/>
        <v>0</v>
      </c>
      <c r="X171" s="144">
        <f t="shared" si="137"/>
        <v>0</v>
      </c>
      <c r="Y171" s="144">
        <f t="shared" si="137"/>
        <v>0</v>
      </c>
      <c r="Z171" s="144">
        <f t="shared" si="137"/>
        <v>0</v>
      </c>
      <c r="AA171" s="144">
        <f t="shared" si="137"/>
        <v>0</v>
      </c>
      <c r="AB171" s="144">
        <f t="shared" si="137"/>
        <v>0</v>
      </c>
      <c r="AC171" s="144">
        <f t="shared" si="137"/>
        <v>0</v>
      </c>
      <c r="AD171" s="144">
        <f t="shared" si="137"/>
        <v>0</v>
      </c>
      <c r="AE171" s="144">
        <f t="shared" si="137"/>
        <v>0</v>
      </c>
      <c r="AF171" s="144">
        <f t="shared" si="137"/>
        <v>0</v>
      </c>
      <c r="AG171" s="144">
        <f t="shared" si="137"/>
        <v>0</v>
      </c>
      <c r="AH171" s="144">
        <f t="shared" si="137"/>
        <v>0</v>
      </c>
      <c r="AI171" s="144">
        <f t="shared" si="137"/>
        <v>0</v>
      </c>
      <c r="AJ171" s="144">
        <f t="shared" si="137"/>
        <v>0</v>
      </c>
      <c r="AK171" s="144">
        <f t="shared" si="137"/>
        <v>0</v>
      </c>
      <c r="AL171" s="144">
        <f t="shared" si="137"/>
        <v>0</v>
      </c>
      <c r="AM171" s="144">
        <f t="shared" si="137"/>
        <v>0</v>
      </c>
      <c r="AN171" s="144">
        <f t="shared" si="137"/>
        <v>0</v>
      </c>
      <c r="AO171" s="144">
        <f t="shared" si="137"/>
        <v>0</v>
      </c>
      <c r="AP171" s="144">
        <f t="shared" si="137"/>
        <v>0</v>
      </c>
      <c r="AQ171" s="144">
        <f t="shared" si="137"/>
        <v>0</v>
      </c>
      <c r="AR171" s="144">
        <f t="shared" si="137"/>
        <v>0</v>
      </c>
      <c r="AS171" s="144">
        <f t="shared" si="137"/>
        <v>0</v>
      </c>
      <c r="AT171" s="144">
        <f t="shared" si="137"/>
        <v>0</v>
      </c>
      <c r="AU171" s="144">
        <f t="shared" si="137"/>
        <v>0</v>
      </c>
      <c r="AV171" s="144">
        <f>SUMIF($AX$26:$CB$26,Betrachtungszeit_Heizung,AX171:CB171)</f>
        <v>0</v>
      </c>
      <c r="AX171" s="144">
        <f t="shared" si="138"/>
        <v>0</v>
      </c>
      <c r="AY171" s="144">
        <f t="shared" si="131"/>
        <v>0</v>
      </c>
      <c r="AZ171" s="144">
        <f t="shared" si="131"/>
        <v>0</v>
      </c>
      <c r="BA171" s="144">
        <f t="shared" si="131"/>
        <v>0</v>
      </c>
      <c r="BB171" s="144">
        <f t="shared" si="131"/>
        <v>0</v>
      </c>
      <c r="BC171" s="144">
        <f t="shared" si="131"/>
        <v>0</v>
      </c>
      <c r="BD171" s="144">
        <f t="shared" si="131"/>
        <v>0</v>
      </c>
      <c r="BE171" s="144">
        <f t="shared" si="131"/>
        <v>0</v>
      </c>
      <c r="BF171" s="144">
        <f t="shared" si="131"/>
        <v>0</v>
      </c>
      <c r="BG171" s="144">
        <f t="shared" si="131"/>
        <v>0</v>
      </c>
      <c r="BH171" s="144">
        <f t="shared" si="131"/>
        <v>0</v>
      </c>
      <c r="BI171" s="144">
        <f t="shared" si="131"/>
        <v>0</v>
      </c>
      <c r="BJ171" s="144">
        <f t="shared" si="131"/>
        <v>0</v>
      </c>
      <c r="BK171" s="144">
        <f t="shared" si="131"/>
        <v>0</v>
      </c>
      <c r="BL171" s="144">
        <f t="shared" si="131"/>
        <v>0</v>
      </c>
      <c r="BM171" s="144">
        <f t="shared" si="131"/>
        <v>0</v>
      </c>
      <c r="BN171" s="144">
        <f t="shared" si="131"/>
        <v>0</v>
      </c>
      <c r="BO171" s="144">
        <f t="shared" si="132"/>
        <v>0</v>
      </c>
      <c r="BP171" s="144">
        <f t="shared" si="132"/>
        <v>0</v>
      </c>
      <c r="BQ171" s="144">
        <f t="shared" si="132"/>
        <v>0</v>
      </c>
      <c r="BR171" s="144">
        <f t="shared" si="132"/>
        <v>0</v>
      </c>
      <c r="BS171" s="144">
        <f t="shared" si="132"/>
        <v>0</v>
      </c>
      <c r="BT171" s="144">
        <f t="shared" si="132"/>
        <v>0</v>
      </c>
      <c r="BU171" s="144">
        <f t="shared" si="132"/>
        <v>0</v>
      </c>
      <c r="BV171" s="144">
        <f t="shared" si="132"/>
        <v>0</v>
      </c>
      <c r="BW171" s="144">
        <f t="shared" si="132"/>
        <v>0</v>
      </c>
      <c r="BX171" s="144">
        <f t="shared" si="132"/>
        <v>0</v>
      </c>
      <c r="BY171" s="144">
        <f t="shared" si="132"/>
        <v>0</v>
      </c>
      <c r="BZ171" s="144">
        <f t="shared" si="132"/>
        <v>0</v>
      </c>
      <c r="CA171" s="144">
        <f t="shared" si="132"/>
        <v>0</v>
      </c>
      <c r="CB171" s="144">
        <f t="shared" si="132"/>
        <v>0</v>
      </c>
      <c r="CC171" s="369"/>
      <c r="CE171" s="189" t="str">
        <f t="shared" si="120"/>
        <v>Autre</v>
      </c>
      <c r="CF171" s="145"/>
      <c r="CG171" s="145">
        <v>1</v>
      </c>
      <c r="CH171" s="145">
        <v>1</v>
      </c>
      <c r="CI171" s="145">
        <v>1</v>
      </c>
      <c r="CJ171" s="145">
        <v>1</v>
      </c>
      <c r="CK171" s="145">
        <v>1</v>
      </c>
      <c r="CL171" s="145">
        <v>1</v>
      </c>
      <c r="CM171" s="145">
        <v>1</v>
      </c>
      <c r="CN171" s="145">
        <v>1</v>
      </c>
      <c r="CO171" s="145">
        <v>1</v>
      </c>
      <c r="CP171" s="145">
        <v>1</v>
      </c>
      <c r="CQ171" s="145">
        <v>1</v>
      </c>
      <c r="CR171" s="145">
        <v>1</v>
      </c>
      <c r="CS171" s="145">
        <v>1</v>
      </c>
      <c r="CT171" s="145">
        <f t="shared" si="121"/>
        <v>0</v>
      </c>
      <c r="CU171" s="145">
        <f t="shared" si="122"/>
        <v>0</v>
      </c>
      <c r="CV171" s="145">
        <f t="shared" si="123"/>
        <v>0</v>
      </c>
    </row>
    <row r="172" spans="1:100" s="158" customFormat="1" ht="13.5" hidden="1" thickBot="1" x14ac:dyDescent="0.25">
      <c r="A172" s="137"/>
      <c r="B172" s="625" t="s">
        <v>172</v>
      </c>
      <c r="C172" s="322"/>
      <c r="D172" s="129"/>
      <c r="E172" s="155"/>
      <c r="F172" s="127"/>
      <c r="G172" s="130"/>
      <c r="H172" s="639"/>
      <c r="I172" s="130"/>
      <c r="J172" s="84"/>
      <c r="K172" s="139"/>
      <c r="L172" s="140"/>
      <c r="M172" s="141"/>
      <c r="N172" s="141"/>
      <c r="O172" s="70"/>
      <c r="P172" s="397" t="str">
        <f t="shared" si="118"/>
        <v>19. Imprévus</v>
      </c>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37"/>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E172" s="374" t="str">
        <f t="shared" si="120"/>
        <v>19. Imprévus</v>
      </c>
      <c r="CF172" s="145">
        <v>1</v>
      </c>
      <c r="CG172" s="145">
        <v>1</v>
      </c>
      <c r="CH172" s="145">
        <v>1</v>
      </c>
      <c r="CI172" s="145">
        <v>1</v>
      </c>
      <c r="CJ172" s="145">
        <v>1</v>
      </c>
      <c r="CK172" s="145">
        <v>1</v>
      </c>
      <c r="CL172" s="145">
        <v>1</v>
      </c>
      <c r="CM172" s="145">
        <v>1</v>
      </c>
      <c r="CN172" s="145">
        <v>1</v>
      </c>
      <c r="CO172" s="145">
        <v>1</v>
      </c>
      <c r="CP172" s="145">
        <v>1</v>
      </c>
      <c r="CQ172" s="145">
        <v>1</v>
      </c>
      <c r="CR172" s="145">
        <v>1</v>
      </c>
      <c r="CS172" s="145">
        <v>1</v>
      </c>
      <c r="CT172" s="145">
        <f t="shared" si="121"/>
        <v>1</v>
      </c>
      <c r="CU172" s="145">
        <f t="shared" si="122"/>
        <v>1</v>
      </c>
      <c r="CV172" s="145">
        <f t="shared" si="123"/>
        <v>1</v>
      </c>
    </row>
    <row r="173" spans="1:100" s="158" customFormat="1" ht="13.5" hidden="1" thickBot="1" x14ac:dyDescent="0.25">
      <c r="A173" s="137"/>
      <c r="B173" s="96" t="s">
        <v>418</v>
      </c>
      <c r="C173" s="319"/>
      <c r="D173" s="49"/>
      <c r="E173" s="152">
        <v>20</v>
      </c>
      <c r="F173" s="642"/>
      <c r="G173" s="157">
        <v>0.02</v>
      </c>
      <c r="H173" s="636"/>
      <c r="I173" s="622" t="s">
        <v>124</v>
      </c>
      <c r="J173" s="84"/>
      <c r="K173" s="139">
        <f t="shared" si="124"/>
        <v>20</v>
      </c>
      <c r="L173" s="140">
        <f t="shared" ref="L173:L174" si="139">IF(ISNUMBER(H173),IF(I173=$D$332,IFERROR(H173/D173,"-"),H173/100),IF(ISNUMBER(G173),G173,0))</f>
        <v>0.02</v>
      </c>
      <c r="M173" s="141">
        <f t="shared" ref="M173:M174" si="140">IF(AND(ISNUMBER(H173),I173=$D$332),H173,L173*D173)</f>
        <v>0</v>
      </c>
      <c r="N173" s="141">
        <f t="shared" si="103"/>
        <v>0</v>
      </c>
      <c r="O173" s="70"/>
      <c r="P173" s="149" t="str">
        <f t="shared" si="118"/>
        <v>Imprévus - installations techniques</v>
      </c>
      <c r="Q173" s="144">
        <f t="shared" si="127"/>
        <v>0</v>
      </c>
      <c r="R173" s="144">
        <f t="shared" ref="R173:AU174" si="141">IF(Betrachtungszeit_Heizung&lt;R$26,0,IF(AND(Q$26&lt;&gt;0,Q$26/($K173)=INT(Q$26/($K173))),$D173,0))</f>
        <v>0</v>
      </c>
      <c r="S173" s="144">
        <f t="shared" si="141"/>
        <v>0</v>
      </c>
      <c r="T173" s="144">
        <f t="shared" si="141"/>
        <v>0</v>
      </c>
      <c r="U173" s="144">
        <f t="shared" si="141"/>
        <v>0</v>
      </c>
      <c r="V173" s="144">
        <f t="shared" si="141"/>
        <v>0</v>
      </c>
      <c r="W173" s="144">
        <f t="shared" si="141"/>
        <v>0</v>
      </c>
      <c r="X173" s="144">
        <f t="shared" si="141"/>
        <v>0</v>
      </c>
      <c r="Y173" s="144">
        <f t="shared" si="141"/>
        <v>0</v>
      </c>
      <c r="Z173" s="144">
        <f t="shared" si="141"/>
        <v>0</v>
      </c>
      <c r="AA173" s="144">
        <f t="shared" si="141"/>
        <v>0</v>
      </c>
      <c r="AB173" s="144">
        <f t="shared" si="141"/>
        <v>0</v>
      </c>
      <c r="AC173" s="144">
        <f t="shared" si="141"/>
        <v>0</v>
      </c>
      <c r="AD173" s="144">
        <f t="shared" si="141"/>
        <v>0</v>
      </c>
      <c r="AE173" s="144">
        <f t="shared" si="141"/>
        <v>0</v>
      </c>
      <c r="AF173" s="144">
        <f t="shared" si="141"/>
        <v>0</v>
      </c>
      <c r="AG173" s="144">
        <f t="shared" si="141"/>
        <v>0</v>
      </c>
      <c r="AH173" s="144">
        <f t="shared" si="141"/>
        <v>0</v>
      </c>
      <c r="AI173" s="144">
        <f t="shared" si="141"/>
        <v>0</v>
      </c>
      <c r="AJ173" s="144">
        <f t="shared" si="141"/>
        <v>0</v>
      </c>
      <c r="AK173" s="144">
        <f t="shared" si="141"/>
        <v>0</v>
      </c>
      <c r="AL173" s="144">
        <f t="shared" si="141"/>
        <v>0</v>
      </c>
      <c r="AM173" s="144">
        <f t="shared" si="141"/>
        <v>0</v>
      </c>
      <c r="AN173" s="144">
        <f t="shared" si="141"/>
        <v>0</v>
      </c>
      <c r="AO173" s="144">
        <f t="shared" si="141"/>
        <v>0</v>
      </c>
      <c r="AP173" s="144">
        <f t="shared" si="141"/>
        <v>0</v>
      </c>
      <c r="AQ173" s="144">
        <f t="shared" si="141"/>
        <v>0</v>
      </c>
      <c r="AR173" s="144">
        <f t="shared" si="141"/>
        <v>0</v>
      </c>
      <c r="AS173" s="144">
        <f t="shared" si="141"/>
        <v>0</v>
      </c>
      <c r="AT173" s="144">
        <f t="shared" si="141"/>
        <v>0</v>
      </c>
      <c r="AU173" s="144">
        <f t="shared" si="141"/>
        <v>0</v>
      </c>
      <c r="AV173" s="144">
        <f>SUMIF($AX$26:$CB$26,Betrachtungszeit_Heizung,AX173:CB173)</f>
        <v>0</v>
      </c>
      <c r="AW173" s="137"/>
      <c r="AX173" s="144">
        <f t="shared" ref="AX173:AX174" si="142">$D173</f>
        <v>0</v>
      </c>
      <c r="AY173" s="144">
        <f t="shared" si="131"/>
        <v>0</v>
      </c>
      <c r="AZ173" s="144">
        <f t="shared" si="131"/>
        <v>0</v>
      </c>
      <c r="BA173" s="144">
        <f t="shared" si="131"/>
        <v>0</v>
      </c>
      <c r="BB173" s="144">
        <f t="shared" si="131"/>
        <v>0</v>
      </c>
      <c r="BC173" s="144">
        <f t="shared" si="131"/>
        <v>0</v>
      </c>
      <c r="BD173" s="144">
        <f t="shared" si="131"/>
        <v>0</v>
      </c>
      <c r="BE173" s="144">
        <f t="shared" si="131"/>
        <v>0</v>
      </c>
      <c r="BF173" s="144">
        <f t="shared" si="131"/>
        <v>0</v>
      </c>
      <c r="BG173" s="144">
        <f t="shared" si="131"/>
        <v>0</v>
      </c>
      <c r="BH173" s="144">
        <f t="shared" si="131"/>
        <v>0</v>
      </c>
      <c r="BI173" s="144">
        <f t="shared" si="131"/>
        <v>0</v>
      </c>
      <c r="BJ173" s="144">
        <f t="shared" si="131"/>
        <v>0</v>
      </c>
      <c r="BK173" s="144">
        <f t="shared" si="131"/>
        <v>0</v>
      </c>
      <c r="BL173" s="144">
        <f t="shared" si="131"/>
        <v>0</v>
      </c>
      <c r="BM173" s="144">
        <f t="shared" si="131"/>
        <v>0</v>
      </c>
      <c r="BN173" s="144">
        <f t="shared" ref="BN173:BQ185" si="143">BM173-$N173+AG173</f>
        <v>0</v>
      </c>
      <c r="BO173" s="144">
        <f t="shared" si="132"/>
        <v>0</v>
      </c>
      <c r="BP173" s="144">
        <f t="shared" si="132"/>
        <v>0</v>
      </c>
      <c r="BQ173" s="144">
        <f t="shared" si="132"/>
        <v>0</v>
      </c>
      <c r="BR173" s="144">
        <f t="shared" si="132"/>
        <v>0</v>
      </c>
      <c r="BS173" s="144">
        <f t="shared" si="132"/>
        <v>0</v>
      </c>
      <c r="BT173" s="144">
        <f t="shared" si="132"/>
        <v>0</v>
      </c>
      <c r="BU173" s="144">
        <f t="shared" si="132"/>
        <v>0</v>
      </c>
      <c r="BV173" s="144">
        <f t="shared" si="132"/>
        <v>0</v>
      </c>
      <c r="BW173" s="144">
        <f t="shared" si="132"/>
        <v>0</v>
      </c>
      <c r="BX173" s="144">
        <f t="shared" si="132"/>
        <v>0</v>
      </c>
      <c r="BY173" s="144">
        <f t="shared" si="132"/>
        <v>0</v>
      </c>
      <c r="BZ173" s="144">
        <f t="shared" si="132"/>
        <v>0</v>
      </c>
      <c r="CA173" s="144">
        <f t="shared" si="132"/>
        <v>0</v>
      </c>
      <c r="CB173" s="144">
        <f t="shared" si="132"/>
        <v>0</v>
      </c>
      <c r="CE173" s="189" t="str">
        <f t="shared" si="120"/>
        <v>Imprévus - installations techniques</v>
      </c>
      <c r="CF173" s="145"/>
      <c r="CG173" s="145">
        <v>1</v>
      </c>
      <c r="CH173" s="145">
        <v>1</v>
      </c>
      <c r="CI173" s="145">
        <v>1</v>
      </c>
      <c r="CJ173" s="145">
        <v>1</v>
      </c>
      <c r="CK173" s="145">
        <v>1</v>
      </c>
      <c r="CL173" s="145">
        <v>1</v>
      </c>
      <c r="CM173" s="145">
        <v>1</v>
      </c>
      <c r="CN173" s="145">
        <v>1</v>
      </c>
      <c r="CO173" s="145">
        <v>1</v>
      </c>
      <c r="CP173" s="145">
        <v>1</v>
      </c>
      <c r="CQ173" s="145">
        <v>1</v>
      </c>
      <c r="CR173" s="145">
        <v>1</v>
      </c>
      <c r="CS173" s="145">
        <v>1</v>
      </c>
      <c r="CT173" s="145">
        <f t="shared" si="121"/>
        <v>0</v>
      </c>
      <c r="CU173" s="145">
        <f t="shared" si="122"/>
        <v>0</v>
      </c>
      <c r="CV173" s="145">
        <f t="shared" si="123"/>
        <v>0</v>
      </c>
    </row>
    <row r="174" spans="1:100" s="158" customFormat="1" hidden="1" x14ac:dyDescent="0.2">
      <c r="A174" s="137"/>
      <c r="B174" s="96" t="s">
        <v>419</v>
      </c>
      <c r="C174" s="320"/>
      <c r="D174" s="50"/>
      <c r="E174" s="510">
        <v>20</v>
      </c>
      <c r="F174" s="643"/>
      <c r="G174" s="157">
        <v>0.01</v>
      </c>
      <c r="H174" s="637"/>
      <c r="I174" s="623" t="s">
        <v>124</v>
      </c>
      <c r="J174" s="84"/>
      <c r="K174" s="139">
        <f t="shared" si="124"/>
        <v>20</v>
      </c>
      <c r="L174" s="140">
        <f t="shared" si="139"/>
        <v>0.01</v>
      </c>
      <c r="M174" s="141">
        <f t="shared" si="140"/>
        <v>0</v>
      </c>
      <c r="N174" s="141">
        <f t="shared" si="103"/>
        <v>0</v>
      </c>
      <c r="O174" s="70"/>
      <c r="P174" s="149" t="str">
        <f t="shared" si="118"/>
        <v>Imprévus - travaux de construction</v>
      </c>
      <c r="Q174" s="144">
        <f t="shared" si="127"/>
        <v>0</v>
      </c>
      <c r="R174" s="144">
        <f t="shared" si="141"/>
        <v>0</v>
      </c>
      <c r="S174" s="144">
        <f t="shared" si="141"/>
        <v>0</v>
      </c>
      <c r="T174" s="144">
        <f t="shared" si="141"/>
        <v>0</v>
      </c>
      <c r="U174" s="144">
        <f t="shared" si="141"/>
        <v>0</v>
      </c>
      <c r="V174" s="144">
        <f t="shared" si="141"/>
        <v>0</v>
      </c>
      <c r="W174" s="144">
        <f t="shared" si="141"/>
        <v>0</v>
      </c>
      <c r="X174" s="144">
        <f t="shared" si="141"/>
        <v>0</v>
      </c>
      <c r="Y174" s="144">
        <f t="shared" si="141"/>
        <v>0</v>
      </c>
      <c r="Z174" s="144">
        <f t="shared" si="141"/>
        <v>0</v>
      </c>
      <c r="AA174" s="144">
        <f t="shared" si="141"/>
        <v>0</v>
      </c>
      <c r="AB174" s="144">
        <f t="shared" si="141"/>
        <v>0</v>
      </c>
      <c r="AC174" s="144">
        <f t="shared" si="141"/>
        <v>0</v>
      </c>
      <c r="AD174" s="144">
        <f t="shared" si="141"/>
        <v>0</v>
      </c>
      <c r="AE174" s="144">
        <f t="shared" si="141"/>
        <v>0</v>
      </c>
      <c r="AF174" s="144">
        <f t="shared" si="141"/>
        <v>0</v>
      </c>
      <c r="AG174" s="144">
        <f t="shared" si="141"/>
        <v>0</v>
      </c>
      <c r="AH174" s="144">
        <f t="shared" si="141"/>
        <v>0</v>
      </c>
      <c r="AI174" s="144">
        <f t="shared" si="141"/>
        <v>0</v>
      </c>
      <c r="AJ174" s="144">
        <f t="shared" si="141"/>
        <v>0</v>
      </c>
      <c r="AK174" s="144">
        <f t="shared" si="141"/>
        <v>0</v>
      </c>
      <c r="AL174" s="144">
        <f t="shared" si="141"/>
        <v>0</v>
      </c>
      <c r="AM174" s="144">
        <f t="shared" si="141"/>
        <v>0</v>
      </c>
      <c r="AN174" s="144">
        <f t="shared" si="141"/>
        <v>0</v>
      </c>
      <c r="AO174" s="144">
        <f t="shared" si="141"/>
        <v>0</v>
      </c>
      <c r="AP174" s="144">
        <f t="shared" si="141"/>
        <v>0</v>
      </c>
      <c r="AQ174" s="144">
        <f t="shared" si="141"/>
        <v>0</v>
      </c>
      <c r="AR174" s="144">
        <f t="shared" si="141"/>
        <v>0</v>
      </c>
      <c r="AS174" s="144">
        <f t="shared" si="141"/>
        <v>0</v>
      </c>
      <c r="AT174" s="144">
        <f t="shared" si="141"/>
        <v>0</v>
      </c>
      <c r="AU174" s="144">
        <f t="shared" si="141"/>
        <v>0</v>
      </c>
      <c r="AV174" s="144">
        <f>SUMIF($AX$26:$CB$26,Betrachtungszeit_Heizung,AX174:CB174)</f>
        <v>0</v>
      </c>
      <c r="AW174" s="137"/>
      <c r="AX174" s="144">
        <f t="shared" si="142"/>
        <v>0</v>
      </c>
      <c r="AY174" s="144">
        <f t="shared" ref="AY174:BM185" si="144">AX174-$N174+R174</f>
        <v>0</v>
      </c>
      <c r="AZ174" s="144">
        <f t="shared" si="144"/>
        <v>0</v>
      </c>
      <c r="BA174" s="144">
        <f t="shared" si="144"/>
        <v>0</v>
      </c>
      <c r="BB174" s="144">
        <f t="shared" si="144"/>
        <v>0</v>
      </c>
      <c r="BC174" s="144">
        <f t="shared" si="144"/>
        <v>0</v>
      </c>
      <c r="BD174" s="144">
        <f t="shared" si="144"/>
        <v>0</v>
      </c>
      <c r="BE174" s="144">
        <f t="shared" si="144"/>
        <v>0</v>
      </c>
      <c r="BF174" s="144">
        <f t="shared" si="144"/>
        <v>0</v>
      </c>
      <c r="BG174" s="144">
        <f t="shared" si="144"/>
        <v>0</v>
      </c>
      <c r="BH174" s="144">
        <f t="shared" si="144"/>
        <v>0</v>
      </c>
      <c r="BI174" s="144">
        <f t="shared" si="144"/>
        <v>0</v>
      </c>
      <c r="BJ174" s="144">
        <f t="shared" si="144"/>
        <v>0</v>
      </c>
      <c r="BK174" s="144">
        <f t="shared" si="144"/>
        <v>0</v>
      </c>
      <c r="BL174" s="144">
        <f t="shared" si="144"/>
        <v>0</v>
      </c>
      <c r="BM174" s="144">
        <f t="shared" si="144"/>
        <v>0</v>
      </c>
      <c r="BN174" s="144">
        <f t="shared" si="143"/>
        <v>0</v>
      </c>
      <c r="BO174" s="144">
        <f t="shared" si="132"/>
        <v>0</v>
      </c>
      <c r="BP174" s="144">
        <f t="shared" si="132"/>
        <v>0</v>
      </c>
      <c r="BQ174" s="144">
        <f t="shared" si="132"/>
        <v>0</v>
      </c>
      <c r="BR174" s="144">
        <f t="shared" si="132"/>
        <v>0</v>
      </c>
      <c r="BS174" s="144">
        <f t="shared" si="132"/>
        <v>0</v>
      </c>
      <c r="BT174" s="144">
        <f t="shared" si="132"/>
        <v>0</v>
      </c>
      <c r="BU174" s="144">
        <f t="shared" si="132"/>
        <v>0</v>
      </c>
      <c r="BV174" s="144">
        <f t="shared" si="132"/>
        <v>0</v>
      </c>
      <c r="BW174" s="144">
        <f t="shared" si="132"/>
        <v>0</v>
      </c>
      <c r="BX174" s="144">
        <f t="shared" si="132"/>
        <v>0</v>
      </c>
      <c r="BY174" s="144">
        <f t="shared" si="132"/>
        <v>0</v>
      </c>
      <c r="BZ174" s="144">
        <f t="shared" si="132"/>
        <v>0</v>
      </c>
      <c r="CA174" s="144">
        <f t="shared" si="132"/>
        <v>0</v>
      </c>
      <c r="CB174" s="144">
        <f t="shared" si="132"/>
        <v>0</v>
      </c>
      <c r="CE174" s="189" t="str">
        <f t="shared" si="120"/>
        <v>Imprévus - travaux de construction</v>
      </c>
      <c r="CF174" s="145"/>
      <c r="CG174" s="145">
        <v>1</v>
      </c>
      <c r="CH174" s="145">
        <v>1</v>
      </c>
      <c r="CI174" s="145">
        <v>1</v>
      </c>
      <c r="CJ174" s="145">
        <v>1</v>
      </c>
      <c r="CK174" s="145">
        <v>1</v>
      </c>
      <c r="CL174" s="145">
        <v>1</v>
      </c>
      <c r="CM174" s="145">
        <v>1</v>
      </c>
      <c r="CN174" s="145">
        <v>1</v>
      </c>
      <c r="CO174" s="145">
        <v>1</v>
      </c>
      <c r="CP174" s="145">
        <v>1</v>
      </c>
      <c r="CQ174" s="145">
        <v>1</v>
      </c>
      <c r="CR174" s="145">
        <v>1</v>
      </c>
      <c r="CS174" s="145">
        <v>1</v>
      </c>
      <c r="CT174" s="145">
        <f t="shared" si="121"/>
        <v>0</v>
      </c>
      <c r="CU174" s="145">
        <f t="shared" si="122"/>
        <v>0</v>
      </c>
      <c r="CV174" s="145">
        <f t="shared" si="123"/>
        <v>0</v>
      </c>
    </row>
    <row r="175" spans="1:100" s="137" customFormat="1" ht="13.5" hidden="1" thickBot="1" x14ac:dyDescent="0.25">
      <c r="B175" s="698" t="s">
        <v>173</v>
      </c>
      <c r="C175" s="323"/>
      <c r="D175" s="160"/>
      <c r="E175" s="155"/>
      <c r="F175" s="127"/>
      <c r="G175" s="161"/>
      <c r="H175" s="130"/>
      <c r="I175" s="130"/>
      <c r="J175" s="165"/>
      <c r="K175" s="139"/>
      <c r="L175" s="140"/>
      <c r="M175" s="141"/>
      <c r="N175" s="141"/>
      <c r="O175" s="70"/>
      <c r="P175" s="395" t="str">
        <f t="shared" si="118"/>
        <v>20. Honoraires/frais annexes</v>
      </c>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369"/>
      <c r="CE175" s="374" t="str">
        <f t="shared" si="120"/>
        <v>20. Honoraires/frais annexes</v>
      </c>
      <c r="CF175" s="145">
        <v>1</v>
      </c>
      <c r="CG175" s="145">
        <v>1</v>
      </c>
      <c r="CH175" s="145">
        <v>1</v>
      </c>
      <c r="CI175" s="145">
        <v>1</v>
      </c>
      <c r="CJ175" s="145">
        <v>1</v>
      </c>
      <c r="CK175" s="145">
        <v>1</v>
      </c>
      <c r="CL175" s="145">
        <v>1</v>
      </c>
      <c r="CM175" s="145">
        <v>1</v>
      </c>
      <c r="CN175" s="145">
        <v>1</v>
      </c>
      <c r="CO175" s="145">
        <v>1</v>
      </c>
      <c r="CP175" s="145">
        <v>1</v>
      </c>
      <c r="CQ175" s="145">
        <v>1</v>
      </c>
      <c r="CR175" s="145">
        <v>1</v>
      </c>
      <c r="CS175" s="145">
        <v>1</v>
      </c>
      <c r="CT175" s="145">
        <f t="shared" si="121"/>
        <v>1</v>
      </c>
      <c r="CU175" s="145">
        <f t="shared" si="122"/>
        <v>1</v>
      </c>
      <c r="CV175" s="145">
        <f t="shared" si="123"/>
        <v>1</v>
      </c>
    </row>
    <row r="176" spans="1:100" s="137" customFormat="1" ht="13.5" hidden="1" thickBot="1" x14ac:dyDescent="0.25">
      <c r="B176" s="98" t="s">
        <v>420</v>
      </c>
      <c r="C176" s="319"/>
      <c r="D176" s="49"/>
      <c r="E176" s="152">
        <v>25</v>
      </c>
      <c r="F176" s="642"/>
      <c r="G176" s="157"/>
      <c r="H176" s="168"/>
      <c r="I176" s="168"/>
      <c r="J176" s="165"/>
      <c r="K176" s="139">
        <f t="shared" si="124"/>
        <v>25</v>
      </c>
      <c r="L176" s="140">
        <f t="shared" ref="L176:L185" si="145">IF(ISNUMBER(H176),IF(I176=$D$332,IFERROR(H176/D176,"-"),H176/100),IF(ISNUMBER(G176),G176,0))</f>
        <v>0</v>
      </c>
      <c r="M176" s="141">
        <f t="shared" ref="M176:M185" si="146">IF(AND(ISNUMBER(H176),I176=$D$332),H176,L176*D176)</f>
        <v>0</v>
      </c>
      <c r="N176" s="141">
        <f t="shared" si="103"/>
        <v>0</v>
      </c>
      <c r="O176" s="70"/>
      <c r="P176" s="143" t="str">
        <f t="shared" si="118"/>
        <v>Ingénieur CVCSE</v>
      </c>
      <c r="Q176" s="144">
        <f t="shared" si="127"/>
        <v>0</v>
      </c>
      <c r="R176" s="144">
        <f t="shared" ref="R176:AU184" si="147">IF(Betrachtungszeit_Heizung&lt;R$26,0,IF(AND(Q$26&lt;&gt;0,Q$26/($K176)=INT(Q$26/($K176))),$D176,0))</f>
        <v>0</v>
      </c>
      <c r="S176" s="144">
        <f t="shared" si="147"/>
        <v>0</v>
      </c>
      <c r="T176" s="144">
        <f t="shared" si="147"/>
        <v>0</v>
      </c>
      <c r="U176" s="144">
        <f t="shared" si="147"/>
        <v>0</v>
      </c>
      <c r="V176" s="144">
        <f t="shared" si="147"/>
        <v>0</v>
      </c>
      <c r="W176" s="144">
        <f t="shared" si="147"/>
        <v>0</v>
      </c>
      <c r="X176" s="144">
        <f t="shared" si="147"/>
        <v>0</v>
      </c>
      <c r="Y176" s="144">
        <f t="shared" si="147"/>
        <v>0</v>
      </c>
      <c r="Z176" s="144">
        <f t="shared" si="147"/>
        <v>0</v>
      </c>
      <c r="AA176" s="144">
        <f t="shared" si="147"/>
        <v>0</v>
      </c>
      <c r="AB176" s="144">
        <f t="shared" si="147"/>
        <v>0</v>
      </c>
      <c r="AC176" s="144">
        <f t="shared" si="147"/>
        <v>0</v>
      </c>
      <c r="AD176" s="144">
        <f t="shared" si="147"/>
        <v>0</v>
      </c>
      <c r="AE176" s="144">
        <f t="shared" si="147"/>
        <v>0</v>
      </c>
      <c r="AF176" s="144">
        <f t="shared" si="147"/>
        <v>0</v>
      </c>
      <c r="AG176" s="144">
        <f t="shared" si="147"/>
        <v>0</v>
      </c>
      <c r="AH176" s="144">
        <f t="shared" si="147"/>
        <v>0</v>
      </c>
      <c r="AI176" s="144">
        <f t="shared" si="147"/>
        <v>0</v>
      </c>
      <c r="AJ176" s="144">
        <f t="shared" si="147"/>
        <v>0</v>
      </c>
      <c r="AK176" s="144">
        <f t="shared" si="147"/>
        <v>0</v>
      </c>
      <c r="AL176" s="144">
        <f t="shared" si="147"/>
        <v>0</v>
      </c>
      <c r="AM176" s="144">
        <f t="shared" si="147"/>
        <v>0</v>
      </c>
      <c r="AN176" s="144">
        <f t="shared" si="147"/>
        <v>0</v>
      </c>
      <c r="AO176" s="144">
        <f t="shared" si="147"/>
        <v>0</v>
      </c>
      <c r="AP176" s="144">
        <f t="shared" si="147"/>
        <v>0</v>
      </c>
      <c r="AQ176" s="144">
        <f t="shared" si="147"/>
        <v>0</v>
      </c>
      <c r="AR176" s="144">
        <f t="shared" si="147"/>
        <v>0</v>
      </c>
      <c r="AS176" s="144">
        <f t="shared" si="147"/>
        <v>0</v>
      </c>
      <c r="AT176" s="144">
        <f t="shared" si="147"/>
        <v>0</v>
      </c>
      <c r="AU176" s="144">
        <f t="shared" si="147"/>
        <v>0</v>
      </c>
      <c r="AV176" s="144">
        <f t="shared" ref="AV176:AV185" si="148">SUMIF($AX$26:$CB$26,Betrachtungszeit_Heizung,AX176:CB176)</f>
        <v>0</v>
      </c>
      <c r="AX176" s="144">
        <f t="shared" ref="AX176:AX185" si="149">$D176</f>
        <v>0</v>
      </c>
      <c r="AY176" s="144">
        <f t="shared" si="144"/>
        <v>0</v>
      </c>
      <c r="AZ176" s="144">
        <f t="shared" si="144"/>
        <v>0</v>
      </c>
      <c r="BA176" s="144">
        <f t="shared" si="144"/>
        <v>0</v>
      </c>
      <c r="BB176" s="144">
        <f t="shared" si="144"/>
        <v>0</v>
      </c>
      <c r="BC176" s="144">
        <f t="shared" si="144"/>
        <v>0</v>
      </c>
      <c r="BD176" s="144">
        <f t="shared" si="144"/>
        <v>0</v>
      </c>
      <c r="BE176" s="144">
        <f t="shared" si="144"/>
        <v>0</v>
      </c>
      <c r="BF176" s="144">
        <f t="shared" si="144"/>
        <v>0</v>
      </c>
      <c r="BG176" s="144">
        <f t="shared" si="144"/>
        <v>0</v>
      </c>
      <c r="BH176" s="144">
        <f t="shared" si="144"/>
        <v>0</v>
      </c>
      <c r="BI176" s="144">
        <f t="shared" si="144"/>
        <v>0</v>
      </c>
      <c r="BJ176" s="144">
        <f t="shared" si="144"/>
        <v>0</v>
      </c>
      <c r="BK176" s="144">
        <f t="shared" si="144"/>
        <v>0</v>
      </c>
      <c r="BL176" s="144">
        <f t="shared" si="144"/>
        <v>0</v>
      </c>
      <c r="BM176" s="144">
        <f t="shared" si="144"/>
        <v>0</v>
      </c>
      <c r="BN176" s="144">
        <f t="shared" si="143"/>
        <v>0</v>
      </c>
      <c r="BO176" s="144">
        <f t="shared" si="132"/>
        <v>0</v>
      </c>
      <c r="BP176" s="144">
        <f t="shared" si="132"/>
        <v>0</v>
      </c>
      <c r="BQ176" s="144">
        <f t="shared" si="132"/>
        <v>0</v>
      </c>
      <c r="BR176" s="144">
        <f t="shared" si="132"/>
        <v>0</v>
      </c>
      <c r="BS176" s="144">
        <f t="shared" si="132"/>
        <v>0</v>
      </c>
      <c r="BT176" s="144">
        <f t="shared" si="132"/>
        <v>0</v>
      </c>
      <c r="BU176" s="144">
        <f t="shared" si="132"/>
        <v>0</v>
      </c>
      <c r="BV176" s="144">
        <f t="shared" si="132"/>
        <v>0</v>
      </c>
      <c r="BW176" s="144">
        <f t="shared" si="132"/>
        <v>0</v>
      </c>
      <c r="BX176" s="144">
        <f t="shared" si="132"/>
        <v>0</v>
      </c>
      <c r="BY176" s="144">
        <f t="shared" si="132"/>
        <v>0</v>
      </c>
      <c r="BZ176" s="144">
        <f t="shared" si="132"/>
        <v>0</v>
      </c>
      <c r="CA176" s="144">
        <f t="shared" si="132"/>
        <v>0</v>
      </c>
      <c r="CB176" s="144">
        <f t="shared" si="132"/>
        <v>0</v>
      </c>
      <c r="CC176" s="369"/>
      <c r="CE176" s="189" t="str">
        <f t="shared" si="120"/>
        <v>Ingénieur CVCSE</v>
      </c>
      <c r="CF176" s="145"/>
      <c r="CG176" s="145">
        <v>1</v>
      </c>
      <c r="CH176" s="145">
        <v>1</v>
      </c>
      <c r="CI176" s="145">
        <v>1</v>
      </c>
      <c r="CJ176" s="145">
        <v>1</v>
      </c>
      <c r="CK176" s="145">
        <v>1</v>
      </c>
      <c r="CL176" s="145">
        <v>1</v>
      </c>
      <c r="CM176" s="145">
        <v>1</v>
      </c>
      <c r="CN176" s="145">
        <v>1</v>
      </c>
      <c r="CO176" s="145">
        <v>1</v>
      </c>
      <c r="CP176" s="145">
        <v>1</v>
      </c>
      <c r="CQ176" s="145">
        <v>1</v>
      </c>
      <c r="CR176" s="145">
        <v>1</v>
      </c>
      <c r="CS176" s="145">
        <v>1</v>
      </c>
      <c r="CT176" s="145">
        <f t="shared" si="121"/>
        <v>0</v>
      </c>
      <c r="CU176" s="145">
        <f t="shared" si="122"/>
        <v>0</v>
      </c>
      <c r="CV176" s="145">
        <f t="shared" si="123"/>
        <v>0</v>
      </c>
    </row>
    <row r="177" spans="2:100" s="137" customFormat="1" ht="13.5" hidden="1" thickBot="1" x14ac:dyDescent="0.25">
      <c r="B177" s="98" t="s">
        <v>174</v>
      </c>
      <c r="C177" s="320"/>
      <c r="D177" s="50"/>
      <c r="E177" s="152">
        <v>25</v>
      </c>
      <c r="F177" s="642"/>
      <c r="G177" s="157"/>
      <c r="H177" s="168"/>
      <c r="I177" s="168"/>
      <c r="J177" s="165"/>
      <c r="K177" s="139">
        <f t="shared" si="124"/>
        <v>25</v>
      </c>
      <c r="L177" s="140">
        <f t="shared" si="145"/>
        <v>0</v>
      </c>
      <c r="M177" s="141">
        <f t="shared" si="146"/>
        <v>0</v>
      </c>
      <c r="N177" s="141">
        <f t="shared" si="103"/>
        <v>0</v>
      </c>
      <c r="O177" s="70"/>
      <c r="P177" s="143" t="str">
        <f t="shared" si="118"/>
        <v>Ingénieur civil</v>
      </c>
      <c r="Q177" s="144">
        <f t="shared" si="127"/>
        <v>0</v>
      </c>
      <c r="R177" s="144">
        <f t="shared" si="147"/>
        <v>0</v>
      </c>
      <c r="S177" s="144">
        <f t="shared" si="147"/>
        <v>0</v>
      </c>
      <c r="T177" s="144">
        <f t="shared" si="147"/>
        <v>0</v>
      </c>
      <c r="U177" s="144">
        <f t="shared" si="147"/>
        <v>0</v>
      </c>
      <c r="V177" s="144">
        <f t="shared" si="147"/>
        <v>0</v>
      </c>
      <c r="W177" s="144">
        <f t="shared" si="147"/>
        <v>0</v>
      </c>
      <c r="X177" s="144">
        <f t="shared" si="147"/>
        <v>0</v>
      </c>
      <c r="Y177" s="144">
        <f t="shared" si="147"/>
        <v>0</v>
      </c>
      <c r="Z177" s="144">
        <f t="shared" si="147"/>
        <v>0</v>
      </c>
      <c r="AA177" s="144">
        <f t="shared" si="147"/>
        <v>0</v>
      </c>
      <c r="AB177" s="144">
        <f t="shared" si="147"/>
        <v>0</v>
      </c>
      <c r="AC177" s="144">
        <f t="shared" si="147"/>
        <v>0</v>
      </c>
      <c r="AD177" s="144">
        <f t="shared" si="147"/>
        <v>0</v>
      </c>
      <c r="AE177" s="144">
        <f t="shared" si="147"/>
        <v>0</v>
      </c>
      <c r="AF177" s="144">
        <f t="shared" si="147"/>
        <v>0</v>
      </c>
      <c r="AG177" s="144">
        <f t="shared" si="147"/>
        <v>0</v>
      </c>
      <c r="AH177" s="144">
        <f t="shared" si="147"/>
        <v>0</v>
      </c>
      <c r="AI177" s="144">
        <f t="shared" si="147"/>
        <v>0</v>
      </c>
      <c r="AJ177" s="144">
        <f t="shared" si="147"/>
        <v>0</v>
      </c>
      <c r="AK177" s="144">
        <f t="shared" si="147"/>
        <v>0</v>
      </c>
      <c r="AL177" s="144">
        <f t="shared" si="147"/>
        <v>0</v>
      </c>
      <c r="AM177" s="144">
        <f t="shared" si="147"/>
        <v>0</v>
      </c>
      <c r="AN177" s="144">
        <f t="shared" si="147"/>
        <v>0</v>
      </c>
      <c r="AO177" s="144">
        <f t="shared" si="147"/>
        <v>0</v>
      </c>
      <c r="AP177" s="144">
        <f t="shared" si="147"/>
        <v>0</v>
      </c>
      <c r="AQ177" s="144">
        <f t="shared" si="147"/>
        <v>0</v>
      </c>
      <c r="AR177" s="144">
        <f t="shared" si="147"/>
        <v>0</v>
      </c>
      <c r="AS177" s="144">
        <f t="shared" si="147"/>
        <v>0</v>
      </c>
      <c r="AT177" s="144">
        <f t="shared" si="147"/>
        <v>0</v>
      </c>
      <c r="AU177" s="144">
        <f t="shared" si="147"/>
        <v>0</v>
      </c>
      <c r="AV177" s="144">
        <f t="shared" si="148"/>
        <v>0</v>
      </c>
      <c r="AX177" s="144">
        <f t="shared" si="149"/>
        <v>0</v>
      </c>
      <c r="AY177" s="144">
        <f t="shared" si="144"/>
        <v>0</v>
      </c>
      <c r="AZ177" s="144">
        <f t="shared" si="144"/>
        <v>0</v>
      </c>
      <c r="BA177" s="144">
        <f t="shared" si="144"/>
        <v>0</v>
      </c>
      <c r="BB177" s="144">
        <f t="shared" si="144"/>
        <v>0</v>
      </c>
      <c r="BC177" s="144">
        <f t="shared" si="144"/>
        <v>0</v>
      </c>
      <c r="BD177" s="144">
        <f t="shared" si="144"/>
        <v>0</v>
      </c>
      <c r="BE177" s="144">
        <f t="shared" si="144"/>
        <v>0</v>
      </c>
      <c r="BF177" s="144">
        <f t="shared" si="144"/>
        <v>0</v>
      </c>
      <c r="BG177" s="144">
        <f t="shared" si="144"/>
        <v>0</v>
      </c>
      <c r="BH177" s="144">
        <f t="shared" si="144"/>
        <v>0</v>
      </c>
      <c r="BI177" s="144">
        <f t="shared" si="144"/>
        <v>0</v>
      </c>
      <c r="BJ177" s="144">
        <f t="shared" si="144"/>
        <v>0</v>
      </c>
      <c r="BK177" s="144">
        <f t="shared" si="144"/>
        <v>0</v>
      </c>
      <c r="BL177" s="144">
        <f t="shared" si="144"/>
        <v>0</v>
      </c>
      <c r="BM177" s="144">
        <f t="shared" si="144"/>
        <v>0</v>
      </c>
      <c r="BN177" s="144">
        <f t="shared" si="143"/>
        <v>0</v>
      </c>
      <c r="BO177" s="144">
        <f t="shared" si="132"/>
        <v>0</v>
      </c>
      <c r="BP177" s="144">
        <f t="shared" si="132"/>
        <v>0</v>
      </c>
      <c r="BQ177" s="144">
        <f t="shared" si="132"/>
        <v>0</v>
      </c>
      <c r="BR177" s="144">
        <f t="shared" ref="BR177:CB185" si="150">BQ177-$N177+AK177</f>
        <v>0</v>
      </c>
      <c r="BS177" s="144">
        <f t="shared" si="150"/>
        <v>0</v>
      </c>
      <c r="BT177" s="144">
        <f t="shared" si="150"/>
        <v>0</v>
      </c>
      <c r="BU177" s="144">
        <f t="shared" si="150"/>
        <v>0</v>
      </c>
      <c r="BV177" s="144">
        <f t="shared" si="150"/>
        <v>0</v>
      </c>
      <c r="BW177" s="144">
        <f t="shared" si="150"/>
        <v>0</v>
      </c>
      <c r="BX177" s="144">
        <f t="shared" si="150"/>
        <v>0</v>
      </c>
      <c r="BY177" s="144">
        <f t="shared" si="150"/>
        <v>0</v>
      </c>
      <c r="BZ177" s="144">
        <f t="shared" si="150"/>
        <v>0</v>
      </c>
      <c r="CA177" s="144">
        <f t="shared" si="150"/>
        <v>0</v>
      </c>
      <c r="CB177" s="144">
        <f t="shared" si="150"/>
        <v>0</v>
      </c>
      <c r="CC177" s="369"/>
      <c r="CE177" s="189" t="str">
        <f t="shared" si="120"/>
        <v>Ingénieur civil</v>
      </c>
      <c r="CF177" s="145"/>
      <c r="CG177" s="145">
        <v>1</v>
      </c>
      <c r="CH177" s="145">
        <v>1</v>
      </c>
      <c r="CI177" s="145">
        <v>1</v>
      </c>
      <c r="CJ177" s="145">
        <v>1</v>
      </c>
      <c r="CK177" s="145">
        <v>1</v>
      </c>
      <c r="CL177" s="145">
        <v>1</v>
      </c>
      <c r="CM177" s="145">
        <v>1</v>
      </c>
      <c r="CN177" s="145">
        <v>1</v>
      </c>
      <c r="CO177" s="145">
        <v>1</v>
      </c>
      <c r="CP177" s="145">
        <v>1</v>
      </c>
      <c r="CQ177" s="145">
        <v>1</v>
      </c>
      <c r="CR177" s="145">
        <v>1</v>
      </c>
      <c r="CS177" s="145">
        <v>1</v>
      </c>
      <c r="CT177" s="145">
        <f t="shared" si="121"/>
        <v>0</v>
      </c>
      <c r="CU177" s="145">
        <f t="shared" si="122"/>
        <v>0</v>
      </c>
      <c r="CV177" s="145">
        <f t="shared" si="123"/>
        <v>0</v>
      </c>
    </row>
    <row r="178" spans="2:100" s="137" customFormat="1" ht="13.5" hidden="1" thickBot="1" x14ac:dyDescent="0.25">
      <c r="B178" s="98" t="s">
        <v>175</v>
      </c>
      <c r="C178" s="320"/>
      <c r="D178" s="50"/>
      <c r="E178" s="152">
        <v>25</v>
      </c>
      <c r="F178" s="642"/>
      <c r="G178" s="157"/>
      <c r="H178" s="168"/>
      <c r="I178" s="168"/>
      <c r="J178" s="165"/>
      <c r="K178" s="139">
        <f t="shared" si="124"/>
        <v>25</v>
      </c>
      <c r="L178" s="140">
        <f t="shared" si="145"/>
        <v>0</v>
      </c>
      <c r="M178" s="141">
        <f t="shared" si="146"/>
        <v>0</v>
      </c>
      <c r="N178" s="141">
        <f t="shared" si="103"/>
        <v>0</v>
      </c>
      <c r="O178" s="70"/>
      <c r="P178" s="143" t="str">
        <f t="shared" si="118"/>
        <v>Propres prestations</v>
      </c>
      <c r="Q178" s="144">
        <f t="shared" si="127"/>
        <v>0</v>
      </c>
      <c r="R178" s="144">
        <f t="shared" si="147"/>
        <v>0</v>
      </c>
      <c r="S178" s="144">
        <f t="shared" si="147"/>
        <v>0</v>
      </c>
      <c r="T178" s="144">
        <f t="shared" si="147"/>
        <v>0</v>
      </c>
      <c r="U178" s="144">
        <f t="shared" si="147"/>
        <v>0</v>
      </c>
      <c r="V178" s="144">
        <f t="shared" si="147"/>
        <v>0</v>
      </c>
      <c r="W178" s="144">
        <f t="shared" si="147"/>
        <v>0</v>
      </c>
      <c r="X178" s="144">
        <f t="shared" si="147"/>
        <v>0</v>
      </c>
      <c r="Y178" s="144">
        <f t="shared" si="147"/>
        <v>0</v>
      </c>
      <c r="Z178" s="144">
        <f t="shared" si="147"/>
        <v>0</v>
      </c>
      <c r="AA178" s="144">
        <f t="shared" si="147"/>
        <v>0</v>
      </c>
      <c r="AB178" s="144">
        <f t="shared" si="147"/>
        <v>0</v>
      </c>
      <c r="AC178" s="144">
        <f t="shared" si="147"/>
        <v>0</v>
      </c>
      <c r="AD178" s="144">
        <f t="shared" si="147"/>
        <v>0</v>
      </c>
      <c r="AE178" s="144">
        <f t="shared" si="147"/>
        <v>0</v>
      </c>
      <c r="AF178" s="144">
        <f t="shared" si="147"/>
        <v>0</v>
      </c>
      <c r="AG178" s="144">
        <f t="shared" si="147"/>
        <v>0</v>
      </c>
      <c r="AH178" s="144">
        <f t="shared" si="147"/>
        <v>0</v>
      </c>
      <c r="AI178" s="144">
        <f t="shared" si="147"/>
        <v>0</v>
      </c>
      <c r="AJ178" s="144">
        <f t="shared" si="147"/>
        <v>0</v>
      </c>
      <c r="AK178" s="144">
        <f t="shared" si="147"/>
        <v>0</v>
      </c>
      <c r="AL178" s="144">
        <f t="shared" si="147"/>
        <v>0</v>
      </c>
      <c r="AM178" s="144">
        <f t="shared" si="147"/>
        <v>0</v>
      </c>
      <c r="AN178" s="144">
        <f t="shared" si="147"/>
        <v>0</v>
      </c>
      <c r="AO178" s="144">
        <f t="shared" si="147"/>
        <v>0</v>
      </c>
      <c r="AP178" s="144">
        <f t="shared" si="147"/>
        <v>0</v>
      </c>
      <c r="AQ178" s="144">
        <f t="shared" si="147"/>
        <v>0</v>
      </c>
      <c r="AR178" s="144">
        <f t="shared" si="147"/>
        <v>0</v>
      </c>
      <c r="AS178" s="144">
        <f t="shared" si="147"/>
        <v>0</v>
      </c>
      <c r="AT178" s="144">
        <f t="shared" si="147"/>
        <v>0</v>
      </c>
      <c r="AU178" s="144">
        <f t="shared" si="147"/>
        <v>0</v>
      </c>
      <c r="AV178" s="144">
        <f t="shared" si="148"/>
        <v>0</v>
      </c>
      <c r="AX178" s="144">
        <f t="shared" si="149"/>
        <v>0</v>
      </c>
      <c r="AY178" s="144">
        <f t="shared" si="144"/>
        <v>0</v>
      </c>
      <c r="AZ178" s="144">
        <f t="shared" si="144"/>
        <v>0</v>
      </c>
      <c r="BA178" s="144">
        <f t="shared" si="144"/>
        <v>0</v>
      </c>
      <c r="BB178" s="144">
        <f t="shared" si="144"/>
        <v>0</v>
      </c>
      <c r="BC178" s="144">
        <f t="shared" si="144"/>
        <v>0</v>
      </c>
      <c r="BD178" s="144">
        <f t="shared" si="144"/>
        <v>0</v>
      </c>
      <c r="BE178" s="144">
        <f t="shared" si="144"/>
        <v>0</v>
      </c>
      <c r="BF178" s="144">
        <f t="shared" si="144"/>
        <v>0</v>
      </c>
      <c r="BG178" s="144">
        <f t="shared" si="144"/>
        <v>0</v>
      </c>
      <c r="BH178" s="144">
        <f t="shared" si="144"/>
        <v>0</v>
      </c>
      <c r="BI178" s="144">
        <f t="shared" si="144"/>
        <v>0</v>
      </c>
      <c r="BJ178" s="144">
        <f t="shared" si="144"/>
        <v>0</v>
      </c>
      <c r="BK178" s="144">
        <f t="shared" si="144"/>
        <v>0</v>
      </c>
      <c r="BL178" s="144">
        <f t="shared" si="144"/>
        <v>0</v>
      </c>
      <c r="BM178" s="144">
        <f t="shared" si="144"/>
        <v>0</v>
      </c>
      <c r="BN178" s="144">
        <f t="shared" si="143"/>
        <v>0</v>
      </c>
      <c r="BO178" s="144">
        <f t="shared" si="143"/>
        <v>0</v>
      </c>
      <c r="BP178" s="144">
        <f t="shared" si="143"/>
        <v>0</v>
      </c>
      <c r="BQ178" s="144">
        <f t="shared" si="143"/>
        <v>0</v>
      </c>
      <c r="BR178" s="144">
        <f t="shared" si="150"/>
        <v>0</v>
      </c>
      <c r="BS178" s="144">
        <f t="shared" si="150"/>
        <v>0</v>
      </c>
      <c r="BT178" s="144">
        <f t="shared" si="150"/>
        <v>0</v>
      </c>
      <c r="BU178" s="144">
        <f t="shared" si="150"/>
        <v>0</v>
      </c>
      <c r="BV178" s="144">
        <f t="shared" si="150"/>
        <v>0</v>
      </c>
      <c r="BW178" s="144">
        <f t="shared" si="150"/>
        <v>0</v>
      </c>
      <c r="BX178" s="144">
        <f t="shared" si="150"/>
        <v>0</v>
      </c>
      <c r="BY178" s="144">
        <f t="shared" si="150"/>
        <v>0</v>
      </c>
      <c r="BZ178" s="144">
        <f t="shared" si="150"/>
        <v>0</v>
      </c>
      <c r="CA178" s="144">
        <f t="shared" si="150"/>
        <v>0</v>
      </c>
      <c r="CB178" s="144">
        <f t="shared" si="150"/>
        <v>0</v>
      </c>
      <c r="CC178" s="369"/>
      <c r="CE178" s="189" t="str">
        <f t="shared" si="120"/>
        <v>Propres prestations</v>
      </c>
      <c r="CF178" s="145"/>
      <c r="CG178" s="145">
        <v>1</v>
      </c>
      <c r="CH178" s="145">
        <v>1</v>
      </c>
      <c r="CI178" s="145">
        <v>1</v>
      </c>
      <c r="CJ178" s="145">
        <v>1</v>
      </c>
      <c r="CK178" s="145">
        <v>1</v>
      </c>
      <c r="CL178" s="145">
        <v>1</v>
      </c>
      <c r="CM178" s="145">
        <v>1</v>
      </c>
      <c r="CN178" s="145">
        <v>1</v>
      </c>
      <c r="CO178" s="145">
        <v>1</v>
      </c>
      <c r="CP178" s="145">
        <v>1</v>
      </c>
      <c r="CQ178" s="145">
        <v>1</v>
      </c>
      <c r="CR178" s="145">
        <v>1</v>
      </c>
      <c r="CS178" s="145">
        <v>1</v>
      </c>
      <c r="CT178" s="145">
        <f t="shared" si="121"/>
        <v>0</v>
      </c>
      <c r="CU178" s="145">
        <f t="shared" si="122"/>
        <v>0</v>
      </c>
      <c r="CV178" s="145">
        <f t="shared" si="123"/>
        <v>0</v>
      </c>
    </row>
    <row r="179" spans="2:100" s="137" customFormat="1" ht="13.5" hidden="1" thickBot="1" x14ac:dyDescent="0.25">
      <c r="B179" s="98" t="s">
        <v>176</v>
      </c>
      <c r="C179" s="320"/>
      <c r="D179" s="50"/>
      <c r="E179" s="152">
        <v>25</v>
      </c>
      <c r="F179" s="642"/>
      <c r="G179" s="157"/>
      <c r="H179" s="168"/>
      <c r="I179" s="168"/>
      <c r="J179" s="165"/>
      <c r="K179" s="139">
        <f t="shared" si="124"/>
        <v>25</v>
      </c>
      <c r="L179" s="140">
        <f t="shared" si="145"/>
        <v>0</v>
      </c>
      <c r="M179" s="141">
        <f t="shared" si="146"/>
        <v>0</v>
      </c>
      <c r="N179" s="141">
        <f t="shared" si="103"/>
        <v>0</v>
      </c>
      <c r="O179" s="70"/>
      <c r="P179" s="143" t="str">
        <f t="shared" si="118"/>
        <v>Géologue, acousticien, physicien du bâtiment</v>
      </c>
      <c r="Q179" s="144">
        <f t="shared" si="127"/>
        <v>0</v>
      </c>
      <c r="R179" s="144">
        <f t="shared" si="147"/>
        <v>0</v>
      </c>
      <c r="S179" s="144">
        <f t="shared" si="147"/>
        <v>0</v>
      </c>
      <c r="T179" s="144">
        <f t="shared" si="147"/>
        <v>0</v>
      </c>
      <c r="U179" s="144">
        <f t="shared" si="147"/>
        <v>0</v>
      </c>
      <c r="V179" s="144">
        <f t="shared" si="147"/>
        <v>0</v>
      </c>
      <c r="W179" s="144">
        <f t="shared" si="147"/>
        <v>0</v>
      </c>
      <c r="X179" s="144">
        <f t="shared" si="147"/>
        <v>0</v>
      </c>
      <c r="Y179" s="144">
        <f t="shared" si="147"/>
        <v>0</v>
      </c>
      <c r="Z179" s="144">
        <f t="shared" si="147"/>
        <v>0</v>
      </c>
      <c r="AA179" s="144">
        <f t="shared" si="147"/>
        <v>0</v>
      </c>
      <c r="AB179" s="144">
        <f t="shared" si="147"/>
        <v>0</v>
      </c>
      <c r="AC179" s="144">
        <f t="shared" si="147"/>
        <v>0</v>
      </c>
      <c r="AD179" s="144">
        <f t="shared" si="147"/>
        <v>0</v>
      </c>
      <c r="AE179" s="144">
        <f t="shared" si="147"/>
        <v>0</v>
      </c>
      <c r="AF179" s="144">
        <f t="shared" si="147"/>
        <v>0</v>
      </c>
      <c r="AG179" s="144">
        <f t="shared" si="147"/>
        <v>0</v>
      </c>
      <c r="AH179" s="144">
        <f t="shared" si="147"/>
        <v>0</v>
      </c>
      <c r="AI179" s="144">
        <f t="shared" si="147"/>
        <v>0</v>
      </c>
      <c r="AJ179" s="144">
        <f t="shared" si="147"/>
        <v>0</v>
      </c>
      <c r="AK179" s="144">
        <f t="shared" si="147"/>
        <v>0</v>
      </c>
      <c r="AL179" s="144">
        <f t="shared" si="147"/>
        <v>0</v>
      </c>
      <c r="AM179" s="144">
        <f t="shared" si="147"/>
        <v>0</v>
      </c>
      <c r="AN179" s="144">
        <f t="shared" si="147"/>
        <v>0</v>
      </c>
      <c r="AO179" s="144">
        <f t="shared" si="147"/>
        <v>0</v>
      </c>
      <c r="AP179" s="144">
        <f t="shared" si="147"/>
        <v>0</v>
      </c>
      <c r="AQ179" s="144">
        <f t="shared" si="147"/>
        <v>0</v>
      </c>
      <c r="AR179" s="144">
        <f t="shared" si="147"/>
        <v>0</v>
      </c>
      <c r="AS179" s="144">
        <f t="shared" si="147"/>
        <v>0</v>
      </c>
      <c r="AT179" s="144">
        <f t="shared" si="147"/>
        <v>0</v>
      </c>
      <c r="AU179" s="144">
        <f t="shared" si="147"/>
        <v>0</v>
      </c>
      <c r="AV179" s="144">
        <f t="shared" si="148"/>
        <v>0</v>
      </c>
      <c r="AX179" s="144">
        <f t="shared" si="149"/>
        <v>0</v>
      </c>
      <c r="AY179" s="144">
        <f t="shared" si="144"/>
        <v>0</v>
      </c>
      <c r="AZ179" s="144">
        <f t="shared" si="144"/>
        <v>0</v>
      </c>
      <c r="BA179" s="144">
        <f t="shared" si="144"/>
        <v>0</v>
      </c>
      <c r="BB179" s="144">
        <f t="shared" si="144"/>
        <v>0</v>
      </c>
      <c r="BC179" s="144">
        <f t="shared" si="144"/>
        <v>0</v>
      </c>
      <c r="BD179" s="144">
        <f t="shared" si="144"/>
        <v>0</v>
      </c>
      <c r="BE179" s="144">
        <f t="shared" si="144"/>
        <v>0</v>
      </c>
      <c r="BF179" s="144">
        <f t="shared" si="144"/>
        <v>0</v>
      </c>
      <c r="BG179" s="144">
        <f t="shared" si="144"/>
        <v>0</v>
      </c>
      <c r="BH179" s="144">
        <f t="shared" si="144"/>
        <v>0</v>
      </c>
      <c r="BI179" s="144">
        <f t="shared" si="144"/>
        <v>0</v>
      </c>
      <c r="BJ179" s="144">
        <f t="shared" si="144"/>
        <v>0</v>
      </c>
      <c r="BK179" s="144">
        <f t="shared" si="144"/>
        <v>0</v>
      </c>
      <c r="BL179" s="144">
        <f t="shared" si="144"/>
        <v>0</v>
      </c>
      <c r="BM179" s="144">
        <f t="shared" si="144"/>
        <v>0</v>
      </c>
      <c r="BN179" s="144">
        <f t="shared" si="143"/>
        <v>0</v>
      </c>
      <c r="BO179" s="144">
        <f t="shared" si="143"/>
        <v>0</v>
      </c>
      <c r="BP179" s="144">
        <f t="shared" si="143"/>
        <v>0</v>
      </c>
      <c r="BQ179" s="144">
        <f t="shared" si="143"/>
        <v>0</v>
      </c>
      <c r="BR179" s="144">
        <f t="shared" si="150"/>
        <v>0</v>
      </c>
      <c r="BS179" s="144">
        <f t="shared" si="150"/>
        <v>0</v>
      </c>
      <c r="BT179" s="144">
        <f t="shared" si="150"/>
        <v>0</v>
      </c>
      <c r="BU179" s="144">
        <f t="shared" si="150"/>
        <v>0</v>
      </c>
      <c r="BV179" s="144">
        <f t="shared" si="150"/>
        <v>0</v>
      </c>
      <c r="BW179" s="144">
        <f t="shared" si="150"/>
        <v>0</v>
      </c>
      <c r="BX179" s="144">
        <f t="shared" si="150"/>
        <v>0</v>
      </c>
      <c r="BY179" s="144">
        <f t="shared" si="150"/>
        <v>0</v>
      </c>
      <c r="BZ179" s="144">
        <f t="shared" si="150"/>
        <v>0</v>
      </c>
      <c r="CA179" s="144">
        <f t="shared" si="150"/>
        <v>0</v>
      </c>
      <c r="CB179" s="144">
        <f t="shared" si="150"/>
        <v>0</v>
      </c>
      <c r="CC179" s="369"/>
      <c r="CE179" s="189" t="str">
        <f t="shared" si="120"/>
        <v>Géologue, acousticien, physicien du bâtiment</v>
      </c>
      <c r="CF179" s="145"/>
      <c r="CG179" s="145">
        <v>1</v>
      </c>
      <c r="CH179" s="145">
        <v>1</v>
      </c>
      <c r="CI179" s="145">
        <v>1</v>
      </c>
      <c r="CJ179" s="145">
        <v>1</v>
      </c>
      <c r="CK179" s="145">
        <v>1</v>
      </c>
      <c r="CL179" s="145">
        <v>1</v>
      </c>
      <c r="CM179" s="145">
        <v>1</v>
      </c>
      <c r="CN179" s="145">
        <v>1</v>
      </c>
      <c r="CO179" s="145">
        <v>1</v>
      </c>
      <c r="CP179" s="145">
        <v>1</v>
      </c>
      <c r="CQ179" s="145">
        <v>1</v>
      </c>
      <c r="CR179" s="145">
        <v>1</v>
      </c>
      <c r="CS179" s="145">
        <v>1</v>
      </c>
      <c r="CT179" s="145">
        <f t="shared" si="121"/>
        <v>0</v>
      </c>
      <c r="CU179" s="145">
        <f t="shared" si="122"/>
        <v>0</v>
      </c>
      <c r="CV179" s="145">
        <f t="shared" si="123"/>
        <v>0</v>
      </c>
    </row>
    <row r="180" spans="2:100" s="137" customFormat="1" ht="13.5" hidden="1" thickBot="1" x14ac:dyDescent="0.25">
      <c r="B180" s="98" t="s">
        <v>421</v>
      </c>
      <c r="C180" s="320"/>
      <c r="D180" s="50"/>
      <c r="E180" s="152">
        <v>25</v>
      </c>
      <c r="F180" s="642"/>
      <c r="G180" s="157"/>
      <c r="H180" s="168"/>
      <c r="I180" s="168"/>
      <c r="J180" s="165"/>
      <c r="K180" s="139">
        <f t="shared" si="124"/>
        <v>25</v>
      </c>
      <c r="L180" s="140">
        <f t="shared" si="145"/>
        <v>0</v>
      </c>
      <c r="M180" s="141">
        <f t="shared" si="146"/>
        <v>0</v>
      </c>
      <c r="N180" s="141">
        <f t="shared" si="103"/>
        <v>0</v>
      </c>
      <c r="O180" s="70"/>
      <c r="P180" s="143" t="str">
        <f t="shared" si="118"/>
        <v>Permis de construire, demande d'autorisation</v>
      </c>
      <c r="Q180" s="144">
        <f t="shared" si="127"/>
        <v>0</v>
      </c>
      <c r="R180" s="144">
        <f t="shared" si="147"/>
        <v>0</v>
      </c>
      <c r="S180" s="144">
        <f t="shared" si="147"/>
        <v>0</v>
      </c>
      <c r="T180" s="144">
        <f t="shared" si="147"/>
        <v>0</v>
      </c>
      <c r="U180" s="144">
        <f t="shared" si="147"/>
        <v>0</v>
      </c>
      <c r="V180" s="144">
        <f t="shared" si="147"/>
        <v>0</v>
      </c>
      <c r="W180" s="144">
        <f t="shared" si="147"/>
        <v>0</v>
      </c>
      <c r="X180" s="144">
        <f t="shared" si="147"/>
        <v>0</v>
      </c>
      <c r="Y180" s="144">
        <f t="shared" si="147"/>
        <v>0</v>
      </c>
      <c r="Z180" s="144">
        <f t="shared" si="147"/>
        <v>0</v>
      </c>
      <c r="AA180" s="144">
        <f t="shared" si="147"/>
        <v>0</v>
      </c>
      <c r="AB180" s="144">
        <f t="shared" si="147"/>
        <v>0</v>
      </c>
      <c r="AC180" s="144">
        <f t="shared" si="147"/>
        <v>0</v>
      </c>
      <c r="AD180" s="144">
        <f t="shared" si="147"/>
        <v>0</v>
      </c>
      <c r="AE180" s="144">
        <f t="shared" si="147"/>
        <v>0</v>
      </c>
      <c r="AF180" s="144">
        <f t="shared" si="147"/>
        <v>0</v>
      </c>
      <c r="AG180" s="144">
        <f t="shared" si="147"/>
        <v>0</v>
      </c>
      <c r="AH180" s="144">
        <f t="shared" si="147"/>
        <v>0</v>
      </c>
      <c r="AI180" s="144">
        <f t="shared" si="147"/>
        <v>0</v>
      </c>
      <c r="AJ180" s="144">
        <f t="shared" si="147"/>
        <v>0</v>
      </c>
      <c r="AK180" s="144">
        <f t="shared" si="147"/>
        <v>0</v>
      </c>
      <c r="AL180" s="144">
        <f t="shared" si="147"/>
        <v>0</v>
      </c>
      <c r="AM180" s="144">
        <f t="shared" si="147"/>
        <v>0</v>
      </c>
      <c r="AN180" s="144">
        <f t="shared" si="147"/>
        <v>0</v>
      </c>
      <c r="AO180" s="144">
        <f t="shared" si="147"/>
        <v>0</v>
      </c>
      <c r="AP180" s="144">
        <f t="shared" si="147"/>
        <v>0</v>
      </c>
      <c r="AQ180" s="144">
        <f t="shared" si="147"/>
        <v>0</v>
      </c>
      <c r="AR180" s="144">
        <f t="shared" si="147"/>
        <v>0</v>
      </c>
      <c r="AS180" s="144">
        <f t="shared" si="147"/>
        <v>0</v>
      </c>
      <c r="AT180" s="144">
        <f t="shared" si="147"/>
        <v>0</v>
      </c>
      <c r="AU180" s="144">
        <f t="shared" si="147"/>
        <v>0</v>
      </c>
      <c r="AV180" s="144">
        <f t="shared" si="148"/>
        <v>0</v>
      </c>
      <c r="AX180" s="144">
        <f t="shared" si="149"/>
        <v>0</v>
      </c>
      <c r="AY180" s="144">
        <f t="shared" si="144"/>
        <v>0</v>
      </c>
      <c r="AZ180" s="144">
        <f t="shared" si="144"/>
        <v>0</v>
      </c>
      <c r="BA180" s="144">
        <f t="shared" si="144"/>
        <v>0</v>
      </c>
      <c r="BB180" s="144">
        <f t="shared" si="144"/>
        <v>0</v>
      </c>
      <c r="BC180" s="144">
        <f t="shared" si="144"/>
        <v>0</v>
      </c>
      <c r="BD180" s="144">
        <f t="shared" si="144"/>
        <v>0</v>
      </c>
      <c r="BE180" s="144">
        <f t="shared" si="144"/>
        <v>0</v>
      </c>
      <c r="BF180" s="144">
        <f t="shared" si="144"/>
        <v>0</v>
      </c>
      <c r="BG180" s="144">
        <f t="shared" si="144"/>
        <v>0</v>
      </c>
      <c r="BH180" s="144">
        <f t="shared" si="144"/>
        <v>0</v>
      </c>
      <c r="BI180" s="144">
        <f t="shared" si="144"/>
        <v>0</v>
      </c>
      <c r="BJ180" s="144">
        <f t="shared" si="144"/>
        <v>0</v>
      </c>
      <c r="BK180" s="144">
        <f t="shared" si="144"/>
        <v>0</v>
      </c>
      <c r="BL180" s="144">
        <f t="shared" si="144"/>
        <v>0</v>
      </c>
      <c r="BM180" s="144">
        <f t="shared" si="144"/>
        <v>0</v>
      </c>
      <c r="BN180" s="144">
        <f t="shared" si="143"/>
        <v>0</v>
      </c>
      <c r="BO180" s="144">
        <f t="shared" si="143"/>
        <v>0</v>
      </c>
      <c r="BP180" s="144">
        <f t="shared" si="143"/>
        <v>0</v>
      </c>
      <c r="BQ180" s="144">
        <f t="shared" si="143"/>
        <v>0</v>
      </c>
      <c r="BR180" s="144">
        <f t="shared" si="150"/>
        <v>0</v>
      </c>
      <c r="BS180" s="144">
        <f t="shared" si="150"/>
        <v>0</v>
      </c>
      <c r="BT180" s="144">
        <f t="shared" si="150"/>
        <v>0</v>
      </c>
      <c r="BU180" s="144">
        <f t="shared" si="150"/>
        <v>0</v>
      </c>
      <c r="BV180" s="144">
        <f t="shared" si="150"/>
        <v>0</v>
      </c>
      <c r="BW180" s="144">
        <f t="shared" si="150"/>
        <v>0</v>
      </c>
      <c r="BX180" s="144">
        <f t="shared" si="150"/>
        <v>0</v>
      </c>
      <c r="BY180" s="144">
        <f t="shared" si="150"/>
        <v>0</v>
      </c>
      <c r="BZ180" s="144">
        <f t="shared" si="150"/>
        <v>0</v>
      </c>
      <c r="CA180" s="144">
        <f t="shared" si="150"/>
        <v>0</v>
      </c>
      <c r="CB180" s="144">
        <f t="shared" si="150"/>
        <v>0</v>
      </c>
      <c r="CC180" s="369"/>
      <c r="CE180" s="189" t="str">
        <f t="shared" si="120"/>
        <v>Permis de construire, demande d'autorisation</v>
      </c>
      <c r="CF180" s="145"/>
      <c r="CG180" s="145">
        <v>1</v>
      </c>
      <c r="CH180" s="145">
        <v>1</v>
      </c>
      <c r="CI180" s="145">
        <v>1</v>
      </c>
      <c r="CJ180" s="145">
        <v>1</v>
      </c>
      <c r="CK180" s="145">
        <v>1</v>
      </c>
      <c r="CL180" s="145">
        <v>1</v>
      </c>
      <c r="CM180" s="145">
        <v>1</v>
      </c>
      <c r="CN180" s="145">
        <v>1</v>
      </c>
      <c r="CO180" s="145">
        <v>1</v>
      </c>
      <c r="CP180" s="145">
        <v>1</v>
      </c>
      <c r="CQ180" s="145">
        <v>1</v>
      </c>
      <c r="CR180" s="145">
        <v>1</v>
      </c>
      <c r="CS180" s="145">
        <v>1</v>
      </c>
      <c r="CT180" s="145">
        <f t="shared" si="121"/>
        <v>0</v>
      </c>
      <c r="CU180" s="145">
        <f t="shared" si="122"/>
        <v>0</v>
      </c>
      <c r="CV180" s="145">
        <f t="shared" si="123"/>
        <v>0</v>
      </c>
    </row>
    <row r="181" spans="2:100" s="137" customFormat="1" ht="13.5" hidden="1" thickBot="1" x14ac:dyDescent="0.25">
      <c r="B181" s="98" t="s">
        <v>177</v>
      </c>
      <c r="C181" s="320"/>
      <c r="D181" s="50"/>
      <c r="E181" s="152">
        <v>25</v>
      </c>
      <c r="F181" s="642"/>
      <c r="G181" s="157"/>
      <c r="H181" s="168"/>
      <c r="I181" s="168"/>
      <c r="J181" s="165"/>
      <c r="K181" s="139">
        <f t="shared" si="124"/>
        <v>25</v>
      </c>
      <c r="L181" s="140">
        <f t="shared" si="145"/>
        <v>0</v>
      </c>
      <c r="M181" s="141">
        <f t="shared" si="146"/>
        <v>0</v>
      </c>
      <c r="N181" s="141">
        <f t="shared" si="103"/>
        <v>0</v>
      </c>
      <c r="O181" s="70"/>
      <c r="P181" s="143" t="str">
        <f t="shared" si="118"/>
        <v>Reproduction, plan, copies, frais</v>
      </c>
      <c r="Q181" s="144">
        <f t="shared" si="127"/>
        <v>0</v>
      </c>
      <c r="R181" s="144">
        <f t="shared" si="147"/>
        <v>0</v>
      </c>
      <c r="S181" s="144">
        <f t="shared" si="147"/>
        <v>0</v>
      </c>
      <c r="T181" s="144">
        <f t="shared" si="147"/>
        <v>0</v>
      </c>
      <c r="U181" s="144">
        <f t="shared" si="147"/>
        <v>0</v>
      </c>
      <c r="V181" s="144">
        <f t="shared" si="147"/>
        <v>0</v>
      </c>
      <c r="W181" s="144">
        <f t="shared" si="147"/>
        <v>0</v>
      </c>
      <c r="X181" s="144">
        <f t="shared" si="147"/>
        <v>0</v>
      </c>
      <c r="Y181" s="144">
        <f t="shared" si="147"/>
        <v>0</v>
      </c>
      <c r="Z181" s="144">
        <f t="shared" si="147"/>
        <v>0</v>
      </c>
      <c r="AA181" s="144">
        <f t="shared" si="147"/>
        <v>0</v>
      </c>
      <c r="AB181" s="144">
        <f t="shared" si="147"/>
        <v>0</v>
      </c>
      <c r="AC181" s="144">
        <f t="shared" si="147"/>
        <v>0</v>
      </c>
      <c r="AD181" s="144">
        <f t="shared" si="147"/>
        <v>0</v>
      </c>
      <c r="AE181" s="144">
        <f t="shared" si="147"/>
        <v>0</v>
      </c>
      <c r="AF181" s="144">
        <f t="shared" si="147"/>
        <v>0</v>
      </c>
      <c r="AG181" s="144">
        <f t="shared" si="147"/>
        <v>0</v>
      </c>
      <c r="AH181" s="144">
        <f t="shared" si="147"/>
        <v>0</v>
      </c>
      <c r="AI181" s="144">
        <f t="shared" si="147"/>
        <v>0</v>
      </c>
      <c r="AJ181" s="144">
        <f t="shared" si="147"/>
        <v>0</v>
      </c>
      <c r="AK181" s="144">
        <f t="shared" si="147"/>
        <v>0</v>
      </c>
      <c r="AL181" s="144">
        <f t="shared" si="147"/>
        <v>0</v>
      </c>
      <c r="AM181" s="144">
        <f t="shared" si="147"/>
        <v>0</v>
      </c>
      <c r="AN181" s="144">
        <f t="shared" si="147"/>
        <v>0</v>
      </c>
      <c r="AO181" s="144">
        <f t="shared" si="147"/>
        <v>0</v>
      </c>
      <c r="AP181" s="144">
        <f t="shared" si="147"/>
        <v>0</v>
      </c>
      <c r="AQ181" s="144">
        <f t="shared" si="147"/>
        <v>0</v>
      </c>
      <c r="AR181" s="144">
        <f t="shared" si="147"/>
        <v>0</v>
      </c>
      <c r="AS181" s="144">
        <f t="shared" si="147"/>
        <v>0</v>
      </c>
      <c r="AT181" s="144">
        <f t="shared" si="147"/>
        <v>0</v>
      </c>
      <c r="AU181" s="144">
        <f t="shared" si="147"/>
        <v>0</v>
      </c>
      <c r="AV181" s="144">
        <f t="shared" si="148"/>
        <v>0</v>
      </c>
      <c r="AX181" s="144">
        <f t="shared" si="149"/>
        <v>0</v>
      </c>
      <c r="AY181" s="144">
        <f t="shared" si="144"/>
        <v>0</v>
      </c>
      <c r="AZ181" s="144">
        <f t="shared" si="144"/>
        <v>0</v>
      </c>
      <c r="BA181" s="144">
        <f t="shared" si="144"/>
        <v>0</v>
      </c>
      <c r="BB181" s="144">
        <f t="shared" si="144"/>
        <v>0</v>
      </c>
      <c r="BC181" s="144">
        <f t="shared" si="144"/>
        <v>0</v>
      </c>
      <c r="BD181" s="144">
        <f t="shared" si="144"/>
        <v>0</v>
      </c>
      <c r="BE181" s="144">
        <f t="shared" si="144"/>
        <v>0</v>
      </c>
      <c r="BF181" s="144">
        <f t="shared" si="144"/>
        <v>0</v>
      </c>
      <c r="BG181" s="144">
        <f t="shared" si="144"/>
        <v>0</v>
      </c>
      <c r="BH181" s="144">
        <f t="shared" si="144"/>
        <v>0</v>
      </c>
      <c r="BI181" s="144">
        <f t="shared" si="144"/>
        <v>0</v>
      </c>
      <c r="BJ181" s="144">
        <f t="shared" si="144"/>
        <v>0</v>
      </c>
      <c r="BK181" s="144">
        <f t="shared" si="144"/>
        <v>0</v>
      </c>
      <c r="BL181" s="144">
        <f t="shared" si="144"/>
        <v>0</v>
      </c>
      <c r="BM181" s="144">
        <f t="shared" si="144"/>
        <v>0</v>
      </c>
      <c r="BN181" s="144">
        <f t="shared" si="143"/>
        <v>0</v>
      </c>
      <c r="BO181" s="144">
        <f t="shared" si="143"/>
        <v>0</v>
      </c>
      <c r="BP181" s="144">
        <f t="shared" si="143"/>
        <v>0</v>
      </c>
      <c r="BQ181" s="144">
        <f t="shared" si="143"/>
        <v>0</v>
      </c>
      <c r="BR181" s="144">
        <f t="shared" si="150"/>
        <v>0</v>
      </c>
      <c r="BS181" s="144">
        <f t="shared" si="150"/>
        <v>0</v>
      </c>
      <c r="BT181" s="144">
        <f t="shared" si="150"/>
        <v>0</v>
      </c>
      <c r="BU181" s="144">
        <f t="shared" si="150"/>
        <v>0</v>
      </c>
      <c r="BV181" s="144">
        <f t="shared" si="150"/>
        <v>0</v>
      </c>
      <c r="BW181" s="144">
        <f t="shared" si="150"/>
        <v>0</v>
      </c>
      <c r="BX181" s="144">
        <f t="shared" si="150"/>
        <v>0</v>
      </c>
      <c r="BY181" s="144">
        <f t="shared" si="150"/>
        <v>0</v>
      </c>
      <c r="BZ181" s="144">
        <f t="shared" si="150"/>
        <v>0</v>
      </c>
      <c r="CA181" s="144">
        <f t="shared" si="150"/>
        <v>0</v>
      </c>
      <c r="CB181" s="144">
        <f t="shared" si="150"/>
        <v>0</v>
      </c>
      <c r="CC181" s="369"/>
      <c r="CE181" s="189" t="str">
        <f t="shared" si="120"/>
        <v>Reproduction, plan, copies, frais</v>
      </c>
      <c r="CF181" s="145"/>
      <c r="CG181" s="145">
        <v>1</v>
      </c>
      <c r="CH181" s="145">
        <v>1</v>
      </c>
      <c r="CI181" s="145">
        <v>1</v>
      </c>
      <c r="CJ181" s="145">
        <v>1</v>
      </c>
      <c r="CK181" s="145">
        <v>1</v>
      </c>
      <c r="CL181" s="145">
        <v>1</v>
      </c>
      <c r="CM181" s="145">
        <v>1</v>
      </c>
      <c r="CN181" s="145">
        <v>1</v>
      </c>
      <c r="CO181" s="145">
        <v>1</v>
      </c>
      <c r="CP181" s="145">
        <v>1</v>
      </c>
      <c r="CQ181" s="145">
        <v>1</v>
      </c>
      <c r="CR181" s="145">
        <v>1</v>
      </c>
      <c r="CS181" s="145">
        <v>1</v>
      </c>
      <c r="CT181" s="145">
        <f t="shared" si="121"/>
        <v>0</v>
      </c>
      <c r="CU181" s="145">
        <f t="shared" si="122"/>
        <v>0</v>
      </c>
      <c r="CV181" s="145">
        <f t="shared" si="123"/>
        <v>0</v>
      </c>
    </row>
    <row r="182" spans="2:100" s="137" customFormat="1" ht="13.5" hidden="1" thickBot="1" x14ac:dyDescent="0.25">
      <c r="B182" s="98" t="s">
        <v>178</v>
      </c>
      <c r="C182" s="320"/>
      <c r="D182" s="50"/>
      <c r="E182" s="152">
        <v>25</v>
      </c>
      <c r="F182" s="642"/>
      <c r="G182" s="157"/>
      <c r="H182" s="168"/>
      <c r="I182" s="168"/>
      <c r="J182" s="165"/>
      <c r="K182" s="139">
        <f t="shared" si="124"/>
        <v>25</v>
      </c>
      <c r="L182" s="140">
        <f t="shared" si="145"/>
        <v>0</v>
      </c>
      <c r="M182" s="141">
        <f t="shared" si="146"/>
        <v>0</v>
      </c>
      <c r="N182" s="141">
        <f t="shared" si="103"/>
        <v>0</v>
      </c>
      <c r="O182" s="70"/>
      <c r="P182" s="143" t="str">
        <f t="shared" si="118"/>
        <v>AQ (planification, exécution)</v>
      </c>
      <c r="Q182" s="144">
        <f t="shared" si="127"/>
        <v>0</v>
      </c>
      <c r="R182" s="144">
        <f t="shared" si="147"/>
        <v>0</v>
      </c>
      <c r="S182" s="144">
        <f t="shared" si="147"/>
        <v>0</v>
      </c>
      <c r="T182" s="144">
        <f t="shared" si="147"/>
        <v>0</v>
      </c>
      <c r="U182" s="144">
        <f t="shared" si="147"/>
        <v>0</v>
      </c>
      <c r="V182" s="144">
        <f t="shared" si="147"/>
        <v>0</v>
      </c>
      <c r="W182" s="144">
        <f t="shared" si="147"/>
        <v>0</v>
      </c>
      <c r="X182" s="144">
        <f t="shared" si="147"/>
        <v>0</v>
      </c>
      <c r="Y182" s="144">
        <f t="shared" si="147"/>
        <v>0</v>
      </c>
      <c r="Z182" s="144">
        <f t="shared" si="147"/>
        <v>0</v>
      </c>
      <c r="AA182" s="144">
        <f t="shared" si="147"/>
        <v>0</v>
      </c>
      <c r="AB182" s="144">
        <f t="shared" si="147"/>
        <v>0</v>
      </c>
      <c r="AC182" s="144">
        <f t="shared" si="147"/>
        <v>0</v>
      </c>
      <c r="AD182" s="144">
        <f t="shared" si="147"/>
        <v>0</v>
      </c>
      <c r="AE182" s="144">
        <f t="shared" si="147"/>
        <v>0</v>
      </c>
      <c r="AF182" s="144">
        <f t="shared" si="147"/>
        <v>0</v>
      </c>
      <c r="AG182" s="144">
        <f t="shared" si="147"/>
        <v>0</v>
      </c>
      <c r="AH182" s="144">
        <f t="shared" si="147"/>
        <v>0</v>
      </c>
      <c r="AI182" s="144">
        <f t="shared" si="147"/>
        <v>0</v>
      </c>
      <c r="AJ182" s="144">
        <f t="shared" si="147"/>
        <v>0</v>
      </c>
      <c r="AK182" s="144">
        <f t="shared" si="147"/>
        <v>0</v>
      </c>
      <c r="AL182" s="144">
        <f t="shared" si="147"/>
        <v>0</v>
      </c>
      <c r="AM182" s="144">
        <f t="shared" si="147"/>
        <v>0</v>
      </c>
      <c r="AN182" s="144">
        <f t="shared" si="147"/>
        <v>0</v>
      </c>
      <c r="AO182" s="144">
        <f t="shared" si="147"/>
        <v>0</v>
      </c>
      <c r="AP182" s="144">
        <f t="shared" si="147"/>
        <v>0</v>
      </c>
      <c r="AQ182" s="144">
        <f t="shared" si="147"/>
        <v>0</v>
      </c>
      <c r="AR182" s="144">
        <f t="shared" si="147"/>
        <v>0</v>
      </c>
      <c r="AS182" s="144">
        <f t="shared" si="147"/>
        <v>0</v>
      </c>
      <c r="AT182" s="144">
        <f t="shared" si="147"/>
        <v>0</v>
      </c>
      <c r="AU182" s="144">
        <f t="shared" si="147"/>
        <v>0</v>
      </c>
      <c r="AV182" s="144">
        <f t="shared" si="148"/>
        <v>0</v>
      </c>
      <c r="AX182" s="144">
        <f t="shared" si="149"/>
        <v>0</v>
      </c>
      <c r="AY182" s="144">
        <f t="shared" si="144"/>
        <v>0</v>
      </c>
      <c r="AZ182" s="144">
        <f t="shared" si="144"/>
        <v>0</v>
      </c>
      <c r="BA182" s="144">
        <f t="shared" si="144"/>
        <v>0</v>
      </c>
      <c r="BB182" s="144">
        <f t="shared" si="144"/>
        <v>0</v>
      </c>
      <c r="BC182" s="144">
        <f t="shared" si="144"/>
        <v>0</v>
      </c>
      <c r="BD182" s="144">
        <f t="shared" si="144"/>
        <v>0</v>
      </c>
      <c r="BE182" s="144">
        <f t="shared" si="144"/>
        <v>0</v>
      </c>
      <c r="BF182" s="144">
        <f t="shared" si="144"/>
        <v>0</v>
      </c>
      <c r="BG182" s="144">
        <f t="shared" si="144"/>
        <v>0</v>
      </c>
      <c r="BH182" s="144">
        <f t="shared" si="144"/>
        <v>0</v>
      </c>
      <c r="BI182" s="144">
        <f t="shared" si="144"/>
        <v>0</v>
      </c>
      <c r="BJ182" s="144">
        <f t="shared" si="144"/>
        <v>0</v>
      </c>
      <c r="BK182" s="144">
        <f t="shared" si="144"/>
        <v>0</v>
      </c>
      <c r="BL182" s="144">
        <f t="shared" si="144"/>
        <v>0</v>
      </c>
      <c r="BM182" s="144">
        <f t="shared" si="144"/>
        <v>0</v>
      </c>
      <c r="BN182" s="144">
        <f t="shared" si="143"/>
        <v>0</v>
      </c>
      <c r="BO182" s="144">
        <f t="shared" si="143"/>
        <v>0</v>
      </c>
      <c r="BP182" s="144">
        <f t="shared" si="143"/>
        <v>0</v>
      </c>
      <c r="BQ182" s="144">
        <f t="shared" si="143"/>
        <v>0</v>
      </c>
      <c r="BR182" s="144">
        <f t="shared" si="150"/>
        <v>0</v>
      </c>
      <c r="BS182" s="144">
        <f t="shared" si="150"/>
        <v>0</v>
      </c>
      <c r="BT182" s="144">
        <f t="shared" si="150"/>
        <v>0</v>
      </c>
      <c r="BU182" s="144">
        <f t="shared" si="150"/>
        <v>0</v>
      </c>
      <c r="BV182" s="144">
        <f t="shared" si="150"/>
        <v>0</v>
      </c>
      <c r="BW182" s="144">
        <f t="shared" si="150"/>
        <v>0</v>
      </c>
      <c r="BX182" s="144">
        <f t="shared" si="150"/>
        <v>0</v>
      </c>
      <c r="BY182" s="144">
        <f t="shared" si="150"/>
        <v>0</v>
      </c>
      <c r="BZ182" s="144">
        <f t="shared" si="150"/>
        <v>0</v>
      </c>
      <c r="CA182" s="144">
        <f t="shared" si="150"/>
        <v>0</v>
      </c>
      <c r="CB182" s="144">
        <f t="shared" si="150"/>
        <v>0</v>
      </c>
      <c r="CC182" s="369"/>
      <c r="CE182" s="189" t="str">
        <f t="shared" si="120"/>
        <v>AQ (planification, exécution)</v>
      </c>
      <c r="CF182" s="145"/>
      <c r="CG182" s="145">
        <v>1</v>
      </c>
      <c r="CH182" s="145">
        <v>1</v>
      </c>
      <c r="CI182" s="145">
        <v>1</v>
      </c>
      <c r="CJ182" s="145">
        <v>1</v>
      </c>
      <c r="CK182" s="145">
        <v>1</v>
      </c>
      <c r="CL182" s="145">
        <v>1</v>
      </c>
      <c r="CM182" s="145">
        <v>1</v>
      </c>
      <c r="CN182" s="145">
        <v>1</v>
      </c>
      <c r="CO182" s="145">
        <v>1</v>
      </c>
      <c r="CP182" s="145">
        <v>1</v>
      </c>
      <c r="CQ182" s="145">
        <v>1</v>
      </c>
      <c r="CR182" s="145">
        <v>1</v>
      </c>
      <c r="CS182" s="145">
        <v>1</v>
      </c>
      <c r="CT182" s="145">
        <f t="shared" si="121"/>
        <v>0</v>
      </c>
      <c r="CU182" s="145">
        <f t="shared" si="122"/>
        <v>0</v>
      </c>
      <c r="CV182" s="145">
        <f t="shared" si="123"/>
        <v>0</v>
      </c>
    </row>
    <row r="183" spans="2:100" s="137" customFormat="1" ht="13.5" hidden="1" thickBot="1" x14ac:dyDescent="0.25">
      <c r="B183" s="98" t="s">
        <v>179</v>
      </c>
      <c r="C183" s="320"/>
      <c r="D183" s="50"/>
      <c r="E183" s="152">
        <v>25</v>
      </c>
      <c r="F183" s="642"/>
      <c r="G183" s="157"/>
      <c r="H183" s="168"/>
      <c r="I183" s="168"/>
      <c r="J183" s="165"/>
      <c r="K183" s="139">
        <f t="shared" si="124"/>
        <v>25</v>
      </c>
      <c r="L183" s="140">
        <f t="shared" si="145"/>
        <v>0</v>
      </c>
      <c r="M183" s="141">
        <f t="shared" si="146"/>
        <v>0</v>
      </c>
      <c r="N183" s="141">
        <f t="shared" si="103"/>
        <v>0</v>
      </c>
      <c r="O183" s="70"/>
      <c r="P183" s="143" t="str">
        <f t="shared" si="118"/>
        <v>Optimisation de l'exploitation après la mise en service</v>
      </c>
      <c r="Q183" s="144">
        <f t="shared" si="127"/>
        <v>0</v>
      </c>
      <c r="R183" s="144">
        <f t="shared" si="147"/>
        <v>0</v>
      </c>
      <c r="S183" s="144">
        <f t="shared" si="147"/>
        <v>0</v>
      </c>
      <c r="T183" s="144">
        <f t="shared" si="147"/>
        <v>0</v>
      </c>
      <c r="U183" s="144">
        <f t="shared" si="147"/>
        <v>0</v>
      </c>
      <c r="V183" s="144">
        <f t="shared" si="147"/>
        <v>0</v>
      </c>
      <c r="W183" s="144">
        <f t="shared" si="147"/>
        <v>0</v>
      </c>
      <c r="X183" s="144">
        <f t="shared" si="147"/>
        <v>0</v>
      </c>
      <c r="Y183" s="144">
        <f t="shared" si="147"/>
        <v>0</v>
      </c>
      <c r="Z183" s="144">
        <f t="shared" si="147"/>
        <v>0</v>
      </c>
      <c r="AA183" s="144">
        <f t="shared" si="147"/>
        <v>0</v>
      </c>
      <c r="AB183" s="144">
        <f t="shared" si="147"/>
        <v>0</v>
      </c>
      <c r="AC183" s="144">
        <f t="shared" si="147"/>
        <v>0</v>
      </c>
      <c r="AD183" s="144">
        <f t="shared" si="147"/>
        <v>0</v>
      </c>
      <c r="AE183" s="144">
        <f t="shared" si="147"/>
        <v>0</v>
      </c>
      <c r="AF183" s="144">
        <f t="shared" si="147"/>
        <v>0</v>
      </c>
      <c r="AG183" s="144">
        <f t="shared" si="147"/>
        <v>0</v>
      </c>
      <c r="AH183" s="144">
        <f t="shared" si="147"/>
        <v>0</v>
      </c>
      <c r="AI183" s="144">
        <f t="shared" si="147"/>
        <v>0</v>
      </c>
      <c r="AJ183" s="144">
        <f t="shared" si="147"/>
        <v>0</v>
      </c>
      <c r="AK183" s="144">
        <f t="shared" si="147"/>
        <v>0</v>
      </c>
      <c r="AL183" s="144">
        <f t="shared" si="147"/>
        <v>0</v>
      </c>
      <c r="AM183" s="144">
        <f t="shared" si="147"/>
        <v>0</v>
      </c>
      <c r="AN183" s="144">
        <f t="shared" si="147"/>
        <v>0</v>
      </c>
      <c r="AO183" s="144">
        <f t="shared" si="147"/>
        <v>0</v>
      </c>
      <c r="AP183" s="144">
        <f t="shared" si="147"/>
        <v>0</v>
      </c>
      <c r="AQ183" s="144">
        <f t="shared" si="147"/>
        <v>0</v>
      </c>
      <c r="AR183" s="144">
        <f t="shared" si="147"/>
        <v>0</v>
      </c>
      <c r="AS183" s="144">
        <f t="shared" si="147"/>
        <v>0</v>
      </c>
      <c r="AT183" s="144">
        <f t="shared" si="147"/>
        <v>0</v>
      </c>
      <c r="AU183" s="144">
        <f t="shared" si="147"/>
        <v>0</v>
      </c>
      <c r="AV183" s="144">
        <f t="shared" si="148"/>
        <v>0</v>
      </c>
      <c r="AX183" s="144">
        <f t="shared" si="149"/>
        <v>0</v>
      </c>
      <c r="AY183" s="144">
        <f t="shared" si="144"/>
        <v>0</v>
      </c>
      <c r="AZ183" s="144">
        <f t="shared" si="144"/>
        <v>0</v>
      </c>
      <c r="BA183" s="144">
        <f t="shared" si="144"/>
        <v>0</v>
      </c>
      <c r="BB183" s="144">
        <f t="shared" si="144"/>
        <v>0</v>
      </c>
      <c r="BC183" s="144">
        <f t="shared" si="144"/>
        <v>0</v>
      </c>
      <c r="BD183" s="144">
        <f t="shared" si="144"/>
        <v>0</v>
      </c>
      <c r="BE183" s="144">
        <f t="shared" si="144"/>
        <v>0</v>
      </c>
      <c r="BF183" s="144">
        <f t="shared" si="144"/>
        <v>0</v>
      </c>
      <c r="BG183" s="144">
        <f t="shared" si="144"/>
        <v>0</v>
      </c>
      <c r="BH183" s="144">
        <f t="shared" si="144"/>
        <v>0</v>
      </c>
      <c r="BI183" s="144">
        <f t="shared" si="144"/>
        <v>0</v>
      </c>
      <c r="BJ183" s="144">
        <f t="shared" si="144"/>
        <v>0</v>
      </c>
      <c r="BK183" s="144">
        <f t="shared" si="144"/>
        <v>0</v>
      </c>
      <c r="BL183" s="144">
        <f t="shared" si="144"/>
        <v>0</v>
      </c>
      <c r="BM183" s="144">
        <f t="shared" si="144"/>
        <v>0</v>
      </c>
      <c r="BN183" s="144">
        <f t="shared" si="143"/>
        <v>0</v>
      </c>
      <c r="BO183" s="144">
        <f t="shared" si="143"/>
        <v>0</v>
      </c>
      <c r="BP183" s="144">
        <f t="shared" si="143"/>
        <v>0</v>
      </c>
      <c r="BQ183" s="144">
        <f t="shared" si="143"/>
        <v>0</v>
      </c>
      <c r="BR183" s="144">
        <f t="shared" si="150"/>
        <v>0</v>
      </c>
      <c r="BS183" s="144">
        <f t="shared" si="150"/>
        <v>0</v>
      </c>
      <c r="BT183" s="144">
        <f t="shared" si="150"/>
        <v>0</v>
      </c>
      <c r="BU183" s="144">
        <f t="shared" si="150"/>
        <v>0</v>
      </c>
      <c r="BV183" s="144">
        <f t="shared" si="150"/>
        <v>0</v>
      </c>
      <c r="BW183" s="144">
        <f t="shared" si="150"/>
        <v>0</v>
      </c>
      <c r="BX183" s="144">
        <f t="shared" si="150"/>
        <v>0</v>
      </c>
      <c r="BY183" s="144">
        <f t="shared" si="150"/>
        <v>0</v>
      </c>
      <c r="BZ183" s="144">
        <f t="shared" si="150"/>
        <v>0</v>
      </c>
      <c r="CA183" s="144">
        <f t="shared" si="150"/>
        <v>0</v>
      </c>
      <c r="CB183" s="144">
        <f t="shared" si="150"/>
        <v>0</v>
      </c>
      <c r="CC183" s="369"/>
      <c r="CE183" s="189" t="str">
        <f t="shared" si="120"/>
        <v>Optimisation de l'exploitation après la mise en service</v>
      </c>
      <c r="CF183" s="145"/>
      <c r="CG183" s="145">
        <v>1</v>
      </c>
      <c r="CH183" s="145">
        <v>1</v>
      </c>
      <c r="CI183" s="145">
        <v>1</v>
      </c>
      <c r="CJ183" s="145">
        <v>1</v>
      </c>
      <c r="CK183" s="145">
        <v>1</v>
      </c>
      <c r="CL183" s="145">
        <v>1</v>
      </c>
      <c r="CM183" s="145">
        <v>1</v>
      </c>
      <c r="CN183" s="145">
        <v>1</v>
      </c>
      <c r="CO183" s="145">
        <v>1</v>
      </c>
      <c r="CP183" s="145">
        <v>1</v>
      </c>
      <c r="CQ183" s="145">
        <v>1</v>
      </c>
      <c r="CR183" s="145">
        <v>1</v>
      </c>
      <c r="CS183" s="145">
        <v>1</v>
      </c>
      <c r="CT183" s="145">
        <f t="shared" si="121"/>
        <v>0</v>
      </c>
      <c r="CU183" s="145">
        <f t="shared" si="122"/>
        <v>0</v>
      </c>
      <c r="CV183" s="145">
        <f t="shared" si="123"/>
        <v>0</v>
      </c>
    </row>
    <row r="184" spans="2:100" s="137" customFormat="1" ht="13.5" hidden="1" thickBot="1" x14ac:dyDescent="0.25">
      <c r="B184" s="98" t="s">
        <v>180</v>
      </c>
      <c r="C184" s="320"/>
      <c r="D184" s="50"/>
      <c r="E184" s="152">
        <v>5</v>
      </c>
      <c r="F184" s="642"/>
      <c r="G184" s="157"/>
      <c r="H184" s="168"/>
      <c r="I184" s="168"/>
      <c r="J184" s="165"/>
      <c r="K184" s="139">
        <f t="shared" si="124"/>
        <v>5</v>
      </c>
      <c r="L184" s="140">
        <f t="shared" si="145"/>
        <v>0</v>
      </c>
      <c r="M184" s="141">
        <f t="shared" si="146"/>
        <v>0</v>
      </c>
      <c r="N184" s="141">
        <f t="shared" si="103"/>
        <v>0</v>
      </c>
      <c r="O184" s="70"/>
      <c r="P184" s="143" t="str">
        <f t="shared" si="118"/>
        <v>Optimisation de l'exploitation tous les 5 ans</v>
      </c>
      <c r="Q184" s="144">
        <f t="shared" si="127"/>
        <v>0</v>
      </c>
      <c r="R184" s="144">
        <f t="shared" si="147"/>
        <v>0</v>
      </c>
      <c r="S184" s="144">
        <f t="shared" si="147"/>
        <v>0</v>
      </c>
      <c r="T184" s="144">
        <f t="shared" si="147"/>
        <v>0</v>
      </c>
      <c r="U184" s="144">
        <f t="shared" si="147"/>
        <v>0</v>
      </c>
      <c r="V184" s="144">
        <f t="shared" si="147"/>
        <v>0</v>
      </c>
      <c r="W184" s="144">
        <f t="shared" si="147"/>
        <v>0</v>
      </c>
      <c r="X184" s="144">
        <f t="shared" si="147"/>
        <v>0</v>
      </c>
      <c r="Y184" s="144">
        <f t="shared" si="147"/>
        <v>0</v>
      </c>
      <c r="Z184" s="144">
        <f t="shared" si="147"/>
        <v>0</v>
      </c>
      <c r="AA184" s="144">
        <f t="shared" si="147"/>
        <v>0</v>
      </c>
      <c r="AB184" s="144">
        <f t="shared" si="147"/>
        <v>0</v>
      </c>
      <c r="AC184" s="144">
        <f t="shared" si="147"/>
        <v>0</v>
      </c>
      <c r="AD184" s="144">
        <f t="shared" si="147"/>
        <v>0</v>
      </c>
      <c r="AE184" s="144">
        <f t="shared" si="147"/>
        <v>0</v>
      </c>
      <c r="AF184" s="144">
        <f t="shared" si="147"/>
        <v>0</v>
      </c>
      <c r="AG184" s="144">
        <f t="shared" ref="AG184:AU184" si="151">IF(Betrachtungszeit_Heizung&lt;AG$26,0,IF(AND(AF$26&lt;&gt;0,AF$26/($K184)=INT(AF$26/($K184))),$D184,0))</f>
        <v>0</v>
      </c>
      <c r="AH184" s="144">
        <f t="shared" si="151"/>
        <v>0</v>
      </c>
      <c r="AI184" s="144">
        <f t="shared" si="151"/>
        <v>0</v>
      </c>
      <c r="AJ184" s="144">
        <f t="shared" si="151"/>
        <v>0</v>
      </c>
      <c r="AK184" s="144">
        <f t="shared" si="151"/>
        <v>0</v>
      </c>
      <c r="AL184" s="144">
        <f t="shared" si="151"/>
        <v>0</v>
      </c>
      <c r="AM184" s="144">
        <f t="shared" si="151"/>
        <v>0</v>
      </c>
      <c r="AN184" s="144">
        <f t="shared" si="151"/>
        <v>0</v>
      </c>
      <c r="AO184" s="144">
        <f t="shared" si="151"/>
        <v>0</v>
      </c>
      <c r="AP184" s="144">
        <f t="shared" si="151"/>
        <v>0</v>
      </c>
      <c r="AQ184" s="144">
        <f t="shared" si="151"/>
        <v>0</v>
      </c>
      <c r="AR184" s="144">
        <f t="shared" si="151"/>
        <v>0</v>
      </c>
      <c r="AS184" s="144">
        <f t="shared" si="151"/>
        <v>0</v>
      </c>
      <c r="AT184" s="144">
        <f t="shared" si="151"/>
        <v>0</v>
      </c>
      <c r="AU184" s="144">
        <f t="shared" si="151"/>
        <v>0</v>
      </c>
      <c r="AV184" s="144">
        <f t="shared" si="148"/>
        <v>0</v>
      </c>
      <c r="AX184" s="144">
        <f t="shared" si="149"/>
        <v>0</v>
      </c>
      <c r="AY184" s="144">
        <f t="shared" si="144"/>
        <v>0</v>
      </c>
      <c r="AZ184" s="144">
        <f t="shared" si="144"/>
        <v>0</v>
      </c>
      <c r="BA184" s="144">
        <f t="shared" si="144"/>
        <v>0</v>
      </c>
      <c r="BB184" s="144">
        <f t="shared" si="144"/>
        <v>0</v>
      </c>
      <c r="BC184" s="144">
        <f t="shared" si="144"/>
        <v>0</v>
      </c>
      <c r="BD184" s="144">
        <f t="shared" si="144"/>
        <v>0</v>
      </c>
      <c r="BE184" s="144">
        <f t="shared" si="144"/>
        <v>0</v>
      </c>
      <c r="BF184" s="144">
        <f t="shared" si="144"/>
        <v>0</v>
      </c>
      <c r="BG184" s="144">
        <f t="shared" si="144"/>
        <v>0</v>
      </c>
      <c r="BH184" s="144">
        <f t="shared" si="144"/>
        <v>0</v>
      </c>
      <c r="BI184" s="144">
        <f t="shared" si="144"/>
        <v>0</v>
      </c>
      <c r="BJ184" s="144">
        <f t="shared" si="144"/>
        <v>0</v>
      </c>
      <c r="BK184" s="144">
        <f t="shared" si="144"/>
        <v>0</v>
      </c>
      <c r="BL184" s="144">
        <f t="shared" si="144"/>
        <v>0</v>
      </c>
      <c r="BM184" s="144">
        <f t="shared" si="144"/>
        <v>0</v>
      </c>
      <c r="BN184" s="144">
        <f t="shared" si="143"/>
        <v>0</v>
      </c>
      <c r="BO184" s="144">
        <f t="shared" si="143"/>
        <v>0</v>
      </c>
      <c r="BP184" s="144">
        <f t="shared" si="143"/>
        <v>0</v>
      </c>
      <c r="BQ184" s="144">
        <f t="shared" si="143"/>
        <v>0</v>
      </c>
      <c r="BR184" s="144">
        <f t="shared" si="150"/>
        <v>0</v>
      </c>
      <c r="BS184" s="144">
        <f t="shared" si="150"/>
        <v>0</v>
      </c>
      <c r="BT184" s="144">
        <f t="shared" si="150"/>
        <v>0</v>
      </c>
      <c r="BU184" s="144">
        <f t="shared" si="150"/>
        <v>0</v>
      </c>
      <c r="BV184" s="144">
        <f t="shared" si="150"/>
        <v>0</v>
      </c>
      <c r="BW184" s="144">
        <f t="shared" si="150"/>
        <v>0</v>
      </c>
      <c r="BX184" s="144">
        <f t="shared" si="150"/>
        <v>0</v>
      </c>
      <c r="BY184" s="144">
        <f t="shared" si="150"/>
        <v>0</v>
      </c>
      <c r="BZ184" s="144">
        <f t="shared" si="150"/>
        <v>0</v>
      </c>
      <c r="CA184" s="144">
        <f t="shared" si="150"/>
        <v>0</v>
      </c>
      <c r="CB184" s="144">
        <f t="shared" si="150"/>
        <v>0</v>
      </c>
      <c r="CC184" s="369"/>
      <c r="CE184" s="189" t="str">
        <f t="shared" si="120"/>
        <v>Optimisation de l'exploitation tous les 5 ans</v>
      </c>
      <c r="CF184" s="145"/>
      <c r="CG184" s="145">
        <v>1</v>
      </c>
      <c r="CH184" s="145">
        <v>1</v>
      </c>
      <c r="CI184" s="145">
        <v>1</v>
      </c>
      <c r="CJ184" s="145">
        <v>1</v>
      </c>
      <c r="CK184" s="145">
        <v>1</v>
      </c>
      <c r="CL184" s="145">
        <v>1</v>
      </c>
      <c r="CM184" s="145">
        <v>1</v>
      </c>
      <c r="CN184" s="145">
        <v>1</v>
      </c>
      <c r="CO184" s="145">
        <v>1</v>
      </c>
      <c r="CP184" s="145">
        <v>1</v>
      </c>
      <c r="CQ184" s="145">
        <v>1</v>
      </c>
      <c r="CR184" s="145">
        <v>1</v>
      </c>
      <c r="CS184" s="145">
        <v>1</v>
      </c>
      <c r="CT184" s="145">
        <f t="shared" si="121"/>
        <v>0</v>
      </c>
      <c r="CU184" s="145">
        <f t="shared" si="122"/>
        <v>0</v>
      </c>
      <c r="CV184" s="145">
        <f t="shared" si="123"/>
        <v>0</v>
      </c>
    </row>
    <row r="185" spans="2:100" s="137" customFormat="1" hidden="1" x14ac:dyDescent="0.2">
      <c r="B185" s="95" t="s">
        <v>45</v>
      </c>
      <c r="C185" s="320"/>
      <c r="D185" s="50"/>
      <c r="E185" s="510">
        <v>30</v>
      </c>
      <c r="F185" s="643"/>
      <c r="G185" s="157"/>
      <c r="H185" s="626"/>
      <c r="I185" s="627"/>
      <c r="J185" s="84"/>
      <c r="K185" s="139">
        <f>IF(ISNUMBER(F185),F185,IF(ISNUMBER(E185),E185,0))</f>
        <v>30</v>
      </c>
      <c r="L185" s="140">
        <f t="shared" si="145"/>
        <v>0</v>
      </c>
      <c r="M185" s="141">
        <f t="shared" si="146"/>
        <v>0</v>
      </c>
      <c r="N185" s="141">
        <f t="shared" si="103"/>
        <v>0</v>
      </c>
      <c r="O185" s="70"/>
      <c r="P185" s="149" t="str">
        <f t="shared" si="118"/>
        <v>Autre</v>
      </c>
      <c r="Q185" s="144">
        <f t="shared" si="127"/>
        <v>0</v>
      </c>
      <c r="R185" s="144">
        <f t="shared" ref="R185:AU185" si="152">IF(Betrachtungszeit_Heizung&lt;R$26,0,IF(AND(Q$26&lt;&gt;0,Q$26/($K185)=INT(Q$26/($K185))),$D185,0))</f>
        <v>0</v>
      </c>
      <c r="S185" s="144">
        <f t="shared" si="152"/>
        <v>0</v>
      </c>
      <c r="T185" s="144">
        <f t="shared" si="152"/>
        <v>0</v>
      </c>
      <c r="U185" s="144">
        <f t="shared" si="152"/>
        <v>0</v>
      </c>
      <c r="V185" s="144">
        <f t="shared" si="152"/>
        <v>0</v>
      </c>
      <c r="W185" s="144">
        <f t="shared" si="152"/>
        <v>0</v>
      </c>
      <c r="X185" s="144">
        <f t="shared" si="152"/>
        <v>0</v>
      </c>
      <c r="Y185" s="144">
        <f t="shared" si="152"/>
        <v>0</v>
      </c>
      <c r="Z185" s="144">
        <f t="shared" si="152"/>
        <v>0</v>
      </c>
      <c r="AA185" s="144">
        <f t="shared" si="152"/>
        <v>0</v>
      </c>
      <c r="AB185" s="144">
        <f t="shared" si="152"/>
        <v>0</v>
      </c>
      <c r="AC185" s="144">
        <f t="shared" si="152"/>
        <v>0</v>
      </c>
      <c r="AD185" s="144">
        <f t="shared" si="152"/>
        <v>0</v>
      </c>
      <c r="AE185" s="144">
        <f t="shared" si="152"/>
        <v>0</v>
      </c>
      <c r="AF185" s="144">
        <f t="shared" si="152"/>
        <v>0</v>
      </c>
      <c r="AG185" s="144">
        <f t="shared" si="152"/>
        <v>0</v>
      </c>
      <c r="AH185" s="144">
        <f t="shared" si="152"/>
        <v>0</v>
      </c>
      <c r="AI185" s="144">
        <f t="shared" si="152"/>
        <v>0</v>
      </c>
      <c r="AJ185" s="144">
        <f t="shared" si="152"/>
        <v>0</v>
      </c>
      <c r="AK185" s="144">
        <f t="shared" si="152"/>
        <v>0</v>
      </c>
      <c r="AL185" s="144">
        <f t="shared" si="152"/>
        <v>0</v>
      </c>
      <c r="AM185" s="144">
        <f t="shared" si="152"/>
        <v>0</v>
      </c>
      <c r="AN185" s="144">
        <f t="shared" si="152"/>
        <v>0</v>
      </c>
      <c r="AO185" s="144">
        <f t="shared" si="152"/>
        <v>0</v>
      </c>
      <c r="AP185" s="144">
        <f t="shared" si="152"/>
        <v>0</v>
      </c>
      <c r="AQ185" s="144">
        <f t="shared" si="152"/>
        <v>0</v>
      </c>
      <c r="AR185" s="144">
        <f t="shared" si="152"/>
        <v>0</v>
      </c>
      <c r="AS185" s="144">
        <f t="shared" si="152"/>
        <v>0</v>
      </c>
      <c r="AT185" s="144">
        <f t="shared" si="152"/>
        <v>0</v>
      </c>
      <c r="AU185" s="144">
        <f t="shared" si="152"/>
        <v>0</v>
      </c>
      <c r="AV185" s="144">
        <f t="shared" si="148"/>
        <v>0</v>
      </c>
      <c r="AX185" s="144">
        <f t="shared" si="149"/>
        <v>0</v>
      </c>
      <c r="AY185" s="144">
        <f t="shared" si="144"/>
        <v>0</v>
      </c>
      <c r="AZ185" s="144">
        <f t="shared" si="144"/>
        <v>0</v>
      </c>
      <c r="BA185" s="144">
        <f t="shared" si="144"/>
        <v>0</v>
      </c>
      <c r="BB185" s="144">
        <f t="shared" si="144"/>
        <v>0</v>
      </c>
      <c r="BC185" s="144">
        <f t="shared" si="144"/>
        <v>0</v>
      </c>
      <c r="BD185" s="144">
        <f t="shared" si="144"/>
        <v>0</v>
      </c>
      <c r="BE185" s="144">
        <f t="shared" si="144"/>
        <v>0</v>
      </c>
      <c r="BF185" s="144">
        <f t="shared" si="144"/>
        <v>0</v>
      </c>
      <c r="BG185" s="144">
        <f t="shared" si="144"/>
        <v>0</v>
      </c>
      <c r="BH185" s="144">
        <f t="shared" si="144"/>
        <v>0</v>
      </c>
      <c r="BI185" s="144">
        <f t="shared" si="144"/>
        <v>0</v>
      </c>
      <c r="BJ185" s="144">
        <f t="shared" si="144"/>
        <v>0</v>
      </c>
      <c r="BK185" s="144">
        <f t="shared" si="144"/>
        <v>0</v>
      </c>
      <c r="BL185" s="144">
        <f t="shared" si="144"/>
        <v>0</v>
      </c>
      <c r="BM185" s="144">
        <f t="shared" si="144"/>
        <v>0</v>
      </c>
      <c r="BN185" s="144">
        <f t="shared" si="143"/>
        <v>0</v>
      </c>
      <c r="BO185" s="144">
        <f t="shared" si="143"/>
        <v>0</v>
      </c>
      <c r="BP185" s="144">
        <f t="shared" si="143"/>
        <v>0</v>
      </c>
      <c r="BQ185" s="144">
        <f t="shared" si="143"/>
        <v>0</v>
      </c>
      <c r="BR185" s="144">
        <f t="shared" si="150"/>
        <v>0</v>
      </c>
      <c r="BS185" s="144">
        <f t="shared" si="150"/>
        <v>0</v>
      </c>
      <c r="BT185" s="144">
        <f t="shared" si="150"/>
        <v>0</v>
      </c>
      <c r="BU185" s="144">
        <f t="shared" si="150"/>
        <v>0</v>
      </c>
      <c r="BV185" s="144">
        <f t="shared" si="150"/>
        <v>0</v>
      </c>
      <c r="BW185" s="144">
        <f t="shared" si="150"/>
        <v>0</v>
      </c>
      <c r="BX185" s="144">
        <f t="shared" si="150"/>
        <v>0</v>
      </c>
      <c r="BY185" s="144">
        <f t="shared" si="150"/>
        <v>0</v>
      </c>
      <c r="BZ185" s="144">
        <f t="shared" si="150"/>
        <v>0</v>
      </c>
      <c r="CA185" s="144">
        <f t="shared" si="150"/>
        <v>0</v>
      </c>
      <c r="CB185" s="144">
        <f t="shared" si="150"/>
        <v>0</v>
      </c>
      <c r="CC185" s="369"/>
      <c r="CE185" s="189" t="str">
        <f t="shared" si="120"/>
        <v>Autre</v>
      </c>
      <c r="CF185" s="145"/>
      <c r="CG185" s="145">
        <v>1</v>
      </c>
      <c r="CH185" s="145">
        <v>1</v>
      </c>
      <c r="CI185" s="145">
        <v>1</v>
      </c>
      <c r="CJ185" s="145">
        <v>1</v>
      </c>
      <c r="CK185" s="145">
        <v>1</v>
      </c>
      <c r="CL185" s="145">
        <v>1</v>
      </c>
      <c r="CM185" s="145">
        <v>1</v>
      </c>
      <c r="CN185" s="145">
        <v>1</v>
      </c>
      <c r="CO185" s="145">
        <v>1</v>
      </c>
      <c r="CP185" s="145">
        <v>1</v>
      </c>
      <c r="CQ185" s="145">
        <v>1</v>
      </c>
      <c r="CR185" s="145">
        <v>1</v>
      </c>
      <c r="CS185" s="145">
        <v>1</v>
      </c>
      <c r="CT185" s="145">
        <f t="shared" si="121"/>
        <v>0</v>
      </c>
      <c r="CU185" s="145">
        <f t="shared" si="122"/>
        <v>0</v>
      </c>
      <c r="CV185" s="145">
        <f t="shared" si="123"/>
        <v>0</v>
      </c>
    </row>
    <row r="186" spans="2:100" s="146" customFormat="1" hidden="1" x14ac:dyDescent="0.2">
      <c r="B186" s="539" t="s">
        <v>181</v>
      </c>
      <c r="C186" s="540"/>
      <c r="D186" s="172"/>
      <c r="E186" s="173"/>
      <c r="F186" s="174"/>
      <c r="G186" s="175"/>
      <c r="H186" s="176"/>
      <c r="I186" s="176"/>
      <c r="J186" s="84"/>
      <c r="K186" s="573"/>
      <c r="L186" s="574"/>
      <c r="M186" s="192"/>
      <c r="N186" s="575"/>
      <c r="O186" s="70"/>
      <c r="P186" s="551"/>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575"/>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2"/>
      <c r="BZ186" s="192"/>
      <c r="CA186" s="192"/>
      <c r="CB186" s="192"/>
      <c r="CC186" s="158"/>
      <c r="CE186" s="217"/>
      <c r="CF186" s="128"/>
      <c r="CG186" s="128"/>
      <c r="CH186" s="128"/>
      <c r="CI186" s="128"/>
      <c r="CJ186" s="128"/>
      <c r="CK186" s="128"/>
      <c r="CL186" s="128"/>
      <c r="CM186" s="128"/>
      <c r="CN186" s="128"/>
      <c r="CO186" s="128"/>
      <c r="CP186" s="128"/>
      <c r="CQ186" s="128"/>
      <c r="CR186" s="128"/>
      <c r="CS186" s="128"/>
      <c r="CT186" s="70"/>
      <c r="CU186" s="70"/>
      <c r="CV186" s="70"/>
    </row>
    <row r="187" spans="2:100" s="146" customFormat="1" hidden="1" x14ac:dyDescent="0.2">
      <c r="B187" s="541" t="str">
        <f>B26</f>
        <v>1. Source de chaleur - génie civil</v>
      </c>
      <c r="C187" s="540"/>
      <c r="D187" s="542">
        <f>SUM(D27:D35)</f>
        <v>0</v>
      </c>
      <c r="E187" s="173"/>
      <c r="F187" s="174"/>
      <c r="G187" s="175"/>
      <c r="H187" s="176"/>
      <c r="I187" s="176"/>
      <c r="J187" s="84"/>
      <c r="K187" s="511"/>
      <c r="L187" s="148"/>
      <c r="M187" s="71"/>
      <c r="N187" s="576"/>
      <c r="O187" s="70"/>
      <c r="P187" s="578"/>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576"/>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158"/>
      <c r="CF187" s="70"/>
      <c r="CG187" s="70"/>
      <c r="CH187" s="70"/>
      <c r="CI187" s="70"/>
      <c r="CJ187" s="70"/>
      <c r="CK187" s="70"/>
      <c r="CL187" s="70"/>
      <c r="CM187" s="70"/>
      <c r="CN187" s="70"/>
      <c r="CO187" s="70"/>
      <c r="CP187" s="70"/>
      <c r="CQ187" s="70"/>
      <c r="CR187" s="70"/>
      <c r="CS187" s="70"/>
      <c r="CT187" s="70"/>
      <c r="CU187" s="70"/>
      <c r="CV187" s="70"/>
    </row>
    <row r="188" spans="2:100" s="146" customFormat="1" hidden="1" x14ac:dyDescent="0.2">
      <c r="B188" s="541" t="str">
        <f>B36</f>
        <v>2. Source de chaleur - installations technique</v>
      </c>
      <c r="C188" s="540"/>
      <c r="D188" s="542">
        <f>SUM(D37:D48)</f>
        <v>0</v>
      </c>
      <c r="E188" s="173"/>
      <c r="F188" s="174"/>
      <c r="G188" s="175"/>
      <c r="H188" s="176"/>
      <c r="I188" s="176"/>
      <c r="J188" s="84"/>
      <c r="K188" s="511"/>
      <c r="L188" s="148"/>
      <c r="M188" s="71"/>
      <c r="N188" s="576"/>
      <c r="O188" s="70"/>
      <c r="P188" s="578"/>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576"/>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158"/>
      <c r="CF188" s="70"/>
      <c r="CG188" s="70"/>
      <c r="CH188" s="70"/>
      <c r="CI188" s="70"/>
      <c r="CJ188" s="70"/>
      <c r="CK188" s="70"/>
      <c r="CL188" s="70"/>
      <c r="CM188" s="70"/>
      <c r="CN188" s="70"/>
      <c r="CO188" s="70"/>
      <c r="CP188" s="70"/>
      <c r="CQ188" s="70"/>
      <c r="CR188" s="70"/>
      <c r="CS188" s="70"/>
      <c r="CT188" s="70"/>
      <c r="CU188" s="70"/>
      <c r="CV188" s="70"/>
    </row>
    <row r="189" spans="2:100" s="146" customFormat="1" hidden="1" x14ac:dyDescent="0.2">
      <c r="B189" s="541" t="str">
        <f>B49</f>
        <v>3. Approvisionnement en énergie</v>
      </c>
      <c r="C189" s="540"/>
      <c r="D189" s="542">
        <f>SUM(D50:D58)</f>
        <v>0</v>
      </c>
      <c r="E189" s="173"/>
      <c r="F189" s="174"/>
      <c r="G189" s="175"/>
      <c r="H189" s="176"/>
      <c r="I189" s="176"/>
      <c r="J189" s="84"/>
      <c r="K189" s="511"/>
      <c r="L189" s="148"/>
      <c r="M189" s="71"/>
      <c r="N189" s="576"/>
      <c r="O189" s="70"/>
      <c r="P189" s="578"/>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576"/>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158"/>
      <c r="CF189" s="70"/>
      <c r="CG189" s="70"/>
      <c r="CH189" s="70"/>
      <c r="CI189" s="70"/>
      <c r="CJ189" s="70"/>
      <c r="CK189" s="70"/>
      <c r="CL189" s="70"/>
      <c r="CM189" s="70"/>
      <c r="CN189" s="70"/>
      <c r="CO189" s="70"/>
      <c r="CP189" s="70"/>
      <c r="CQ189" s="70"/>
      <c r="CR189" s="70"/>
      <c r="CS189" s="70"/>
      <c r="CT189" s="70"/>
      <c r="CU189" s="70"/>
      <c r="CV189" s="70"/>
    </row>
    <row r="190" spans="2:100" s="146" customFormat="1" hidden="1" x14ac:dyDescent="0.2">
      <c r="B190" s="541" t="str">
        <f>B59</f>
        <v>4. Production de chaleur</v>
      </c>
      <c r="C190" s="540"/>
      <c r="D190" s="542">
        <f>SUM(D60:D67)</f>
        <v>0</v>
      </c>
      <c r="E190" s="173"/>
      <c r="F190" s="174"/>
      <c r="G190" s="175"/>
      <c r="H190" s="176"/>
      <c r="I190" s="176"/>
      <c r="J190" s="84"/>
      <c r="K190" s="511"/>
      <c r="L190" s="148"/>
      <c r="M190" s="71"/>
      <c r="N190" s="576"/>
      <c r="O190" s="70"/>
      <c r="P190" s="578"/>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576"/>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158"/>
      <c r="CF190" s="70"/>
      <c r="CG190" s="70"/>
      <c r="CH190" s="70"/>
      <c r="CI190" s="70"/>
      <c r="CJ190" s="70"/>
      <c r="CK190" s="70"/>
      <c r="CL190" s="70"/>
      <c r="CM190" s="70"/>
      <c r="CN190" s="70"/>
      <c r="CO190" s="70"/>
      <c r="CP190" s="70"/>
      <c r="CQ190" s="70"/>
      <c r="CR190" s="70"/>
      <c r="CS190" s="70"/>
      <c r="CT190" s="70"/>
      <c r="CU190" s="70"/>
      <c r="CV190" s="70"/>
    </row>
    <row r="191" spans="2:100" s="146" customFormat="1" hidden="1" x14ac:dyDescent="0.2">
      <c r="B191" s="541" t="str">
        <f>B68</f>
        <v>5. Conduit de cheminée</v>
      </c>
      <c r="C191" s="540"/>
      <c r="D191" s="542">
        <f>SUM(D69:D73)</f>
        <v>0</v>
      </c>
      <c r="E191" s="173"/>
      <c r="F191" s="174"/>
      <c r="G191" s="175"/>
      <c r="H191" s="176"/>
      <c r="I191" s="176"/>
      <c r="J191" s="84"/>
      <c r="K191" s="511"/>
      <c r="L191" s="148"/>
      <c r="M191" s="71"/>
      <c r="N191" s="576"/>
      <c r="O191" s="70"/>
      <c r="P191" s="578"/>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576"/>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158"/>
      <c r="CF191" s="70"/>
      <c r="CG191" s="70"/>
      <c r="CH191" s="70"/>
      <c r="CI191" s="70"/>
      <c r="CJ191" s="70"/>
      <c r="CK191" s="70"/>
      <c r="CL191" s="70"/>
      <c r="CM191" s="70"/>
      <c r="CN191" s="70"/>
      <c r="CO191" s="70"/>
      <c r="CP191" s="70"/>
      <c r="CQ191" s="70"/>
      <c r="CR191" s="70"/>
      <c r="CS191" s="70"/>
      <c r="CT191" s="70"/>
      <c r="CU191" s="70"/>
      <c r="CV191" s="70"/>
    </row>
    <row r="192" spans="2:100" s="146" customFormat="1" hidden="1" x14ac:dyDescent="0.2">
      <c r="B192" s="541" t="str">
        <f>B74</f>
        <v>6. Distribution de chaleur</v>
      </c>
      <c r="C192" s="540"/>
      <c r="D192" s="542">
        <f>SUM(D75:D81)</f>
        <v>0</v>
      </c>
      <c r="E192" s="173"/>
      <c r="F192" s="174"/>
      <c r="G192" s="175"/>
      <c r="H192" s="176"/>
      <c r="I192" s="176"/>
      <c r="J192" s="84"/>
      <c r="K192" s="511"/>
      <c r="L192" s="148"/>
      <c r="M192" s="71"/>
      <c r="N192" s="576"/>
      <c r="O192" s="70"/>
      <c r="P192" s="578"/>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576"/>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158"/>
      <c r="CF192" s="70"/>
      <c r="CG192" s="70"/>
      <c r="CH192" s="70"/>
      <c r="CI192" s="70"/>
      <c r="CJ192" s="70"/>
      <c r="CK192" s="70"/>
      <c r="CL192" s="70"/>
      <c r="CM192" s="70"/>
      <c r="CN192" s="70"/>
      <c r="CO192" s="70"/>
      <c r="CP192" s="70"/>
      <c r="CQ192" s="70"/>
      <c r="CR192" s="70"/>
      <c r="CS192" s="70"/>
      <c r="CT192" s="70"/>
      <c r="CU192" s="70"/>
      <c r="CV192" s="70"/>
    </row>
    <row r="193" spans="1:100" s="146" customFormat="1" hidden="1" x14ac:dyDescent="0.2">
      <c r="B193" s="541" t="str">
        <f>B82</f>
        <v>7. Émission de chaleur</v>
      </c>
      <c r="C193" s="540"/>
      <c r="D193" s="542">
        <f>SUM(D83:D91)</f>
        <v>0</v>
      </c>
      <c r="E193" s="173"/>
      <c r="F193" s="174"/>
      <c r="G193" s="175"/>
      <c r="H193" s="176"/>
      <c r="I193" s="176"/>
      <c r="J193" s="84"/>
      <c r="K193" s="511"/>
      <c r="L193" s="148"/>
      <c r="M193" s="71"/>
      <c r="N193" s="576"/>
      <c r="O193" s="70"/>
      <c r="P193" s="578"/>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576"/>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158"/>
      <c r="CF193" s="70"/>
      <c r="CG193" s="70"/>
      <c r="CH193" s="70"/>
      <c r="CI193" s="70"/>
      <c r="CJ193" s="70"/>
      <c r="CK193" s="70"/>
      <c r="CL193" s="70"/>
      <c r="CM193" s="70"/>
      <c r="CN193" s="70"/>
      <c r="CO193" s="70"/>
      <c r="CP193" s="70"/>
      <c r="CQ193" s="70"/>
      <c r="CR193" s="70"/>
      <c r="CS193" s="70"/>
      <c r="CT193" s="70"/>
      <c r="CU193" s="70"/>
      <c r="CV193" s="70"/>
    </row>
    <row r="194" spans="1:100" s="146" customFormat="1" hidden="1" x14ac:dyDescent="0.2">
      <c r="B194" s="541" t="str">
        <f>B92</f>
        <v>8. Sécurité</v>
      </c>
      <c r="C194" s="540"/>
      <c r="D194" s="542">
        <f>SUM(D93:D97)</f>
        <v>0</v>
      </c>
      <c r="E194" s="173"/>
      <c r="F194" s="174"/>
      <c r="G194" s="175"/>
      <c r="H194" s="176"/>
      <c r="I194" s="176"/>
      <c r="J194" s="84"/>
      <c r="K194" s="511"/>
      <c r="L194" s="148"/>
      <c r="M194" s="71"/>
      <c r="N194" s="576"/>
      <c r="O194" s="70"/>
      <c r="P194" s="578"/>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576"/>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158"/>
      <c r="CF194" s="70"/>
      <c r="CG194" s="70"/>
      <c r="CH194" s="70"/>
      <c r="CI194" s="70"/>
      <c r="CJ194" s="70"/>
      <c r="CK194" s="70"/>
      <c r="CL194" s="70"/>
      <c r="CM194" s="70"/>
      <c r="CN194" s="70"/>
      <c r="CO194" s="70"/>
      <c r="CP194" s="70"/>
      <c r="CQ194" s="70"/>
      <c r="CR194" s="70"/>
      <c r="CS194" s="70"/>
      <c r="CT194" s="70"/>
      <c r="CU194" s="70"/>
      <c r="CV194" s="70"/>
    </row>
    <row r="195" spans="1:100" s="146" customFormat="1" hidden="1" x14ac:dyDescent="0.2">
      <c r="B195" s="541" t="str">
        <f>B98</f>
        <v>9. Sanitaire</v>
      </c>
      <c r="C195" s="540"/>
      <c r="D195" s="542">
        <f>SUM(D99:D106)</f>
        <v>0</v>
      </c>
      <c r="E195" s="173"/>
      <c r="F195" s="174"/>
      <c r="G195" s="175"/>
      <c r="H195" s="176"/>
      <c r="I195" s="176"/>
      <c r="J195" s="84"/>
      <c r="K195" s="511"/>
      <c r="L195" s="148"/>
      <c r="M195" s="71"/>
      <c r="N195" s="576"/>
      <c r="O195" s="70"/>
      <c r="P195" s="578"/>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576"/>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158"/>
      <c r="CF195" s="70"/>
      <c r="CG195" s="70"/>
      <c r="CH195" s="70"/>
      <c r="CI195" s="70"/>
      <c r="CJ195" s="70"/>
      <c r="CK195" s="70"/>
      <c r="CL195" s="70"/>
      <c r="CM195" s="70"/>
      <c r="CN195" s="70"/>
      <c r="CO195" s="70"/>
      <c r="CP195" s="70"/>
      <c r="CQ195" s="70"/>
      <c r="CR195" s="70"/>
      <c r="CS195" s="70"/>
      <c r="CT195" s="70"/>
      <c r="CU195" s="70"/>
      <c r="CV195" s="70"/>
    </row>
    <row r="196" spans="1:100" s="146" customFormat="1" hidden="1" x14ac:dyDescent="0.2">
      <c r="B196" s="543" t="str">
        <f>B107</f>
        <v>10. Ventilation</v>
      </c>
      <c r="C196" s="540"/>
      <c r="D196" s="542">
        <f>SUM(D108:D112)</f>
        <v>0</v>
      </c>
      <c r="E196" s="173"/>
      <c r="F196" s="174"/>
      <c r="G196" s="175"/>
      <c r="H196" s="176"/>
      <c r="I196" s="176"/>
      <c r="J196" s="84"/>
      <c r="K196" s="511"/>
      <c r="L196" s="148"/>
      <c r="M196" s="71"/>
      <c r="N196" s="576"/>
      <c r="O196" s="70"/>
      <c r="P196" s="578"/>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576"/>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158"/>
      <c r="CF196" s="70"/>
      <c r="CG196" s="70"/>
      <c r="CH196" s="70"/>
      <c r="CI196" s="70"/>
      <c r="CJ196" s="70"/>
      <c r="CK196" s="70"/>
      <c r="CL196" s="70"/>
      <c r="CM196" s="70"/>
      <c r="CN196" s="70"/>
      <c r="CO196" s="70"/>
      <c r="CP196" s="70"/>
      <c r="CQ196" s="70"/>
      <c r="CR196" s="70"/>
      <c r="CS196" s="70"/>
      <c r="CT196" s="70"/>
      <c r="CU196" s="70"/>
      <c r="CV196" s="70"/>
    </row>
    <row r="197" spans="1:100" s="146" customFormat="1" hidden="1" x14ac:dyDescent="0.2">
      <c r="B197" s="541" t="str">
        <f>B113</f>
        <v>11. Construction métallique</v>
      </c>
      <c r="C197" s="540"/>
      <c r="D197" s="542">
        <f>SUM(D114:D118)</f>
        <v>0</v>
      </c>
      <c r="E197" s="173"/>
      <c r="F197" s="174"/>
      <c r="G197" s="175"/>
      <c r="H197" s="176"/>
      <c r="I197" s="176"/>
      <c r="J197" s="84"/>
      <c r="K197" s="511"/>
      <c r="L197" s="148"/>
      <c r="M197" s="71"/>
      <c r="N197" s="576"/>
      <c r="O197" s="70"/>
      <c r="P197" s="578"/>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576"/>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158"/>
      <c r="CF197" s="70"/>
      <c r="CG197" s="70"/>
      <c r="CH197" s="70"/>
      <c r="CI197" s="70"/>
      <c r="CJ197" s="70"/>
      <c r="CK197" s="70"/>
      <c r="CL197" s="70"/>
      <c r="CM197" s="70"/>
      <c r="CN197" s="70"/>
      <c r="CO197" s="70"/>
      <c r="CP197" s="70"/>
      <c r="CQ197" s="70"/>
      <c r="CR197" s="70"/>
      <c r="CS197" s="70"/>
      <c r="CT197" s="70"/>
      <c r="CU197" s="70"/>
      <c r="CV197" s="70"/>
    </row>
    <row r="198" spans="1:100" s="146" customFormat="1" hidden="1" x14ac:dyDescent="0.2">
      <c r="B198" s="681" t="str">
        <f>B119</f>
        <v>12. Chaufferie - génie civil</v>
      </c>
      <c r="C198" s="540"/>
      <c r="D198" s="542">
        <f>SUM(D120:D125)</f>
        <v>0</v>
      </c>
      <c r="E198" s="173"/>
      <c r="F198" s="174"/>
      <c r="G198" s="175"/>
      <c r="H198" s="176"/>
      <c r="I198" s="176"/>
      <c r="J198" s="84"/>
      <c r="K198" s="511"/>
      <c r="L198" s="148"/>
      <c r="M198" s="71"/>
      <c r="N198" s="576"/>
      <c r="O198" s="70"/>
      <c r="P198" s="578"/>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576"/>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158"/>
      <c r="CF198" s="70"/>
      <c r="CG198" s="70"/>
      <c r="CH198" s="70"/>
      <c r="CI198" s="70"/>
      <c r="CJ198" s="70"/>
      <c r="CK198" s="70"/>
      <c r="CL198" s="70"/>
      <c r="CM198" s="70"/>
      <c r="CN198" s="70"/>
      <c r="CO198" s="70"/>
      <c r="CP198" s="70"/>
      <c r="CQ198" s="70"/>
      <c r="CR198" s="70"/>
      <c r="CS198" s="70"/>
      <c r="CT198" s="70"/>
      <c r="CU198" s="70"/>
      <c r="CV198" s="70"/>
    </row>
    <row r="199" spans="1:100" s="146" customFormat="1" hidden="1" x14ac:dyDescent="0.2">
      <c r="B199" s="541" t="str">
        <f>B126</f>
        <v>13. Réseau de chaleur : génie civil</v>
      </c>
      <c r="C199" s="540"/>
      <c r="D199" s="542">
        <f>SUM(D127:D129)</f>
        <v>0</v>
      </c>
      <c r="E199" s="173"/>
      <c r="F199" s="174"/>
      <c r="G199" s="175"/>
      <c r="H199" s="176"/>
      <c r="I199" s="176"/>
      <c r="J199" s="84"/>
      <c r="K199" s="511"/>
      <c r="L199" s="148"/>
      <c r="M199" s="71"/>
      <c r="N199" s="576"/>
      <c r="O199" s="70"/>
      <c r="P199" s="578"/>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576"/>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158"/>
      <c r="CF199" s="70"/>
      <c r="CG199" s="70"/>
      <c r="CH199" s="70"/>
      <c r="CI199" s="70"/>
      <c r="CJ199" s="70"/>
      <c r="CK199" s="70"/>
      <c r="CL199" s="70"/>
      <c r="CM199" s="70"/>
      <c r="CN199" s="70"/>
      <c r="CO199" s="70"/>
      <c r="CP199" s="70"/>
      <c r="CQ199" s="70"/>
      <c r="CR199" s="70"/>
      <c r="CS199" s="70"/>
      <c r="CT199" s="70"/>
      <c r="CU199" s="70"/>
      <c r="CV199" s="70"/>
    </row>
    <row r="200" spans="1:100" s="146" customFormat="1" hidden="1" x14ac:dyDescent="0.2">
      <c r="B200" s="541" t="str">
        <f>B130</f>
        <v>14. Réseau de chaleur : conduites</v>
      </c>
      <c r="C200" s="540"/>
      <c r="D200" s="542">
        <f>SUM(D131:D138)</f>
        <v>0</v>
      </c>
      <c r="E200" s="173"/>
      <c r="F200" s="174"/>
      <c r="G200" s="175"/>
      <c r="H200" s="176"/>
      <c r="I200" s="176"/>
      <c r="J200" s="84"/>
      <c r="K200" s="511"/>
      <c r="L200" s="148"/>
      <c r="M200" s="71"/>
      <c r="N200" s="576"/>
      <c r="O200" s="70"/>
      <c r="P200" s="578"/>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576"/>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158"/>
      <c r="CF200" s="70"/>
      <c r="CG200" s="70"/>
      <c r="CH200" s="70"/>
      <c r="CI200" s="70"/>
      <c r="CJ200" s="70"/>
      <c r="CK200" s="70"/>
      <c r="CL200" s="70"/>
      <c r="CM200" s="70"/>
      <c r="CN200" s="70"/>
      <c r="CO200" s="70"/>
      <c r="CP200" s="70"/>
      <c r="CQ200" s="70"/>
      <c r="CR200" s="70"/>
      <c r="CS200" s="70"/>
      <c r="CT200" s="70"/>
      <c r="CU200" s="70"/>
      <c r="CV200" s="70"/>
    </row>
    <row r="201" spans="1:100" s="146" customFormat="1" hidden="1" x14ac:dyDescent="0.2">
      <c r="B201" s="681" t="str">
        <f>B139</f>
        <v>15. MCR/Automation du bâtiment</v>
      </c>
      <c r="C201" s="540"/>
      <c r="D201" s="542">
        <f>SUM(D140:D143)</f>
        <v>0</v>
      </c>
      <c r="E201" s="173"/>
      <c r="F201" s="174"/>
      <c r="G201" s="175"/>
      <c r="H201" s="176"/>
      <c r="I201" s="176"/>
      <c r="J201" s="84"/>
      <c r="K201" s="511"/>
      <c r="L201" s="148"/>
      <c r="M201" s="71"/>
      <c r="N201" s="576"/>
      <c r="O201" s="70"/>
      <c r="P201" s="578"/>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576"/>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158"/>
      <c r="CF201" s="70"/>
      <c r="CG201" s="70"/>
      <c r="CH201" s="70"/>
      <c r="CI201" s="70"/>
      <c r="CJ201" s="70"/>
      <c r="CK201" s="70"/>
      <c r="CL201" s="70"/>
      <c r="CM201" s="70"/>
      <c r="CN201" s="70"/>
      <c r="CO201" s="70"/>
      <c r="CP201" s="70"/>
      <c r="CQ201" s="70"/>
      <c r="CR201" s="70"/>
      <c r="CS201" s="70"/>
      <c r="CT201" s="70"/>
      <c r="CU201" s="70"/>
      <c r="CV201" s="70"/>
    </row>
    <row r="202" spans="1:100" s="146" customFormat="1" hidden="1" x14ac:dyDescent="0.2">
      <c r="B202" s="541" t="str">
        <f>B144</f>
        <v>16. Électricité</v>
      </c>
      <c r="C202" s="540"/>
      <c r="D202" s="542">
        <f>SUM(D145:D154)</f>
        <v>0</v>
      </c>
      <c r="E202" s="173"/>
      <c r="F202" s="174"/>
      <c r="G202" s="175"/>
      <c r="H202" s="176"/>
      <c r="I202" s="176"/>
      <c r="J202" s="84"/>
      <c r="K202" s="511"/>
      <c r="L202" s="148"/>
      <c r="M202" s="71"/>
      <c r="N202" s="576"/>
      <c r="O202" s="70"/>
      <c r="P202" s="578"/>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576"/>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158"/>
      <c r="CF202" s="70"/>
      <c r="CG202" s="70"/>
      <c r="CH202" s="70"/>
      <c r="CI202" s="70"/>
      <c r="CJ202" s="70"/>
      <c r="CK202" s="70"/>
      <c r="CL202" s="70"/>
      <c r="CM202" s="70"/>
      <c r="CN202" s="70"/>
      <c r="CO202" s="70"/>
      <c r="CP202" s="70"/>
      <c r="CQ202" s="70"/>
      <c r="CR202" s="70"/>
      <c r="CS202" s="70"/>
      <c r="CT202" s="70"/>
      <c r="CU202" s="70"/>
      <c r="CV202" s="70"/>
    </row>
    <row r="203" spans="1:100" s="146" customFormat="1" hidden="1" x14ac:dyDescent="0.2">
      <c r="B203" s="541" t="str">
        <f>B155</f>
        <v>17. Génie civil</v>
      </c>
      <c r="C203" s="540"/>
      <c r="D203" s="542">
        <f>SUM(D156:D165)</f>
        <v>0</v>
      </c>
      <c r="E203" s="173"/>
      <c r="F203" s="174"/>
      <c r="G203" s="175"/>
      <c r="H203" s="176"/>
      <c r="I203" s="176"/>
      <c r="J203" s="84"/>
      <c r="K203" s="511"/>
      <c r="L203" s="148"/>
      <c r="M203" s="71"/>
      <c r="N203" s="576"/>
      <c r="O203" s="70"/>
      <c r="P203" s="578"/>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576"/>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158"/>
      <c r="CF203" s="70"/>
      <c r="CG203" s="70"/>
      <c r="CH203" s="70"/>
      <c r="CI203" s="70"/>
      <c r="CJ203" s="70"/>
      <c r="CK203" s="70"/>
      <c r="CL203" s="70"/>
      <c r="CM203" s="70"/>
      <c r="CN203" s="70"/>
      <c r="CO203" s="70"/>
      <c r="CP203" s="70"/>
      <c r="CQ203" s="70"/>
      <c r="CR203" s="70"/>
      <c r="CS203" s="70"/>
      <c r="CT203" s="70"/>
      <c r="CU203" s="70"/>
      <c r="CV203" s="70"/>
    </row>
    <row r="204" spans="1:100" s="146" customFormat="1" hidden="1" x14ac:dyDescent="0.2">
      <c r="B204" s="541" t="str">
        <f>B166</f>
        <v>18. Frais annexes pour la construction</v>
      </c>
      <c r="C204" s="540"/>
      <c r="D204" s="542">
        <f>SUM(D167:D171)</f>
        <v>0</v>
      </c>
      <c r="E204" s="173"/>
      <c r="F204" s="174"/>
      <c r="G204" s="175"/>
      <c r="H204" s="176"/>
      <c r="I204" s="176"/>
      <c r="J204" s="84"/>
      <c r="K204" s="511"/>
      <c r="L204" s="148"/>
      <c r="M204" s="71"/>
      <c r="N204" s="576"/>
      <c r="O204" s="70"/>
      <c r="P204" s="578"/>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576"/>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158"/>
      <c r="CF204" s="70"/>
      <c r="CG204" s="70"/>
      <c r="CH204" s="70"/>
      <c r="CI204" s="70"/>
      <c r="CJ204" s="70"/>
      <c r="CK204" s="70"/>
      <c r="CL204" s="70"/>
      <c r="CM204" s="70"/>
      <c r="CN204" s="70"/>
      <c r="CO204" s="70"/>
      <c r="CP204" s="70"/>
      <c r="CQ204" s="70"/>
      <c r="CR204" s="70"/>
      <c r="CS204" s="70"/>
      <c r="CT204" s="70"/>
      <c r="CU204" s="70"/>
      <c r="CV204" s="70"/>
    </row>
    <row r="205" spans="1:100" s="146" customFormat="1" hidden="1" x14ac:dyDescent="0.2">
      <c r="B205" s="541" t="str">
        <f>B172</f>
        <v>19. Imprévus</v>
      </c>
      <c r="C205" s="540"/>
      <c r="D205" s="542">
        <f>SUM(D173:D174)</f>
        <v>0</v>
      </c>
      <c r="E205" s="173"/>
      <c r="F205" s="174"/>
      <c r="G205" s="175"/>
      <c r="H205" s="176"/>
      <c r="I205" s="176"/>
      <c r="J205" s="84"/>
      <c r="K205" s="511"/>
      <c r="L205" s="148"/>
      <c r="M205" s="71"/>
      <c r="N205" s="576"/>
      <c r="O205" s="70"/>
      <c r="P205" s="578"/>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576"/>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158"/>
      <c r="CF205" s="70"/>
      <c r="CG205" s="70"/>
      <c r="CH205" s="70"/>
      <c r="CI205" s="70"/>
      <c r="CJ205" s="70"/>
      <c r="CK205" s="70"/>
      <c r="CL205" s="70"/>
      <c r="CM205" s="70"/>
      <c r="CN205" s="70"/>
      <c r="CO205" s="70"/>
      <c r="CP205" s="70"/>
      <c r="CQ205" s="70"/>
      <c r="CR205" s="70"/>
      <c r="CS205" s="70"/>
      <c r="CT205" s="70"/>
      <c r="CU205" s="70"/>
      <c r="CV205" s="70"/>
    </row>
    <row r="206" spans="1:100" s="146" customFormat="1" hidden="1" x14ac:dyDescent="0.2">
      <c r="B206" s="543" t="str">
        <f>B175</f>
        <v>20. Honoraires/frais annexes</v>
      </c>
      <c r="C206" s="540"/>
      <c r="D206" s="542">
        <f>SUM(D176:D185)</f>
        <v>0</v>
      </c>
      <c r="E206" s="173"/>
      <c r="F206" s="174"/>
      <c r="G206" s="175"/>
      <c r="H206" s="176"/>
      <c r="I206" s="176"/>
      <c r="J206" s="84"/>
      <c r="K206" s="511"/>
      <c r="L206" s="148"/>
      <c r="M206" s="71"/>
      <c r="N206" s="576"/>
      <c r="O206" s="70"/>
      <c r="P206" s="552"/>
      <c r="Q206" s="509"/>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579"/>
      <c r="AX206" s="509"/>
      <c r="AY206" s="509"/>
      <c r="AZ206" s="509"/>
      <c r="BA206" s="509"/>
      <c r="BB206" s="509"/>
      <c r="BC206" s="509"/>
      <c r="BD206" s="509"/>
      <c r="BE206" s="509"/>
      <c r="BF206" s="509"/>
      <c r="BG206" s="509"/>
      <c r="BH206" s="509"/>
      <c r="BI206" s="509"/>
      <c r="BJ206" s="509"/>
      <c r="BK206" s="509"/>
      <c r="BL206" s="509"/>
      <c r="BM206" s="509"/>
      <c r="BN206" s="509"/>
      <c r="BO206" s="509"/>
      <c r="BP206" s="509"/>
      <c r="BQ206" s="509"/>
      <c r="BR206" s="509"/>
      <c r="BS206" s="509"/>
      <c r="BT206" s="509"/>
      <c r="BU206" s="509"/>
      <c r="BV206" s="509"/>
      <c r="BW206" s="509"/>
      <c r="BX206" s="509"/>
      <c r="BY206" s="509"/>
      <c r="BZ206" s="509"/>
      <c r="CA206" s="509"/>
      <c r="CB206" s="509"/>
      <c r="CC206" s="158"/>
      <c r="CF206" s="70"/>
      <c r="CG206" s="70"/>
      <c r="CH206" s="70"/>
      <c r="CI206" s="70"/>
      <c r="CJ206" s="70"/>
      <c r="CK206" s="70"/>
      <c r="CL206" s="70"/>
      <c r="CM206" s="70"/>
      <c r="CN206" s="70"/>
      <c r="CO206" s="70"/>
      <c r="CP206" s="70"/>
      <c r="CQ206" s="70"/>
      <c r="CR206" s="70"/>
      <c r="CS206" s="70"/>
      <c r="CT206" s="70"/>
      <c r="CU206" s="70"/>
      <c r="CV206" s="70"/>
    </row>
    <row r="207" spans="1:100" s="158" customFormat="1" ht="25.5" x14ac:dyDescent="0.2">
      <c r="A207" s="137"/>
      <c r="B207" s="170"/>
      <c r="C207" s="171"/>
      <c r="D207" s="172"/>
      <c r="E207" s="173"/>
      <c r="F207" s="174"/>
      <c r="G207" s="175"/>
      <c r="H207" s="176"/>
      <c r="I207" s="176"/>
      <c r="J207" s="84"/>
      <c r="K207" s="577"/>
      <c r="L207" s="631"/>
      <c r="M207" s="632"/>
      <c r="N207" s="633"/>
      <c r="O207" s="142"/>
      <c r="P207" s="177" t="s">
        <v>301</v>
      </c>
      <c r="Q207" s="135">
        <v>0</v>
      </c>
      <c r="R207" s="135">
        <v>1</v>
      </c>
      <c r="S207" s="135">
        <v>2</v>
      </c>
      <c r="T207" s="135">
        <v>3</v>
      </c>
      <c r="U207" s="135">
        <v>4</v>
      </c>
      <c r="V207" s="135">
        <v>5</v>
      </c>
      <c r="W207" s="135">
        <v>6</v>
      </c>
      <c r="X207" s="135">
        <v>7</v>
      </c>
      <c r="Y207" s="135">
        <v>8</v>
      </c>
      <c r="Z207" s="135">
        <v>9</v>
      </c>
      <c r="AA207" s="135">
        <v>10</v>
      </c>
      <c r="AB207" s="135">
        <v>11</v>
      </c>
      <c r="AC207" s="135">
        <v>12</v>
      </c>
      <c r="AD207" s="135">
        <v>13</v>
      </c>
      <c r="AE207" s="135">
        <v>14</v>
      </c>
      <c r="AF207" s="135">
        <v>15</v>
      </c>
      <c r="AG207" s="135">
        <v>16</v>
      </c>
      <c r="AH207" s="135">
        <v>17</v>
      </c>
      <c r="AI207" s="135">
        <v>18</v>
      </c>
      <c r="AJ207" s="135">
        <v>19</v>
      </c>
      <c r="AK207" s="135">
        <v>20</v>
      </c>
      <c r="AL207" s="135">
        <v>21</v>
      </c>
      <c r="AM207" s="135">
        <v>22</v>
      </c>
      <c r="AN207" s="135">
        <v>23</v>
      </c>
      <c r="AO207" s="135">
        <v>24</v>
      </c>
      <c r="AP207" s="135">
        <v>25</v>
      </c>
      <c r="AQ207" s="135">
        <v>26</v>
      </c>
      <c r="AR207" s="135">
        <v>27</v>
      </c>
      <c r="AS207" s="135">
        <v>28</v>
      </c>
      <c r="AT207" s="135">
        <v>29</v>
      </c>
      <c r="AU207" s="135">
        <v>30</v>
      </c>
      <c r="AV207" s="706" t="s">
        <v>346</v>
      </c>
      <c r="AW207" s="112"/>
      <c r="AX207" s="135">
        <v>0</v>
      </c>
      <c r="AY207" s="135">
        <v>1</v>
      </c>
      <c r="AZ207" s="135">
        <v>2</v>
      </c>
      <c r="BA207" s="135">
        <v>3</v>
      </c>
      <c r="BB207" s="135">
        <v>4</v>
      </c>
      <c r="BC207" s="135">
        <v>5</v>
      </c>
      <c r="BD207" s="135">
        <v>6</v>
      </c>
      <c r="BE207" s="135">
        <v>7</v>
      </c>
      <c r="BF207" s="135">
        <v>8</v>
      </c>
      <c r="BG207" s="135">
        <v>9</v>
      </c>
      <c r="BH207" s="135">
        <v>10</v>
      </c>
      <c r="BI207" s="135">
        <v>11</v>
      </c>
      <c r="BJ207" s="135">
        <v>12</v>
      </c>
      <c r="BK207" s="135">
        <v>13</v>
      </c>
      <c r="BL207" s="135">
        <v>14</v>
      </c>
      <c r="BM207" s="135">
        <v>15</v>
      </c>
      <c r="BN207" s="135">
        <v>16</v>
      </c>
      <c r="BO207" s="135">
        <v>17</v>
      </c>
      <c r="BP207" s="135">
        <v>18</v>
      </c>
      <c r="BQ207" s="135">
        <v>19</v>
      </c>
      <c r="BR207" s="135">
        <v>20</v>
      </c>
      <c r="BS207" s="135">
        <v>21</v>
      </c>
      <c r="BT207" s="135">
        <v>22</v>
      </c>
      <c r="BU207" s="135">
        <v>23</v>
      </c>
      <c r="BV207" s="135">
        <v>24</v>
      </c>
      <c r="BW207" s="135">
        <v>25</v>
      </c>
      <c r="BX207" s="135">
        <v>26</v>
      </c>
      <c r="BY207" s="135">
        <v>27</v>
      </c>
      <c r="BZ207" s="135">
        <v>28</v>
      </c>
      <c r="CA207" s="135">
        <v>29</v>
      </c>
      <c r="CB207" s="135">
        <v>30</v>
      </c>
      <c r="CE207" s="146"/>
      <c r="CF207" s="70"/>
      <c r="CG207" s="70"/>
      <c r="CH207" s="70"/>
      <c r="CI207" s="70"/>
      <c r="CJ207" s="70"/>
      <c r="CK207" s="70"/>
      <c r="CL207" s="70"/>
      <c r="CM207" s="70"/>
      <c r="CN207" s="70"/>
      <c r="CO207" s="70"/>
      <c r="CP207" s="70"/>
      <c r="CQ207" s="70"/>
      <c r="CR207" s="70"/>
      <c r="CS207" s="70"/>
      <c r="CT207" s="137"/>
      <c r="CU207" s="137"/>
      <c r="CV207" s="137"/>
    </row>
    <row r="208" spans="1:100" s="393" customFormat="1" ht="25.5" customHeight="1" x14ac:dyDescent="0.2">
      <c r="A208" s="607" t="s">
        <v>8</v>
      </c>
      <c r="B208" s="178" t="s">
        <v>302</v>
      </c>
      <c r="C208" s="658"/>
      <c r="D208" s="61"/>
      <c r="E208" s="426">
        <v>30</v>
      </c>
      <c r="F208" s="645"/>
      <c r="G208" s="427">
        <f>VLOOKUP(C12,$C$279:$G$293,5,0)*H297+VLOOKUP(C20,$C$279:$G$293,5,0)*H298</f>
        <v>0</v>
      </c>
      <c r="H208" s="634"/>
      <c r="I208" s="630" t="s">
        <v>124</v>
      </c>
      <c r="J208" s="647"/>
      <c r="K208" s="179">
        <f>IF(ISNUMBER(F208),F208,IF(ISNUMBER(E208),E208,0))</f>
        <v>30</v>
      </c>
      <c r="L208" s="429">
        <f t="shared" ref="L208" si="153">IF(ISNUMBER(H208),IF(I208=$D$332,IFERROR(H208/D208,"-"),H208/100),IF(ISNUMBER(G208),G208,0))</f>
        <v>0</v>
      </c>
      <c r="M208" s="180">
        <f t="shared" ref="M208" si="154">IF(AND(ISNUMBER(H208),I208=$D$332),H208,L208*D208)</f>
        <v>0</v>
      </c>
      <c r="N208" s="180">
        <f t="shared" ref="N208" si="155">1/K208*D208</f>
        <v>0</v>
      </c>
      <c r="O208" s="391"/>
      <c r="P208" s="398" t="s">
        <v>303</v>
      </c>
      <c r="Q208" s="392">
        <f>D208</f>
        <v>0</v>
      </c>
      <c r="R208" s="392">
        <f t="shared" ref="R208:AU208" si="156">IF(Betrachtungszeit_Heizung&lt;R$26,0,IF(AND(Q$26&lt;&gt;0,Q$26/($K208)=INT(Q$26/($K208))),$D208,0))</f>
        <v>0</v>
      </c>
      <c r="S208" s="392">
        <f t="shared" si="156"/>
        <v>0</v>
      </c>
      <c r="T208" s="392">
        <f t="shared" si="156"/>
        <v>0</v>
      </c>
      <c r="U208" s="392">
        <f t="shared" si="156"/>
        <v>0</v>
      </c>
      <c r="V208" s="392">
        <f t="shared" si="156"/>
        <v>0</v>
      </c>
      <c r="W208" s="392">
        <f t="shared" si="156"/>
        <v>0</v>
      </c>
      <c r="X208" s="392">
        <f t="shared" si="156"/>
        <v>0</v>
      </c>
      <c r="Y208" s="392">
        <f t="shared" si="156"/>
        <v>0</v>
      </c>
      <c r="Z208" s="392">
        <f t="shared" si="156"/>
        <v>0</v>
      </c>
      <c r="AA208" s="392">
        <f t="shared" si="156"/>
        <v>0</v>
      </c>
      <c r="AB208" s="392">
        <f t="shared" si="156"/>
        <v>0</v>
      </c>
      <c r="AC208" s="392">
        <f t="shared" si="156"/>
        <v>0</v>
      </c>
      <c r="AD208" s="392">
        <f t="shared" si="156"/>
        <v>0</v>
      </c>
      <c r="AE208" s="392">
        <f t="shared" si="156"/>
        <v>0</v>
      </c>
      <c r="AF208" s="392">
        <f t="shared" si="156"/>
        <v>0</v>
      </c>
      <c r="AG208" s="392">
        <f t="shared" si="156"/>
        <v>0</v>
      </c>
      <c r="AH208" s="392">
        <f t="shared" si="156"/>
        <v>0</v>
      </c>
      <c r="AI208" s="392">
        <f t="shared" si="156"/>
        <v>0</v>
      </c>
      <c r="AJ208" s="392">
        <f t="shared" si="156"/>
        <v>0</v>
      </c>
      <c r="AK208" s="392">
        <f t="shared" si="156"/>
        <v>0</v>
      </c>
      <c r="AL208" s="392">
        <f t="shared" si="156"/>
        <v>0</v>
      </c>
      <c r="AM208" s="392">
        <f t="shared" si="156"/>
        <v>0</v>
      </c>
      <c r="AN208" s="392">
        <f t="shared" si="156"/>
        <v>0</v>
      </c>
      <c r="AO208" s="392">
        <f t="shared" si="156"/>
        <v>0</v>
      </c>
      <c r="AP208" s="392">
        <f t="shared" si="156"/>
        <v>0</v>
      </c>
      <c r="AQ208" s="392">
        <f t="shared" si="156"/>
        <v>0</v>
      </c>
      <c r="AR208" s="392">
        <f t="shared" si="156"/>
        <v>0</v>
      </c>
      <c r="AS208" s="392">
        <f t="shared" si="156"/>
        <v>0</v>
      </c>
      <c r="AT208" s="392">
        <f t="shared" si="156"/>
        <v>0</v>
      </c>
      <c r="AU208" s="392">
        <f t="shared" si="156"/>
        <v>0</v>
      </c>
      <c r="AV208" s="392">
        <f>SUMIF($AX$207:$CB$207,Betrachtungszeit_Heizung,AX208:CB208)</f>
        <v>0</v>
      </c>
      <c r="AW208" s="580"/>
      <c r="AX208" s="392">
        <f t="shared" ref="AX208" si="157">$D208</f>
        <v>0</v>
      </c>
      <c r="AY208" s="392">
        <f>AX208-$N208+R208</f>
        <v>0</v>
      </c>
      <c r="AZ208" s="392">
        <f t="shared" ref="AZ208:CB208" si="158">AY208-$N208+S208</f>
        <v>0</v>
      </c>
      <c r="BA208" s="392">
        <f t="shared" si="158"/>
        <v>0</v>
      </c>
      <c r="BB208" s="392">
        <f t="shared" si="158"/>
        <v>0</v>
      </c>
      <c r="BC208" s="392">
        <f t="shared" si="158"/>
        <v>0</v>
      </c>
      <c r="BD208" s="392">
        <f t="shared" si="158"/>
        <v>0</v>
      </c>
      <c r="BE208" s="392">
        <f t="shared" si="158"/>
        <v>0</v>
      </c>
      <c r="BF208" s="392">
        <f t="shared" si="158"/>
        <v>0</v>
      </c>
      <c r="BG208" s="392">
        <f t="shared" si="158"/>
        <v>0</v>
      </c>
      <c r="BH208" s="392">
        <f t="shared" si="158"/>
        <v>0</v>
      </c>
      <c r="BI208" s="392">
        <f t="shared" si="158"/>
        <v>0</v>
      </c>
      <c r="BJ208" s="392">
        <f t="shared" si="158"/>
        <v>0</v>
      </c>
      <c r="BK208" s="392">
        <f t="shared" si="158"/>
        <v>0</v>
      </c>
      <c r="BL208" s="392">
        <f t="shared" si="158"/>
        <v>0</v>
      </c>
      <c r="BM208" s="392">
        <f t="shared" si="158"/>
        <v>0</v>
      </c>
      <c r="BN208" s="392">
        <f t="shared" si="158"/>
        <v>0</v>
      </c>
      <c r="BO208" s="392">
        <f t="shared" si="158"/>
        <v>0</v>
      </c>
      <c r="BP208" s="392">
        <f t="shared" si="158"/>
        <v>0</v>
      </c>
      <c r="BQ208" s="392">
        <f t="shared" si="158"/>
        <v>0</v>
      </c>
      <c r="BR208" s="392">
        <f t="shared" si="158"/>
        <v>0</v>
      </c>
      <c r="BS208" s="392">
        <f t="shared" si="158"/>
        <v>0</v>
      </c>
      <c r="BT208" s="392">
        <f t="shared" si="158"/>
        <v>0</v>
      </c>
      <c r="BU208" s="392">
        <f t="shared" si="158"/>
        <v>0</v>
      </c>
      <c r="BV208" s="392">
        <f t="shared" si="158"/>
        <v>0</v>
      </c>
      <c r="BW208" s="392">
        <f t="shared" si="158"/>
        <v>0</v>
      </c>
      <c r="BX208" s="392">
        <f t="shared" si="158"/>
        <v>0</v>
      </c>
      <c r="BY208" s="392">
        <f t="shared" si="158"/>
        <v>0</v>
      </c>
      <c r="BZ208" s="392">
        <f t="shared" si="158"/>
        <v>0</v>
      </c>
      <c r="CA208" s="392">
        <f t="shared" si="158"/>
        <v>0</v>
      </c>
      <c r="CB208" s="392">
        <f t="shared" si="158"/>
        <v>0</v>
      </c>
      <c r="CC208" s="158"/>
      <c r="CE208" s="221"/>
      <c r="CF208" s="70"/>
      <c r="CG208" s="394"/>
      <c r="CH208" s="394"/>
      <c r="CI208" s="394"/>
      <c r="CJ208" s="394"/>
      <c r="CK208" s="394"/>
      <c r="CL208" s="394"/>
      <c r="CM208" s="394"/>
      <c r="CN208" s="394"/>
      <c r="CO208" s="394"/>
      <c r="CP208" s="394"/>
      <c r="CQ208" s="394"/>
      <c r="CR208" s="394"/>
      <c r="CS208" s="394"/>
      <c r="CT208" s="390"/>
      <c r="CU208" s="390"/>
      <c r="CV208" s="390"/>
    </row>
    <row r="209" spans="1:100" s="158" customFormat="1" ht="25.5" customHeight="1" thickBot="1" x14ac:dyDescent="0.25">
      <c r="A209" s="137"/>
      <c r="B209" s="667" t="s">
        <v>182</v>
      </c>
      <c r="C209" s="181" t="s">
        <v>107</v>
      </c>
      <c r="D209" s="535">
        <f>IF(C24="oui",SUM(D27:D185)-C23,D208-C23)</f>
        <v>0</v>
      </c>
      <c r="E209" s="536"/>
      <c r="F209" s="351"/>
      <c r="G209" s="537"/>
      <c r="H209" s="538"/>
      <c r="I209" s="538"/>
      <c r="J209" s="83"/>
      <c r="K209" s="182"/>
      <c r="L209" s="182"/>
      <c r="M209" s="183"/>
      <c r="N209" s="433"/>
      <c r="O209" s="83"/>
      <c r="P209" s="184" t="s">
        <v>183</v>
      </c>
      <c r="Q209" s="185"/>
      <c r="R209" s="185"/>
      <c r="S209" s="77"/>
      <c r="T209" s="186"/>
      <c r="U209" s="186"/>
      <c r="V209" s="186"/>
      <c r="W209" s="186"/>
      <c r="X209" s="487"/>
      <c r="Y209" s="79"/>
      <c r="Z209" s="78"/>
      <c r="AA209" s="78"/>
      <c r="AB209" s="78"/>
      <c r="AC209" s="78"/>
      <c r="AD209" s="78"/>
      <c r="AE209" s="79"/>
      <c r="AF209" s="79"/>
      <c r="AG209" s="79"/>
      <c r="AH209" s="79"/>
      <c r="AI209" s="79"/>
      <c r="AJ209" s="79"/>
      <c r="AK209" s="79"/>
      <c r="AL209" s="79"/>
      <c r="AM209" s="79"/>
      <c r="AN209" s="79"/>
      <c r="AO209" s="79"/>
      <c r="AP209" s="79"/>
      <c r="AQ209" s="79"/>
      <c r="AR209" s="79"/>
      <c r="AS209" s="79"/>
      <c r="AT209" s="79"/>
      <c r="AU209" s="79"/>
      <c r="AV209" s="188" t="s">
        <v>184</v>
      </c>
      <c r="AW209" s="581"/>
      <c r="AX209" s="68"/>
      <c r="AY209" s="6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E209" s="146"/>
      <c r="CF209" s="70"/>
      <c r="CG209" s="70"/>
      <c r="CH209" s="70"/>
      <c r="CI209" s="70"/>
      <c r="CJ209" s="70"/>
      <c r="CK209" s="70"/>
      <c r="CL209" s="70"/>
      <c r="CM209" s="70"/>
      <c r="CN209" s="70"/>
      <c r="CO209" s="70"/>
      <c r="CP209" s="70"/>
      <c r="CQ209" s="70"/>
      <c r="CR209" s="70"/>
      <c r="CS209" s="70"/>
      <c r="CT209" s="137"/>
      <c r="CU209" s="137"/>
      <c r="CV209" s="137"/>
    </row>
    <row r="210" spans="1:100" s="158" customFormat="1" ht="25.5" customHeight="1" thickTop="1" x14ac:dyDescent="0.2">
      <c r="A210" s="137"/>
      <c r="B210" s="566" t="s">
        <v>456</v>
      </c>
      <c r="C210" s="567" t="s">
        <v>107</v>
      </c>
      <c r="D210" s="568">
        <f>IF(C24="oui",SUM(AV27:AV185),AV208)</f>
        <v>0</v>
      </c>
      <c r="E210" s="569"/>
      <c r="F210" s="570"/>
      <c r="G210" s="571"/>
      <c r="H210" s="572"/>
      <c r="I210" s="572"/>
      <c r="J210" s="165"/>
      <c r="K210" s="146"/>
      <c r="L210" s="146"/>
      <c r="O210" s="146"/>
      <c r="P210" s="189" t="s">
        <v>185</v>
      </c>
      <c r="Q210" s="144">
        <f>D209</f>
        <v>0</v>
      </c>
      <c r="R210" s="144">
        <f t="shared" ref="R210:AU210" si="159">IF($C24="oui",SUM(R27:R185),R208)</f>
        <v>0</v>
      </c>
      <c r="S210" s="144">
        <f t="shared" si="159"/>
        <v>0</v>
      </c>
      <c r="T210" s="144">
        <f t="shared" si="159"/>
        <v>0</v>
      </c>
      <c r="U210" s="144">
        <f t="shared" si="159"/>
        <v>0</v>
      </c>
      <c r="V210" s="144">
        <f t="shared" si="159"/>
        <v>0</v>
      </c>
      <c r="W210" s="144">
        <f t="shared" si="159"/>
        <v>0</v>
      </c>
      <c r="X210" s="144">
        <f t="shared" si="159"/>
        <v>0</v>
      </c>
      <c r="Y210" s="144">
        <f t="shared" si="159"/>
        <v>0</v>
      </c>
      <c r="Z210" s="144">
        <f t="shared" si="159"/>
        <v>0</v>
      </c>
      <c r="AA210" s="144">
        <f t="shared" si="159"/>
        <v>0</v>
      </c>
      <c r="AB210" s="144">
        <f t="shared" si="159"/>
        <v>0</v>
      </c>
      <c r="AC210" s="144">
        <f t="shared" si="159"/>
        <v>0</v>
      </c>
      <c r="AD210" s="144">
        <f t="shared" si="159"/>
        <v>0</v>
      </c>
      <c r="AE210" s="144">
        <f t="shared" si="159"/>
        <v>0</v>
      </c>
      <c r="AF210" s="144">
        <f t="shared" si="159"/>
        <v>0</v>
      </c>
      <c r="AG210" s="144">
        <f t="shared" si="159"/>
        <v>0</v>
      </c>
      <c r="AH210" s="144">
        <f t="shared" si="159"/>
        <v>0</v>
      </c>
      <c r="AI210" s="144">
        <f t="shared" si="159"/>
        <v>0</v>
      </c>
      <c r="AJ210" s="144">
        <f t="shared" si="159"/>
        <v>0</v>
      </c>
      <c r="AK210" s="144">
        <f t="shared" si="159"/>
        <v>0</v>
      </c>
      <c r="AL210" s="144">
        <f t="shared" si="159"/>
        <v>0</v>
      </c>
      <c r="AM210" s="144">
        <f t="shared" si="159"/>
        <v>0</v>
      </c>
      <c r="AN210" s="144">
        <f t="shared" si="159"/>
        <v>0</v>
      </c>
      <c r="AO210" s="144">
        <f t="shared" si="159"/>
        <v>0</v>
      </c>
      <c r="AP210" s="144">
        <f t="shared" si="159"/>
        <v>0</v>
      </c>
      <c r="AQ210" s="144">
        <f t="shared" si="159"/>
        <v>0</v>
      </c>
      <c r="AR210" s="144">
        <f t="shared" si="159"/>
        <v>0</v>
      </c>
      <c r="AS210" s="144">
        <f t="shared" si="159"/>
        <v>0</v>
      </c>
      <c r="AT210" s="144">
        <f t="shared" si="159"/>
        <v>0</v>
      </c>
      <c r="AU210" s="144">
        <f t="shared" si="159"/>
        <v>0</v>
      </c>
      <c r="AV210" s="68"/>
      <c r="AW210" s="112"/>
      <c r="AX210" s="68"/>
      <c r="AY210" s="6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E210" s="146"/>
      <c r="CF210" s="70"/>
      <c r="CG210" s="70"/>
      <c r="CH210" s="70"/>
      <c r="CI210" s="70"/>
      <c r="CJ210" s="70"/>
      <c r="CK210" s="70"/>
      <c r="CL210" s="70"/>
      <c r="CM210" s="70"/>
      <c r="CN210" s="70"/>
      <c r="CO210" s="70"/>
      <c r="CP210" s="70"/>
      <c r="CQ210" s="70"/>
      <c r="CR210" s="70"/>
      <c r="CS210" s="70"/>
      <c r="CT210" s="137"/>
      <c r="CU210" s="137"/>
      <c r="CV210" s="137"/>
    </row>
    <row r="211" spans="1:100" s="158" customFormat="1" x14ac:dyDescent="0.2">
      <c r="F211" s="153"/>
      <c r="G211" s="68"/>
      <c r="H211" s="68"/>
      <c r="I211" s="68"/>
      <c r="J211" s="165"/>
      <c r="K211" s="146"/>
      <c r="L211" s="146"/>
      <c r="M211" s="70"/>
      <c r="N211" s="70"/>
      <c r="O211" s="146"/>
      <c r="P211" s="189" t="s">
        <v>186</v>
      </c>
      <c r="Q211" s="144">
        <f t="shared" ref="Q211:AU211" si="160">IF(Betrachtungszeit_Heizung=Q26,-$D$210,0)</f>
        <v>0</v>
      </c>
      <c r="R211" s="144">
        <f t="shared" si="160"/>
        <v>0</v>
      </c>
      <c r="S211" s="144">
        <f t="shared" si="160"/>
        <v>0</v>
      </c>
      <c r="T211" s="144">
        <f t="shared" si="160"/>
        <v>0</v>
      </c>
      <c r="U211" s="144">
        <f t="shared" si="160"/>
        <v>0</v>
      </c>
      <c r="V211" s="144">
        <f t="shared" si="160"/>
        <v>0</v>
      </c>
      <c r="W211" s="144">
        <f t="shared" si="160"/>
        <v>0</v>
      </c>
      <c r="X211" s="144">
        <f t="shared" si="160"/>
        <v>0</v>
      </c>
      <c r="Y211" s="144">
        <f t="shared" si="160"/>
        <v>0</v>
      </c>
      <c r="Z211" s="144">
        <f t="shared" si="160"/>
        <v>0</v>
      </c>
      <c r="AA211" s="144">
        <f t="shared" si="160"/>
        <v>0</v>
      </c>
      <c r="AB211" s="144">
        <f t="shared" si="160"/>
        <v>0</v>
      </c>
      <c r="AC211" s="144">
        <f t="shared" si="160"/>
        <v>0</v>
      </c>
      <c r="AD211" s="144">
        <f t="shared" si="160"/>
        <v>0</v>
      </c>
      <c r="AE211" s="144">
        <f t="shared" si="160"/>
        <v>0</v>
      </c>
      <c r="AF211" s="144">
        <f t="shared" si="160"/>
        <v>0</v>
      </c>
      <c r="AG211" s="144">
        <f>IF(Betrachtungszeit_Heizung=AG26,-$D$210,0)</f>
        <v>0</v>
      </c>
      <c r="AH211" s="144">
        <f t="shared" si="160"/>
        <v>0</v>
      </c>
      <c r="AI211" s="144">
        <f t="shared" si="160"/>
        <v>0</v>
      </c>
      <c r="AJ211" s="144">
        <f t="shared" si="160"/>
        <v>0</v>
      </c>
      <c r="AK211" s="144">
        <f t="shared" si="160"/>
        <v>0</v>
      </c>
      <c r="AL211" s="144">
        <f t="shared" si="160"/>
        <v>0</v>
      </c>
      <c r="AM211" s="144">
        <f t="shared" si="160"/>
        <v>0</v>
      </c>
      <c r="AN211" s="144">
        <f t="shared" si="160"/>
        <v>0</v>
      </c>
      <c r="AO211" s="144">
        <f t="shared" si="160"/>
        <v>0</v>
      </c>
      <c r="AP211" s="144">
        <f t="shared" si="160"/>
        <v>0</v>
      </c>
      <c r="AQ211" s="144">
        <f t="shared" si="160"/>
        <v>0</v>
      </c>
      <c r="AR211" s="144">
        <f t="shared" si="160"/>
        <v>0</v>
      </c>
      <c r="AS211" s="144">
        <f t="shared" si="160"/>
        <v>0</v>
      </c>
      <c r="AT211" s="144">
        <f t="shared" si="160"/>
        <v>0</v>
      </c>
      <c r="AU211" s="144">
        <f t="shared" si="160"/>
        <v>0</v>
      </c>
      <c r="AX211" s="68"/>
      <c r="AY211" s="6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E211" s="146"/>
      <c r="CF211" s="70"/>
      <c r="CG211" s="70"/>
      <c r="CH211" s="70"/>
      <c r="CI211" s="70"/>
      <c r="CJ211" s="70"/>
      <c r="CK211" s="70"/>
      <c r="CL211" s="70"/>
      <c r="CM211" s="70"/>
      <c r="CN211" s="70"/>
      <c r="CO211" s="70"/>
      <c r="CP211" s="70"/>
      <c r="CQ211" s="70"/>
      <c r="CR211" s="70"/>
      <c r="CS211" s="70"/>
      <c r="CT211" s="137"/>
      <c r="CU211" s="137"/>
      <c r="CV211" s="137"/>
    </row>
    <row r="212" spans="1:100" s="158" customFormat="1" x14ac:dyDescent="0.2">
      <c r="F212" s="153"/>
      <c r="G212" s="68"/>
      <c r="H212" s="68"/>
      <c r="I212" s="68"/>
      <c r="J212" s="165"/>
      <c r="K212" s="146"/>
      <c r="L212" s="146"/>
      <c r="M212" s="70"/>
      <c r="N212" s="70"/>
      <c r="O212" s="146"/>
      <c r="P212" s="189" t="s">
        <v>187</v>
      </c>
      <c r="Q212" s="144">
        <f t="shared" ref="Q212:AU212" si="161">SUM(Q210:Q211)*(1+Inflationsindex)^Q$26</f>
        <v>0</v>
      </c>
      <c r="R212" s="144">
        <f t="shared" si="161"/>
        <v>0</v>
      </c>
      <c r="S212" s="144">
        <f t="shared" si="161"/>
        <v>0</v>
      </c>
      <c r="T212" s="144">
        <f t="shared" si="161"/>
        <v>0</v>
      </c>
      <c r="U212" s="144">
        <f t="shared" si="161"/>
        <v>0</v>
      </c>
      <c r="V212" s="144">
        <f t="shared" si="161"/>
        <v>0</v>
      </c>
      <c r="W212" s="144">
        <f t="shared" si="161"/>
        <v>0</v>
      </c>
      <c r="X212" s="144">
        <f t="shared" si="161"/>
        <v>0</v>
      </c>
      <c r="Y212" s="144">
        <f t="shared" si="161"/>
        <v>0</v>
      </c>
      <c r="Z212" s="144">
        <f t="shared" si="161"/>
        <v>0</v>
      </c>
      <c r="AA212" s="144">
        <f t="shared" si="161"/>
        <v>0</v>
      </c>
      <c r="AB212" s="144">
        <f t="shared" si="161"/>
        <v>0</v>
      </c>
      <c r="AC212" s="144">
        <f t="shared" si="161"/>
        <v>0</v>
      </c>
      <c r="AD212" s="144">
        <f t="shared" si="161"/>
        <v>0</v>
      </c>
      <c r="AE212" s="144">
        <f t="shared" si="161"/>
        <v>0</v>
      </c>
      <c r="AF212" s="144">
        <f t="shared" si="161"/>
        <v>0</v>
      </c>
      <c r="AG212" s="144">
        <f>SUM(AG210:AG211)*(1+Inflationsindex)^AG$26</f>
        <v>0</v>
      </c>
      <c r="AH212" s="144">
        <f t="shared" si="161"/>
        <v>0</v>
      </c>
      <c r="AI212" s="144">
        <f t="shared" si="161"/>
        <v>0</v>
      </c>
      <c r="AJ212" s="144">
        <f t="shared" si="161"/>
        <v>0</v>
      </c>
      <c r="AK212" s="144">
        <f t="shared" si="161"/>
        <v>0</v>
      </c>
      <c r="AL212" s="144">
        <f t="shared" si="161"/>
        <v>0</v>
      </c>
      <c r="AM212" s="144">
        <f t="shared" si="161"/>
        <v>0</v>
      </c>
      <c r="AN212" s="144">
        <f t="shared" si="161"/>
        <v>0</v>
      </c>
      <c r="AO212" s="144">
        <f t="shared" si="161"/>
        <v>0</v>
      </c>
      <c r="AP212" s="144">
        <f t="shared" si="161"/>
        <v>0</v>
      </c>
      <c r="AQ212" s="144">
        <f t="shared" si="161"/>
        <v>0</v>
      </c>
      <c r="AR212" s="144">
        <f t="shared" si="161"/>
        <v>0</v>
      </c>
      <c r="AS212" s="144">
        <f t="shared" si="161"/>
        <v>0</v>
      </c>
      <c r="AT212" s="144">
        <f t="shared" si="161"/>
        <v>0</v>
      </c>
      <c r="AU212" s="144">
        <f t="shared" si="161"/>
        <v>0</v>
      </c>
      <c r="AV212" s="68"/>
      <c r="AW212" s="112"/>
      <c r="AX212" s="68"/>
      <c r="AY212" s="6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E212" s="146"/>
      <c r="CF212" s="70"/>
      <c r="CG212" s="70"/>
      <c r="CH212" s="70"/>
      <c r="CI212" s="70"/>
      <c r="CJ212" s="70"/>
      <c r="CK212" s="70"/>
      <c r="CL212" s="70"/>
      <c r="CM212" s="70"/>
      <c r="CN212" s="70"/>
      <c r="CO212" s="70"/>
      <c r="CP212" s="70"/>
      <c r="CQ212" s="70"/>
      <c r="CR212" s="70"/>
      <c r="CS212" s="70"/>
      <c r="CT212" s="137"/>
      <c r="CU212" s="137"/>
      <c r="CV212" s="137"/>
    </row>
    <row r="213" spans="1:100" x14ac:dyDescent="0.2">
      <c r="G213" s="68"/>
      <c r="H213" s="68"/>
      <c r="I213" s="68"/>
      <c r="J213" s="191"/>
      <c r="K213" s="146"/>
      <c r="L213" s="146"/>
      <c r="O213" s="146"/>
      <c r="P213" s="189" t="s">
        <v>188</v>
      </c>
      <c r="Q213" s="144">
        <f t="shared" ref="Q213:AU213" si="162">Q212*(1+Kalkulationszinssatz)^-Q$26</f>
        <v>0</v>
      </c>
      <c r="R213" s="144">
        <f t="shared" si="162"/>
        <v>0</v>
      </c>
      <c r="S213" s="144">
        <f t="shared" si="162"/>
        <v>0</v>
      </c>
      <c r="T213" s="144">
        <f t="shared" si="162"/>
        <v>0</v>
      </c>
      <c r="U213" s="144">
        <f t="shared" si="162"/>
        <v>0</v>
      </c>
      <c r="V213" s="144">
        <f t="shared" si="162"/>
        <v>0</v>
      </c>
      <c r="W213" s="144">
        <f t="shared" si="162"/>
        <v>0</v>
      </c>
      <c r="X213" s="144">
        <f t="shared" si="162"/>
        <v>0</v>
      </c>
      <c r="Y213" s="144">
        <f t="shared" si="162"/>
        <v>0</v>
      </c>
      <c r="Z213" s="144">
        <f t="shared" si="162"/>
        <v>0</v>
      </c>
      <c r="AA213" s="144">
        <f t="shared" si="162"/>
        <v>0</v>
      </c>
      <c r="AB213" s="144">
        <f t="shared" si="162"/>
        <v>0</v>
      </c>
      <c r="AC213" s="144">
        <f t="shared" si="162"/>
        <v>0</v>
      </c>
      <c r="AD213" s="144">
        <f t="shared" si="162"/>
        <v>0</v>
      </c>
      <c r="AE213" s="144">
        <f t="shared" si="162"/>
        <v>0</v>
      </c>
      <c r="AF213" s="144">
        <f t="shared" si="162"/>
        <v>0</v>
      </c>
      <c r="AG213" s="144">
        <f t="shared" si="162"/>
        <v>0</v>
      </c>
      <c r="AH213" s="144">
        <f t="shared" si="162"/>
        <v>0</v>
      </c>
      <c r="AI213" s="144">
        <f t="shared" si="162"/>
        <v>0</v>
      </c>
      <c r="AJ213" s="144">
        <f t="shared" si="162"/>
        <v>0</v>
      </c>
      <c r="AK213" s="144">
        <f t="shared" si="162"/>
        <v>0</v>
      </c>
      <c r="AL213" s="144">
        <f t="shared" si="162"/>
        <v>0</v>
      </c>
      <c r="AM213" s="144">
        <f t="shared" si="162"/>
        <v>0</v>
      </c>
      <c r="AN213" s="144">
        <f t="shared" si="162"/>
        <v>0</v>
      </c>
      <c r="AO213" s="144">
        <f t="shared" si="162"/>
        <v>0</v>
      </c>
      <c r="AP213" s="144">
        <f t="shared" si="162"/>
        <v>0</v>
      </c>
      <c r="AQ213" s="144">
        <f t="shared" si="162"/>
        <v>0</v>
      </c>
      <c r="AR213" s="144">
        <f t="shared" si="162"/>
        <v>0</v>
      </c>
      <c r="AS213" s="144">
        <f t="shared" si="162"/>
        <v>0</v>
      </c>
      <c r="AT213" s="144">
        <f t="shared" si="162"/>
        <v>0</v>
      </c>
      <c r="AU213" s="144">
        <f t="shared" si="162"/>
        <v>0</v>
      </c>
      <c r="AV213" s="190">
        <f>SUM(Q213:AU213)</f>
        <v>0</v>
      </c>
      <c r="AW213" s="433"/>
      <c r="CE213" s="146"/>
      <c r="CF213" s="70"/>
      <c r="CG213" s="70"/>
      <c r="CH213" s="70"/>
      <c r="CI213" s="70"/>
      <c r="CJ213" s="70"/>
      <c r="CK213" s="70"/>
      <c r="CL213" s="70"/>
      <c r="CM213" s="70"/>
      <c r="CN213" s="70"/>
      <c r="CO213" s="70"/>
      <c r="CP213" s="70"/>
      <c r="CQ213" s="70"/>
      <c r="CR213" s="70"/>
      <c r="CS213" s="70"/>
      <c r="CT213" s="137"/>
      <c r="CU213" s="137"/>
      <c r="CV213" s="137"/>
    </row>
    <row r="214" spans="1:100" x14ac:dyDescent="0.2">
      <c r="B214" s="81" t="s">
        <v>189</v>
      </c>
      <c r="D214" s="193"/>
      <c r="E214" s="274"/>
      <c r="F214" s="274"/>
      <c r="G214" s="68"/>
      <c r="H214" s="68"/>
      <c r="I214" s="68"/>
      <c r="J214" s="191"/>
      <c r="K214" s="158"/>
      <c r="L214" s="146"/>
      <c r="O214" s="146"/>
      <c r="Q214" s="128"/>
      <c r="R214" s="128"/>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W214" s="112"/>
      <c r="CE214" s="146"/>
      <c r="CF214" s="70"/>
      <c r="CG214" s="70"/>
      <c r="CH214" s="70"/>
      <c r="CI214" s="70"/>
      <c r="CJ214" s="70"/>
      <c r="CK214" s="70"/>
      <c r="CL214" s="70"/>
      <c r="CM214" s="70"/>
      <c r="CN214" s="70"/>
      <c r="CO214" s="70"/>
      <c r="CP214" s="70"/>
      <c r="CQ214" s="70"/>
      <c r="CR214" s="70"/>
      <c r="CS214" s="70"/>
      <c r="CT214" s="137"/>
      <c r="CU214" s="137"/>
      <c r="CV214" s="137"/>
    </row>
    <row r="215" spans="1:100" ht="13.5" thickBot="1" x14ac:dyDescent="0.25">
      <c r="B215" s="194" t="s">
        <v>190</v>
      </c>
      <c r="C215" s="195"/>
      <c r="D215" s="195"/>
      <c r="E215" s="196">
        <f>IF(C24="oui",SUM(M27:M185),M208)</f>
        <v>0</v>
      </c>
      <c r="F215" s="384" t="s">
        <v>191</v>
      </c>
      <c r="G215" s="68"/>
      <c r="H215" s="68"/>
      <c r="I215" s="68"/>
      <c r="J215" s="191"/>
      <c r="K215" s="158"/>
      <c r="P215" s="184" t="s">
        <v>192</v>
      </c>
      <c r="Q215" s="488"/>
      <c r="R215" s="488"/>
      <c r="S215" s="489"/>
      <c r="T215" s="490"/>
      <c r="U215" s="490"/>
      <c r="V215" s="490"/>
      <c r="W215" s="490"/>
      <c r="X215" s="490"/>
      <c r="Y215" s="79"/>
      <c r="Z215" s="78"/>
      <c r="AA215" s="78"/>
      <c r="AB215" s="78"/>
      <c r="AC215" s="78"/>
      <c r="AD215" s="78"/>
      <c r="AE215" s="79"/>
      <c r="AF215" s="79"/>
      <c r="AG215" s="79"/>
      <c r="AH215" s="79"/>
      <c r="AI215" s="79"/>
      <c r="AJ215" s="79"/>
      <c r="AK215" s="79"/>
      <c r="AL215" s="79"/>
      <c r="AM215" s="79"/>
      <c r="AN215" s="79"/>
      <c r="AO215" s="79"/>
      <c r="AP215" s="79"/>
      <c r="AQ215" s="79"/>
      <c r="AR215" s="79"/>
      <c r="AS215" s="79"/>
      <c r="AT215" s="79"/>
      <c r="AU215" s="79"/>
      <c r="AV215" s="188" t="s">
        <v>184</v>
      </c>
      <c r="AW215" s="581"/>
      <c r="CE215" s="146"/>
      <c r="CF215" s="70"/>
      <c r="CG215" s="70"/>
      <c r="CH215" s="70"/>
      <c r="CI215" s="70"/>
      <c r="CJ215" s="70"/>
      <c r="CK215" s="70"/>
      <c r="CL215" s="70"/>
      <c r="CM215" s="70"/>
      <c r="CN215" s="70"/>
      <c r="CO215" s="70"/>
      <c r="CP215" s="70"/>
      <c r="CQ215" s="70"/>
      <c r="CR215" s="70"/>
      <c r="CS215" s="70"/>
      <c r="CT215" s="137"/>
      <c r="CU215" s="137"/>
      <c r="CV215" s="137"/>
    </row>
    <row r="216" spans="1:100" ht="12.75" customHeight="1" thickTop="1" x14ac:dyDescent="0.2">
      <c r="D216" s="68"/>
      <c r="F216" s="81"/>
      <c r="G216" s="68"/>
      <c r="H216" s="68"/>
      <c r="I216" s="68"/>
      <c r="J216" s="191"/>
      <c r="K216" s="158"/>
      <c r="P216" s="189" t="s">
        <v>187</v>
      </c>
      <c r="Q216" s="144">
        <v>0</v>
      </c>
      <c r="R216" s="144">
        <f>IF(R$26&lt;=Betrachtungszeit_Heizung,E215+E215*Inflationsindex,0)</f>
        <v>0</v>
      </c>
      <c r="S216" s="144">
        <f t="shared" ref="S216:AU216" si="163">IF(S$26&lt;=Betrachtungszeit_Heizung,R216+R216*Inflationsindex,0)</f>
        <v>0</v>
      </c>
      <c r="T216" s="144">
        <f t="shared" si="163"/>
        <v>0</v>
      </c>
      <c r="U216" s="144">
        <f t="shared" si="163"/>
        <v>0</v>
      </c>
      <c r="V216" s="144">
        <f t="shared" si="163"/>
        <v>0</v>
      </c>
      <c r="W216" s="144">
        <f t="shared" si="163"/>
        <v>0</v>
      </c>
      <c r="X216" s="144">
        <f t="shared" si="163"/>
        <v>0</v>
      </c>
      <c r="Y216" s="144">
        <f t="shared" si="163"/>
        <v>0</v>
      </c>
      <c r="Z216" s="144">
        <f t="shared" si="163"/>
        <v>0</v>
      </c>
      <c r="AA216" s="144">
        <f t="shared" si="163"/>
        <v>0</v>
      </c>
      <c r="AB216" s="144">
        <f t="shared" si="163"/>
        <v>0</v>
      </c>
      <c r="AC216" s="144">
        <f t="shared" si="163"/>
        <v>0</v>
      </c>
      <c r="AD216" s="144">
        <f t="shared" si="163"/>
        <v>0</v>
      </c>
      <c r="AE216" s="144">
        <f t="shared" si="163"/>
        <v>0</v>
      </c>
      <c r="AF216" s="144">
        <f t="shared" si="163"/>
        <v>0</v>
      </c>
      <c r="AG216" s="144">
        <f t="shared" si="163"/>
        <v>0</v>
      </c>
      <c r="AH216" s="144">
        <f t="shared" si="163"/>
        <v>0</v>
      </c>
      <c r="AI216" s="144">
        <f t="shared" si="163"/>
        <v>0</v>
      </c>
      <c r="AJ216" s="144">
        <f t="shared" si="163"/>
        <v>0</v>
      </c>
      <c r="AK216" s="144">
        <f t="shared" si="163"/>
        <v>0</v>
      </c>
      <c r="AL216" s="144">
        <f t="shared" si="163"/>
        <v>0</v>
      </c>
      <c r="AM216" s="144">
        <f t="shared" si="163"/>
        <v>0</v>
      </c>
      <c r="AN216" s="144">
        <f t="shared" si="163"/>
        <v>0</v>
      </c>
      <c r="AO216" s="144">
        <f t="shared" si="163"/>
        <v>0</v>
      </c>
      <c r="AP216" s="144">
        <f t="shared" si="163"/>
        <v>0</v>
      </c>
      <c r="AQ216" s="144">
        <f t="shared" si="163"/>
        <v>0</v>
      </c>
      <c r="AR216" s="144">
        <f t="shared" si="163"/>
        <v>0</v>
      </c>
      <c r="AS216" s="144">
        <f t="shared" si="163"/>
        <v>0</v>
      </c>
      <c r="AT216" s="144">
        <f t="shared" si="163"/>
        <v>0</v>
      </c>
      <c r="AU216" s="144">
        <f t="shared" si="163"/>
        <v>0</v>
      </c>
      <c r="AW216" s="112"/>
      <c r="AX216" s="108"/>
      <c r="AY216" s="108"/>
      <c r="CE216" s="146"/>
      <c r="CF216" s="70"/>
      <c r="CG216" s="70"/>
      <c r="CH216" s="70"/>
      <c r="CI216" s="70"/>
      <c r="CJ216" s="70"/>
      <c r="CK216" s="70"/>
      <c r="CL216" s="70"/>
      <c r="CM216" s="70"/>
      <c r="CN216" s="70"/>
      <c r="CO216" s="70"/>
      <c r="CP216" s="70"/>
      <c r="CQ216" s="70"/>
      <c r="CR216" s="70"/>
      <c r="CS216" s="70"/>
      <c r="CT216" s="137"/>
      <c r="CU216" s="137"/>
      <c r="CV216" s="137"/>
    </row>
    <row r="217" spans="1:100" ht="13.5" thickBot="1" x14ac:dyDescent="0.25">
      <c r="A217" s="158"/>
      <c r="B217" s="197" t="s">
        <v>193</v>
      </c>
      <c r="C217" s="197"/>
      <c r="D217" s="213"/>
      <c r="E217" s="201"/>
      <c r="F217" s="81"/>
      <c r="G217" s="112"/>
      <c r="H217" s="112"/>
      <c r="I217" s="112"/>
      <c r="J217" s="191"/>
      <c r="K217" s="158"/>
      <c r="P217" s="189" t="s">
        <v>188</v>
      </c>
      <c r="Q217" s="144">
        <v>0</v>
      </c>
      <c r="R217" s="144">
        <f t="shared" ref="R217:AU217" si="164">R216*(1+Kalkulationszinssatz)^-R$26</f>
        <v>0</v>
      </c>
      <c r="S217" s="144">
        <f t="shared" si="164"/>
        <v>0</v>
      </c>
      <c r="T217" s="144">
        <f t="shared" si="164"/>
        <v>0</v>
      </c>
      <c r="U217" s="144">
        <f t="shared" si="164"/>
        <v>0</v>
      </c>
      <c r="V217" s="144">
        <f t="shared" si="164"/>
        <v>0</v>
      </c>
      <c r="W217" s="144">
        <f t="shared" si="164"/>
        <v>0</v>
      </c>
      <c r="X217" s="144">
        <f t="shared" si="164"/>
        <v>0</v>
      </c>
      <c r="Y217" s="144">
        <f t="shared" si="164"/>
        <v>0</v>
      </c>
      <c r="Z217" s="144">
        <f t="shared" si="164"/>
        <v>0</v>
      </c>
      <c r="AA217" s="144">
        <f t="shared" si="164"/>
        <v>0</v>
      </c>
      <c r="AB217" s="144">
        <f t="shared" si="164"/>
        <v>0</v>
      </c>
      <c r="AC217" s="144">
        <f t="shared" si="164"/>
        <v>0</v>
      </c>
      <c r="AD217" s="144">
        <f t="shared" si="164"/>
        <v>0</v>
      </c>
      <c r="AE217" s="144">
        <f t="shared" si="164"/>
        <v>0</v>
      </c>
      <c r="AF217" s="144">
        <f t="shared" si="164"/>
        <v>0</v>
      </c>
      <c r="AG217" s="144">
        <f t="shared" si="164"/>
        <v>0</v>
      </c>
      <c r="AH217" s="144">
        <f t="shared" si="164"/>
        <v>0</v>
      </c>
      <c r="AI217" s="144">
        <f t="shared" si="164"/>
        <v>0</v>
      </c>
      <c r="AJ217" s="144">
        <f t="shared" si="164"/>
        <v>0</v>
      </c>
      <c r="AK217" s="144">
        <f t="shared" si="164"/>
        <v>0</v>
      </c>
      <c r="AL217" s="144">
        <f t="shared" si="164"/>
        <v>0</v>
      </c>
      <c r="AM217" s="144">
        <f t="shared" si="164"/>
        <v>0</v>
      </c>
      <c r="AN217" s="144">
        <f t="shared" si="164"/>
        <v>0</v>
      </c>
      <c r="AO217" s="144">
        <f t="shared" si="164"/>
        <v>0</v>
      </c>
      <c r="AP217" s="144">
        <f t="shared" si="164"/>
        <v>0</v>
      </c>
      <c r="AQ217" s="144">
        <f t="shared" si="164"/>
        <v>0</v>
      </c>
      <c r="AR217" s="144">
        <f t="shared" si="164"/>
        <v>0</v>
      </c>
      <c r="AS217" s="144">
        <f t="shared" si="164"/>
        <v>0</v>
      </c>
      <c r="AT217" s="144">
        <f t="shared" si="164"/>
        <v>0</v>
      </c>
      <c r="AU217" s="144">
        <f t="shared" si="164"/>
        <v>0</v>
      </c>
      <c r="AV217" s="190">
        <f>SUM(Q217:AU217)</f>
        <v>0</v>
      </c>
      <c r="AW217" s="433"/>
      <c r="AX217" s="70"/>
      <c r="AY217" s="70"/>
      <c r="CE217" s="146"/>
      <c r="CF217" s="70"/>
      <c r="CG217" s="70"/>
      <c r="CH217" s="70"/>
      <c r="CI217" s="70"/>
      <c r="CJ217" s="70"/>
      <c r="CK217" s="70"/>
      <c r="CL217" s="70"/>
      <c r="CM217" s="70"/>
      <c r="CN217" s="70"/>
      <c r="CO217" s="70"/>
      <c r="CP217" s="70"/>
      <c r="CQ217" s="70"/>
      <c r="CR217" s="70"/>
      <c r="CS217" s="70"/>
      <c r="CT217" s="137"/>
      <c r="CU217" s="137"/>
      <c r="CV217" s="137"/>
    </row>
    <row r="218" spans="1:100" ht="13.5" thickBot="1" x14ac:dyDescent="0.25">
      <c r="A218" s="608" t="s">
        <v>8</v>
      </c>
      <c r="B218" s="199" t="s">
        <v>194</v>
      </c>
      <c r="C218" s="169"/>
      <c r="D218" s="169"/>
      <c r="E218" s="492"/>
      <c r="F218" s="380" t="s">
        <v>191</v>
      </c>
      <c r="G218" s="112"/>
      <c r="H218" s="112"/>
      <c r="I218" s="112"/>
      <c r="J218" s="191"/>
      <c r="K218" s="158"/>
      <c r="L218" s="146"/>
      <c r="O218" s="146"/>
      <c r="AW218" s="112"/>
      <c r="AX218" s="108"/>
      <c r="AY218" s="108"/>
      <c r="CE218" s="146"/>
      <c r="CF218" s="70"/>
      <c r="CG218" s="70"/>
      <c r="CH218" s="70"/>
      <c r="CI218" s="70"/>
      <c r="CJ218" s="70"/>
      <c r="CK218" s="70"/>
      <c r="CL218" s="70"/>
      <c r="CM218" s="70"/>
      <c r="CN218" s="70"/>
      <c r="CO218" s="70"/>
      <c r="CP218" s="70"/>
      <c r="CQ218" s="70"/>
      <c r="CR218" s="70"/>
      <c r="CS218" s="70"/>
      <c r="CT218" s="137"/>
      <c r="CU218" s="137"/>
      <c r="CV218" s="137"/>
    </row>
    <row r="219" spans="1:100" ht="13.5" thickBot="1" x14ac:dyDescent="0.25">
      <c r="B219" s="102" t="s">
        <v>422</v>
      </c>
      <c r="C219" s="376"/>
      <c r="D219" s="376"/>
      <c r="E219" s="247"/>
      <c r="F219" s="381" t="s">
        <v>191</v>
      </c>
      <c r="G219" s="68"/>
      <c r="H219" s="68"/>
      <c r="I219" s="68"/>
      <c r="J219" s="191"/>
      <c r="L219" s="200"/>
      <c r="M219" s="201"/>
      <c r="N219" s="201"/>
      <c r="O219" s="146"/>
      <c r="P219" s="184" t="s">
        <v>195</v>
      </c>
      <c r="Q219" s="488"/>
      <c r="R219" s="488"/>
      <c r="S219" s="489"/>
      <c r="T219" s="490"/>
      <c r="U219" s="490"/>
      <c r="V219" s="490"/>
      <c r="W219" s="490"/>
      <c r="X219" s="490"/>
      <c r="Y219" s="79"/>
      <c r="Z219" s="78"/>
      <c r="AA219" s="78"/>
      <c r="AB219" s="78"/>
      <c r="AC219" s="78"/>
      <c r="AD219" s="78"/>
      <c r="AE219" s="79"/>
      <c r="AF219" s="79"/>
      <c r="AG219" s="79"/>
      <c r="AH219" s="79"/>
      <c r="AI219" s="79"/>
      <c r="AJ219" s="79"/>
      <c r="AK219" s="79"/>
      <c r="AL219" s="79"/>
      <c r="AM219" s="79"/>
      <c r="AN219" s="79"/>
      <c r="AO219" s="79"/>
      <c r="AP219" s="79"/>
      <c r="AQ219" s="79"/>
      <c r="AR219" s="79"/>
      <c r="AS219" s="79"/>
      <c r="AT219" s="79"/>
      <c r="AU219" s="79"/>
      <c r="AV219" s="188" t="s">
        <v>184</v>
      </c>
      <c r="AW219" s="581"/>
      <c r="AX219" s="108"/>
      <c r="AY219" s="108"/>
      <c r="CE219" s="146"/>
      <c r="CF219" s="70"/>
      <c r="CG219" s="70"/>
      <c r="CH219" s="70"/>
      <c r="CI219" s="70"/>
      <c r="CJ219" s="70"/>
      <c r="CK219" s="70"/>
      <c r="CL219" s="70"/>
      <c r="CM219" s="70"/>
      <c r="CN219" s="70"/>
      <c r="CO219" s="70"/>
      <c r="CP219" s="70"/>
      <c r="CQ219" s="70"/>
      <c r="CR219" s="70"/>
      <c r="CS219" s="70"/>
      <c r="CT219" s="137"/>
      <c r="CU219" s="137"/>
      <c r="CV219" s="137"/>
    </row>
    <row r="220" spans="1:100" s="107" customFormat="1" ht="13.5" thickBot="1" x14ac:dyDescent="0.25">
      <c r="A220" s="491"/>
      <c r="B220" s="69" t="s">
        <v>196</v>
      </c>
      <c r="C220" s="376"/>
      <c r="D220" s="376"/>
      <c r="E220" s="326"/>
      <c r="F220" s="382" t="s">
        <v>191</v>
      </c>
      <c r="G220" s="92"/>
      <c r="H220" s="92"/>
      <c r="I220" s="92"/>
      <c r="J220" s="191"/>
      <c r="K220" s="69"/>
      <c r="L220" s="146"/>
      <c r="M220" s="102"/>
      <c r="N220" s="102"/>
      <c r="O220" s="146"/>
      <c r="P220" s="189" t="s">
        <v>187</v>
      </c>
      <c r="Q220" s="144">
        <v>0</v>
      </c>
      <c r="R220" s="144">
        <f>IF(R$26&lt;=Betrachtungszeit_Heizung,E222+E222*Inflationsindex,0)</f>
        <v>0</v>
      </c>
      <c r="S220" s="144">
        <f t="shared" ref="S220:AU220" si="165">IF(S$26&lt;=Betrachtungszeit_Heizung,R220+R220*Inflationsindex,0)</f>
        <v>0</v>
      </c>
      <c r="T220" s="144">
        <f t="shared" si="165"/>
        <v>0</v>
      </c>
      <c r="U220" s="144">
        <f t="shared" si="165"/>
        <v>0</v>
      </c>
      <c r="V220" s="144">
        <f t="shared" si="165"/>
        <v>0</v>
      </c>
      <c r="W220" s="144">
        <f t="shared" si="165"/>
        <v>0</v>
      </c>
      <c r="X220" s="144">
        <f t="shared" si="165"/>
        <v>0</v>
      </c>
      <c r="Y220" s="144">
        <f t="shared" si="165"/>
        <v>0</v>
      </c>
      <c r="Z220" s="144">
        <f t="shared" si="165"/>
        <v>0</v>
      </c>
      <c r="AA220" s="144">
        <f t="shared" si="165"/>
        <v>0</v>
      </c>
      <c r="AB220" s="144">
        <f t="shared" si="165"/>
        <v>0</v>
      </c>
      <c r="AC220" s="144">
        <f t="shared" si="165"/>
        <v>0</v>
      </c>
      <c r="AD220" s="144">
        <f t="shared" si="165"/>
        <v>0</v>
      </c>
      <c r="AE220" s="144">
        <f t="shared" si="165"/>
        <v>0</v>
      </c>
      <c r="AF220" s="144">
        <f t="shared" si="165"/>
        <v>0</v>
      </c>
      <c r="AG220" s="144">
        <f t="shared" si="165"/>
        <v>0</v>
      </c>
      <c r="AH220" s="144">
        <f t="shared" si="165"/>
        <v>0</v>
      </c>
      <c r="AI220" s="144">
        <f t="shared" si="165"/>
        <v>0</v>
      </c>
      <c r="AJ220" s="144">
        <f t="shared" si="165"/>
        <v>0</v>
      </c>
      <c r="AK220" s="144">
        <f t="shared" si="165"/>
        <v>0</v>
      </c>
      <c r="AL220" s="144">
        <f t="shared" si="165"/>
        <v>0</v>
      </c>
      <c r="AM220" s="144">
        <f t="shared" si="165"/>
        <v>0</v>
      </c>
      <c r="AN220" s="144">
        <f t="shared" si="165"/>
        <v>0</v>
      </c>
      <c r="AO220" s="144">
        <f t="shared" si="165"/>
        <v>0</v>
      </c>
      <c r="AP220" s="144">
        <f t="shared" si="165"/>
        <v>0</v>
      </c>
      <c r="AQ220" s="144">
        <f t="shared" si="165"/>
        <v>0</v>
      </c>
      <c r="AR220" s="144">
        <f t="shared" si="165"/>
        <v>0</v>
      </c>
      <c r="AS220" s="144">
        <f t="shared" si="165"/>
        <v>0</v>
      </c>
      <c r="AT220" s="144">
        <f t="shared" si="165"/>
        <v>0</v>
      </c>
      <c r="AU220" s="144">
        <f t="shared" si="165"/>
        <v>0</v>
      </c>
      <c r="AV220" s="68"/>
      <c r="AW220" s="112"/>
      <c r="AX220" s="68"/>
      <c r="AY220" s="68"/>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E220" s="146"/>
      <c r="CF220" s="70"/>
      <c r="CG220" s="70"/>
      <c r="CH220" s="70"/>
      <c r="CI220" s="70"/>
      <c r="CJ220" s="70"/>
      <c r="CK220" s="70"/>
      <c r="CL220" s="70"/>
      <c r="CM220" s="70"/>
      <c r="CN220" s="70"/>
      <c r="CO220" s="70"/>
      <c r="CP220" s="70"/>
      <c r="CQ220" s="70"/>
      <c r="CR220" s="70"/>
      <c r="CS220" s="70"/>
      <c r="CT220" s="137"/>
      <c r="CU220" s="137"/>
      <c r="CV220" s="137"/>
    </row>
    <row r="221" spans="1:100" x14ac:dyDescent="0.2">
      <c r="B221" s="202" t="s">
        <v>45</v>
      </c>
      <c r="C221" s="325"/>
      <c r="D221" s="325"/>
      <c r="E221" s="326"/>
      <c r="F221" s="382" t="s">
        <v>191</v>
      </c>
      <c r="G221" s="163"/>
      <c r="H221" s="163"/>
      <c r="I221" s="163"/>
      <c r="J221" s="191"/>
      <c r="L221" s="146"/>
      <c r="O221" s="146"/>
      <c r="P221" s="189" t="s">
        <v>188</v>
      </c>
      <c r="Q221" s="144">
        <v>0</v>
      </c>
      <c r="R221" s="144">
        <f t="shared" ref="R221:AU221" si="166">R220*(1+Kalkulationszinssatz)^-R$26</f>
        <v>0</v>
      </c>
      <c r="S221" s="144">
        <f t="shared" si="166"/>
        <v>0</v>
      </c>
      <c r="T221" s="144">
        <f t="shared" si="166"/>
        <v>0</v>
      </c>
      <c r="U221" s="144">
        <f t="shared" si="166"/>
        <v>0</v>
      </c>
      <c r="V221" s="144">
        <f t="shared" si="166"/>
        <v>0</v>
      </c>
      <c r="W221" s="144">
        <f t="shared" si="166"/>
        <v>0</v>
      </c>
      <c r="X221" s="144">
        <f t="shared" si="166"/>
        <v>0</v>
      </c>
      <c r="Y221" s="144">
        <f t="shared" si="166"/>
        <v>0</v>
      </c>
      <c r="Z221" s="144">
        <f t="shared" si="166"/>
        <v>0</v>
      </c>
      <c r="AA221" s="144">
        <f t="shared" si="166"/>
        <v>0</v>
      </c>
      <c r="AB221" s="144">
        <f t="shared" si="166"/>
        <v>0</v>
      </c>
      <c r="AC221" s="144">
        <f t="shared" si="166"/>
        <v>0</v>
      </c>
      <c r="AD221" s="144">
        <f t="shared" si="166"/>
        <v>0</v>
      </c>
      <c r="AE221" s="144">
        <f t="shared" si="166"/>
        <v>0</v>
      </c>
      <c r="AF221" s="144">
        <f t="shared" si="166"/>
        <v>0</v>
      </c>
      <c r="AG221" s="144">
        <f t="shared" si="166"/>
        <v>0</v>
      </c>
      <c r="AH221" s="144">
        <f t="shared" si="166"/>
        <v>0</v>
      </c>
      <c r="AI221" s="144">
        <f t="shared" si="166"/>
        <v>0</v>
      </c>
      <c r="AJ221" s="144">
        <f t="shared" si="166"/>
        <v>0</v>
      </c>
      <c r="AK221" s="144">
        <f t="shared" si="166"/>
        <v>0</v>
      </c>
      <c r="AL221" s="144">
        <f t="shared" si="166"/>
        <v>0</v>
      </c>
      <c r="AM221" s="144">
        <f t="shared" si="166"/>
        <v>0</v>
      </c>
      <c r="AN221" s="144">
        <f t="shared" si="166"/>
        <v>0</v>
      </c>
      <c r="AO221" s="144">
        <f t="shared" si="166"/>
        <v>0</v>
      </c>
      <c r="AP221" s="144">
        <f t="shared" si="166"/>
        <v>0</v>
      </c>
      <c r="AQ221" s="144">
        <f t="shared" si="166"/>
        <v>0</v>
      </c>
      <c r="AR221" s="144">
        <f t="shared" si="166"/>
        <v>0</v>
      </c>
      <c r="AS221" s="144">
        <f t="shared" si="166"/>
        <v>0</v>
      </c>
      <c r="AT221" s="144">
        <f t="shared" si="166"/>
        <v>0</v>
      </c>
      <c r="AU221" s="144">
        <f t="shared" si="166"/>
        <v>0</v>
      </c>
      <c r="AV221" s="190">
        <f>SUM(Q221:AU221)</f>
        <v>0</v>
      </c>
      <c r="AW221" s="433"/>
      <c r="CE221" s="146"/>
      <c r="CF221" s="70"/>
      <c r="CG221" s="70"/>
      <c r="CH221" s="70"/>
      <c r="CI221" s="70"/>
      <c r="CJ221" s="70"/>
      <c r="CK221" s="70"/>
      <c r="CL221" s="70"/>
      <c r="CM221" s="70"/>
      <c r="CN221" s="70"/>
      <c r="CO221" s="70"/>
      <c r="CP221" s="70"/>
      <c r="CQ221" s="70"/>
      <c r="CR221" s="70"/>
      <c r="CS221" s="70"/>
      <c r="CT221" s="137"/>
      <c r="CU221" s="137"/>
      <c r="CV221" s="137"/>
    </row>
    <row r="222" spans="1:100" s="69" customFormat="1" ht="13.5" thickBot="1" x14ac:dyDescent="0.25">
      <c r="A222" s="203"/>
      <c r="B222" s="215" t="s">
        <v>190</v>
      </c>
      <c r="C222" s="204"/>
      <c r="D222" s="204"/>
      <c r="E222" s="216">
        <f>SUM(E218:E221)</f>
        <v>0</v>
      </c>
      <c r="F222" s="379" t="s">
        <v>191</v>
      </c>
      <c r="G222" s="205"/>
      <c r="H222" s="205"/>
      <c r="I222" s="205"/>
      <c r="J222" s="191"/>
      <c r="L222" s="146"/>
      <c r="M222" s="70"/>
      <c r="N222" s="70"/>
      <c r="O222" s="146"/>
      <c r="AW222" s="102"/>
      <c r="CC222" s="102"/>
      <c r="CE222" s="146"/>
      <c r="CF222" s="70"/>
      <c r="CG222" s="70"/>
      <c r="CH222" s="70"/>
      <c r="CI222" s="70"/>
      <c r="CJ222" s="70"/>
      <c r="CK222" s="70"/>
      <c r="CL222" s="70"/>
      <c r="CM222" s="70"/>
      <c r="CN222" s="70"/>
      <c r="CO222" s="70"/>
      <c r="CP222" s="70"/>
      <c r="CQ222" s="70"/>
      <c r="CR222" s="70"/>
      <c r="CS222" s="70"/>
      <c r="CT222" s="137"/>
      <c r="CU222" s="137"/>
      <c r="CV222" s="137"/>
    </row>
    <row r="223" spans="1:100" s="69" customFormat="1" ht="13.5" thickTop="1" x14ac:dyDescent="0.2">
      <c r="F223" s="205"/>
      <c r="G223" s="205"/>
      <c r="H223" s="205"/>
      <c r="I223" s="205"/>
      <c r="J223" s="191"/>
      <c r="AW223" s="102"/>
      <c r="CC223" s="102"/>
      <c r="CE223" s="146"/>
      <c r="CF223" s="70"/>
      <c r="CG223" s="70"/>
      <c r="CH223" s="70"/>
      <c r="CI223" s="70"/>
      <c r="CJ223" s="70"/>
      <c r="CK223" s="70"/>
      <c r="CL223" s="70"/>
      <c r="CM223" s="70"/>
      <c r="CN223" s="70"/>
      <c r="CO223" s="70"/>
      <c r="CP223" s="70"/>
      <c r="CQ223" s="70"/>
      <c r="CR223" s="70"/>
      <c r="CS223" s="70"/>
      <c r="CT223" s="137"/>
      <c r="CU223" s="137"/>
      <c r="CV223" s="137"/>
    </row>
    <row r="224" spans="1:100" ht="54" customHeight="1" thickBot="1" x14ac:dyDescent="0.25">
      <c r="A224" s="69"/>
      <c r="B224" s="297" t="s">
        <v>197</v>
      </c>
      <c r="C224" s="377" t="str">
        <f>"Producteur de chaleur 1
 ("&amp;$C$7&amp;")"</f>
        <v>Producteur de chaleur 1
 (VEUILLEZ SÉLECTIONNER)</v>
      </c>
      <c r="D224" s="377" t="str">
        <f>"Producteur de chaleur 2
("&amp;$C$15&amp;")"</f>
        <v>Producteur de chaleur 2
(VEUILLEZ SÉLECTIONNER)</v>
      </c>
      <c r="E224" s="704" t="s">
        <v>190</v>
      </c>
      <c r="F224" s="705"/>
      <c r="G224" s="69"/>
      <c r="H224" s="705"/>
      <c r="I224" s="705"/>
      <c r="J224" s="191"/>
      <c r="M224" s="69"/>
      <c r="N224" s="69"/>
      <c r="P224" s="184" t="s">
        <v>197</v>
      </c>
      <c r="Q224" s="185"/>
      <c r="R224" s="185"/>
      <c r="S224" s="77"/>
      <c r="T224" s="490"/>
      <c r="U224" s="490"/>
      <c r="V224" s="490"/>
      <c r="W224" s="490"/>
      <c r="X224" s="490"/>
      <c r="Y224" s="79"/>
      <c r="Z224" s="78"/>
      <c r="AA224" s="78"/>
      <c r="AB224" s="78"/>
      <c r="AC224" s="78"/>
      <c r="AD224" s="78"/>
      <c r="AE224" s="79"/>
      <c r="AF224" s="79"/>
      <c r="AG224" s="79"/>
      <c r="AH224" s="79"/>
      <c r="AI224" s="79"/>
      <c r="AJ224" s="79"/>
      <c r="AK224" s="79"/>
      <c r="AL224" s="79"/>
      <c r="AM224" s="79"/>
      <c r="AN224" s="79"/>
      <c r="AO224" s="79"/>
      <c r="AP224" s="79"/>
      <c r="AQ224" s="79"/>
      <c r="AR224" s="79"/>
      <c r="AS224" s="79"/>
      <c r="AT224" s="79"/>
      <c r="AU224" s="79"/>
      <c r="AV224" s="188" t="s">
        <v>184</v>
      </c>
      <c r="AW224" s="581"/>
      <c r="CE224" s="146"/>
      <c r="CF224" s="70"/>
      <c r="CG224" s="70"/>
      <c r="CH224" s="70"/>
      <c r="CI224" s="70"/>
      <c r="CJ224" s="70"/>
      <c r="CK224" s="70"/>
      <c r="CL224" s="70"/>
      <c r="CM224" s="70"/>
      <c r="CN224" s="70"/>
      <c r="CO224" s="70"/>
      <c r="CP224" s="70"/>
      <c r="CQ224" s="70"/>
      <c r="CR224" s="70"/>
      <c r="CS224" s="70"/>
      <c r="CT224" s="137"/>
      <c r="CU224" s="137"/>
      <c r="CV224" s="137"/>
    </row>
    <row r="225" spans="1:100" s="69" customFormat="1" ht="13.5" thickBot="1" x14ac:dyDescent="0.25">
      <c r="A225" s="608" t="s">
        <v>8</v>
      </c>
      <c r="B225" s="102" t="s">
        <v>198</v>
      </c>
      <c r="C225" s="110">
        <f>VLOOKUP(C13,Données_de_base!$W$9:$AB$21,2,0)*IF(C13=14,C8/C10*12,C8)</f>
        <v>0</v>
      </c>
      <c r="D225" s="110">
        <f>VLOOKUP(C21,Données_de_base!$W$9:$AB$21,2,0)*IF(C21=14,C16/C18*12,C16)</f>
        <v>0</v>
      </c>
      <c r="E225" s="383">
        <f>SUM(C225:D225)</f>
        <v>0</v>
      </c>
      <c r="F225" s="316" t="s">
        <v>191</v>
      </c>
      <c r="H225" s="210"/>
      <c r="I225" s="210"/>
      <c r="J225" s="191"/>
      <c r="K225" s="102"/>
      <c r="P225" s="189" t="s">
        <v>199</v>
      </c>
      <c r="Q225" s="144">
        <v>0</v>
      </c>
      <c r="R225" s="144">
        <f>IF(R$26&lt;=Betrachtungszeit_Heizung,$E$227*(1+Energiepreissteigerung),0)</f>
        <v>0</v>
      </c>
      <c r="S225" s="144">
        <f t="shared" ref="S225:AU225" si="167">IF(S$26&lt;=Betrachtungszeit_Heizung,R225*(1+Energiepreissteigerung),0)</f>
        <v>0</v>
      </c>
      <c r="T225" s="144">
        <f t="shared" si="167"/>
        <v>0</v>
      </c>
      <c r="U225" s="144">
        <f t="shared" si="167"/>
        <v>0</v>
      </c>
      <c r="V225" s="144">
        <f t="shared" si="167"/>
        <v>0</v>
      </c>
      <c r="W225" s="144">
        <f t="shared" si="167"/>
        <v>0</v>
      </c>
      <c r="X225" s="144">
        <f t="shared" si="167"/>
        <v>0</v>
      </c>
      <c r="Y225" s="144">
        <f t="shared" si="167"/>
        <v>0</v>
      </c>
      <c r="Z225" s="144">
        <f t="shared" si="167"/>
        <v>0</v>
      </c>
      <c r="AA225" s="144">
        <f t="shared" si="167"/>
        <v>0</v>
      </c>
      <c r="AB225" s="144">
        <f t="shared" si="167"/>
        <v>0</v>
      </c>
      <c r="AC225" s="144">
        <f t="shared" si="167"/>
        <v>0</v>
      </c>
      <c r="AD225" s="144">
        <f t="shared" si="167"/>
        <v>0</v>
      </c>
      <c r="AE225" s="144">
        <f t="shared" si="167"/>
        <v>0</v>
      </c>
      <c r="AF225" s="144">
        <f t="shared" si="167"/>
        <v>0</v>
      </c>
      <c r="AG225" s="144">
        <f t="shared" si="167"/>
        <v>0</v>
      </c>
      <c r="AH225" s="144">
        <f t="shared" si="167"/>
        <v>0</v>
      </c>
      <c r="AI225" s="144">
        <f t="shared" si="167"/>
        <v>0</v>
      </c>
      <c r="AJ225" s="144">
        <f t="shared" si="167"/>
        <v>0</v>
      </c>
      <c r="AK225" s="144">
        <f t="shared" si="167"/>
        <v>0</v>
      </c>
      <c r="AL225" s="144">
        <f t="shared" si="167"/>
        <v>0</v>
      </c>
      <c r="AM225" s="144">
        <f t="shared" si="167"/>
        <v>0</v>
      </c>
      <c r="AN225" s="144">
        <f t="shared" si="167"/>
        <v>0</v>
      </c>
      <c r="AO225" s="144">
        <f t="shared" si="167"/>
        <v>0</v>
      </c>
      <c r="AP225" s="144">
        <f t="shared" si="167"/>
        <v>0</v>
      </c>
      <c r="AQ225" s="144">
        <f t="shared" si="167"/>
        <v>0</v>
      </c>
      <c r="AR225" s="144">
        <f t="shared" si="167"/>
        <v>0</v>
      </c>
      <c r="AS225" s="144">
        <f t="shared" si="167"/>
        <v>0</v>
      </c>
      <c r="AT225" s="144">
        <f t="shared" si="167"/>
        <v>0</v>
      </c>
      <c r="AU225" s="144">
        <f t="shared" si="167"/>
        <v>0</v>
      </c>
      <c r="AV225" s="68"/>
      <c r="AW225" s="112"/>
      <c r="AX225" s="68"/>
      <c r="AY225" s="68"/>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108"/>
      <c r="CE225" s="146"/>
      <c r="CF225" s="70"/>
      <c r="CG225" s="70"/>
      <c r="CH225" s="70"/>
      <c r="CI225" s="70"/>
      <c r="CJ225" s="70"/>
      <c r="CK225" s="70"/>
      <c r="CL225" s="70"/>
      <c r="CM225" s="70"/>
      <c r="CN225" s="70"/>
      <c r="CO225" s="70"/>
      <c r="CP225" s="70"/>
      <c r="CQ225" s="70"/>
      <c r="CR225" s="70"/>
      <c r="CS225" s="70"/>
      <c r="CT225" s="137"/>
      <c r="CU225" s="137"/>
      <c r="CV225" s="137"/>
    </row>
    <row r="226" spans="1:100" x14ac:dyDescent="0.2">
      <c r="A226" s="198" t="s">
        <v>8</v>
      </c>
      <c r="B226" s="95" t="s">
        <v>197</v>
      </c>
      <c r="C226" s="110">
        <f>IF(C13=14,(StrompreisWPHT/100*70%+StrompreisWPNT/100*30%)*C11*1000,VLOOKUP(C13,Données_de_base!$W$9:$AB$21,3,0)/100*C11*1000)</f>
        <v>0</v>
      </c>
      <c r="D226" s="212">
        <f>IF(C21=14,(StrompreisWPHT/100*70%+StrompreisWPNT/100*30%)*C19*1000,VLOOKUP(C21,Données_de_base!$W$9:$AB$21,3,0)/100*C19*1000)</f>
        <v>0</v>
      </c>
      <c r="E226" s="230">
        <f>SUM(C226:D226)</f>
        <v>0</v>
      </c>
      <c r="F226" s="197" t="s">
        <v>191</v>
      </c>
      <c r="H226" s="164"/>
      <c r="I226" s="164"/>
      <c r="J226" s="191"/>
      <c r="P226" s="189" t="s">
        <v>188</v>
      </c>
      <c r="Q226" s="144">
        <v>0</v>
      </c>
      <c r="R226" s="144">
        <f>R225*(1+Kalkulationszinssatz)^-R$26</f>
        <v>0</v>
      </c>
      <c r="S226" s="144">
        <f t="shared" ref="S226:AU226" si="168">S225*(1+Kalkulationszinssatz)^-S$26</f>
        <v>0</v>
      </c>
      <c r="T226" s="144">
        <f t="shared" si="168"/>
        <v>0</v>
      </c>
      <c r="U226" s="144">
        <f t="shared" si="168"/>
        <v>0</v>
      </c>
      <c r="V226" s="144">
        <f t="shared" si="168"/>
        <v>0</v>
      </c>
      <c r="W226" s="144">
        <f t="shared" si="168"/>
        <v>0</v>
      </c>
      <c r="X226" s="144">
        <f t="shared" si="168"/>
        <v>0</v>
      </c>
      <c r="Y226" s="144">
        <f t="shared" si="168"/>
        <v>0</v>
      </c>
      <c r="Z226" s="144">
        <f t="shared" si="168"/>
        <v>0</v>
      </c>
      <c r="AA226" s="144">
        <f t="shared" si="168"/>
        <v>0</v>
      </c>
      <c r="AB226" s="144">
        <f t="shared" si="168"/>
        <v>0</v>
      </c>
      <c r="AC226" s="144">
        <f t="shared" si="168"/>
        <v>0</v>
      </c>
      <c r="AD226" s="144">
        <f t="shared" si="168"/>
        <v>0</v>
      </c>
      <c r="AE226" s="144">
        <f t="shared" si="168"/>
        <v>0</v>
      </c>
      <c r="AF226" s="144">
        <f t="shared" si="168"/>
        <v>0</v>
      </c>
      <c r="AG226" s="144">
        <f t="shared" si="168"/>
        <v>0</v>
      </c>
      <c r="AH226" s="144">
        <f t="shared" si="168"/>
        <v>0</v>
      </c>
      <c r="AI226" s="144">
        <f t="shared" si="168"/>
        <v>0</v>
      </c>
      <c r="AJ226" s="144">
        <f t="shared" si="168"/>
        <v>0</v>
      </c>
      <c r="AK226" s="144">
        <f t="shared" si="168"/>
        <v>0</v>
      </c>
      <c r="AL226" s="144">
        <f t="shared" si="168"/>
        <v>0</v>
      </c>
      <c r="AM226" s="144">
        <f t="shared" si="168"/>
        <v>0</v>
      </c>
      <c r="AN226" s="144">
        <f t="shared" si="168"/>
        <v>0</v>
      </c>
      <c r="AO226" s="144">
        <f t="shared" si="168"/>
        <v>0</v>
      </c>
      <c r="AP226" s="144">
        <f t="shared" si="168"/>
        <v>0</v>
      </c>
      <c r="AQ226" s="144">
        <f t="shared" si="168"/>
        <v>0</v>
      </c>
      <c r="AR226" s="144">
        <f t="shared" si="168"/>
        <v>0</v>
      </c>
      <c r="AS226" s="144">
        <f t="shared" si="168"/>
        <v>0</v>
      </c>
      <c r="AT226" s="144">
        <f t="shared" si="168"/>
        <v>0</v>
      </c>
      <c r="AU226" s="144">
        <f t="shared" si="168"/>
        <v>0</v>
      </c>
      <c r="AV226" s="190">
        <f>SUM(Q226:AU226)</f>
        <v>0</v>
      </c>
      <c r="AW226" s="433"/>
      <c r="CE226" s="146"/>
      <c r="CF226" s="70"/>
      <c r="CG226" s="70"/>
      <c r="CH226" s="70"/>
      <c r="CI226" s="70"/>
      <c r="CJ226" s="70"/>
      <c r="CK226" s="70"/>
      <c r="CL226" s="70"/>
      <c r="CM226" s="70"/>
      <c r="CN226" s="70"/>
      <c r="CO226" s="70"/>
      <c r="CP226" s="70"/>
      <c r="CQ226" s="70"/>
      <c r="CR226" s="70"/>
      <c r="CS226" s="70"/>
      <c r="CT226" s="137"/>
      <c r="CU226" s="137"/>
      <c r="CV226" s="137"/>
    </row>
    <row r="227" spans="1:100" ht="13.5" thickBot="1" x14ac:dyDescent="0.25">
      <c r="A227" s="203"/>
      <c r="B227" s="194" t="s">
        <v>190</v>
      </c>
      <c r="C227" s="196">
        <f t="shared" ref="C227" si="169">SUM(C225:C226)</f>
        <v>0</v>
      </c>
      <c r="D227" s="196">
        <f>SUM(D225:D226)</f>
        <v>0</v>
      </c>
      <c r="E227" s="196">
        <f>SUM(E225:E226)</f>
        <v>0</v>
      </c>
      <c r="F227" s="224" t="s">
        <v>191</v>
      </c>
      <c r="G227" s="164"/>
      <c r="H227" s="164"/>
      <c r="I227" s="164"/>
      <c r="J227" s="191"/>
      <c r="AW227" s="112"/>
      <c r="CE227" s="146"/>
      <c r="CF227" s="70"/>
      <c r="CG227" s="70"/>
      <c r="CH227" s="70"/>
      <c r="CI227" s="70"/>
      <c r="CJ227" s="70"/>
      <c r="CK227" s="70"/>
      <c r="CL227" s="70"/>
      <c r="CM227" s="70"/>
      <c r="CN227" s="70"/>
      <c r="CO227" s="70"/>
      <c r="CP227" s="70"/>
      <c r="CQ227" s="70"/>
      <c r="CR227" s="70"/>
      <c r="CS227" s="70"/>
      <c r="CT227" s="137"/>
      <c r="CU227" s="137"/>
      <c r="CV227" s="137"/>
    </row>
    <row r="228" spans="1:100" ht="13.5" thickTop="1" x14ac:dyDescent="0.2">
      <c r="A228" s="203"/>
      <c r="B228" s="102"/>
      <c r="C228" s="69"/>
      <c r="D228" s="229"/>
      <c r="F228" s="81"/>
      <c r="G228" s="164"/>
      <c r="H228" s="164"/>
      <c r="I228" s="164"/>
      <c r="J228" s="191"/>
      <c r="AW228" s="112"/>
      <c r="CE228" s="146"/>
      <c r="CF228" s="70"/>
      <c r="CG228" s="70"/>
      <c r="CH228" s="70"/>
      <c r="CI228" s="70"/>
      <c r="CJ228" s="70"/>
      <c r="CK228" s="70"/>
      <c r="CL228" s="70"/>
      <c r="CM228" s="70"/>
      <c r="CN228" s="70"/>
      <c r="CO228" s="70"/>
      <c r="CP228" s="70"/>
      <c r="CQ228" s="70"/>
      <c r="CR228" s="70"/>
      <c r="CS228" s="70"/>
      <c r="CT228" s="137"/>
      <c r="CU228" s="137"/>
      <c r="CV228" s="137"/>
    </row>
    <row r="229" spans="1:100" ht="48.75" customHeight="1" x14ac:dyDescent="0.2">
      <c r="A229" s="276"/>
      <c r="B229" s="109" t="s">
        <v>200</v>
      </c>
      <c r="C229" s="116" t="str">
        <f>"Producteur de chaleur 1
 ("&amp;$C$7&amp;")"</f>
        <v>Producteur de chaleur 1
 (VEUILLEZ SÉLECTIONNER)</v>
      </c>
      <c r="D229" s="116" t="str">
        <f>"Producteur de chaleur 2
("&amp;$C$15&amp;")"</f>
        <v>Producteur de chaleur 2
(VEUILLEZ SÉLECTIONNER)</v>
      </c>
      <c r="E229" s="704" t="s">
        <v>190</v>
      </c>
      <c r="F229" s="81"/>
      <c r="G229" s="164"/>
      <c r="H229" s="164"/>
      <c r="I229" s="164"/>
      <c r="J229" s="191"/>
      <c r="AW229" s="112"/>
      <c r="CE229" s="146"/>
      <c r="CF229" s="70"/>
      <c r="CG229" s="70"/>
      <c r="CH229" s="70"/>
      <c r="CI229" s="70"/>
      <c r="CJ229" s="70"/>
      <c r="CK229" s="70"/>
      <c r="CL229" s="70"/>
      <c r="CM229" s="70"/>
      <c r="CN229" s="70"/>
      <c r="CO229" s="70"/>
      <c r="CP229" s="70"/>
      <c r="CQ229" s="70"/>
      <c r="CR229" s="70"/>
      <c r="CS229" s="70"/>
      <c r="CT229" s="137"/>
      <c r="CU229" s="137"/>
      <c r="CV229" s="137"/>
    </row>
    <row r="230" spans="1:100" ht="14.25" x14ac:dyDescent="0.25">
      <c r="A230" s="102"/>
      <c r="B230" s="207" t="s">
        <v>201</v>
      </c>
      <c r="C230" s="129">
        <f>VLOOKUP(C13,Données_de_base!$W$9:$AB$21,5,0)/1000*C11</f>
        <v>0</v>
      </c>
      <c r="D230" s="129">
        <f>VLOOKUP(C21,Données_de_base!$W$9:$AB$21,5,0)/1000*C19</f>
        <v>0</v>
      </c>
      <c r="E230" s="434">
        <f>SUM(C230:D230)</f>
        <v>0</v>
      </c>
      <c r="F230" s="125" t="s">
        <v>202</v>
      </c>
      <c r="G230" s="165"/>
      <c r="H230" s="165"/>
      <c r="I230" s="165"/>
      <c r="J230" s="191"/>
      <c r="P230" s="184" t="s">
        <v>203</v>
      </c>
      <c r="Q230" s="185"/>
      <c r="R230" s="185"/>
      <c r="S230" s="77"/>
      <c r="T230" s="490"/>
      <c r="U230" s="490"/>
      <c r="V230" s="490"/>
      <c r="W230" s="490"/>
      <c r="X230" s="490"/>
      <c r="Y230" s="79"/>
      <c r="Z230" s="78"/>
      <c r="AA230" s="78"/>
      <c r="AB230" s="78"/>
      <c r="AC230" s="78"/>
      <c r="AD230" s="78"/>
      <c r="AE230" s="79"/>
      <c r="AF230" s="79"/>
      <c r="AG230" s="79"/>
      <c r="AH230" s="79"/>
      <c r="AI230" s="79"/>
      <c r="AJ230" s="79"/>
      <c r="AK230" s="79"/>
      <c r="AL230" s="79"/>
      <c r="AM230" s="79"/>
      <c r="AN230" s="79"/>
      <c r="AO230" s="79"/>
      <c r="AP230" s="79"/>
      <c r="AQ230" s="79"/>
      <c r="AR230" s="79"/>
      <c r="AS230" s="79"/>
      <c r="AT230" s="79"/>
      <c r="AU230" s="79"/>
      <c r="AV230" s="188" t="s">
        <v>184</v>
      </c>
      <c r="AW230" s="581"/>
      <c r="CE230" s="146"/>
      <c r="CF230" s="70"/>
      <c r="CG230" s="70"/>
      <c r="CH230" s="70"/>
      <c r="CI230" s="70"/>
      <c r="CJ230" s="70"/>
      <c r="CK230" s="70"/>
      <c r="CL230" s="70"/>
      <c r="CM230" s="70"/>
      <c r="CN230" s="70"/>
      <c r="CO230" s="70"/>
      <c r="CP230" s="70"/>
      <c r="CQ230" s="70"/>
      <c r="CR230" s="70"/>
      <c r="CS230" s="70"/>
      <c r="CT230" s="137"/>
      <c r="CU230" s="137"/>
      <c r="CV230" s="137"/>
    </row>
    <row r="231" spans="1:100" x14ac:dyDescent="0.2">
      <c r="B231" s="102" t="s">
        <v>204</v>
      </c>
      <c r="C231" s="110">
        <f>VLOOKUP(C13,Données_de_base!$W$9:$AB$21,6,0)*C11*1000</f>
        <v>0</v>
      </c>
      <c r="D231" s="110">
        <f>VLOOKUP(C21,Données_de_base!$W$9:$AB$21,6,0)*C19*1000</f>
        <v>0</v>
      </c>
      <c r="E231" s="433">
        <f t="shared" ref="E231" si="170">SUM(C231:D231)</f>
        <v>0</v>
      </c>
      <c r="F231" s="151" t="s">
        <v>205</v>
      </c>
      <c r="G231" s="209"/>
      <c r="H231" s="210"/>
      <c r="I231" s="210"/>
      <c r="J231" s="191"/>
      <c r="P231" s="189" t="s">
        <v>187</v>
      </c>
      <c r="Q231" s="144">
        <v>0</v>
      </c>
      <c r="R231" s="144">
        <f>IF(R$26&lt;=Betrachtungszeit_Heizung,E232+E232*Inflationsindex,0)</f>
        <v>0</v>
      </c>
      <c r="S231" s="144">
        <f t="shared" ref="S231:AU231" si="171">IF(S$26&lt;=Betrachtungszeit_Heizung,R231+R231*Inflationsindex,0)</f>
        <v>0</v>
      </c>
      <c r="T231" s="144">
        <f t="shared" si="171"/>
        <v>0</v>
      </c>
      <c r="U231" s="144">
        <f t="shared" si="171"/>
        <v>0</v>
      </c>
      <c r="V231" s="144">
        <f t="shared" si="171"/>
        <v>0</v>
      </c>
      <c r="W231" s="144">
        <f t="shared" si="171"/>
        <v>0</v>
      </c>
      <c r="X231" s="144">
        <f t="shared" si="171"/>
        <v>0</v>
      </c>
      <c r="Y231" s="144">
        <f t="shared" si="171"/>
        <v>0</v>
      </c>
      <c r="Z231" s="144">
        <f t="shared" si="171"/>
        <v>0</v>
      </c>
      <c r="AA231" s="144">
        <f t="shared" si="171"/>
        <v>0</v>
      </c>
      <c r="AB231" s="144">
        <f t="shared" si="171"/>
        <v>0</v>
      </c>
      <c r="AC231" s="144">
        <f t="shared" si="171"/>
        <v>0</v>
      </c>
      <c r="AD231" s="144">
        <f t="shared" si="171"/>
        <v>0</v>
      </c>
      <c r="AE231" s="144">
        <f t="shared" si="171"/>
        <v>0</v>
      </c>
      <c r="AF231" s="144">
        <f t="shared" si="171"/>
        <v>0</v>
      </c>
      <c r="AG231" s="144">
        <f t="shared" si="171"/>
        <v>0</v>
      </c>
      <c r="AH231" s="144">
        <f t="shared" si="171"/>
        <v>0</v>
      </c>
      <c r="AI231" s="144">
        <f t="shared" si="171"/>
        <v>0</v>
      </c>
      <c r="AJ231" s="144">
        <f t="shared" si="171"/>
        <v>0</v>
      </c>
      <c r="AK231" s="144">
        <f t="shared" si="171"/>
        <v>0</v>
      </c>
      <c r="AL231" s="144">
        <f t="shared" si="171"/>
        <v>0</v>
      </c>
      <c r="AM231" s="144">
        <f t="shared" si="171"/>
        <v>0</v>
      </c>
      <c r="AN231" s="144">
        <f t="shared" si="171"/>
        <v>0</v>
      </c>
      <c r="AO231" s="144">
        <f t="shared" si="171"/>
        <v>0</v>
      </c>
      <c r="AP231" s="144">
        <f t="shared" si="171"/>
        <v>0</v>
      </c>
      <c r="AQ231" s="144">
        <f t="shared" si="171"/>
        <v>0</v>
      </c>
      <c r="AR231" s="144">
        <f t="shared" si="171"/>
        <v>0</v>
      </c>
      <c r="AS231" s="144">
        <f t="shared" si="171"/>
        <v>0</v>
      </c>
      <c r="AT231" s="144">
        <f t="shared" si="171"/>
        <v>0</v>
      </c>
      <c r="AU231" s="144">
        <f t="shared" si="171"/>
        <v>0</v>
      </c>
      <c r="AW231" s="112"/>
      <c r="CE231" s="146"/>
      <c r="CF231" s="70"/>
      <c r="CG231" s="70"/>
      <c r="CH231" s="70"/>
      <c r="CI231" s="70"/>
      <c r="CJ231" s="70"/>
      <c r="CK231" s="70"/>
      <c r="CL231" s="70"/>
      <c r="CM231" s="70"/>
      <c r="CN231" s="70"/>
      <c r="CO231" s="70"/>
      <c r="CP231" s="70"/>
      <c r="CQ231" s="70"/>
      <c r="CR231" s="70"/>
      <c r="CS231" s="70"/>
      <c r="CT231" s="137"/>
      <c r="CU231" s="137"/>
      <c r="CV231" s="137"/>
    </row>
    <row r="232" spans="1:100" x14ac:dyDescent="0.2">
      <c r="B232" s="159" t="str">
        <f>VLOOKUP(Données_de_base!$B$23,Données_de_base!$B$47:$D$50,3,0)</f>
        <v>Coûts pour GES: pas sélectionné</v>
      </c>
      <c r="C232" s="400">
        <f>C230*Kosten_THG</f>
        <v>0</v>
      </c>
      <c r="D232" s="400">
        <f>D230*Kosten_THG</f>
        <v>0</v>
      </c>
      <c r="E232" s="399">
        <f>SUM(C232:D232)</f>
        <v>0</v>
      </c>
      <c r="F232" s="260" t="s">
        <v>191</v>
      </c>
      <c r="G232" s="209"/>
      <c r="H232" s="210"/>
      <c r="I232" s="210"/>
      <c r="J232" s="191"/>
      <c r="M232" s="112"/>
      <c r="N232" s="112"/>
      <c r="P232" s="189" t="s">
        <v>188</v>
      </c>
      <c r="Q232" s="144">
        <v>0</v>
      </c>
      <c r="R232" s="144">
        <f t="shared" ref="R232:AU232" si="172">R231*(1+Kalkulationszinssatz)^-R$26</f>
        <v>0</v>
      </c>
      <c r="S232" s="144">
        <f t="shared" si="172"/>
        <v>0</v>
      </c>
      <c r="T232" s="144">
        <f t="shared" si="172"/>
        <v>0</v>
      </c>
      <c r="U232" s="144">
        <f t="shared" si="172"/>
        <v>0</v>
      </c>
      <c r="V232" s="144">
        <f t="shared" si="172"/>
        <v>0</v>
      </c>
      <c r="W232" s="144">
        <f t="shared" si="172"/>
        <v>0</v>
      </c>
      <c r="X232" s="144">
        <f t="shared" si="172"/>
        <v>0</v>
      </c>
      <c r="Y232" s="144">
        <f t="shared" si="172"/>
        <v>0</v>
      </c>
      <c r="Z232" s="144">
        <f t="shared" si="172"/>
        <v>0</v>
      </c>
      <c r="AA232" s="144">
        <f t="shared" si="172"/>
        <v>0</v>
      </c>
      <c r="AB232" s="144">
        <f t="shared" si="172"/>
        <v>0</v>
      </c>
      <c r="AC232" s="144">
        <f t="shared" si="172"/>
        <v>0</v>
      </c>
      <c r="AD232" s="144">
        <f t="shared" si="172"/>
        <v>0</v>
      </c>
      <c r="AE232" s="144">
        <f t="shared" si="172"/>
        <v>0</v>
      </c>
      <c r="AF232" s="144">
        <f t="shared" si="172"/>
        <v>0</v>
      </c>
      <c r="AG232" s="144">
        <f t="shared" si="172"/>
        <v>0</v>
      </c>
      <c r="AH232" s="144">
        <f t="shared" si="172"/>
        <v>0</v>
      </c>
      <c r="AI232" s="144">
        <f t="shared" si="172"/>
        <v>0</v>
      </c>
      <c r="AJ232" s="144">
        <f t="shared" si="172"/>
        <v>0</v>
      </c>
      <c r="AK232" s="144">
        <f t="shared" si="172"/>
        <v>0</v>
      </c>
      <c r="AL232" s="144">
        <f t="shared" si="172"/>
        <v>0</v>
      </c>
      <c r="AM232" s="144">
        <f t="shared" si="172"/>
        <v>0</v>
      </c>
      <c r="AN232" s="144">
        <f t="shared" si="172"/>
        <v>0</v>
      </c>
      <c r="AO232" s="144">
        <f t="shared" si="172"/>
        <v>0</v>
      </c>
      <c r="AP232" s="144">
        <f t="shared" si="172"/>
        <v>0</v>
      </c>
      <c r="AQ232" s="144">
        <f t="shared" si="172"/>
        <v>0</v>
      </c>
      <c r="AR232" s="144">
        <f t="shared" si="172"/>
        <v>0</v>
      </c>
      <c r="AS232" s="144">
        <f t="shared" si="172"/>
        <v>0</v>
      </c>
      <c r="AT232" s="144">
        <f t="shared" si="172"/>
        <v>0</v>
      </c>
      <c r="AU232" s="144">
        <f t="shared" si="172"/>
        <v>0</v>
      </c>
      <c r="AV232" s="190">
        <f>SUM(Q232:AU232)</f>
        <v>0</v>
      </c>
      <c r="AW232" s="433"/>
      <c r="CE232" s="146"/>
      <c r="CF232" s="70"/>
      <c r="CG232" s="70"/>
      <c r="CH232" s="70"/>
      <c r="CI232" s="70"/>
      <c r="CJ232" s="70"/>
      <c r="CK232" s="70"/>
      <c r="CL232" s="70"/>
      <c r="CM232" s="70"/>
      <c r="CN232" s="70"/>
      <c r="CO232" s="70"/>
      <c r="CP232" s="70"/>
      <c r="CQ232" s="70"/>
      <c r="CR232" s="70"/>
      <c r="CS232" s="70"/>
      <c r="CT232" s="137"/>
      <c r="CU232" s="137"/>
      <c r="CV232" s="137"/>
    </row>
    <row r="233" spans="1:100" x14ac:dyDescent="0.2">
      <c r="B233" s="69"/>
      <c r="C233" s="69"/>
      <c r="D233" s="69"/>
      <c r="E233" s="69"/>
      <c r="F233" s="69"/>
      <c r="G233" s="209"/>
      <c r="H233" s="210"/>
      <c r="I233" s="210"/>
      <c r="J233" s="191"/>
      <c r="P233" s="158"/>
      <c r="Q233" s="428"/>
      <c r="R233" s="428"/>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70"/>
      <c r="AW233" s="108"/>
      <c r="CE233" s="146"/>
      <c r="CF233" s="70"/>
      <c r="CG233" s="70"/>
      <c r="CH233" s="70"/>
      <c r="CI233" s="70"/>
      <c r="CJ233" s="70"/>
      <c r="CK233" s="70"/>
      <c r="CL233" s="70"/>
      <c r="CM233" s="70"/>
      <c r="CN233" s="70"/>
      <c r="CO233" s="70"/>
      <c r="CP233" s="70"/>
      <c r="CQ233" s="70"/>
      <c r="CR233" s="70"/>
      <c r="CS233" s="70"/>
      <c r="CT233" s="137"/>
      <c r="CU233" s="137"/>
      <c r="CV233" s="137"/>
    </row>
    <row r="234" spans="1:100" ht="25.5" x14ac:dyDescent="0.2">
      <c r="A234" s="69"/>
      <c r="B234" s="109" t="s">
        <v>432</v>
      </c>
      <c r="C234" s="167"/>
      <c r="D234" s="385" t="s">
        <v>115</v>
      </c>
      <c r="E234" s="193"/>
      <c r="F234" s="69"/>
      <c r="G234" s="209"/>
      <c r="H234" s="210"/>
      <c r="I234" s="210"/>
      <c r="J234" s="191"/>
      <c r="M234" s="69"/>
      <c r="N234" s="69"/>
      <c r="P234" s="184" t="s">
        <v>460</v>
      </c>
      <c r="Q234" s="185"/>
      <c r="R234" s="185"/>
      <c r="S234" s="77"/>
      <c r="T234" s="490"/>
      <c r="U234" s="490"/>
      <c r="V234" s="490"/>
      <c r="W234" s="490"/>
      <c r="X234" s="490"/>
      <c r="Y234" s="79"/>
      <c r="Z234" s="78"/>
      <c r="AA234" s="78"/>
      <c r="AB234" s="78"/>
      <c r="AC234" s="78"/>
      <c r="AD234" s="78"/>
      <c r="AE234" s="79"/>
      <c r="AF234" s="79"/>
      <c r="AG234" s="79"/>
      <c r="AH234" s="79"/>
      <c r="AI234" s="79"/>
      <c r="AJ234" s="79"/>
      <c r="AK234" s="79"/>
      <c r="AL234" s="79"/>
      <c r="AM234" s="79"/>
      <c r="AN234" s="79"/>
      <c r="AO234" s="79"/>
      <c r="AP234" s="79"/>
      <c r="AQ234" s="79"/>
      <c r="AR234" s="79"/>
      <c r="AS234" s="79"/>
      <c r="AT234" s="79"/>
      <c r="AU234" s="79"/>
      <c r="AV234" s="188" t="s">
        <v>184</v>
      </c>
      <c r="AW234" s="581"/>
      <c r="CE234" s="146"/>
      <c r="CF234" s="70"/>
      <c r="CG234" s="70"/>
      <c r="CH234" s="70"/>
      <c r="CI234" s="70"/>
      <c r="CJ234" s="70"/>
      <c r="CK234" s="70"/>
      <c r="CL234" s="70"/>
      <c r="CM234" s="70"/>
      <c r="CN234" s="70"/>
      <c r="CO234" s="70"/>
      <c r="CP234" s="70"/>
      <c r="CQ234" s="70"/>
      <c r="CR234" s="70"/>
      <c r="CS234" s="70"/>
      <c r="CT234" s="137"/>
      <c r="CU234" s="137"/>
      <c r="CV234" s="137"/>
    </row>
    <row r="235" spans="1:100" ht="13.5" thickBot="1" x14ac:dyDescent="0.25">
      <c r="A235" s="609" t="s">
        <v>8</v>
      </c>
      <c r="B235" s="701" t="s">
        <v>423</v>
      </c>
      <c r="C235" s="507">
        <v>0.01</v>
      </c>
      <c r="D235" s="508"/>
      <c r="E235" s="196">
        <f>IF(ISNUMBER(D235),D235,C235)*IF(C24="oui",SUM(D27:D174),D208)</f>
        <v>0</v>
      </c>
      <c r="F235" s="384" t="s">
        <v>107</v>
      </c>
      <c r="G235" s="209"/>
      <c r="H235" s="210"/>
      <c r="I235" s="210"/>
      <c r="J235" s="191"/>
      <c r="M235" s="69"/>
      <c r="N235" s="69"/>
      <c r="P235" s="189" t="s">
        <v>187</v>
      </c>
      <c r="Q235" s="144">
        <v>0</v>
      </c>
      <c r="R235" s="144">
        <f t="shared" ref="R235:AU235" si="173">IF(R$26=Betrachtungszeit_Heizung,$E$235*(1+Inflationsindex)^R$26,0)</f>
        <v>0</v>
      </c>
      <c r="S235" s="144">
        <f t="shared" si="173"/>
        <v>0</v>
      </c>
      <c r="T235" s="144">
        <f t="shared" si="173"/>
        <v>0</v>
      </c>
      <c r="U235" s="144">
        <f t="shared" si="173"/>
        <v>0</v>
      </c>
      <c r="V235" s="144">
        <f t="shared" si="173"/>
        <v>0</v>
      </c>
      <c r="W235" s="144">
        <f t="shared" si="173"/>
        <v>0</v>
      </c>
      <c r="X235" s="144">
        <f t="shared" si="173"/>
        <v>0</v>
      </c>
      <c r="Y235" s="144">
        <f t="shared" si="173"/>
        <v>0</v>
      </c>
      <c r="Z235" s="144">
        <f t="shared" si="173"/>
        <v>0</v>
      </c>
      <c r="AA235" s="144">
        <f t="shared" si="173"/>
        <v>0</v>
      </c>
      <c r="AB235" s="144">
        <f t="shared" si="173"/>
        <v>0</v>
      </c>
      <c r="AC235" s="144">
        <f t="shared" si="173"/>
        <v>0</v>
      </c>
      <c r="AD235" s="144">
        <f t="shared" si="173"/>
        <v>0</v>
      </c>
      <c r="AE235" s="144">
        <f t="shared" si="173"/>
        <v>0</v>
      </c>
      <c r="AF235" s="144">
        <f t="shared" si="173"/>
        <v>0</v>
      </c>
      <c r="AG235" s="144">
        <f t="shared" si="173"/>
        <v>0</v>
      </c>
      <c r="AH235" s="144">
        <f t="shared" si="173"/>
        <v>0</v>
      </c>
      <c r="AI235" s="144">
        <f t="shared" si="173"/>
        <v>0</v>
      </c>
      <c r="AJ235" s="144">
        <f t="shared" si="173"/>
        <v>0</v>
      </c>
      <c r="AK235" s="144">
        <f t="shared" si="173"/>
        <v>0</v>
      </c>
      <c r="AL235" s="144">
        <f t="shared" si="173"/>
        <v>0</v>
      </c>
      <c r="AM235" s="144">
        <f t="shared" si="173"/>
        <v>0</v>
      </c>
      <c r="AN235" s="144">
        <f t="shared" si="173"/>
        <v>0</v>
      </c>
      <c r="AO235" s="144">
        <f t="shared" si="173"/>
        <v>0</v>
      </c>
      <c r="AP235" s="144">
        <f t="shared" si="173"/>
        <v>0</v>
      </c>
      <c r="AQ235" s="144">
        <f t="shared" si="173"/>
        <v>0</v>
      </c>
      <c r="AR235" s="144">
        <f t="shared" si="173"/>
        <v>0</v>
      </c>
      <c r="AS235" s="144">
        <f t="shared" si="173"/>
        <v>0</v>
      </c>
      <c r="AT235" s="144">
        <f t="shared" si="173"/>
        <v>0</v>
      </c>
      <c r="AU235" s="144">
        <f t="shared" si="173"/>
        <v>0</v>
      </c>
      <c r="AW235" s="112"/>
      <c r="CE235" s="146"/>
      <c r="CF235" s="70"/>
      <c r="CG235" s="70"/>
      <c r="CH235" s="70"/>
      <c r="CI235" s="70"/>
      <c r="CJ235" s="70"/>
      <c r="CK235" s="70"/>
      <c r="CL235" s="70"/>
      <c r="CM235" s="70"/>
      <c r="CN235" s="70"/>
      <c r="CO235" s="70"/>
      <c r="CP235" s="70"/>
      <c r="CQ235" s="70"/>
      <c r="CR235" s="70"/>
      <c r="CS235" s="70"/>
      <c r="CT235" s="137"/>
      <c r="CU235" s="137"/>
      <c r="CV235" s="137"/>
    </row>
    <row r="236" spans="1:100" ht="13.5" thickTop="1" x14ac:dyDescent="0.2">
      <c r="A236" s="69"/>
      <c r="B236" s="386"/>
      <c r="C236" s="387"/>
      <c r="D236" s="387"/>
      <c r="E236" s="388"/>
      <c r="F236" s="389"/>
      <c r="G236" s="209"/>
      <c r="H236" s="210"/>
      <c r="I236" s="210"/>
      <c r="J236" s="191"/>
      <c r="L236" s="197"/>
      <c r="M236" s="201"/>
      <c r="N236" s="201"/>
      <c r="P236" s="189" t="s">
        <v>188</v>
      </c>
      <c r="Q236" s="144">
        <v>0</v>
      </c>
      <c r="R236" s="144">
        <f t="shared" ref="R236:AU236" si="174">R235*(1+Kalkulationszinssatz)^-R$26</f>
        <v>0</v>
      </c>
      <c r="S236" s="144">
        <f t="shared" si="174"/>
        <v>0</v>
      </c>
      <c r="T236" s="144">
        <f t="shared" si="174"/>
        <v>0</v>
      </c>
      <c r="U236" s="144">
        <f t="shared" si="174"/>
        <v>0</v>
      </c>
      <c r="V236" s="144">
        <f t="shared" si="174"/>
        <v>0</v>
      </c>
      <c r="W236" s="144">
        <f t="shared" si="174"/>
        <v>0</v>
      </c>
      <c r="X236" s="144">
        <f t="shared" si="174"/>
        <v>0</v>
      </c>
      <c r="Y236" s="144">
        <f t="shared" si="174"/>
        <v>0</v>
      </c>
      <c r="Z236" s="144">
        <f t="shared" si="174"/>
        <v>0</v>
      </c>
      <c r="AA236" s="144">
        <f t="shared" si="174"/>
        <v>0</v>
      </c>
      <c r="AB236" s="144">
        <f t="shared" si="174"/>
        <v>0</v>
      </c>
      <c r="AC236" s="144">
        <f t="shared" si="174"/>
        <v>0</v>
      </c>
      <c r="AD236" s="144">
        <f t="shared" si="174"/>
        <v>0</v>
      </c>
      <c r="AE236" s="144">
        <f t="shared" si="174"/>
        <v>0</v>
      </c>
      <c r="AF236" s="144">
        <f t="shared" si="174"/>
        <v>0</v>
      </c>
      <c r="AG236" s="144">
        <f t="shared" si="174"/>
        <v>0</v>
      </c>
      <c r="AH236" s="144">
        <f t="shared" si="174"/>
        <v>0</v>
      </c>
      <c r="AI236" s="144">
        <f t="shared" si="174"/>
        <v>0</v>
      </c>
      <c r="AJ236" s="144">
        <f t="shared" si="174"/>
        <v>0</v>
      </c>
      <c r="AK236" s="144">
        <f t="shared" si="174"/>
        <v>0</v>
      </c>
      <c r="AL236" s="144">
        <f t="shared" si="174"/>
        <v>0</v>
      </c>
      <c r="AM236" s="144">
        <f t="shared" si="174"/>
        <v>0</v>
      </c>
      <c r="AN236" s="144">
        <f t="shared" si="174"/>
        <v>0</v>
      </c>
      <c r="AO236" s="144">
        <f t="shared" si="174"/>
        <v>0</v>
      </c>
      <c r="AP236" s="144">
        <f t="shared" si="174"/>
        <v>0</v>
      </c>
      <c r="AQ236" s="144">
        <f t="shared" si="174"/>
        <v>0</v>
      </c>
      <c r="AR236" s="144">
        <f t="shared" si="174"/>
        <v>0</v>
      </c>
      <c r="AS236" s="144">
        <f t="shared" si="174"/>
        <v>0</v>
      </c>
      <c r="AT236" s="144">
        <f t="shared" si="174"/>
        <v>0</v>
      </c>
      <c r="AU236" s="144">
        <f t="shared" si="174"/>
        <v>0</v>
      </c>
      <c r="AV236" s="190">
        <f>SUM(Q236:AU236)</f>
        <v>0</v>
      </c>
      <c r="AW236" s="433"/>
      <c r="CE236" s="146"/>
      <c r="CF236" s="70"/>
      <c r="CG236" s="70"/>
      <c r="CH236" s="70"/>
      <c r="CI236" s="70"/>
      <c r="CJ236" s="70"/>
      <c r="CK236" s="70"/>
      <c r="CL236" s="70"/>
      <c r="CM236" s="70"/>
      <c r="CN236" s="70"/>
      <c r="CO236" s="70"/>
      <c r="CP236" s="70"/>
      <c r="CQ236" s="70"/>
      <c r="CR236" s="70"/>
      <c r="CS236" s="70"/>
      <c r="CT236" s="137"/>
      <c r="CU236" s="137"/>
      <c r="CV236" s="137"/>
    </row>
    <row r="237" spans="1:100" x14ac:dyDescent="0.2">
      <c r="A237" s="69"/>
      <c r="B237" s="69"/>
      <c r="C237" s="69"/>
      <c r="D237" s="69"/>
      <c r="E237" s="69"/>
      <c r="F237" s="165"/>
      <c r="G237" s="209"/>
      <c r="H237" s="210"/>
      <c r="I237" s="210"/>
      <c r="J237" s="191"/>
      <c r="L237" s="102"/>
      <c r="M237" s="69"/>
      <c r="N237" s="69"/>
      <c r="P237" s="217"/>
      <c r="Q237" s="128"/>
      <c r="R237" s="128"/>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70"/>
      <c r="AW237" s="108"/>
      <c r="CE237" s="146"/>
      <c r="CF237" s="70"/>
      <c r="CG237" s="70"/>
      <c r="CH237" s="70"/>
      <c r="CI237" s="70"/>
      <c r="CJ237" s="70"/>
      <c r="CK237" s="70"/>
      <c r="CL237" s="70"/>
      <c r="CM237" s="70"/>
      <c r="CN237" s="70"/>
      <c r="CO237" s="70"/>
      <c r="CP237" s="70"/>
      <c r="CQ237" s="70"/>
      <c r="CR237" s="70"/>
      <c r="CS237" s="70"/>
      <c r="CT237" s="137"/>
      <c r="CU237" s="137"/>
      <c r="CV237" s="137"/>
    </row>
    <row r="238" spans="1:100" s="107" customFormat="1" x14ac:dyDescent="0.2">
      <c r="A238" s="69"/>
      <c r="B238" s="219" t="s">
        <v>206</v>
      </c>
      <c r="C238" s="220"/>
      <c r="D238" s="220"/>
      <c r="E238" s="220"/>
      <c r="F238" s="75"/>
      <c r="G238" s="75"/>
      <c r="H238" s="75"/>
      <c r="I238" s="75"/>
      <c r="J238" s="191"/>
      <c r="K238" s="102"/>
      <c r="L238" s="102"/>
      <c r="M238" s="108"/>
      <c r="N238" s="108"/>
      <c r="O238" s="102"/>
      <c r="P238" s="102"/>
      <c r="Q238" s="110"/>
      <c r="R238" s="110"/>
      <c r="S238" s="110"/>
      <c r="T238" s="110"/>
      <c r="U238" s="110"/>
      <c r="V238" s="110"/>
      <c r="W238" s="111"/>
      <c r="X238" s="110"/>
      <c r="Y238" s="110"/>
      <c r="Z238" s="110"/>
      <c r="AA238" s="110"/>
      <c r="AB238" s="110"/>
      <c r="AC238" s="111"/>
      <c r="AD238" s="111"/>
      <c r="AE238" s="111"/>
      <c r="AF238" s="111"/>
      <c r="AG238" s="111"/>
      <c r="AH238" s="111"/>
      <c r="AI238" s="111"/>
      <c r="AJ238" s="111"/>
      <c r="AK238" s="111"/>
      <c r="AL238" s="111"/>
      <c r="AM238" s="111"/>
      <c r="AN238" s="111"/>
      <c r="AO238" s="111"/>
      <c r="AP238" s="111"/>
      <c r="AQ238" s="111"/>
      <c r="AR238" s="111"/>
      <c r="AS238" s="111"/>
      <c r="AT238" s="111"/>
      <c r="AU238" s="111"/>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row>
    <row r="239" spans="1:100" s="107" customFormat="1" ht="78.75" customHeight="1" x14ac:dyDescent="0.2">
      <c r="A239" s="102"/>
      <c r="B239" s="754" t="s">
        <v>207</v>
      </c>
      <c r="C239" s="754"/>
      <c r="D239" s="754"/>
      <c r="E239" s="754"/>
      <c r="F239" s="754"/>
      <c r="G239" s="754"/>
      <c r="H239" s="754"/>
      <c r="I239" s="754"/>
      <c r="J239" s="191"/>
      <c r="K239" s="102"/>
      <c r="L239" s="102"/>
      <c r="M239" s="108"/>
      <c r="N239" s="108"/>
      <c r="O239" s="102"/>
      <c r="P239" s="109"/>
      <c r="Q239" s="110"/>
      <c r="R239" s="110"/>
      <c r="S239" s="110"/>
      <c r="T239" s="110"/>
      <c r="U239" s="110"/>
      <c r="V239" s="110"/>
      <c r="W239" s="111"/>
      <c r="X239" s="110"/>
      <c r="Y239" s="110"/>
      <c r="Z239" s="110"/>
      <c r="AA239" s="110"/>
      <c r="AB239" s="110"/>
      <c r="AC239" s="111"/>
      <c r="AD239" s="111"/>
      <c r="AE239" s="111"/>
      <c r="AF239" s="111"/>
      <c r="AG239" s="111"/>
      <c r="AH239" s="111"/>
      <c r="AI239" s="111"/>
      <c r="AJ239" s="111"/>
      <c r="AK239" s="111"/>
      <c r="AL239" s="111"/>
      <c r="AM239" s="111"/>
      <c r="AN239" s="111"/>
      <c r="AO239" s="111"/>
      <c r="AP239" s="111"/>
      <c r="AQ239" s="111"/>
      <c r="AR239" s="111"/>
      <c r="AS239" s="111"/>
      <c r="AT239" s="111"/>
      <c r="AU239" s="111"/>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E239" s="102"/>
      <c r="CF239" s="108"/>
      <c r="CG239" s="108"/>
      <c r="CH239" s="108"/>
      <c r="CI239" s="108"/>
      <c r="CJ239" s="108"/>
      <c r="CK239" s="108"/>
      <c r="CL239" s="108"/>
      <c r="CM239" s="108"/>
      <c r="CN239" s="108"/>
      <c r="CO239" s="108"/>
      <c r="CP239" s="108"/>
      <c r="CQ239" s="108"/>
      <c r="CR239" s="108"/>
      <c r="CS239" s="112"/>
    </row>
    <row r="240" spans="1:100" s="107" customFormat="1" x14ac:dyDescent="0.2">
      <c r="A240" s="102"/>
      <c r="B240" s="707"/>
      <c r="C240" s="707"/>
      <c r="D240" s="707"/>
      <c r="E240" s="707"/>
      <c r="F240" s="707"/>
      <c r="G240" s="707"/>
      <c r="H240" s="707"/>
      <c r="I240" s="707"/>
      <c r="J240" s="191"/>
      <c r="K240" s="102"/>
      <c r="L240" s="102"/>
      <c r="M240" s="108"/>
      <c r="N240" s="108"/>
      <c r="O240" s="102"/>
      <c r="P240" s="109"/>
      <c r="Q240" s="110"/>
      <c r="R240" s="110"/>
      <c r="S240" s="110"/>
      <c r="T240" s="110"/>
      <c r="U240" s="110"/>
      <c r="V240" s="110"/>
      <c r="W240" s="111"/>
      <c r="X240" s="110"/>
      <c r="Y240" s="110"/>
      <c r="Z240" s="110"/>
      <c r="AA240" s="110"/>
      <c r="AB240" s="110"/>
      <c r="AC240" s="111"/>
      <c r="AD240" s="111"/>
      <c r="AE240" s="111"/>
      <c r="AF240" s="111"/>
      <c r="AG240" s="111"/>
      <c r="AH240" s="111"/>
      <c r="AI240" s="111"/>
      <c r="AJ240" s="111"/>
      <c r="AK240" s="111"/>
      <c r="AL240" s="111"/>
      <c r="AM240" s="111"/>
      <c r="AN240" s="111"/>
      <c r="AO240" s="111"/>
      <c r="AP240" s="111"/>
      <c r="AQ240" s="111"/>
      <c r="AR240" s="111"/>
      <c r="AS240" s="111"/>
      <c r="AT240" s="111"/>
      <c r="AU240" s="111"/>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E240" s="102"/>
      <c r="CF240" s="108"/>
      <c r="CG240" s="108"/>
      <c r="CH240" s="108"/>
      <c r="CI240" s="108"/>
      <c r="CJ240" s="108"/>
      <c r="CK240" s="108"/>
      <c r="CL240" s="108"/>
      <c r="CM240" s="108"/>
      <c r="CN240" s="108"/>
      <c r="CO240" s="108"/>
      <c r="CP240" s="108"/>
      <c r="CQ240" s="108"/>
      <c r="CR240" s="108"/>
      <c r="CS240" s="112"/>
    </row>
    <row r="241" spans="1:100" ht="25.5" customHeight="1" x14ac:dyDescent="0.2">
      <c r="A241" s="419" t="s">
        <v>8</v>
      </c>
      <c r="B241" s="705" t="s">
        <v>208</v>
      </c>
      <c r="C241" s="116" t="str">
        <f>"Producteur de chaleur 1 
("&amp;$C$7&amp;")"</f>
        <v>Producteur de chaleur 1 
(VEUILLEZ SÉLECTIONNER)</v>
      </c>
      <c r="D241" s="628" t="s">
        <v>115</v>
      </c>
      <c r="E241" s="604" t="str">
        <f>"Producteur de chaleur 2
("&amp;$C$15&amp;")"</f>
        <v>Producteur de chaleur 2
(VEUILLEZ SÉLECTIONNER)</v>
      </c>
      <c r="F241" s="628" t="s">
        <v>115</v>
      </c>
      <c r="G241" s="704" t="s">
        <v>190</v>
      </c>
      <c r="H241" s="81"/>
      <c r="I241" s="81"/>
      <c r="J241" s="191"/>
      <c r="AV241" s="70"/>
      <c r="AW241" s="70"/>
      <c r="CE241" s="146"/>
      <c r="CF241" s="70"/>
      <c r="CG241" s="70"/>
      <c r="CH241" s="70"/>
      <c r="CI241" s="70"/>
      <c r="CJ241" s="70"/>
      <c r="CK241" s="70"/>
      <c r="CL241" s="70"/>
      <c r="CM241" s="70"/>
      <c r="CN241" s="70"/>
      <c r="CO241" s="70"/>
      <c r="CP241" s="70"/>
      <c r="CQ241" s="70"/>
      <c r="CR241" s="70"/>
      <c r="CS241" s="70"/>
      <c r="CT241" s="137"/>
      <c r="CU241" s="137"/>
      <c r="CV241" s="137"/>
    </row>
    <row r="242" spans="1:100" ht="15" thickBot="1" x14ac:dyDescent="0.3">
      <c r="A242" s="69"/>
      <c r="B242" s="207" t="s">
        <v>201</v>
      </c>
      <c r="C242" s="127">
        <f>IFERROR((VLOOKUP(C12,$B$313:$H$327,4,0)*C8^0.7+VLOOKUP(C12,$B$313:$H$327,5,0)*C8)/1000000,"Aucune valeur par défaut")</f>
        <v>0</v>
      </c>
      <c r="D242" s="411"/>
      <c r="E242" s="127">
        <f>IFERROR((VLOOKUP(C20,$B$313:$H$327,4,0)*C16^0.7+VLOOKUP(C20,$B$313:$H$327,5,0)*C16)/1000000,"Aucune valeur par défaut")</f>
        <v>0</v>
      </c>
      <c r="F242" s="411"/>
      <c r="G242" s="648">
        <f>IF(ISNUMBER(D242),D242,IF(ISNUMBER(C242),C242,0))+IF(ISNUMBER(F242),F242,IF(ISNUMBER(E242),E242,0))</f>
        <v>0</v>
      </c>
      <c r="H242" s="125" t="s">
        <v>209</v>
      </c>
      <c r="I242" s="151"/>
      <c r="J242" s="191"/>
      <c r="AV242" s="70"/>
      <c r="AW242" s="70"/>
      <c r="CE242" s="146"/>
      <c r="CF242" s="70"/>
      <c r="CG242" s="70"/>
      <c r="CH242" s="70"/>
      <c r="CI242" s="70"/>
      <c r="CJ242" s="70"/>
      <c r="CK242" s="70"/>
      <c r="CL242" s="70"/>
      <c r="CM242" s="70"/>
      <c r="CN242" s="70"/>
      <c r="CO242" s="70"/>
      <c r="CP242" s="70"/>
      <c r="CQ242" s="70"/>
      <c r="CR242" s="70"/>
      <c r="CS242" s="70"/>
      <c r="CT242" s="137"/>
      <c r="CU242" s="137"/>
      <c r="CV242" s="137"/>
    </row>
    <row r="243" spans="1:100" ht="13.5" thickBot="1" x14ac:dyDescent="0.25">
      <c r="A243" s="69"/>
      <c r="B243" s="102" t="s">
        <v>204</v>
      </c>
      <c r="C243" s="110">
        <f>IFERROR(VLOOKUP(C12,$B$313:$H$327,6,0)*C8^0.7+VLOOKUP(C12,$B$313:$H$327,7,0)*C8,"Aucune valeur par défaut")</f>
        <v>0</v>
      </c>
      <c r="D243" s="411"/>
      <c r="E243" s="110">
        <f>IFERROR(VLOOKUP(C20,$B$313:$H$327,6,0)*C16^0.7+VLOOKUP(C20,$B$313:$H$327,7,0)*C16,"Aucune valeur par défaut")</f>
        <v>0</v>
      </c>
      <c r="F243" s="411"/>
      <c r="G243" s="433">
        <f>IF(ISNUMBER(D243),D243,IF(ISNUMBER(C243),C243,0))+IF(ISNUMBER(F243),F243,IF(ISNUMBER(E243),E243,0))</f>
        <v>0</v>
      </c>
      <c r="H243" s="151" t="s">
        <v>210</v>
      </c>
      <c r="I243" s="151"/>
      <c r="J243" s="191"/>
      <c r="AV243" s="70"/>
      <c r="AW243" s="70"/>
      <c r="CE243" s="146"/>
      <c r="CF243" s="70"/>
      <c r="CG243" s="70"/>
      <c r="CH243" s="70"/>
      <c r="CI243" s="70"/>
      <c r="CJ243" s="70"/>
      <c r="CK243" s="70"/>
      <c r="CL243" s="70"/>
      <c r="CM243" s="70"/>
      <c r="CN243" s="70"/>
      <c r="CO243" s="70"/>
      <c r="CP243" s="70"/>
      <c r="CQ243" s="70"/>
      <c r="CR243" s="70"/>
      <c r="CS243" s="70"/>
      <c r="CT243" s="137"/>
      <c r="CU243" s="137"/>
      <c r="CV243" s="137"/>
    </row>
    <row r="244" spans="1:100" x14ac:dyDescent="0.2">
      <c r="A244" s="69"/>
      <c r="B244" s="159" t="str">
        <f>VLOOKUP(Données_de_base!$B$23,Données_de_base!$B$47:$D$50,3,0)</f>
        <v>Coûts pour GES: pas sélectionné</v>
      </c>
      <c r="C244" s="400">
        <f>IFERROR(IF(ISNUMBER(D242),D242,C242)*Kosten_THG,"Saisir valeur s.v.p.")</f>
        <v>0</v>
      </c>
      <c r="D244" s="603"/>
      <c r="E244" s="400">
        <f>IFERROR(IF(ISNUMBER(F242),F242,E242)*Kosten_THG,"Saisir valeur s.v.p.")</f>
        <v>0</v>
      </c>
      <c r="F244" s="603"/>
      <c r="G244" s="649">
        <f>IF(ISNUMBER(C244),C244,0)+IF(ISNUMBER(E244),E244,0)</f>
        <v>0</v>
      </c>
      <c r="H244" s="260" t="s">
        <v>107</v>
      </c>
      <c r="I244" s="151"/>
      <c r="J244" s="191"/>
      <c r="AV244" s="70"/>
      <c r="AW244" s="70"/>
      <c r="CE244" s="146"/>
      <c r="CF244" s="70"/>
      <c r="CG244" s="70"/>
      <c r="CH244" s="70"/>
      <c r="CI244" s="70"/>
      <c r="CJ244" s="70"/>
      <c r="CK244" s="70"/>
      <c r="CL244" s="70"/>
      <c r="CM244" s="70"/>
      <c r="CN244" s="70"/>
      <c r="CO244" s="70"/>
      <c r="CP244" s="70"/>
      <c r="CQ244" s="70"/>
      <c r="CR244" s="70"/>
      <c r="CS244" s="70"/>
      <c r="CT244" s="137"/>
      <c r="CU244" s="137"/>
      <c r="CV244" s="137"/>
    </row>
    <row r="245" spans="1:100" ht="18.75" customHeight="1" x14ac:dyDescent="0.2">
      <c r="A245" s="69"/>
      <c r="B245" s="99"/>
      <c r="C245" s="106"/>
      <c r="D245" s="106"/>
      <c r="E245" s="435"/>
      <c r="F245" s="151"/>
      <c r="G245" s="209"/>
      <c r="H245" s="210"/>
      <c r="I245" s="210"/>
      <c r="J245" s="191"/>
      <c r="AV245" s="70"/>
      <c r="AW245" s="70"/>
      <c r="CE245" s="146"/>
      <c r="CF245" s="70"/>
      <c r="CG245" s="70"/>
      <c r="CH245" s="70"/>
      <c r="CI245" s="70"/>
      <c r="CJ245" s="70"/>
      <c r="CK245" s="70"/>
      <c r="CL245" s="70"/>
      <c r="CM245" s="70"/>
      <c r="CN245" s="70"/>
      <c r="CO245" s="70"/>
      <c r="CP245" s="70"/>
      <c r="CQ245" s="70"/>
      <c r="CR245" s="70"/>
      <c r="CS245" s="70"/>
      <c r="CT245" s="137"/>
      <c r="CU245" s="137"/>
      <c r="CV245" s="137"/>
    </row>
    <row r="246" spans="1:100" ht="39.75" x14ac:dyDescent="0.2">
      <c r="A246" s="596" t="s">
        <v>8</v>
      </c>
      <c r="B246" s="650" t="s">
        <v>211</v>
      </c>
      <c r="C246" s="165" t="s">
        <v>212</v>
      </c>
      <c r="D246" s="336" t="s">
        <v>213</v>
      </c>
      <c r="E246" s="338" t="s">
        <v>214</v>
      </c>
      <c r="F246" s="336" t="s">
        <v>215</v>
      </c>
      <c r="G246" s="336" t="s">
        <v>216</v>
      </c>
      <c r="H246" s="337" t="s">
        <v>217</v>
      </c>
      <c r="I246" s="337"/>
      <c r="J246" s="191"/>
      <c r="CE246" s="69"/>
      <c r="CF246" s="70"/>
      <c r="CG246" s="70"/>
      <c r="CH246" s="70"/>
      <c r="CI246" s="70"/>
      <c r="CJ246" s="70"/>
      <c r="CK246" s="70"/>
      <c r="CL246" s="70"/>
      <c r="CM246" s="70"/>
      <c r="CN246" s="70"/>
      <c r="CO246" s="70"/>
      <c r="CP246" s="70"/>
      <c r="CQ246" s="70"/>
      <c r="CR246" s="70"/>
    </row>
    <row r="247" spans="1:100" s="328" customFormat="1" ht="13.5" thickBot="1" x14ac:dyDescent="0.25">
      <c r="A247" s="694"/>
      <c r="B247" s="416" t="s">
        <v>7</v>
      </c>
      <c r="C247" s="407"/>
      <c r="D247" s="408"/>
      <c r="E247" s="409"/>
      <c r="F247" s="355">
        <f>2*(C247*D247+C247*E247+D247*E247)</f>
        <v>0</v>
      </c>
      <c r="G247" s="356">
        <f>F247*0.2</f>
        <v>0</v>
      </c>
      <c r="H247" s="357">
        <f>VLOOKUP(B247,$B$296:$C$302,2,0)*(C247*D247*(E247+1)+(E247+1)^2/2*(C247+D247)*2)</f>
        <v>0</v>
      </c>
      <c r="I247" s="345"/>
      <c r="J247" s="331"/>
      <c r="K247" s="94"/>
      <c r="L247" s="94"/>
      <c r="M247" s="332"/>
      <c r="N247" s="332"/>
      <c r="O247" s="94"/>
      <c r="AX247" s="335"/>
      <c r="AY247" s="335"/>
      <c r="AZ247" s="335"/>
      <c r="BA247" s="335"/>
      <c r="BB247" s="335"/>
      <c r="BC247" s="335"/>
      <c r="BD247" s="335"/>
      <c r="BE247" s="335"/>
      <c r="BF247" s="335"/>
      <c r="BG247" s="335"/>
      <c r="BH247" s="335"/>
      <c r="BI247" s="335"/>
      <c r="BJ247" s="335"/>
      <c r="BK247" s="335"/>
      <c r="BL247" s="335"/>
      <c r="BM247" s="335"/>
      <c r="BN247" s="335"/>
      <c r="BO247" s="335"/>
      <c r="BP247" s="335"/>
      <c r="BQ247" s="335"/>
      <c r="BR247" s="335"/>
      <c r="BS247" s="335"/>
      <c r="BT247" s="335"/>
      <c r="BU247" s="335"/>
      <c r="BV247" s="335"/>
      <c r="BW247" s="335"/>
      <c r="BX247" s="335"/>
      <c r="BY247" s="335"/>
      <c r="BZ247" s="335"/>
      <c r="CA247" s="335"/>
      <c r="CB247" s="335"/>
      <c r="CC247" s="565"/>
      <c r="CF247" s="335"/>
      <c r="CG247" s="335"/>
      <c r="CH247" s="335"/>
      <c r="CI247" s="335"/>
      <c r="CJ247" s="335"/>
      <c r="CK247" s="335"/>
      <c r="CL247" s="335"/>
      <c r="CM247" s="335"/>
      <c r="CN247" s="335"/>
      <c r="CO247" s="335"/>
      <c r="CP247" s="335"/>
      <c r="CQ247" s="335"/>
      <c r="CR247" s="335"/>
      <c r="CS247" s="335"/>
    </row>
    <row r="248" spans="1:100" s="328" customFormat="1" ht="13.5" thickBot="1" x14ac:dyDescent="0.25">
      <c r="A248" s="694"/>
      <c r="B248" s="417" t="s">
        <v>7</v>
      </c>
      <c r="C248" s="410"/>
      <c r="D248" s="411"/>
      <c r="E248" s="412"/>
      <c r="F248" s="348">
        <f>2*(C248*D248+C248*E248+D248*E248)</f>
        <v>0</v>
      </c>
      <c r="G248" s="335">
        <f>F248*0.2</f>
        <v>0</v>
      </c>
      <c r="H248" s="345">
        <f t="shared" ref="H248:H249" si="175">VLOOKUP(B248,$B$296:$C$302,2,0)*(C248*D248*(E248+1)+(E248+1)^2/2*(C248+D248)*2)</f>
        <v>0</v>
      </c>
      <c r="I248" s="345"/>
      <c r="J248" s="331"/>
      <c r="K248" s="94"/>
      <c r="L248" s="94"/>
      <c r="M248" s="332"/>
      <c r="N248" s="332"/>
      <c r="O248" s="94"/>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c r="BW248" s="335"/>
      <c r="BX248" s="335"/>
      <c r="BY248" s="335"/>
      <c r="BZ248" s="335"/>
      <c r="CA248" s="335"/>
      <c r="CB248" s="335"/>
      <c r="CC248" s="565"/>
      <c r="CF248" s="335"/>
      <c r="CG248" s="335"/>
      <c r="CH248" s="335"/>
      <c r="CI248" s="335"/>
      <c r="CJ248" s="335"/>
      <c r="CK248" s="335"/>
      <c r="CL248" s="335"/>
      <c r="CM248" s="335"/>
      <c r="CN248" s="335"/>
      <c r="CO248" s="335"/>
      <c r="CP248" s="335"/>
      <c r="CQ248" s="335"/>
      <c r="CR248" s="335"/>
      <c r="CS248" s="335"/>
    </row>
    <row r="249" spans="1:100" s="328" customFormat="1" x14ac:dyDescent="0.2">
      <c r="A249" s="694"/>
      <c r="B249" s="418" t="s">
        <v>7</v>
      </c>
      <c r="C249" s="413"/>
      <c r="D249" s="414"/>
      <c r="E249" s="415"/>
      <c r="F249" s="352">
        <f>2*(C249*D249+C249*E249+D249*E249)</f>
        <v>0</v>
      </c>
      <c r="G249" s="335">
        <f>F249*0.2</f>
        <v>0</v>
      </c>
      <c r="H249" s="345">
        <f t="shared" si="175"/>
        <v>0</v>
      </c>
      <c r="I249" s="345"/>
      <c r="J249" s="331"/>
      <c r="K249" s="94"/>
      <c r="L249" s="94"/>
      <c r="M249" s="332"/>
      <c r="N249" s="332"/>
      <c r="O249" s="94"/>
      <c r="P249" s="94"/>
      <c r="Q249" s="333"/>
      <c r="R249" s="333"/>
      <c r="S249" s="333"/>
      <c r="T249" s="333"/>
      <c r="U249" s="333"/>
      <c r="V249" s="333"/>
      <c r="W249" s="334"/>
      <c r="X249" s="333"/>
      <c r="Y249" s="333"/>
      <c r="Z249" s="333"/>
      <c r="AA249" s="333"/>
      <c r="AB249" s="333"/>
      <c r="AC249" s="334"/>
      <c r="AD249" s="334"/>
      <c r="AE249" s="334"/>
      <c r="AF249" s="334"/>
      <c r="AG249" s="334"/>
      <c r="AH249" s="334"/>
      <c r="AI249" s="334"/>
      <c r="AJ249" s="334"/>
      <c r="AK249" s="334"/>
      <c r="AL249" s="334"/>
      <c r="AM249" s="334"/>
      <c r="AN249" s="334"/>
      <c r="AO249" s="334"/>
      <c r="AP249" s="334"/>
      <c r="AQ249" s="334"/>
      <c r="AR249" s="334"/>
      <c r="AS249" s="334"/>
      <c r="AT249" s="334"/>
      <c r="AU249" s="334"/>
      <c r="AV249" s="335"/>
      <c r="AW249" s="335"/>
      <c r="AX249" s="335"/>
      <c r="AY249" s="335"/>
      <c r="AZ249" s="335"/>
      <c r="BA249" s="335"/>
      <c r="BB249" s="335"/>
      <c r="BC249" s="335"/>
      <c r="BD249" s="335"/>
      <c r="BE249" s="335"/>
      <c r="BF249" s="335"/>
      <c r="BG249" s="335"/>
      <c r="BH249" s="335"/>
      <c r="BI249" s="335"/>
      <c r="BJ249" s="335"/>
      <c r="BK249" s="335"/>
      <c r="BL249" s="335"/>
      <c r="BM249" s="335"/>
      <c r="BN249" s="335"/>
      <c r="BO249" s="335"/>
      <c r="BP249" s="335"/>
      <c r="BQ249" s="335"/>
      <c r="BR249" s="335"/>
      <c r="BS249" s="335"/>
      <c r="BT249" s="335"/>
      <c r="BU249" s="335"/>
      <c r="BV249" s="335"/>
      <c r="BW249" s="335"/>
      <c r="BX249" s="335"/>
      <c r="BY249" s="335"/>
      <c r="BZ249" s="335"/>
      <c r="CA249" s="335"/>
      <c r="CB249" s="335"/>
      <c r="CC249" s="565"/>
      <c r="CF249" s="335"/>
      <c r="CG249" s="335"/>
      <c r="CH249" s="335"/>
      <c r="CI249" s="335"/>
      <c r="CJ249" s="335"/>
      <c r="CK249" s="335"/>
      <c r="CL249" s="335"/>
      <c r="CM249" s="335"/>
      <c r="CN249" s="335"/>
      <c r="CO249" s="335"/>
      <c r="CP249" s="335"/>
      <c r="CQ249" s="335"/>
      <c r="CR249" s="335"/>
      <c r="CS249" s="335"/>
    </row>
    <row r="250" spans="1:100" s="328" customFormat="1" ht="13.5" thickBot="1" x14ac:dyDescent="0.25">
      <c r="A250" s="94"/>
      <c r="B250" s="350" t="s">
        <v>190</v>
      </c>
      <c r="C250" s="349"/>
      <c r="D250" s="349"/>
      <c r="E250" s="349"/>
      <c r="F250" s="351">
        <f>SUM(F247:F249)</f>
        <v>0</v>
      </c>
      <c r="G250" s="351">
        <f>SUM(G247:G249)</f>
        <v>0</v>
      </c>
      <c r="H250" s="351">
        <f>SUM(H247:H249)</f>
        <v>0</v>
      </c>
      <c r="I250" s="615"/>
      <c r="J250" s="331"/>
      <c r="K250" s="94"/>
      <c r="L250" s="94"/>
      <c r="M250" s="332"/>
      <c r="N250" s="332"/>
      <c r="O250" s="94"/>
      <c r="P250" s="94"/>
      <c r="Q250" s="333"/>
      <c r="R250" s="333"/>
      <c r="S250" s="333"/>
      <c r="T250" s="333"/>
      <c r="U250" s="333"/>
      <c r="V250" s="333"/>
      <c r="W250" s="334"/>
      <c r="X250" s="333"/>
      <c r="Y250" s="333"/>
      <c r="Z250" s="333"/>
      <c r="AA250" s="333"/>
      <c r="AB250" s="333"/>
      <c r="AC250" s="334"/>
      <c r="AD250" s="334"/>
      <c r="AE250" s="334"/>
      <c r="AF250" s="334"/>
      <c r="AG250" s="334"/>
      <c r="AH250" s="334"/>
      <c r="AI250" s="334"/>
      <c r="AJ250" s="334"/>
      <c r="AK250" s="334"/>
      <c r="AL250" s="334"/>
      <c r="AM250" s="334"/>
      <c r="AN250" s="334"/>
      <c r="AO250" s="334"/>
      <c r="AP250" s="334"/>
      <c r="AQ250" s="334"/>
      <c r="AR250" s="334"/>
      <c r="AS250" s="334"/>
      <c r="AT250" s="334"/>
      <c r="AU250" s="334"/>
      <c r="AV250" s="335"/>
      <c r="AW250" s="335"/>
      <c r="AX250" s="335"/>
      <c r="AY250" s="335"/>
      <c r="AZ250" s="335"/>
      <c r="BA250" s="335"/>
      <c r="BB250" s="335"/>
      <c r="BC250" s="335"/>
      <c r="BD250" s="335"/>
      <c r="BE250" s="335"/>
      <c r="BF250" s="335"/>
      <c r="BG250" s="335"/>
      <c r="BH250" s="335"/>
      <c r="BI250" s="335"/>
      <c r="BJ250" s="335"/>
      <c r="BK250" s="335"/>
      <c r="BL250" s="335"/>
      <c r="BM250" s="335"/>
      <c r="BN250" s="335"/>
      <c r="BO250" s="335"/>
      <c r="BP250" s="335"/>
      <c r="BQ250" s="335"/>
      <c r="BR250" s="335"/>
      <c r="BS250" s="335"/>
      <c r="BT250" s="335"/>
      <c r="BU250" s="335"/>
      <c r="BV250" s="335"/>
      <c r="BW250" s="335"/>
      <c r="BX250" s="335"/>
      <c r="BY250" s="335"/>
      <c r="BZ250" s="335"/>
      <c r="CA250" s="335"/>
      <c r="CB250" s="335"/>
      <c r="CC250" s="565"/>
      <c r="CF250" s="335"/>
      <c r="CG250" s="335"/>
      <c r="CH250" s="335"/>
      <c r="CI250" s="335"/>
      <c r="CJ250" s="335"/>
      <c r="CK250" s="335"/>
      <c r="CL250" s="335"/>
      <c r="CM250" s="335"/>
      <c r="CN250" s="335"/>
      <c r="CO250" s="335"/>
      <c r="CP250" s="335"/>
      <c r="CQ250" s="335"/>
      <c r="CR250" s="335"/>
      <c r="CS250" s="335"/>
    </row>
    <row r="251" spans="1:100" s="328" customFormat="1" ht="42.75" customHeight="1" thickTop="1" x14ac:dyDescent="0.2">
      <c r="A251" s="94"/>
      <c r="B251" s="705" t="s">
        <v>218</v>
      </c>
      <c r="C251" s="116" t="s">
        <v>219</v>
      </c>
      <c r="D251" s="116" t="s">
        <v>157</v>
      </c>
      <c r="E251" s="704" t="s">
        <v>190</v>
      </c>
      <c r="F251" s="81"/>
      <c r="G251" s="329"/>
      <c r="H251" s="330"/>
      <c r="I251" s="330"/>
      <c r="J251" s="331"/>
      <c r="K251" s="94"/>
      <c r="L251" s="94"/>
      <c r="M251" s="332"/>
      <c r="N251" s="332"/>
      <c r="O251" s="94"/>
      <c r="P251" s="94"/>
      <c r="Q251" s="333"/>
      <c r="R251" s="333"/>
      <c r="S251" s="333"/>
      <c r="T251" s="333"/>
      <c r="U251" s="333"/>
      <c r="V251" s="333"/>
      <c r="W251" s="334"/>
      <c r="X251" s="333"/>
      <c r="Y251" s="333"/>
      <c r="Z251" s="333"/>
      <c r="AA251" s="333"/>
      <c r="AB251" s="333"/>
      <c r="AC251" s="334"/>
      <c r="AD251" s="334"/>
      <c r="AE251" s="334"/>
      <c r="AF251" s="334"/>
      <c r="AG251" s="334"/>
      <c r="AH251" s="334"/>
      <c r="AI251" s="334"/>
      <c r="AJ251" s="334"/>
      <c r="AK251" s="334"/>
      <c r="AL251" s="334"/>
      <c r="AM251" s="334"/>
      <c r="AN251" s="334"/>
      <c r="AO251" s="334"/>
      <c r="AP251" s="334"/>
      <c r="AQ251" s="334"/>
      <c r="AR251" s="334"/>
      <c r="AS251" s="334"/>
      <c r="AT251" s="334"/>
      <c r="AU251" s="334"/>
      <c r="AV251" s="335"/>
      <c r="AW251" s="335"/>
      <c r="AX251" s="335"/>
      <c r="AY251" s="335"/>
      <c r="AZ251" s="335"/>
      <c r="BA251" s="335"/>
      <c r="BB251" s="335"/>
      <c r="BC251" s="335"/>
      <c r="BD251" s="335"/>
      <c r="BE251" s="335"/>
      <c r="BF251" s="335"/>
      <c r="BG251" s="335"/>
      <c r="BH251" s="335"/>
      <c r="BI251" s="335"/>
      <c r="BJ251" s="335"/>
      <c r="BK251" s="335"/>
      <c r="BL251" s="335"/>
      <c r="BM251" s="335"/>
      <c r="BN251" s="335"/>
      <c r="BO251" s="335"/>
      <c r="BP251" s="335"/>
      <c r="BQ251" s="335"/>
      <c r="BR251" s="335"/>
      <c r="BS251" s="335"/>
      <c r="BT251" s="335"/>
      <c r="BU251" s="335"/>
      <c r="BV251" s="335"/>
      <c r="BW251" s="335"/>
      <c r="BX251" s="335"/>
      <c r="BY251" s="335"/>
      <c r="BZ251" s="335"/>
      <c r="CA251" s="335"/>
      <c r="CB251" s="335"/>
      <c r="CC251" s="565"/>
      <c r="CF251" s="335"/>
      <c r="CG251" s="335"/>
      <c r="CH251" s="335"/>
      <c r="CI251" s="335"/>
      <c r="CJ251" s="335"/>
      <c r="CK251" s="335"/>
      <c r="CL251" s="335"/>
      <c r="CM251" s="335"/>
      <c r="CN251" s="335"/>
      <c r="CO251" s="335"/>
      <c r="CP251" s="335"/>
      <c r="CQ251" s="335"/>
      <c r="CR251" s="335"/>
      <c r="CS251" s="335"/>
    </row>
    <row r="252" spans="1:100" s="328" customFormat="1" ht="14.25" x14ac:dyDescent="0.25">
      <c r="A252" s="94"/>
      <c r="B252" s="207" t="s">
        <v>201</v>
      </c>
      <c r="C252" s="129">
        <f>E307*$G250/1000000</f>
        <v>0</v>
      </c>
      <c r="D252" s="129">
        <f>E308*$H250/1000000</f>
        <v>0</v>
      </c>
      <c r="E252" s="434">
        <f t="shared" ref="E252" si="176">SUM(C252:D252)</f>
        <v>0</v>
      </c>
      <c r="F252" s="125" t="s">
        <v>209</v>
      </c>
      <c r="G252" s="329"/>
      <c r="H252" s="330"/>
      <c r="I252" s="330"/>
      <c r="J252" s="331"/>
      <c r="K252" s="94"/>
      <c r="L252" s="94"/>
      <c r="M252" s="332"/>
      <c r="N252" s="332"/>
      <c r="O252" s="94"/>
      <c r="P252" s="94"/>
      <c r="Q252" s="333"/>
      <c r="R252" s="333"/>
      <c r="S252" s="333"/>
      <c r="T252" s="333"/>
      <c r="U252" s="333"/>
      <c r="V252" s="333"/>
      <c r="W252" s="334"/>
      <c r="X252" s="333"/>
      <c r="Y252" s="333"/>
      <c r="Z252" s="333"/>
      <c r="AA252" s="333"/>
      <c r="AB252" s="333"/>
      <c r="AC252" s="334"/>
      <c r="AD252" s="334"/>
      <c r="AE252" s="334"/>
      <c r="AF252" s="334"/>
      <c r="AG252" s="334"/>
      <c r="AH252" s="334"/>
      <c r="AI252" s="334"/>
      <c r="AJ252" s="334"/>
      <c r="AK252" s="334"/>
      <c r="AL252" s="334"/>
      <c r="AM252" s="334"/>
      <c r="AN252" s="334"/>
      <c r="AO252" s="334"/>
      <c r="AP252" s="334"/>
      <c r="AQ252" s="334"/>
      <c r="AR252" s="334"/>
      <c r="AS252" s="334"/>
      <c r="AT252" s="334"/>
      <c r="AU252" s="334"/>
      <c r="AV252" s="335"/>
      <c r="AW252" s="335"/>
      <c r="AX252" s="335"/>
      <c r="AY252" s="335"/>
      <c r="AZ252" s="335"/>
      <c r="BA252" s="335"/>
      <c r="BB252" s="335"/>
      <c r="BC252" s="335"/>
      <c r="BD252" s="335"/>
      <c r="BE252" s="335"/>
      <c r="BF252" s="335"/>
      <c r="BG252" s="335"/>
      <c r="BH252" s="335"/>
      <c r="BI252" s="335"/>
      <c r="BJ252" s="335"/>
      <c r="BK252" s="335"/>
      <c r="BL252" s="335"/>
      <c r="BM252" s="335"/>
      <c r="BN252" s="335"/>
      <c r="BO252" s="335"/>
      <c r="BP252" s="335"/>
      <c r="BQ252" s="335"/>
      <c r="BR252" s="335"/>
      <c r="BS252" s="335"/>
      <c r="BT252" s="335"/>
      <c r="BU252" s="335"/>
      <c r="BV252" s="335"/>
      <c r="BW252" s="335"/>
      <c r="BX252" s="335"/>
      <c r="BY252" s="335"/>
      <c r="BZ252" s="335"/>
      <c r="CA252" s="335"/>
      <c r="CB252" s="335"/>
      <c r="CC252" s="565"/>
      <c r="CF252" s="335"/>
      <c r="CG252" s="335"/>
      <c r="CH252" s="335"/>
      <c r="CI252" s="335"/>
      <c r="CJ252" s="335"/>
      <c r="CK252" s="335"/>
      <c r="CL252" s="335"/>
      <c r="CM252" s="335"/>
      <c r="CN252" s="335"/>
      <c r="CO252" s="335"/>
      <c r="CP252" s="335"/>
      <c r="CQ252" s="335"/>
      <c r="CR252" s="335"/>
      <c r="CS252" s="335"/>
    </row>
    <row r="253" spans="1:100" s="328" customFormat="1" x14ac:dyDescent="0.2">
      <c r="A253" s="94"/>
      <c r="B253" s="102" t="s">
        <v>204</v>
      </c>
      <c r="C253" s="110">
        <f>F307*$G250</f>
        <v>0</v>
      </c>
      <c r="D253" s="110">
        <f>F308*$H250</f>
        <v>0</v>
      </c>
      <c r="E253" s="433">
        <f>SUM(C253:D253)</f>
        <v>0</v>
      </c>
      <c r="F253" s="151" t="s">
        <v>210</v>
      </c>
      <c r="G253" s="329"/>
      <c r="H253" s="330"/>
      <c r="I253" s="330"/>
      <c r="J253" s="331"/>
      <c r="K253" s="94"/>
      <c r="L253" s="94"/>
      <c r="M253" s="332"/>
      <c r="N253" s="332"/>
      <c r="O253" s="94"/>
      <c r="P253" s="184" t="s">
        <v>220</v>
      </c>
      <c r="Q253" s="185"/>
      <c r="R253" s="185"/>
      <c r="S253" s="77"/>
      <c r="T253" s="186"/>
      <c r="U253" s="186"/>
      <c r="V253" s="186"/>
      <c r="W253" s="186"/>
      <c r="X253" s="187"/>
      <c r="Y253" s="79"/>
      <c r="Z253" s="78"/>
      <c r="AA253" s="78"/>
      <c r="AB253" s="78"/>
      <c r="AC253" s="78"/>
      <c r="AD253" s="78"/>
      <c r="AE253" s="79"/>
      <c r="AF253" s="79"/>
      <c r="AG253" s="79"/>
      <c r="AH253" s="79"/>
      <c r="AI253" s="79"/>
      <c r="AJ253" s="79"/>
      <c r="AK253" s="79"/>
      <c r="AL253" s="79"/>
      <c r="AM253" s="79"/>
      <c r="AN253" s="79"/>
      <c r="AO253" s="79"/>
      <c r="AP253" s="79"/>
      <c r="AQ253" s="79"/>
      <c r="AR253" s="79"/>
      <c r="AS253" s="79"/>
      <c r="AT253" s="79"/>
      <c r="AU253" s="79"/>
      <c r="AV253" s="188" t="s">
        <v>184</v>
      </c>
      <c r="AW253" s="188"/>
      <c r="AX253" s="335"/>
      <c r="AY253" s="335"/>
      <c r="AZ253" s="335"/>
      <c r="BA253" s="335"/>
      <c r="BB253" s="335"/>
      <c r="BC253" s="335"/>
      <c r="BD253" s="335"/>
      <c r="BE253" s="335"/>
      <c r="BF253" s="335"/>
      <c r="BG253" s="335"/>
      <c r="BH253" s="335"/>
      <c r="BI253" s="335"/>
      <c r="BJ253" s="335"/>
      <c r="BK253" s="335"/>
      <c r="BL253" s="335"/>
      <c r="BM253" s="335"/>
      <c r="BN253" s="335"/>
      <c r="BO253" s="335"/>
      <c r="BP253" s="335"/>
      <c r="BQ253" s="335"/>
      <c r="BR253" s="335"/>
      <c r="BS253" s="335"/>
      <c r="BT253" s="335"/>
      <c r="BU253" s="335"/>
      <c r="BV253" s="335"/>
      <c r="BW253" s="335"/>
      <c r="BX253" s="335"/>
      <c r="BY253" s="335"/>
      <c r="BZ253" s="335"/>
      <c r="CA253" s="335"/>
      <c r="CB253" s="335"/>
      <c r="CC253" s="565"/>
      <c r="CF253" s="335"/>
      <c r="CG253" s="335"/>
      <c r="CH253" s="335"/>
      <c r="CI253" s="335"/>
      <c r="CJ253" s="335"/>
      <c r="CK253" s="335"/>
      <c r="CL253" s="335"/>
      <c r="CM253" s="335"/>
      <c r="CN253" s="335"/>
      <c r="CO253" s="335"/>
      <c r="CP253" s="335"/>
      <c r="CQ253" s="335"/>
      <c r="CR253" s="335"/>
      <c r="CS253" s="335"/>
    </row>
    <row r="254" spans="1:100" s="328" customFormat="1" x14ac:dyDescent="0.2">
      <c r="A254" s="94"/>
      <c r="B254" s="159" t="str">
        <f>VLOOKUP(Données_de_base!$B$23,Données_de_base!$B$47:$D$50,3,0)</f>
        <v>Coûts pour GES: pas sélectionné</v>
      </c>
      <c r="C254" s="400">
        <f>C252*Kosten_THG</f>
        <v>0</v>
      </c>
      <c r="D254" s="400">
        <f>D252*Kosten_THG</f>
        <v>0</v>
      </c>
      <c r="E254" s="399">
        <f>SUM(C254:D254)</f>
        <v>0</v>
      </c>
      <c r="F254" s="260" t="s">
        <v>107</v>
      </c>
      <c r="G254" s="329"/>
      <c r="H254" s="330"/>
      <c r="I254" s="330"/>
      <c r="J254" s="331"/>
      <c r="K254" s="94"/>
      <c r="L254" s="94"/>
      <c r="M254" s="332"/>
      <c r="N254" s="332"/>
      <c r="O254" s="94"/>
      <c r="P254" s="189" t="s">
        <v>188</v>
      </c>
      <c r="Q254" s="144">
        <f>G244+E254</f>
        <v>0</v>
      </c>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90">
        <f>SUM(Q254:AU254)</f>
        <v>0</v>
      </c>
      <c r="AW254" s="230"/>
      <c r="AX254" s="335"/>
      <c r="AY254" s="335"/>
      <c r="AZ254" s="335"/>
      <c r="BA254" s="335"/>
      <c r="BB254" s="335"/>
      <c r="BC254" s="335"/>
      <c r="BD254" s="335"/>
      <c r="BE254" s="335"/>
      <c r="BF254" s="335"/>
      <c r="BG254" s="335"/>
      <c r="BH254" s="335"/>
      <c r="BI254" s="335"/>
      <c r="BJ254" s="335"/>
      <c r="BK254" s="335"/>
      <c r="BL254" s="335"/>
      <c r="BM254" s="335"/>
      <c r="BN254" s="335"/>
      <c r="BO254" s="335"/>
      <c r="BP254" s="335"/>
      <c r="BQ254" s="335"/>
      <c r="BR254" s="335"/>
      <c r="BS254" s="335"/>
      <c r="BT254" s="335"/>
      <c r="BU254" s="335"/>
      <c r="BV254" s="335"/>
      <c r="BW254" s="335"/>
      <c r="BX254" s="335"/>
      <c r="BY254" s="335"/>
      <c r="BZ254" s="335"/>
      <c r="CA254" s="335"/>
      <c r="CB254" s="335"/>
      <c r="CC254" s="565"/>
      <c r="CF254" s="335"/>
      <c r="CG254" s="335"/>
      <c r="CH254" s="335"/>
      <c r="CI254" s="335"/>
      <c r="CJ254" s="335"/>
      <c r="CK254" s="335"/>
      <c r="CL254" s="335"/>
      <c r="CM254" s="335"/>
      <c r="CN254" s="335"/>
      <c r="CO254" s="335"/>
      <c r="CP254" s="335"/>
      <c r="CQ254" s="335"/>
      <c r="CR254" s="335"/>
      <c r="CS254" s="335"/>
    </row>
    <row r="255" spans="1:100" ht="32.25" customHeight="1" x14ac:dyDescent="0.2">
      <c r="A255" s="69"/>
      <c r="B255" s="102"/>
      <c r="C255" s="110"/>
      <c r="D255" s="110"/>
      <c r="E255" s="433"/>
      <c r="F255" s="151"/>
      <c r="G255" s="209"/>
      <c r="H255" s="210"/>
      <c r="I255" s="210"/>
      <c r="J255" s="191"/>
      <c r="AV255" s="70"/>
      <c r="AW255" s="70"/>
      <c r="CE255" s="146"/>
      <c r="CF255" s="70"/>
      <c r="CG255" s="70"/>
      <c r="CH255" s="70"/>
      <c r="CI255" s="70"/>
      <c r="CJ255" s="70"/>
      <c r="CK255" s="70"/>
      <c r="CL255" s="70"/>
      <c r="CM255" s="70"/>
      <c r="CN255" s="70"/>
      <c r="CO255" s="70"/>
      <c r="CP255" s="70"/>
      <c r="CQ255" s="70"/>
      <c r="CR255" s="70"/>
      <c r="CS255" s="70"/>
      <c r="CT255" s="137"/>
      <c r="CU255" s="137"/>
      <c r="CV255" s="137"/>
    </row>
    <row r="256" spans="1:100" s="107" customFormat="1" x14ac:dyDescent="0.2">
      <c r="A256" s="69"/>
      <c r="B256" s="75" t="s">
        <v>221</v>
      </c>
      <c r="C256" s="346"/>
      <c r="D256" s="346"/>
      <c r="E256" s="346"/>
      <c r="F256" s="75"/>
      <c r="G256" s="75"/>
      <c r="H256" s="75"/>
      <c r="I256" s="75"/>
      <c r="J256" s="191"/>
      <c r="K256" s="102"/>
      <c r="L256" s="102"/>
      <c r="M256" s="108"/>
      <c r="N256" s="108"/>
      <c r="O256" s="102"/>
      <c r="P256" s="102"/>
      <c r="Q256" s="110"/>
      <c r="R256" s="110"/>
      <c r="S256" s="110"/>
      <c r="T256" s="110"/>
      <c r="U256" s="110"/>
      <c r="V256" s="110"/>
      <c r="W256" s="111"/>
      <c r="X256" s="110"/>
      <c r="Y256" s="110"/>
      <c r="Z256" s="110"/>
      <c r="AA256" s="110"/>
      <c r="AB256" s="110"/>
      <c r="AC256" s="111"/>
      <c r="AD256" s="111"/>
      <c r="AE256" s="111"/>
      <c r="AF256" s="111"/>
      <c r="AG256" s="111"/>
      <c r="AH256" s="111"/>
      <c r="AI256" s="111"/>
      <c r="AJ256" s="111"/>
      <c r="AK256" s="111"/>
      <c r="AL256" s="111"/>
      <c r="AM256" s="111"/>
      <c r="AN256" s="111"/>
      <c r="AO256" s="111"/>
      <c r="AP256" s="111"/>
      <c r="AQ256" s="111"/>
      <c r="AR256" s="111"/>
      <c r="AS256" s="111"/>
      <c r="AT256" s="111"/>
      <c r="AU256" s="111"/>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c r="CI256" s="112"/>
      <c r="CJ256" s="112"/>
      <c r="CK256" s="112"/>
      <c r="CL256" s="112"/>
      <c r="CM256" s="112"/>
      <c r="CN256" s="112"/>
      <c r="CO256" s="112"/>
      <c r="CP256" s="112"/>
      <c r="CQ256" s="112"/>
      <c r="CR256" s="112"/>
      <c r="CS256" s="112"/>
      <c r="CT256" s="112"/>
      <c r="CU256" s="112"/>
      <c r="CV256" s="112"/>
    </row>
    <row r="257" spans="1:97" s="107" customFormat="1" ht="20.25" customHeight="1" x14ac:dyDescent="0.2">
      <c r="A257" s="102"/>
      <c r="B257" s="221" t="s">
        <v>453</v>
      </c>
      <c r="C257" s="222"/>
      <c r="D257" s="222"/>
      <c r="E257" s="222"/>
      <c r="F257" s="222"/>
      <c r="G257" s="222"/>
      <c r="H257" s="222"/>
      <c r="I257" s="222"/>
      <c r="J257" s="191"/>
      <c r="K257" s="102"/>
      <c r="L257" s="102"/>
      <c r="M257" s="108"/>
      <c r="N257" s="108"/>
      <c r="O257" s="102"/>
      <c r="P257" s="102"/>
      <c r="Q257" s="110"/>
      <c r="R257" s="110"/>
      <c r="S257" s="110"/>
      <c r="T257" s="110"/>
      <c r="U257" s="110"/>
      <c r="V257" s="110"/>
      <c r="W257" s="111"/>
      <c r="X257" s="110"/>
      <c r="Y257" s="110"/>
      <c r="Z257" s="110"/>
      <c r="AA257" s="110"/>
      <c r="AB257" s="110"/>
      <c r="AC257" s="111"/>
      <c r="AD257" s="111"/>
      <c r="AE257" s="111"/>
      <c r="AF257" s="111"/>
      <c r="AG257" s="111"/>
      <c r="AH257" s="111"/>
      <c r="AI257" s="111"/>
      <c r="AJ257" s="111"/>
      <c r="AK257" s="111"/>
      <c r="AL257" s="111"/>
      <c r="AM257" s="111"/>
      <c r="AN257" s="111"/>
      <c r="AO257" s="111"/>
      <c r="AP257" s="111"/>
      <c r="AQ257" s="111"/>
      <c r="AR257" s="111"/>
      <c r="AS257" s="111"/>
      <c r="AT257" s="111"/>
      <c r="AU257" s="111"/>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F257" s="112"/>
      <c r="CG257" s="112"/>
      <c r="CH257" s="112"/>
      <c r="CI257" s="112"/>
      <c r="CJ257" s="112"/>
      <c r="CK257" s="112"/>
      <c r="CL257" s="112"/>
      <c r="CM257" s="112"/>
      <c r="CN257" s="112"/>
      <c r="CO257" s="112"/>
      <c r="CP257" s="112"/>
      <c r="CQ257" s="112"/>
      <c r="CR257" s="112"/>
      <c r="CS257" s="112"/>
    </row>
    <row r="258" spans="1:97" x14ac:dyDescent="0.2">
      <c r="A258" s="102"/>
      <c r="C258" s="202"/>
      <c r="D258" s="202"/>
      <c r="E258" s="223"/>
      <c r="F258" s="102"/>
      <c r="G258" s="102"/>
      <c r="H258" s="102"/>
      <c r="I258" s="102"/>
      <c r="J258" s="191"/>
      <c r="P258" s="184" t="s">
        <v>222</v>
      </c>
      <c r="Q258" s="185"/>
      <c r="R258" s="185"/>
      <c r="S258" s="77"/>
      <c r="T258" s="186"/>
      <c r="U258" s="186"/>
      <c r="V258" s="186"/>
      <c r="W258" s="186"/>
      <c r="X258" s="187"/>
      <c r="Y258" s="79"/>
      <c r="Z258" s="78"/>
      <c r="AA258" s="78"/>
      <c r="AB258" s="78"/>
      <c r="AC258" s="78"/>
      <c r="AD258" s="78"/>
      <c r="AE258" s="79"/>
      <c r="AF258" s="79"/>
      <c r="AG258" s="79"/>
      <c r="AH258" s="79"/>
      <c r="AI258" s="79"/>
      <c r="AJ258" s="79"/>
      <c r="AK258" s="79"/>
      <c r="AL258" s="79"/>
      <c r="AM258" s="79"/>
      <c r="AN258" s="79"/>
      <c r="AO258" s="79"/>
      <c r="AP258" s="79"/>
      <c r="AQ258" s="79"/>
      <c r="AR258" s="79"/>
      <c r="AS258" s="79"/>
      <c r="AT258" s="79"/>
      <c r="AU258" s="79"/>
      <c r="AV258" s="188" t="s">
        <v>184</v>
      </c>
      <c r="AW258" s="188"/>
    </row>
    <row r="259" spans="1:97" x14ac:dyDescent="0.2">
      <c r="A259" s="596" t="s">
        <v>8</v>
      </c>
      <c r="B259" s="217" t="s">
        <v>223</v>
      </c>
      <c r="C259" s="217"/>
      <c r="D259" s="208"/>
      <c r="E259" s="192">
        <f>AV259</f>
        <v>0</v>
      </c>
      <c r="F259" s="523" t="s">
        <v>107</v>
      </c>
      <c r="G259" s="158"/>
      <c r="H259" s="158"/>
      <c r="I259" s="158"/>
      <c r="J259" s="191"/>
      <c r="P259" s="131" t="str">
        <f t="shared" ref="P259:P265" si="177">B259</f>
        <v>Coûts d'acquisition (déduction faite des subventions et de la valeur résiduelle)</v>
      </c>
      <c r="Q259" s="144">
        <f t="shared" ref="Q259:AV259" si="178">Q213</f>
        <v>0</v>
      </c>
      <c r="R259" s="144">
        <f t="shared" si="178"/>
        <v>0</v>
      </c>
      <c r="S259" s="144">
        <f t="shared" si="178"/>
        <v>0</v>
      </c>
      <c r="T259" s="144">
        <f t="shared" si="178"/>
        <v>0</v>
      </c>
      <c r="U259" s="144">
        <f t="shared" si="178"/>
        <v>0</v>
      </c>
      <c r="V259" s="144">
        <f t="shared" si="178"/>
        <v>0</v>
      </c>
      <c r="W259" s="144">
        <f t="shared" si="178"/>
        <v>0</v>
      </c>
      <c r="X259" s="144">
        <f t="shared" si="178"/>
        <v>0</v>
      </c>
      <c r="Y259" s="144">
        <f t="shared" si="178"/>
        <v>0</v>
      </c>
      <c r="Z259" s="144">
        <f t="shared" si="178"/>
        <v>0</v>
      </c>
      <c r="AA259" s="144">
        <f t="shared" si="178"/>
        <v>0</v>
      </c>
      <c r="AB259" s="144">
        <f t="shared" si="178"/>
        <v>0</v>
      </c>
      <c r="AC259" s="144">
        <f t="shared" si="178"/>
        <v>0</v>
      </c>
      <c r="AD259" s="144">
        <f t="shared" si="178"/>
        <v>0</v>
      </c>
      <c r="AE259" s="144">
        <f t="shared" si="178"/>
        <v>0</v>
      </c>
      <c r="AF259" s="144">
        <f t="shared" si="178"/>
        <v>0</v>
      </c>
      <c r="AG259" s="144">
        <f t="shared" si="178"/>
        <v>0</v>
      </c>
      <c r="AH259" s="144">
        <f t="shared" si="178"/>
        <v>0</v>
      </c>
      <c r="AI259" s="144">
        <f t="shared" si="178"/>
        <v>0</v>
      </c>
      <c r="AJ259" s="144">
        <f t="shared" si="178"/>
        <v>0</v>
      </c>
      <c r="AK259" s="144">
        <f t="shared" si="178"/>
        <v>0</v>
      </c>
      <c r="AL259" s="144">
        <f t="shared" si="178"/>
        <v>0</v>
      </c>
      <c r="AM259" s="144">
        <f t="shared" si="178"/>
        <v>0</v>
      </c>
      <c r="AN259" s="144">
        <f t="shared" si="178"/>
        <v>0</v>
      </c>
      <c r="AO259" s="144">
        <f t="shared" si="178"/>
        <v>0</v>
      </c>
      <c r="AP259" s="144">
        <f t="shared" si="178"/>
        <v>0</v>
      </c>
      <c r="AQ259" s="144">
        <f t="shared" si="178"/>
        <v>0</v>
      </c>
      <c r="AR259" s="144">
        <f t="shared" si="178"/>
        <v>0</v>
      </c>
      <c r="AS259" s="144">
        <f t="shared" si="178"/>
        <v>0</v>
      </c>
      <c r="AT259" s="144">
        <f t="shared" si="178"/>
        <v>0</v>
      </c>
      <c r="AU259" s="144">
        <f t="shared" si="178"/>
        <v>0</v>
      </c>
      <c r="AV259" s="144">
        <f t="shared" si="178"/>
        <v>0</v>
      </c>
      <c r="AW259" s="71"/>
    </row>
    <row r="260" spans="1:97" x14ac:dyDescent="0.2">
      <c r="A260" s="102"/>
      <c r="B260" s="146" t="s">
        <v>192</v>
      </c>
      <c r="C260" s="146"/>
      <c r="D260" s="229"/>
      <c r="E260" s="71">
        <f t="shared" ref="E260:E264" si="179">AV260</f>
        <v>0</v>
      </c>
      <c r="F260" s="95" t="s">
        <v>107</v>
      </c>
      <c r="G260" s="158"/>
      <c r="H260" s="158"/>
      <c r="I260" s="158"/>
      <c r="J260" s="191"/>
      <c r="P260" s="189" t="str">
        <f t="shared" si="177"/>
        <v>Coûts de maintenance</v>
      </c>
      <c r="Q260" s="144">
        <f t="shared" ref="Q260:AV260" si="180">Q217</f>
        <v>0</v>
      </c>
      <c r="R260" s="144">
        <f t="shared" si="180"/>
        <v>0</v>
      </c>
      <c r="S260" s="144">
        <f t="shared" si="180"/>
        <v>0</v>
      </c>
      <c r="T260" s="144">
        <f t="shared" si="180"/>
        <v>0</v>
      </c>
      <c r="U260" s="144">
        <f t="shared" si="180"/>
        <v>0</v>
      </c>
      <c r="V260" s="144">
        <f t="shared" si="180"/>
        <v>0</v>
      </c>
      <c r="W260" s="144">
        <f t="shared" si="180"/>
        <v>0</v>
      </c>
      <c r="X260" s="144">
        <f t="shared" si="180"/>
        <v>0</v>
      </c>
      <c r="Y260" s="144">
        <f t="shared" si="180"/>
        <v>0</v>
      </c>
      <c r="Z260" s="144">
        <f t="shared" si="180"/>
        <v>0</v>
      </c>
      <c r="AA260" s="144">
        <f t="shared" si="180"/>
        <v>0</v>
      </c>
      <c r="AB260" s="144">
        <f t="shared" si="180"/>
        <v>0</v>
      </c>
      <c r="AC260" s="144">
        <f t="shared" si="180"/>
        <v>0</v>
      </c>
      <c r="AD260" s="144">
        <f t="shared" si="180"/>
        <v>0</v>
      </c>
      <c r="AE260" s="144">
        <f t="shared" si="180"/>
        <v>0</v>
      </c>
      <c r="AF260" s="144">
        <f t="shared" si="180"/>
        <v>0</v>
      </c>
      <c r="AG260" s="144">
        <f t="shared" si="180"/>
        <v>0</v>
      </c>
      <c r="AH260" s="144">
        <f t="shared" si="180"/>
        <v>0</v>
      </c>
      <c r="AI260" s="144">
        <f t="shared" si="180"/>
        <v>0</v>
      </c>
      <c r="AJ260" s="144">
        <f t="shared" si="180"/>
        <v>0</v>
      </c>
      <c r="AK260" s="144">
        <f t="shared" si="180"/>
        <v>0</v>
      </c>
      <c r="AL260" s="144">
        <f t="shared" si="180"/>
        <v>0</v>
      </c>
      <c r="AM260" s="144">
        <f t="shared" si="180"/>
        <v>0</v>
      </c>
      <c r="AN260" s="144">
        <f t="shared" si="180"/>
        <v>0</v>
      </c>
      <c r="AO260" s="144">
        <f t="shared" si="180"/>
        <v>0</v>
      </c>
      <c r="AP260" s="144">
        <f t="shared" si="180"/>
        <v>0</v>
      </c>
      <c r="AQ260" s="144">
        <f t="shared" si="180"/>
        <v>0</v>
      </c>
      <c r="AR260" s="144">
        <f t="shared" si="180"/>
        <v>0</v>
      </c>
      <c r="AS260" s="144">
        <f t="shared" si="180"/>
        <v>0</v>
      </c>
      <c r="AT260" s="144">
        <f t="shared" si="180"/>
        <v>0</v>
      </c>
      <c r="AU260" s="144">
        <f t="shared" si="180"/>
        <v>0</v>
      </c>
      <c r="AV260" s="144">
        <f t="shared" si="180"/>
        <v>0</v>
      </c>
      <c r="AW260" s="71"/>
    </row>
    <row r="261" spans="1:97" x14ac:dyDescent="0.2">
      <c r="B261" s="146" t="s">
        <v>195</v>
      </c>
      <c r="C261" s="146"/>
      <c r="D261" s="229"/>
      <c r="E261" s="71">
        <f t="shared" si="179"/>
        <v>0</v>
      </c>
      <c r="F261" s="95" t="s">
        <v>107</v>
      </c>
      <c r="G261" s="158"/>
      <c r="H261" s="158"/>
      <c r="I261" s="158"/>
      <c r="J261" s="164"/>
      <c r="P261" s="189" t="str">
        <f t="shared" si="177"/>
        <v>Coûts d'exploitation</v>
      </c>
      <c r="Q261" s="144">
        <f t="shared" ref="Q261:AV261" si="181">Q221</f>
        <v>0</v>
      </c>
      <c r="R261" s="144">
        <f t="shared" si="181"/>
        <v>0</v>
      </c>
      <c r="S261" s="144">
        <f t="shared" si="181"/>
        <v>0</v>
      </c>
      <c r="T261" s="144">
        <f t="shared" si="181"/>
        <v>0</v>
      </c>
      <c r="U261" s="144">
        <f t="shared" si="181"/>
        <v>0</v>
      </c>
      <c r="V261" s="144">
        <f t="shared" si="181"/>
        <v>0</v>
      </c>
      <c r="W261" s="144">
        <f t="shared" si="181"/>
        <v>0</v>
      </c>
      <c r="X261" s="144">
        <f t="shared" si="181"/>
        <v>0</v>
      </c>
      <c r="Y261" s="144">
        <f t="shared" si="181"/>
        <v>0</v>
      </c>
      <c r="Z261" s="144">
        <f t="shared" si="181"/>
        <v>0</v>
      </c>
      <c r="AA261" s="144">
        <f t="shared" si="181"/>
        <v>0</v>
      </c>
      <c r="AB261" s="144">
        <f t="shared" si="181"/>
        <v>0</v>
      </c>
      <c r="AC261" s="144">
        <f t="shared" si="181"/>
        <v>0</v>
      </c>
      <c r="AD261" s="144">
        <f t="shared" si="181"/>
        <v>0</v>
      </c>
      <c r="AE261" s="144">
        <f t="shared" si="181"/>
        <v>0</v>
      </c>
      <c r="AF261" s="144">
        <f t="shared" si="181"/>
        <v>0</v>
      </c>
      <c r="AG261" s="144">
        <f t="shared" si="181"/>
        <v>0</v>
      </c>
      <c r="AH261" s="144">
        <f t="shared" si="181"/>
        <v>0</v>
      </c>
      <c r="AI261" s="144">
        <f t="shared" si="181"/>
        <v>0</v>
      </c>
      <c r="AJ261" s="144">
        <f t="shared" si="181"/>
        <v>0</v>
      </c>
      <c r="AK261" s="144">
        <f t="shared" si="181"/>
        <v>0</v>
      </c>
      <c r="AL261" s="144">
        <f t="shared" si="181"/>
        <v>0</v>
      </c>
      <c r="AM261" s="144">
        <f t="shared" si="181"/>
        <v>0</v>
      </c>
      <c r="AN261" s="144">
        <f t="shared" si="181"/>
        <v>0</v>
      </c>
      <c r="AO261" s="144">
        <f t="shared" si="181"/>
        <v>0</v>
      </c>
      <c r="AP261" s="144">
        <f t="shared" si="181"/>
        <v>0</v>
      </c>
      <c r="AQ261" s="144">
        <f t="shared" si="181"/>
        <v>0</v>
      </c>
      <c r="AR261" s="144">
        <f t="shared" si="181"/>
        <v>0</v>
      </c>
      <c r="AS261" s="144">
        <f t="shared" si="181"/>
        <v>0</v>
      </c>
      <c r="AT261" s="144">
        <f t="shared" si="181"/>
        <v>0</v>
      </c>
      <c r="AU261" s="144">
        <f t="shared" si="181"/>
        <v>0</v>
      </c>
      <c r="AV261" s="144">
        <f t="shared" si="181"/>
        <v>0</v>
      </c>
      <c r="AW261" s="71"/>
    </row>
    <row r="262" spans="1:97" ht="12" customHeight="1" x14ac:dyDescent="0.2">
      <c r="B262" s="146" t="s">
        <v>197</v>
      </c>
      <c r="C262" s="146"/>
      <c r="D262" s="229"/>
      <c r="E262" s="71">
        <f t="shared" si="179"/>
        <v>0</v>
      </c>
      <c r="F262" s="95" t="s">
        <v>107</v>
      </c>
      <c r="G262" s="158"/>
      <c r="H262" s="158"/>
      <c r="I262" s="158"/>
      <c r="J262" s="164"/>
      <c r="P262" s="189" t="str">
        <f t="shared" si="177"/>
        <v>Coûts énergétiques</v>
      </c>
      <c r="Q262" s="144">
        <f t="shared" ref="Q262:AV262" si="182">Q226</f>
        <v>0</v>
      </c>
      <c r="R262" s="144">
        <f t="shared" si="182"/>
        <v>0</v>
      </c>
      <c r="S262" s="144">
        <f t="shared" si="182"/>
        <v>0</v>
      </c>
      <c r="T262" s="144">
        <f t="shared" si="182"/>
        <v>0</v>
      </c>
      <c r="U262" s="144">
        <f t="shared" si="182"/>
        <v>0</v>
      </c>
      <c r="V262" s="144">
        <f t="shared" si="182"/>
        <v>0</v>
      </c>
      <c r="W262" s="144">
        <f t="shared" si="182"/>
        <v>0</v>
      </c>
      <c r="X262" s="144">
        <f t="shared" si="182"/>
        <v>0</v>
      </c>
      <c r="Y262" s="144">
        <f t="shared" si="182"/>
        <v>0</v>
      </c>
      <c r="Z262" s="144">
        <f t="shared" si="182"/>
        <v>0</v>
      </c>
      <c r="AA262" s="144">
        <f t="shared" si="182"/>
        <v>0</v>
      </c>
      <c r="AB262" s="144">
        <f t="shared" si="182"/>
        <v>0</v>
      </c>
      <c r="AC262" s="144">
        <f t="shared" si="182"/>
        <v>0</v>
      </c>
      <c r="AD262" s="144">
        <f t="shared" si="182"/>
        <v>0</v>
      </c>
      <c r="AE262" s="144">
        <f t="shared" si="182"/>
        <v>0</v>
      </c>
      <c r="AF262" s="144">
        <f t="shared" si="182"/>
        <v>0</v>
      </c>
      <c r="AG262" s="144">
        <f t="shared" si="182"/>
        <v>0</v>
      </c>
      <c r="AH262" s="144">
        <f t="shared" si="182"/>
        <v>0</v>
      </c>
      <c r="AI262" s="144">
        <f t="shared" si="182"/>
        <v>0</v>
      </c>
      <c r="AJ262" s="144">
        <f t="shared" si="182"/>
        <v>0</v>
      </c>
      <c r="AK262" s="144">
        <f t="shared" si="182"/>
        <v>0</v>
      </c>
      <c r="AL262" s="144">
        <f t="shared" si="182"/>
        <v>0</v>
      </c>
      <c r="AM262" s="144">
        <f t="shared" si="182"/>
        <v>0</v>
      </c>
      <c r="AN262" s="144">
        <f t="shared" si="182"/>
        <v>0</v>
      </c>
      <c r="AO262" s="144">
        <f t="shared" si="182"/>
        <v>0</v>
      </c>
      <c r="AP262" s="144">
        <f t="shared" si="182"/>
        <v>0</v>
      </c>
      <c r="AQ262" s="144">
        <f t="shared" si="182"/>
        <v>0</v>
      </c>
      <c r="AR262" s="144">
        <f t="shared" si="182"/>
        <v>0</v>
      </c>
      <c r="AS262" s="144">
        <f t="shared" si="182"/>
        <v>0</v>
      </c>
      <c r="AT262" s="144">
        <f t="shared" si="182"/>
        <v>0</v>
      </c>
      <c r="AU262" s="144">
        <f t="shared" si="182"/>
        <v>0</v>
      </c>
      <c r="AV262" s="144">
        <f t="shared" si="182"/>
        <v>0</v>
      </c>
      <c r="AW262" s="71"/>
    </row>
    <row r="263" spans="1:97" x14ac:dyDescent="0.2">
      <c r="A263" s="596" t="s">
        <v>8</v>
      </c>
      <c r="B263" s="146" t="str">
        <f>VLOOKUP(Données_de_base!$B$23,Données_de_base!$B$47:$D$50,3,0)&amp;" (Exploitation et Fabrication/élimination)"</f>
        <v>Coûts pour GES: pas sélectionné (Exploitation et Fabrication/élimination)</v>
      </c>
      <c r="C263" s="146"/>
      <c r="D263" s="229"/>
      <c r="E263" s="71">
        <f t="shared" si="179"/>
        <v>0</v>
      </c>
      <c r="F263" s="95" t="s">
        <v>107</v>
      </c>
      <c r="G263" s="158"/>
      <c r="H263" s="158"/>
      <c r="I263" s="158"/>
      <c r="J263" s="164"/>
      <c r="P263" s="189" t="str">
        <f t="shared" si="177"/>
        <v>Coûts pour GES: pas sélectionné (Exploitation et Fabrication/élimination)</v>
      </c>
      <c r="Q263" s="144">
        <f t="shared" ref="Q263:AV263" si="183">Q232+Q254</f>
        <v>0</v>
      </c>
      <c r="R263" s="144">
        <f t="shared" si="183"/>
        <v>0</v>
      </c>
      <c r="S263" s="144">
        <f t="shared" si="183"/>
        <v>0</v>
      </c>
      <c r="T263" s="144">
        <f t="shared" si="183"/>
        <v>0</v>
      </c>
      <c r="U263" s="144">
        <f t="shared" si="183"/>
        <v>0</v>
      </c>
      <c r="V263" s="144">
        <f t="shared" si="183"/>
        <v>0</v>
      </c>
      <c r="W263" s="144">
        <f t="shared" si="183"/>
        <v>0</v>
      </c>
      <c r="X263" s="144">
        <f t="shared" si="183"/>
        <v>0</v>
      </c>
      <c r="Y263" s="144">
        <f t="shared" si="183"/>
        <v>0</v>
      </c>
      <c r="Z263" s="144">
        <f t="shared" si="183"/>
        <v>0</v>
      </c>
      <c r="AA263" s="144">
        <f t="shared" si="183"/>
        <v>0</v>
      </c>
      <c r="AB263" s="144">
        <f t="shared" si="183"/>
        <v>0</v>
      </c>
      <c r="AC263" s="144">
        <f t="shared" si="183"/>
        <v>0</v>
      </c>
      <c r="AD263" s="144">
        <f t="shared" si="183"/>
        <v>0</v>
      </c>
      <c r="AE263" s="144">
        <f t="shared" si="183"/>
        <v>0</v>
      </c>
      <c r="AF263" s="144">
        <f t="shared" si="183"/>
        <v>0</v>
      </c>
      <c r="AG263" s="144">
        <f t="shared" si="183"/>
        <v>0</v>
      </c>
      <c r="AH263" s="144">
        <f t="shared" si="183"/>
        <v>0</v>
      </c>
      <c r="AI263" s="144">
        <f t="shared" si="183"/>
        <v>0</v>
      </c>
      <c r="AJ263" s="144">
        <f t="shared" si="183"/>
        <v>0</v>
      </c>
      <c r="AK263" s="144">
        <f t="shared" si="183"/>
        <v>0</v>
      </c>
      <c r="AL263" s="144">
        <f t="shared" si="183"/>
        <v>0</v>
      </c>
      <c r="AM263" s="144">
        <f t="shared" si="183"/>
        <v>0</v>
      </c>
      <c r="AN263" s="144">
        <f t="shared" si="183"/>
        <v>0</v>
      </c>
      <c r="AO263" s="144">
        <f t="shared" si="183"/>
        <v>0</v>
      </c>
      <c r="AP263" s="144">
        <f t="shared" si="183"/>
        <v>0</v>
      </c>
      <c r="AQ263" s="144">
        <f t="shared" si="183"/>
        <v>0</v>
      </c>
      <c r="AR263" s="144">
        <f t="shared" si="183"/>
        <v>0</v>
      </c>
      <c r="AS263" s="144">
        <f t="shared" si="183"/>
        <v>0</v>
      </c>
      <c r="AT263" s="144">
        <f t="shared" si="183"/>
        <v>0</v>
      </c>
      <c r="AU263" s="144">
        <f t="shared" si="183"/>
        <v>0</v>
      </c>
      <c r="AV263" s="144">
        <f t="shared" si="183"/>
        <v>0</v>
      </c>
      <c r="AW263" s="71"/>
    </row>
    <row r="264" spans="1:97" x14ac:dyDescent="0.2">
      <c r="B264" s="702" t="s">
        <v>424</v>
      </c>
      <c r="C264" s="533"/>
      <c r="D264" s="211"/>
      <c r="E264" s="509">
        <f t="shared" si="179"/>
        <v>0</v>
      </c>
      <c r="F264" s="150" t="s">
        <v>107</v>
      </c>
      <c r="G264" s="158"/>
      <c r="H264" s="158"/>
      <c r="I264" s="158"/>
      <c r="J264" s="164"/>
      <c r="P264" s="189" t="str">
        <f t="shared" si="177"/>
        <v>Coûts pour le démantèlement</v>
      </c>
      <c r="Q264" s="144">
        <f t="shared" ref="Q264:AV264" si="184">Q236</f>
        <v>0</v>
      </c>
      <c r="R264" s="144">
        <f t="shared" si="184"/>
        <v>0</v>
      </c>
      <c r="S264" s="144">
        <f t="shared" si="184"/>
        <v>0</v>
      </c>
      <c r="T264" s="144">
        <f t="shared" si="184"/>
        <v>0</v>
      </c>
      <c r="U264" s="144">
        <f t="shared" si="184"/>
        <v>0</v>
      </c>
      <c r="V264" s="144">
        <f t="shared" si="184"/>
        <v>0</v>
      </c>
      <c r="W264" s="144">
        <f t="shared" si="184"/>
        <v>0</v>
      </c>
      <c r="X264" s="144">
        <f t="shared" si="184"/>
        <v>0</v>
      </c>
      <c r="Y264" s="144">
        <f t="shared" si="184"/>
        <v>0</v>
      </c>
      <c r="Z264" s="144">
        <f t="shared" si="184"/>
        <v>0</v>
      </c>
      <c r="AA264" s="144">
        <f t="shared" si="184"/>
        <v>0</v>
      </c>
      <c r="AB264" s="144">
        <f t="shared" si="184"/>
        <v>0</v>
      </c>
      <c r="AC264" s="144">
        <f t="shared" si="184"/>
        <v>0</v>
      </c>
      <c r="AD264" s="144">
        <f t="shared" si="184"/>
        <v>0</v>
      </c>
      <c r="AE264" s="144">
        <f t="shared" si="184"/>
        <v>0</v>
      </c>
      <c r="AF264" s="144">
        <f t="shared" si="184"/>
        <v>0</v>
      </c>
      <c r="AG264" s="144">
        <f t="shared" si="184"/>
        <v>0</v>
      </c>
      <c r="AH264" s="144">
        <f t="shared" si="184"/>
        <v>0</v>
      </c>
      <c r="AI264" s="144">
        <f t="shared" si="184"/>
        <v>0</v>
      </c>
      <c r="AJ264" s="144">
        <f t="shared" si="184"/>
        <v>0</v>
      </c>
      <c r="AK264" s="144">
        <f t="shared" si="184"/>
        <v>0</v>
      </c>
      <c r="AL264" s="144">
        <f t="shared" si="184"/>
        <v>0</v>
      </c>
      <c r="AM264" s="144">
        <f t="shared" si="184"/>
        <v>0</v>
      </c>
      <c r="AN264" s="144">
        <f t="shared" si="184"/>
        <v>0</v>
      </c>
      <c r="AO264" s="144">
        <f t="shared" si="184"/>
        <v>0</v>
      </c>
      <c r="AP264" s="144">
        <f t="shared" si="184"/>
        <v>0</v>
      </c>
      <c r="AQ264" s="144">
        <f t="shared" si="184"/>
        <v>0</v>
      </c>
      <c r="AR264" s="144">
        <f t="shared" si="184"/>
        <v>0</v>
      </c>
      <c r="AS264" s="144">
        <f t="shared" si="184"/>
        <v>0</v>
      </c>
      <c r="AT264" s="144">
        <f t="shared" si="184"/>
        <v>0</v>
      </c>
      <c r="AU264" s="144">
        <f t="shared" si="184"/>
        <v>0</v>
      </c>
      <c r="AV264" s="144">
        <f t="shared" si="184"/>
        <v>0</v>
      </c>
      <c r="AW264" s="71"/>
    </row>
    <row r="265" spans="1:97" ht="13.5" thickBot="1" x14ac:dyDescent="0.25">
      <c r="B265" s="224" t="s">
        <v>190</v>
      </c>
      <c r="C265" s="224"/>
      <c r="D265" s="225"/>
      <c r="E265" s="226">
        <f>AV265</f>
        <v>0</v>
      </c>
      <c r="F265" s="378" t="s">
        <v>107</v>
      </c>
      <c r="G265" s="109"/>
      <c r="H265" s="109"/>
      <c r="I265" s="109"/>
      <c r="J265" s="164"/>
      <c r="P265" s="227" t="str">
        <f t="shared" si="177"/>
        <v>Total</v>
      </c>
      <c r="Q265" s="228">
        <f t="shared" ref="Q265" si="185">SUM(Q259:Q264)</f>
        <v>0</v>
      </c>
      <c r="R265" s="228">
        <f t="shared" ref="R265:AT265" si="186">SUM(R259:R264)</f>
        <v>0</v>
      </c>
      <c r="S265" s="228">
        <f t="shared" si="186"/>
        <v>0</v>
      </c>
      <c r="T265" s="228">
        <f t="shared" si="186"/>
        <v>0</v>
      </c>
      <c r="U265" s="228">
        <f t="shared" si="186"/>
        <v>0</v>
      </c>
      <c r="V265" s="228">
        <f t="shared" si="186"/>
        <v>0</v>
      </c>
      <c r="W265" s="228">
        <f t="shared" si="186"/>
        <v>0</v>
      </c>
      <c r="X265" s="228">
        <f t="shared" si="186"/>
        <v>0</v>
      </c>
      <c r="Y265" s="228">
        <f t="shared" si="186"/>
        <v>0</v>
      </c>
      <c r="Z265" s="228">
        <f t="shared" si="186"/>
        <v>0</v>
      </c>
      <c r="AA265" s="228">
        <f t="shared" si="186"/>
        <v>0</v>
      </c>
      <c r="AB265" s="228">
        <f t="shared" si="186"/>
        <v>0</v>
      </c>
      <c r="AC265" s="228">
        <f t="shared" si="186"/>
        <v>0</v>
      </c>
      <c r="AD265" s="228">
        <f t="shared" si="186"/>
        <v>0</v>
      </c>
      <c r="AE265" s="228">
        <f t="shared" si="186"/>
        <v>0</v>
      </c>
      <c r="AF265" s="228">
        <f t="shared" si="186"/>
        <v>0</v>
      </c>
      <c r="AG265" s="228">
        <f t="shared" si="186"/>
        <v>0</v>
      </c>
      <c r="AH265" s="228">
        <f t="shared" si="186"/>
        <v>0</v>
      </c>
      <c r="AI265" s="228">
        <f t="shared" si="186"/>
        <v>0</v>
      </c>
      <c r="AJ265" s="228">
        <f t="shared" si="186"/>
        <v>0</v>
      </c>
      <c r="AK265" s="228">
        <f t="shared" si="186"/>
        <v>0</v>
      </c>
      <c r="AL265" s="228">
        <f t="shared" si="186"/>
        <v>0</v>
      </c>
      <c r="AM265" s="228">
        <f t="shared" si="186"/>
        <v>0</v>
      </c>
      <c r="AN265" s="228">
        <f t="shared" si="186"/>
        <v>0</v>
      </c>
      <c r="AO265" s="228">
        <f t="shared" si="186"/>
        <v>0</v>
      </c>
      <c r="AP265" s="228">
        <f t="shared" si="186"/>
        <v>0</v>
      </c>
      <c r="AQ265" s="228">
        <f t="shared" si="186"/>
        <v>0</v>
      </c>
      <c r="AR265" s="228">
        <f t="shared" si="186"/>
        <v>0</v>
      </c>
      <c r="AS265" s="228">
        <f t="shared" si="186"/>
        <v>0</v>
      </c>
      <c r="AT265" s="228">
        <f t="shared" si="186"/>
        <v>0</v>
      </c>
      <c r="AU265" s="228">
        <f>SUM(AU259:AU264)</f>
        <v>0</v>
      </c>
      <c r="AV265" s="228">
        <f>SUM(AV259:AV264)</f>
        <v>0</v>
      </c>
      <c r="AW265" s="230"/>
    </row>
    <row r="266" spans="1:97" ht="14.25" thickTop="1" thickBot="1" x14ac:dyDescent="0.25">
      <c r="B266" s="69"/>
      <c r="C266" s="69"/>
      <c r="D266" s="229"/>
      <c r="E266" s="71"/>
      <c r="F266" s="102"/>
      <c r="G266" s="102"/>
      <c r="H266" s="102"/>
      <c r="I266" s="102"/>
      <c r="J266" s="164"/>
      <c r="P266" s="227" t="s">
        <v>225</v>
      </c>
      <c r="Q266" s="228">
        <f>Q265</f>
        <v>0</v>
      </c>
      <c r="R266" s="228">
        <f>Q266+R265</f>
        <v>0</v>
      </c>
      <c r="S266" s="228">
        <f>R266+S265</f>
        <v>0</v>
      </c>
      <c r="T266" s="228">
        <f t="shared" ref="T266:AT266" si="187">S266+T265</f>
        <v>0</v>
      </c>
      <c r="U266" s="228">
        <f t="shared" si="187"/>
        <v>0</v>
      </c>
      <c r="V266" s="228">
        <f t="shared" si="187"/>
        <v>0</v>
      </c>
      <c r="W266" s="228">
        <f t="shared" si="187"/>
        <v>0</v>
      </c>
      <c r="X266" s="228">
        <f t="shared" si="187"/>
        <v>0</v>
      </c>
      <c r="Y266" s="228">
        <f t="shared" si="187"/>
        <v>0</v>
      </c>
      <c r="Z266" s="228">
        <f t="shared" si="187"/>
        <v>0</v>
      </c>
      <c r="AA266" s="228">
        <f t="shared" si="187"/>
        <v>0</v>
      </c>
      <c r="AB266" s="228">
        <f t="shared" si="187"/>
        <v>0</v>
      </c>
      <c r="AC266" s="228">
        <f t="shared" si="187"/>
        <v>0</v>
      </c>
      <c r="AD266" s="228">
        <f t="shared" si="187"/>
        <v>0</v>
      </c>
      <c r="AE266" s="228">
        <f t="shared" si="187"/>
        <v>0</v>
      </c>
      <c r="AF266" s="228">
        <f t="shared" si="187"/>
        <v>0</v>
      </c>
      <c r="AG266" s="228">
        <f t="shared" si="187"/>
        <v>0</v>
      </c>
      <c r="AH266" s="228">
        <f t="shared" si="187"/>
        <v>0</v>
      </c>
      <c r="AI266" s="228">
        <f t="shared" si="187"/>
        <v>0</v>
      </c>
      <c r="AJ266" s="228">
        <f t="shared" si="187"/>
        <v>0</v>
      </c>
      <c r="AK266" s="228">
        <f t="shared" si="187"/>
        <v>0</v>
      </c>
      <c r="AL266" s="228">
        <f t="shared" si="187"/>
        <v>0</v>
      </c>
      <c r="AM266" s="228">
        <f t="shared" si="187"/>
        <v>0</v>
      </c>
      <c r="AN266" s="228">
        <f t="shared" si="187"/>
        <v>0</v>
      </c>
      <c r="AO266" s="228">
        <f t="shared" si="187"/>
        <v>0</v>
      </c>
      <c r="AP266" s="228">
        <f t="shared" si="187"/>
        <v>0</v>
      </c>
      <c r="AQ266" s="228">
        <f t="shared" si="187"/>
        <v>0</v>
      </c>
      <c r="AR266" s="228">
        <f t="shared" si="187"/>
        <v>0</v>
      </c>
      <c r="AS266" s="228">
        <f t="shared" si="187"/>
        <v>0</v>
      </c>
      <c r="AT266" s="228">
        <f t="shared" si="187"/>
        <v>0</v>
      </c>
      <c r="AU266" s="228">
        <f>AT266+AU265</f>
        <v>0</v>
      </c>
      <c r="AV266" s="228"/>
    </row>
    <row r="267" spans="1:97" ht="27.75" customHeight="1" thickTop="1" x14ac:dyDescent="0.2">
      <c r="B267" s="755" t="s">
        <v>226</v>
      </c>
      <c r="C267" s="755"/>
      <c r="D267" s="755"/>
      <c r="E267" s="671">
        <f>G242+E252</f>
        <v>0</v>
      </c>
      <c r="F267" s="672" t="s">
        <v>227</v>
      </c>
      <c r="G267" s="109"/>
      <c r="H267" s="109"/>
      <c r="I267" s="109"/>
      <c r="J267" s="164"/>
      <c r="P267" s="69" t="s">
        <v>457</v>
      </c>
      <c r="Q267" s="71">
        <f>IF(Q207=Betrachtungszeit_Heizung,MAX(Resultats_Chauffages!$D$13:$H$13),0)</f>
        <v>0</v>
      </c>
      <c r="R267" s="71">
        <f>IF(R207=Betrachtungszeit_Heizung,MAX(Resultats_Chauffages!$D$13:$H$13),0)</f>
        <v>0</v>
      </c>
      <c r="S267" s="71">
        <f>IF(S207=Betrachtungszeit_Heizung,MAX(Resultats_Chauffages!$D$13:$H$13),0)</f>
        <v>0</v>
      </c>
      <c r="T267" s="71">
        <f>IF(T207=Betrachtungszeit_Heizung,MAX(Resultats_Chauffages!$D$13:$H$13),0)</f>
        <v>0</v>
      </c>
      <c r="U267" s="71">
        <f>IF(U207=Betrachtungszeit_Heizung,MAX(Resultats_Chauffages!$D$13:$H$13),0)</f>
        <v>0</v>
      </c>
      <c r="V267" s="71">
        <f>IF(V207=Betrachtungszeit_Heizung,MAX(Resultats_Chauffages!$D$13:$H$13),0)</f>
        <v>0</v>
      </c>
      <c r="W267" s="71">
        <f>IF(W207=Betrachtungszeit_Heizung,MAX(Resultats_Chauffages!$D$13:$H$13),0)</f>
        <v>0</v>
      </c>
      <c r="X267" s="71">
        <f>IF(X207=Betrachtungszeit_Heizung,MAX(Resultats_Chauffages!$D$13:$H$13),0)</f>
        <v>0</v>
      </c>
      <c r="Y267" s="71">
        <f>IF(Y207=Betrachtungszeit_Heizung,MAX(Resultats_Chauffages!$D$13:$H$13),0)</f>
        <v>0</v>
      </c>
      <c r="Z267" s="71">
        <f>IF(Z207=Betrachtungszeit_Heizung,MAX(Resultats_Chauffages!$D$13:$H$13),0)</f>
        <v>0</v>
      </c>
      <c r="AA267" s="71">
        <f>IF(AA207=Betrachtungszeit_Heizung,MAX(Resultats_Chauffages!$D$13:$H$13),0)</f>
        <v>0</v>
      </c>
      <c r="AB267" s="71">
        <f>IF(AB207=Betrachtungszeit_Heizung,MAX(Resultats_Chauffages!$D$13:$H$13),0)</f>
        <v>0</v>
      </c>
      <c r="AC267" s="71">
        <f>IF(AC207=Betrachtungszeit_Heizung,MAX(Resultats_Chauffages!$D$13:$H$13),0)</f>
        <v>0</v>
      </c>
      <c r="AD267" s="71">
        <f>IF(AD207=Betrachtungszeit_Heizung,MAX(Resultats_Chauffages!$D$13:$H$13),0)</f>
        <v>0</v>
      </c>
      <c r="AE267" s="71">
        <f>IF(AE207=Betrachtungszeit_Heizung,MAX(Resultats_Chauffages!$D$13:$H$13),0)</f>
        <v>0</v>
      </c>
      <c r="AF267" s="71">
        <f>IF(AF207=Betrachtungszeit_Heizung,MAX(Resultats_Chauffages!$D$13:$H$13),0)</f>
        <v>0</v>
      </c>
      <c r="AG267" s="71">
        <f>IF(AG207=Betrachtungszeit_Heizung,MAX(Resultats_Chauffages!$D$13:$H$13),0)</f>
        <v>0</v>
      </c>
      <c r="AH267" s="71">
        <f>IF(AH207=Betrachtungszeit_Heizung,MAX(Resultats_Chauffages!$D$13:$H$13),0)</f>
        <v>0</v>
      </c>
      <c r="AI267" s="71">
        <f>IF(AI207=Betrachtungszeit_Heizung,MAX(Resultats_Chauffages!$D$13:$H$13),0)</f>
        <v>0</v>
      </c>
      <c r="AJ267" s="71">
        <f>IF(AJ207=Betrachtungszeit_Heizung,MAX(Resultats_Chauffages!$D$13:$H$13),0)</f>
        <v>0</v>
      </c>
      <c r="AK267" s="71">
        <f>IF(AK207=Betrachtungszeit_Heizung,MAX(Resultats_Chauffages!$D$13:$H$13),0)</f>
        <v>0</v>
      </c>
      <c r="AL267" s="71">
        <f>IF(AL207=Betrachtungszeit_Heizung,MAX(Resultats_Chauffages!$D$13:$H$13),0)</f>
        <v>0</v>
      </c>
      <c r="AM267" s="71">
        <f>IF(AM207=Betrachtungszeit_Heizung,MAX(Resultats_Chauffages!$D$13:$H$13),0)</f>
        <v>0</v>
      </c>
      <c r="AN267" s="71">
        <f>IF(AN207=Betrachtungszeit_Heizung,MAX(Resultats_Chauffages!$D$13:$H$13),0)</f>
        <v>0</v>
      </c>
      <c r="AO267" s="71">
        <f>IF(AO207=Betrachtungszeit_Heizung,MAX(Resultats_Chauffages!$D$13:$H$13),0)</f>
        <v>0</v>
      </c>
      <c r="AP267" s="71">
        <f>IF(AP207=Betrachtungszeit_Heizung,MAX(Resultats_Chauffages!$D$13:$H$13),0)</f>
        <v>0</v>
      </c>
      <c r="AQ267" s="71">
        <f>IF(AQ207=Betrachtungszeit_Heizung,MAX(Resultats_Chauffages!$D$13:$H$13),0)</f>
        <v>0</v>
      </c>
      <c r="AR267" s="71">
        <f>IF(AR207=Betrachtungszeit_Heizung,MAX(Resultats_Chauffages!$D$13:$H$13),0)</f>
        <v>0</v>
      </c>
      <c r="AS267" s="71">
        <f>IF(AS207=Betrachtungszeit_Heizung,MAX(Resultats_Chauffages!$D$13:$H$13),0)</f>
        <v>0</v>
      </c>
      <c r="AT267" s="71">
        <f>IF(AT207=Betrachtungszeit_Heizung,MAX(Resultats_Chauffages!$D$13:$H$13),0)</f>
        <v>0</v>
      </c>
      <c r="AU267" s="71">
        <f>IF(AU207=Betrachtungszeit_Heizung,MAX(Resultats_Chauffages!$D$13:$H$13),0)</f>
        <v>0</v>
      </c>
    </row>
    <row r="268" spans="1:97" ht="15.75" x14ac:dyDescent="0.2">
      <c r="B268" s="86" t="s">
        <v>228</v>
      </c>
      <c r="C268" s="673"/>
      <c r="D268" s="673"/>
      <c r="E268" s="674">
        <f>Betrachtungszeit_Heizung*E230</f>
        <v>0</v>
      </c>
      <c r="F268" s="675" t="s">
        <v>227</v>
      </c>
      <c r="G268" s="109"/>
      <c r="H268" s="109"/>
      <c r="I268" s="109"/>
      <c r="J268" s="164"/>
      <c r="S268" s="230"/>
      <c r="X268" s="71"/>
      <c r="Y268" s="71"/>
      <c r="Z268" s="71"/>
      <c r="AA268" s="71"/>
      <c r="AB268" s="71"/>
    </row>
    <row r="269" spans="1:97" ht="27.75" customHeight="1" x14ac:dyDescent="0.2">
      <c r="B269" s="756" t="s">
        <v>355</v>
      </c>
      <c r="C269" s="756"/>
      <c r="D269" s="756"/>
      <c r="E269" s="674">
        <f>G243+E253</f>
        <v>0</v>
      </c>
      <c r="F269" s="675" t="s">
        <v>210</v>
      </c>
      <c r="G269" s="109"/>
      <c r="H269" s="109"/>
      <c r="I269" s="109"/>
      <c r="J269" s="164"/>
      <c r="S269" s="230"/>
      <c r="X269" s="71"/>
      <c r="Y269" s="71"/>
      <c r="Z269" s="71"/>
      <c r="AA269" s="71"/>
      <c r="AB269" s="71"/>
    </row>
    <row r="270" spans="1:97" x14ac:dyDescent="0.2">
      <c r="B270" s="86" t="s">
        <v>229</v>
      </c>
      <c r="C270" s="673"/>
      <c r="D270" s="673"/>
      <c r="E270" s="674">
        <f>Betrachtungszeit_Heizung*E231</f>
        <v>0</v>
      </c>
      <c r="F270" s="675" t="s">
        <v>210</v>
      </c>
      <c r="G270" s="109"/>
      <c r="H270" s="109"/>
      <c r="I270" s="109"/>
      <c r="J270" s="164"/>
      <c r="S270" s="230"/>
      <c r="X270" s="71"/>
      <c r="Y270" s="71"/>
      <c r="Z270" s="71"/>
      <c r="AA270" s="71"/>
      <c r="AB270" s="71"/>
    </row>
    <row r="271" spans="1:97" x14ac:dyDescent="0.2">
      <c r="A271" s="596" t="s">
        <v>8</v>
      </c>
      <c r="B271" s="673" t="s">
        <v>230</v>
      </c>
      <c r="C271" s="673"/>
      <c r="D271" s="673"/>
      <c r="E271" s="676">
        <f>IF(C9+C17=0,0,E265*100/((C9+C17)*1000*Betrachtungszeit_Heizung))</f>
        <v>0</v>
      </c>
      <c r="F271" s="675" t="s">
        <v>231</v>
      </c>
      <c r="G271" s="109"/>
      <c r="H271" s="109"/>
      <c r="I271" s="109"/>
      <c r="J271" s="164"/>
      <c r="P271" s="197"/>
      <c r="S271" s="231"/>
      <c r="X271" s="71"/>
      <c r="Y271" s="71"/>
      <c r="Z271" s="71"/>
      <c r="AA271" s="71"/>
      <c r="AB271" s="71"/>
    </row>
    <row r="272" spans="1:97" x14ac:dyDescent="0.2">
      <c r="A272" s="596" t="s">
        <v>8</v>
      </c>
      <c r="B272" s="677" t="s">
        <v>232</v>
      </c>
      <c r="C272" s="678"/>
      <c r="D272" s="678"/>
      <c r="E272" s="679">
        <f>IF(C9+C17=0,0,((1+Kalkulationszinssatz)^Betrachtungszeit_Heizung*Kalkulationszinssatz)/((1+Kalkulationszinssatz)^Betrachtungszeit_Heizung-1)*E265*100/((C9+C17)*1000))</f>
        <v>0</v>
      </c>
      <c r="F272" s="680" t="s">
        <v>231</v>
      </c>
      <c r="G272" s="109"/>
      <c r="H272" s="109"/>
      <c r="I272" s="109"/>
      <c r="J272" s="164"/>
      <c r="P272" s="197"/>
      <c r="S272" s="231"/>
      <c r="X272" s="71"/>
      <c r="Y272" s="71"/>
      <c r="Z272" s="71"/>
      <c r="AA272" s="71"/>
      <c r="AB272" s="71"/>
    </row>
    <row r="273" spans="1:100" x14ac:dyDescent="0.2">
      <c r="A273" s="203"/>
      <c r="B273" s="197"/>
      <c r="C273" s="197"/>
      <c r="D273" s="69"/>
      <c r="E273" s="232"/>
      <c r="F273" s="151"/>
      <c r="G273" s="109"/>
      <c r="H273" s="109"/>
      <c r="I273" s="109"/>
      <c r="J273" s="164"/>
      <c r="P273" s="197"/>
      <c r="S273" s="231"/>
      <c r="X273" s="71"/>
      <c r="Y273" s="71"/>
      <c r="Z273" s="71"/>
      <c r="AA273" s="71"/>
      <c r="AB273" s="71"/>
    </row>
    <row r="274" spans="1:100" s="107" customFormat="1" x14ac:dyDescent="0.2">
      <c r="A274" s="69"/>
      <c r="B274" s="75"/>
      <c r="C274" s="346"/>
      <c r="D274" s="346"/>
      <c r="E274" s="346"/>
      <c r="F274" s="75"/>
      <c r="G274" s="75"/>
      <c r="H274" s="75"/>
      <c r="I274" s="75"/>
      <c r="J274" s="191"/>
      <c r="K274" s="102"/>
      <c r="L274" s="102"/>
      <c r="M274" s="108"/>
      <c r="N274" s="108"/>
      <c r="O274" s="102"/>
      <c r="P274" s="102"/>
      <c r="Q274" s="110"/>
      <c r="R274" s="110"/>
      <c r="S274" s="110"/>
      <c r="T274" s="110"/>
      <c r="U274" s="110"/>
      <c r="V274" s="110"/>
      <c r="W274" s="111"/>
      <c r="X274" s="110"/>
      <c r="Y274" s="110"/>
      <c r="Z274" s="110"/>
      <c r="AA274" s="110"/>
      <c r="AB274" s="110"/>
      <c r="AC274" s="111"/>
      <c r="AD274" s="111"/>
      <c r="AE274" s="111"/>
      <c r="AF274" s="111"/>
      <c r="AG274" s="111"/>
      <c r="AH274" s="111"/>
      <c r="AI274" s="111"/>
      <c r="AJ274" s="111"/>
      <c r="AK274" s="111"/>
      <c r="AL274" s="111"/>
      <c r="AM274" s="111"/>
      <c r="AN274" s="111"/>
      <c r="AO274" s="111"/>
      <c r="AP274" s="111"/>
      <c r="AQ274" s="111"/>
      <c r="AR274" s="111"/>
      <c r="AS274" s="111"/>
      <c r="AT274" s="111"/>
      <c r="AU274" s="111"/>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c r="CU274" s="112"/>
      <c r="CV274" s="112"/>
    </row>
    <row r="275" spans="1:100" x14ac:dyDescent="0.2">
      <c r="A275" s="107"/>
      <c r="H275" s="69"/>
      <c r="I275" s="69"/>
      <c r="J275" s="164"/>
      <c r="P275" s="197"/>
      <c r="Q275" s="232"/>
      <c r="R275" s="232"/>
      <c r="S275" s="231"/>
      <c r="X275" s="71"/>
      <c r="Y275" s="71"/>
      <c r="Z275" s="71"/>
      <c r="AA275" s="71"/>
      <c r="AB275" s="71"/>
      <c r="CD275" s="107"/>
    </row>
    <row r="276" spans="1:100" hidden="1" outlineLevel="1" x14ac:dyDescent="0.2">
      <c r="A276" s="107"/>
      <c r="B276" s="75" t="s">
        <v>233</v>
      </c>
      <c r="C276" s="252"/>
      <c r="D276" s="252"/>
      <c r="E276" s="80"/>
      <c r="F276" s="252"/>
      <c r="G276" s="252"/>
      <c r="H276" s="76"/>
      <c r="I276" s="76"/>
      <c r="J276" s="164"/>
      <c r="K276" s="76"/>
      <c r="L276" s="76"/>
      <c r="M276" s="77"/>
      <c r="N276" s="77"/>
      <c r="O276" s="76"/>
      <c r="P276" s="481"/>
      <c r="Q276" s="482"/>
      <c r="R276" s="482"/>
      <c r="S276" s="483"/>
      <c r="T276" s="78"/>
      <c r="U276" s="78"/>
      <c r="V276" s="78"/>
      <c r="W276" s="79"/>
      <c r="X276" s="78"/>
      <c r="Y276" s="78"/>
      <c r="Z276" s="78"/>
      <c r="AA276" s="78"/>
      <c r="AB276" s="78"/>
      <c r="AC276" s="79"/>
      <c r="AD276" s="79"/>
      <c r="AE276" s="79"/>
      <c r="AF276" s="79"/>
      <c r="AG276" s="79"/>
      <c r="AH276" s="79"/>
      <c r="AI276" s="79"/>
      <c r="AJ276" s="79"/>
      <c r="AK276" s="79"/>
      <c r="AL276" s="79"/>
      <c r="AM276" s="79"/>
      <c r="AN276" s="79"/>
      <c r="AO276" s="79"/>
      <c r="AP276" s="79"/>
      <c r="AQ276" s="79"/>
      <c r="AR276" s="79"/>
      <c r="AS276" s="79"/>
      <c r="AT276" s="79"/>
      <c r="AU276" s="79"/>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D276" s="107"/>
      <c r="CE276" s="252"/>
      <c r="CF276" s="80"/>
      <c r="CG276" s="80"/>
      <c r="CH276" s="80"/>
      <c r="CI276" s="80"/>
      <c r="CJ276" s="80"/>
      <c r="CK276" s="80"/>
      <c r="CL276" s="80"/>
      <c r="CM276" s="80"/>
      <c r="CN276" s="80"/>
      <c r="CO276" s="80"/>
      <c r="CP276" s="80"/>
      <c r="CQ276" s="80"/>
      <c r="CR276" s="80"/>
      <c r="CS276" s="80"/>
      <c r="CT276" s="252"/>
      <c r="CU276" s="252"/>
      <c r="CV276" s="252"/>
    </row>
    <row r="277" spans="1:100" hidden="1" outlineLevel="1" x14ac:dyDescent="0.2">
      <c r="A277" s="107"/>
      <c r="H277" s="497"/>
      <c r="I277" s="497"/>
      <c r="J277" s="512"/>
      <c r="P277" s="197"/>
      <c r="Q277" s="232"/>
      <c r="R277" s="232"/>
      <c r="S277" s="231"/>
      <c r="X277" s="71"/>
      <c r="Y277" s="71"/>
      <c r="Z277" s="71"/>
      <c r="AA277" s="71"/>
      <c r="AB277" s="71"/>
    </row>
    <row r="278" spans="1:100" ht="51" hidden="1" outlineLevel="1" x14ac:dyDescent="0.2">
      <c r="A278" s="596" t="s">
        <v>8</v>
      </c>
      <c r="B278" s="233" t="s">
        <v>234</v>
      </c>
      <c r="C278" s="375" t="s">
        <v>235</v>
      </c>
      <c r="D278" s="375" t="s">
        <v>236</v>
      </c>
      <c r="E278" s="235" t="s">
        <v>17</v>
      </c>
      <c r="F278" s="236" t="s">
        <v>237</v>
      </c>
      <c r="G278" s="375" t="s">
        <v>238</v>
      </c>
      <c r="H278" s="498"/>
      <c r="I278" s="498"/>
      <c r="J278" s="513"/>
      <c r="X278" s="71"/>
      <c r="Y278" s="71"/>
      <c r="Z278" s="71"/>
      <c r="AA278" s="71"/>
      <c r="AB278" s="71"/>
    </row>
    <row r="279" spans="1:100" hidden="1" outlineLevel="1" x14ac:dyDescent="0.2">
      <c r="B279" s="143" t="s">
        <v>7</v>
      </c>
      <c r="C279" s="145">
        <v>0</v>
      </c>
      <c r="D279" s="145">
        <v>0</v>
      </c>
      <c r="E279" s="237" t="s">
        <v>17</v>
      </c>
      <c r="F279" s="238" t="s">
        <v>239</v>
      </c>
      <c r="G279" s="495">
        <v>0</v>
      </c>
      <c r="H279" s="499"/>
      <c r="I279" s="499"/>
      <c r="J279" s="499"/>
      <c r="X279" s="71"/>
      <c r="Y279" s="71"/>
      <c r="Z279" s="71"/>
      <c r="AA279" s="71"/>
      <c r="AB279" s="71"/>
    </row>
    <row r="280" spans="1:100" hidden="1" outlineLevel="1" x14ac:dyDescent="0.2">
      <c r="B280" s="149" t="s">
        <v>240</v>
      </c>
      <c r="C280" s="145">
        <v>1</v>
      </c>
      <c r="D280" s="145">
        <v>14</v>
      </c>
      <c r="E280" s="239" t="s">
        <v>53</v>
      </c>
      <c r="F280" s="238" t="s">
        <v>241</v>
      </c>
      <c r="G280" s="496">
        <v>0.01</v>
      </c>
      <c r="H280" s="499"/>
      <c r="I280" s="499"/>
      <c r="J280" s="499"/>
      <c r="X280" s="71"/>
      <c r="Y280" s="71"/>
      <c r="Z280" s="71"/>
      <c r="AA280" s="71"/>
      <c r="AB280" s="71"/>
    </row>
    <row r="281" spans="1:100" hidden="1" outlineLevel="1" x14ac:dyDescent="0.2">
      <c r="B281" s="149" t="s">
        <v>242</v>
      </c>
      <c r="C281" s="145">
        <v>2</v>
      </c>
      <c r="D281" s="145">
        <v>14</v>
      </c>
      <c r="E281" s="239" t="s">
        <v>53</v>
      </c>
      <c r="F281" s="238" t="s">
        <v>241</v>
      </c>
      <c r="G281" s="496">
        <v>0.01</v>
      </c>
      <c r="H281" s="499"/>
      <c r="I281" s="499"/>
      <c r="J281" s="499"/>
      <c r="X281" s="71"/>
      <c r="Y281" s="71"/>
      <c r="Z281" s="71"/>
      <c r="AA281" s="71"/>
      <c r="AB281" s="71"/>
    </row>
    <row r="282" spans="1:100" hidden="1" outlineLevel="1" x14ac:dyDescent="0.2">
      <c r="B282" s="149" t="s">
        <v>243</v>
      </c>
      <c r="C282" s="145">
        <v>3</v>
      </c>
      <c r="D282" s="145">
        <v>14</v>
      </c>
      <c r="E282" s="239" t="s">
        <v>53</v>
      </c>
      <c r="F282" s="238" t="s">
        <v>241</v>
      </c>
      <c r="G282" s="496">
        <v>0.01</v>
      </c>
      <c r="H282" s="499"/>
      <c r="I282" s="499"/>
      <c r="J282" s="499"/>
      <c r="X282" s="71"/>
      <c r="Y282" s="71"/>
      <c r="Z282" s="71"/>
      <c r="AA282" s="71"/>
      <c r="AB282" s="71"/>
    </row>
    <row r="283" spans="1:100" hidden="1" outlineLevel="1" x14ac:dyDescent="0.2">
      <c r="B283" s="149" t="s">
        <v>244</v>
      </c>
      <c r="C283" s="145">
        <v>4</v>
      </c>
      <c r="D283" s="145">
        <v>14</v>
      </c>
      <c r="E283" s="239" t="s">
        <v>53</v>
      </c>
      <c r="F283" s="238" t="s">
        <v>241</v>
      </c>
      <c r="G283" s="496">
        <v>1.4999999999999999E-2</v>
      </c>
      <c r="H283" s="499"/>
      <c r="I283" s="499"/>
      <c r="J283" s="499"/>
      <c r="X283" s="71"/>
      <c r="Y283" s="71"/>
      <c r="Z283" s="71"/>
      <c r="AA283" s="71"/>
      <c r="AB283" s="71"/>
    </row>
    <row r="284" spans="1:100" hidden="1" outlineLevel="1" x14ac:dyDescent="0.2">
      <c r="B284" s="149" t="s">
        <v>105</v>
      </c>
      <c r="C284" s="145">
        <v>5</v>
      </c>
      <c r="D284" s="145">
        <v>14</v>
      </c>
      <c r="E284" s="239" t="s">
        <v>53</v>
      </c>
      <c r="F284" s="238" t="s">
        <v>241</v>
      </c>
      <c r="G284" s="496">
        <v>0.01</v>
      </c>
      <c r="H284" s="499"/>
      <c r="I284" s="499"/>
      <c r="J284" s="499"/>
      <c r="X284" s="71"/>
      <c r="Y284" s="71"/>
      <c r="Z284" s="71"/>
      <c r="AA284" s="71"/>
      <c r="AB284" s="71"/>
    </row>
    <row r="285" spans="1:100" hidden="1" outlineLevel="1" x14ac:dyDescent="0.2">
      <c r="B285" s="149" t="s">
        <v>42</v>
      </c>
      <c r="C285" s="145">
        <v>6</v>
      </c>
      <c r="D285" s="145">
        <v>6</v>
      </c>
      <c r="E285" s="239" t="s">
        <v>42</v>
      </c>
      <c r="F285" s="238" t="s">
        <v>245</v>
      </c>
      <c r="G285" s="496">
        <v>0.01</v>
      </c>
      <c r="H285" s="499"/>
      <c r="I285" s="499"/>
      <c r="J285" s="499"/>
      <c r="X285" s="71"/>
      <c r="Y285" s="71"/>
      <c r="Z285" s="71"/>
      <c r="AA285" s="71"/>
      <c r="AB285" s="71"/>
    </row>
    <row r="286" spans="1:100" hidden="1" outlineLevel="1" x14ac:dyDescent="0.2">
      <c r="B286" s="149" t="s">
        <v>246</v>
      </c>
      <c r="C286" s="145">
        <v>7</v>
      </c>
      <c r="D286" s="145">
        <v>4</v>
      </c>
      <c r="E286" s="239" t="s">
        <v>38</v>
      </c>
      <c r="F286" s="238" t="s">
        <v>245</v>
      </c>
      <c r="G286" s="496">
        <v>2.5000000000000001E-2</v>
      </c>
      <c r="H286" s="499"/>
      <c r="I286" s="499"/>
      <c r="J286" s="499"/>
      <c r="X286" s="71"/>
      <c r="Y286" s="71"/>
      <c r="Z286" s="71"/>
      <c r="AA286" s="71"/>
      <c r="AB286" s="71"/>
    </row>
    <row r="287" spans="1:100" hidden="1" outlineLevel="1" x14ac:dyDescent="0.2">
      <c r="B287" s="149" t="s">
        <v>247</v>
      </c>
      <c r="C287" s="145">
        <v>8</v>
      </c>
      <c r="D287" s="145">
        <v>5</v>
      </c>
      <c r="E287" s="239" t="s">
        <v>41</v>
      </c>
      <c r="F287" s="238" t="s">
        <v>245</v>
      </c>
      <c r="G287" s="496">
        <v>2.5000000000000001E-2</v>
      </c>
      <c r="H287" s="499"/>
      <c r="I287" s="499"/>
      <c r="J287" s="499"/>
      <c r="X287" s="71"/>
      <c r="Y287" s="71"/>
      <c r="Z287" s="71"/>
      <c r="AA287" s="71"/>
      <c r="AB287" s="71"/>
    </row>
    <row r="288" spans="1:100" hidden="1" outlineLevel="1" x14ac:dyDescent="0.2">
      <c r="B288" s="149" t="s">
        <v>248</v>
      </c>
      <c r="C288" s="145">
        <v>9</v>
      </c>
      <c r="D288" s="240">
        <v>0</v>
      </c>
      <c r="E288" s="239" t="s">
        <v>249</v>
      </c>
      <c r="F288" s="238" t="s">
        <v>245</v>
      </c>
      <c r="G288" s="495">
        <v>0.01</v>
      </c>
      <c r="H288" s="499"/>
      <c r="I288" s="499"/>
      <c r="J288" s="499"/>
      <c r="X288" s="71"/>
      <c r="Y288" s="71"/>
      <c r="Z288" s="71"/>
      <c r="AA288" s="71"/>
      <c r="AB288" s="71"/>
    </row>
    <row r="289" spans="2:28" hidden="1" outlineLevel="1" x14ac:dyDescent="0.2">
      <c r="B289" s="149" t="s">
        <v>250</v>
      </c>
      <c r="C289" s="145">
        <v>10</v>
      </c>
      <c r="D289" s="240">
        <v>0</v>
      </c>
      <c r="E289" s="239" t="s">
        <v>251</v>
      </c>
      <c r="F289" s="238" t="s">
        <v>245</v>
      </c>
      <c r="G289" s="495">
        <v>0.01</v>
      </c>
      <c r="H289" s="499"/>
      <c r="I289" s="499"/>
      <c r="J289" s="499"/>
      <c r="X289" s="71"/>
      <c r="Y289" s="71"/>
      <c r="Z289" s="71"/>
      <c r="AA289" s="71"/>
      <c r="AB289" s="71"/>
    </row>
    <row r="290" spans="2:28" hidden="1" outlineLevel="1" x14ac:dyDescent="0.2">
      <c r="B290" s="149" t="s">
        <v>252</v>
      </c>
      <c r="C290" s="145">
        <v>11</v>
      </c>
      <c r="D290" s="145">
        <v>2</v>
      </c>
      <c r="E290" s="239" t="s">
        <v>34</v>
      </c>
      <c r="F290" s="238" t="s">
        <v>245</v>
      </c>
      <c r="G290" s="496">
        <v>1.4999999999999999E-2</v>
      </c>
      <c r="H290" s="499"/>
      <c r="I290" s="499"/>
      <c r="J290" s="499"/>
      <c r="X290" s="71"/>
      <c r="Y290" s="71"/>
      <c r="Z290" s="71"/>
      <c r="AA290" s="71"/>
      <c r="AB290" s="71"/>
    </row>
    <row r="291" spans="2:28" hidden="1" outlineLevel="1" x14ac:dyDescent="0.2">
      <c r="B291" s="149" t="s">
        <v>253</v>
      </c>
      <c r="C291" s="145">
        <v>12</v>
      </c>
      <c r="D291" s="145">
        <v>1</v>
      </c>
      <c r="E291" s="239" t="s">
        <v>31</v>
      </c>
      <c r="F291" s="238" t="s">
        <v>245</v>
      </c>
      <c r="G291" s="496">
        <v>1.4999999999999999E-2</v>
      </c>
      <c r="H291" s="499"/>
      <c r="I291" s="499"/>
      <c r="J291" s="499"/>
      <c r="X291" s="71"/>
      <c r="Y291" s="71"/>
      <c r="Z291" s="71"/>
      <c r="AA291" s="71"/>
      <c r="AB291" s="71"/>
    </row>
    <row r="292" spans="2:28" hidden="1" outlineLevel="1" x14ac:dyDescent="0.2">
      <c r="B292" s="149" t="s">
        <v>103</v>
      </c>
      <c r="C292" s="145">
        <v>13</v>
      </c>
      <c r="D292" s="145">
        <v>3</v>
      </c>
      <c r="E292" s="239" t="s">
        <v>254</v>
      </c>
      <c r="F292" s="238" t="s">
        <v>245</v>
      </c>
      <c r="G292" s="496">
        <v>2.5000000000000001E-2</v>
      </c>
      <c r="H292" s="499"/>
      <c r="I292" s="499"/>
      <c r="J292" s="499"/>
      <c r="X292" s="71"/>
      <c r="Y292" s="71"/>
      <c r="Z292" s="71"/>
      <c r="AA292" s="71"/>
      <c r="AB292" s="71"/>
    </row>
    <row r="293" spans="2:28" hidden="1" outlineLevel="1" x14ac:dyDescent="0.2">
      <c r="B293" s="149" t="s">
        <v>255</v>
      </c>
      <c r="C293" s="145">
        <v>14</v>
      </c>
      <c r="D293" s="145">
        <v>11</v>
      </c>
      <c r="E293" s="162" t="str">
        <f>Données_de_base!B16</f>
        <v>Autre</v>
      </c>
      <c r="F293" s="238" t="s">
        <v>245</v>
      </c>
      <c r="G293" s="496">
        <v>1.4999999999999999E-2</v>
      </c>
      <c r="H293" s="499"/>
      <c r="I293" s="499"/>
      <c r="J293" s="499"/>
      <c r="X293" s="71"/>
      <c r="Y293" s="71"/>
      <c r="Z293" s="71"/>
      <c r="AA293" s="71"/>
      <c r="AB293" s="71"/>
    </row>
    <row r="294" spans="2:28" hidden="1" outlineLevel="1" x14ac:dyDescent="0.2">
      <c r="B294" s="95"/>
      <c r="C294" s="95"/>
      <c r="D294" s="95"/>
      <c r="E294" s="241"/>
      <c r="G294" s="209"/>
      <c r="H294" s="210"/>
      <c r="I294" s="210"/>
      <c r="J294" s="164"/>
      <c r="X294" s="71"/>
      <c r="Y294" s="71"/>
      <c r="Z294" s="71"/>
      <c r="AA294" s="71"/>
      <c r="AB294" s="71"/>
    </row>
    <row r="295" spans="2:28" ht="45" hidden="1" customHeight="1" outlineLevel="1" x14ac:dyDescent="0.2">
      <c r="B295" s="164" t="s">
        <v>256</v>
      </c>
      <c r="C295" s="164" t="s">
        <v>257</v>
      </c>
      <c r="D295" s="164"/>
      <c r="E295" s="749" t="s">
        <v>357</v>
      </c>
      <c r="F295" s="749"/>
      <c r="G295" s="749"/>
      <c r="H295" s="749"/>
      <c r="I295" s="616"/>
      <c r="X295" s="71"/>
      <c r="Y295" s="71"/>
      <c r="Z295" s="71"/>
      <c r="AA295" s="71"/>
      <c r="AB295" s="71"/>
    </row>
    <row r="296" spans="2:28" ht="63.75" hidden="1" outlineLevel="1" x14ac:dyDescent="0.2">
      <c r="B296" s="341" t="s">
        <v>7</v>
      </c>
      <c r="C296" s="342">
        <v>0</v>
      </c>
      <c r="D296" s="164"/>
      <c r="E296" s="233"/>
      <c r="F296" s="375" t="s">
        <v>258</v>
      </c>
      <c r="G296" s="375" t="s">
        <v>259</v>
      </c>
      <c r="H296" s="375" t="s">
        <v>260</v>
      </c>
      <c r="I296" s="704"/>
      <c r="X296" s="71"/>
      <c r="Y296" s="71"/>
      <c r="Z296" s="71"/>
      <c r="AA296" s="71"/>
      <c r="AB296" s="71"/>
    </row>
    <row r="297" spans="2:28" hidden="1" outlineLevel="1" x14ac:dyDescent="0.2">
      <c r="B297" s="339" t="s">
        <v>261</v>
      </c>
      <c r="C297" s="343">
        <v>1</v>
      </c>
      <c r="D297" s="164"/>
      <c r="E297" s="143" t="s">
        <v>262</v>
      </c>
      <c r="F297" s="145">
        <f>IF(C12=0,0,1)</f>
        <v>0</v>
      </c>
      <c r="G297" s="145">
        <f>C9*F297</f>
        <v>0</v>
      </c>
      <c r="H297" s="500">
        <f>IF(G299=0,0,G297/$G$299)</f>
        <v>0</v>
      </c>
      <c r="I297" s="617"/>
      <c r="X297" s="71"/>
      <c r="Y297" s="71"/>
      <c r="Z297" s="71"/>
      <c r="AA297" s="71"/>
      <c r="AB297" s="71"/>
    </row>
    <row r="298" spans="2:28" hidden="1" outlineLevel="1" x14ac:dyDescent="0.2">
      <c r="B298" s="339" t="s">
        <v>263</v>
      </c>
      <c r="C298" s="343">
        <v>0</v>
      </c>
      <c r="D298" s="164"/>
      <c r="E298" s="149" t="s">
        <v>264</v>
      </c>
      <c r="F298" s="145">
        <f>IF(C20=0,0,1)</f>
        <v>0</v>
      </c>
      <c r="G298" s="145">
        <f>C17*F298</f>
        <v>0</v>
      </c>
      <c r="H298" s="500">
        <f>IF(G299=0,0,G298/$G$299)</f>
        <v>0</v>
      </c>
      <c r="I298" s="617"/>
      <c r="X298" s="71"/>
      <c r="Y298" s="71"/>
      <c r="Z298" s="71"/>
      <c r="AA298" s="71"/>
      <c r="AB298" s="71"/>
    </row>
    <row r="299" spans="2:28" hidden="1" outlineLevel="1" x14ac:dyDescent="0.2">
      <c r="B299" s="339" t="s">
        <v>265</v>
      </c>
      <c r="C299" s="343">
        <v>1</v>
      </c>
      <c r="D299" s="164"/>
      <c r="E299" s="134" t="s">
        <v>190</v>
      </c>
      <c r="F299" s="373">
        <f>SUM(F297:F298)</f>
        <v>0</v>
      </c>
      <c r="G299" s="373">
        <f>SUM(G297:G298)</f>
        <v>0</v>
      </c>
      <c r="H299" s="501">
        <f>SUM(H297:H298)</f>
        <v>0</v>
      </c>
      <c r="I299" s="618"/>
      <c r="J299" s="164"/>
      <c r="X299" s="71"/>
      <c r="Y299" s="71"/>
      <c r="Z299" s="71"/>
      <c r="AA299" s="71"/>
      <c r="AB299" s="71"/>
    </row>
    <row r="300" spans="2:28" hidden="1" outlineLevel="1" x14ac:dyDescent="0.2">
      <c r="B300" s="339" t="s">
        <v>266</v>
      </c>
      <c r="C300" s="343">
        <v>0</v>
      </c>
      <c r="D300" s="164"/>
      <c r="E300" s="218"/>
      <c r="F300" s="164"/>
      <c r="G300" s="164"/>
      <c r="H300" s="164"/>
      <c r="I300" s="164"/>
      <c r="J300" s="164"/>
      <c r="X300" s="71"/>
      <c r="Y300" s="71"/>
      <c r="Z300" s="71"/>
      <c r="AA300" s="71"/>
      <c r="AB300" s="71"/>
    </row>
    <row r="301" spans="2:28" hidden="1" outlineLevel="1" x14ac:dyDescent="0.2">
      <c r="B301" s="339" t="s">
        <v>267</v>
      </c>
      <c r="C301" s="343">
        <v>1</v>
      </c>
      <c r="D301" s="164"/>
      <c r="E301" s="218"/>
      <c r="F301" s="164"/>
      <c r="G301" s="164"/>
      <c r="H301" s="164"/>
      <c r="I301" s="164"/>
      <c r="J301" s="164"/>
      <c r="X301" s="71"/>
      <c r="Y301" s="71"/>
      <c r="Z301" s="71"/>
      <c r="AA301" s="71"/>
      <c r="AB301" s="71"/>
    </row>
    <row r="302" spans="2:28" hidden="1" outlineLevel="1" x14ac:dyDescent="0.2">
      <c r="B302" s="340" t="s">
        <v>268</v>
      </c>
      <c r="C302" s="344">
        <v>0</v>
      </c>
      <c r="D302" s="164"/>
      <c r="E302" s="218"/>
      <c r="F302" s="164"/>
      <c r="G302" s="164"/>
      <c r="H302" s="164"/>
      <c r="I302" s="164"/>
      <c r="X302" s="71"/>
      <c r="Y302" s="71"/>
      <c r="Z302" s="71"/>
      <c r="AA302" s="71"/>
      <c r="AB302" s="71"/>
    </row>
    <row r="303" spans="2:28" hidden="1" outlineLevel="1" x14ac:dyDescent="0.2">
      <c r="B303" s="164"/>
      <c r="C303" s="164"/>
      <c r="D303" s="164"/>
      <c r="E303" s="218"/>
      <c r="F303" s="164"/>
      <c r="G303" s="164"/>
      <c r="H303" s="164"/>
      <c r="I303" s="164"/>
      <c r="X303" s="71"/>
      <c r="Y303" s="71"/>
      <c r="Z303" s="71"/>
      <c r="AA303" s="71"/>
      <c r="AB303" s="71"/>
    </row>
    <row r="304" spans="2:28" hidden="1" outlineLevel="1" x14ac:dyDescent="0.2">
      <c r="B304" s="164"/>
      <c r="C304" s="164"/>
      <c r="D304" s="164"/>
      <c r="E304" s="218"/>
      <c r="F304" s="164"/>
      <c r="G304" s="164"/>
      <c r="H304" s="164"/>
      <c r="I304" s="164"/>
      <c r="X304" s="71"/>
      <c r="Y304" s="71"/>
      <c r="Z304" s="71"/>
      <c r="AA304" s="71"/>
      <c r="AB304" s="71"/>
    </row>
    <row r="305" spans="1:97" hidden="1" outlineLevel="1" x14ac:dyDescent="0.2">
      <c r="A305" s="596" t="s">
        <v>8</v>
      </c>
      <c r="B305" s="164" t="s">
        <v>269</v>
      </c>
      <c r="C305" s="164"/>
      <c r="D305" s="164"/>
      <c r="E305" s="218"/>
      <c r="F305" s="164"/>
      <c r="G305" s="164"/>
      <c r="H305" s="164"/>
      <c r="I305" s="164"/>
      <c r="X305" s="71"/>
      <c r="Y305" s="71"/>
      <c r="Z305" s="71"/>
      <c r="AA305" s="71"/>
      <c r="AB305" s="71"/>
    </row>
    <row r="306" spans="1:97" ht="51.75" hidden="1" outlineLevel="1" x14ac:dyDescent="0.25">
      <c r="B306" s="234" t="s">
        <v>270</v>
      </c>
      <c r="C306" s="353" t="s">
        <v>271</v>
      </c>
      <c r="D306" s="375" t="s">
        <v>22</v>
      </c>
      <c r="E306" s="354" t="s">
        <v>272</v>
      </c>
      <c r="F306" s="354" t="s">
        <v>273</v>
      </c>
      <c r="G306" s="71"/>
      <c r="O306" s="491"/>
      <c r="P306" s="491"/>
      <c r="Q306" s="491"/>
      <c r="R306" s="491"/>
      <c r="S306" s="491"/>
      <c r="T306" s="491"/>
      <c r="U306" s="491"/>
      <c r="V306" s="491"/>
      <c r="W306" s="491"/>
      <c r="X306" s="71"/>
      <c r="Y306" s="71"/>
      <c r="Z306" s="71"/>
      <c r="AA306" s="71"/>
      <c r="AB306" s="71"/>
    </row>
    <row r="307" spans="1:97" ht="14.25" hidden="1" outlineLevel="1" x14ac:dyDescent="0.2">
      <c r="B307" s="149" t="s">
        <v>274</v>
      </c>
      <c r="C307" s="493" t="s">
        <v>275</v>
      </c>
      <c r="D307" s="145" t="s">
        <v>276</v>
      </c>
      <c r="E307" s="144">
        <f>0.107*1000*2350</f>
        <v>251450</v>
      </c>
      <c r="F307" s="144">
        <f>99.9*2350</f>
        <v>234765</v>
      </c>
      <c r="G307" s="347"/>
      <c r="K307" s="491"/>
      <c r="L307" s="491"/>
      <c r="M307" s="491"/>
      <c r="N307" s="491"/>
      <c r="O307" s="491"/>
      <c r="P307" s="491"/>
      <c r="Q307" s="491"/>
      <c r="R307" s="491"/>
      <c r="S307" s="491"/>
      <c r="T307" s="491"/>
      <c r="U307" s="491"/>
      <c r="V307" s="491"/>
      <c r="W307" s="491"/>
      <c r="X307" s="71"/>
      <c r="Y307" s="71"/>
      <c r="Z307" s="71"/>
      <c r="AA307" s="71"/>
      <c r="AB307" s="71"/>
    </row>
    <row r="308" spans="1:97" ht="14.25" hidden="1" outlineLevel="1" x14ac:dyDescent="0.2">
      <c r="B308" s="149" t="s">
        <v>274</v>
      </c>
      <c r="C308" s="493" t="s">
        <v>277</v>
      </c>
      <c r="D308" s="145" t="s">
        <v>278</v>
      </c>
      <c r="E308" s="144">
        <v>412</v>
      </c>
      <c r="F308" s="144">
        <v>489</v>
      </c>
      <c r="G308" s="347"/>
      <c r="K308" s="491"/>
      <c r="L308" s="491"/>
      <c r="M308" s="491"/>
      <c r="N308" s="491"/>
      <c r="O308" s="491"/>
      <c r="P308" s="491"/>
      <c r="Q308" s="491"/>
      <c r="R308" s="491"/>
      <c r="S308" s="491"/>
      <c r="T308" s="491"/>
      <c r="U308" s="491"/>
      <c r="V308" s="491"/>
      <c r="W308" s="491"/>
      <c r="X308" s="71"/>
      <c r="Y308" s="71"/>
      <c r="Z308" s="71"/>
      <c r="AA308" s="71"/>
      <c r="AB308" s="71"/>
    </row>
    <row r="309" spans="1:97" s="69" customFormat="1" hidden="1" outlineLevel="1" x14ac:dyDescent="0.2">
      <c r="B309" s="523"/>
      <c r="C309" s="605"/>
      <c r="D309" s="128"/>
      <c r="E309" s="192"/>
      <c r="F309" s="192"/>
      <c r="G309" s="347"/>
      <c r="J309" s="102"/>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108"/>
      <c r="CF309" s="70"/>
      <c r="CG309" s="70"/>
      <c r="CH309" s="70"/>
      <c r="CI309" s="70"/>
      <c r="CJ309" s="70"/>
      <c r="CK309" s="70"/>
      <c r="CL309" s="70"/>
      <c r="CM309" s="70"/>
      <c r="CN309" s="70"/>
      <c r="CO309" s="70"/>
      <c r="CP309" s="70"/>
      <c r="CQ309" s="70"/>
      <c r="CR309" s="70"/>
      <c r="CS309" s="70"/>
    </row>
    <row r="310" spans="1:97" s="69" customFormat="1" hidden="1" outlineLevel="1" x14ac:dyDescent="0.2">
      <c r="B310" s="95"/>
      <c r="C310" s="606"/>
      <c r="D310" s="70"/>
      <c r="E310" s="71"/>
      <c r="F310" s="71"/>
      <c r="G310" s="347"/>
      <c r="J310" s="102"/>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108"/>
      <c r="CF310" s="70"/>
      <c r="CG310" s="70"/>
      <c r="CH310" s="70"/>
      <c r="CI310" s="70"/>
      <c r="CJ310" s="70"/>
      <c r="CK310" s="70"/>
      <c r="CL310" s="70"/>
      <c r="CM310" s="70"/>
      <c r="CN310" s="70"/>
      <c r="CO310" s="70"/>
      <c r="CP310" s="70"/>
      <c r="CQ310" s="70"/>
      <c r="CR310" s="70"/>
      <c r="CS310" s="70"/>
    </row>
    <row r="311" spans="1:97" s="69" customFormat="1" ht="27" hidden="1" customHeight="1" outlineLevel="1" x14ac:dyDescent="0.2">
      <c r="A311" s="419" t="s">
        <v>8</v>
      </c>
      <c r="B311" s="151" t="s">
        <v>279</v>
      </c>
      <c r="C311" s="606"/>
      <c r="D311" s="70"/>
      <c r="E311" s="748" t="s">
        <v>272</v>
      </c>
      <c r="F311" s="748"/>
      <c r="G311" s="748" t="s">
        <v>273</v>
      </c>
      <c r="H311" s="748"/>
      <c r="I311" s="619"/>
      <c r="J311" s="102"/>
      <c r="K311" s="102"/>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108"/>
      <c r="CF311" s="70"/>
      <c r="CG311" s="70"/>
      <c r="CH311" s="70"/>
      <c r="CI311" s="70"/>
      <c r="CJ311" s="70"/>
      <c r="CK311" s="70"/>
      <c r="CL311" s="70"/>
      <c r="CM311" s="70"/>
      <c r="CN311" s="70"/>
      <c r="CO311" s="70"/>
      <c r="CP311" s="70"/>
      <c r="CQ311" s="70"/>
      <c r="CR311" s="70"/>
      <c r="CS311" s="70"/>
    </row>
    <row r="312" spans="1:97" s="69" customFormat="1" ht="38.25" hidden="1" outlineLevel="1" x14ac:dyDescent="0.2">
      <c r="B312" s="234" t="s">
        <v>280</v>
      </c>
      <c r="C312" s="375" t="s">
        <v>281</v>
      </c>
      <c r="D312" s="375" t="s">
        <v>282</v>
      </c>
      <c r="E312" s="354" t="s">
        <v>283</v>
      </c>
      <c r="F312" s="354" t="s">
        <v>284</v>
      </c>
      <c r="G312" s="354" t="s">
        <v>285</v>
      </c>
      <c r="H312" s="354" t="s">
        <v>286</v>
      </c>
      <c r="I312" s="620"/>
      <c r="J312" s="102"/>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108"/>
      <c r="CF312" s="70"/>
      <c r="CG312" s="70"/>
      <c r="CH312" s="70"/>
      <c r="CI312" s="70"/>
      <c r="CJ312" s="70"/>
      <c r="CK312" s="70"/>
      <c r="CL312" s="70"/>
      <c r="CM312" s="70"/>
      <c r="CN312" s="70"/>
      <c r="CO312" s="70"/>
      <c r="CP312" s="70"/>
      <c r="CQ312" s="70"/>
      <c r="CR312" s="70"/>
      <c r="CS312" s="70"/>
    </row>
    <row r="313" spans="1:97" hidden="1" outlineLevel="1" x14ac:dyDescent="0.2">
      <c r="B313" s="149">
        <v>0</v>
      </c>
      <c r="C313" s="493" t="s">
        <v>287</v>
      </c>
      <c r="D313" s="691" t="s">
        <v>288</v>
      </c>
      <c r="E313" s="144">
        <v>0</v>
      </c>
      <c r="F313" s="144">
        <v>0</v>
      </c>
      <c r="G313" s="144">
        <v>0</v>
      </c>
      <c r="H313" s="144">
        <v>0</v>
      </c>
      <c r="I313" s="71"/>
      <c r="J313" s="491"/>
      <c r="K313" s="347"/>
      <c r="L313" s="107"/>
      <c r="M313" s="491"/>
      <c r="N313" s="491"/>
      <c r="O313" s="491"/>
      <c r="P313" s="491"/>
      <c r="Q313" s="491"/>
      <c r="R313" s="491"/>
      <c r="S313" s="491"/>
      <c r="T313" s="491"/>
      <c r="U313" s="491"/>
      <c r="V313" s="491"/>
      <c r="W313" s="491"/>
      <c r="X313" s="71"/>
      <c r="Y313" s="71"/>
      <c r="Z313" s="71"/>
      <c r="AA313" s="71"/>
      <c r="AB313" s="71"/>
    </row>
    <row r="314" spans="1:97" hidden="1" outlineLevel="1" x14ac:dyDescent="0.2">
      <c r="B314" s="437">
        <v>1</v>
      </c>
      <c r="C314" s="651" t="s">
        <v>289</v>
      </c>
      <c r="D314" s="652" t="s">
        <v>358</v>
      </c>
      <c r="E314" s="494">
        <f>14280*1000/140^0.7</f>
        <v>449198.79488910298</v>
      </c>
      <c r="F314" s="494">
        <v>0</v>
      </c>
      <c r="G314" s="494">
        <f>31080000/140^0.7</f>
        <v>977667.96534687118</v>
      </c>
      <c r="H314" s="494">
        <v>0</v>
      </c>
      <c r="I314" s="621"/>
      <c r="J314" s="491"/>
      <c r="K314" s="610"/>
      <c r="L314" s="107"/>
      <c r="M314" s="491"/>
      <c r="N314" s="491"/>
      <c r="O314" s="491"/>
      <c r="P314" s="491"/>
      <c r="Q314" s="491"/>
      <c r="R314" s="491"/>
      <c r="S314" s="491"/>
      <c r="T314" s="491"/>
      <c r="U314" s="491"/>
      <c r="V314" s="491"/>
      <c r="W314" s="491"/>
      <c r="X314" s="71"/>
      <c r="Y314" s="71"/>
      <c r="Z314" s="71"/>
      <c r="AA314" s="71"/>
      <c r="AB314" s="71"/>
    </row>
    <row r="315" spans="1:97" hidden="1" outlineLevel="1" x14ac:dyDescent="0.2">
      <c r="B315" s="437">
        <v>2</v>
      </c>
      <c r="C315" s="651" t="s">
        <v>290</v>
      </c>
      <c r="D315" s="652" t="s">
        <v>358</v>
      </c>
      <c r="E315" s="494">
        <f>2721*1000/10^0.7</f>
        <v>542910.87590303214</v>
      </c>
      <c r="F315" s="494">
        <v>0</v>
      </c>
      <c r="G315" s="494">
        <f>5230000/10^0.7</f>
        <v>1043522.190728724</v>
      </c>
      <c r="H315" s="494">
        <v>0</v>
      </c>
      <c r="I315" s="621"/>
      <c r="J315" s="491"/>
      <c r="K315" s="610"/>
      <c r="L315" s="107"/>
      <c r="M315" s="69"/>
      <c r="N315" s="69"/>
      <c r="P315" s="71"/>
      <c r="V315" s="72"/>
      <c r="W315" s="71"/>
      <c r="X315" s="71"/>
      <c r="Y315" s="71"/>
      <c r="Z315" s="71"/>
      <c r="AA315" s="71"/>
      <c r="AU315" s="68"/>
      <c r="CC315" s="107"/>
      <c r="CE315" s="68"/>
      <c r="CS315" s="491"/>
    </row>
    <row r="316" spans="1:97" ht="25.5" hidden="1" outlineLevel="1" x14ac:dyDescent="0.2">
      <c r="B316" s="437">
        <v>3</v>
      </c>
      <c r="C316" s="651" t="s">
        <v>291</v>
      </c>
      <c r="D316" s="652" t="s">
        <v>358</v>
      </c>
      <c r="E316" s="494">
        <f>2721*1000/10^0.7</f>
        <v>542910.87590303214</v>
      </c>
      <c r="F316" s="494">
        <f>4209*1000/10</f>
        <v>420900</v>
      </c>
      <c r="G316" s="494">
        <f>5230000/10^0.7</f>
        <v>1043522.190728724</v>
      </c>
      <c r="H316" s="494">
        <f>5190000/10</f>
        <v>519000</v>
      </c>
      <c r="I316" s="621"/>
      <c r="J316" s="491"/>
      <c r="K316" s="610"/>
      <c r="L316" s="107"/>
      <c r="M316" s="69"/>
      <c r="N316" s="69"/>
      <c r="P316" s="71"/>
      <c r="V316" s="72"/>
      <c r="W316" s="71"/>
      <c r="X316" s="71"/>
      <c r="Y316" s="71"/>
      <c r="Z316" s="71"/>
      <c r="AA316" s="71"/>
      <c r="AU316" s="68"/>
      <c r="CC316" s="107"/>
      <c r="CE316" s="68"/>
      <c r="CS316" s="491"/>
    </row>
    <row r="317" spans="1:97" hidden="1" outlineLevel="1" x14ac:dyDescent="0.2">
      <c r="B317" s="437">
        <v>4</v>
      </c>
      <c r="C317" s="651" t="s">
        <v>292</v>
      </c>
      <c r="D317" s="652" t="s">
        <v>358</v>
      </c>
      <c r="E317" s="494">
        <f>2909.6*1000/8^0.7</f>
        <v>678688.19804387388</v>
      </c>
      <c r="F317" s="494">
        <v>0</v>
      </c>
      <c r="G317" s="494">
        <f>5424000/8^0.7</f>
        <v>1265192.7365239111</v>
      </c>
      <c r="H317" s="494">
        <v>0</v>
      </c>
      <c r="I317" s="621"/>
      <c r="J317" s="491"/>
      <c r="K317" s="610"/>
      <c r="L317" s="107"/>
      <c r="M317" s="69"/>
      <c r="N317" s="69"/>
      <c r="P317" s="71"/>
      <c r="V317" s="72"/>
      <c r="W317" s="71"/>
      <c r="X317" s="71"/>
      <c r="Y317" s="71"/>
      <c r="Z317" s="71"/>
      <c r="AA317" s="71"/>
      <c r="AU317" s="68"/>
      <c r="CC317" s="107"/>
      <c r="CE317" s="68"/>
      <c r="CS317" s="491"/>
    </row>
    <row r="318" spans="1:97" hidden="1" outlineLevel="1" x14ac:dyDescent="0.2">
      <c r="B318" s="437">
        <v>5</v>
      </c>
      <c r="C318" s="588" t="s">
        <v>289</v>
      </c>
      <c r="D318" s="652" t="s">
        <v>358</v>
      </c>
      <c r="E318" s="494">
        <f>14280*1000/140^0.7</f>
        <v>449198.79488910298</v>
      </c>
      <c r="F318" s="494">
        <v>0</v>
      </c>
      <c r="G318" s="494">
        <f>31080000/140^0.7</f>
        <v>977667.96534687118</v>
      </c>
      <c r="H318" s="494">
        <v>0</v>
      </c>
      <c r="I318" s="621"/>
      <c r="J318" s="491"/>
      <c r="K318" s="610"/>
      <c r="L318" s="107"/>
      <c r="M318" s="69"/>
      <c r="N318" s="69"/>
      <c r="P318" s="71"/>
      <c r="V318" s="72"/>
      <c r="W318" s="71"/>
      <c r="X318" s="71"/>
      <c r="Y318" s="71"/>
      <c r="Z318" s="71"/>
      <c r="AA318" s="71"/>
      <c r="AU318" s="68"/>
      <c r="CC318" s="107"/>
      <c r="CE318" s="68"/>
      <c r="CS318" s="491"/>
    </row>
    <row r="319" spans="1:97" hidden="1" outlineLevel="1" x14ac:dyDescent="0.2">
      <c r="B319" s="437">
        <v>6</v>
      </c>
      <c r="C319" s="588" t="s">
        <v>287</v>
      </c>
      <c r="D319" s="692" t="s">
        <v>288</v>
      </c>
      <c r="E319" s="494">
        <v>0</v>
      </c>
      <c r="F319" s="494">
        <v>0</v>
      </c>
      <c r="G319" s="494">
        <v>0</v>
      </c>
      <c r="H319" s="494">
        <v>0</v>
      </c>
      <c r="I319" s="621"/>
      <c r="J319" s="491"/>
      <c r="K319" s="610"/>
      <c r="L319" s="107"/>
      <c r="M319" s="69"/>
      <c r="N319" s="69"/>
      <c r="P319" s="71"/>
      <c r="V319" s="72"/>
      <c r="W319" s="71"/>
      <c r="X319" s="71"/>
      <c r="Y319" s="71"/>
      <c r="Z319" s="71"/>
      <c r="AA319" s="71"/>
      <c r="AU319" s="68"/>
      <c r="CC319" s="107"/>
      <c r="CE319" s="68"/>
      <c r="CS319" s="491"/>
    </row>
    <row r="320" spans="1:97" hidden="1" outlineLevel="1" x14ac:dyDescent="0.2">
      <c r="B320" s="437">
        <v>7</v>
      </c>
      <c r="C320" s="651" t="s">
        <v>293</v>
      </c>
      <c r="D320" s="652" t="s">
        <v>358</v>
      </c>
      <c r="E320" s="494">
        <f>5535*1000/50^0.7</f>
        <v>357963.39814056735</v>
      </c>
      <c r="F320" s="494">
        <v>0</v>
      </c>
      <c r="G320" s="494">
        <f>7850000/50^0.7</f>
        <v>507680.70016322564</v>
      </c>
      <c r="H320" s="494">
        <v>0</v>
      </c>
      <c r="I320" s="621"/>
      <c r="J320" s="491"/>
      <c r="K320" s="610"/>
      <c r="L320" s="107"/>
      <c r="M320" s="69"/>
      <c r="N320" s="69"/>
      <c r="P320" s="71"/>
      <c r="V320" s="72"/>
      <c r="W320" s="71"/>
      <c r="X320" s="71"/>
      <c r="Y320" s="71"/>
      <c r="Z320" s="71"/>
      <c r="AA320" s="71"/>
      <c r="AU320" s="68"/>
      <c r="CC320" s="107"/>
      <c r="CE320" s="68"/>
      <c r="CS320" s="491"/>
    </row>
    <row r="321" spans="1:97" hidden="1" outlineLevel="1" x14ac:dyDescent="0.2">
      <c r="B321" s="437">
        <v>8</v>
      </c>
      <c r="C321" s="651" t="s">
        <v>293</v>
      </c>
      <c r="D321" s="652" t="s">
        <v>358</v>
      </c>
      <c r="E321" s="494">
        <f>13140*1000/50^0.7</f>
        <v>849799.2866426477</v>
      </c>
      <c r="F321" s="494">
        <v>0</v>
      </c>
      <c r="G321" s="494">
        <f>16200000/50^0.7</f>
        <v>1047697.7506553192</v>
      </c>
      <c r="H321" s="494">
        <v>0</v>
      </c>
      <c r="I321" s="621"/>
      <c r="J321" s="491"/>
      <c r="K321" s="610"/>
      <c r="L321" s="107"/>
      <c r="M321" s="69"/>
      <c r="N321" s="69"/>
      <c r="P321" s="71"/>
      <c r="V321" s="72"/>
      <c r="W321" s="71"/>
      <c r="X321" s="71"/>
      <c r="Y321" s="71"/>
      <c r="Z321" s="71"/>
      <c r="AA321" s="71"/>
      <c r="AU321" s="68"/>
      <c r="CC321" s="107"/>
      <c r="CE321" s="68"/>
      <c r="CS321" s="491"/>
    </row>
    <row r="322" spans="1:97" ht="27" hidden="1" outlineLevel="1" x14ac:dyDescent="0.2">
      <c r="B322" s="437">
        <v>9</v>
      </c>
      <c r="C322" s="651" t="s">
        <v>294</v>
      </c>
      <c r="D322" s="690" t="s">
        <v>295</v>
      </c>
      <c r="E322" s="494">
        <v>0</v>
      </c>
      <c r="F322" s="494">
        <v>155000</v>
      </c>
      <c r="G322" s="494">
        <v>0</v>
      </c>
      <c r="H322" s="494">
        <v>394000</v>
      </c>
      <c r="I322" s="621"/>
      <c r="J322" s="491"/>
      <c r="K322" s="610"/>
      <c r="L322" s="107"/>
      <c r="M322" s="69"/>
      <c r="N322" s="69"/>
      <c r="P322" s="71"/>
      <c r="V322" s="72"/>
      <c r="W322" s="71"/>
      <c r="X322" s="71"/>
      <c r="Y322" s="71"/>
      <c r="Z322" s="71"/>
      <c r="AA322" s="71"/>
      <c r="AU322" s="68"/>
      <c r="CC322" s="107"/>
      <c r="CE322" s="68"/>
      <c r="CS322" s="491"/>
    </row>
    <row r="323" spans="1:97" hidden="1" outlineLevel="1" x14ac:dyDescent="0.2">
      <c r="B323" s="437">
        <v>10</v>
      </c>
      <c r="C323" s="588" t="s">
        <v>287</v>
      </c>
      <c r="D323" s="692" t="s">
        <v>288</v>
      </c>
      <c r="E323" s="494">
        <v>0</v>
      </c>
      <c r="F323" s="494">
        <v>0</v>
      </c>
      <c r="G323" s="494">
        <v>0</v>
      </c>
      <c r="H323" s="494">
        <v>0</v>
      </c>
      <c r="I323" s="621"/>
      <c r="J323" s="491"/>
      <c r="K323" s="610"/>
      <c r="L323" s="107"/>
      <c r="M323" s="69"/>
      <c r="N323" s="69"/>
      <c r="P323" s="71"/>
      <c r="V323" s="72"/>
      <c r="W323" s="71"/>
      <c r="X323" s="71"/>
      <c r="Y323" s="71"/>
      <c r="Z323" s="71"/>
      <c r="AA323" s="71"/>
      <c r="AU323" s="68"/>
      <c r="CC323" s="107"/>
      <c r="CE323" s="68"/>
      <c r="CS323" s="491"/>
    </row>
    <row r="324" spans="1:97" hidden="1" outlineLevel="1" x14ac:dyDescent="0.2">
      <c r="B324" s="437">
        <v>11</v>
      </c>
      <c r="C324" s="651" t="s">
        <v>296</v>
      </c>
      <c r="D324" s="652" t="s">
        <v>358</v>
      </c>
      <c r="E324" s="494">
        <f>400*1000/10^0.7</f>
        <v>79810.492598755183</v>
      </c>
      <c r="F324" s="494">
        <v>0</v>
      </c>
      <c r="G324" s="494">
        <f>1009953/10^0.7</f>
        <v>201512.11607897648</v>
      </c>
      <c r="H324" s="494">
        <v>0</v>
      </c>
      <c r="I324" s="621"/>
      <c r="J324" s="491"/>
      <c r="K324" s="610"/>
      <c r="L324" s="107"/>
      <c r="M324" s="69"/>
      <c r="N324" s="69"/>
      <c r="P324" s="71"/>
      <c r="V324" s="72"/>
      <c r="W324" s="71"/>
      <c r="X324" s="71"/>
      <c r="Y324" s="71"/>
      <c r="Z324" s="71"/>
      <c r="AA324" s="71"/>
      <c r="AU324" s="68"/>
      <c r="CC324" s="107"/>
      <c r="CE324" s="68"/>
      <c r="CS324" s="491"/>
    </row>
    <row r="325" spans="1:97" hidden="1" outlineLevel="1" x14ac:dyDescent="0.2">
      <c r="B325" s="437">
        <v>12</v>
      </c>
      <c r="C325" s="651" t="s">
        <v>296</v>
      </c>
      <c r="D325" s="652" t="s">
        <v>358</v>
      </c>
      <c r="E325" s="494">
        <f>400*1000/10^0.7</f>
        <v>79810.492598755183</v>
      </c>
      <c r="F325" s="494">
        <v>0</v>
      </c>
      <c r="G325" s="494">
        <f>1009953/10^0.7</f>
        <v>201512.11607897648</v>
      </c>
      <c r="H325" s="494">
        <v>0</v>
      </c>
      <c r="I325" s="621"/>
      <c r="J325" s="491"/>
      <c r="K325" s="610"/>
      <c r="L325" s="107"/>
      <c r="M325" s="69"/>
      <c r="N325" s="69"/>
      <c r="P325" s="71"/>
      <c r="V325" s="72"/>
      <c r="W325" s="71"/>
      <c r="X325" s="71"/>
      <c r="Y325" s="71"/>
      <c r="Z325" s="71"/>
      <c r="AA325" s="71"/>
      <c r="AU325" s="68"/>
      <c r="CC325" s="107"/>
      <c r="CE325" s="68"/>
      <c r="CS325" s="491"/>
    </row>
    <row r="326" spans="1:97" hidden="1" outlineLevel="1" x14ac:dyDescent="0.2">
      <c r="B326" s="437">
        <v>13</v>
      </c>
      <c r="C326" s="651" t="s">
        <v>297</v>
      </c>
      <c r="D326" s="652" t="s">
        <v>358</v>
      </c>
      <c r="E326" s="494">
        <f>4180*1000/100^0.7</f>
        <v>166408.79729136187</v>
      </c>
      <c r="F326" s="494">
        <v>0</v>
      </c>
      <c r="G326" s="494">
        <f>12100000/100^0.7</f>
        <v>481709.67636973172</v>
      </c>
      <c r="H326" s="494">
        <v>0</v>
      </c>
      <c r="I326" s="621"/>
      <c r="J326" s="491"/>
      <c r="K326" s="610"/>
      <c r="L326" s="107"/>
      <c r="M326" s="69"/>
      <c r="N326" s="69"/>
      <c r="P326" s="71"/>
      <c r="V326" s="72"/>
      <c r="W326" s="71"/>
      <c r="X326" s="71"/>
      <c r="Y326" s="71"/>
      <c r="Z326" s="71"/>
      <c r="AA326" s="71"/>
      <c r="AU326" s="68"/>
      <c r="CC326" s="107"/>
      <c r="CE326" s="68"/>
      <c r="CS326" s="491"/>
    </row>
    <row r="327" spans="1:97" ht="38.25" hidden="1" customHeight="1" outlineLevel="1" x14ac:dyDescent="0.2">
      <c r="A327" s="69"/>
      <c r="B327" s="437">
        <v>14</v>
      </c>
      <c r="C327" s="493" t="s">
        <v>287</v>
      </c>
      <c r="D327" s="693" t="s">
        <v>288</v>
      </c>
      <c r="E327" s="686" t="s">
        <v>46</v>
      </c>
      <c r="F327" s="686" t="s">
        <v>46</v>
      </c>
      <c r="G327" s="686" t="s">
        <v>46</v>
      </c>
      <c r="H327" s="686" t="s">
        <v>46</v>
      </c>
      <c r="I327" s="110"/>
      <c r="J327" s="491"/>
      <c r="K327" s="611"/>
      <c r="L327" s="107"/>
      <c r="X327" s="71"/>
      <c r="Y327" s="71"/>
      <c r="Z327" s="71"/>
      <c r="AA327" s="71"/>
      <c r="AB327" s="71"/>
    </row>
    <row r="328" spans="1:97" hidden="1" outlineLevel="1" x14ac:dyDescent="0.2">
      <c r="A328" s="69"/>
      <c r="B328" s="436"/>
      <c r="C328" s="69"/>
      <c r="X328" s="71"/>
      <c r="Y328" s="71"/>
      <c r="Z328" s="71"/>
      <c r="AA328" s="71"/>
      <c r="AB328" s="71"/>
    </row>
    <row r="329" spans="1:97" hidden="1" outlineLevel="1" x14ac:dyDescent="0.2">
      <c r="A329" s="69"/>
      <c r="B329" s="233" t="s">
        <v>234</v>
      </c>
      <c r="C329" s="69"/>
      <c r="X329" s="71"/>
      <c r="Y329" s="71"/>
      <c r="Z329" s="71"/>
      <c r="AA329" s="71"/>
      <c r="AB329" s="71"/>
    </row>
    <row r="330" spans="1:97" hidden="1" outlineLevel="1" x14ac:dyDescent="0.2">
      <c r="A330" s="69"/>
      <c r="B330" s="143" t="s">
        <v>7</v>
      </c>
      <c r="C330" s="69"/>
      <c r="D330" s="233" t="s">
        <v>234</v>
      </c>
      <c r="X330" s="71"/>
      <c r="Y330" s="71"/>
      <c r="Z330" s="71"/>
      <c r="AA330" s="71"/>
      <c r="AB330" s="71"/>
    </row>
    <row r="331" spans="1:97" hidden="1" outlineLevel="1" x14ac:dyDescent="0.2">
      <c r="A331" s="69"/>
      <c r="B331" s="149" t="s">
        <v>109</v>
      </c>
      <c r="C331" s="69"/>
      <c r="D331" s="143" t="s">
        <v>124</v>
      </c>
      <c r="X331" s="71"/>
      <c r="Y331" s="71"/>
      <c r="Z331" s="71"/>
      <c r="AA331" s="71"/>
      <c r="AB331" s="71"/>
    </row>
    <row r="332" spans="1:97" hidden="1" outlineLevel="1" x14ac:dyDescent="0.2">
      <c r="A332" s="69"/>
      <c r="B332" s="149" t="s">
        <v>298</v>
      </c>
      <c r="C332" s="69"/>
      <c r="D332" s="149" t="s">
        <v>299</v>
      </c>
      <c r="X332" s="71"/>
      <c r="Y332" s="71"/>
      <c r="Z332" s="71"/>
      <c r="AA332" s="71"/>
      <c r="AB332" s="71"/>
    </row>
    <row r="333" spans="1:97" hidden="1" outlineLevel="1" x14ac:dyDescent="0.2">
      <c r="A333" s="69"/>
      <c r="B333" s="436"/>
      <c r="C333" s="69"/>
      <c r="D333" s="491" t="s">
        <v>300</v>
      </c>
      <c r="X333" s="71"/>
      <c r="Y333" s="71"/>
      <c r="Z333" s="71"/>
      <c r="AA333" s="71"/>
      <c r="AB333" s="71"/>
    </row>
    <row r="334" spans="1:97" hidden="1" outlineLevel="1" x14ac:dyDescent="0.2">
      <c r="X334" s="71"/>
      <c r="Y334" s="71"/>
      <c r="Z334" s="71"/>
      <c r="AA334" s="71"/>
      <c r="AB334" s="71"/>
    </row>
    <row r="335" spans="1:97" collapsed="1" x14ac:dyDescent="0.2">
      <c r="C335" s="107"/>
      <c r="D335" s="438"/>
      <c r="E335" s="111"/>
      <c r="F335" s="107"/>
      <c r="X335" s="71"/>
      <c r="Y335" s="71"/>
      <c r="Z335" s="71"/>
      <c r="AA335" s="71"/>
      <c r="AB335" s="71"/>
    </row>
    <row r="336" spans="1:97" x14ac:dyDescent="0.2">
      <c r="X336" s="71"/>
      <c r="Y336" s="71"/>
      <c r="Z336" s="71"/>
      <c r="AA336" s="71"/>
      <c r="AB336" s="71"/>
    </row>
    <row r="337" spans="2:28" x14ac:dyDescent="0.2">
      <c r="X337" s="71"/>
      <c r="Y337" s="71"/>
      <c r="Z337" s="71"/>
      <c r="AA337" s="71"/>
      <c r="AB337" s="71"/>
    </row>
    <row r="338" spans="2:28" x14ac:dyDescent="0.2">
      <c r="X338" s="71"/>
      <c r="Y338" s="71"/>
      <c r="Z338" s="71"/>
      <c r="AA338" s="71"/>
      <c r="AB338" s="71"/>
    </row>
    <row r="339" spans="2:28" x14ac:dyDescent="0.2">
      <c r="X339" s="71"/>
      <c r="Y339" s="71"/>
      <c r="Z339" s="71"/>
      <c r="AA339" s="71"/>
      <c r="AB339" s="71"/>
    </row>
    <row r="340" spans="2:28" x14ac:dyDescent="0.2">
      <c r="X340" s="71"/>
      <c r="Y340" s="71"/>
      <c r="Z340" s="71"/>
      <c r="AA340" s="71"/>
      <c r="AB340" s="71"/>
    </row>
    <row r="341" spans="2:28" x14ac:dyDescent="0.2">
      <c r="X341" s="71"/>
      <c r="Y341" s="71"/>
      <c r="Z341" s="71"/>
      <c r="AA341" s="71"/>
      <c r="AB341" s="71"/>
    </row>
    <row r="342" spans="2:28" x14ac:dyDescent="0.2">
      <c r="G342" s="164"/>
      <c r="H342" s="164"/>
      <c r="I342" s="164"/>
      <c r="X342" s="71"/>
      <c r="Y342" s="71"/>
      <c r="Z342" s="71"/>
      <c r="AA342" s="71"/>
      <c r="AB342" s="71"/>
    </row>
    <row r="343" spans="2:28" x14ac:dyDescent="0.2">
      <c r="B343" s="164"/>
      <c r="C343" s="164"/>
      <c r="D343" s="164"/>
      <c r="E343" s="191"/>
      <c r="F343" s="164"/>
      <c r="G343" s="164"/>
      <c r="H343" s="164"/>
      <c r="I343" s="164"/>
      <c r="X343" s="71"/>
      <c r="Y343" s="71"/>
      <c r="Z343" s="71"/>
      <c r="AA343" s="71"/>
      <c r="AB343" s="71"/>
    </row>
    <row r="344" spans="2:28" x14ac:dyDescent="0.2">
      <c r="B344" s="164"/>
      <c r="C344" s="164"/>
      <c r="D344" s="164"/>
      <c r="E344" s="191"/>
      <c r="F344" s="164"/>
      <c r="G344" s="164"/>
      <c r="H344" s="164"/>
      <c r="I344" s="164"/>
      <c r="X344" s="71"/>
      <c r="Y344" s="71"/>
      <c r="Z344" s="71"/>
      <c r="AA344" s="71"/>
      <c r="AB344" s="71"/>
    </row>
    <row r="345" spans="2:28" x14ac:dyDescent="0.2">
      <c r="B345" s="164"/>
      <c r="C345" s="164"/>
      <c r="D345" s="164"/>
      <c r="E345" s="191"/>
      <c r="F345" s="164"/>
      <c r="X345" s="71"/>
      <c r="Y345" s="71"/>
      <c r="Z345" s="71"/>
      <c r="AA345" s="71"/>
      <c r="AB345" s="71"/>
    </row>
    <row r="346" spans="2:28" x14ac:dyDescent="0.2">
      <c r="X346" s="71"/>
      <c r="Y346" s="71"/>
      <c r="Z346" s="71"/>
      <c r="AA346" s="71"/>
      <c r="AB346" s="71"/>
    </row>
    <row r="347" spans="2:28" x14ac:dyDescent="0.2">
      <c r="X347" s="71"/>
      <c r="Y347" s="71"/>
      <c r="Z347" s="71"/>
      <c r="AA347" s="71"/>
      <c r="AB347" s="71"/>
    </row>
    <row r="348" spans="2:28" x14ac:dyDescent="0.2">
      <c r="X348" s="71"/>
      <c r="Y348" s="71"/>
      <c r="Z348" s="71"/>
      <c r="AA348" s="71"/>
      <c r="AB348" s="71"/>
    </row>
    <row r="349" spans="2:28" x14ac:dyDescent="0.2">
      <c r="X349" s="71"/>
      <c r="Y349" s="71"/>
      <c r="Z349" s="71"/>
      <c r="AA349" s="71"/>
      <c r="AB349" s="71"/>
    </row>
    <row r="350" spans="2:28" x14ac:dyDescent="0.2">
      <c r="X350" s="71"/>
      <c r="Y350" s="71"/>
      <c r="Z350" s="71"/>
      <c r="AA350" s="71"/>
      <c r="AB350" s="71"/>
    </row>
    <row r="351" spans="2:28" x14ac:dyDescent="0.2">
      <c r="X351" s="71"/>
      <c r="Y351" s="71"/>
      <c r="Z351" s="71"/>
      <c r="AA351" s="71"/>
      <c r="AB351" s="71"/>
    </row>
    <row r="352" spans="2:28" x14ac:dyDescent="0.2">
      <c r="X352" s="71"/>
      <c r="Y352" s="71"/>
      <c r="Z352" s="71"/>
      <c r="AA352" s="71"/>
      <c r="AB352" s="71"/>
    </row>
    <row r="353" spans="2:28" x14ac:dyDescent="0.2">
      <c r="X353" s="71"/>
      <c r="Y353" s="71"/>
      <c r="Z353" s="71"/>
      <c r="AA353" s="71"/>
      <c r="AB353" s="71"/>
    </row>
    <row r="354" spans="2:28" x14ac:dyDescent="0.2">
      <c r="X354" s="71"/>
      <c r="Y354" s="71"/>
      <c r="Z354" s="71"/>
      <c r="AA354" s="71"/>
      <c r="AB354" s="71"/>
    </row>
    <row r="355" spans="2:28" x14ac:dyDescent="0.2">
      <c r="X355" s="71"/>
      <c r="Y355" s="71"/>
      <c r="Z355" s="71"/>
      <c r="AA355" s="71"/>
      <c r="AB355" s="71"/>
    </row>
    <row r="356" spans="2:28" x14ac:dyDescent="0.2">
      <c r="X356" s="71"/>
      <c r="Y356" s="71"/>
      <c r="Z356" s="71"/>
      <c r="AA356" s="71"/>
      <c r="AB356" s="71"/>
    </row>
    <row r="357" spans="2:28" x14ac:dyDescent="0.2">
      <c r="G357" s="164"/>
      <c r="H357" s="164"/>
      <c r="I357" s="164"/>
      <c r="X357" s="71"/>
      <c r="Y357" s="71"/>
      <c r="Z357" s="71"/>
      <c r="AA357" s="71"/>
      <c r="AB357" s="71"/>
    </row>
    <row r="358" spans="2:28" x14ac:dyDescent="0.2">
      <c r="B358" s="164"/>
      <c r="C358" s="164"/>
      <c r="D358" s="164"/>
      <c r="E358" s="191"/>
      <c r="F358" s="164"/>
      <c r="G358" s="164"/>
      <c r="H358" s="164"/>
      <c r="I358" s="164"/>
      <c r="X358" s="71"/>
      <c r="Y358" s="71"/>
      <c r="Z358" s="71"/>
      <c r="AA358" s="71"/>
      <c r="AB358" s="71"/>
    </row>
    <row r="359" spans="2:28" x14ac:dyDescent="0.2">
      <c r="B359" s="164"/>
      <c r="C359" s="164"/>
      <c r="D359" s="164"/>
      <c r="E359" s="191"/>
      <c r="F359" s="164"/>
      <c r="G359" s="164"/>
      <c r="H359" s="164"/>
      <c r="I359" s="164"/>
      <c r="X359" s="71"/>
      <c r="Y359" s="71"/>
      <c r="Z359" s="71"/>
      <c r="AA359" s="71"/>
      <c r="AB359" s="71"/>
    </row>
    <row r="360" spans="2:28" x14ac:dyDescent="0.2">
      <c r="B360" s="164"/>
      <c r="C360" s="164"/>
      <c r="D360" s="164"/>
      <c r="E360" s="191"/>
      <c r="F360" s="164"/>
      <c r="X360" s="71"/>
      <c r="Y360" s="71"/>
      <c r="Z360" s="71"/>
      <c r="AA360" s="71"/>
      <c r="AB360" s="71"/>
    </row>
    <row r="361" spans="2:28" x14ac:dyDescent="0.2">
      <c r="X361" s="71"/>
      <c r="Y361" s="71"/>
      <c r="Z361" s="71"/>
      <c r="AA361" s="71"/>
      <c r="AB361" s="71"/>
    </row>
    <row r="362" spans="2:28" x14ac:dyDescent="0.2">
      <c r="X362" s="71"/>
      <c r="Y362" s="71"/>
      <c r="Z362" s="71"/>
      <c r="AA362" s="71"/>
      <c r="AB362" s="71"/>
    </row>
    <row r="363" spans="2:28" x14ac:dyDescent="0.2">
      <c r="X363" s="71"/>
      <c r="Y363" s="71"/>
      <c r="Z363" s="71"/>
      <c r="AA363" s="71"/>
      <c r="AB363" s="71"/>
    </row>
  </sheetData>
  <sheetProtection sheet="1" objects="1" scenarios="1" formatColumns="0" formatRows="0"/>
  <mergeCells count="8">
    <mergeCell ref="E311:F311"/>
    <mergeCell ref="G311:H311"/>
    <mergeCell ref="C6:I6"/>
    <mergeCell ref="H25:I25"/>
    <mergeCell ref="B239:I239"/>
    <mergeCell ref="B267:D267"/>
    <mergeCell ref="B269:D269"/>
    <mergeCell ref="E295:H295"/>
  </mergeCells>
  <conditionalFormatting sqref="AY27:CB208 R27:AU266">
    <cfRule type="expression" dxfId="4" priority="2">
      <formula>IF(R$26&gt;Betrachtungszeit_Heizung,1,0)</formula>
    </cfRule>
  </conditionalFormatting>
  <conditionalFormatting sqref="B207:I207 B27:I185">
    <cfRule type="expression" dxfId="3" priority="1">
      <formula>IF($CV27=0,1,0)</formula>
    </cfRule>
  </conditionalFormatting>
  <dataValidations count="5">
    <dataValidation type="whole" operator="greaterThan" allowBlank="1" showInputMessage="1" showErrorMessage="1" error="Seuls des chiffres entiers peuvent être saisis." sqref="F27:F185 F208" xr:uid="{1DDA22B0-C834-49E3-83DE-7D392CDAD1C9}">
      <formula1>0</formula1>
    </dataValidation>
    <dataValidation type="list" showInputMessage="1" showErrorMessage="1" sqref="I27:I35 I173:I174 I167:I171 I156:I165 I145:I154 I140:I143 I131:I138 I127:I129 I120:I125 I114:I118 I108:I112 I99:I106 I93:I97 I83:I91 I75:I81 I69:I73 I60:I67 I50:I58 I37:I48 I208" xr:uid="{C9BF9CE5-4CC8-4C61-8F5E-0842D2D3E97A}">
      <formula1>$D$331:$D$332</formula1>
    </dataValidation>
    <dataValidation type="list" allowBlank="1" showInputMessage="1" showErrorMessage="1" sqref="C24" xr:uid="{CDB36C31-E7EB-4289-9D13-27837EAF2BFA}">
      <formula1>vba_ddJaNein</formula1>
    </dataValidation>
    <dataValidation type="list" showInputMessage="1" showErrorMessage="1" error="Veuillez sélectionner la production de chaleur. Si aucune entrée n'est effectuée, réinitialisez à &quot;VEUILLEZ SÉECTIONNER&quot;" sqref="C15 C7" xr:uid="{33CF0AF6-2332-408B-8498-AD59E09A248B}">
      <formula1>$B$279:$B$293</formula1>
    </dataValidation>
    <dataValidation type="list" allowBlank="1" showInputMessage="1" showErrorMessage="1" sqref="B247:B249" xr:uid="{E025D2F4-8CB1-4BE2-97EB-C0E38E4618F0}">
      <formula1>$B$296:$B$302</formula1>
    </dataValidation>
  </dataValidations>
  <pageMargins left="0.70866141732283472" right="0.70866141732283472" top="1.3779527559055118" bottom="1.1811023622047245" header="0.43307086614173229" footer="0.31496062992125984"/>
  <pageSetup paperSize="9" fitToHeight="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rowBreaks count="4" manualBreakCount="4">
    <brk id="24" min="1" max="8" man="1"/>
    <brk id="223" min="1" max="8" man="1"/>
    <brk id="237" min="1" max="8" man="1"/>
    <brk id="255" min="1" max="8" man="1"/>
  </row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0FE6-D7C2-47FE-BE9A-0678C48907D6}">
  <sheetPr codeName="THeizungV5">
    <tabColor rgb="FFFFC000"/>
    <pageSetUpPr autoPageBreaks="0" fitToPage="1"/>
  </sheetPr>
  <dimension ref="A1:CW363"/>
  <sheetViews>
    <sheetView showGridLines="0" zoomScaleNormal="100" zoomScaleSheetLayoutView="70" zoomScalePageLayoutView="115" workbookViewId="0"/>
  </sheetViews>
  <sheetFormatPr baseColWidth="10" defaultRowHeight="12.75" outlineLevelRow="1" outlineLevelCol="1" x14ac:dyDescent="0.2"/>
  <cols>
    <col min="1" max="1" width="4.28515625" style="491" customWidth="1"/>
    <col min="2" max="2" width="48.7109375" style="491" customWidth="1"/>
    <col min="3" max="3" width="46" style="491" customWidth="1"/>
    <col min="4" max="4" width="18.28515625" style="491" customWidth="1"/>
    <col min="5" max="5" width="22.7109375" style="68" customWidth="1"/>
    <col min="6" max="6" width="12.28515625" style="491" customWidth="1"/>
    <col min="7" max="7" width="21.5703125" style="491" customWidth="1"/>
    <col min="8" max="8" width="8.85546875" style="491" customWidth="1"/>
    <col min="9" max="9" width="8" style="491" customWidth="1"/>
    <col min="10" max="10" width="5.5703125" style="107" customWidth="1"/>
    <col min="11" max="12" width="13.28515625" style="69" hidden="1" customWidth="1" outlineLevel="1"/>
    <col min="13" max="14" width="13.28515625" style="70" hidden="1" customWidth="1" outlineLevel="1"/>
    <col min="15" max="15" width="4.5703125" style="69" hidden="1" customWidth="1" outlineLevel="1"/>
    <col min="16" max="16" width="65.5703125" style="69" hidden="1" customWidth="1" outlineLevel="1"/>
    <col min="17" max="22" width="9" style="71" hidden="1" customWidth="1" outlineLevel="1"/>
    <col min="23" max="47" width="9" style="72" hidden="1" customWidth="1" outlineLevel="1"/>
    <col min="48" max="48" width="23.140625" style="68" hidden="1" customWidth="1" outlineLevel="1"/>
    <col min="49" max="49" width="12.7109375" style="68" hidden="1" customWidth="1" outlineLevel="1"/>
    <col min="50" max="51" width="11.42578125" style="68" hidden="1" customWidth="1" outlineLevel="1"/>
    <col min="52" max="52" width="10.140625" style="68" hidden="1" customWidth="1" outlineLevel="1"/>
    <col min="53" max="80" width="8.5703125" style="68" hidden="1" customWidth="1" outlineLevel="1"/>
    <col min="81" max="81" width="20.140625" style="112" hidden="1" customWidth="1" outlineLevel="1"/>
    <col min="82" max="82" width="8.5703125" style="491" customWidth="1" collapsed="1"/>
    <col min="83" max="83" width="50.7109375" style="491" hidden="1" customWidth="1" outlineLevel="1"/>
    <col min="84" max="97" width="8" style="68" hidden="1" customWidth="1" outlineLevel="1"/>
    <col min="98" max="98" width="19.5703125" style="491" hidden="1" customWidth="1" outlineLevel="1"/>
    <col min="99" max="99" width="16.140625" style="491" hidden="1" customWidth="1" outlineLevel="1"/>
    <col min="100" max="100" width="16" style="491" hidden="1" customWidth="1" outlineLevel="1"/>
    <col min="101" max="101" width="11.42578125" style="491" collapsed="1"/>
    <col min="102" max="16384" width="11.42578125" style="491"/>
  </cols>
  <sheetData>
    <row r="1" spans="1:100" ht="15.75" x14ac:dyDescent="0.25">
      <c r="B1" s="67" t="s">
        <v>87</v>
      </c>
      <c r="W1" s="71"/>
      <c r="X1" s="71"/>
      <c r="Y1" s="71"/>
      <c r="Z1" s="71"/>
      <c r="AA1" s="71"/>
      <c r="AB1" s="71"/>
      <c r="AC1" s="71"/>
      <c r="AD1" s="71"/>
      <c r="AE1" s="71"/>
      <c r="AF1" s="71"/>
      <c r="AG1" s="71"/>
    </row>
    <row r="2" spans="1:100" x14ac:dyDescent="0.2">
      <c r="J2" s="102"/>
      <c r="W2" s="71"/>
      <c r="X2" s="71"/>
      <c r="Y2" s="71"/>
      <c r="Z2" s="71"/>
      <c r="AA2" s="71"/>
      <c r="AB2" s="71"/>
      <c r="AC2" s="71"/>
      <c r="AD2" s="71"/>
      <c r="AE2" s="71"/>
      <c r="AF2" s="71"/>
      <c r="AG2" s="71"/>
    </row>
    <row r="3" spans="1:100" x14ac:dyDescent="0.2">
      <c r="B3" s="73" t="s">
        <v>98</v>
      </c>
      <c r="C3" s="73"/>
      <c r="D3" s="73"/>
      <c r="E3" s="74"/>
      <c r="F3" s="73"/>
      <c r="G3" s="73"/>
      <c r="H3" s="73"/>
      <c r="I3" s="73"/>
      <c r="J3" s="222"/>
      <c r="K3" s="76"/>
      <c r="L3" s="76"/>
      <c r="M3" s="77"/>
      <c r="N3" s="77"/>
      <c r="O3" s="76"/>
      <c r="P3" s="76"/>
      <c r="Q3" s="78"/>
      <c r="R3" s="78"/>
      <c r="S3" s="78"/>
      <c r="T3" s="78"/>
      <c r="U3" s="78"/>
      <c r="V3" s="78"/>
      <c r="W3" s="78"/>
      <c r="X3" s="78"/>
      <c r="Y3" s="78"/>
      <c r="Z3" s="78"/>
      <c r="AA3" s="78"/>
      <c r="AB3" s="78"/>
      <c r="AC3" s="78"/>
      <c r="AD3" s="78"/>
      <c r="AE3" s="78"/>
      <c r="AF3" s="78"/>
      <c r="AG3" s="78"/>
      <c r="AH3" s="79"/>
      <c r="AI3" s="79"/>
      <c r="AJ3" s="79"/>
      <c r="AK3" s="79"/>
      <c r="AL3" s="79"/>
      <c r="AM3" s="79"/>
      <c r="AN3" s="79"/>
      <c r="AO3" s="79"/>
      <c r="AP3" s="79"/>
      <c r="AQ3" s="79"/>
      <c r="AR3" s="79"/>
      <c r="AS3" s="79"/>
      <c r="AT3" s="79"/>
      <c r="AU3" s="79"/>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D3" s="112"/>
      <c r="CE3" s="80"/>
      <c r="CF3" s="80"/>
      <c r="CG3" s="80"/>
      <c r="CH3" s="80"/>
      <c r="CI3" s="80"/>
      <c r="CJ3" s="80"/>
      <c r="CK3" s="80"/>
      <c r="CL3" s="80"/>
      <c r="CM3" s="80"/>
      <c r="CN3" s="80"/>
      <c r="CO3" s="80"/>
      <c r="CP3" s="80"/>
      <c r="CQ3" s="80"/>
      <c r="CR3" s="80"/>
      <c r="CS3" s="80"/>
      <c r="CT3" s="80"/>
      <c r="CU3" s="80"/>
      <c r="CV3" s="80"/>
    </row>
    <row r="4" spans="1:100" ht="6" customHeight="1" x14ac:dyDescent="0.2">
      <c r="J4" s="102"/>
      <c r="W4" s="71"/>
      <c r="X4" s="71"/>
      <c r="Y4" s="71"/>
      <c r="Z4" s="71"/>
      <c r="AA4" s="71"/>
      <c r="AB4" s="71"/>
      <c r="AC4" s="71"/>
      <c r="AD4" s="71"/>
      <c r="AE4" s="71"/>
      <c r="AF4" s="71"/>
      <c r="AG4" s="71"/>
    </row>
    <row r="5" spans="1:100" ht="13.5" thickBot="1" x14ac:dyDescent="0.25">
      <c r="B5" s="81" t="s">
        <v>99</v>
      </c>
      <c r="C5" s="82" t="s">
        <v>308</v>
      </c>
      <c r="D5" s="83"/>
      <c r="E5" s="84"/>
      <c r="F5" s="83"/>
      <c r="G5" s="83"/>
      <c r="J5" s="102"/>
      <c r="W5" s="71"/>
      <c r="X5" s="71"/>
      <c r="Y5" s="71"/>
      <c r="Z5" s="71"/>
      <c r="AA5" s="71"/>
      <c r="AB5" s="71"/>
      <c r="AC5" s="71"/>
      <c r="AD5" s="71"/>
      <c r="AE5" s="71"/>
      <c r="AF5" s="71"/>
      <c r="AG5" s="71"/>
    </row>
    <row r="6" spans="1:100" s="85" customFormat="1" ht="41.25" customHeight="1" thickBot="1" x14ac:dyDescent="0.25">
      <c r="B6" s="86" t="s">
        <v>101</v>
      </c>
      <c r="C6" s="751"/>
      <c r="D6" s="752"/>
      <c r="E6" s="752"/>
      <c r="F6" s="752"/>
      <c r="G6" s="752"/>
      <c r="H6" s="752"/>
      <c r="I6" s="753"/>
      <c r="J6" s="91"/>
      <c r="K6" s="86"/>
      <c r="L6" s="86"/>
      <c r="M6" s="87"/>
      <c r="N6" s="87"/>
      <c r="O6" s="86"/>
      <c r="P6" s="86"/>
      <c r="Q6" s="88"/>
      <c r="R6" s="88"/>
      <c r="S6" s="88"/>
      <c r="T6" s="88"/>
      <c r="U6" s="88"/>
      <c r="V6" s="88"/>
      <c r="W6" s="88"/>
      <c r="X6" s="88"/>
      <c r="Y6" s="88"/>
      <c r="Z6" s="88"/>
      <c r="AA6" s="88"/>
      <c r="AB6" s="88"/>
      <c r="AC6" s="88"/>
      <c r="AD6" s="88"/>
      <c r="AE6" s="88"/>
      <c r="AF6" s="88"/>
      <c r="AG6" s="88"/>
      <c r="AH6" s="89"/>
      <c r="AI6" s="89"/>
      <c r="AJ6" s="89"/>
      <c r="AK6" s="89"/>
      <c r="AL6" s="89"/>
      <c r="AM6" s="89"/>
      <c r="AN6" s="89"/>
      <c r="AO6" s="89"/>
      <c r="AP6" s="89"/>
      <c r="AQ6" s="89"/>
      <c r="AR6" s="89"/>
      <c r="AS6" s="89"/>
      <c r="AT6" s="89"/>
      <c r="AU6" s="89"/>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563"/>
      <c r="CF6" s="90"/>
      <c r="CG6" s="90"/>
      <c r="CH6" s="90"/>
      <c r="CI6" s="90"/>
      <c r="CJ6" s="90"/>
      <c r="CK6" s="90"/>
      <c r="CL6" s="90"/>
      <c r="CM6" s="90"/>
      <c r="CN6" s="90"/>
      <c r="CO6" s="90"/>
      <c r="CP6" s="90"/>
      <c r="CQ6" s="90"/>
      <c r="CR6" s="90"/>
      <c r="CS6" s="90"/>
    </row>
    <row r="7" spans="1:100" ht="13.5" thickBot="1" x14ac:dyDescent="0.25">
      <c r="A7" s="372" t="s">
        <v>8</v>
      </c>
      <c r="B7" s="197" t="s">
        <v>102</v>
      </c>
      <c r="C7" s="248" t="s">
        <v>7</v>
      </c>
      <c r="D7" s="695" t="str">
        <f>IF(OR(C13=3,C13=1),"VBE n'autorise aucun système de production de chaleur fossile (voir également commentaire)","")</f>
        <v/>
      </c>
      <c r="E7" s="685"/>
      <c r="F7" s="685"/>
      <c r="G7" s="685"/>
      <c r="H7" s="685"/>
      <c r="I7" s="685"/>
      <c r="J7" s="102"/>
      <c r="W7" s="71"/>
      <c r="X7" s="71"/>
      <c r="Y7" s="71"/>
      <c r="Z7" s="71"/>
      <c r="AA7" s="71"/>
      <c r="AB7" s="71"/>
      <c r="AC7" s="71"/>
      <c r="AD7" s="71"/>
      <c r="AE7" s="71"/>
      <c r="AF7" s="71"/>
      <c r="AG7" s="71"/>
    </row>
    <row r="8" spans="1:100" ht="13.5" thickBot="1" x14ac:dyDescent="0.25">
      <c r="A8" s="69"/>
      <c r="B8" s="694" t="str">
        <f>IF(C12=9,"Surface de capteurs","Puissance de chauffe")</f>
        <v>Puissance de chauffe</v>
      </c>
      <c r="C8" s="245"/>
      <c r="D8" s="95" t="str">
        <f>IF(C12=9,"m2","kW")</f>
        <v>kW</v>
      </c>
      <c r="E8" s="70"/>
      <c r="F8" s="95"/>
      <c r="G8" s="95"/>
      <c r="H8" s="95"/>
      <c r="I8" s="95"/>
      <c r="W8" s="71"/>
      <c r="X8" s="71"/>
      <c r="Y8" s="71"/>
      <c r="Z8" s="71"/>
      <c r="AA8" s="71"/>
      <c r="AB8" s="71"/>
      <c r="AC8" s="71"/>
      <c r="AD8" s="71"/>
      <c r="AE8" s="71"/>
      <c r="AF8" s="71"/>
      <c r="AG8" s="71"/>
    </row>
    <row r="9" spans="1:100" ht="13.5" thickBot="1" x14ac:dyDescent="0.25">
      <c r="A9" s="372" t="s">
        <v>8</v>
      </c>
      <c r="B9" s="96" t="s">
        <v>360</v>
      </c>
      <c r="C9" s="246"/>
      <c r="D9" s="95" t="s">
        <v>95</v>
      </c>
      <c r="E9" s="70"/>
      <c r="F9" s="95"/>
      <c r="G9" s="95"/>
      <c r="H9" s="95"/>
      <c r="I9" s="95"/>
      <c r="J9" s="102"/>
      <c r="W9" s="71"/>
      <c r="X9" s="71"/>
      <c r="Y9" s="71"/>
      <c r="Z9" s="71"/>
      <c r="AA9" s="71"/>
      <c r="AB9" s="71"/>
      <c r="AC9" s="71"/>
      <c r="AD9" s="71"/>
      <c r="AE9" s="71"/>
      <c r="AF9" s="71"/>
      <c r="AG9" s="71"/>
    </row>
    <row r="10" spans="1:100" ht="13.5" thickBot="1" x14ac:dyDescent="0.25">
      <c r="A10" s="372" t="s">
        <v>8</v>
      </c>
      <c r="B10" s="96" t="str">
        <f>VLOOKUP(C12,$C$279:$F$293,4,0)</f>
        <v>Degré d'efficacité/coefficient de performance annuel COP</v>
      </c>
      <c r="C10" s="246"/>
      <c r="D10" s="505" t="str">
        <f>IF(C13=0,"% / -",IF(C13=14,"","%"))</f>
        <v>% / -</v>
      </c>
      <c r="E10" s="646" t="str">
        <f>IF(AND(C13=14,C10&gt;7),"COP &gt; 7, veuillez vérifier",IF(AND(B10="Rendement",C10&lt;&gt;"",OR(C10&gt;100,C10&lt;80)),"Rendement &lt; 80% ou &gt; 100%, veuillez vérifier",""))</f>
        <v/>
      </c>
      <c r="F10" s="95"/>
      <c r="G10" s="95"/>
      <c r="H10" s="95"/>
      <c r="I10" s="95"/>
      <c r="J10" s="102"/>
      <c r="W10" s="71"/>
      <c r="X10" s="71"/>
      <c r="Y10" s="71"/>
      <c r="Z10" s="71"/>
      <c r="AA10" s="71"/>
      <c r="AB10" s="71"/>
      <c r="AC10" s="71"/>
      <c r="AD10" s="71"/>
      <c r="AE10" s="71"/>
      <c r="AF10" s="71"/>
      <c r="AG10" s="71"/>
    </row>
    <row r="11" spans="1:100" ht="13.5" thickBot="1" x14ac:dyDescent="0.25">
      <c r="A11" s="69"/>
      <c r="B11" s="96" t="str">
        <f>"Consomation d'énergie finale ("&amp;VLOOKUP(C12,$C$279:$E$293,3,0)&amp;")"</f>
        <v>Consomation d'énergie finale (Agent énergétique)</v>
      </c>
      <c r="C11" s="519">
        <f>IFERROR(IF(C13=14,C9/C10,C9/C10%),0)</f>
        <v>0</v>
      </c>
      <c r="D11" s="95" t="s">
        <v>95</v>
      </c>
      <c r="E11" s="70"/>
      <c r="F11" s="95"/>
      <c r="G11" s="95"/>
      <c r="H11" s="95"/>
      <c r="I11" s="95"/>
      <c r="W11" s="71"/>
      <c r="X11" s="71"/>
      <c r="Y11" s="71"/>
      <c r="Z11" s="71"/>
      <c r="AA11" s="71"/>
      <c r="AB11" s="71"/>
      <c r="AC11" s="71"/>
      <c r="AD11" s="71"/>
      <c r="AE11" s="71"/>
      <c r="AF11" s="71"/>
      <c r="AG11" s="71"/>
    </row>
    <row r="12" spans="1:100" s="100" customFormat="1" ht="13.5" hidden="1" thickBot="1" x14ac:dyDescent="0.25">
      <c r="B12" s="96" t="s">
        <v>235</v>
      </c>
      <c r="C12" s="101">
        <f>IF(ISBLANK(C7),0,VLOOKUP(C7,$B$279:$G$293,2,0))</f>
        <v>0</v>
      </c>
      <c r="D12" s="102"/>
      <c r="E12" s="103"/>
      <c r="F12" s="103"/>
      <c r="G12" s="103"/>
      <c r="H12" s="104"/>
      <c r="I12" s="104"/>
      <c r="J12" s="105"/>
      <c r="M12" s="105"/>
      <c r="N12" s="105"/>
      <c r="Q12" s="106"/>
      <c r="R12" s="106"/>
      <c r="S12" s="106"/>
      <c r="T12" s="106"/>
      <c r="U12" s="106"/>
      <c r="V12" s="106"/>
      <c r="W12" s="71"/>
      <c r="X12" s="106"/>
      <c r="Y12" s="106"/>
      <c r="Z12" s="106"/>
      <c r="AA12" s="106"/>
      <c r="AB12" s="106"/>
      <c r="AC12" s="71"/>
      <c r="AD12" s="106"/>
      <c r="AE12" s="106"/>
      <c r="AF12" s="106"/>
      <c r="AG12" s="106"/>
      <c r="AH12" s="106"/>
      <c r="AI12" s="106"/>
      <c r="AJ12" s="106"/>
      <c r="AK12" s="106"/>
      <c r="AL12" s="106"/>
      <c r="AM12" s="106"/>
      <c r="AN12" s="106"/>
      <c r="AO12" s="106"/>
      <c r="AP12" s="106"/>
      <c r="AQ12" s="106"/>
      <c r="AR12" s="106"/>
      <c r="AS12" s="106"/>
      <c r="AT12" s="106"/>
      <c r="AU12" s="106"/>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F12" s="105"/>
      <c r="CG12" s="105"/>
      <c r="CH12" s="105"/>
      <c r="CI12" s="105"/>
      <c r="CJ12" s="105"/>
      <c r="CK12" s="105"/>
      <c r="CL12" s="105"/>
      <c r="CM12" s="105"/>
      <c r="CN12" s="105"/>
      <c r="CO12" s="105"/>
      <c r="CP12" s="105"/>
      <c r="CQ12" s="105"/>
      <c r="CR12" s="105"/>
      <c r="CS12" s="105"/>
    </row>
    <row r="13" spans="1:100" s="100" customFormat="1" hidden="1" x14ac:dyDescent="0.2">
      <c r="B13" s="96" t="s">
        <v>236</v>
      </c>
      <c r="C13" s="96">
        <f>IF(ISBLANK(C7),0,VLOOKUP(C7,$B$279:$F$293,3,0))</f>
        <v>0</v>
      </c>
      <c r="D13" s="102"/>
      <c r="E13" s="103"/>
      <c r="F13" s="103"/>
      <c r="G13" s="103"/>
      <c r="H13" s="104"/>
      <c r="I13" s="104"/>
      <c r="J13" s="105"/>
      <c r="M13" s="105"/>
      <c r="N13" s="105"/>
      <c r="Q13" s="106"/>
      <c r="R13" s="106"/>
      <c r="S13" s="106"/>
      <c r="T13" s="106"/>
      <c r="U13" s="106"/>
      <c r="V13" s="106"/>
      <c r="W13" s="71"/>
      <c r="X13" s="106"/>
      <c r="Y13" s="106"/>
      <c r="Z13" s="106"/>
      <c r="AA13" s="106"/>
      <c r="AB13" s="106"/>
      <c r="AC13" s="71"/>
      <c r="AD13" s="106"/>
      <c r="AE13" s="106"/>
      <c r="AF13" s="106"/>
      <c r="AG13" s="106"/>
      <c r="AH13" s="106"/>
      <c r="AI13" s="106"/>
      <c r="AJ13" s="106"/>
      <c r="AK13" s="106"/>
      <c r="AL13" s="106"/>
      <c r="AM13" s="106"/>
      <c r="AN13" s="106"/>
      <c r="AO13" s="106"/>
      <c r="AP13" s="106"/>
      <c r="AQ13" s="106"/>
      <c r="AR13" s="106"/>
      <c r="AS13" s="106"/>
      <c r="AT13" s="106"/>
      <c r="AU13" s="106"/>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F13" s="105"/>
      <c r="CG13" s="105"/>
      <c r="CH13" s="105"/>
      <c r="CI13" s="105"/>
      <c r="CJ13" s="105"/>
      <c r="CK13" s="105"/>
      <c r="CL13" s="105"/>
      <c r="CM13" s="105"/>
      <c r="CN13" s="105"/>
      <c r="CO13" s="105"/>
      <c r="CP13" s="105"/>
      <c r="CQ13" s="105"/>
      <c r="CR13" s="105"/>
      <c r="CS13" s="105"/>
    </row>
    <row r="14" spans="1:100" s="107" customFormat="1" ht="12.75" customHeight="1" x14ac:dyDescent="0.2">
      <c r="A14" s="102"/>
      <c r="E14" s="646"/>
      <c r="F14" s="102"/>
      <c r="G14" s="102"/>
      <c r="H14" s="102"/>
      <c r="I14" s="102"/>
      <c r="J14" s="102"/>
      <c r="K14" s="109"/>
      <c r="L14" s="102"/>
      <c r="M14" s="108"/>
      <c r="N14" s="108"/>
      <c r="O14" s="102"/>
      <c r="P14" s="109"/>
      <c r="Q14" s="110"/>
      <c r="R14" s="110"/>
      <c r="S14" s="110"/>
      <c r="T14" s="110"/>
      <c r="U14" s="110"/>
      <c r="V14" s="110"/>
      <c r="W14" s="71"/>
      <c r="X14" s="110"/>
      <c r="Y14" s="110"/>
      <c r="Z14" s="110"/>
      <c r="AA14" s="110"/>
      <c r="AB14" s="110"/>
      <c r="AC14" s="71"/>
      <c r="AD14" s="110"/>
      <c r="AE14" s="110"/>
      <c r="AF14" s="110"/>
      <c r="AG14" s="110"/>
      <c r="AH14" s="111"/>
      <c r="AI14" s="111"/>
      <c r="AJ14" s="111"/>
      <c r="AK14" s="111"/>
      <c r="AL14" s="111"/>
      <c r="AM14" s="111"/>
      <c r="AN14" s="111"/>
      <c r="AO14" s="111"/>
      <c r="AP14" s="111"/>
      <c r="AQ14" s="111"/>
      <c r="AR14" s="111"/>
      <c r="AS14" s="111"/>
      <c r="AT14" s="111"/>
      <c r="AU14" s="111"/>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F14" s="112"/>
      <c r="CG14" s="112"/>
      <c r="CH14" s="112"/>
      <c r="CI14" s="112"/>
      <c r="CJ14" s="112"/>
      <c r="CK14" s="112"/>
      <c r="CL14" s="112"/>
      <c r="CM14" s="112"/>
      <c r="CN14" s="112"/>
      <c r="CO14" s="112"/>
      <c r="CP14" s="112"/>
      <c r="CQ14" s="112"/>
      <c r="CR14" s="112"/>
      <c r="CS14" s="112"/>
    </row>
    <row r="15" spans="1:100" ht="13.5" thickBot="1" x14ac:dyDescent="0.25">
      <c r="A15" s="372" t="s">
        <v>8</v>
      </c>
      <c r="B15" s="197" t="s">
        <v>104</v>
      </c>
      <c r="C15" s="248" t="s">
        <v>7</v>
      </c>
      <c r="D15" s="696" t="str">
        <f>IF(OR(C21=3,C21=1),"VBE n'autorise aucun système de production de chaleur fossile (voir commentaire producteur 1)","")</f>
        <v/>
      </c>
      <c r="F15" s="431"/>
      <c r="G15" s="431"/>
      <c r="H15" s="431"/>
      <c r="I15" s="431"/>
      <c r="J15" s="102"/>
      <c r="W15" s="71"/>
      <c r="X15" s="71"/>
      <c r="Y15" s="71"/>
      <c r="Z15" s="71"/>
      <c r="AA15" s="71"/>
      <c r="AB15" s="71"/>
      <c r="AC15" s="71"/>
      <c r="AD15" s="71"/>
      <c r="AE15" s="71"/>
      <c r="AF15" s="71"/>
      <c r="AG15" s="71"/>
    </row>
    <row r="16" spans="1:100" ht="13.5" thickBot="1" x14ac:dyDescent="0.25">
      <c r="A16" s="69"/>
      <c r="B16" s="694" t="str">
        <f>IF(C20=9,"Surface de capteurs","Puissance de chauffe")</f>
        <v>Puissance de chauffe</v>
      </c>
      <c r="C16" s="245"/>
      <c r="D16" s="95" t="str">
        <f>IF(C20=9,"m2","kW")</f>
        <v>kW</v>
      </c>
      <c r="E16" s="70"/>
      <c r="F16" s="95"/>
      <c r="G16" s="95"/>
      <c r="H16" s="95"/>
      <c r="I16" s="95"/>
      <c r="W16" s="71"/>
      <c r="X16" s="71"/>
      <c r="Y16" s="71"/>
      <c r="Z16" s="71"/>
      <c r="AA16" s="71"/>
      <c r="AB16" s="71"/>
      <c r="AC16" s="71"/>
      <c r="AD16" s="71"/>
      <c r="AE16" s="71"/>
      <c r="AF16" s="71"/>
      <c r="AG16" s="71"/>
    </row>
    <row r="17" spans="1:100" ht="13.5" thickBot="1" x14ac:dyDescent="0.25">
      <c r="A17" s="372" t="s">
        <v>8</v>
      </c>
      <c r="B17" s="96" t="s">
        <v>360</v>
      </c>
      <c r="C17" s="246"/>
      <c r="D17" s="95" t="s">
        <v>95</v>
      </c>
      <c r="E17" s="70"/>
      <c r="F17" s="95"/>
      <c r="G17" s="95"/>
      <c r="H17" s="95"/>
      <c r="I17" s="95"/>
      <c r="J17" s="102"/>
      <c r="W17" s="71"/>
      <c r="X17" s="71"/>
      <c r="Y17" s="71"/>
      <c r="Z17" s="71"/>
      <c r="AA17" s="71"/>
      <c r="AB17" s="71"/>
      <c r="AC17" s="71"/>
      <c r="AD17" s="71"/>
      <c r="AE17" s="71"/>
      <c r="AF17" s="71"/>
      <c r="AG17" s="71"/>
    </row>
    <row r="18" spans="1:100" ht="13.5" thickBot="1" x14ac:dyDescent="0.25">
      <c r="A18" s="372" t="s">
        <v>8</v>
      </c>
      <c r="B18" s="96" t="str">
        <f>VLOOKUP(C20,$C$279:$F$293,4,0)</f>
        <v>Degré d'efficacité/coefficient de performance annuel COP</v>
      </c>
      <c r="C18" s="246"/>
      <c r="D18" s="505" t="str">
        <f>IF(C21=0,"% / -",IF(C21=14,"","%"))</f>
        <v>% / -</v>
      </c>
      <c r="E18" s="646" t="str">
        <f>IF(AND(C21=14,C18&gt;7),"COP &gt; 7, veuillez vérifier",IF(AND(B18="Rendement",C18&lt;&gt;"",OR(C18&gt;100,C18&lt;80)),"Rendement &lt; 80% ou &gt; 100%, veuillez vérifier",""))</f>
        <v/>
      </c>
      <c r="F18" s="95"/>
      <c r="G18" s="95"/>
      <c r="H18" s="95"/>
      <c r="I18" s="95"/>
      <c r="J18" s="102"/>
      <c r="W18" s="71"/>
      <c r="X18" s="71"/>
      <c r="Y18" s="71"/>
      <c r="Z18" s="71"/>
      <c r="AA18" s="71"/>
      <c r="AB18" s="71"/>
      <c r="AC18" s="71"/>
      <c r="AD18" s="71"/>
      <c r="AE18" s="71"/>
      <c r="AF18" s="71"/>
      <c r="AG18" s="71"/>
    </row>
    <row r="19" spans="1:100" ht="13.5" thickBot="1" x14ac:dyDescent="0.25">
      <c r="A19" s="69"/>
      <c r="B19" s="96" t="str">
        <f>"Consomation d'énergie finale ("&amp;VLOOKUP(C20,$C$279:$E$293,3,0)&amp;")"</f>
        <v>Consomation d'énergie finale (Agent énergétique)</v>
      </c>
      <c r="C19" s="519">
        <f>IFERROR(IF(C21=14,C17/C18,C17/C18%),0)</f>
        <v>0</v>
      </c>
      <c r="D19" s="95" t="s">
        <v>95</v>
      </c>
      <c r="E19" s="70"/>
      <c r="F19" s="95"/>
      <c r="G19" s="95"/>
      <c r="H19" s="95"/>
      <c r="I19" s="95"/>
      <c r="W19" s="71"/>
      <c r="X19" s="71"/>
      <c r="Y19" s="71"/>
      <c r="Z19" s="71"/>
      <c r="AA19" s="71"/>
      <c r="AB19" s="71"/>
      <c r="AC19" s="71"/>
      <c r="AD19" s="71"/>
      <c r="AE19" s="71"/>
      <c r="AF19" s="71"/>
      <c r="AG19" s="71"/>
    </row>
    <row r="20" spans="1:100" s="100" customFormat="1" ht="13.5" hidden="1" thickBot="1" x14ac:dyDescent="0.25">
      <c r="B20" s="96" t="s">
        <v>235</v>
      </c>
      <c r="C20" s="101">
        <f>IF(ISBLANK(C15),0,VLOOKUP(C15,$B$279:$F$293,2,0))</f>
        <v>0</v>
      </c>
      <c r="D20" s="102"/>
      <c r="E20" s="103"/>
      <c r="F20" s="103"/>
      <c r="G20" s="103"/>
      <c r="H20" s="104"/>
      <c r="I20" s="104"/>
      <c r="J20" s="105"/>
      <c r="M20" s="105"/>
      <c r="N20" s="105"/>
      <c r="Q20" s="106"/>
      <c r="R20" s="106"/>
      <c r="S20" s="106"/>
      <c r="T20" s="106"/>
      <c r="U20" s="106"/>
      <c r="V20" s="106"/>
      <c r="W20" s="71"/>
      <c r="X20" s="106"/>
      <c r="Y20" s="106"/>
      <c r="Z20" s="106"/>
      <c r="AA20" s="106"/>
      <c r="AB20" s="106"/>
      <c r="AC20" s="71"/>
      <c r="AD20" s="106"/>
      <c r="AE20" s="106"/>
      <c r="AF20" s="106"/>
      <c r="AG20" s="106"/>
      <c r="AH20" s="106"/>
      <c r="AI20" s="106"/>
      <c r="AJ20" s="106"/>
      <c r="AK20" s="106"/>
      <c r="AL20" s="106"/>
      <c r="AM20" s="106"/>
      <c r="AN20" s="106"/>
      <c r="AO20" s="106"/>
      <c r="AP20" s="106"/>
      <c r="AQ20" s="106"/>
      <c r="AR20" s="106"/>
      <c r="AS20" s="106"/>
      <c r="AT20" s="106"/>
      <c r="AU20" s="106"/>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E20" s="83" t="s">
        <v>332</v>
      </c>
      <c r="CF20" s="105"/>
      <c r="CG20" s="105"/>
      <c r="CH20" s="105"/>
      <c r="CI20" s="105"/>
      <c r="CJ20" s="105"/>
      <c r="CK20" s="105"/>
      <c r="CL20" s="105"/>
      <c r="CM20" s="105"/>
      <c r="CN20" s="105"/>
      <c r="CO20" s="105"/>
      <c r="CP20" s="105"/>
      <c r="CQ20" s="105"/>
      <c r="CR20" s="105"/>
      <c r="CS20" s="105"/>
    </row>
    <row r="21" spans="1:100" s="100" customFormat="1" ht="13.5" hidden="1" thickBot="1" x14ac:dyDescent="0.25">
      <c r="B21" s="96" t="s">
        <v>236</v>
      </c>
      <c r="C21" s="96">
        <f>IF(ISBLANK(C15),0,VLOOKUP(C15,$B$279:$F$293,3,0))</f>
        <v>0</v>
      </c>
      <c r="D21" s="102"/>
      <c r="E21" s="103"/>
      <c r="F21" s="103"/>
      <c r="G21" s="103"/>
      <c r="H21" s="104"/>
      <c r="I21" s="104"/>
      <c r="J21" s="105"/>
      <c r="M21" s="105"/>
      <c r="N21" s="105"/>
      <c r="Q21" s="106"/>
      <c r="R21" s="106"/>
      <c r="S21" s="106"/>
      <c r="T21" s="106"/>
      <c r="U21" s="106"/>
      <c r="V21" s="106"/>
      <c r="W21" s="71"/>
      <c r="X21" s="106"/>
      <c r="Y21" s="106"/>
      <c r="Z21" s="106"/>
      <c r="AA21" s="106"/>
      <c r="AB21" s="106"/>
      <c r="AC21" s="71"/>
      <c r="AD21" s="106"/>
      <c r="AE21" s="106"/>
      <c r="AF21" s="106"/>
      <c r="AG21" s="106"/>
      <c r="AH21" s="106"/>
      <c r="AI21" s="106"/>
      <c r="AJ21" s="106"/>
      <c r="AK21" s="106"/>
      <c r="AL21" s="106"/>
      <c r="AM21" s="106"/>
      <c r="AN21" s="106"/>
      <c r="AO21" s="106"/>
      <c r="AP21" s="106"/>
      <c r="AQ21" s="106"/>
      <c r="AR21" s="106"/>
      <c r="AS21" s="106"/>
      <c r="AT21" s="106"/>
      <c r="AU21" s="106"/>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F21" s="143" t="s">
        <v>331</v>
      </c>
      <c r="CG21" s="149" t="s">
        <v>333</v>
      </c>
      <c r="CH21" s="149" t="s">
        <v>334</v>
      </c>
      <c r="CI21" s="149" t="s">
        <v>335</v>
      </c>
      <c r="CJ21" s="149" t="s">
        <v>336</v>
      </c>
      <c r="CK21" s="149" t="s">
        <v>337</v>
      </c>
      <c r="CL21" s="149" t="s">
        <v>338</v>
      </c>
      <c r="CM21" s="149" t="s">
        <v>339</v>
      </c>
      <c r="CN21" s="149" t="s">
        <v>340</v>
      </c>
      <c r="CO21" s="149" t="s">
        <v>341</v>
      </c>
      <c r="CP21" s="149" t="s">
        <v>342</v>
      </c>
      <c r="CQ21" s="149" t="s">
        <v>343</v>
      </c>
      <c r="CR21" s="149" t="s">
        <v>344</v>
      </c>
      <c r="CS21" s="149" t="s">
        <v>345</v>
      </c>
    </row>
    <row r="22" spans="1:100" ht="13.5" thickBot="1" x14ac:dyDescent="0.25">
      <c r="A22" s="69"/>
      <c r="B22" s="95"/>
      <c r="C22" s="97"/>
      <c r="D22" s="95"/>
      <c r="E22" s="70"/>
      <c r="F22" s="95"/>
      <c r="G22" s="95"/>
      <c r="H22" s="95"/>
      <c r="I22" s="95"/>
      <c r="W22" s="71"/>
      <c r="X22" s="71"/>
      <c r="Y22" s="71"/>
      <c r="Z22" s="71"/>
      <c r="AA22" s="71"/>
      <c r="AB22" s="71"/>
      <c r="AC22" s="71"/>
      <c r="AD22" s="71"/>
      <c r="AE22" s="71"/>
      <c r="AF22" s="71"/>
      <c r="AG22" s="71"/>
    </row>
    <row r="23" spans="1:100" ht="13.5" thickBot="1" x14ac:dyDescent="0.25">
      <c r="A23" s="69"/>
      <c r="B23" s="98" t="s">
        <v>106</v>
      </c>
      <c r="C23" s="245"/>
      <c r="D23" s="99" t="s">
        <v>107</v>
      </c>
      <c r="E23" s="70"/>
      <c r="F23" s="95"/>
      <c r="G23" s="95"/>
      <c r="H23" s="95"/>
      <c r="I23" s="95"/>
      <c r="J23" s="102"/>
      <c r="W23" s="71"/>
      <c r="X23" s="71"/>
      <c r="Y23" s="71"/>
      <c r="Z23" s="71"/>
      <c r="AA23" s="71"/>
      <c r="AB23" s="71"/>
      <c r="AC23" s="71"/>
      <c r="AD23" s="71"/>
      <c r="AE23" s="71"/>
      <c r="AF23" s="71"/>
      <c r="AG23" s="71"/>
    </row>
    <row r="24" spans="1:100" ht="13.5" thickBot="1" x14ac:dyDescent="0.25">
      <c r="A24" s="69"/>
      <c r="B24" s="96" t="s">
        <v>108</v>
      </c>
      <c r="C24" s="249" t="s">
        <v>298</v>
      </c>
      <c r="D24" s="99"/>
      <c r="E24" s="70"/>
      <c r="F24" s="95"/>
      <c r="G24" s="95"/>
      <c r="H24" s="95"/>
      <c r="I24" s="95"/>
      <c r="J24" s="102"/>
      <c r="K24" s="75" t="s">
        <v>16</v>
      </c>
      <c r="L24" s="422"/>
      <c r="M24" s="423"/>
      <c r="N24" s="423"/>
      <c r="P24" s="75" t="s">
        <v>110</v>
      </c>
      <c r="Q24" s="422"/>
      <c r="R24" s="422"/>
      <c r="S24" s="423"/>
      <c r="T24" s="422"/>
      <c r="U24" s="75"/>
      <c r="V24" s="422"/>
      <c r="W24" s="423"/>
      <c r="X24" s="422"/>
      <c r="Y24" s="75"/>
      <c r="Z24" s="422"/>
      <c r="AA24" s="423"/>
      <c r="AB24" s="422"/>
      <c r="AC24" s="75"/>
      <c r="AD24" s="422"/>
      <c r="AE24" s="423"/>
      <c r="AF24" s="422"/>
      <c r="AG24" s="75"/>
      <c r="AH24" s="422"/>
      <c r="AI24" s="423"/>
      <c r="AJ24" s="422"/>
      <c r="AK24" s="75"/>
      <c r="AL24" s="422"/>
      <c r="AM24" s="423"/>
      <c r="AN24" s="422"/>
      <c r="AO24" s="75"/>
      <c r="AP24" s="422"/>
      <c r="AQ24" s="423"/>
      <c r="AR24" s="422"/>
      <c r="AS24" s="75"/>
      <c r="AT24" s="422"/>
      <c r="AU24" s="423"/>
      <c r="AV24" s="80"/>
      <c r="AX24" s="75" t="s">
        <v>110</v>
      </c>
      <c r="AY24" s="75"/>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E24" s="73" t="s">
        <v>73</v>
      </c>
      <c r="CF24" s="425"/>
      <c r="CG24" s="425"/>
      <c r="CH24" s="425"/>
      <c r="CI24" s="425"/>
      <c r="CJ24" s="425"/>
      <c r="CK24" s="425"/>
      <c r="CL24" s="425"/>
      <c r="CM24" s="425"/>
      <c r="CN24" s="425"/>
      <c r="CO24" s="425"/>
      <c r="CP24" s="425"/>
      <c r="CQ24" s="425"/>
      <c r="CR24" s="425"/>
      <c r="CS24" s="425"/>
      <c r="CT24" s="424"/>
      <c r="CU24" s="424"/>
      <c r="CV24" s="424"/>
    </row>
    <row r="25" spans="1:100" s="358" customFormat="1" ht="38.25" x14ac:dyDescent="0.2">
      <c r="A25" s="372" t="s">
        <v>8</v>
      </c>
      <c r="B25" s="113" t="s">
        <v>111</v>
      </c>
      <c r="C25" s="114" t="s">
        <v>112</v>
      </c>
      <c r="D25" s="115" t="s">
        <v>113</v>
      </c>
      <c r="E25" s="116" t="s">
        <v>114</v>
      </c>
      <c r="F25" s="117" t="s">
        <v>115</v>
      </c>
      <c r="G25" s="116" t="s">
        <v>116</v>
      </c>
      <c r="H25" s="750" t="s">
        <v>117</v>
      </c>
      <c r="I25" s="750"/>
      <c r="J25" s="116"/>
      <c r="K25" s="118" t="s">
        <v>114</v>
      </c>
      <c r="L25" s="118" t="s">
        <v>116</v>
      </c>
      <c r="M25" s="118" t="s">
        <v>118</v>
      </c>
      <c r="N25" s="118" t="s">
        <v>119</v>
      </c>
      <c r="O25" s="116"/>
      <c r="Q25" s="640" t="s">
        <v>120</v>
      </c>
      <c r="R25" s="477"/>
      <c r="S25" s="641"/>
      <c r="T25" s="641"/>
      <c r="U25" s="120"/>
      <c r="V25" s="121"/>
      <c r="W25" s="120"/>
      <c r="X25" s="120"/>
      <c r="Y25" s="120"/>
      <c r="Z25" s="120"/>
      <c r="AA25" s="120"/>
      <c r="AB25" s="121"/>
      <c r="AC25" s="120"/>
      <c r="AD25" s="120"/>
      <c r="AE25" s="120"/>
      <c r="AF25" s="120"/>
      <c r="AG25" s="120"/>
      <c r="AH25" s="120"/>
      <c r="AI25" s="120"/>
      <c r="AJ25" s="120"/>
      <c r="AK25" s="120"/>
      <c r="AL25" s="120"/>
      <c r="AM25" s="120"/>
      <c r="AN25" s="120"/>
      <c r="AO25" s="120"/>
      <c r="AP25" s="120"/>
      <c r="AQ25" s="120"/>
      <c r="AR25" s="120"/>
      <c r="AS25" s="120"/>
      <c r="AT25" s="120"/>
      <c r="AU25" s="122"/>
      <c r="AV25" s="706" t="s">
        <v>456</v>
      </c>
      <c r="AX25" s="293" t="s">
        <v>459</v>
      </c>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477"/>
      <c r="CE25" s="374"/>
      <c r="CF25" s="373">
        <v>0</v>
      </c>
      <c r="CG25" s="373">
        <v>1</v>
      </c>
      <c r="CH25" s="373">
        <v>2</v>
      </c>
      <c r="CI25" s="373">
        <v>3</v>
      </c>
      <c r="CJ25" s="373">
        <v>4</v>
      </c>
      <c r="CK25" s="373">
        <v>5</v>
      </c>
      <c r="CL25" s="373">
        <v>6</v>
      </c>
      <c r="CM25" s="373">
        <v>7</v>
      </c>
      <c r="CN25" s="373">
        <v>8</v>
      </c>
      <c r="CO25" s="373">
        <v>9</v>
      </c>
      <c r="CP25" s="373">
        <v>10</v>
      </c>
      <c r="CQ25" s="373">
        <v>11</v>
      </c>
      <c r="CR25" s="373">
        <v>12</v>
      </c>
      <c r="CS25" s="373">
        <v>13</v>
      </c>
      <c r="CT25" s="375" t="s">
        <v>121</v>
      </c>
      <c r="CU25" s="375" t="s">
        <v>122</v>
      </c>
      <c r="CV25" s="375" t="s">
        <v>123</v>
      </c>
    </row>
    <row r="26" spans="1:100" s="137" customFormat="1" ht="13.5" hidden="1" thickBot="1" x14ac:dyDescent="0.25">
      <c r="A26" s="372" t="s">
        <v>8</v>
      </c>
      <c r="B26" s="625" t="s">
        <v>361</v>
      </c>
      <c r="C26" s="126"/>
      <c r="D26" s="127"/>
      <c r="E26" s="128"/>
      <c r="F26" s="129"/>
      <c r="G26" s="130"/>
      <c r="H26" s="129"/>
      <c r="I26" s="129"/>
      <c r="J26" s="116"/>
      <c r="K26" s="131"/>
      <c r="L26" s="654"/>
      <c r="M26" s="655"/>
      <c r="N26" s="133"/>
      <c r="O26" s="70"/>
      <c r="P26" s="134" t="str">
        <f t="shared" ref="P26:P89" si="0">B26</f>
        <v>1. Source de chaleur - génie civil</v>
      </c>
      <c r="Q26" s="135">
        <v>0</v>
      </c>
      <c r="R26" s="135">
        <v>1</v>
      </c>
      <c r="S26" s="135">
        <v>2</v>
      </c>
      <c r="T26" s="135">
        <v>3</v>
      </c>
      <c r="U26" s="135">
        <v>4</v>
      </c>
      <c r="V26" s="135">
        <v>5</v>
      </c>
      <c r="W26" s="135">
        <v>6</v>
      </c>
      <c r="X26" s="135">
        <v>7</v>
      </c>
      <c r="Y26" s="135">
        <v>8</v>
      </c>
      <c r="Z26" s="135">
        <v>9</v>
      </c>
      <c r="AA26" s="135">
        <v>10</v>
      </c>
      <c r="AB26" s="135">
        <v>11</v>
      </c>
      <c r="AC26" s="135">
        <v>12</v>
      </c>
      <c r="AD26" s="135">
        <v>13</v>
      </c>
      <c r="AE26" s="135">
        <v>14</v>
      </c>
      <c r="AF26" s="135">
        <v>15</v>
      </c>
      <c r="AG26" s="135">
        <v>16</v>
      </c>
      <c r="AH26" s="135">
        <v>17</v>
      </c>
      <c r="AI26" s="135">
        <v>18</v>
      </c>
      <c r="AJ26" s="135">
        <v>19</v>
      </c>
      <c r="AK26" s="135">
        <v>20</v>
      </c>
      <c r="AL26" s="135">
        <v>21</v>
      </c>
      <c r="AM26" s="135">
        <v>22</v>
      </c>
      <c r="AN26" s="135">
        <v>23</v>
      </c>
      <c r="AO26" s="135">
        <v>24</v>
      </c>
      <c r="AP26" s="135">
        <v>25</v>
      </c>
      <c r="AQ26" s="135">
        <v>26</v>
      </c>
      <c r="AR26" s="135">
        <v>27</v>
      </c>
      <c r="AS26" s="135">
        <v>28</v>
      </c>
      <c r="AT26" s="135">
        <v>29</v>
      </c>
      <c r="AU26" s="135">
        <v>30</v>
      </c>
      <c r="AV26" s="136"/>
      <c r="AX26" s="135">
        <v>0</v>
      </c>
      <c r="AY26" s="135">
        <v>1</v>
      </c>
      <c r="AZ26" s="135">
        <v>2</v>
      </c>
      <c r="BA26" s="135">
        <v>3</v>
      </c>
      <c r="BB26" s="135">
        <v>4</v>
      </c>
      <c r="BC26" s="135">
        <v>5</v>
      </c>
      <c r="BD26" s="135">
        <v>6</v>
      </c>
      <c r="BE26" s="135">
        <v>7</v>
      </c>
      <c r="BF26" s="135">
        <v>8</v>
      </c>
      <c r="BG26" s="135">
        <v>9</v>
      </c>
      <c r="BH26" s="135">
        <v>10</v>
      </c>
      <c r="BI26" s="135">
        <v>11</v>
      </c>
      <c r="BJ26" s="135">
        <v>12</v>
      </c>
      <c r="BK26" s="135">
        <v>13</v>
      </c>
      <c r="BL26" s="135">
        <v>14</v>
      </c>
      <c r="BM26" s="135">
        <v>15</v>
      </c>
      <c r="BN26" s="135">
        <v>16</v>
      </c>
      <c r="BO26" s="135">
        <v>17</v>
      </c>
      <c r="BP26" s="135">
        <v>18</v>
      </c>
      <c r="BQ26" s="135">
        <v>19</v>
      </c>
      <c r="BR26" s="135">
        <v>20</v>
      </c>
      <c r="BS26" s="135">
        <v>21</v>
      </c>
      <c r="BT26" s="135">
        <v>22</v>
      </c>
      <c r="BU26" s="135">
        <v>23</v>
      </c>
      <c r="BV26" s="135">
        <v>24</v>
      </c>
      <c r="BW26" s="135">
        <v>25</v>
      </c>
      <c r="BX26" s="135">
        <v>26</v>
      </c>
      <c r="BY26" s="135">
        <v>27</v>
      </c>
      <c r="BZ26" s="135">
        <v>28</v>
      </c>
      <c r="CA26" s="135">
        <v>29</v>
      </c>
      <c r="CB26" s="135">
        <v>30</v>
      </c>
      <c r="CC26" s="369"/>
      <c r="CE26" s="374" t="str">
        <f t="shared" ref="CE26:CE89" si="1">B26</f>
        <v>1. Source de chaleur - génie civil</v>
      </c>
      <c r="CF26" s="145">
        <v>1</v>
      </c>
      <c r="CG26" s="145">
        <v>1</v>
      </c>
      <c r="CH26" s="145">
        <v>1</v>
      </c>
      <c r="CI26" s="145">
        <v>1</v>
      </c>
      <c r="CJ26" s="145">
        <v>1</v>
      </c>
      <c r="CK26" s="145">
        <v>1</v>
      </c>
      <c r="CL26" s="145">
        <v>1</v>
      </c>
      <c r="CM26" s="145">
        <v>1</v>
      </c>
      <c r="CN26" s="145">
        <v>1</v>
      </c>
      <c r="CO26" s="145">
        <v>1</v>
      </c>
      <c r="CP26" s="145">
        <v>1</v>
      </c>
      <c r="CQ26" s="145">
        <v>1</v>
      </c>
      <c r="CR26" s="145">
        <v>1</v>
      </c>
      <c r="CS26" s="145">
        <v>1</v>
      </c>
      <c r="CT26" s="145">
        <f t="shared" ref="CT26:CT89" si="2">SUMIF($CF$25:$CS$25,$C$12,CF26:CS26)</f>
        <v>1</v>
      </c>
      <c r="CU26" s="145">
        <f t="shared" ref="CU26:CU89" si="3">SUMIF($CF$25:$CS$25,$C$20,CF26:CS26)</f>
        <v>1</v>
      </c>
      <c r="CV26" s="145">
        <f>IF(CT26+CU26&gt;0,1,0)</f>
        <v>1</v>
      </c>
    </row>
    <row r="27" spans="1:100" s="137" customFormat="1" ht="13.5" hidden="1" thickBot="1" x14ac:dyDescent="0.25">
      <c r="A27" s="102"/>
      <c r="B27" s="98" t="s">
        <v>433</v>
      </c>
      <c r="C27" s="319"/>
      <c r="D27" s="49"/>
      <c r="E27" s="138">
        <v>30</v>
      </c>
      <c r="F27" s="642"/>
      <c r="G27" s="34">
        <v>1.4999999999999999E-2</v>
      </c>
      <c r="H27" s="635"/>
      <c r="I27" s="622" t="s">
        <v>124</v>
      </c>
      <c r="J27" s="116"/>
      <c r="K27" s="139">
        <f>IF(ISNUMBER(F27),F27,IF(ISNUMBER(E27),E27,0))</f>
        <v>30</v>
      </c>
      <c r="L27" s="140">
        <f>IF(ISNUMBER(H27),IF(I27=$D$332,IFERROR(H27/D27,"-"),H27/100),IF(ISNUMBER(G27),G27,0))</f>
        <v>1.4999999999999999E-2</v>
      </c>
      <c r="M27" s="141">
        <f>IF(AND(ISNUMBER(H27),I27=$D$332),H27,L27*D27)</f>
        <v>0</v>
      </c>
      <c r="N27" s="141">
        <f>1/K27*D27</f>
        <v>0</v>
      </c>
      <c r="O27" s="70"/>
      <c r="P27" s="143" t="str">
        <f t="shared" si="0"/>
        <v>Forages pour les eaux souterraines</v>
      </c>
      <c r="Q27" s="144">
        <f>D27</f>
        <v>0</v>
      </c>
      <c r="R27" s="653">
        <f t="shared" ref="R27:AU35" si="4">IF(Betrachtungszeit_Heizung&lt;R$26,0,IF(AND(Q$26&lt;&gt;0,Q$26/($K27)=INT(Q$26/($K27))),$D27,0))</f>
        <v>0</v>
      </c>
      <c r="S27" s="653">
        <f t="shared" si="4"/>
        <v>0</v>
      </c>
      <c r="T27" s="653">
        <f t="shared" si="4"/>
        <v>0</v>
      </c>
      <c r="U27" s="653">
        <f t="shared" si="4"/>
        <v>0</v>
      </c>
      <c r="V27" s="653">
        <f t="shared" si="4"/>
        <v>0</v>
      </c>
      <c r="W27" s="653">
        <f t="shared" si="4"/>
        <v>0</v>
      </c>
      <c r="X27" s="653">
        <f t="shared" si="4"/>
        <v>0</v>
      </c>
      <c r="Y27" s="653">
        <f t="shared" si="4"/>
        <v>0</v>
      </c>
      <c r="Z27" s="653">
        <f t="shared" si="4"/>
        <v>0</v>
      </c>
      <c r="AA27" s="653">
        <f t="shared" si="4"/>
        <v>0</v>
      </c>
      <c r="AB27" s="653">
        <f t="shared" si="4"/>
        <v>0</v>
      </c>
      <c r="AC27" s="653">
        <f t="shared" si="4"/>
        <v>0</v>
      </c>
      <c r="AD27" s="653">
        <f t="shared" si="4"/>
        <v>0</v>
      </c>
      <c r="AE27" s="653">
        <f t="shared" si="4"/>
        <v>0</v>
      </c>
      <c r="AF27" s="653">
        <f t="shared" si="4"/>
        <v>0</v>
      </c>
      <c r="AG27" s="653">
        <f t="shared" si="4"/>
        <v>0</v>
      </c>
      <c r="AH27" s="653">
        <f t="shared" si="4"/>
        <v>0</v>
      </c>
      <c r="AI27" s="653">
        <f t="shared" si="4"/>
        <v>0</v>
      </c>
      <c r="AJ27" s="653">
        <f t="shared" si="4"/>
        <v>0</v>
      </c>
      <c r="AK27" s="653">
        <f t="shared" si="4"/>
        <v>0</v>
      </c>
      <c r="AL27" s="653">
        <f t="shared" si="4"/>
        <v>0</v>
      </c>
      <c r="AM27" s="653">
        <f t="shared" si="4"/>
        <v>0</v>
      </c>
      <c r="AN27" s="653">
        <f t="shared" si="4"/>
        <v>0</v>
      </c>
      <c r="AO27" s="653">
        <f t="shared" si="4"/>
        <v>0</v>
      </c>
      <c r="AP27" s="653">
        <f t="shared" si="4"/>
        <v>0</v>
      </c>
      <c r="AQ27" s="653">
        <f t="shared" si="4"/>
        <v>0</v>
      </c>
      <c r="AR27" s="653">
        <f t="shared" si="4"/>
        <v>0</v>
      </c>
      <c r="AS27" s="653">
        <f t="shared" si="4"/>
        <v>0</v>
      </c>
      <c r="AT27" s="653">
        <f t="shared" si="4"/>
        <v>0</v>
      </c>
      <c r="AU27" s="653">
        <f t="shared" si="4"/>
        <v>0</v>
      </c>
      <c r="AV27" s="144">
        <f t="shared" ref="AV27:AV35" si="5">SUMIF($AX$26:$CB$26,Betrachtungszeit_Heizung,AX27:CB27)</f>
        <v>0</v>
      </c>
      <c r="AX27" s="144">
        <f>$D27</f>
        <v>0</v>
      </c>
      <c r="AY27" s="144">
        <f>AX27-$N27+R27</f>
        <v>0</v>
      </c>
      <c r="AZ27" s="144">
        <f t="shared" ref="AZ27:CB35" si="6">AY27-$N27+S27</f>
        <v>0</v>
      </c>
      <c r="BA27" s="144">
        <f t="shared" si="6"/>
        <v>0</v>
      </c>
      <c r="BB27" s="144">
        <f t="shared" si="6"/>
        <v>0</v>
      </c>
      <c r="BC27" s="144">
        <f t="shared" si="6"/>
        <v>0</v>
      </c>
      <c r="BD27" s="144">
        <f t="shared" si="6"/>
        <v>0</v>
      </c>
      <c r="BE27" s="144">
        <f t="shared" si="6"/>
        <v>0</v>
      </c>
      <c r="BF27" s="144">
        <f t="shared" si="6"/>
        <v>0</v>
      </c>
      <c r="BG27" s="144">
        <f t="shared" si="6"/>
        <v>0</v>
      </c>
      <c r="BH27" s="144">
        <f t="shared" si="6"/>
        <v>0</v>
      </c>
      <c r="BI27" s="144">
        <f t="shared" si="6"/>
        <v>0</v>
      </c>
      <c r="BJ27" s="144">
        <f t="shared" si="6"/>
        <v>0</v>
      </c>
      <c r="BK27" s="144">
        <f t="shared" si="6"/>
        <v>0</v>
      </c>
      <c r="BL27" s="144">
        <f t="shared" si="6"/>
        <v>0</v>
      </c>
      <c r="BM27" s="144">
        <f t="shared" si="6"/>
        <v>0</v>
      </c>
      <c r="BN27" s="144">
        <f t="shared" si="6"/>
        <v>0</v>
      </c>
      <c r="BO27" s="144">
        <f t="shared" si="6"/>
        <v>0</v>
      </c>
      <c r="BP27" s="144">
        <f t="shared" si="6"/>
        <v>0</v>
      </c>
      <c r="BQ27" s="144">
        <f t="shared" si="6"/>
        <v>0</v>
      </c>
      <c r="BR27" s="144">
        <f t="shared" si="6"/>
        <v>0</v>
      </c>
      <c r="BS27" s="144">
        <f t="shared" si="6"/>
        <v>0</v>
      </c>
      <c r="BT27" s="144">
        <f t="shared" si="6"/>
        <v>0</v>
      </c>
      <c r="BU27" s="144">
        <f t="shared" si="6"/>
        <v>0</v>
      </c>
      <c r="BV27" s="144">
        <f t="shared" si="6"/>
        <v>0</v>
      </c>
      <c r="BW27" s="144">
        <f t="shared" si="6"/>
        <v>0</v>
      </c>
      <c r="BX27" s="144">
        <f t="shared" si="6"/>
        <v>0</v>
      </c>
      <c r="BY27" s="144">
        <f t="shared" si="6"/>
        <v>0</v>
      </c>
      <c r="BZ27" s="144">
        <f t="shared" si="6"/>
        <v>0</v>
      </c>
      <c r="CA27" s="144">
        <f t="shared" si="6"/>
        <v>0</v>
      </c>
      <c r="CB27" s="144">
        <f t="shared" si="6"/>
        <v>0</v>
      </c>
      <c r="CC27" s="369"/>
      <c r="CE27" s="189" t="str">
        <f t="shared" si="1"/>
        <v>Forages pour les eaux souterraines</v>
      </c>
      <c r="CF27" s="145"/>
      <c r="CG27" s="145"/>
      <c r="CH27" s="145">
        <v>1</v>
      </c>
      <c r="CI27" s="145"/>
      <c r="CJ27" s="145"/>
      <c r="CK27" s="145"/>
      <c r="CL27" s="145"/>
      <c r="CM27" s="145"/>
      <c r="CN27" s="145"/>
      <c r="CO27" s="145"/>
      <c r="CP27" s="145"/>
      <c r="CQ27" s="145"/>
      <c r="CR27" s="145"/>
      <c r="CS27" s="145"/>
      <c r="CT27" s="145">
        <f t="shared" si="2"/>
        <v>0</v>
      </c>
      <c r="CU27" s="145">
        <f t="shared" si="3"/>
        <v>0</v>
      </c>
      <c r="CV27" s="145">
        <f t="shared" ref="CV27:CV90" si="7">IF(CT27+CU27&gt;0,1,0)</f>
        <v>0</v>
      </c>
    </row>
    <row r="28" spans="1:100" s="137" customFormat="1" ht="13.5" hidden="1" thickBot="1" x14ac:dyDescent="0.25">
      <c r="A28" s="102"/>
      <c r="B28" s="99" t="s">
        <v>125</v>
      </c>
      <c r="C28" s="319"/>
      <c r="D28" s="49"/>
      <c r="E28" s="138">
        <v>30</v>
      </c>
      <c r="F28" s="642"/>
      <c r="G28" s="34">
        <v>0.02</v>
      </c>
      <c r="H28" s="636"/>
      <c r="I28" s="622" t="s">
        <v>124</v>
      </c>
      <c r="J28" s="116"/>
      <c r="K28" s="139">
        <f t="shared" ref="K28:K91" si="8">IF(ISNUMBER(F28),F28,IF(ISNUMBER(E28),E28,0))</f>
        <v>30</v>
      </c>
      <c r="L28" s="140">
        <f t="shared" ref="L28:L35" si="9">IF(ISNUMBER(H28),IF(I28=$D$332,IFERROR(H28/D28,"-"),H28/100),IF(ISNUMBER(G28),G28,0))</f>
        <v>0.02</v>
      </c>
      <c r="M28" s="141">
        <f t="shared" ref="M28:M35" si="10">IF(AND(ISNUMBER(H28),I28=$D$332),H28,L28*D28)</f>
        <v>0</v>
      </c>
      <c r="N28" s="141">
        <f t="shared" ref="N28:N35" si="11">1/K28*D28</f>
        <v>0</v>
      </c>
      <c r="O28" s="70"/>
      <c r="P28" s="143" t="str">
        <f t="shared" si="0"/>
        <v>Construction de prise d'eau (y c. restitution)</v>
      </c>
      <c r="Q28" s="144">
        <f t="shared" ref="Q28:Q91" si="12">D28</f>
        <v>0</v>
      </c>
      <c r="R28" s="144">
        <f t="shared" si="4"/>
        <v>0</v>
      </c>
      <c r="S28" s="144">
        <f t="shared" si="4"/>
        <v>0</v>
      </c>
      <c r="T28" s="144">
        <f t="shared" si="4"/>
        <v>0</v>
      </c>
      <c r="U28" s="144">
        <f t="shared" si="4"/>
        <v>0</v>
      </c>
      <c r="V28" s="144">
        <f t="shared" si="4"/>
        <v>0</v>
      </c>
      <c r="W28" s="144">
        <f t="shared" si="4"/>
        <v>0</v>
      </c>
      <c r="X28" s="144">
        <f t="shared" si="4"/>
        <v>0</v>
      </c>
      <c r="Y28" s="144">
        <f t="shared" si="4"/>
        <v>0</v>
      </c>
      <c r="Z28" s="144">
        <f t="shared" si="4"/>
        <v>0</v>
      </c>
      <c r="AA28" s="144">
        <f t="shared" si="4"/>
        <v>0</v>
      </c>
      <c r="AB28" s="144">
        <f t="shared" si="4"/>
        <v>0</v>
      </c>
      <c r="AC28" s="144">
        <f t="shared" si="4"/>
        <v>0</v>
      </c>
      <c r="AD28" s="144">
        <f t="shared" si="4"/>
        <v>0</v>
      </c>
      <c r="AE28" s="144">
        <f t="shared" si="4"/>
        <v>0</v>
      </c>
      <c r="AF28" s="144">
        <f t="shared" si="4"/>
        <v>0</v>
      </c>
      <c r="AG28" s="144">
        <f t="shared" si="4"/>
        <v>0</v>
      </c>
      <c r="AH28" s="144">
        <f t="shared" si="4"/>
        <v>0</v>
      </c>
      <c r="AI28" s="144">
        <f t="shared" si="4"/>
        <v>0</v>
      </c>
      <c r="AJ28" s="144">
        <f t="shared" si="4"/>
        <v>0</v>
      </c>
      <c r="AK28" s="144">
        <f t="shared" si="4"/>
        <v>0</v>
      </c>
      <c r="AL28" s="144">
        <f t="shared" si="4"/>
        <v>0</v>
      </c>
      <c r="AM28" s="144">
        <f t="shared" si="4"/>
        <v>0</v>
      </c>
      <c r="AN28" s="144">
        <f t="shared" si="4"/>
        <v>0</v>
      </c>
      <c r="AO28" s="144">
        <f t="shared" si="4"/>
        <v>0</v>
      </c>
      <c r="AP28" s="144">
        <f t="shared" si="4"/>
        <v>0</v>
      </c>
      <c r="AQ28" s="144">
        <f t="shared" si="4"/>
        <v>0</v>
      </c>
      <c r="AR28" s="144">
        <f t="shared" si="4"/>
        <v>0</v>
      </c>
      <c r="AS28" s="144">
        <f t="shared" si="4"/>
        <v>0</v>
      </c>
      <c r="AT28" s="144">
        <f t="shared" si="4"/>
        <v>0</v>
      </c>
      <c r="AU28" s="144">
        <f t="shared" si="4"/>
        <v>0</v>
      </c>
      <c r="AV28" s="144">
        <f t="shared" si="5"/>
        <v>0</v>
      </c>
      <c r="AX28" s="144">
        <f t="shared" ref="AX28:AX35" si="13">$D28</f>
        <v>0</v>
      </c>
      <c r="AY28" s="144">
        <f t="shared" ref="AY28:BN53" si="14">AX28-$N28+R28</f>
        <v>0</v>
      </c>
      <c r="AZ28" s="144">
        <f t="shared" si="6"/>
        <v>0</v>
      </c>
      <c r="BA28" s="144">
        <f t="shared" si="6"/>
        <v>0</v>
      </c>
      <c r="BB28" s="144">
        <f t="shared" si="6"/>
        <v>0</v>
      </c>
      <c r="BC28" s="144">
        <f t="shared" si="6"/>
        <v>0</v>
      </c>
      <c r="BD28" s="144">
        <f t="shared" si="6"/>
        <v>0</v>
      </c>
      <c r="BE28" s="144">
        <f t="shared" si="6"/>
        <v>0</v>
      </c>
      <c r="BF28" s="144">
        <f t="shared" si="6"/>
        <v>0</v>
      </c>
      <c r="BG28" s="144">
        <f t="shared" si="6"/>
        <v>0</v>
      </c>
      <c r="BH28" s="144">
        <f t="shared" si="6"/>
        <v>0</v>
      </c>
      <c r="BI28" s="144">
        <f t="shared" si="6"/>
        <v>0</v>
      </c>
      <c r="BJ28" s="144">
        <f t="shared" si="6"/>
        <v>0</v>
      </c>
      <c r="BK28" s="144">
        <f t="shared" si="6"/>
        <v>0</v>
      </c>
      <c r="BL28" s="144">
        <f t="shared" si="6"/>
        <v>0</v>
      </c>
      <c r="BM28" s="144">
        <f t="shared" si="6"/>
        <v>0</v>
      </c>
      <c r="BN28" s="144">
        <f t="shared" si="6"/>
        <v>0</v>
      </c>
      <c r="BO28" s="144">
        <f t="shared" si="6"/>
        <v>0</v>
      </c>
      <c r="BP28" s="144">
        <f t="shared" si="6"/>
        <v>0</v>
      </c>
      <c r="BQ28" s="144">
        <f t="shared" si="6"/>
        <v>0</v>
      </c>
      <c r="BR28" s="144">
        <f t="shared" si="6"/>
        <v>0</v>
      </c>
      <c r="BS28" s="144">
        <f t="shared" si="6"/>
        <v>0</v>
      </c>
      <c r="BT28" s="144">
        <f t="shared" si="6"/>
        <v>0</v>
      </c>
      <c r="BU28" s="144">
        <f t="shared" si="6"/>
        <v>0</v>
      </c>
      <c r="BV28" s="144">
        <f t="shared" si="6"/>
        <v>0</v>
      </c>
      <c r="BW28" s="144">
        <f t="shared" si="6"/>
        <v>0</v>
      </c>
      <c r="BX28" s="144">
        <f t="shared" si="6"/>
        <v>0</v>
      </c>
      <c r="BY28" s="144">
        <f t="shared" si="6"/>
        <v>0</v>
      </c>
      <c r="BZ28" s="144">
        <f t="shared" si="6"/>
        <v>0</v>
      </c>
      <c r="CA28" s="144">
        <f t="shared" si="6"/>
        <v>0</v>
      </c>
      <c r="CB28" s="144">
        <f t="shared" si="6"/>
        <v>0</v>
      </c>
      <c r="CC28" s="369"/>
      <c r="CE28" s="189" t="str">
        <f t="shared" si="1"/>
        <v>Construction de prise d'eau (y c. restitution)</v>
      </c>
      <c r="CF28" s="145"/>
      <c r="CG28" s="145">
        <v>1</v>
      </c>
      <c r="CH28" s="145"/>
      <c r="CI28" s="145"/>
      <c r="CJ28" s="145"/>
      <c r="CK28" s="145"/>
      <c r="CL28" s="145"/>
      <c r="CM28" s="145"/>
      <c r="CN28" s="145"/>
      <c r="CO28" s="145"/>
      <c r="CP28" s="145"/>
      <c r="CQ28" s="145"/>
      <c r="CR28" s="145"/>
      <c r="CS28" s="145"/>
      <c r="CT28" s="145">
        <f t="shared" si="2"/>
        <v>0</v>
      </c>
      <c r="CU28" s="145">
        <f t="shared" si="3"/>
        <v>0</v>
      </c>
      <c r="CV28" s="145">
        <f t="shared" si="7"/>
        <v>0</v>
      </c>
    </row>
    <row r="29" spans="1:100" s="137" customFormat="1" ht="13.5" hidden="1" thickBot="1" x14ac:dyDescent="0.25">
      <c r="A29" s="102"/>
      <c r="B29" s="99" t="s">
        <v>126</v>
      </c>
      <c r="C29" s="319"/>
      <c r="D29" s="49"/>
      <c r="E29" s="138">
        <v>30</v>
      </c>
      <c r="F29" s="642"/>
      <c r="G29" s="34">
        <v>5.0000000000000001E-3</v>
      </c>
      <c r="H29" s="636"/>
      <c r="I29" s="622" t="s">
        <v>124</v>
      </c>
      <c r="J29" s="116"/>
      <c r="K29" s="139">
        <f t="shared" si="8"/>
        <v>30</v>
      </c>
      <c r="L29" s="140">
        <f t="shared" si="9"/>
        <v>5.0000000000000001E-3</v>
      </c>
      <c r="M29" s="141">
        <f t="shared" si="10"/>
        <v>0</v>
      </c>
      <c r="N29" s="141">
        <f t="shared" si="11"/>
        <v>0</v>
      </c>
      <c r="O29" s="70"/>
      <c r="P29" s="143" t="str">
        <f t="shared" si="0"/>
        <v>Galerie/puits d'infiltration</v>
      </c>
      <c r="Q29" s="144">
        <f t="shared" si="12"/>
        <v>0</v>
      </c>
      <c r="R29" s="144">
        <f t="shared" si="4"/>
        <v>0</v>
      </c>
      <c r="S29" s="144">
        <f t="shared" si="4"/>
        <v>0</v>
      </c>
      <c r="T29" s="144">
        <f t="shared" si="4"/>
        <v>0</v>
      </c>
      <c r="U29" s="144">
        <f t="shared" si="4"/>
        <v>0</v>
      </c>
      <c r="V29" s="144">
        <f t="shared" si="4"/>
        <v>0</v>
      </c>
      <c r="W29" s="144">
        <f t="shared" si="4"/>
        <v>0</v>
      </c>
      <c r="X29" s="144">
        <f t="shared" si="4"/>
        <v>0</v>
      </c>
      <c r="Y29" s="144">
        <f t="shared" si="4"/>
        <v>0</v>
      </c>
      <c r="Z29" s="144">
        <f t="shared" si="4"/>
        <v>0</v>
      </c>
      <c r="AA29" s="144">
        <f t="shared" si="4"/>
        <v>0</v>
      </c>
      <c r="AB29" s="144">
        <f t="shared" si="4"/>
        <v>0</v>
      </c>
      <c r="AC29" s="144">
        <f t="shared" si="4"/>
        <v>0</v>
      </c>
      <c r="AD29" s="144">
        <f t="shared" si="4"/>
        <v>0</v>
      </c>
      <c r="AE29" s="144">
        <f t="shared" si="4"/>
        <v>0</v>
      </c>
      <c r="AF29" s="144">
        <f t="shared" si="4"/>
        <v>0</v>
      </c>
      <c r="AG29" s="144">
        <f t="shared" si="4"/>
        <v>0</v>
      </c>
      <c r="AH29" s="144">
        <f t="shared" si="4"/>
        <v>0</v>
      </c>
      <c r="AI29" s="144">
        <f t="shared" si="4"/>
        <v>0</v>
      </c>
      <c r="AJ29" s="144">
        <f t="shared" si="4"/>
        <v>0</v>
      </c>
      <c r="AK29" s="144">
        <f t="shared" si="4"/>
        <v>0</v>
      </c>
      <c r="AL29" s="144">
        <f t="shared" si="4"/>
        <v>0</v>
      </c>
      <c r="AM29" s="144">
        <f t="shared" si="4"/>
        <v>0</v>
      </c>
      <c r="AN29" s="144">
        <f t="shared" si="4"/>
        <v>0</v>
      </c>
      <c r="AO29" s="144">
        <f t="shared" si="4"/>
        <v>0</v>
      </c>
      <c r="AP29" s="144">
        <f t="shared" si="4"/>
        <v>0</v>
      </c>
      <c r="AQ29" s="144">
        <f t="shared" si="4"/>
        <v>0</v>
      </c>
      <c r="AR29" s="144">
        <f t="shared" si="4"/>
        <v>0</v>
      </c>
      <c r="AS29" s="144">
        <f t="shared" si="4"/>
        <v>0</v>
      </c>
      <c r="AT29" s="144">
        <f t="shared" si="4"/>
        <v>0</v>
      </c>
      <c r="AU29" s="144">
        <f t="shared" si="4"/>
        <v>0</v>
      </c>
      <c r="AV29" s="144">
        <f t="shared" si="5"/>
        <v>0</v>
      </c>
      <c r="AX29" s="144">
        <f t="shared" si="13"/>
        <v>0</v>
      </c>
      <c r="AY29" s="144">
        <f t="shared" si="14"/>
        <v>0</v>
      </c>
      <c r="AZ29" s="144">
        <f t="shared" si="6"/>
        <v>0</v>
      </c>
      <c r="BA29" s="144">
        <f t="shared" si="6"/>
        <v>0</v>
      </c>
      <c r="BB29" s="144">
        <f t="shared" si="6"/>
        <v>0</v>
      </c>
      <c r="BC29" s="144">
        <f t="shared" si="6"/>
        <v>0</v>
      </c>
      <c r="BD29" s="144">
        <f t="shared" si="6"/>
        <v>0</v>
      </c>
      <c r="BE29" s="144">
        <f t="shared" si="6"/>
        <v>0</v>
      </c>
      <c r="BF29" s="144">
        <f t="shared" si="6"/>
        <v>0</v>
      </c>
      <c r="BG29" s="144">
        <f t="shared" si="6"/>
        <v>0</v>
      </c>
      <c r="BH29" s="144">
        <f t="shared" si="6"/>
        <v>0</v>
      </c>
      <c r="BI29" s="144">
        <f t="shared" si="6"/>
        <v>0</v>
      </c>
      <c r="BJ29" s="144">
        <f t="shared" si="6"/>
        <v>0</v>
      </c>
      <c r="BK29" s="144">
        <f t="shared" si="6"/>
        <v>0</v>
      </c>
      <c r="BL29" s="144">
        <f t="shared" si="6"/>
        <v>0</v>
      </c>
      <c r="BM29" s="144">
        <f t="shared" si="6"/>
        <v>0</v>
      </c>
      <c r="BN29" s="144">
        <f t="shared" si="6"/>
        <v>0</v>
      </c>
      <c r="BO29" s="144">
        <f t="shared" si="6"/>
        <v>0</v>
      </c>
      <c r="BP29" s="144">
        <f t="shared" si="6"/>
        <v>0</v>
      </c>
      <c r="BQ29" s="144">
        <f t="shared" si="6"/>
        <v>0</v>
      </c>
      <c r="BR29" s="144">
        <f t="shared" si="6"/>
        <v>0</v>
      </c>
      <c r="BS29" s="144">
        <f t="shared" si="6"/>
        <v>0</v>
      </c>
      <c r="BT29" s="144">
        <f t="shared" si="6"/>
        <v>0</v>
      </c>
      <c r="BU29" s="144">
        <f t="shared" si="6"/>
        <v>0</v>
      </c>
      <c r="BV29" s="144">
        <f t="shared" si="6"/>
        <v>0</v>
      </c>
      <c r="BW29" s="144">
        <f t="shared" si="6"/>
        <v>0</v>
      </c>
      <c r="BX29" s="144">
        <f t="shared" si="6"/>
        <v>0</v>
      </c>
      <c r="BY29" s="144">
        <f t="shared" si="6"/>
        <v>0</v>
      </c>
      <c r="BZ29" s="144">
        <f t="shared" si="6"/>
        <v>0</v>
      </c>
      <c r="CA29" s="144">
        <f t="shared" si="6"/>
        <v>0</v>
      </c>
      <c r="CB29" s="144">
        <f t="shared" si="6"/>
        <v>0</v>
      </c>
      <c r="CC29" s="369"/>
      <c r="CE29" s="189" t="str">
        <f t="shared" si="1"/>
        <v>Galerie/puits d'infiltration</v>
      </c>
      <c r="CF29" s="145"/>
      <c r="CG29" s="145"/>
      <c r="CH29" s="145">
        <v>1</v>
      </c>
      <c r="CI29" s="145"/>
      <c r="CJ29" s="145"/>
      <c r="CK29" s="145"/>
      <c r="CL29" s="145"/>
      <c r="CM29" s="145"/>
      <c r="CN29" s="145"/>
      <c r="CO29" s="145"/>
      <c r="CP29" s="145"/>
      <c r="CQ29" s="145"/>
      <c r="CR29" s="145"/>
      <c r="CS29" s="145"/>
      <c r="CT29" s="145">
        <f t="shared" si="2"/>
        <v>0</v>
      </c>
      <c r="CU29" s="145">
        <f t="shared" si="3"/>
        <v>0</v>
      </c>
      <c r="CV29" s="145">
        <f t="shared" si="7"/>
        <v>0</v>
      </c>
    </row>
    <row r="30" spans="1:100" s="137" customFormat="1" ht="13.5" hidden="1" thickBot="1" x14ac:dyDescent="0.25">
      <c r="A30" s="102"/>
      <c r="B30" s="98" t="s">
        <v>364</v>
      </c>
      <c r="C30" s="319"/>
      <c r="D30" s="49"/>
      <c r="E30" s="138">
        <v>30</v>
      </c>
      <c r="F30" s="642"/>
      <c r="G30" s="34">
        <v>5.0000000000000001E-3</v>
      </c>
      <c r="H30" s="636"/>
      <c r="I30" s="622" t="s">
        <v>124</v>
      </c>
      <c r="J30" s="116"/>
      <c r="K30" s="139">
        <f t="shared" si="8"/>
        <v>30</v>
      </c>
      <c r="L30" s="140">
        <f t="shared" si="9"/>
        <v>5.0000000000000001E-3</v>
      </c>
      <c r="M30" s="141">
        <f t="shared" si="10"/>
        <v>0</v>
      </c>
      <c r="N30" s="141">
        <f t="shared" si="11"/>
        <v>0</v>
      </c>
      <c r="O30" s="70"/>
      <c r="P30" s="143" t="str">
        <f t="shared" si="0"/>
        <v>Fouille pour prise d'eau</v>
      </c>
      <c r="Q30" s="144">
        <f t="shared" si="12"/>
        <v>0</v>
      </c>
      <c r="R30" s="144">
        <f t="shared" si="4"/>
        <v>0</v>
      </c>
      <c r="S30" s="144">
        <f t="shared" si="4"/>
        <v>0</v>
      </c>
      <c r="T30" s="144">
        <f t="shared" si="4"/>
        <v>0</v>
      </c>
      <c r="U30" s="144">
        <f t="shared" si="4"/>
        <v>0</v>
      </c>
      <c r="V30" s="144">
        <f t="shared" si="4"/>
        <v>0</v>
      </c>
      <c r="W30" s="144">
        <f t="shared" si="4"/>
        <v>0</v>
      </c>
      <c r="X30" s="144">
        <f t="shared" si="4"/>
        <v>0</v>
      </c>
      <c r="Y30" s="144">
        <f t="shared" si="4"/>
        <v>0</v>
      </c>
      <c r="Z30" s="144">
        <f t="shared" si="4"/>
        <v>0</v>
      </c>
      <c r="AA30" s="144">
        <f t="shared" si="4"/>
        <v>0</v>
      </c>
      <c r="AB30" s="144">
        <f t="shared" si="4"/>
        <v>0</v>
      </c>
      <c r="AC30" s="144">
        <f t="shared" si="4"/>
        <v>0</v>
      </c>
      <c r="AD30" s="144">
        <f t="shared" si="4"/>
        <v>0</v>
      </c>
      <c r="AE30" s="144">
        <f t="shared" si="4"/>
        <v>0</v>
      </c>
      <c r="AF30" s="144">
        <f t="shared" si="4"/>
        <v>0</v>
      </c>
      <c r="AG30" s="144">
        <f t="shared" si="4"/>
        <v>0</v>
      </c>
      <c r="AH30" s="144">
        <f t="shared" si="4"/>
        <v>0</v>
      </c>
      <c r="AI30" s="144">
        <f t="shared" si="4"/>
        <v>0</v>
      </c>
      <c r="AJ30" s="144">
        <f t="shared" si="4"/>
        <v>0</v>
      </c>
      <c r="AK30" s="144">
        <f t="shared" si="4"/>
        <v>0</v>
      </c>
      <c r="AL30" s="144">
        <f t="shared" si="4"/>
        <v>0</v>
      </c>
      <c r="AM30" s="144">
        <f t="shared" si="4"/>
        <v>0</v>
      </c>
      <c r="AN30" s="144">
        <f t="shared" si="4"/>
        <v>0</v>
      </c>
      <c r="AO30" s="144">
        <f t="shared" si="4"/>
        <v>0</v>
      </c>
      <c r="AP30" s="144">
        <f t="shared" si="4"/>
        <v>0</v>
      </c>
      <c r="AQ30" s="144">
        <f t="shared" si="4"/>
        <v>0</v>
      </c>
      <c r="AR30" s="144">
        <f t="shared" si="4"/>
        <v>0</v>
      </c>
      <c r="AS30" s="144">
        <f t="shared" si="4"/>
        <v>0</v>
      </c>
      <c r="AT30" s="144">
        <f t="shared" si="4"/>
        <v>0</v>
      </c>
      <c r="AU30" s="144">
        <f t="shared" si="4"/>
        <v>0</v>
      </c>
      <c r="AV30" s="144">
        <f t="shared" si="5"/>
        <v>0</v>
      </c>
      <c r="AX30" s="144">
        <f t="shared" si="13"/>
        <v>0</v>
      </c>
      <c r="AY30" s="144">
        <f t="shared" si="14"/>
        <v>0</v>
      </c>
      <c r="AZ30" s="144">
        <f t="shared" si="6"/>
        <v>0</v>
      </c>
      <c r="BA30" s="144">
        <f t="shared" si="6"/>
        <v>0</v>
      </c>
      <c r="BB30" s="144">
        <f t="shared" si="6"/>
        <v>0</v>
      </c>
      <c r="BC30" s="144">
        <f t="shared" si="6"/>
        <v>0</v>
      </c>
      <c r="BD30" s="144">
        <f t="shared" si="6"/>
        <v>0</v>
      </c>
      <c r="BE30" s="144">
        <f t="shared" si="6"/>
        <v>0</v>
      </c>
      <c r="BF30" s="144">
        <f t="shared" si="6"/>
        <v>0</v>
      </c>
      <c r="BG30" s="144">
        <f t="shared" si="6"/>
        <v>0</v>
      </c>
      <c r="BH30" s="144">
        <f t="shared" si="6"/>
        <v>0</v>
      </c>
      <c r="BI30" s="144">
        <f t="shared" si="6"/>
        <v>0</v>
      </c>
      <c r="BJ30" s="144">
        <f t="shared" si="6"/>
        <v>0</v>
      </c>
      <c r="BK30" s="144">
        <f t="shared" si="6"/>
        <v>0</v>
      </c>
      <c r="BL30" s="144">
        <f t="shared" si="6"/>
        <v>0</v>
      </c>
      <c r="BM30" s="144">
        <f t="shared" si="6"/>
        <v>0</v>
      </c>
      <c r="BN30" s="144">
        <f t="shared" si="6"/>
        <v>0</v>
      </c>
      <c r="BO30" s="144">
        <f t="shared" si="6"/>
        <v>0</v>
      </c>
      <c r="BP30" s="144">
        <f t="shared" si="6"/>
        <v>0</v>
      </c>
      <c r="BQ30" s="144">
        <f t="shared" si="6"/>
        <v>0</v>
      </c>
      <c r="BR30" s="144">
        <f t="shared" si="6"/>
        <v>0</v>
      </c>
      <c r="BS30" s="144">
        <f t="shared" si="6"/>
        <v>0</v>
      </c>
      <c r="BT30" s="144">
        <f t="shared" si="6"/>
        <v>0</v>
      </c>
      <c r="BU30" s="144">
        <f t="shared" si="6"/>
        <v>0</v>
      </c>
      <c r="BV30" s="144">
        <f t="shared" si="6"/>
        <v>0</v>
      </c>
      <c r="BW30" s="144">
        <f t="shared" si="6"/>
        <v>0</v>
      </c>
      <c r="BX30" s="144">
        <f t="shared" si="6"/>
        <v>0</v>
      </c>
      <c r="BY30" s="144">
        <f t="shared" si="6"/>
        <v>0</v>
      </c>
      <c r="BZ30" s="144">
        <f t="shared" si="6"/>
        <v>0</v>
      </c>
      <c r="CA30" s="144">
        <f t="shared" si="6"/>
        <v>0</v>
      </c>
      <c r="CB30" s="144">
        <f t="shared" si="6"/>
        <v>0</v>
      </c>
      <c r="CC30" s="369"/>
      <c r="CE30" s="189" t="str">
        <f t="shared" si="1"/>
        <v>Fouille pour prise d'eau</v>
      </c>
      <c r="CF30" s="145"/>
      <c r="CG30" s="145">
        <v>1</v>
      </c>
      <c r="CH30" s="421">
        <v>1</v>
      </c>
      <c r="CI30" s="145"/>
      <c r="CJ30" s="145"/>
      <c r="CK30" s="145"/>
      <c r="CL30" s="145"/>
      <c r="CM30" s="145"/>
      <c r="CN30" s="145"/>
      <c r="CO30" s="145"/>
      <c r="CP30" s="145"/>
      <c r="CQ30" s="145"/>
      <c r="CR30" s="145"/>
      <c r="CS30" s="145"/>
      <c r="CT30" s="145">
        <f t="shared" si="2"/>
        <v>0</v>
      </c>
      <c r="CU30" s="145">
        <f t="shared" si="3"/>
        <v>0</v>
      </c>
      <c r="CV30" s="145">
        <f t="shared" si="7"/>
        <v>0</v>
      </c>
    </row>
    <row r="31" spans="1:100" s="137" customFormat="1" ht="13.5" hidden="1" thickBot="1" x14ac:dyDescent="0.25">
      <c r="A31" s="102"/>
      <c r="B31" s="98" t="s">
        <v>362</v>
      </c>
      <c r="C31" s="319"/>
      <c r="D31" s="49"/>
      <c r="E31" s="138">
        <v>30</v>
      </c>
      <c r="F31" s="642"/>
      <c r="G31" s="34">
        <v>5.0000000000000001E-3</v>
      </c>
      <c r="H31" s="636"/>
      <c r="I31" s="622" t="s">
        <v>124</v>
      </c>
      <c r="J31" s="116"/>
      <c r="K31" s="139">
        <f t="shared" si="8"/>
        <v>30</v>
      </c>
      <c r="L31" s="140">
        <f t="shared" si="9"/>
        <v>5.0000000000000001E-3</v>
      </c>
      <c r="M31" s="141">
        <f t="shared" si="10"/>
        <v>0</v>
      </c>
      <c r="N31" s="141">
        <f t="shared" si="11"/>
        <v>0</v>
      </c>
      <c r="O31" s="70"/>
      <c r="P31" s="143" t="str">
        <f t="shared" si="0"/>
        <v>Terrassement pour raccordement sondes géothermiques</v>
      </c>
      <c r="Q31" s="144">
        <f t="shared" si="12"/>
        <v>0</v>
      </c>
      <c r="R31" s="144">
        <f t="shared" si="4"/>
        <v>0</v>
      </c>
      <c r="S31" s="144">
        <f t="shared" si="4"/>
        <v>0</v>
      </c>
      <c r="T31" s="144">
        <f t="shared" si="4"/>
        <v>0</v>
      </c>
      <c r="U31" s="144">
        <f t="shared" si="4"/>
        <v>0</v>
      </c>
      <c r="V31" s="144">
        <f t="shared" si="4"/>
        <v>0</v>
      </c>
      <c r="W31" s="144">
        <f t="shared" si="4"/>
        <v>0</v>
      </c>
      <c r="X31" s="144">
        <f t="shared" si="4"/>
        <v>0</v>
      </c>
      <c r="Y31" s="144">
        <f t="shared" si="4"/>
        <v>0</v>
      </c>
      <c r="Z31" s="144">
        <f t="shared" si="4"/>
        <v>0</v>
      </c>
      <c r="AA31" s="144">
        <f t="shared" si="4"/>
        <v>0</v>
      </c>
      <c r="AB31" s="144">
        <f t="shared" si="4"/>
        <v>0</v>
      </c>
      <c r="AC31" s="144">
        <f t="shared" si="4"/>
        <v>0</v>
      </c>
      <c r="AD31" s="144">
        <f t="shared" si="4"/>
        <v>0</v>
      </c>
      <c r="AE31" s="144">
        <f t="shared" si="4"/>
        <v>0</v>
      </c>
      <c r="AF31" s="144">
        <f t="shared" si="4"/>
        <v>0</v>
      </c>
      <c r="AG31" s="144">
        <f t="shared" si="4"/>
        <v>0</v>
      </c>
      <c r="AH31" s="144">
        <f t="shared" si="4"/>
        <v>0</v>
      </c>
      <c r="AI31" s="144">
        <f t="shared" si="4"/>
        <v>0</v>
      </c>
      <c r="AJ31" s="144">
        <f t="shared" si="4"/>
        <v>0</v>
      </c>
      <c r="AK31" s="144">
        <f t="shared" si="4"/>
        <v>0</v>
      </c>
      <c r="AL31" s="144">
        <f t="shared" si="4"/>
        <v>0</v>
      </c>
      <c r="AM31" s="144">
        <f t="shared" si="4"/>
        <v>0</v>
      </c>
      <c r="AN31" s="144">
        <f t="shared" si="4"/>
        <v>0</v>
      </c>
      <c r="AO31" s="144">
        <f t="shared" si="4"/>
        <v>0</v>
      </c>
      <c r="AP31" s="144">
        <f t="shared" si="4"/>
        <v>0</v>
      </c>
      <c r="AQ31" s="144">
        <f t="shared" si="4"/>
        <v>0</v>
      </c>
      <c r="AR31" s="144">
        <f t="shared" si="4"/>
        <v>0</v>
      </c>
      <c r="AS31" s="144">
        <f t="shared" si="4"/>
        <v>0</v>
      </c>
      <c r="AT31" s="144">
        <f t="shared" si="4"/>
        <v>0</v>
      </c>
      <c r="AU31" s="144">
        <f t="shared" si="4"/>
        <v>0</v>
      </c>
      <c r="AV31" s="144">
        <f t="shared" si="5"/>
        <v>0</v>
      </c>
      <c r="AX31" s="144">
        <f t="shared" si="13"/>
        <v>0</v>
      </c>
      <c r="AY31" s="144">
        <f t="shared" si="14"/>
        <v>0</v>
      </c>
      <c r="AZ31" s="144">
        <f t="shared" si="6"/>
        <v>0</v>
      </c>
      <c r="BA31" s="144">
        <f t="shared" si="6"/>
        <v>0</v>
      </c>
      <c r="BB31" s="144">
        <f t="shared" si="6"/>
        <v>0</v>
      </c>
      <c r="BC31" s="144">
        <f t="shared" si="6"/>
        <v>0</v>
      </c>
      <c r="BD31" s="144">
        <f t="shared" si="6"/>
        <v>0</v>
      </c>
      <c r="BE31" s="144">
        <f t="shared" si="6"/>
        <v>0</v>
      </c>
      <c r="BF31" s="144">
        <f t="shared" si="6"/>
        <v>0</v>
      </c>
      <c r="BG31" s="144">
        <f t="shared" si="6"/>
        <v>0</v>
      </c>
      <c r="BH31" s="144">
        <f t="shared" si="6"/>
        <v>0</v>
      </c>
      <c r="BI31" s="144">
        <f t="shared" si="6"/>
        <v>0</v>
      </c>
      <c r="BJ31" s="144">
        <f t="shared" si="6"/>
        <v>0</v>
      </c>
      <c r="BK31" s="144">
        <f t="shared" si="6"/>
        <v>0</v>
      </c>
      <c r="BL31" s="144">
        <f t="shared" si="6"/>
        <v>0</v>
      </c>
      <c r="BM31" s="144">
        <f t="shared" si="6"/>
        <v>0</v>
      </c>
      <c r="BN31" s="144">
        <f t="shared" si="6"/>
        <v>0</v>
      </c>
      <c r="BO31" s="144">
        <f t="shared" si="6"/>
        <v>0</v>
      </c>
      <c r="BP31" s="144">
        <f t="shared" si="6"/>
        <v>0</v>
      </c>
      <c r="BQ31" s="144">
        <f t="shared" si="6"/>
        <v>0</v>
      </c>
      <c r="BR31" s="144">
        <f t="shared" si="6"/>
        <v>0</v>
      </c>
      <c r="BS31" s="144">
        <f t="shared" si="6"/>
        <v>0</v>
      </c>
      <c r="BT31" s="144">
        <f t="shared" si="6"/>
        <v>0</v>
      </c>
      <c r="BU31" s="144">
        <f t="shared" si="6"/>
        <v>0</v>
      </c>
      <c r="BV31" s="144">
        <f t="shared" si="6"/>
        <v>0</v>
      </c>
      <c r="BW31" s="144">
        <f t="shared" si="6"/>
        <v>0</v>
      </c>
      <c r="BX31" s="144">
        <f t="shared" si="6"/>
        <v>0</v>
      </c>
      <c r="BY31" s="144">
        <f t="shared" si="6"/>
        <v>0</v>
      </c>
      <c r="BZ31" s="144">
        <f t="shared" si="6"/>
        <v>0</v>
      </c>
      <c r="CA31" s="144">
        <f t="shared" si="6"/>
        <v>0</v>
      </c>
      <c r="CB31" s="144">
        <f t="shared" si="6"/>
        <v>0</v>
      </c>
      <c r="CC31" s="369"/>
      <c r="CE31" s="189" t="str">
        <f t="shared" si="1"/>
        <v>Terrassement pour raccordement sondes géothermiques</v>
      </c>
      <c r="CF31" s="145"/>
      <c r="CG31" s="145"/>
      <c r="CH31" s="145"/>
      <c r="CI31" s="145">
        <v>1</v>
      </c>
      <c r="CJ31" s="145"/>
      <c r="CK31" s="145"/>
      <c r="CL31" s="145"/>
      <c r="CM31" s="145"/>
      <c r="CN31" s="145"/>
      <c r="CO31" s="145"/>
      <c r="CP31" s="145"/>
      <c r="CQ31" s="145"/>
      <c r="CR31" s="145"/>
      <c r="CS31" s="145"/>
      <c r="CT31" s="145">
        <f t="shared" si="2"/>
        <v>0</v>
      </c>
      <c r="CU31" s="145">
        <f t="shared" si="3"/>
        <v>0</v>
      </c>
      <c r="CV31" s="145">
        <f t="shared" si="7"/>
        <v>0</v>
      </c>
    </row>
    <row r="32" spans="1:100" s="137" customFormat="1" ht="13.5" hidden="1" thickBot="1" x14ac:dyDescent="0.25">
      <c r="A32" s="102"/>
      <c r="B32" s="98" t="s">
        <v>414</v>
      </c>
      <c r="C32" s="319"/>
      <c r="D32" s="49"/>
      <c r="E32" s="138">
        <v>30</v>
      </c>
      <c r="F32" s="642"/>
      <c r="G32" s="34">
        <v>1E-3</v>
      </c>
      <c r="H32" s="636"/>
      <c r="I32" s="622" t="s">
        <v>124</v>
      </c>
      <c r="J32" s="116"/>
      <c r="K32" s="139">
        <f t="shared" si="8"/>
        <v>30</v>
      </c>
      <c r="L32" s="140">
        <f t="shared" si="9"/>
        <v>1E-3</v>
      </c>
      <c r="M32" s="141">
        <f t="shared" si="10"/>
        <v>0</v>
      </c>
      <c r="N32" s="141">
        <f t="shared" si="11"/>
        <v>0</v>
      </c>
      <c r="O32" s="70"/>
      <c r="P32" s="143" t="str">
        <f t="shared" si="0"/>
        <v>Fondations</v>
      </c>
      <c r="Q32" s="144">
        <f t="shared" si="12"/>
        <v>0</v>
      </c>
      <c r="R32" s="144">
        <f t="shared" si="4"/>
        <v>0</v>
      </c>
      <c r="S32" s="144">
        <f t="shared" si="4"/>
        <v>0</v>
      </c>
      <c r="T32" s="144">
        <f t="shared" si="4"/>
        <v>0</v>
      </c>
      <c r="U32" s="144">
        <f t="shared" si="4"/>
        <v>0</v>
      </c>
      <c r="V32" s="144">
        <f t="shared" si="4"/>
        <v>0</v>
      </c>
      <c r="W32" s="144">
        <f t="shared" si="4"/>
        <v>0</v>
      </c>
      <c r="X32" s="144">
        <f t="shared" si="4"/>
        <v>0</v>
      </c>
      <c r="Y32" s="144">
        <f t="shared" si="4"/>
        <v>0</v>
      </c>
      <c r="Z32" s="144">
        <f t="shared" si="4"/>
        <v>0</v>
      </c>
      <c r="AA32" s="144">
        <f t="shared" si="4"/>
        <v>0</v>
      </c>
      <c r="AB32" s="144">
        <f t="shared" si="4"/>
        <v>0</v>
      </c>
      <c r="AC32" s="144">
        <f t="shared" si="4"/>
        <v>0</v>
      </c>
      <c r="AD32" s="144">
        <f t="shared" si="4"/>
        <v>0</v>
      </c>
      <c r="AE32" s="144">
        <f t="shared" si="4"/>
        <v>0</v>
      </c>
      <c r="AF32" s="144">
        <f t="shared" si="4"/>
        <v>0</v>
      </c>
      <c r="AG32" s="144">
        <f t="shared" si="4"/>
        <v>0</v>
      </c>
      <c r="AH32" s="144">
        <f t="shared" si="4"/>
        <v>0</v>
      </c>
      <c r="AI32" s="144">
        <f t="shared" si="4"/>
        <v>0</v>
      </c>
      <c r="AJ32" s="144">
        <f t="shared" si="4"/>
        <v>0</v>
      </c>
      <c r="AK32" s="144">
        <f t="shared" si="4"/>
        <v>0</v>
      </c>
      <c r="AL32" s="144">
        <f t="shared" si="4"/>
        <v>0</v>
      </c>
      <c r="AM32" s="144">
        <f t="shared" si="4"/>
        <v>0</v>
      </c>
      <c r="AN32" s="144">
        <f t="shared" si="4"/>
        <v>0</v>
      </c>
      <c r="AO32" s="144">
        <f t="shared" si="4"/>
        <v>0</v>
      </c>
      <c r="AP32" s="144">
        <f t="shared" si="4"/>
        <v>0</v>
      </c>
      <c r="AQ32" s="144">
        <f t="shared" si="4"/>
        <v>0</v>
      </c>
      <c r="AR32" s="144">
        <f t="shared" si="4"/>
        <v>0</v>
      </c>
      <c r="AS32" s="144">
        <f t="shared" si="4"/>
        <v>0</v>
      </c>
      <c r="AT32" s="144">
        <f t="shared" si="4"/>
        <v>0</v>
      </c>
      <c r="AU32" s="144">
        <f t="shared" si="4"/>
        <v>0</v>
      </c>
      <c r="AV32" s="144">
        <f t="shared" si="5"/>
        <v>0</v>
      </c>
      <c r="AX32" s="144">
        <f t="shared" si="13"/>
        <v>0</v>
      </c>
      <c r="AY32" s="144">
        <f t="shared" si="14"/>
        <v>0</v>
      </c>
      <c r="AZ32" s="144">
        <f t="shared" si="6"/>
        <v>0</v>
      </c>
      <c r="BA32" s="144">
        <f t="shared" si="6"/>
        <v>0</v>
      </c>
      <c r="BB32" s="144">
        <f t="shared" si="6"/>
        <v>0</v>
      </c>
      <c r="BC32" s="144">
        <f t="shared" si="6"/>
        <v>0</v>
      </c>
      <c r="BD32" s="144">
        <f t="shared" si="6"/>
        <v>0</v>
      </c>
      <c r="BE32" s="144">
        <f t="shared" si="6"/>
        <v>0</v>
      </c>
      <c r="BF32" s="144">
        <f t="shared" si="6"/>
        <v>0</v>
      </c>
      <c r="BG32" s="144">
        <f t="shared" si="6"/>
        <v>0</v>
      </c>
      <c r="BH32" s="144">
        <f t="shared" si="6"/>
        <v>0</v>
      </c>
      <c r="BI32" s="144">
        <f t="shared" si="6"/>
        <v>0</v>
      </c>
      <c r="BJ32" s="144">
        <f t="shared" si="6"/>
        <v>0</v>
      </c>
      <c r="BK32" s="144">
        <f t="shared" si="6"/>
        <v>0</v>
      </c>
      <c r="BL32" s="144">
        <f t="shared" si="6"/>
        <v>0</v>
      </c>
      <c r="BM32" s="144">
        <f t="shared" si="6"/>
        <v>0</v>
      </c>
      <c r="BN32" s="144">
        <f t="shared" si="6"/>
        <v>0</v>
      </c>
      <c r="BO32" s="144">
        <f t="shared" si="6"/>
        <v>0</v>
      </c>
      <c r="BP32" s="144">
        <f t="shared" si="6"/>
        <v>0</v>
      </c>
      <c r="BQ32" s="144">
        <f t="shared" si="6"/>
        <v>0</v>
      </c>
      <c r="BR32" s="144">
        <f t="shared" si="6"/>
        <v>0</v>
      </c>
      <c r="BS32" s="144">
        <f t="shared" si="6"/>
        <v>0</v>
      </c>
      <c r="BT32" s="144">
        <f t="shared" si="6"/>
        <v>0</v>
      </c>
      <c r="BU32" s="144">
        <f t="shared" si="6"/>
        <v>0</v>
      </c>
      <c r="BV32" s="144">
        <f t="shared" si="6"/>
        <v>0</v>
      </c>
      <c r="BW32" s="144">
        <f t="shared" si="6"/>
        <v>0</v>
      </c>
      <c r="BX32" s="144">
        <f t="shared" si="6"/>
        <v>0</v>
      </c>
      <c r="BY32" s="144">
        <f t="shared" si="6"/>
        <v>0</v>
      </c>
      <c r="BZ32" s="144">
        <f t="shared" si="6"/>
        <v>0</v>
      </c>
      <c r="CA32" s="144">
        <f t="shared" si="6"/>
        <v>0</v>
      </c>
      <c r="CB32" s="144">
        <f t="shared" si="6"/>
        <v>0</v>
      </c>
      <c r="CC32" s="369"/>
      <c r="CE32" s="189" t="str">
        <f t="shared" si="1"/>
        <v>Fondations</v>
      </c>
      <c r="CF32" s="145"/>
      <c r="CG32" s="145"/>
      <c r="CH32" s="145"/>
      <c r="CI32" s="145">
        <v>1</v>
      </c>
      <c r="CJ32" s="145"/>
      <c r="CK32" s="145"/>
      <c r="CL32" s="145"/>
      <c r="CM32" s="145"/>
      <c r="CN32" s="145"/>
      <c r="CO32" s="145"/>
      <c r="CP32" s="145"/>
      <c r="CQ32" s="145"/>
      <c r="CR32" s="145"/>
      <c r="CS32" s="145"/>
      <c r="CT32" s="145">
        <f t="shared" si="2"/>
        <v>0</v>
      </c>
      <c r="CU32" s="145">
        <f t="shared" si="3"/>
        <v>0</v>
      </c>
      <c r="CV32" s="145">
        <f t="shared" si="7"/>
        <v>0</v>
      </c>
    </row>
    <row r="33" spans="1:100" s="137" customFormat="1" ht="13.5" hidden="1" thickBot="1" x14ac:dyDescent="0.25">
      <c r="A33" s="102"/>
      <c r="B33" s="98" t="s">
        <v>363</v>
      </c>
      <c r="C33" s="319"/>
      <c r="D33" s="49"/>
      <c r="E33" s="138">
        <v>30</v>
      </c>
      <c r="F33" s="642"/>
      <c r="G33" s="34">
        <v>1.4999999999999999E-2</v>
      </c>
      <c r="H33" s="636"/>
      <c r="I33" s="622" t="s">
        <v>124</v>
      </c>
      <c r="J33" s="116"/>
      <c r="K33" s="139">
        <f t="shared" si="8"/>
        <v>30</v>
      </c>
      <c r="L33" s="140">
        <f t="shared" si="9"/>
        <v>1.4999999999999999E-2</v>
      </c>
      <c r="M33" s="141">
        <f t="shared" si="10"/>
        <v>0</v>
      </c>
      <c r="N33" s="141">
        <f t="shared" si="11"/>
        <v>0</v>
      </c>
      <c r="O33" s="70"/>
      <c r="P33" s="143" t="str">
        <f t="shared" si="0"/>
        <v>Local citerne</v>
      </c>
      <c r="Q33" s="144">
        <f t="shared" si="12"/>
        <v>0</v>
      </c>
      <c r="R33" s="144">
        <f t="shared" si="4"/>
        <v>0</v>
      </c>
      <c r="S33" s="144">
        <f t="shared" si="4"/>
        <v>0</v>
      </c>
      <c r="T33" s="144">
        <f t="shared" si="4"/>
        <v>0</v>
      </c>
      <c r="U33" s="144">
        <f t="shared" si="4"/>
        <v>0</v>
      </c>
      <c r="V33" s="144">
        <f t="shared" si="4"/>
        <v>0</v>
      </c>
      <c r="W33" s="144">
        <f t="shared" si="4"/>
        <v>0</v>
      </c>
      <c r="X33" s="144">
        <f t="shared" si="4"/>
        <v>0</v>
      </c>
      <c r="Y33" s="144">
        <f t="shared" si="4"/>
        <v>0</v>
      </c>
      <c r="Z33" s="144">
        <f t="shared" si="4"/>
        <v>0</v>
      </c>
      <c r="AA33" s="144">
        <f t="shared" si="4"/>
        <v>0</v>
      </c>
      <c r="AB33" s="144">
        <f t="shared" si="4"/>
        <v>0</v>
      </c>
      <c r="AC33" s="144">
        <f t="shared" si="4"/>
        <v>0</v>
      </c>
      <c r="AD33" s="144">
        <f t="shared" si="4"/>
        <v>0</v>
      </c>
      <c r="AE33" s="144">
        <f t="shared" si="4"/>
        <v>0</v>
      </c>
      <c r="AF33" s="144">
        <f t="shared" si="4"/>
        <v>0</v>
      </c>
      <c r="AG33" s="144">
        <f t="shared" si="4"/>
        <v>0</v>
      </c>
      <c r="AH33" s="144">
        <f t="shared" si="4"/>
        <v>0</v>
      </c>
      <c r="AI33" s="144">
        <f t="shared" si="4"/>
        <v>0</v>
      </c>
      <c r="AJ33" s="144">
        <f t="shared" si="4"/>
        <v>0</v>
      </c>
      <c r="AK33" s="144">
        <f t="shared" si="4"/>
        <v>0</v>
      </c>
      <c r="AL33" s="144">
        <f t="shared" si="4"/>
        <v>0</v>
      </c>
      <c r="AM33" s="144">
        <f t="shared" si="4"/>
        <v>0</v>
      </c>
      <c r="AN33" s="144">
        <f t="shared" si="4"/>
        <v>0</v>
      </c>
      <c r="AO33" s="144">
        <f t="shared" si="4"/>
        <v>0</v>
      </c>
      <c r="AP33" s="144">
        <f t="shared" si="4"/>
        <v>0</v>
      </c>
      <c r="AQ33" s="144">
        <f t="shared" si="4"/>
        <v>0</v>
      </c>
      <c r="AR33" s="144">
        <f t="shared" si="4"/>
        <v>0</v>
      </c>
      <c r="AS33" s="144">
        <f t="shared" si="4"/>
        <v>0</v>
      </c>
      <c r="AT33" s="144">
        <f t="shared" si="4"/>
        <v>0</v>
      </c>
      <c r="AU33" s="144">
        <f t="shared" si="4"/>
        <v>0</v>
      </c>
      <c r="AV33" s="144">
        <f t="shared" si="5"/>
        <v>0</v>
      </c>
      <c r="AX33" s="144">
        <f t="shared" si="13"/>
        <v>0</v>
      </c>
      <c r="AY33" s="144">
        <f t="shared" si="14"/>
        <v>0</v>
      </c>
      <c r="AZ33" s="144">
        <f t="shared" si="6"/>
        <v>0</v>
      </c>
      <c r="BA33" s="144">
        <f t="shared" si="6"/>
        <v>0</v>
      </c>
      <c r="BB33" s="144">
        <f t="shared" si="6"/>
        <v>0</v>
      </c>
      <c r="BC33" s="144">
        <f t="shared" si="6"/>
        <v>0</v>
      </c>
      <c r="BD33" s="144">
        <f t="shared" si="6"/>
        <v>0</v>
      </c>
      <c r="BE33" s="144">
        <f t="shared" si="6"/>
        <v>0</v>
      </c>
      <c r="BF33" s="144">
        <f t="shared" si="6"/>
        <v>0</v>
      </c>
      <c r="BG33" s="144">
        <f t="shared" si="6"/>
        <v>0</v>
      </c>
      <c r="BH33" s="144">
        <f t="shared" si="6"/>
        <v>0</v>
      </c>
      <c r="BI33" s="144">
        <f t="shared" si="6"/>
        <v>0</v>
      </c>
      <c r="BJ33" s="144">
        <f t="shared" si="6"/>
        <v>0</v>
      </c>
      <c r="BK33" s="144">
        <f t="shared" si="6"/>
        <v>0</v>
      </c>
      <c r="BL33" s="144">
        <f t="shared" si="6"/>
        <v>0</v>
      </c>
      <c r="BM33" s="144">
        <f t="shared" si="6"/>
        <v>0</v>
      </c>
      <c r="BN33" s="144">
        <f t="shared" si="6"/>
        <v>0</v>
      </c>
      <c r="BO33" s="144">
        <f t="shared" si="6"/>
        <v>0</v>
      </c>
      <c r="BP33" s="144">
        <f t="shared" si="6"/>
        <v>0</v>
      </c>
      <c r="BQ33" s="144">
        <f t="shared" si="6"/>
        <v>0</v>
      </c>
      <c r="BR33" s="144">
        <f t="shared" si="6"/>
        <v>0</v>
      </c>
      <c r="BS33" s="144">
        <f t="shared" si="6"/>
        <v>0</v>
      </c>
      <c r="BT33" s="144">
        <f t="shared" si="6"/>
        <v>0</v>
      </c>
      <c r="BU33" s="144">
        <f t="shared" si="6"/>
        <v>0</v>
      </c>
      <c r="BV33" s="144">
        <f t="shared" si="6"/>
        <v>0</v>
      </c>
      <c r="BW33" s="144">
        <f t="shared" si="6"/>
        <v>0</v>
      </c>
      <c r="BX33" s="144">
        <f t="shared" si="6"/>
        <v>0</v>
      </c>
      <c r="BY33" s="144">
        <f t="shared" si="6"/>
        <v>0</v>
      </c>
      <c r="BZ33" s="144">
        <f t="shared" si="6"/>
        <v>0</v>
      </c>
      <c r="CA33" s="144">
        <f t="shared" si="6"/>
        <v>0</v>
      </c>
      <c r="CB33" s="144">
        <f t="shared" si="6"/>
        <v>0</v>
      </c>
      <c r="CC33" s="369"/>
      <c r="CE33" s="189" t="str">
        <f t="shared" si="1"/>
        <v>Local citerne</v>
      </c>
      <c r="CF33" s="145"/>
      <c r="CG33" s="145"/>
      <c r="CH33" s="145"/>
      <c r="CI33" s="145"/>
      <c r="CJ33" s="145"/>
      <c r="CK33" s="145"/>
      <c r="CL33" s="145"/>
      <c r="CM33" s="145"/>
      <c r="CN33" s="145"/>
      <c r="CO33" s="145"/>
      <c r="CP33" s="145"/>
      <c r="CQ33" s="145"/>
      <c r="CR33" s="145"/>
      <c r="CS33" s="145">
        <v>1</v>
      </c>
      <c r="CT33" s="145">
        <f t="shared" si="2"/>
        <v>0</v>
      </c>
      <c r="CU33" s="145">
        <f t="shared" si="3"/>
        <v>0</v>
      </c>
      <c r="CV33" s="145">
        <f t="shared" si="7"/>
        <v>0</v>
      </c>
    </row>
    <row r="34" spans="1:100" s="137" customFormat="1" ht="13.5" hidden="1" thickBot="1" x14ac:dyDescent="0.25">
      <c r="A34" s="102"/>
      <c r="B34" s="99" t="s">
        <v>127</v>
      </c>
      <c r="C34" s="319"/>
      <c r="D34" s="49"/>
      <c r="E34" s="138">
        <v>30</v>
      </c>
      <c r="F34" s="642"/>
      <c r="G34" s="34">
        <v>2.5000000000000001E-2</v>
      </c>
      <c r="H34" s="636"/>
      <c r="I34" s="622" t="s">
        <v>124</v>
      </c>
      <c r="J34" s="116"/>
      <c r="K34" s="139">
        <f t="shared" si="8"/>
        <v>30</v>
      </c>
      <c r="L34" s="140">
        <f t="shared" si="9"/>
        <v>2.5000000000000001E-2</v>
      </c>
      <c r="M34" s="141">
        <f t="shared" si="10"/>
        <v>0</v>
      </c>
      <c r="N34" s="141">
        <f t="shared" si="11"/>
        <v>0</v>
      </c>
      <c r="O34" s="70"/>
      <c r="P34" s="143" t="str">
        <f t="shared" si="0"/>
        <v>Silo à pellets/à copeaux</v>
      </c>
      <c r="Q34" s="144">
        <f t="shared" si="12"/>
        <v>0</v>
      </c>
      <c r="R34" s="144">
        <f t="shared" si="4"/>
        <v>0</v>
      </c>
      <c r="S34" s="144">
        <f t="shared" si="4"/>
        <v>0</v>
      </c>
      <c r="T34" s="144">
        <f t="shared" si="4"/>
        <v>0</v>
      </c>
      <c r="U34" s="144">
        <f t="shared" si="4"/>
        <v>0</v>
      </c>
      <c r="V34" s="144">
        <f t="shared" si="4"/>
        <v>0</v>
      </c>
      <c r="W34" s="144">
        <f t="shared" si="4"/>
        <v>0</v>
      </c>
      <c r="X34" s="144">
        <f t="shared" si="4"/>
        <v>0</v>
      </c>
      <c r="Y34" s="144">
        <f t="shared" si="4"/>
        <v>0</v>
      </c>
      <c r="Z34" s="144">
        <f t="shared" si="4"/>
        <v>0</v>
      </c>
      <c r="AA34" s="144">
        <f t="shared" si="4"/>
        <v>0</v>
      </c>
      <c r="AB34" s="144">
        <f t="shared" si="4"/>
        <v>0</v>
      </c>
      <c r="AC34" s="144">
        <f t="shared" si="4"/>
        <v>0</v>
      </c>
      <c r="AD34" s="144">
        <f t="shared" si="4"/>
        <v>0</v>
      </c>
      <c r="AE34" s="144">
        <f t="shared" si="4"/>
        <v>0</v>
      </c>
      <c r="AF34" s="144">
        <f t="shared" si="4"/>
        <v>0</v>
      </c>
      <c r="AG34" s="144">
        <f t="shared" si="4"/>
        <v>0</v>
      </c>
      <c r="AH34" s="144">
        <f t="shared" si="4"/>
        <v>0</v>
      </c>
      <c r="AI34" s="144">
        <f t="shared" si="4"/>
        <v>0</v>
      </c>
      <c r="AJ34" s="144">
        <f t="shared" si="4"/>
        <v>0</v>
      </c>
      <c r="AK34" s="144">
        <f t="shared" si="4"/>
        <v>0</v>
      </c>
      <c r="AL34" s="144">
        <f t="shared" si="4"/>
        <v>0</v>
      </c>
      <c r="AM34" s="144">
        <f t="shared" si="4"/>
        <v>0</v>
      </c>
      <c r="AN34" s="144">
        <f t="shared" si="4"/>
        <v>0</v>
      </c>
      <c r="AO34" s="144">
        <f t="shared" si="4"/>
        <v>0</v>
      </c>
      <c r="AP34" s="144">
        <f t="shared" si="4"/>
        <v>0</v>
      </c>
      <c r="AQ34" s="144">
        <f t="shared" si="4"/>
        <v>0</v>
      </c>
      <c r="AR34" s="144">
        <f t="shared" si="4"/>
        <v>0</v>
      </c>
      <c r="AS34" s="144">
        <f t="shared" si="4"/>
        <v>0</v>
      </c>
      <c r="AT34" s="144">
        <f t="shared" si="4"/>
        <v>0</v>
      </c>
      <c r="AU34" s="144">
        <f t="shared" si="4"/>
        <v>0</v>
      </c>
      <c r="AV34" s="144">
        <f t="shared" si="5"/>
        <v>0</v>
      </c>
      <c r="AX34" s="144">
        <f t="shared" si="13"/>
        <v>0</v>
      </c>
      <c r="AY34" s="144">
        <f t="shared" si="14"/>
        <v>0</v>
      </c>
      <c r="AZ34" s="144">
        <f t="shared" si="6"/>
        <v>0</v>
      </c>
      <c r="BA34" s="144">
        <f t="shared" si="6"/>
        <v>0</v>
      </c>
      <c r="BB34" s="144">
        <f t="shared" si="6"/>
        <v>0</v>
      </c>
      <c r="BC34" s="144">
        <f t="shared" si="6"/>
        <v>0</v>
      </c>
      <c r="BD34" s="144">
        <f t="shared" si="6"/>
        <v>0</v>
      </c>
      <c r="BE34" s="144">
        <f t="shared" si="6"/>
        <v>0</v>
      </c>
      <c r="BF34" s="144">
        <f t="shared" si="6"/>
        <v>0</v>
      </c>
      <c r="BG34" s="144">
        <f t="shared" si="6"/>
        <v>0</v>
      </c>
      <c r="BH34" s="144">
        <f t="shared" si="6"/>
        <v>0</v>
      </c>
      <c r="BI34" s="144">
        <f t="shared" si="6"/>
        <v>0</v>
      </c>
      <c r="BJ34" s="144">
        <f t="shared" si="6"/>
        <v>0</v>
      </c>
      <c r="BK34" s="144">
        <f t="shared" si="6"/>
        <v>0</v>
      </c>
      <c r="BL34" s="144">
        <f t="shared" si="6"/>
        <v>0</v>
      </c>
      <c r="BM34" s="144">
        <f t="shared" si="6"/>
        <v>0</v>
      </c>
      <c r="BN34" s="144">
        <f t="shared" si="6"/>
        <v>0</v>
      </c>
      <c r="BO34" s="144">
        <f t="shared" si="6"/>
        <v>0</v>
      </c>
      <c r="BP34" s="144">
        <f t="shared" si="6"/>
        <v>0</v>
      </c>
      <c r="BQ34" s="144">
        <f t="shared" si="6"/>
        <v>0</v>
      </c>
      <c r="BR34" s="144">
        <f t="shared" si="6"/>
        <v>0</v>
      </c>
      <c r="BS34" s="144">
        <f t="shared" si="6"/>
        <v>0</v>
      </c>
      <c r="BT34" s="144">
        <f t="shared" si="6"/>
        <v>0</v>
      </c>
      <c r="BU34" s="144">
        <f t="shared" si="6"/>
        <v>0</v>
      </c>
      <c r="BV34" s="144">
        <f t="shared" si="6"/>
        <v>0</v>
      </c>
      <c r="BW34" s="144">
        <f t="shared" si="6"/>
        <v>0</v>
      </c>
      <c r="BX34" s="144">
        <f t="shared" si="6"/>
        <v>0</v>
      </c>
      <c r="BY34" s="144">
        <f t="shared" si="6"/>
        <v>0</v>
      </c>
      <c r="BZ34" s="144">
        <f t="shared" si="6"/>
        <v>0</v>
      </c>
      <c r="CA34" s="144">
        <f t="shared" si="6"/>
        <v>0</v>
      </c>
      <c r="CB34" s="144">
        <f t="shared" si="6"/>
        <v>0</v>
      </c>
      <c r="CC34" s="369"/>
      <c r="CE34" s="189" t="str">
        <f t="shared" si="1"/>
        <v>Silo à pellets/à copeaux</v>
      </c>
      <c r="CF34" s="145"/>
      <c r="CG34" s="145"/>
      <c r="CH34" s="145"/>
      <c r="CI34" s="145"/>
      <c r="CJ34" s="145"/>
      <c r="CK34" s="145"/>
      <c r="CL34" s="145"/>
      <c r="CM34" s="145">
        <v>1</v>
      </c>
      <c r="CN34" s="145">
        <v>1</v>
      </c>
      <c r="CO34" s="145"/>
      <c r="CP34" s="145"/>
      <c r="CQ34" s="145"/>
      <c r="CR34" s="145"/>
      <c r="CS34" s="145"/>
      <c r="CT34" s="145">
        <f t="shared" si="2"/>
        <v>0</v>
      </c>
      <c r="CU34" s="145">
        <f t="shared" si="3"/>
        <v>0</v>
      </c>
      <c r="CV34" s="145">
        <f t="shared" si="7"/>
        <v>0</v>
      </c>
    </row>
    <row r="35" spans="1:100" s="137" customFormat="1" hidden="1" x14ac:dyDescent="0.2">
      <c r="A35" s="158"/>
      <c r="B35" s="95" t="s">
        <v>45</v>
      </c>
      <c r="C35" s="320"/>
      <c r="D35" s="50"/>
      <c r="E35" s="510">
        <v>30</v>
      </c>
      <c r="F35" s="643"/>
      <c r="G35" s="157" t="s">
        <v>46</v>
      </c>
      <c r="H35" s="637"/>
      <c r="I35" s="623" t="s">
        <v>124</v>
      </c>
      <c r="J35" s="84"/>
      <c r="K35" s="139">
        <f t="shared" si="8"/>
        <v>30</v>
      </c>
      <c r="L35" s="140">
        <f t="shared" si="9"/>
        <v>0</v>
      </c>
      <c r="M35" s="141">
        <f t="shared" si="10"/>
        <v>0</v>
      </c>
      <c r="N35" s="141">
        <f t="shared" si="11"/>
        <v>0</v>
      </c>
      <c r="O35" s="70"/>
      <c r="P35" s="149" t="str">
        <f t="shared" si="0"/>
        <v>Autre</v>
      </c>
      <c r="Q35" s="144">
        <f t="shared" si="12"/>
        <v>0</v>
      </c>
      <c r="R35" s="144">
        <f t="shared" si="4"/>
        <v>0</v>
      </c>
      <c r="S35" s="144">
        <f t="shared" si="4"/>
        <v>0</v>
      </c>
      <c r="T35" s="144">
        <f t="shared" si="4"/>
        <v>0</v>
      </c>
      <c r="U35" s="144">
        <f t="shared" si="4"/>
        <v>0</v>
      </c>
      <c r="V35" s="144">
        <f t="shared" si="4"/>
        <v>0</v>
      </c>
      <c r="W35" s="144">
        <f t="shared" si="4"/>
        <v>0</v>
      </c>
      <c r="X35" s="144">
        <f t="shared" si="4"/>
        <v>0</v>
      </c>
      <c r="Y35" s="144">
        <f t="shared" si="4"/>
        <v>0</v>
      </c>
      <c r="Z35" s="144">
        <f t="shared" si="4"/>
        <v>0</v>
      </c>
      <c r="AA35" s="144">
        <f t="shared" si="4"/>
        <v>0</v>
      </c>
      <c r="AB35" s="144">
        <f t="shared" si="4"/>
        <v>0</v>
      </c>
      <c r="AC35" s="144">
        <f t="shared" si="4"/>
        <v>0</v>
      </c>
      <c r="AD35" s="144">
        <f t="shared" si="4"/>
        <v>0</v>
      </c>
      <c r="AE35" s="144">
        <f t="shared" si="4"/>
        <v>0</v>
      </c>
      <c r="AF35" s="144">
        <f t="shared" si="4"/>
        <v>0</v>
      </c>
      <c r="AG35" s="144">
        <f t="shared" ref="AG35:AU35" si="15">IF(Betrachtungszeit_Heizung&lt;AG$26,0,IF(AND(AF$26&lt;&gt;0,AF$26/($K35)=INT(AF$26/($K35))),$D35,0))</f>
        <v>0</v>
      </c>
      <c r="AH35" s="144">
        <f t="shared" si="15"/>
        <v>0</v>
      </c>
      <c r="AI35" s="144">
        <f t="shared" si="15"/>
        <v>0</v>
      </c>
      <c r="AJ35" s="144">
        <f t="shared" si="15"/>
        <v>0</v>
      </c>
      <c r="AK35" s="144">
        <f t="shared" si="15"/>
        <v>0</v>
      </c>
      <c r="AL35" s="144">
        <f t="shared" si="15"/>
        <v>0</v>
      </c>
      <c r="AM35" s="144">
        <f t="shared" si="15"/>
        <v>0</v>
      </c>
      <c r="AN35" s="144">
        <f t="shared" si="15"/>
        <v>0</v>
      </c>
      <c r="AO35" s="144">
        <f t="shared" si="15"/>
        <v>0</v>
      </c>
      <c r="AP35" s="144">
        <f t="shared" si="15"/>
        <v>0</v>
      </c>
      <c r="AQ35" s="144">
        <f t="shared" si="15"/>
        <v>0</v>
      </c>
      <c r="AR35" s="144">
        <f t="shared" si="15"/>
        <v>0</v>
      </c>
      <c r="AS35" s="144">
        <f t="shared" si="15"/>
        <v>0</v>
      </c>
      <c r="AT35" s="144">
        <f t="shared" si="15"/>
        <v>0</v>
      </c>
      <c r="AU35" s="144">
        <f t="shared" si="15"/>
        <v>0</v>
      </c>
      <c r="AV35" s="144">
        <f t="shared" si="5"/>
        <v>0</v>
      </c>
      <c r="AX35" s="144">
        <f t="shared" si="13"/>
        <v>0</v>
      </c>
      <c r="AY35" s="144">
        <f t="shared" si="14"/>
        <v>0</v>
      </c>
      <c r="AZ35" s="144">
        <f t="shared" si="6"/>
        <v>0</v>
      </c>
      <c r="BA35" s="144">
        <f t="shared" si="6"/>
        <v>0</v>
      </c>
      <c r="BB35" s="144">
        <f t="shared" si="6"/>
        <v>0</v>
      </c>
      <c r="BC35" s="144">
        <f t="shared" si="6"/>
        <v>0</v>
      </c>
      <c r="BD35" s="144">
        <f t="shared" si="6"/>
        <v>0</v>
      </c>
      <c r="BE35" s="144">
        <f t="shared" si="6"/>
        <v>0</v>
      </c>
      <c r="BF35" s="144">
        <f t="shared" si="6"/>
        <v>0</v>
      </c>
      <c r="BG35" s="144">
        <f t="shared" si="6"/>
        <v>0</v>
      </c>
      <c r="BH35" s="144">
        <f t="shared" si="6"/>
        <v>0</v>
      </c>
      <c r="BI35" s="144">
        <f t="shared" si="6"/>
        <v>0</v>
      </c>
      <c r="BJ35" s="144">
        <f t="shared" si="6"/>
        <v>0</v>
      </c>
      <c r="BK35" s="144">
        <f t="shared" si="6"/>
        <v>0</v>
      </c>
      <c r="BL35" s="144">
        <f t="shared" si="6"/>
        <v>0</v>
      </c>
      <c r="BM35" s="144">
        <f t="shared" si="6"/>
        <v>0</v>
      </c>
      <c r="BN35" s="144">
        <f t="shared" si="6"/>
        <v>0</v>
      </c>
      <c r="BO35" s="144">
        <f t="shared" si="6"/>
        <v>0</v>
      </c>
      <c r="BP35" s="144">
        <f t="shared" si="6"/>
        <v>0</v>
      </c>
      <c r="BQ35" s="144">
        <f t="shared" si="6"/>
        <v>0</v>
      </c>
      <c r="BR35" s="144">
        <f t="shared" si="6"/>
        <v>0</v>
      </c>
      <c r="BS35" s="144">
        <f t="shared" si="6"/>
        <v>0</v>
      </c>
      <c r="BT35" s="144">
        <f t="shared" si="6"/>
        <v>0</v>
      </c>
      <c r="BU35" s="144">
        <f t="shared" si="6"/>
        <v>0</v>
      </c>
      <c r="BV35" s="144">
        <f t="shared" si="6"/>
        <v>0</v>
      </c>
      <c r="BW35" s="144">
        <f t="shared" ref="BW35:CB83" si="16">BV35-$N35+AP35</f>
        <v>0</v>
      </c>
      <c r="BX35" s="144">
        <f t="shared" si="16"/>
        <v>0</v>
      </c>
      <c r="BY35" s="144">
        <f t="shared" si="16"/>
        <v>0</v>
      </c>
      <c r="BZ35" s="144">
        <f t="shared" si="16"/>
        <v>0</v>
      </c>
      <c r="CA35" s="144">
        <f t="shared" si="16"/>
        <v>0</v>
      </c>
      <c r="CB35" s="144">
        <f t="shared" si="16"/>
        <v>0</v>
      </c>
      <c r="CC35" s="369"/>
      <c r="CE35" s="189" t="str">
        <f t="shared" si="1"/>
        <v>Autre</v>
      </c>
      <c r="CF35" s="145"/>
      <c r="CG35" s="145">
        <v>1</v>
      </c>
      <c r="CH35" s="145">
        <v>1</v>
      </c>
      <c r="CI35" s="145">
        <v>1</v>
      </c>
      <c r="CJ35" s="145">
        <v>1</v>
      </c>
      <c r="CK35" s="145">
        <v>1</v>
      </c>
      <c r="CL35" s="145">
        <v>1</v>
      </c>
      <c r="CM35" s="145">
        <v>1</v>
      </c>
      <c r="CN35" s="145">
        <v>1</v>
      </c>
      <c r="CO35" s="145">
        <v>1</v>
      </c>
      <c r="CP35" s="145">
        <v>1</v>
      </c>
      <c r="CQ35" s="145">
        <v>1</v>
      </c>
      <c r="CR35" s="145">
        <v>1</v>
      </c>
      <c r="CS35" s="145">
        <v>1</v>
      </c>
      <c r="CT35" s="145">
        <f t="shared" si="2"/>
        <v>0</v>
      </c>
      <c r="CU35" s="145">
        <f t="shared" si="3"/>
        <v>0</v>
      </c>
      <c r="CV35" s="145">
        <f t="shared" si="7"/>
        <v>0</v>
      </c>
    </row>
    <row r="36" spans="1:100" s="137" customFormat="1" ht="13.5" hidden="1" thickBot="1" x14ac:dyDescent="0.25">
      <c r="A36" s="102"/>
      <c r="B36" s="625" t="s">
        <v>365</v>
      </c>
      <c r="C36" s="321"/>
      <c r="D36" s="154"/>
      <c r="E36" s="155"/>
      <c r="F36" s="644"/>
      <c r="G36" s="130"/>
      <c r="H36" s="638"/>
      <c r="I36" s="156"/>
      <c r="J36" s="116"/>
      <c r="K36" s="139"/>
      <c r="L36" s="140"/>
      <c r="M36" s="141"/>
      <c r="N36" s="141"/>
      <c r="O36" s="70"/>
      <c r="P36" s="134" t="str">
        <f t="shared" si="0"/>
        <v>2. Source de chaleur - installations technique</v>
      </c>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369"/>
      <c r="CE36" s="374" t="str">
        <f>B36</f>
        <v>2. Source de chaleur - installations technique</v>
      </c>
      <c r="CF36" s="145">
        <v>1</v>
      </c>
      <c r="CG36" s="145">
        <v>1</v>
      </c>
      <c r="CH36" s="145">
        <v>1</v>
      </c>
      <c r="CI36" s="145">
        <v>1</v>
      </c>
      <c r="CJ36" s="145">
        <v>1</v>
      </c>
      <c r="CK36" s="145">
        <v>1</v>
      </c>
      <c r="CL36" s="145">
        <v>1</v>
      </c>
      <c r="CM36" s="145">
        <v>1</v>
      </c>
      <c r="CN36" s="145">
        <v>1</v>
      </c>
      <c r="CO36" s="145">
        <v>1</v>
      </c>
      <c r="CP36" s="145">
        <v>1</v>
      </c>
      <c r="CQ36" s="145">
        <v>1</v>
      </c>
      <c r="CR36" s="145">
        <v>1</v>
      </c>
      <c r="CS36" s="145">
        <v>1</v>
      </c>
      <c r="CT36" s="145">
        <f t="shared" si="2"/>
        <v>1</v>
      </c>
      <c r="CU36" s="145">
        <f t="shared" si="3"/>
        <v>1</v>
      </c>
      <c r="CV36" s="145">
        <f t="shared" si="7"/>
        <v>1</v>
      </c>
    </row>
    <row r="37" spans="1:100" s="137" customFormat="1" ht="13.5" hidden="1" thickBot="1" x14ac:dyDescent="0.25">
      <c r="A37" s="102"/>
      <c r="B37" s="99" t="s">
        <v>128</v>
      </c>
      <c r="C37" s="319"/>
      <c r="D37" s="49"/>
      <c r="E37" s="138">
        <v>50</v>
      </c>
      <c r="F37" s="642"/>
      <c r="G37" s="34">
        <v>0.01</v>
      </c>
      <c r="H37" s="636"/>
      <c r="I37" s="622" t="s">
        <v>124</v>
      </c>
      <c r="J37" s="116"/>
      <c r="K37" s="139">
        <f t="shared" si="8"/>
        <v>50</v>
      </c>
      <c r="L37" s="140">
        <f t="shared" ref="L37:L48" si="17">IF(ISNUMBER(H37),IF(I37=$D$332,IFERROR(H37/D37,"-"),H37/100),IF(ISNUMBER(G37),G37,0))</f>
        <v>0.01</v>
      </c>
      <c r="M37" s="141">
        <f t="shared" ref="M37:M48" si="18">IF(AND(ISNUMBER(H37),I37=$D$332),H37,L37*D37)</f>
        <v>0</v>
      </c>
      <c r="N37" s="141">
        <f t="shared" ref="N37:N48" si="19">1/K37*D37</f>
        <v>0</v>
      </c>
      <c r="O37" s="70"/>
      <c r="P37" s="143" t="str">
        <f t="shared" si="0"/>
        <v>Sondes géothermiques y c. forage</v>
      </c>
      <c r="Q37" s="144">
        <f t="shared" si="12"/>
        <v>0</v>
      </c>
      <c r="R37" s="144">
        <f t="shared" ref="R37:AU45" si="20">IF(Betrachtungszeit_Heizung&lt;R$26,0,IF(AND(Q$26&lt;&gt;0,Q$26/($K37)=INT(Q$26/($K37))),$D37,0))</f>
        <v>0</v>
      </c>
      <c r="S37" s="144">
        <f t="shared" si="20"/>
        <v>0</v>
      </c>
      <c r="T37" s="144">
        <f t="shared" si="20"/>
        <v>0</v>
      </c>
      <c r="U37" s="144">
        <f t="shared" si="20"/>
        <v>0</v>
      </c>
      <c r="V37" s="144">
        <f t="shared" si="20"/>
        <v>0</v>
      </c>
      <c r="W37" s="144">
        <f t="shared" si="20"/>
        <v>0</v>
      </c>
      <c r="X37" s="144">
        <f t="shared" si="20"/>
        <v>0</v>
      </c>
      <c r="Y37" s="144">
        <f t="shared" si="20"/>
        <v>0</v>
      </c>
      <c r="Z37" s="144">
        <f t="shared" si="20"/>
        <v>0</v>
      </c>
      <c r="AA37" s="144">
        <f t="shared" si="20"/>
        <v>0</v>
      </c>
      <c r="AB37" s="144">
        <f t="shared" si="20"/>
        <v>0</v>
      </c>
      <c r="AC37" s="144">
        <f t="shared" si="20"/>
        <v>0</v>
      </c>
      <c r="AD37" s="144">
        <f t="shared" si="20"/>
        <v>0</v>
      </c>
      <c r="AE37" s="144">
        <f t="shared" si="20"/>
        <v>0</v>
      </c>
      <c r="AF37" s="144">
        <f t="shared" si="20"/>
        <v>0</v>
      </c>
      <c r="AG37" s="144">
        <f t="shared" si="20"/>
        <v>0</v>
      </c>
      <c r="AH37" s="144">
        <f t="shared" si="20"/>
        <v>0</v>
      </c>
      <c r="AI37" s="144">
        <f t="shared" si="20"/>
        <v>0</v>
      </c>
      <c r="AJ37" s="144">
        <f t="shared" si="20"/>
        <v>0</v>
      </c>
      <c r="AK37" s="144">
        <f t="shared" si="20"/>
        <v>0</v>
      </c>
      <c r="AL37" s="144">
        <f t="shared" si="20"/>
        <v>0</v>
      </c>
      <c r="AM37" s="144">
        <f t="shared" si="20"/>
        <v>0</v>
      </c>
      <c r="AN37" s="144">
        <f t="shared" si="20"/>
        <v>0</v>
      </c>
      <c r="AO37" s="144">
        <f t="shared" si="20"/>
        <v>0</v>
      </c>
      <c r="AP37" s="144">
        <f t="shared" si="20"/>
        <v>0</v>
      </c>
      <c r="AQ37" s="144">
        <f t="shared" si="20"/>
        <v>0</v>
      </c>
      <c r="AR37" s="144">
        <f t="shared" si="20"/>
        <v>0</v>
      </c>
      <c r="AS37" s="144">
        <f t="shared" si="20"/>
        <v>0</v>
      </c>
      <c r="AT37" s="144">
        <f t="shared" si="20"/>
        <v>0</v>
      </c>
      <c r="AU37" s="144">
        <f t="shared" si="20"/>
        <v>0</v>
      </c>
      <c r="AV37" s="144">
        <f t="shared" ref="AV37:AV48" si="21">SUMIF($AX$26:$CB$26,Betrachtungszeit_Heizung,AX37:CB37)</f>
        <v>0</v>
      </c>
      <c r="AX37" s="144">
        <f>$D37</f>
        <v>0</v>
      </c>
      <c r="AY37" s="144">
        <f t="shared" si="14"/>
        <v>0</v>
      </c>
      <c r="AZ37" s="144">
        <f t="shared" si="14"/>
        <v>0</v>
      </c>
      <c r="BA37" s="144">
        <f t="shared" si="14"/>
        <v>0</v>
      </c>
      <c r="BB37" s="144">
        <f t="shared" si="14"/>
        <v>0</v>
      </c>
      <c r="BC37" s="144">
        <f t="shared" si="14"/>
        <v>0</v>
      </c>
      <c r="BD37" s="144">
        <f t="shared" si="14"/>
        <v>0</v>
      </c>
      <c r="BE37" s="144">
        <f t="shared" si="14"/>
        <v>0</v>
      </c>
      <c r="BF37" s="144">
        <f t="shared" si="14"/>
        <v>0</v>
      </c>
      <c r="BG37" s="144">
        <f t="shared" si="14"/>
        <v>0</v>
      </c>
      <c r="BH37" s="144">
        <f t="shared" si="14"/>
        <v>0</v>
      </c>
      <c r="BI37" s="144">
        <f t="shared" si="14"/>
        <v>0</v>
      </c>
      <c r="BJ37" s="144">
        <f t="shared" si="14"/>
        <v>0</v>
      </c>
      <c r="BK37" s="144">
        <f t="shared" si="14"/>
        <v>0</v>
      </c>
      <c r="BL37" s="144">
        <f t="shared" si="14"/>
        <v>0</v>
      </c>
      <c r="BM37" s="144">
        <f t="shared" si="14"/>
        <v>0</v>
      </c>
      <c r="BN37" s="144">
        <f t="shared" si="14"/>
        <v>0</v>
      </c>
      <c r="BO37" s="144">
        <f t="shared" ref="BO37:BV71" si="22">BN37-$N37+AH37</f>
        <v>0</v>
      </c>
      <c r="BP37" s="144">
        <f t="shared" si="22"/>
        <v>0</v>
      </c>
      <c r="BQ37" s="144">
        <f t="shared" si="22"/>
        <v>0</v>
      </c>
      <c r="BR37" s="144">
        <f t="shared" si="22"/>
        <v>0</v>
      </c>
      <c r="BS37" s="144">
        <f t="shared" si="22"/>
        <v>0</v>
      </c>
      <c r="BT37" s="144">
        <f t="shared" si="22"/>
        <v>0</v>
      </c>
      <c r="BU37" s="144">
        <f t="shared" si="22"/>
        <v>0</v>
      </c>
      <c r="BV37" s="144">
        <f t="shared" si="22"/>
        <v>0</v>
      </c>
      <c r="BW37" s="144">
        <f t="shared" si="16"/>
        <v>0</v>
      </c>
      <c r="BX37" s="144">
        <f t="shared" si="16"/>
        <v>0</v>
      </c>
      <c r="BY37" s="144">
        <f t="shared" si="16"/>
        <v>0</v>
      </c>
      <c r="BZ37" s="144">
        <f t="shared" si="16"/>
        <v>0</v>
      </c>
      <c r="CA37" s="144">
        <f t="shared" si="16"/>
        <v>0</v>
      </c>
      <c r="CB37" s="144">
        <f t="shared" si="16"/>
        <v>0</v>
      </c>
      <c r="CC37" s="369"/>
      <c r="CE37" s="189" t="str">
        <f t="shared" si="1"/>
        <v>Sondes géothermiques y c. forage</v>
      </c>
      <c r="CF37" s="145"/>
      <c r="CG37" s="145"/>
      <c r="CH37" s="145"/>
      <c r="CI37" s="145">
        <v>1</v>
      </c>
      <c r="CJ37" s="145"/>
      <c r="CK37" s="145"/>
      <c r="CL37" s="145"/>
      <c r="CM37" s="145"/>
      <c r="CN37" s="145"/>
      <c r="CO37" s="145"/>
      <c r="CP37" s="145"/>
      <c r="CQ37" s="145"/>
      <c r="CR37" s="145"/>
      <c r="CS37" s="145"/>
      <c r="CT37" s="145">
        <f t="shared" si="2"/>
        <v>0</v>
      </c>
      <c r="CU37" s="145">
        <f t="shared" si="3"/>
        <v>0</v>
      </c>
      <c r="CV37" s="145">
        <f t="shared" si="7"/>
        <v>0</v>
      </c>
    </row>
    <row r="38" spans="1:100" s="137" customFormat="1" ht="13.5" hidden="1" thickBot="1" x14ac:dyDescent="0.25">
      <c r="A38" s="102"/>
      <c r="B38" s="99" t="s">
        <v>129</v>
      </c>
      <c r="C38" s="319"/>
      <c r="D38" s="49"/>
      <c r="E38" s="138">
        <v>30</v>
      </c>
      <c r="F38" s="642"/>
      <c r="G38" s="34">
        <v>0.01</v>
      </c>
      <c r="H38" s="636"/>
      <c r="I38" s="622" t="s">
        <v>124</v>
      </c>
      <c r="J38" s="116"/>
      <c r="K38" s="139">
        <f t="shared" si="8"/>
        <v>30</v>
      </c>
      <c r="L38" s="140">
        <f t="shared" si="17"/>
        <v>0.01</v>
      </c>
      <c r="M38" s="141">
        <f t="shared" si="18"/>
        <v>0</v>
      </c>
      <c r="N38" s="141">
        <f t="shared" si="19"/>
        <v>0</v>
      </c>
      <c r="O38" s="70"/>
      <c r="P38" s="143" t="str">
        <f t="shared" si="0"/>
        <v>Registre terrestre</v>
      </c>
      <c r="Q38" s="144">
        <f t="shared" si="12"/>
        <v>0</v>
      </c>
      <c r="R38" s="144">
        <f t="shared" si="20"/>
        <v>0</v>
      </c>
      <c r="S38" s="144">
        <f t="shared" si="20"/>
        <v>0</v>
      </c>
      <c r="T38" s="144">
        <f t="shared" si="20"/>
        <v>0</v>
      </c>
      <c r="U38" s="144">
        <f t="shared" si="20"/>
        <v>0</v>
      </c>
      <c r="V38" s="144">
        <f t="shared" si="20"/>
        <v>0</v>
      </c>
      <c r="W38" s="144">
        <f t="shared" si="20"/>
        <v>0</v>
      </c>
      <c r="X38" s="144">
        <f t="shared" si="20"/>
        <v>0</v>
      </c>
      <c r="Y38" s="144">
        <f t="shared" si="20"/>
        <v>0</v>
      </c>
      <c r="Z38" s="144">
        <f t="shared" si="20"/>
        <v>0</v>
      </c>
      <c r="AA38" s="144">
        <f t="shared" si="20"/>
        <v>0</v>
      </c>
      <c r="AB38" s="144">
        <f t="shared" si="20"/>
        <v>0</v>
      </c>
      <c r="AC38" s="144">
        <f t="shared" si="20"/>
        <v>0</v>
      </c>
      <c r="AD38" s="144">
        <f t="shared" si="20"/>
        <v>0</v>
      </c>
      <c r="AE38" s="144">
        <f t="shared" si="20"/>
        <v>0</v>
      </c>
      <c r="AF38" s="144">
        <f t="shared" si="20"/>
        <v>0</v>
      </c>
      <c r="AG38" s="144">
        <f t="shared" si="20"/>
        <v>0</v>
      </c>
      <c r="AH38" s="144">
        <f t="shared" si="20"/>
        <v>0</v>
      </c>
      <c r="AI38" s="144">
        <f t="shared" si="20"/>
        <v>0</v>
      </c>
      <c r="AJ38" s="144">
        <f t="shared" si="20"/>
        <v>0</v>
      </c>
      <c r="AK38" s="144">
        <f t="shared" si="20"/>
        <v>0</v>
      </c>
      <c r="AL38" s="144">
        <f t="shared" si="20"/>
        <v>0</v>
      </c>
      <c r="AM38" s="144">
        <f t="shared" si="20"/>
        <v>0</v>
      </c>
      <c r="AN38" s="144">
        <f t="shared" si="20"/>
        <v>0</v>
      </c>
      <c r="AO38" s="144">
        <f t="shared" si="20"/>
        <v>0</v>
      </c>
      <c r="AP38" s="144">
        <f t="shared" si="20"/>
        <v>0</v>
      </c>
      <c r="AQ38" s="144">
        <f t="shared" si="20"/>
        <v>0</v>
      </c>
      <c r="AR38" s="144">
        <f t="shared" si="20"/>
        <v>0</v>
      </c>
      <c r="AS38" s="144">
        <f t="shared" si="20"/>
        <v>0</v>
      </c>
      <c r="AT38" s="144">
        <f t="shared" si="20"/>
        <v>0</v>
      </c>
      <c r="AU38" s="144">
        <f t="shared" si="20"/>
        <v>0</v>
      </c>
      <c r="AV38" s="144">
        <f t="shared" si="21"/>
        <v>0</v>
      </c>
      <c r="AX38" s="144">
        <f t="shared" ref="AX38:AX48" si="23">$D38</f>
        <v>0</v>
      </c>
      <c r="AY38" s="144">
        <f t="shared" si="14"/>
        <v>0</v>
      </c>
      <c r="AZ38" s="144">
        <f t="shared" si="14"/>
        <v>0</v>
      </c>
      <c r="BA38" s="144">
        <f t="shared" si="14"/>
        <v>0</v>
      </c>
      <c r="BB38" s="144">
        <f t="shared" si="14"/>
        <v>0</v>
      </c>
      <c r="BC38" s="144">
        <f t="shared" si="14"/>
        <v>0</v>
      </c>
      <c r="BD38" s="144">
        <f t="shared" si="14"/>
        <v>0</v>
      </c>
      <c r="BE38" s="144">
        <f t="shared" si="14"/>
        <v>0</v>
      </c>
      <c r="BF38" s="144">
        <f t="shared" si="14"/>
        <v>0</v>
      </c>
      <c r="BG38" s="144">
        <f t="shared" si="14"/>
        <v>0</v>
      </c>
      <c r="BH38" s="144">
        <f t="shared" si="14"/>
        <v>0</v>
      </c>
      <c r="BI38" s="144">
        <f t="shared" si="14"/>
        <v>0</v>
      </c>
      <c r="BJ38" s="144">
        <f t="shared" si="14"/>
        <v>0</v>
      </c>
      <c r="BK38" s="144">
        <f t="shared" si="14"/>
        <v>0</v>
      </c>
      <c r="BL38" s="144">
        <f t="shared" si="14"/>
        <v>0</v>
      </c>
      <c r="BM38" s="144">
        <f t="shared" si="14"/>
        <v>0</v>
      </c>
      <c r="BN38" s="144">
        <f t="shared" si="14"/>
        <v>0</v>
      </c>
      <c r="BO38" s="144">
        <f t="shared" si="22"/>
        <v>0</v>
      </c>
      <c r="BP38" s="144">
        <f t="shared" si="22"/>
        <v>0</v>
      </c>
      <c r="BQ38" s="144">
        <f t="shared" si="22"/>
        <v>0</v>
      </c>
      <c r="BR38" s="144">
        <f t="shared" si="22"/>
        <v>0</v>
      </c>
      <c r="BS38" s="144">
        <f t="shared" si="22"/>
        <v>0</v>
      </c>
      <c r="BT38" s="144">
        <f t="shared" si="22"/>
        <v>0</v>
      </c>
      <c r="BU38" s="144">
        <f t="shared" si="22"/>
        <v>0</v>
      </c>
      <c r="BV38" s="144">
        <f t="shared" si="22"/>
        <v>0</v>
      </c>
      <c r="BW38" s="144">
        <f t="shared" si="16"/>
        <v>0</v>
      </c>
      <c r="BX38" s="144">
        <f t="shared" si="16"/>
        <v>0</v>
      </c>
      <c r="BY38" s="144">
        <f t="shared" si="16"/>
        <v>0</v>
      </c>
      <c r="BZ38" s="144">
        <f t="shared" si="16"/>
        <v>0</v>
      </c>
      <c r="CA38" s="144">
        <f t="shared" si="16"/>
        <v>0</v>
      </c>
      <c r="CB38" s="144">
        <f t="shared" si="16"/>
        <v>0</v>
      </c>
      <c r="CC38" s="369"/>
      <c r="CE38" s="189" t="str">
        <f t="shared" si="1"/>
        <v>Registre terrestre</v>
      </c>
      <c r="CF38" s="145"/>
      <c r="CG38" s="145"/>
      <c r="CH38" s="145"/>
      <c r="CI38" s="145">
        <v>1</v>
      </c>
      <c r="CJ38" s="145"/>
      <c r="CK38" s="145"/>
      <c r="CL38" s="145"/>
      <c r="CM38" s="145"/>
      <c r="CN38" s="145"/>
      <c r="CO38" s="145"/>
      <c r="CP38" s="145"/>
      <c r="CQ38" s="145"/>
      <c r="CR38" s="145"/>
      <c r="CS38" s="145"/>
      <c r="CT38" s="145">
        <f t="shared" si="2"/>
        <v>0</v>
      </c>
      <c r="CU38" s="145">
        <f t="shared" si="3"/>
        <v>0</v>
      </c>
      <c r="CV38" s="145">
        <f t="shared" si="7"/>
        <v>0</v>
      </c>
    </row>
    <row r="39" spans="1:100" s="137" customFormat="1" ht="13.5" hidden="1" thickBot="1" x14ac:dyDescent="0.25">
      <c r="A39" s="102"/>
      <c r="B39" s="99" t="s">
        <v>130</v>
      </c>
      <c r="C39" s="319"/>
      <c r="D39" s="49"/>
      <c r="E39" s="138">
        <v>20</v>
      </c>
      <c r="F39" s="642"/>
      <c r="G39" s="34">
        <v>3.5000000000000003E-2</v>
      </c>
      <c r="H39" s="636"/>
      <c r="I39" s="622" t="s">
        <v>124</v>
      </c>
      <c r="J39" s="116"/>
      <c r="K39" s="139">
        <f t="shared" si="8"/>
        <v>20</v>
      </c>
      <c r="L39" s="140">
        <f t="shared" si="17"/>
        <v>3.5000000000000003E-2</v>
      </c>
      <c r="M39" s="141">
        <f t="shared" si="18"/>
        <v>0</v>
      </c>
      <c r="N39" s="141">
        <f t="shared" si="19"/>
        <v>0</v>
      </c>
      <c r="O39" s="70"/>
      <c r="P39" s="143" t="str">
        <f t="shared" si="0"/>
        <v>Capteurs solaires</v>
      </c>
      <c r="Q39" s="144">
        <f t="shared" si="12"/>
        <v>0</v>
      </c>
      <c r="R39" s="144">
        <f t="shared" si="20"/>
        <v>0</v>
      </c>
      <c r="S39" s="144">
        <f t="shared" si="20"/>
        <v>0</v>
      </c>
      <c r="T39" s="144">
        <f t="shared" si="20"/>
        <v>0</v>
      </c>
      <c r="U39" s="144">
        <f t="shared" si="20"/>
        <v>0</v>
      </c>
      <c r="V39" s="144">
        <f t="shared" si="20"/>
        <v>0</v>
      </c>
      <c r="W39" s="144">
        <f t="shared" si="20"/>
        <v>0</v>
      </c>
      <c r="X39" s="144">
        <f t="shared" si="20"/>
        <v>0</v>
      </c>
      <c r="Y39" s="144">
        <f t="shared" si="20"/>
        <v>0</v>
      </c>
      <c r="Z39" s="144">
        <f t="shared" si="20"/>
        <v>0</v>
      </c>
      <c r="AA39" s="144">
        <f t="shared" si="20"/>
        <v>0</v>
      </c>
      <c r="AB39" s="144">
        <f t="shared" si="20"/>
        <v>0</v>
      </c>
      <c r="AC39" s="144">
        <f t="shared" si="20"/>
        <v>0</v>
      </c>
      <c r="AD39" s="144">
        <f t="shared" si="20"/>
        <v>0</v>
      </c>
      <c r="AE39" s="144">
        <f t="shared" si="20"/>
        <v>0</v>
      </c>
      <c r="AF39" s="144">
        <f t="shared" si="20"/>
        <v>0</v>
      </c>
      <c r="AG39" s="144">
        <f t="shared" si="20"/>
        <v>0</v>
      </c>
      <c r="AH39" s="144">
        <f t="shared" si="20"/>
        <v>0</v>
      </c>
      <c r="AI39" s="144">
        <f t="shared" si="20"/>
        <v>0</v>
      </c>
      <c r="AJ39" s="144">
        <f t="shared" si="20"/>
        <v>0</v>
      </c>
      <c r="AK39" s="144">
        <f t="shared" si="20"/>
        <v>0</v>
      </c>
      <c r="AL39" s="144">
        <f t="shared" si="20"/>
        <v>0</v>
      </c>
      <c r="AM39" s="144">
        <f t="shared" si="20"/>
        <v>0</v>
      </c>
      <c r="AN39" s="144">
        <f t="shared" si="20"/>
        <v>0</v>
      </c>
      <c r="AO39" s="144">
        <f t="shared" si="20"/>
        <v>0</v>
      </c>
      <c r="AP39" s="144">
        <f t="shared" si="20"/>
        <v>0</v>
      </c>
      <c r="AQ39" s="144">
        <f t="shared" si="20"/>
        <v>0</v>
      </c>
      <c r="AR39" s="144">
        <f t="shared" si="20"/>
        <v>0</v>
      </c>
      <c r="AS39" s="144">
        <f t="shared" si="20"/>
        <v>0</v>
      </c>
      <c r="AT39" s="144">
        <f t="shared" si="20"/>
        <v>0</v>
      </c>
      <c r="AU39" s="144">
        <f t="shared" si="20"/>
        <v>0</v>
      </c>
      <c r="AV39" s="144">
        <f t="shared" si="21"/>
        <v>0</v>
      </c>
      <c r="AX39" s="144">
        <f t="shared" si="23"/>
        <v>0</v>
      </c>
      <c r="AY39" s="144">
        <f t="shared" si="14"/>
        <v>0</v>
      </c>
      <c r="AZ39" s="144">
        <f t="shared" si="14"/>
        <v>0</v>
      </c>
      <c r="BA39" s="144">
        <f t="shared" si="14"/>
        <v>0</v>
      </c>
      <c r="BB39" s="144">
        <f t="shared" si="14"/>
        <v>0</v>
      </c>
      <c r="BC39" s="144">
        <f t="shared" si="14"/>
        <v>0</v>
      </c>
      <c r="BD39" s="144">
        <f t="shared" si="14"/>
        <v>0</v>
      </c>
      <c r="BE39" s="144">
        <f t="shared" si="14"/>
        <v>0</v>
      </c>
      <c r="BF39" s="144">
        <f t="shared" si="14"/>
        <v>0</v>
      </c>
      <c r="BG39" s="144">
        <f t="shared" si="14"/>
        <v>0</v>
      </c>
      <c r="BH39" s="144">
        <f t="shared" si="14"/>
        <v>0</v>
      </c>
      <c r="BI39" s="144">
        <f t="shared" si="14"/>
        <v>0</v>
      </c>
      <c r="BJ39" s="144">
        <f t="shared" si="14"/>
        <v>0</v>
      </c>
      <c r="BK39" s="144">
        <f t="shared" si="14"/>
        <v>0</v>
      </c>
      <c r="BL39" s="144">
        <f t="shared" si="14"/>
        <v>0</v>
      </c>
      <c r="BM39" s="144">
        <f t="shared" si="14"/>
        <v>0</v>
      </c>
      <c r="BN39" s="144">
        <f t="shared" si="14"/>
        <v>0</v>
      </c>
      <c r="BO39" s="144">
        <f t="shared" si="22"/>
        <v>0</v>
      </c>
      <c r="BP39" s="144">
        <f t="shared" si="22"/>
        <v>0</v>
      </c>
      <c r="BQ39" s="144">
        <f t="shared" si="22"/>
        <v>0</v>
      </c>
      <c r="BR39" s="144">
        <f t="shared" si="22"/>
        <v>0</v>
      </c>
      <c r="BS39" s="144">
        <f t="shared" si="22"/>
        <v>0</v>
      </c>
      <c r="BT39" s="144">
        <f t="shared" si="22"/>
        <v>0</v>
      </c>
      <c r="BU39" s="144">
        <f t="shared" si="22"/>
        <v>0</v>
      </c>
      <c r="BV39" s="144">
        <f t="shared" si="22"/>
        <v>0</v>
      </c>
      <c r="BW39" s="144">
        <f t="shared" si="16"/>
        <v>0</v>
      </c>
      <c r="BX39" s="144">
        <f t="shared" si="16"/>
        <v>0</v>
      </c>
      <c r="BY39" s="144">
        <f t="shared" si="16"/>
        <v>0</v>
      </c>
      <c r="BZ39" s="144">
        <f t="shared" si="16"/>
        <v>0</v>
      </c>
      <c r="CA39" s="144">
        <f t="shared" si="16"/>
        <v>0</v>
      </c>
      <c r="CB39" s="144">
        <f t="shared" si="16"/>
        <v>0</v>
      </c>
      <c r="CC39" s="369"/>
      <c r="CE39" s="189" t="str">
        <f t="shared" si="1"/>
        <v>Capteurs solaires</v>
      </c>
      <c r="CF39" s="145"/>
      <c r="CG39" s="145"/>
      <c r="CH39" s="145"/>
      <c r="CI39" s="145"/>
      <c r="CJ39" s="145"/>
      <c r="CK39" s="145"/>
      <c r="CL39" s="145"/>
      <c r="CM39" s="145"/>
      <c r="CN39" s="145"/>
      <c r="CO39" s="145">
        <v>1</v>
      </c>
      <c r="CP39" s="145"/>
      <c r="CQ39" s="145"/>
      <c r="CR39" s="145"/>
      <c r="CS39" s="145"/>
      <c r="CT39" s="145">
        <f t="shared" si="2"/>
        <v>0</v>
      </c>
      <c r="CU39" s="145">
        <f t="shared" si="3"/>
        <v>0</v>
      </c>
      <c r="CV39" s="145">
        <f t="shared" si="7"/>
        <v>0</v>
      </c>
    </row>
    <row r="40" spans="1:100" s="137" customFormat="1" ht="13.5" hidden="1" thickBot="1" x14ac:dyDescent="0.25">
      <c r="A40" s="102"/>
      <c r="B40" s="98" t="s">
        <v>378</v>
      </c>
      <c r="C40" s="319"/>
      <c r="D40" s="49"/>
      <c r="E40" s="138">
        <v>20</v>
      </c>
      <c r="F40" s="642"/>
      <c r="G40" s="34">
        <v>3.5000000000000003E-2</v>
      </c>
      <c r="H40" s="636"/>
      <c r="I40" s="622" t="s">
        <v>124</v>
      </c>
      <c r="J40" s="116"/>
      <c r="K40" s="139">
        <f t="shared" si="8"/>
        <v>20</v>
      </c>
      <c r="L40" s="140">
        <f t="shared" si="17"/>
        <v>3.5000000000000003E-2</v>
      </c>
      <c r="M40" s="141">
        <f t="shared" si="18"/>
        <v>0</v>
      </c>
      <c r="N40" s="141">
        <f t="shared" si="19"/>
        <v>0</v>
      </c>
      <c r="O40" s="70"/>
      <c r="P40" s="143" t="str">
        <f t="shared" si="0"/>
        <v>Vase d'expansion</v>
      </c>
      <c r="Q40" s="144">
        <f t="shared" si="12"/>
        <v>0</v>
      </c>
      <c r="R40" s="144">
        <f t="shared" si="20"/>
        <v>0</v>
      </c>
      <c r="S40" s="144">
        <f t="shared" si="20"/>
        <v>0</v>
      </c>
      <c r="T40" s="144">
        <f t="shared" si="20"/>
        <v>0</v>
      </c>
      <c r="U40" s="144">
        <f t="shared" si="20"/>
        <v>0</v>
      </c>
      <c r="V40" s="144">
        <f t="shared" si="20"/>
        <v>0</v>
      </c>
      <c r="W40" s="144">
        <f t="shared" si="20"/>
        <v>0</v>
      </c>
      <c r="X40" s="144">
        <f t="shared" si="20"/>
        <v>0</v>
      </c>
      <c r="Y40" s="144">
        <f t="shared" si="20"/>
        <v>0</v>
      </c>
      <c r="Z40" s="144">
        <f t="shared" si="20"/>
        <v>0</v>
      </c>
      <c r="AA40" s="144">
        <f t="shared" si="20"/>
        <v>0</v>
      </c>
      <c r="AB40" s="144">
        <f t="shared" si="20"/>
        <v>0</v>
      </c>
      <c r="AC40" s="144">
        <f t="shared" si="20"/>
        <v>0</v>
      </c>
      <c r="AD40" s="144">
        <f t="shared" si="20"/>
        <v>0</v>
      </c>
      <c r="AE40" s="144">
        <f t="shared" si="20"/>
        <v>0</v>
      </c>
      <c r="AF40" s="144">
        <f t="shared" si="20"/>
        <v>0</v>
      </c>
      <c r="AG40" s="144">
        <f t="shared" si="20"/>
        <v>0</v>
      </c>
      <c r="AH40" s="144">
        <f t="shared" si="20"/>
        <v>0</v>
      </c>
      <c r="AI40" s="144">
        <f t="shared" si="20"/>
        <v>0</v>
      </c>
      <c r="AJ40" s="144">
        <f t="shared" si="20"/>
        <v>0</v>
      </c>
      <c r="AK40" s="144">
        <f t="shared" si="20"/>
        <v>0</v>
      </c>
      <c r="AL40" s="144">
        <f t="shared" si="20"/>
        <v>0</v>
      </c>
      <c r="AM40" s="144">
        <f t="shared" si="20"/>
        <v>0</v>
      </c>
      <c r="AN40" s="144">
        <f t="shared" si="20"/>
        <v>0</v>
      </c>
      <c r="AO40" s="144">
        <f t="shared" si="20"/>
        <v>0</v>
      </c>
      <c r="AP40" s="144">
        <f t="shared" si="20"/>
        <v>0</v>
      </c>
      <c r="AQ40" s="144">
        <f t="shared" si="20"/>
        <v>0</v>
      </c>
      <c r="AR40" s="144">
        <f t="shared" si="20"/>
        <v>0</v>
      </c>
      <c r="AS40" s="144">
        <f t="shared" si="20"/>
        <v>0</v>
      </c>
      <c r="AT40" s="144">
        <f t="shared" si="20"/>
        <v>0</v>
      </c>
      <c r="AU40" s="144">
        <f t="shared" si="20"/>
        <v>0</v>
      </c>
      <c r="AV40" s="144">
        <f t="shared" si="21"/>
        <v>0</v>
      </c>
      <c r="AX40" s="144">
        <f t="shared" si="23"/>
        <v>0</v>
      </c>
      <c r="AY40" s="144">
        <f t="shared" si="14"/>
        <v>0</v>
      </c>
      <c r="AZ40" s="144">
        <f t="shared" si="14"/>
        <v>0</v>
      </c>
      <c r="BA40" s="144">
        <f t="shared" si="14"/>
        <v>0</v>
      </c>
      <c r="BB40" s="144">
        <f t="shared" si="14"/>
        <v>0</v>
      </c>
      <c r="BC40" s="144">
        <f t="shared" si="14"/>
        <v>0</v>
      </c>
      <c r="BD40" s="144">
        <f t="shared" si="14"/>
        <v>0</v>
      </c>
      <c r="BE40" s="144">
        <f t="shared" si="14"/>
        <v>0</v>
      </c>
      <c r="BF40" s="144">
        <f t="shared" si="14"/>
        <v>0</v>
      </c>
      <c r="BG40" s="144">
        <f t="shared" si="14"/>
        <v>0</v>
      </c>
      <c r="BH40" s="144">
        <f t="shared" si="14"/>
        <v>0</v>
      </c>
      <c r="BI40" s="144">
        <f t="shared" si="14"/>
        <v>0</v>
      </c>
      <c r="BJ40" s="144">
        <f t="shared" si="14"/>
        <v>0</v>
      </c>
      <c r="BK40" s="144">
        <f t="shared" si="14"/>
        <v>0</v>
      </c>
      <c r="BL40" s="144">
        <f t="shared" si="14"/>
        <v>0</v>
      </c>
      <c r="BM40" s="144">
        <f t="shared" si="14"/>
        <v>0</v>
      </c>
      <c r="BN40" s="144">
        <f t="shared" si="14"/>
        <v>0</v>
      </c>
      <c r="BO40" s="144">
        <f t="shared" si="22"/>
        <v>0</v>
      </c>
      <c r="BP40" s="144">
        <f t="shared" si="22"/>
        <v>0</v>
      </c>
      <c r="BQ40" s="144">
        <f t="shared" si="22"/>
        <v>0</v>
      </c>
      <c r="BR40" s="144">
        <f t="shared" si="22"/>
        <v>0</v>
      </c>
      <c r="BS40" s="144">
        <f t="shared" si="22"/>
        <v>0</v>
      </c>
      <c r="BT40" s="144">
        <f t="shared" si="22"/>
        <v>0</v>
      </c>
      <c r="BU40" s="144">
        <f t="shared" si="22"/>
        <v>0</v>
      </c>
      <c r="BV40" s="144">
        <f t="shared" si="22"/>
        <v>0</v>
      </c>
      <c r="BW40" s="144">
        <f t="shared" si="16"/>
        <v>0</v>
      </c>
      <c r="BX40" s="144">
        <f t="shared" si="16"/>
        <v>0</v>
      </c>
      <c r="BY40" s="144">
        <f t="shared" si="16"/>
        <v>0</v>
      </c>
      <c r="BZ40" s="144">
        <f t="shared" si="16"/>
        <v>0</v>
      </c>
      <c r="CA40" s="144">
        <f t="shared" si="16"/>
        <v>0</v>
      </c>
      <c r="CB40" s="144">
        <f t="shared" si="16"/>
        <v>0</v>
      </c>
      <c r="CC40" s="369"/>
      <c r="CE40" s="189" t="str">
        <f t="shared" si="1"/>
        <v>Vase d'expansion</v>
      </c>
      <c r="CF40" s="145"/>
      <c r="CG40" s="145">
        <v>1</v>
      </c>
      <c r="CH40" s="145">
        <v>1</v>
      </c>
      <c r="CI40" s="145">
        <v>1</v>
      </c>
      <c r="CJ40" s="145">
        <v>1</v>
      </c>
      <c r="CK40" s="145">
        <v>1</v>
      </c>
      <c r="CL40" s="145">
        <v>1</v>
      </c>
      <c r="CM40" s="145">
        <v>1</v>
      </c>
      <c r="CN40" s="145">
        <v>1</v>
      </c>
      <c r="CO40" s="145">
        <v>1</v>
      </c>
      <c r="CP40" s="145">
        <v>1</v>
      </c>
      <c r="CQ40" s="145">
        <v>1</v>
      </c>
      <c r="CR40" s="145">
        <v>1</v>
      </c>
      <c r="CS40" s="145">
        <v>1</v>
      </c>
      <c r="CT40" s="145">
        <f t="shared" si="2"/>
        <v>0</v>
      </c>
      <c r="CU40" s="145">
        <f t="shared" si="3"/>
        <v>0</v>
      </c>
      <c r="CV40" s="145">
        <f t="shared" si="7"/>
        <v>0</v>
      </c>
    </row>
    <row r="41" spans="1:100" s="137" customFormat="1" ht="13.5" hidden="1" thickBot="1" x14ac:dyDescent="0.25">
      <c r="A41" s="102"/>
      <c r="B41" s="99" t="s">
        <v>131</v>
      </c>
      <c r="C41" s="319"/>
      <c r="D41" s="49"/>
      <c r="E41" s="138">
        <v>20</v>
      </c>
      <c r="F41" s="642"/>
      <c r="G41" s="34">
        <v>0.03</v>
      </c>
      <c r="H41" s="636"/>
      <c r="I41" s="622" t="s">
        <v>124</v>
      </c>
      <c r="J41" s="116"/>
      <c r="K41" s="139">
        <f t="shared" si="8"/>
        <v>20</v>
      </c>
      <c r="L41" s="140">
        <f t="shared" si="17"/>
        <v>0.03</v>
      </c>
      <c r="M41" s="141">
        <f t="shared" si="18"/>
        <v>0</v>
      </c>
      <c r="N41" s="141">
        <f t="shared" si="19"/>
        <v>0</v>
      </c>
      <c r="O41" s="70"/>
      <c r="P41" s="143" t="str">
        <f t="shared" si="0"/>
        <v>Système de filtration</v>
      </c>
      <c r="Q41" s="144">
        <f t="shared" si="12"/>
        <v>0</v>
      </c>
      <c r="R41" s="144">
        <f t="shared" si="20"/>
        <v>0</v>
      </c>
      <c r="S41" s="144">
        <f t="shared" si="20"/>
        <v>0</v>
      </c>
      <c r="T41" s="144">
        <f t="shared" si="20"/>
        <v>0</v>
      </c>
      <c r="U41" s="144">
        <f t="shared" si="20"/>
        <v>0</v>
      </c>
      <c r="V41" s="144">
        <f t="shared" si="20"/>
        <v>0</v>
      </c>
      <c r="W41" s="144">
        <f t="shared" si="20"/>
        <v>0</v>
      </c>
      <c r="X41" s="144">
        <f t="shared" si="20"/>
        <v>0</v>
      </c>
      <c r="Y41" s="144">
        <f t="shared" si="20"/>
        <v>0</v>
      </c>
      <c r="Z41" s="144">
        <f t="shared" si="20"/>
        <v>0</v>
      </c>
      <c r="AA41" s="144">
        <f t="shared" si="20"/>
        <v>0</v>
      </c>
      <c r="AB41" s="144">
        <f t="shared" si="20"/>
        <v>0</v>
      </c>
      <c r="AC41" s="144">
        <f t="shared" si="20"/>
        <v>0</v>
      </c>
      <c r="AD41" s="144">
        <f t="shared" si="20"/>
        <v>0</v>
      </c>
      <c r="AE41" s="144">
        <f t="shared" si="20"/>
        <v>0</v>
      </c>
      <c r="AF41" s="144">
        <f t="shared" si="20"/>
        <v>0</v>
      </c>
      <c r="AG41" s="144">
        <f t="shared" si="20"/>
        <v>0</v>
      </c>
      <c r="AH41" s="144">
        <f t="shared" si="20"/>
        <v>0</v>
      </c>
      <c r="AI41" s="144">
        <f t="shared" si="20"/>
        <v>0</v>
      </c>
      <c r="AJ41" s="144">
        <f t="shared" si="20"/>
        <v>0</v>
      </c>
      <c r="AK41" s="144">
        <f t="shared" si="20"/>
        <v>0</v>
      </c>
      <c r="AL41" s="144">
        <f t="shared" si="20"/>
        <v>0</v>
      </c>
      <c r="AM41" s="144">
        <f t="shared" si="20"/>
        <v>0</v>
      </c>
      <c r="AN41" s="144">
        <f t="shared" si="20"/>
        <v>0</v>
      </c>
      <c r="AO41" s="144">
        <f t="shared" si="20"/>
        <v>0</v>
      </c>
      <c r="AP41" s="144">
        <f t="shared" si="20"/>
        <v>0</v>
      </c>
      <c r="AQ41" s="144">
        <f t="shared" si="20"/>
        <v>0</v>
      </c>
      <c r="AR41" s="144">
        <f t="shared" si="20"/>
        <v>0</v>
      </c>
      <c r="AS41" s="144">
        <f t="shared" si="20"/>
        <v>0</v>
      </c>
      <c r="AT41" s="144">
        <f t="shared" si="20"/>
        <v>0</v>
      </c>
      <c r="AU41" s="144">
        <f t="shared" si="20"/>
        <v>0</v>
      </c>
      <c r="AV41" s="144">
        <f t="shared" si="21"/>
        <v>0</v>
      </c>
      <c r="AX41" s="144">
        <f t="shared" si="23"/>
        <v>0</v>
      </c>
      <c r="AY41" s="144">
        <f t="shared" si="14"/>
        <v>0</v>
      </c>
      <c r="AZ41" s="144">
        <f t="shared" si="14"/>
        <v>0</v>
      </c>
      <c r="BA41" s="144">
        <f t="shared" si="14"/>
        <v>0</v>
      </c>
      <c r="BB41" s="144">
        <f t="shared" si="14"/>
        <v>0</v>
      </c>
      <c r="BC41" s="144">
        <f t="shared" si="14"/>
        <v>0</v>
      </c>
      <c r="BD41" s="144">
        <f t="shared" si="14"/>
        <v>0</v>
      </c>
      <c r="BE41" s="144">
        <f t="shared" si="14"/>
        <v>0</v>
      </c>
      <c r="BF41" s="144">
        <f t="shared" si="14"/>
        <v>0</v>
      </c>
      <c r="BG41" s="144">
        <f t="shared" si="14"/>
        <v>0</v>
      </c>
      <c r="BH41" s="144">
        <f t="shared" si="14"/>
        <v>0</v>
      </c>
      <c r="BI41" s="144">
        <f t="shared" si="14"/>
        <v>0</v>
      </c>
      <c r="BJ41" s="144">
        <f t="shared" si="14"/>
        <v>0</v>
      </c>
      <c r="BK41" s="144">
        <f t="shared" si="14"/>
        <v>0</v>
      </c>
      <c r="BL41" s="144">
        <f t="shared" si="14"/>
        <v>0</v>
      </c>
      <c r="BM41" s="144">
        <f t="shared" si="14"/>
        <v>0</v>
      </c>
      <c r="BN41" s="144">
        <f t="shared" si="14"/>
        <v>0</v>
      </c>
      <c r="BO41" s="144">
        <f t="shared" si="22"/>
        <v>0</v>
      </c>
      <c r="BP41" s="144">
        <f t="shared" si="22"/>
        <v>0</v>
      </c>
      <c r="BQ41" s="144">
        <f t="shared" si="22"/>
        <v>0</v>
      </c>
      <c r="BR41" s="144">
        <f t="shared" si="22"/>
        <v>0</v>
      </c>
      <c r="BS41" s="144">
        <f t="shared" si="22"/>
        <v>0</v>
      </c>
      <c r="BT41" s="144">
        <f t="shared" si="22"/>
        <v>0</v>
      </c>
      <c r="BU41" s="144">
        <f t="shared" si="22"/>
        <v>0</v>
      </c>
      <c r="BV41" s="144">
        <f t="shared" si="22"/>
        <v>0</v>
      </c>
      <c r="BW41" s="144">
        <f t="shared" si="16"/>
        <v>0</v>
      </c>
      <c r="BX41" s="144">
        <f t="shared" si="16"/>
        <v>0</v>
      </c>
      <c r="BY41" s="144">
        <f t="shared" si="16"/>
        <v>0</v>
      </c>
      <c r="BZ41" s="144">
        <f t="shared" si="16"/>
        <v>0</v>
      </c>
      <c r="CA41" s="144">
        <f t="shared" si="16"/>
        <v>0</v>
      </c>
      <c r="CB41" s="144">
        <f t="shared" si="16"/>
        <v>0</v>
      </c>
      <c r="CC41" s="369"/>
      <c r="CE41" s="189" t="str">
        <f t="shared" si="1"/>
        <v>Système de filtration</v>
      </c>
      <c r="CF41" s="145"/>
      <c r="CG41" s="145">
        <v>1</v>
      </c>
      <c r="CH41" s="145"/>
      <c r="CI41" s="145"/>
      <c r="CJ41" s="145"/>
      <c r="CK41" s="145"/>
      <c r="CL41" s="145"/>
      <c r="CM41" s="145"/>
      <c r="CN41" s="145"/>
      <c r="CO41" s="145"/>
      <c r="CP41" s="145"/>
      <c r="CQ41" s="145"/>
      <c r="CR41" s="145"/>
      <c r="CS41" s="145"/>
      <c r="CT41" s="145">
        <f t="shared" si="2"/>
        <v>0</v>
      </c>
      <c r="CU41" s="145">
        <f t="shared" si="3"/>
        <v>0</v>
      </c>
      <c r="CV41" s="145">
        <f t="shared" si="7"/>
        <v>0</v>
      </c>
    </row>
    <row r="42" spans="1:100" s="137" customFormat="1" ht="13.5" hidden="1" thickBot="1" x14ac:dyDescent="0.25">
      <c r="A42" s="158"/>
      <c r="B42" s="99" t="s">
        <v>132</v>
      </c>
      <c r="C42" s="319"/>
      <c r="D42" s="49"/>
      <c r="E42" s="138">
        <v>20</v>
      </c>
      <c r="F42" s="642"/>
      <c r="G42" s="34">
        <v>0.02</v>
      </c>
      <c r="H42" s="636"/>
      <c r="I42" s="622" t="s">
        <v>124</v>
      </c>
      <c r="J42" s="116"/>
      <c r="K42" s="139">
        <f t="shared" si="8"/>
        <v>20</v>
      </c>
      <c r="L42" s="140">
        <f t="shared" si="17"/>
        <v>0.02</v>
      </c>
      <c r="M42" s="141">
        <f t="shared" si="18"/>
        <v>0</v>
      </c>
      <c r="N42" s="141">
        <f t="shared" si="19"/>
        <v>0</v>
      </c>
      <c r="O42" s="70"/>
      <c r="P42" s="143" t="str">
        <f t="shared" si="0"/>
        <v>Station de pompage</v>
      </c>
      <c r="Q42" s="144">
        <f t="shared" si="12"/>
        <v>0</v>
      </c>
      <c r="R42" s="144">
        <f t="shared" si="20"/>
        <v>0</v>
      </c>
      <c r="S42" s="144">
        <f t="shared" si="20"/>
        <v>0</v>
      </c>
      <c r="T42" s="144">
        <f t="shared" si="20"/>
        <v>0</v>
      </c>
      <c r="U42" s="144">
        <f t="shared" si="20"/>
        <v>0</v>
      </c>
      <c r="V42" s="144">
        <f t="shared" si="20"/>
        <v>0</v>
      </c>
      <c r="W42" s="144">
        <f t="shared" si="20"/>
        <v>0</v>
      </c>
      <c r="X42" s="144">
        <f t="shared" si="20"/>
        <v>0</v>
      </c>
      <c r="Y42" s="144">
        <f t="shared" si="20"/>
        <v>0</v>
      </c>
      <c r="Z42" s="144">
        <f t="shared" si="20"/>
        <v>0</v>
      </c>
      <c r="AA42" s="144">
        <f t="shared" si="20"/>
        <v>0</v>
      </c>
      <c r="AB42" s="144">
        <f t="shared" si="20"/>
        <v>0</v>
      </c>
      <c r="AC42" s="144">
        <f t="shared" si="20"/>
        <v>0</v>
      </c>
      <c r="AD42" s="144">
        <f t="shared" si="20"/>
        <v>0</v>
      </c>
      <c r="AE42" s="144">
        <f t="shared" si="20"/>
        <v>0</v>
      </c>
      <c r="AF42" s="144">
        <f t="shared" si="20"/>
        <v>0</v>
      </c>
      <c r="AG42" s="144">
        <f t="shared" si="20"/>
        <v>0</v>
      </c>
      <c r="AH42" s="144">
        <f t="shared" si="20"/>
        <v>0</v>
      </c>
      <c r="AI42" s="144">
        <f t="shared" si="20"/>
        <v>0</v>
      </c>
      <c r="AJ42" s="144">
        <f t="shared" si="20"/>
        <v>0</v>
      </c>
      <c r="AK42" s="144">
        <f t="shared" si="20"/>
        <v>0</v>
      </c>
      <c r="AL42" s="144">
        <f t="shared" si="20"/>
        <v>0</v>
      </c>
      <c r="AM42" s="144">
        <f t="shared" si="20"/>
        <v>0</v>
      </c>
      <c r="AN42" s="144">
        <f t="shared" si="20"/>
        <v>0</v>
      </c>
      <c r="AO42" s="144">
        <f t="shared" si="20"/>
        <v>0</v>
      </c>
      <c r="AP42" s="144">
        <f t="shared" si="20"/>
        <v>0</v>
      </c>
      <c r="AQ42" s="144">
        <f t="shared" si="20"/>
        <v>0</v>
      </c>
      <c r="AR42" s="144">
        <f t="shared" si="20"/>
        <v>0</v>
      </c>
      <c r="AS42" s="144">
        <f t="shared" si="20"/>
        <v>0</v>
      </c>
      <c r="AT42" s="144">
        <f t="shared" si="20"/>
        <v>0</v>
      </c>
      <c r="AU42" s="144">
        <f t="shared" si="20"/>
        <v>0</v>
      </c>
      <c r="AV42" s="144">
        <f t="shared" si="21"/>
        <v>0</v>
      </c>
      <c r="AX42" s="144">
        <f t="shared" si="23"/>
        <v>0</v>
      </c>
      <c r="AY42" s="144">
        <f t="shared" si="14"/>
        <v>0</v>
      </c>
      <c r="AZ42" s="144">
        <f t="shared" si="14"/>
        <v>0</v>
      </c>
      <c r="BA42" s="144">
        <f t="shared" si="14"/>
        <v>0</v>
      </c>
      <c r="BB42" s="144">
        <f t="shared" si="14"/>
        <v>0</v>
      </c>
      <c r="BC42" s="144">
        <f t="shared" si="14"/>
        <v>0</v>
      </c>
      <c r="BD42" s="144">
        <f t="shared" si="14"/>
        <v>0</v>
      </c>
      <c r="BE42" s="144">
        <f t="shared" si="14"/>
        <v>0</v>
      </c>
      <c r="BF42" s="144">
        <f t="shared" si="14"/>
        <v>0</v>
      </c>
      <c r="BG42" s="144">
        <f t="shared" si="14"/>
        <v>0</v>
      </c>
      <c r="BH42" s="144">
        <f t="shared" si="14"/>
        <v>0</v>
      </c>
      <c r="BI42" s="144">
        <f t="shared" si="14"/>
        <v>0</v>
      </c>
      <c r="BJ42" s="144">
        <f t="shared" si="14"/>
        <v>0</v>
      </c>
      <c r="BK42" s="144">
        <f t="shared" si="14"/>
        <v>0</v>
      </c>
      <c r="BL42" s="144">
        <f t="shared" si="14"/>
        <v>0</v>
      </c>
      <c r="BM42" s="144">
        <f t="shared" si="14"/>
        <v>0</v>
      </c>
      <c r="BN42" s="144">
        <f t="shared" si="14"/>
        <v>0</v>
      </c>
      <c r="BO42" s="144">
        <f t="shared" si="22"/>
        <v>0</v>
      </c>
      <c r="BP42" s="144">
        <f t="shared" si="22"/>
        <v>0</v>
      </c>
      <c r="BQ42" s="144">
        <f t="shared" si="22"/>
        <v>0</v>
      </c>
      <c r="BR42" s="144">
        <f t="shared" si="22"/>
        <v>0</v>
      </c>
      <c r="BS42" s="144">
        <f t="shared" si="22"/>
        <v>0</v>
      </c>
      <c r="BT42" s="144">
        <f t="shared" si="22"/>
        <v>0</v>
      </c>
      <c r="BU42" s="144">
        <f t="shared" si="22"/>
        <v>0</v>
      </c>
      <c r="BV42" s="144">
        <f t="shared" si="22"/>
        <v>0</v>
      </c>
      <c r="BW42" s="144">
        <f t="shared" si="16"/>
        <v>0</v>
      </c>
      <c r="BX42" s="144">
        <f t="shared" si="16"/>
        <v>0</v>
      </c>
      <c r="BY42" s="144">
        <f t="shared" si="16"/>
        <v>0</v>
      </c>
      <c r="BZ42" s="144">
        <f t="shared" si="16"/>
        <v>0</v>
      </c>
      <c r="CA42" s="144">
        <f t="shared" si="16"/>
        <v>0</v>
      </c>
      <c r="CB42" s="144">
        <f t="shared" si="16"/>
        <v>0</v>
      </c>
      <c r="CC42" s="369"/>
      <c r="CE42" s="189" t="str">
        <f t="shared" si="1"/>
        <v>Station de pompage</v>
      </c>
      <c r="CF42" s="145"/>
      <c r="CG42" s="145">
        <v>1</v>
      </c>
      <c r="CH42" s="145">
        <v>1</v>
      </c>
      <c r="CI42" s="145">
        <v>1</v>
      </c>
      <c r="CJ42" s="145">
        <v>1</v>
      </c>
      <c r="CK42" s="145">
        <v>1</v>
      </c>
      <c r="CL42" s="145">
        <v>1</v>
      </c>
      <c r="CM42" s="145">
        <v>1</v>
      </c>
      <c r="CN42" s="145">
        <v>1</v>
      </c>
      <c r="CO42" s="145">
        <v>1</v>
      </c>
      <c r="CP42" s="145">
        <v>1</v>
      </c>
      <c r="CQ42" s="145">
        <v>1</v>
      </c>
      <c r="CR42" s="145">
        <v>1</v>
      </c>
      <c r="CS42" s="145">
        <v>1</v>
      </c>
      <c r="CT42" s="145">
        <f t="shared" si="2"/>
        <v>0</v>
      </c>
      <c r="CU42" s="145">
        <f t="shared" si="3"/>
        <v>0</v>
      </c>
      <c r="CV42" s="145">
        <f t="shared" si="7"/>
        <v>0</v>
      </c>
    </row>
    <row r="43" spans="1:100" s="137" customFormat="1" ht="13.5" hidden="1" thickBot="1" x14ac:dyDescent="0.25">
      <c r="A43" s="158"/>
      <c r="B43" s="98" t="s">
        <v>366</v>
      </c>
      <c r="C43" s="319"/>
      <c r="D43" s="49"/>
      <c r="E43" s="138">
        <v>20</v>
      </c>
      <c r="F43" s="642"/>
      <c r="G43" s="34">
        <v>0.03</v>
      </c>
      <c r="H43" s="636"/>
      <c r="I43" s="622" t="s">
        <v>124</v>
      </c>
      <c r="J43" s="116"/>
      <c r="K43" s="139">
        <f t="shared" si="8"/>
        <v>20</v>
      </c>
      <c r="L43" s="140">
        <f t="shared" si="17"/>
        <v>0.03</v>
      </c>
      <c r="M43" s="141">
        <f t="shared" si="18"/>
        <v>0</v>
      </c>
      <c r="N43" s="141">
        <f t="shared" si="19"/>
        <v>0</v>
      </c>
      <c r="O43" s="70"/>
      <c r="P43" s="143" t="str">
        <f t="shared" si="0"/>
        <v>Séparation des circuits (échangeur)</v>
      </c>
      <c r="Q43" s="144">
        <f t="shared" si="12"/>
        <v>0</v>
      </c>
      <c r="R43" s="144">
        <f t="shared" si="20"/>
        <v>0</v>
      </c>
      <c r="S43" s="144">
        <f t="shared" si="20"/>
        <v>0</v>
      </c>
      <c r="T43" s="144">
        <f t="shared" si="20"/>
        <v>0</v>
      </c>
      <c r="U43" s="144">
        <f t="shared" si="20"/>
        <v>0</v>
      </c>
      <c r="V43" s="144">
        <f t="shared" si="20"/>
        <v>0</v>
      </c>
      <c r="W43" s="144">
        <f t="shared" si="20"/>
        <v>0</v>
      </c>
      <c r="X43" s="144">
        <f t="shared" si="20"/>
        <v>0</v>
      </c>
      <c r="Y43" s="144">
        <f t="shared" si="20"/>
        <v>0</v>
      </c>
      <c r="Z43" s="144">
        <f t="shared" si="20"/>
        <v>0</v>
      </c>
      <c r="AA43" s="144">
        <f t="shared" si="20"/>
        <v>0</v>
      </c>
      <c r="AB43" s="144">
        <f t="shared" si="20"/>
        <v>0</v>
      </c>
      <c r="AC43" s="144">
        <f t="shared" si="20"/>
        <v>0</v>
      </c>
      <c r="AD43" s="144">
        <f t="shared" si="20"/>
        <v>0</v>
      </c>
      <c r="AE43" s="144">
        <f t="shared" si="20"/>
        <v>0</v>
      </c>
      <c r="AF43" s="144">
        <f t="shared" si="20"/>
        <v>0</v>
      </c>
      <c r="AG43" s="144">
        <f t="shared" si="20"/>
        <v>0</v>
      </c>
      <c r="AH43" s="144">
        <f t="shared" si="20"/>
        <v>0</v>
      </c>
      <c r="AI43" s="144">
        <f t="shared" si="20"/>
        <v>0</v>
      </c>
      <c r="AJ43" s="144">
        <f t="shared" si="20"/>
        <v>0</v>
      </c>
      <c r="AK43" s="144">
        <f t="shared" si="20"/>
        <v>0</v>
      </c>
      <c r="AL43" s="144">
        <f t="shared" si="20"/>
        <v>0</v>
      </c>
      <c r="AM43" s="144">
        <f t="shared" si="20"/>
        <v>0</v>
      </c>
      <c r="AN43" s="144">
        <f t="shared" si="20"/>
        <v>0</v>
      </c>
      <c r="AO43" s="144">
        <f t="shared" si="20"/>
        <v>0</v>
      </c>
      <c r="AP43" s="144">
        <f t="shared" si="20"/>
        <v>0</v>
      </c>
      <c r="AQ43" s="144">
        <f t="shared" si="20"/>
        <v>0</v>
      </c>
      <c r="AR43" s="144">
        <f t="shared" si="20"/>
        <v>0</v>
      </c>
      <c r="AS43" s="144">
        <f t="shared" si="20"/>
        <v>0</v>
      </c>
      <c r="AT43" s="144">
        <f t="shared" si="20"/>
        <v>0</v>
      </c>
      <c r="AU43" s="144">
        <f t="shared" si="20"/>
        <v>0</v>
      </c>
      <c r="AV43" s="144">
        <f t="shared" si="21"/>
        <v>0</v>
      </c>
      <c r="AX43" s="144">
        <f t="shared" si="23"/>
        <v>0</v>
      </c>
      <c r="AY43" s="144">
        <f t="shared" si="14"/>
        <v>0</v>
      </c>
      <c r="AZ43" s="144">
        <f t="shared" si="14"/>
        <v>0</v>
      </c>
      <c r="BA43" s="144">
        <f t="shared" si="14"/>
        <v>0</v>
      </c>
      <c r="BB43" s="144">
        <f t="shared" si="14"/>
        <v>0</v>
      </c>
      <c r="BC43" s="144">
        <f t="shared" si="14"/>
        <v>0</v>
      </c>
      <c r="BD43" s="144">
        <f t="shared" si="14"/>
        <v>0</v>
      </c>
      <c r="BE43" s="144">
        <f t="shared" si="14"/>
        <v>0</v>
      </c>
      <c r="BF43" s="144">
        <f t="shared" si="14"/>
        <v>0</v>
      </c>
      <c r="BG43" s="144">
        <f t="shared" si="14"/>
        <v>0</v>
      </c>
      <c r="BH43" s="144">
        <f t="shared" si="14"/>
        <v>0</v>
      </c>
      <c r="BI43" s="144">
        <f t="shared" si="14"/>
        <v>0</v>
      </c>
      <c r="BJ43" s="144">
        <f t="shared" si="14"/>
        <v>0</v>
      </c>
      <c r="BK43" s="144">
        <f t="shared" si="14"/>
        <v>0</v>
      </c>
      <c r="BL43" s="144">
        <f t="shared" si="14"/>
        <v>0</v>
      </c>
      <c r="BM43" s="144">
        <f t="shared" si="14"/>
        <v>0</v>
      </c>
      <c r="BN43" s="144">
        <f t="shared" si="14"/>
        <v>0</v>
      </c>
      <c r="BO43" s="144">
        <f t="shared" si="22"/>
        <v>0</v>
      </c>
      <c r="BP43" s="144">
        <f t="shared" si="22"/>
        <v>0</v>
      </c>
      <c r="BQ43" s="144">
        <f t="shared" si="22"/>
        <v>0</v>
      </c>
      <c r="BR43" s="144">
        <f t="shared" si="22"/>
        <v>0</v>
      </c>
      <c r="BS43" s="144">
        <f t="shared" si="22"/>
        <v>0</v>
      </c>
      <c r="BT43" s="144">
        <f t="shared" si="22"/>
        <v>0</v>
      </c>
      <c r="BU43" s="144">
        <f t="shared" si="22"/>
        <v>0</v>
      </c>
      <c r="BV43" s="144">
        <f t="shared" si="22"/>
        <v>0</v>
      </c>
      <c r="BW43" s="144">
        <f t="shared" si="16"/>
        <v>0</v>
      </c>
      <c r="BX43" s="144">
        <f t="shared" si="16"/>
        <v>0</v>
      </c>
      <c r="BY43" s="144">
        <f t="shared" si="16"/>
        <v>0</v>
      </c>
      <c r="BZ43" s="144">
        <f t="shared" si="16"/>
        <v>0</v>
      </c>
      <c r="CA43" s="144">
        <f t="shared" si="16"/>
        <v>0</v>
      </c>
      <c r="CB43" s="144">
        <f t="shared" si="16"/>
        <v>0</v>
      </c>
      <c r="CC43" s="369"/>
      <c r="CE43" s="189" t="str">
        <f t="shared" si="1"/>
        <v>Séparation des circuits (échangeur)</v>
      </c>
      <c r="CF43" s="145"/>
      <c r="CG43" s="145">
        <v>1</v>
      </c>
      <c r="CH43" s="145">
        <v>1</v>
      </c>
      <c r="CI43" s="145">
        <v>1</v>
      </c>
      <c r="CJ43" s="145">
        <v>1</v>
      </c>
      <c r="CK43" s="145">
        <v>1</v>
      </c>
      <c r="CL43" s="145">
        <v>1</v>
      </c>
      <c r="CM43" s="145">
        <v>1</v>
      </c>
      <c r="CN43" s="145">
        <v>1</v>
      </c>
      <c r="CO43" s="145">
        <v>1</v>
      </c>
      <c r="CP43" s="145">
        <v>1</v>
      </c>
      <c r="CQ43" s="145">
        <v>1</v>
      </c>
      <c r="CR43" s="145">
        <v>1</v>
      </c>
      <c r="CS43" s="145">
        <v>1</v>
      </c>
      <c r="CT43" s="145">
        <f t="shared" si="2"/>
        <v>0</v>
      </c>
      <c r="CU43" s="145">
        <f t="shared" si="3"/>
        <v>0</v>
      </c>
      <c r="CV43" s="145">
        <f t="shared" si="7"/>
        <v>0</v>
      </c>
    </row>
    <row r="44" spans="1:100" s="137" customFormat="1" ht="13.5" hidden="1" thickBot="1" x14ac:dyDescent="0.25">
      <c r="A44" s="158"/>
      <c r="B44" s="697" t="s">
        <v>434</v>
      </c>
      <c r="C44" s="319"/>
      <c r="D44" s="49"/>
      <c r="E44" s="138">
        <v>20</v>
      </c>
      <c r="F44" s="642"/>
      <c r="G44" s="34">
        <v>0.03</v>
      </c>
      <c r="H44" s="636"/>
      <c r="I44" s="622" t="s">
        <v>124</v>
      </c>
      <c r="J44" s="116"/>
      <c r="K44" s="139">
        <f t="shared" si="8"/>
        <v>20</v>
      </c>
      <c r="L44" s="140">
        <f t="shared" si="17"/>
        <v>0.03</v>
      </c>
      <c r="M44" s="141">
        <f t="shared" si="18"/>
        <v>0</v>
      </c>
      <c r="N44" s="141">
        <f t="shared" si="19"/>
        <v>0</v>
      </c>
      <c r="O44" s="70"/>
      <c r="P44" s="143" t="str">
        <f t="shared" si="0"/>
        <v>Échangeur</v>
      </c>
      <c r="Q44" s="144">
        <f t="shared" si="12"/>
        <v>0</v>
      </c>
      <c r="R44" s="144">
        <f t="shared" si="20"/>
        <v>0</v>
      </c>
      <c r="S44" s="144">
        <f t="shared" si="20"/>
        <v>0</v>
      </c>
      <c r="T44" s="144">
        <f t="shared" si="20"/>
        <v>0</v>
      </c>
      <c r="U44" s="144">
        <f t="shared" si="20"/>
        <v>0</v>
      </c>
      <c r="V44" s="144">
        <f t="shared" si="20"/>
        <v>0</v>
      </c>
      <c r="W44" s="144">
        <f t="shared" si="20"/>
        <v>0</v>
      </c>
      <c r="X44" s="144">
        <f t="shared" si="20"/>
        <v>0</v>
      </c>
      <c r="Y44" s="144">
        <f t="shared" si="20"/>
        <v>0</v>
      </c>
      <c r="Z44" s="144">
        <f t="shared" si="20"/>
        <v>0</v>
      </c>
      <c r="AA44" s="144">
        <f t="shared" si="20"/>
        <v>0</v>
      </c>
      <c r="AB44" s="144">
        <f t="shared" si="20"/>
        <v>0</v>
      </c>
      <c r="AC44" s="144">
        <f t="shared" si="20"/>
        <v>0</v>
      </c>
      <c r="AD44" s="144">
        <f t="shared" si="20"/>
        <v>0</v>
      </c>
      <c r="AE44" s="144">
        <f t="shared" si="20"/>
        <v>0</v>
      </c>
      <c r="AF44" s="144">
        <f t="shared" si="20"/>
        <v>0</v>
      </c>
      <c r="AG44" s="144">
        <f t="shared" si="20"/>
        <v>0</v>
      </c>
      <c r="AH44" s="144">
        <f t="shared" si="20"/>
        <v>0</v>
      </c>
      <c r="AI44" s="144">
        <f t="shared" si="20"/>
        <v>0</v>
      </c>
      <c r="AJ44" s="144">
        <f t="shared" si="20"/>
        <v>0</v>
      </c>
      <c r="AK44" s="144">
        <f t="shared" si="20"/>
        <v>0</v>
      </c>
      <c r="AL44" s="144">
        <f t="shared" si="20"/>
        <v>0</v>
      </c>
      <c r="AM44" s="144">
        <f t="shared" si="20"/>
        <v>0</v>
      </c>
      <c r="AN44" s="144">
        <f t="shared" si="20"/>
        <v>0</v>
      </c>
      <c r="AO44" s="144">
        <f t="shared" si="20"/>
        <v>0</v>
      </c>
      <c r="AP44" s="144">
        <f t="shared" si="20"/>
        <v>0</v>
      </c>
      <c r="AQ44" s="144">
        <f t="shared" si="20"/>
        <v>0</v>
      </c>
      <c r="AR44" s="144">
        <f t="shared" si="20"/>
        <v>0</v>
      </c>
      <c r="AS44" s="144">
        <f t="shared" si="20"/>
        <v>0</v>
      </c>
      <c r="AT44" s="144">
        <f t="shared" si="20"/>
        <v>0</v>
      </c>
      <c r="AU44" s="144">
        <f t="shared" si="20"/>
        <v>0</v>
      </c>
      <c r="AV44" s="144">
        <f t="shared" si="21"/>
        <v>0</v>
      </c>
      <c r="AX44" s="144">
        <f t="shared" si="23"/>
        <v>0</v>
      </c>
      <c r="AY44" s="144">
        <f t="shared" si="14"/>
        <v>0</v>
      </c>
      <c r="AZ44" s="144">
        <f t="shared" si="14"/>
        <v>0</v>
      </c>
      <c r="BA44" s="144">
        <f t="shared" si="14"/>
        <v>0</v>
      </c>
      <c r="BB44" s="144">
        <f t="shared" si="14"/>
        <v>0</v>
      </c>
      <c r="BC44" s="144">
        <f t="shared" si="14"/>
        <v>0</v>
      </c>
      <c r="BD44" s="144">
        <f t="shared" si="14"/>
        <v>0</v>
      </c>
      <c r="BE44" s="144">
        <f t="shared" si="14"/>
        <v>0</v>
      </c>
      <c r="BF44" s="144">
        <f t="shared" si="14"/>
        <v>0</v>
      </c>
      <c r="BG44" s="144">
        <f t="shared" si="14"/>
        <v>0</v>
      </c>
      <c r="BH44" s="144">
        <f t="shared" si="14"/>
        <v>0</v>
      </c>
      <c r="BI44" s="144">
        <f t="shared" si="14"/>
        <v>0</v>
      </c>
      <c r="BJ44" s="144">
        <f t="shared" si="14"/>
        <v>0</v>
      </c>
      <c r="BK44" s="144">
        <f t="shared" si="14"/>
        <v>0</v>
      </c>
      <c r="BL44" s="144">
        <f t="shared" si="14"/>
        <v>0</v>
      </c>
      <c r="BM44" s="144">
        <f t="shared" si="14"/>
        <v>0</v>
      </c>
      <c r="BN44" s="144">
        <f t="shared" si="14"/>
        <v>0</v>
      </c>
      <c r="BO44" s="144">
        <f t="shared" si="22"/>
        <v>0</v>
      </c>
      <c r="BP44" s="144">
        <f t="shared" si="22"/>
        <v>0</v>
      </c>
      <c r="BQ44" s="144">
        <f t="shared" si="22"/>
        <v>0</v>
      </c>
      <c r="BR44" s="144">
        <f t="shared" si="22"/>
        <v>0</v>
      </c>
      <c r="BS44" s="144">
        <f t="shared" si="22"/>
        <v>0</v>
      </c>
      <c r="BT44" s="144">
        <f t="shared" si="22"/>
        <v>0</v>
      </c>
      <c r="BU44" s="144">
        <f t="shared" si="22"/>
        <v>0</v>
      </c>
      <c r="BV44" s="144">
        <f t="shared" si="22"/>
        <v>0</v>
      </c>
      <c r="BW44" s="144">
        <f t="shared" si="16"/>
        <v>0</v>
      </c>
      <c r="BX44" s="144">
        <f t="shared" si="16"/>
        <v>0</v>
      </c>
      <c r="BY44" s="144">
        <f t="shared" si="16"/>
        <v>0</v>
      </c>
      <c r="BZ44" s="144">
        <f t="shared" si="16"/>
        <v>0</v>
      </c>
      <c r="CA44" s="144">
        <f t="shared" si="16"/>
        <v>0</v>
      </c>
      <c r="CB44" s="144">
        <f t="shared" si="16"/>
        <v>0</v>
      </c>
      <c r="CC44" s="369"/>
      <c r="CE44" s="189" t="str">
        <f t="shared" si="1"/>
        <v>Échangeur</v>
      </c>
      <c r="CF44" s="145"/>
      <c r="CG44" s="145"/>
      <c r="CH44" s="145"/>
      <c r="CI44" s="145">
        <v>1</v>
      </c>
      <c r="CJ44" s="145"/>
      <c r="CK44" s="145"/>
      <c r="CL44" s="145"/>
      <c r="CM44" s="145"/>
      <c r="CN44" s="145"/>
      <c r="CO44" s="145"/>
      <c r="CP44" s="145"/>
      <c r="CQ44" s="145"/>
      <c r="CR44" s="145"/>
      <c r="CS44" s="145"/>
      <c r="CT44" s="145">
        <f t="shared" si="2"/>
        <v>0</v>
      </c>
      <c r="CU44" s="145">
        <f t="shared" si="3"/>
        <v>0</v>
      </c>
      <c r="CV44" s="145">
        <f t="shared" si="7"/>
        <v>0</v>
      </c>
    </row>
    <row r="45" spans="1:100" s="137" customFormat="1" ht="13.5" hidden="1" thickBot="1" x14ac:dyDescent="0.25">
      <c r="A45" s="158"/>
      <c r="B45" s="98" t="s">
        <v>133</v>
      </c>
      <c r="C45" s="319"/>
      <c r="D45" s="49"/>
      <c r="E45" s="138">
        <v>40</v>
      </c>
      <c r="F45" s="642"/>
      <c r="G45" s="34">
        <v>1.4999999999999999E-2</v>
      </c>
      <c r="H45" s="636"/>
      <c r="I45" s="622" t="s">
        <v>124</v>
      </c>
      <c r="J45" s="116"/>
      <c r="K45" s="139">
        <f t="shared" si="8"/>
        <v>40</v>
      </c>
      <c r="L45" s="140">
        <f t="shared" si="17"/>
        <v>1.4999999999999999E-2</v>
      </c>
      <c r="M45" s="141">
        <f t="shared" si="18"/>
        <v>0</v>
      </c>
      <c r="N45" s="141">
        <f t="shared" si="19"/>
        <v>0</v>
      </c>
      <c r="O45" s="70"/>
      <c r="P45" s="147" t="str">
        <f t="shared" si="0"/>
        <v>Conduites de raccordement</v>
      </c>
      <c r="Q45" s="144">
        <f t="shared" si="12"/>
        <v>0</v>
      </c>
      <c r="R45" s="144">
        <f t="shared" si="20"/>
        <v>0</v>
      </c>
      <c r="S45" s="144">
        <f t="shared" si="20"/>
        <v>0</v>
      </c>
      <c r="T45" s="144">
        <f t="shared" si="20"/>
        <v>0</v>
      </c>
      <c r="U45" s="144">
        <f t="shared" si="20"/>
        <v>0</v>
      </c>
      <c r="V45" s="144">
        <f t="shared" si="20"/>
        <v>0</v>
      </c>
      <c r="W45" s="144">
        <f t="shared" si="20"/>
        <v>0</v>
      </c>
      <c r="X45" s="144">
        <f t="shared" si="20"/>
        <v>0</v>
      </c>
      <c r="Y45" s="144">
        <f t="shared" si="20"/>
        <v>0</v>
      </c>
      <c r="Z45" s="144">
        <f t="shared" si="20"/>
        <v>0</v>
      </c>
      <c r="AA45" s="144">
        <f t="shared" si="20"/>
        <v>0</v>
      </c>
      <c r="AB45" s="144">
        <f t="shared" si="20"/>
        <v>0</v>
      </c>
      <c r="AC45" s="144">
        <f t="shared" si="20"/>
        <v>0</v>
      </c>
      <c r="AD45" s="144">
        <f t="shared" si="20"/>
        <v>0</v>
      </c>
      <c r="AE45" s="144">
        <f t="shared" si="20"/>
        <v>0</v>
      </c>
      <c r="AF45" s="144">
        <f t="shared" si="20"/>
        <v>0</v>
      </c>
      <c r="AG45" s="144">
        <f t="shared" ref="AG45:AU45" si="24">IF(Betrachtungszeit_Heizung&lt;AG$26,0,IF(AND(AF$26&lt;&gt;0,AF$26/($K45)=INT(AF$26/($K45))),$D45,0))</f>
        <v>0</v>
      </c>
      <c r="AH45" s="144">
        <f t="shared" si="24"/>
        <v>0</v>
      </c>
      <c r="AI45" s="144">
        <f t="shared" si="24"/>
        <v>0</v>
      </c>
      <c r="AJ45" s="144">
        <f t="shared" si="24"/>
        <v>0</v>
      </c>
      <c r="AK45" s="144">
        <f t="shared" si="24"/>
        <v>0</v>
      </c>
      <c r="AL45" s="144">
        <f t="shared" si="24"/>
        <v>0</v>
      </c>
      <c r="AM45" s="144">
        <f t="shared" si="24"/>
        <v>0</v>
      </c>
      <c r="AN45" s="144">
        <f t="shared" si="24"/>
        <v>0</v>
      </c>
      <c r="AO45" s="144">
        <f t="shared" si="24"/>
        <v>0</v>
      </c>
      <c r="AP45" s="144">
        <f t="shared" si="24"/>
        <v>0</v>
      </c>
      <c r="AQ45" s="144">
        <f t="shared" si="24"/>
        <v>0</v>
      </c>
      <c r="AR45" s="144">
        <f t="shared" si="24"/>
        <v>0</v>
      </c>
      <c r="AS45" s="144">
        <f t="shared" si="24"/>
        <v>0</v>
      </c>
      <c r="AT45" s="144">
        <f t="shared" si="24"/>
        <v>0</v>
      </c>
      <c r="AU45" s="144">
        <f t="shared" si="24"/>
        <v>0</v>
      </c>
      <c r="AV45" s="144">
        <f t="shared" si="21"/>
        <v>0</v>
      </c>
      <c r="AX45" s="144">
        <f t="shared" si="23"/>
        <v>0</v>
      </c>
      <c r="AY45" s="144">
        <f t="shared" si="14"/>
        <v>0</v>
      </c>
      <c r="AZ45" s="144">
        <f t="shared" si="14"/>
        <v>0</v>
      </c>
      <c r="BA45" s="144">
        <f t="shared" si="14"/>
        <v>0</v>
      </c>
      <c r="BB45" s="144">
        <f t="shared" si="14"/>
        <v>0</v>
      </c>
      <c r="BC45" s="144">
        <f t="shared" si="14"/>
        <v>0</v>
      </c>
      <c r="BD45" s="144">
        <f t="shared" si="14"/>
        <v>0</v>
      </c>
      <c r="BE45" s="144">
        <f t="shared" si="14"/>
        <v>0</v>
      </c>
      <c r="BF45" s="144">
        <f t="shared" si="14"/>
        <v>0</v>
      </c>
      <c r="BG45" s="144">
        <f t="shared" si="14"/>
        <v>0</v>
      </c>
      <c r="BH45" s="144">
        <f t="shared" si="14"/>
        <v>0</v>
      </c>
      <c r="BI45" s="144">
        <f t="shared" si="14"/>
        <v>0</v>
      </c>
      <c r="BJ45" s="144">
        <f t="shared" si="14"/>
        <v>0</v>
      </c>
      <c r="BK45" s="144">
        <f t="shared" si="14"/>
        <v>0</v>
      </c>
      <c r="BL45" s="144">
        <f t="shared" si="14"/>
        <v>0</v>
      </c>
      <c r="BM45" s="144">
        <f t="shared" si="14"/>
        <v>0</v>
      </c>
      <c r="BN45" s="144">
        <f t="shared" si="14"/>
        <v>0</v>
      </c>
      <c r="BO45" s="144">
        <f t="shared" si="22"/>
        <v>0</v>
      </c>
      <c r="BP45" s="144">
        <f t="shared" si="22"/>
        <v>0</v>
      </c>
      <c r="BQ45" s="144">
        <f t="shared" si="22"/>
        <v>0</v>
      </c>
      <c r="BR45" s="144">
        <f t="shared" si="22"/>
        <v>0</v>
      </c>
      <c r="BS45" s="144">
        <f t="shared" si="22"/>
        <v>0</v>
      </c>
      <c r="BT45" s="144">
        <f t="shared" si="22"/>
        <v>0</v>
      </c>
      <c r="BU45" s="144">
        <f t="shared" si="22"/>
        <v>0</v>
      </c>
      <c r="BV45" s="144">
        <f t="shared" si="22"/>
        <v>0</v>
      </c>
      <c r="BW45" s="144">
        <f t="shared" si="16"/>
        <v>0</v>
      </c>
      <c r="BX45" s="144">
        <f t="shared" si="16"/>
        <v>0</v>
      </c>
      <c r="BY45" s="144">
        <f t="shared" si="16"/>
        <v>0</v>
      </c>
      <c r="BZ45" s="144">
        <f t="shared" si="16"/>
        <v>0</v>
      </c>
      <c r="CA45" s="144">
        <f t="shared" si="16"/>
        <v>0</v>
      </c>
      <c r="CB45" s="144">
        <f t="shared" si="16"/>
        <v>0</v>
      </c>
      <c r="CC45" s="369"/>
      <c r="CE45" s="189" t="str">
        <f t="shared" si="1"/>
        <v>Conduites de raccordement</v>
      </c>
      <c r="CF45" s="145"/>
      <c r="CG45" s="145">
        <v>1</v>
      </c>
      <c r="CH45" s="145">
        <v>1</v>
      </c>
      <c r="CI45" s="145">
        <v>1</v>
      </c>
      <c r="CJ45" s="145">
        <v>1</v>
      </c>
      <c r="CK45" s="145">
        <v>1</v>
      </c>
      <c r="CL45" s="145">
        <v>1</v>
      </c>
      <c r="CM45" s="145">
        <v>1</v>
      </c>
      <c r="CN45" s="145">
        <v>1</v>
      </c>
      <c r="CO45" s="145">
        <v>1</v>
      </c>
      <c r="CP45" s="145">
        <v>1</v>
      </c>
      <c r="CQ45" s="145">
        <v>1</v>
      </c>
      <c r="CR45" s="145">
        <v>1</v>
      </c>
      <c r="CS45" s="145"/>
      <c r="CT45" s="145">
        <f t="shared" si="2"/>
        <v>0</v>
      </c>
      <c r="CU45" s="145">
        <f t="shared" si="3"/>
        <v>0</v>
      </c>
      <c r="CV45" s="145">
        <f t="shared" si="7"/>
        <v>0</v>
      </c>
    </row>
    <row r="46" spans="1:100" s="137" customFormat="1" ht="13.5" hidden="1" thickBot="1" x14ac:dyDescent="0.25">
      <c r="A46" s="158"/>
      <c r="B46" s="98" t="s">
        <v>425</v>
      </c>
      <c r="C46" s="319"/>
      <c r="D46" s="49"/>
      <c r="E46" s="138">
        <v>20</v>
      </c>
      <c r="F46" s="642"/>
      <c r="G46" s="34">
        <v>0.08</v>
      </c>
      <c r="H46" s="636"/>
      <c r="I46" s="622" t="s">
        <v>124</v>
      </c>
      <c r="J46" s="116"/>
      <c r="K46" s="139">
        <f t="shared" si="8"/>
        <v>20</v>
      </c>
      <c r="L46" s="140">
        <f t="shared" si="17"/>
        <v>0.08</v>
      </c>
      <c r="M46" s="141">
        <f t="shared" si="18"/>
        <v>0</v>
      </c>
      <c r="N46" s="141">
        <f t="shared" si="19"/>
        <v>0</v>
      </c>
      <c r="O46" s="70"/>
      <c r="P46" s="143" t="str">
        <f t="shared" si="0"/>
        <v>Compteur d'énergie</v>
      </c>
      <c r="Q46" s="144">
        <f t="shared" si="12"/>
        <v>0</v>
      </c>
      <c r="R46" s="144">
        <f t="shared" ref="R46:AU48" si="25">IF(Betrachtungszeit_Heizung&lt;R$26,0,IF(AND(Q$26&lt;&gt;0,Q$26/($K46)=INT(Q$26/($K46))),$D46,0))</f>
        <v>0</v>
      </c>
      <c r="S46" s="144">
        <f t="shared" si="25"/>
        <v>0</v>
      </c>
      <c r="T46" s="144">
        <f t="shared" si="25"/>
        <v>0</v>
      </c>
      <c r="U46" s="144">
        <f t="shared" si="25"/>
        <v>0</v>
      </c>
      <c r="V46" s="144">
        <f t="shared" si="25"/>
        <v>0</v>
      </c>
      <c r="W46" s="144">
        <f t="shared" si="25"/>
        <v>0</v>
      </c>
      <c r="X46" s="144">
        <f t="shared" si="25"/>
        <v>0</v>
      </c>
      <c r="Y46" s="144">
        <f t="shared" si="25"/>
        <v>0</v>
      </c>
      <c r="Z46" s="144">
        <f t="shared" si="25"/>
        <v>0</v>
      </c>
      <c r="AA46" s="144">
        <f t="shared" si="25"/>
        <v>0</v>
      </c>
      <c r="AB46" s="144">
        <f t="shared" si="25"/>
        <v>0</v>
      </c>
      <c r="AC46" s="144">
        <f t="shared" si="25"/>
        <v>0</v>
      </c>
      <c r="AD46" s="144">
        <f t="shared" si="25"/>
        <v>0</v>
      </c>
      <c r="AE46" s="144">
        <f t="shared" si="25"/>
        <v>0</v>
      </c>
      <c r="AF46" s="144">
        <f t="shared" si="25"/>
        <v>0</v>
      </c>
      <c r="AG46" s="144">
        <f t="shared" si="25"/>
        <v>0</v>
      </c>
      <c r="AH46" s="144">
        <f t="shared" si="25"/>
        <v>0</v>
      </c>
      <c r="AI46" s="144">
        <f t="shared" si="25"/>
        <v>0</v>
      </c>
      <c r="AJ46" s="144">
        <f t="shared" si="25"/>
        <v>0</v>
      </c>
      <c r="AK46" s="144">
        <f t="shared" si="25"/>
        <v>0</v>
      </c>
      <c r="AL46" s="144">
        <f t="shared" si="25"/>
        <v>0</v>
      </c>
      <c r="AM46" s="144">
        <f t="shared" si="25"/>
        <v>0</v>
      </c>
      <c r="AN46" s="144">
        <f t="shared" si="25"/>
        <v>0</v>
      </c>
      <c r="AO46" s="144">
        <f t="shared" si="25"/>
        <v>0</v>
      </c>
      <c r="AP46" s="144">
        <f t="shared" si="25"/>
        <v>0</v>
      </c>
      <c r="AQ46" s="144">
        <f t="shared" si="25"/>
        <v>0</v>
      </c>
      <c r="AR46" s="144">
        <f t="shared" si="25"/>
        <v>0</v>
      </c>
      <c r="AS46" s="144">
        <f t="shared" si="25"/>
        <v>0</v>
      </c>
      <c r="AT46" s="144">
        <f t="shared" si="25"/>
        <v>0</v>
      </c>
      <c r="AU46" s="144">
        <f t="shared" si="25"/>
        <v>0</v>
      </c>
      <c r="AV46" s="144">
        <f t="shared" si="21"/>
        <v>0</v>
      </c>
      <c r="AX46" s="144">
        <f t="shared" si="23"/>
        <v>0</v>
      </c>
      <c r="AY46" s="144">
        <f t="shared" si="14"/>
        <v>0</v>
      </c>
      <c r="AZ46" s="144">
        <f t="shared" si="14"/>
        <v>0</v>
      </c>
      <c r="BA46" s="144">
        <f t="shared" si="14"/>
        <v>0</v>
      </c>
      <c r="BB46" s="144">
        <f t="shared" si="14"/>
        <v>0</v>
      </c>
      <c r="BC46" s="144">
        <f t="shared" si="14"/>
        <v>0</v>
      </c>
      <c r="BD46" s="144">
        <f t="shared" si="14"/>
        <v>0</v>
      </c>
      <c r="BE46" s="144">
        <f t="shared" si="14"/>
        <v>0</v>
      </c>
      <c r="BF46" s="144">
        <f t="shared" si="14"/>
        <v>0</v>
      </c>
      <c r="BG46" s="144">
        <f t="shared" si="14"/>
        <v>0</v>
      </c>
      <c r="BH46" s="144">
        <f t="shared" si="14"/>
        <v>0</v>
      </c>
      <c r="BI46" s="144">
        <f t="shared" si="14"/>
        <v>0</v>
      </c>
      <c r="BJ46" s="144">
        <f t="shared" si="14"/>
        <v>0</v>
      </c>
      <c r="BK46" s="144">
        <f t="shared" si="14"/>
        <v>0</v>
      </c>
      <c r="BL46" s="144">
        <f t="shared" si="14"/>
        <v>0</v>
      </c>
      <c r="BM46" s="144">
        <f t="shared" si="14"/>
        <v>0</v>
      </c>
      <c r="BN46" s="144">
        <f t="shared" si="14"/>
        <v>0</v>
      </c>
      <c r="BO46" s="144">
        <f t="shared" si="22"/>
        <v>0</v>
      </c>
      <c r="BP46" s="144">
        <f t="shared" si="22"/>
        <v>0</v>
      </c>
      <c r="BQ46" s="144">
        <f t="shared" si="22"/>
        <v>0</v>
      </c>
      <c r="BR46" s="144">
        <f t="shared" si="22"/>
        <v>0</v>
      </c>
      <c r="BS46" s="144">
        <f t="shared" si="22"/>
        <v>0</v>
      </c>
      <c r="BT46" s="144">
        <f t="shared" si="22"/>
        <v>0</v>
      </c>
      <c r="BU46" s="144">
        <f t="shared" si="22"/>
        <v>0</v>
      </c>
      <c r="BV46" s="144">
        <f t="shared" si="22"/>
        <v>0</v>
      </c>
      <c r="BW46" s="144">
        <f t="shared" si="16"/>
        <v>0</v>
      </c>
      <c r="BX46" s="144">
        <f t="shared" si="16"/>
        <v>0</v>
      </c>
      <c r="BY46" s="144">
        <f t="shared" si="16"/>
        <v>0</v>
      </c>
      <c r="BZ46" s="144">
        <f t="shared" si="16"/>
        <v>0</v>
      </c>
      <c r="CA46" s="144">
        <f t="shared" si="16"/>
        <v>0</v>
      </c>
      <c r="CB46" s="144">
        <f t="shared" si="16"/>
        <v>0</v>
      </c>
      <c r="CC46" s="369"/>
      <c r="CE46" s="189" t="str">
        <f t="shared" si="1"/>
        <v>Compteur d'énergie</v>
      </c>
      <c r="CF46" s="145"/>
      <c r="CG46" s="145">
        <v>1</v>
      </c>
      <c r="CH46" s="145">
        <v>1</v>
      </c>
      <c r="CI46" s="145">
        <v>1</v>
      </c>
      <c r="CJ46" s="145">
        <v>1</v>
      </c>
      <c r="CK46" s="145">
        <v>1</v>
      </c>
      <c r="CL46" s="145">
        <v>1</v>
      </c>
      <c r="CM46" s="145">
        <v>1</v>
      </c>
      <c r="CN46" s="145">
        <v>1</v>
      </c>
      <c r="CO46" s="145">
        <v>1</v>
      </c>
      <c r="CP46" s="145">
        <v>1</v>
      </c>
      <c r="CQ46" s="145">
        <v>1</v>
      </c>
      <c r="CR46" s="145">
        <v>1</v>
      </c>
      <c r="CS46" s="145">
        <v>1</v>
      </c>
      <c r="CT46" s="145">
        <f t="shared" si="2"/>
        <v>0</v>
      </c>
      <c r="CU46" s="145">
        <f t="shared" si="3"/>
        <v>0</v>
      </c>
      <c r="CV46" s="145">
        <f t="shared" si="7"/>
        <v>0</v>
      </c>
    </row>
    <row r="47" spans="1:100" s="137" customFormat="1" ht="13.5" hidden="1" thickBot="1" x14ac:dyDescent="0.25">
      <c r="A47" s="158"/>
      <c r="B47" s="98" t="s">
        <v>367</v>
      </c>
      <c r="C47" s="319"/>
      <c r="D47" s="49"/>
      <c r="E47" s="138">
        <v>20</v>
      </c>
      <c r="F47" s="642"/>
      <c r="G47" s="34">
        <v>1E-3</v>
      </c>
      <c r="H47" s="636"/>
      <c r="I47" s="622" t="s">
        <v>124</v>
      </c>
      <c r="J47" s="116"/>
      <c r="K47" s="139">
        <f t="shared" si="8"/>
        <v>20</v>
      </c>
      <c r="L47" s="140">
        <f t="shared" si="17"/>
        <v>1E-3</v>
      </c>
      <c r="M47" s="141">
        <f t="shared" si="18"/>
        <v>0</v>
      </c>
      <c r="N47" s="141">
        <f t="shared" si="19"/>
        <v>0</v>
      </c>
      <c r="O47" s="70"/>
      <c r="P47" s="143" t="str">
        <f t="shared" si="0"/>
        <v>Calorifugeage</v>
      </c>
      <c r="Q47" s="144">
        <f t="shared" si="12"/>
        <v>0</v>
      </c>
      <c r="R47" s="144">
        <f t="shared" si="25"/>
        <v>0</v>
      </c>
      <c r="S47" s="144">
        <f t="shared" si="25"/>
        <v>0</v>
      </c>
      <c r="T47" s="144">
        <f t="shared" si="25"/>
        <v>0</v>
      </c>
      <c r="U47" s="144">
        <f t="shared" si="25"/>
        <v>0</v>
      </c>
      <c r="V47" s="144">
        <f t="shared" si="25"/>
        <v>0</v>
      </c>
      <c r="W47" s="144">
        <f t="shared" si="25"/>
        <v>0</v>
      </c>
      <c r="X47" s="144">
        <f t="shared" si="25"/>
        <v>0</v>
      </c>
      <c r="Y47" s="144">
        <f t="shared" si="25"/>
        <v>0</v>
      </c>
      <c r="Z47" s="144">
        <f t="shared" si="25"/>
        <v>0</v>
      </c>
      <c r="AA47" s="144">
        <f t="shared" si="25"/>
        <v>0</v>
      </c>
      <c r="AB47" s="144">
        <f t="shared" si="25"/>
        <v>0</v>
      </c>
      <c r="AC47" s="144">
        <f t="shared" si="25"/>
        <v>0</v>
      </c>
      <c r="AD47" s="144">
        <f t="shared" si="25"/>
        <v>0</v>
      </c>
      <c r="AE47" s="144">
        <f t="shared" si="25"/>
        <v>0</v>
      </c>
      <c r="AF47" s="144">
        <f t="shared" si="25"/>
        <v>0</v>
      </c>
      <c r="AG47" s="144">
        <f t="shared" si="25"/>
        <v>0</v>
      </c>
      <c r="AH47" s="144">
        <f t="shared" si="25"/>
        <v>0</v>
      </c>
      <c r="AI47" s="144">
        <f t="shared" si="25"/>
        <v>0</v>
      </c>
      <c r="AJ47" s="144">
        <f t="shared" si="25"/>
        <v>0</v>
      </c>
      <c r="AK47" s="144">
        <f t="shared" si="25"/>
        <v>0</v>
      </c>
      <c r="AL47" s="144">
        <f t="shared" si="25"/>
        <v>0</v>
      </c>
      <c r="AM47" s="144">
        <f t="shared" si="25"/>
        <v>0</v>
      </c>
      <c r="AN47" s="144">
        <f t="shared" si="25"/>
        <v>0</v>
      </c>
      <c r="AO47" s="144">
        <f t="shared" si="25"/>
        <v>0</v>
      </c>
      <c r="AP47" s="144">
        <f t="shared" si="25"/>
        <v>0</v>
      </c>
      <c r="AQ47" s="144">
        <f t="shared" si="25"/>
        <v>0</v>
      </c>
      <c r="AR47" s="144">
        <f t="shared" si="25"/>
        <v>0</v>
      </c>
      <c r="AS47" s="144">
        <f t="shared" si="25"/>
        <v>0</v>
      </c>
      <c r="AT47" s="144">
        <f t="shared" si="25"/>
        <v>0</v>
      </c>
      <c r="AU47" s="144">
        <f t="shared" si="25"/>
        <v>0</v>
      </c>
      <c r="AV47" s="144">
        <f t="shared" si="21"/>
        <v>0</v>
      </c>
      <c r="AX47" s="144">
        <f t="shared" si="23"/>
        <v>0</v>
      </c>
      <c r="AY47" s="144">
        <f t="shared" si="14"/>
        <v>0</v>
      </c>
      <c r="AZ47" s="144">
        <f t="shared" si="14"/>
        <v>0</v>
      </c>
      <c r="BA47" s="144">
        <f t="shared" si="14"/>
        <v>0</v>
      </c>
      <c r="BB47" s="144">
        <f t="shared" si="14"/>
        <v>0</v>
      </c>
      <c r="BC47" s="144">
        <f t="shared" si="14"/>
        <v>0</v>
      </c>
      <c r="BD47" s="144">
        <f t="shared" si="14"/>
        <v>0</v>
      </c>
      <c r="BE47" s="144">
        <f t="shared" si="14"/>
        <v>0</v>
      </c>
      <c r="BF47" s="144">
        <f t="shared" si="14"/>
        <v>0</v>
      </c>
      <c r="BG47" s="144">
        <f t="shared" si="14"/>
        <v>0</v>
      </c>
      <c r="BH47" s="144">
        <f t="shared" si="14"/>
        <v>0</v>
      </c>
      <c r="BI47" s="144">
        <f t="shared" si="14"/>
        <v>0</v>
      </c>
      <c r="BJ47" s="144">
        <f t="shared" si="14"/>
        <v>0</v>
      </c>
      <c r="BK47" s="144">
        <f t="shared" si="14"/>
        <v>0</v>
      </c>
      <c r="BL47" s="144">
        <f t="shared" si="14"/>
        <v>0</v>
      </c>
      <c r="BM47" s="144">
        <f t="shared" si="14"/>
        <v>0</v>
      </c>
      <c r="BN47" s="144">
        <f t="shared" si="14"/>
        <v>0</v>
      </c>
      <c r="BO47" s="144">
        <f t="shared" si="22"/>
        <v>0</v>
      </c>
      <c r="BP47" s="144">
        <f t="shared" si="22"/>
        <v>0</v>
      </c>
      <c r="BQ47" s="144">
        <f t="shared" si="22"/>
        <v>0</v>
      </c>
      <c r="BR47" s="144">
        <f t="shared" si="22"/>
        <v>0</v>
      </c>
      <c r="BS47" s="144">
        <f t="shared" si="22"/>
        <v>0</v>
      </c>
      <c r="BT47" s="144">
        <f t="shared" si="22"/>
        <v>0</v>
      </c>
      <c r="BU47" s="144">
        <f t="shared" si="22"/>
        <v>0</v>
      </c>
      <c r="BV47" s="144">
        <f t="shared" si="22"/>
        <v>0</v>
      </c>
      <c r="BW47" s="144">
        <f t="shared" si="16"/>
        <v>0</v>
      </c>
      <c r="BX47" s="144">
        <f t="shared" si="16"/>
        <v>0</v>
      </c>
      <c r="BY47" s="144">
        <f t="shared" si="16"/>
        <v>0</v>
      </c>
      <c r="BZ47" s="144">
        <f t="shared" si="16"/>
        <v>0</v>
      </c>
      <c r="CA47" s="144">
        <f t="shared" si="16"/>
        <v>0</v>
      </c>
      <c r="CB47" s="144">
        <f t="shared" si="16"/>
        <v>0</v>
      </c>
      <c r="CC47" s="369"/>
      <c r="CE47" s="189" t="str">
        <f t="shared" si="1"/>
        <v>Calorifugeage</v>
      </c>
      <c r="CF47" s="145"/>
      <c r="CG47" s="145">
        <v>1</v>
      </c>
      <c r="CH47" s="145">
        <v>1</v>
      </c>
      <c r="CI47" s="145">
        <v>1</v>
      </c>
      <c r="CJ47" s="145">
        <v>1</v>
      </c>
      <c r="CK47" s="145">
        <v>1</v>
      </c>
      <c r="CL47" s="145">
        <v>1</v>
      </c>
      <c r="CM47" s="145">
        <v>1</v>
      </c>
      <c r="CN47" s="145">
        <v>1</v>
      </c>
      <c r="CO47" s="145">
        <v>1</v>
      </c>
      <c r="CP47" s="145">
        <v>1</v>
      </c>
      <c r="CQ47" s="145">
        <v>1</v>
      </c>
      <c r="CR47" s="145">
        <v>1</v>
      </c>
      <c r="CS47" s="145">
        <v>1</v>
      </c>
      <c r="CT47" s="145">
        <f t="shared" si="2"/>
        <v>0</v>
      </c>
      <c r="CU47" s="145">
        <f t="shared" si="3"/>
        <v>0</v>
      </c>
      <c r="CV47" s="145">
        <f t="shared" si="7"/>
        <v>0</v>
      </c>
    </row>
    <row r="48" spans="1:100" s="137" customFormat="1" hidden="1" x14ac:dyDescent="0.2">
      <c r="A48" s="158"/>
      <c r="B48" s="95" t="s">
        <v>45</v>
      </c>
      <c r="C48" s="320"/>
      <c r="D48" s="50"/>
      <c r="E48" s="510">
        <v>30</v>
      </c>
      <c r="F48" s="643"/>
      <c r="G48" s="157" t="s">
        <v>46</v>
      </c>
      <c r="H48" s="637"/>
      <c r="I48" s="623" t="s">
        <v>124</v>
      </c>
      <c r="J48" s="84"/>
      <c r="K48" s="139">
        <f t="shared" si="8"/>
        <v>30</v>
      </c>
      <c r="L48" s="140">
        <f t="shared" si="17"/>
        <v>0</v>
      </c>
      <c r="M48" s="141">
        <f t="shared" si="18"/>
        <v>0</v>
      </c>
      <c r="N48" s="141">
        <f t="shared" si="19"/>
        <v>0</v>
      </c>
      <c r="O48" s="70"/>
      <c r="P48" s="149" t="str">
        <f t="shared" si="0"/>
        <v>Autre</v>
      </c>
      <c r="Q48" s="144">
        <f t="shared" si="12"/>
        <v>0</v>
      </c>
      <c r="R48" s="144">
        <f t="shared" si="25"/>
        <v>0</v>
      </c>
      <c r="S48" s="144">
        <f t="shared" si="25"/>
        <v>0</v>
      </c>
      <c r="T48" s="144">
        <f t="shared" si="25"/>
        <v>0</v>
      </c>
      <c r="U48" s="144">
        <f t="shared" si="25"/>
        <v>0</v>
      </c>
      <c r="V48" s="144">
        <f t="shared" si="25"/>
        <v>0</v>
      </c>
      <c r="W48" s="144">
        <f t="shared" si="25"/>
        <v>0</v>
      </c>
      <c r="X48" s="144">
        <f t="shared" si="25"/>
        <v>0</v>
      </c>
      <c r="Y48" s="144">
        <f t="shared" si="25"/>
        <v>0</v>
      </c>
      <c r="Z48" s="144">
        <f t="shared" si="25"/>
        <v>0</v>
      </c>
      <c r="AA48" s="144">
        <f t="shared" si="25"/>
        <v>0</v>
      </c>
      <c r="AB48" s="144">
        <f t="shared" si="25"/>
        <v>0</v>
      </c>
      <c r="AC48" s="144">
        <f t="shared" si="25"/>
        <v>0</v>
      </c>
      <c r="AD48" s="144">
        <f t="shared" si="25"/>
        <v>0</v>
      </c>
      <c r="AE48" s="144">
        <f t="shared" si="25"/>
        <v>0</v>
      </c>
      <c r="AF48" s="144">
        <f t="shared" si="25"/>
        <v>0</v>
      </c>
      <c r="AG48" s="144">
        <f t="shared" si="25"/>
        <v>0</v>
      </c>
      <c r="AH48" s="144">
        <f t="shared" si="25"/>
        <v>0</v>
      </c>
      <c r="AI48" s="144">
        <f t="shared" si="25"/>
        <v>0</v>
      </c>
      <c r="AJ48" s="144">
        <f t="shared" si="25"/>
        <v>0</v>
      </c>
      <c r="AK48" s="144">
        <f t="shared" si="25"/>
        <v>0</v>
      </c>
      <c r="AL48" s="144">
        <f t="shared" si="25"/>
        <v>0</v>
      </c>
      <c r="AM48" s="144">
        <f t="shared" si="25"/>
        <v>0</v>
      </c>
      <c r="AN48" s="144">
        <f t="shared" si="25"/>
        <v>0</v>
      </c>
      <c r="AO48" s="144">
        <f t="shared" si="25"/>
        <v>0</v>
      </c>
      <c r="AP48" s="144">
        <f t="shared" si="25"/>
        <v>0</v>
      </c>
      <c r="AQ48" s="144">
        <f t="shared" si="25"/>
        <v>0</v>
      </c>
      <c r="AR48" s="144">
        <f t="shared" si="25"/>
        <v>0</v>
      </c>
      <c r="AS48" s="144">
        <f t="shared" si="25"/>
        <v>0</v>
      </c>
      <c r="AT48" s="144">
        <f t="shared" si="25"/>
        <v>0</v>
      </c>
      <c r="AU48" s="144">
        <f t="shared" si="25"/>
        <v>0</v>
      </c>
      <c r="AV48" s="144">
        <f t="shared" si="21"/>
        <v>0</v>
      </c>
      <c r="AX48" s="144">
        <f t="shared" si="23"/>
        <v>0</v>
      </c>
      <c r="AY48" s="144">
        <f t="shared" si="14"/>
        <v>0</v>
      </c>
      <c r="AZ48" s="144">
        <f t="shared" si="14"/>
        <v>0</v>
      </c>
      <c r="BA48" s="144">
        <f t="shared" si="14"/>
        <v>0</v>
      </c>
      <c r="BB48" s="144">
        <f t="shared" si="14"/>
        <v>0</v>
      </c>
      <c r="BC48" s="144">
        <f t="shared" si="14"/>
        <v>0</v>
      </c>
      <c r="BD48" s="144">
        <f t="shared" si="14"/>
        <v>0</v>
      </c>
      <c r="BE48" s="144">
        <f t="shared" si="14"/>
        <v>0</v>
      </c>
      <c r="BF48" s="144">
        <f t="shared" si="14"/>
        <v>0</v>
      </c>
      <c r="BG48" s="144">
        <f t="shared" si="14"/>
        <v>0</v>
      </c>
      <c r="BH48" s="144">
        <f t="shared" si="14"/>
        <v>0</v>
      </c>
      <c r="BI48" s="144">
        <f t="shared" si="14"/>
        <v>0</v>
      </c>
      <c r="BJ48" s="144">
        <f t="shared" si="14"/>
        <v>0</v>
      </c>
      <c r="BK48" s="144">
        <f t="shared" si="14"/>
        <v>0</v>
      </c>
      <c r="BL48" s="144">
        <f t="shared" si="14"/>
        <v>0</v>
      </c>
      <c r="BM48" s="144">
        <f t="shared" si="14"/>
        <v>0</v>
      </c>
      <c r="BN48" s="144">
        <f t="shared" si="14"/>
        <v>0</v>
      </c>
      <c r="BO48" s="144">
        <f t="shared" si="22"/>
        <v>0</v>
      </c>
      <c r="BP48" s="144">
        <f t="shared" si="22"/>
        <v>0</v>
      </c>
      <c r="BQ48" s="144">
        <f t="shared" si="22"/>
        <v>0</v>
      </c>
      <c r="BR48" s="144">
        <f t="shared" si="22"/>
        <v>0</v>
      </c>
      <c r="BS48" s="144">
        <f t="shared" si="22"/>
        <v>0</v>
      </c>
      <c r="BT48" s="144">
        <f t="shared" si="22"/>
        <v>0</v>
      </c>
      <c r="BU48" s="144">
        <f t="shared" si="22"/>
        <v>0</v>
      </c>
      <c r="BV48" s="144">
        <f t="shared" si="22"/>
        <v>0</v>
      </c>
      <c r="BW48" s="144">
        <f t="shared" si="16"/>
        <v>0</v>
      </c>
      <c r="BX48" s="144">
        <f t="shared" si="16"/>
        <v>0</v>
      </c>
      <c r="BY48" s="144">
        <f t="shared" si="16"/>
        <v>0</v>
      </c>
      <c r="BZ48" s="144">
        <f t="shared" si="16"/>
        <v>0</v>
      </c>
      <c r="CA48" s="144">
        <f t="shared" si="16"/>
        <v>0</v>
      </c>
      <c r="CB48" s="144">
        <f t="shared" si="16"/>
        <v>0</v>
      </c>
      <c r="CC48" s="369"/>
      <c r="CE48" s="189" t="str">
        <f t="shared" si="1"/>
        <v>Autre</v>
      </c>
      <c r="CF48" s="145"/>
      <c r="CG48" s="145">
        <v>1</v>
      </c>
      <c r="CH48" s="145">
        <v>1</v>
      </c>
      <c r="CI48" s="145">
        <v>1</v>
      </c>
      <c r="CJ48" s="145">
        <v>1</v>
      </c>
      <c r="CK48" s="145">
        <v>1</v>
      </c>
      <c r="CL48" s="145">
        <v>1</v>
      </c>
      <c r="CM48" s="145">
        <v>1</v>
      </c>
      <c r="CN48" s="145">
        <v>1</v>
      </c>
      <c r="CO48" s="145">
        <v>1</v>
      </c>
      <c r="CP48" s="145">
        <v>1</v>
      </c>
      <c r="CQ48" s="145">
        <v>1</v>
      </c>
      <c r="CR48" s="145">
        <v>1</v>
      </c>
      <c r="CS48" s="145">
        <v>1</v>
      </c>
      <c r="CT48" s="145">
        <f t="shared" si="2"/>
        <v>0</v>
      </c>
      <c r="CU48" s="145">
        <f t="shared" si="3"/>
        <v>0</v>
      </c>
      <c r="CV48" s="145">
        <f t="shared" si="7"/>
        <v>0</v>
      </c>
    </row>
    <row r="49" spans="1:100" s="137" customFormat="1" ht="13.5" hidden="1" thickBot="1" x14ac:dyDescent="0.25">
      <c r="A49" s="158"/>
      <c r="B49" s="125" t="s">
        <v>134</v>
      </c>
      <c r="C49" s="322"/>
      <c r="D49" s="127"/>
      <c r="E49" s="155"/>
      <c r="F49" s="127"/>
      <c r="G49" s="130"/>
      <c r="H49" s="639"/>
      <c r="I49" s="130"/>
      <c r="J49" s="84"/>
      <c r="K49" s="139"/>
      <c r="L49" s="140"/>
      <c r="M49" s="141"/>
      <c r="N49" s="141"/>
      <c r="O49" s="70"/>
      <c r="P49" s="134" t="str">
        <f t="shared" si="0"/>
        <v>3. Approvisionnement en énergie</v>
      </c>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369"/>
      <c r="CE49" s="374" t="str">
        <f t="shared" si="1"/>
        <v>3. Approvisionnement en énergie</v>
      </c>
      <c r="CF49" s="145">
        <v>1</v>
      </c>
      <c r="CG49" s="145">
        <v>1</v>
      </c>
      <c r="CH49" s="145">
        <v>1</v>
      </c>
      <c r="CI49" s="145">
        <v>1</v>
      </c>
      <c r="CJ49" s="145">
        <v>1</v>
      </c>
      <c r="CK49" s="145">
        <v>1</v>
      </c>
      <c r="CL49" s="145">
        <v>1</v>
      </c>
      <c r="CM49" s="145">
        <v>1</v>
      </c>
      <c r="CN49" s="145">
        <v>1</v>
      </c>
      <c r="CO49" s="145">
        <v>1</v>
      </c>
      <c r="CP49" s="145">
        <v>1</v>
      </c>
      <c r="CQ49" s="145">
        <v>1</v>
      </c>
      <c r="CR49" s="145">
        <v>1</v>
      </c>
      <c r="CS49" s="145">
        <v>1</v>
      </c>
      <c r="CT49" s="145">
        <f t="shared" si="2"/>
        <v>1</v>
      </c>
      <c r="CU49" s="145">
        <f t="shared" si="3"/>
        <v>1</v>
      </c>
      <c r="CV49" s="145">
        <f t="shared" si="7"/>
        <v>1</v>
      </c>
    </row>
    <row r="50" spans="1:100" s="137" customFormat="1" ht="13.5" hidden="1" thickBot="1" x14ac:dyDescent="0.25">
      <c r="A50" s="158"/>
      <c r="B50" s="98" t="s">
        <v>370</v>
      </c>
      <c r="C50" s="319"/>
      <c r="D50" s="49"/>
      <c r="E50" s="152">
        <v>40</v>
      </c>
      <c r="F50" s="642"/>
      <c r="G50" s="148">
        <v>1.4999999999999999E-2</v>
      </c>
      <c r="H50" s="636"/>
      <c r="I50" s="622" t="s">
        <v>124</v>
      </c>
      <c r="J50" s="84"/>
      <c r="K50" s="139">
        <f t="shared" si="8"/>
        <v>40</v>
      </c>
      <c r="L50" s="140">
        <f t="shared" ref="L50:L58" si="26">IF(ISNUMBER(H50),IF(I50=$D$332,IFERROR(H50/D50,"-"),H50/100),IF(ISNUMBER(G50),G50,0))</f>
        <v>1.4999999999999999E-2</v>
      </c>
      <c r="M50" s="141">
        <f t="shared" ref="M50:M58" si="27">IF(AND(ISNUMBER(H50),I50=$D$332),H50,L50*D50)</f>
        <v>0</v>
      </c>
      <c r="N50" s="141">
        <f t="shared" ref="N50:N58" si="28">1/K50*D50</f>
        <v>0</v>
      </c>
      <c r="O50" s="70"/>
      <c r="P50" s="143" t="str">
        <f t="shared" si="0"/>
        <v>Conduite principale d'introduction (gaz)</v>
      </c>
      <c r="Q50" s="144">
        <f t="shared" si="12"/>
        <v>0</v>
      </c>
      <c r="R50" s="144">
        <f t="shared" ref="R50:AU58" si="29">IF(Betrachtungszeit_Heizung&lt;R$26,0,IF(AND(Q$26&lt;&gt;0,Q$26/($K50)=INT(Q$26/($K50))),$D50,0))</f>
        <v>0</v>
      </c>
      <c r="S50" s="144">
        <f t="shared" si="29"/>
        <v>0</v>
      </c>
      <c r="T50" s="144">
        <f t="shared" si="29"/>
        <v>0</v>
      </c>
      <c r="U50" s="144">
        <f t="shared" si="29"/>
        <v>0</v>
      </c>
      <c r="V50" s="144">
        <f t="shared" si="29"/>
        <v>0</v>
      </c>
      <c r="W50" s="144">
        <f t="shared" si="29"/>
        <v>0</v>
      </c>
      <c r="X50" s="144">
        <f t="shared" si="29"/>
        <v>0</v>
      </c>
      <c r="Y50" s="144">
        <f t="shared" si="29"/>
        <v>0</v>
      </c>
      <c r="Z50" s="144">
        <f t="shared" si="29"/>
        <v>0</v>
      </c>
      <c r="AA50" s="144">
        <f t="shared" si="29"/>
        <v>0</v>
      </c>
      <c r="AB50" s="144">
        <f t="shared" si="29"/>
        <v>0</v>
      </c>
      <c r="AC50" s="144">
        <f t="shared" si="29"/>
        <v>0</v>
      </c>
      <c r="AD50" s="144">
        <f t="shared" si="29"/>
        <v>0</v>
      </c>
      <c r="AE50" s="144">
        <f t="shared" si="29"/>
        <v>0</v>
      </c>
      <c r="AF50" s="144">
        <f t="shared" si="29"/>
        <v>0</v>
      </c>
      <c r="AG50" s="144">
        <f t="shared" si="29"/>
        <v>0</v>
      </c>
      <c r="AH50" s="144">
        <f t="shared" si="29"/>
        <v>0</v>
      </c>
      <c r="AI50" s="144">
        <f t="shared" si="29"/>
        <v>0</v>
      </c>
      <c r="AJ50" s="144">
        <f t="shared" si="29"/>
        <v>0</v>
      </c>
      <c r="AK50" s="144">
        <f t="shared" si="29"/>
        <v>0</v>
      </c>
      <c r="AL50" s="144">
        <f t="shared" si="29"/>
        <v>0</v>
      </c>
      <c r="AM50" s="144">
        <f t="shared" si="29"/>
        <v>0</v>
      </c>
      <c r="AN50" s="144">
        <f t="shared" si="29"/>
        <v>0</v>
      </c>
      <c r="AO50" s="144">
        <f t="shared" si="29"/>
        <v>0</v>
      </c>
      <c r="AP50" s="144">
        <f t="shared" si="29"/>
        <v>0</v>
      </c>
      <c r="AQ50" s="144">
        <f t="shared" si="29"/>
        <v>0</v>
      </c>
      <c r="AR50" s="144">
        <f t="shared" si="29"/>
        <v>0</v>
      </c>
      <c r="AS50" s="144">
        <f t="shared" si="29"/>
        <v>0</v>
      </c>
      <c r="AT50" s="144">
        <f t="shared" si="29"/>
        <v>0</v>
      </c>
      <c r="AU50" s="144">
        <f t="shared" si="29"/>
        <v>0</v>
      </c>
      <c r="AV50" s="144">
        <f t="shared" ref="AV50:AV58" si="30">SUMIF($AX$26:$CB$26,Betrachtungszeit_Heizung,AX50:CB50)</f>
        <v>0</v>
      </c>
      <c r="AX50" s="144">
        <f t="shared" ref="AX50:AX58" si="31">$D50</f>
        <v>0</v>
      </c>
      <c r="AY50" s="144">
        <f t="shared" si="14"/>
        <v>0</v>
      </c>
      <c r="AZ50" s="144">
        <f t="shared" si="14"/>
        <v>0</v>
      </c>
      <c r="BA50" s="144">
        <f t="shared" si="14"/>
        <v>0</v>
      </c>
      <c r="BB50" s="144">
        <f t="shared" si="14"/>
        <v>0</v>
      </c>
      <c r="BC50" s="144">
        <f t="shared" si="14"/>
        <v>0</v>
      </c>
      <c r="BD50" s="144">
        <f t="shared" si="14"/>
        <v>0</v>
      </c>
      <c r="BE50" s="144">
        <f t="shared" si="14"/>
        <v>0</v>
      </c>
      <c r="BF50" s="144">
        <f t="shared" si="14"/>
        <v>0</v>
      </c>
      <c r="BG50" s="144">
        <f t="shared" si="14"/>
        <v>0</v>
      </c>
      <c r="BH50" s="144">
        <f t="shared" si="14"/>
        <v>0</v>
      </c>
      <c r="BI50" s="144">
        <f t="shared" si="14"/>
        <v>0</v>
      </c>
      <c r="BJ50" s="144">
        <f t="shared" si="14"/>
        <v>0</v>
      </c>
      <c r="BK50" s="144">
        <f t="shared" si="14"/>
        <v>0</v>
      </c>
      <c r="BL50" s="144">
        <f t="shared" si="14"/>
        <v>0</v>
      </c>
      <c r="BM50" s="144">
        <f t="shared" si="14"/>
        <v>0</v>
      </c>
      <c r="BN50" s="144">
        <f t="shared" si="14"/>
        <v>0</v>
      </c>
      <c r="BO50" s="144">
        <f t="shared" si="22"/>
        <v>0</v>
      </c>
      <c r="BP50" s="144">
        <f t="shared" si="22"/>
        <v>0</v>
      </c>
      <c r="BQ50" s="144">
        <f t="shared" si="22"/>
        <v>0</v>
      </c>
      <c r="BR50" s="144">
        <f t="shared" si="22"/>
        <v>0</v>
      </c>
      <c r="BS50" s="144">
        <f t="shared" si="22"/>
        <v>0</v>
      </c>
      <c r="BT50" s="144">
        <f t="shared" si="22"/>
        <v>0</v>
      </c>
      <c r="BU50" s="144">
        <f t="shared" si="22"/>
        <v>0</v>
      </c>
      <c r="BV50" s="144">
        <f t="shared" si="22"/>
        <v>0</v>
      </c>
      <c r="BW50" s="144">
        <f t="shared" si="16"/>
        <v>0</v>
      </c>
      <c r="BX50" s="144">
        <f t="shared" si="16"/>
        <v>0</v>
      </c>
      <c r="BY50" s="144">
        <f t="shared" si="16"/>
        <v>0</v>
      </c>
      <c r="BZ50" s="144">
        <f t="shared" si="16"/>
        <v>0</v>
      </c>
      <c r="CA50" s="144">
        <f t="shared" si="16"/>
        <v>0</v>
      </c>
      <c r="CB50" s="144">
        <f t="shared" si="16"/>
        <v>0</v>
      </c>
      <c r="CC50" s="369"/>
      <c r="CE50" s="189" t="str">
        <f t="shared" si="1"/>
        <v>Conduite principale d'introduction (gaz)</v>
      </c>
      <c r="CF50" s="145"/>
      <c r="CG50" s="145"/>
      <c r="CH50" s="145"/>
      <c r="CI50" s="145"/>
      <c r="CJ50" s="145"/>
      <c r="CK50" s="145"/>
      <c r="CL50" s="145"/>
      <c r="CM50" s="145"/>
      <c r="CN50" s="145"/>
      <c r="CO50" s="145"/>
      <c r="CP50" s="145"/>
      <c r="CQ50" s="145"/>
      <c r="CR50" s="145">
        <v>1</v>
      </c>
      <c r="CS50" s="145"/>
      <c r="CT50" s="145">
        <f t="shared" si="2"/>
        <v>0</v>
      </c>
      <c r="CU50" s="145">
        <f t="shared" si="3"/>
        <v>0</v>
      </c>
      <c r="CV50" s="145">
        <f t="shared" si="7"/>
        <v>0</v>
      </c>
    </row>
    <row r="51" spans="1:100" s="137" customFormat="1" ht="13.5" hidden="1" thickBot="1" x14ac:dyDescent="0.25">
      <c r="A51" s="158"/>
      <c r="B51" s="98" t="s">
        <v>369</v>
      </c>
      <c r="C51" s="319"/>
      <c r="D51" s="49"/>
      <c r="E51" s="152">
        <v>40</v>
      </c>
      <c r="F51" s="642"/>
      <c r="G51" s="148">
        <v>5.0000000000000001E-3</v>
      </c>
      <c r="H51" s="636"/>
      <c r="I51" s="622" t="s">
        <v>124</v>
      </c>
      <c r="J51" s="84"/>
      <c r="K51" s="139">
        <f t="shared" si="8"/>
        <v>40</v>
      </c>
      <c r="L51" s="140">
        <f t="shared" si="26"/>
        <v>5.0000000000000001E-3</v>
      </c>
      <c r="M51" s="141">
        <f t="shared" si="27"/>
        <v>0</v>
      </c>
      <c r="N51" s="141">
        <f t="shared" si="28"/>
        <v>0</v>
      </c>
      <c r="O51" s="70"/>
      <c r="P51" s="687" t="str">
        <f t="shared" si="0"/>
        <v>Conduite de distribution (gaz)</v>
      </c>
      <c r="Q51" s="144">
        <f t="shared" si="12"/>
        <v>0</v>
      </c>
      <c r="R51" s="144">
        <f t="shared" si="29"/>
        <v>0</v>
      </c>
      <c r="S51" s="144">
        <f t="shared" si="29"/>
        <v>0</v>
      </c>
      <c r="T51" s="144">
        <f t="shared" si="29"/>
        <v>0</v>
      </c>
      <c r="U51" s="144">
        <f t="shared" si="29"/>
        <v>0</v>
      </c>
      <c r="V51" s="144">
        <f t="shared" si="29"/>
        <v>0</v>
      </c>
      <c r="W51" s="144">
        <f t="shared" si="29"/>
        <v>0</v>
      </c>
      <c r="X51" s="144">
        <f t="shared" si="29"/>
        <v>0</v>
      </c>
      <c r="Y51" s="144">
        <f t="shared" si="29"/>
        <v>0</v>
      </c>
      <c r="Z51" s="144">
        <f t="shared" si="29"/>
        <v>0</v>
      </c>
      <c r="AA51" s="144">
        <f t="shared" si="29"/>
        <v>0</v>
      </c>
      <c r="AB51" s="144">
        <f t="shared" si="29"/>
        <v>0</v>
      </c>
      <c r="AC51" s="144">
        <f t="shared" si="29"/>
        <v>0</v>
      </c>
      <c r="AD51" s="144">
        <f t="shared" si="29"/>
        <v>0</v>
      </c>
      <c r="AE51" s="144">
        <f t="shared" si="29"/>
        <v>0</v>
      </c>
      <c r="AF51" s="144">
        <f t="shared" si="29"/>
        <v>0</v>
      </c>
      <c r="AG51" s="144">
        <f t="shared" si="29"/>
        <v>0</v>
      </c>
      <c r="AH51" s="144">
        <f t="shared" si="29"/>
        <v>0</v>
      </c>
      <c r="AI51" s="144">
        <f t="shared" si="29"/>
        <v>0</v>
      </c>
      <c r="AJ51" s="144">
        <f t="shared" si="29"/>
        <v>0</v>
      </c>
      <c r="AK51" s="144">
        <f t="shared" si="29"/>
        <v>0</v>
      </c>
      <c r="AL51" s="144">
        <f t="shared" si="29"/>
        <v>0</v>
      </c>
      <c r="AM51" s="144">
        <f t="shared" si="29"/>
        <v>0</v>
      </c>
      <c r="AN51" s="144">
        <f t="shared" si="29"/>
        <v>0</v>
      </c>
      <c r="AO51" s="144">
        <f t="shared" si="29"/>
        <v>0</v>
      </c>
      <c r="AP51" s="144">
        <f t="shared" si="29"/>
        <v>0</v>
      </c>
      <c r="AQ51" s="144">
        <f t="shared" si="29"/>
        <v>0</v>
      </c>
      <c r="AR51" s="144">
        <f t="shared" si="29"/>
        <v>0</v>
      </c>
      <c r="AS51" s="144">
        <f t="shared" si="29"/>
        <v>0</v>
      </c>
      <c r="AT51" s="144">
        <f t="shared" si="29"/>
        <v>0</v>
      </c>
      <c r="AU51" s="144">
        <f t="shared" si="29"/>
        <v>0</v>
      </c>
      <c r="AV51" s="144">
        <f t="shared" si="30"/>
        <v>0</v>
      </c>
      <c r="AX51" s="144">
        <f t="shared" si="31"/>
        <v>0</v>
      </c>
      <c r="AY51" s="144">
        <f t="shared" si="14"/>
        <v>0</v>
      </c>
      <c r="AZ51" s="144">
        <f t="shared" si="14"/>
        <v>0</v>
      </c>
      <c r="BA51" s="144">
        <f t="shared" si="14"/>
        <v>0</v>
      </c>
      <c r="BB51" s="144">
        <f t="shared" si="14"/>
        <v>0</v>
      </c>
      <c r="BC51" s="144">
        <f t="shared" si="14"/>
        <v>0</v>
      </c>
      <c r="BD51" s="144">
        <f t="shared" si="14"/>
        <v>0</v>
      </c>
      <c r="BE51" s="144">
        <f t="shared" si="14"/>
        <v>0</v>
      </c>
      <c r="BF51" s="144">
        <f t="shared" si="14"/>
        <v>0</v>
      </c>
      <c r="BG51" s="144">
        <f t="shared" si="14"/>
        <v>0</v>
      </c>
      <c r="BH51" s="144">
        <f t="shared" si="14"/>
        <v>0</v>
      </c>
      <c r="BI51" s="144">
        <f t="shared" si="14"/>
        <v>0</v>
      </c>
      <c r="BJ51" s="144">
        <f t="shared" si="14"/>
        <v>0</v>
      </c>
      <c r="BK51" s="144">
        <f t="shared" si="14"/>
        <v>0</v>
      </c>
      <c r="BL51" s="144">
        <f t="shared" si="14"/>
        <v>0</v>
      </c>
      <c r="BM51" s="144">
        <f t="shared" si="14"/>
        <v>0</v>
      </c>
      <c r="BN51" s="144">
        <f t="shared" si="14"/>
        <v>0</v>
      </c>
      <c r="BO51" s="144">
        <f t="shared" si="22"/>
        <v>0</v>
      </c>
      <c r="BP51" s="144">
        <f t="shared" si="22"/>
        <v>0</v>
      </c>
      <c r="BQ51" s="144">
        <f t="shared" si="22"/>
        <v>0</v>
      </c>
      <c r="BR51" s="144">
        <f t="shared" si="22"/>
        <v>0</v>
      </c>
      <c r="BS51" s="144">
        <f t="shared" si="22"/>
        <v>0</v>
      </c>
      <c r="BT51" s="144">
        <f t="shared" si="22"/>
        <v>0</v>
      </c>
      <c r="BU51" s="144">
        <f t="shared" si="22"/>
        <v>0</v>
      </c>
      <c r="BV51" s="144">
        <f t="shared" si="22"/>
        <v>0</v>
      </c>
      <c r="BW51" s="144">
        <f t="shared" si="16"/>
        <v>0</v>
      </c>
      <c r="BX51" s="144">
        <f t="shared" si="16"/>
        <v>0</v>
      </c>
      <c r="BY51" s="144">
        <f t="shared" si="16"/>
        <v>0</v>
      </c>
      <c r="BZ51" s="144">
        <f t="shared" si="16"/>
        <v>0</v>
      </c>
      <c r="CA51" s="144">
        <f t="shared" si="16"/>
        <v>0</v>
      </c>
      <c r="CB51" s="144">
        <f t="shared" si="16"/>
        <v>0</v>
      </c>
      <c r="CC51" s="369"/>
      <c r="CE51" s="189" t="str">
        <f t="shared" si="1"/>
        <v>Conduite de distribution (gaz)</v>
      </c>
      <c r="CF51" s="145"/>
      <c r="CG51" s="145"/>
      <c r="CH51" s="145"/>
      <c r="CI51" s="145"/>
      <c r="CJ51" s="145"/>
      <c r="CK51" s="145"/>
      <c r="CL51" s="145"/>
      <c r="CM51" s="145"/>
      <c r="CN51" s="145"/>
      <c r="CO51" s="145"/>
      <c r="CP51" s="145"/>
      <c r="CQ51" s="145"/>
      <c r="CR51" s="145">
        <v>1</v>
      </c>
      <c r="CS51" s="145"/>
      <c r="CT51" s="145">
        <f t="shared" si="2"/>
        <v>0</v>
      </c>
      <c r="CU51" s="145">
        <f t="shared" si="3"/>
        <v>0</v>
      </c>
      <c r="CV51" s="145">
        <f t="shared" si="7"/>
        <v>0</v>
      </c>
    </row>
    <row r="52" spans="1:100" s="137" customFormat="1" ht="13.5" hidden="1" thickBot="1" x14ac:dyDescent="0.25">
      <c r="A52" s="158"/>
      <c r="B52" s="697" t="s">
        <v>371</v>
      </c>
      <c r="C52" s="319"/>
      <c r="D52" s="49"/>
      <c r="E52" s="152">
        <v>20</v>
      </c>
      <c r="F52" s="642"/>
      <c r="G52" s="148">
        <v>0.01</v>
      </c>
      <c r="H52" s="636"/>
      <c r="I52" s="622" t="s">
        <v>124</v>
      </c>
      <c r="J52" s="84"/>
      <c r="K52" s="139">
        <f t="shared" si="8"/>
        <v>20</v>
      </c>
      <c r="L52" s="140">
        <f t="shared" si="26"/>
        <v>0.01</v>
      </c>
      <c r="M52" s="141">
        <f t="shared" si="27"/>
        <v>0</v>
      </c>
      <c r="N52" s="141">
        <f t="shared" si="28"/>
        <v>0</v>
      </c>
      <c r="O52" s="70"/>
      <c r="P52" s="687" t="str">
        <f>B52</f>
        <v>Conduite de raccordement chaudière (gaz)</v>
      </c>
      <c r="Q52" s="144">
        <f t="shared" si="12"/>
        <v>0</v>
      </c>
      <c r="R52" s="144">
        <f t="shared" si="29"/>
        <v>0</v>
      </c>
      <c r="S52" s="144">
        <f t="shared" si="29"/>
        <v>0</v>
      </c>
      <c r="T52" s="144">
        <f t="shared" si="29"/>
        <v>0</v>
      </c>
      <c r="U52" s="144">
        <f t="shared" si="29"/>
        <v>0</v>
      </c>
      <c r="V52" s="144">
        <f t="shared" si="29"/>
        <v>0</v>
      </c>
      <c r="W52" s="144">
        <f t="shared" si="29"/>
        <v>0</v>
      </c>
      <c r="X52" s="144">
        <f t="shared" si="29"/>
        <v>0</v>
      </c>
      <c r="Y52" s="144">
        <f t="shared" si="29"/>
        <v>0</v>
      </c>
      <c r="Z52" s="144">
        <f t="shared" si="29"/>
        <v>0</v>
      </c>
      <c r="AA52" s="144">
        <f t="shared" si="29"/>
        <v>0</v>
      </c>
      <c r="AB52" s="144">
        <f t="shared" si="29"/>
        <v>0</v>
      </c>
      <c r="AC52" s="144">
        <f t="shared" si="29"/>
        <v>0</v>
      </c>
      <c r="AD52" s="144">
        <f t="shared" si="29"/>
        <v>0</v>
      </c>
      <c r="AE52" s="144">
        <f t="shared" si="29"/>
        <v>0</v>
      </c>
      <c r="AF52" s="144">
        <f t="shared" si="29"/>
        <v>0</v>
      </c>
      <c r="AG52" s="144">
        <f t="shared" si="29"/>
        <v>0</v>
      </c>
      <c r="AH52" s="144">
        <f t="shared" si="29"/>
        <v>0</v>
      </c>
      <c r="AI52" s="144">
        <f t="shared" si="29"/>
        <v>0</v>
      </c>
      <c r="AJ52" s="144">
        <f t="shared" si="29"/>
        <v>0</v>
      </c>
      <c r="AK52" s="144">
        <f t="shared" si="29"/>
        <v>0</v>
      </c>
      <c r="AL52" s="144">
        <f t="shared" si="29"/>
        <v>0</v>
      </c>
      <c r="AM52" s="144">
        <f t="shared" si="29"/>
        <v>0</v>
      </c>
      <c r="AN52" s="144">
        <f t="shared" si="29"/>
        <v>0</v>
      </c>
      <c r="AO52" s="144">
        <f t="shared" si="29"/>
        <v>0</v>
      </c>
      <c r="AP52" s="144">
        <f t="shared" si="29"/>
        <v>0</v>
      </c>
      <c r="AQ52" s="144">
        <f t="shared" si="29"/>
        <v>0</v>
      </c>
      <c r="AR52" s="144">
        <f t="shared" si="29"/>
        <v>0</v>
      </c>
      <c r="AS52" s="144">
        <f t="shared" si="29"/>
        <v>0</v>
      </c>
      <c r="AT52" s="144">
        <f t="shared" si="29"/>
        <v>0</v>
      </c>
      <c r="AU52" s="144">
        <f t="shared" si="29"/>
        <v>0</v>
      </c>
      <c r="AV52" s="144">
        <f t="shared" si="30"/>
        <v>0</v>
      </c>
      <c r="AX52" s="144">
        <f t="shared" si="31"/>
        <v>0</v>
      </c>
      <c r="AY52" s="144">
        <f t="shared" si="14"/>
        <v>0</v>
      </c>
      <c r="AZ52" s="144">
        <f t="shared" si="14"/>
        <v>0</v>
      </c>
      <c r="BA52" s="144">
        <f t="shared" si="14"/>
        <v>0</v>
      </c>
      <c r="BB52" s="144">
        <f t="shared" si="14"/>
        <v>0</v>
      </c>
      <c r="BC52" s="144">
        <f t="shared" si="14"/>
        <v>0</v>
      </c>
      <c r="BD52" s="144">
        <f t="shared" si="14"/>
        <v>0</v>
      </c>
      <c r="BE52" s="144">
        <f t="shared" si="14"/>
        <v>0</v>
      </c>
      <c r="BF52" s="144">
        <f t="shared" si="14"/>
        <v>0</v>
      </c>
      <c r="BG52" s="144">
        <f t="shared" si="14"/>
        <v>0</v>
      </c>
      <c r="BH52" s="144">
        <f t="shared" si="14"/>
        <v>0</v>
      </c>
      <c r="BI52" s="144">
        <f t="shared" si="14"/>
        <v>0</v>
      </c>
      <c r="BJ52" s="144">
        <f t="shared" si="14"/>
        <v>0</v>
      </c>
      <c r="BK52" s="144">
        <f t="shared" si="14"/>
        <v>0</v>
      </c>
      <c r="BL52" s="144">
        <f t="shared" si="14"/>
        <v>0</v>
      </c>
      <c r="BM52" s="144">
        <f t="shared" si="14"/>
        <v>0</v>
      </c>
      <c r="BN52" s="144">
        <f t="shared" si="14"/>
        <v>0</v>
      </c>
      <c r="BO52" s="144">
        <f t="shared" si="22"/>
        <v>0</v>
      </c>
      <c r="BP52" s="144">
        <f t="shared" si="22"/>
        <v>0</v>
      </c>
      <c r="BQ52" s="144">
        <f t="shared" si="22"/>
        <v>0</v>
      </c>
      <c r="BR52" s="144">
        <f t="shared" si="22"/>
        <v>0</v>
      </c>
      <c r="BS52" s="144">
        <f t="shared" si="22"/>
        <v>0</v>
      </c>
      <c r="BT52" s="144">
        <f t="shared" si="22"/>
        <v>0</v>
      </c>
      <c r="BU52" s="144">
        <f t="shared" si="22"/>
        <v>0</v>
      </c>
      <c r="BV52" s="144">
        <f t="shared" si="22"/>
        <v>0</v>
      </c>
      <c r="BW52" s="144">
        <f t="shared" si="16"/>
        <v>0</v>
      </c>
      <c r="BX52" s="144">
        <f t="shared" si="16"/>
        <v>0</v>
      </c>
      <c r="BY52" s="144">
        <f t="shared" si="16"/>
        <v>0</v>
      </c>
      <c r="BZ52" s="144">
        <f t="shared" si="16"/>
        <v>0</v>
      </c>
      <c r="CA52" s="144">
        <f t="shared" si="16"/>
        <v>0</v>
      </c>
      <c r="CB52" s="144">
        <f t="shared" si="16"/>
        <v>0</v>
      </c>
      <c r="CC52" s="369"/>
      <c r="CE52" s="189" t="str">
        <f t="shared" si="1"/>
        <v>Conduite de raccordement chaudière (gaz)</v>
      </c>
      <c r="CF52" s="145"/>
      <c r="CG52" s="145"/>
      <c r="CH52" s="145"/>
      <c r="CI52" s="145"/>
      <c r="CJ52" s="145"/>
      <c r="CK52" s="145"/>
      <c r="CL52" s="145"/>
      <c r="CM52" s="145"/>
      <c r="CN52" s="145"/>
      <c r="CO52" s="145"/>
      <c r="CP52" s="145"/>
      <c r="CQ52" s="145"/>
      <c r="CR52" s="145">
        <v>1</v>
      </c>
      <c r="CS52" s="145"/>
      <c r="CT52" s="145">
        <f t="shared" si="2"/>
        <v>0</v>
      </c>
      <c r="CU52" s="145">
        <f t="shared" si="3"/>
        <v>0</v>
      </c>
      <c r="CV52" s="145">
        <f t="shared" si="7"/>
        <v>0</v>
      </c>
    </row>
    <row r="53" spans="1:100" s="137" customFormat="1" ht="13.5" hidden="1" thickBot="1" x14ac:dyDescent="0.25">
      <c r="A53" s="158"/>
      <c r="B53" s="98" t="s">
        <v>135</v>
      </c>
      <c r="C53" s="319"/>
      <c r="D53" s="49"/>
      <c r="E53" s="152">
        <v>40</v>
      </c>
      <c r="F53" s="642"/>
      <c r="G53" s="148">
        <v>0</v>
      </c>
      <c r="H53" s="636"/>
      <c r="I53" s="622" t="s">
        <v>124</v>
      </c>
      <c r="J53" s="84"/>
      <c r="K53" s="139">
        <f t="shared" si="8"/>
        <v>40</v>
      </c>
      <c r="L53" s="140">
        <f t="shared" si="26"/>
        <v>0</v>
      </c>
      <c r="M53" s="141">
        <f t="shared" si="27"/>
        <v>0</v>
      </c>
      <c r="N53" s="141">
        <f t="shared" si="28"/>
        <v>0</v>
      </c>
      <c r="O53" s="70"/>
      <c r="P53" s="687" t="str">
        <f t="shared" si="0"/>
        <v>Taxe unique de raccordement</v>
      </c>
      <c r="Q53" s="144">
        <f t="shared" si="12"/>
        <v>0</v>
      </c>
      <c r="R53" s="144">
        <f t="shared" si="29"/>
        <v>0</v>
      </c>
      <c r="S53" s="144">
        <f t="shared" si="29"/>
        <v>0</v>
      </c>
      <c r="T53" s="144">
        <f t="shared" si="29"/>
        <v>0</v>
      </c>
      <c r="U53" s="144">
        <f t="shared" si="29"/>
        <v>0</v>
      </c>
      <c r="V53" s="144">
        <f t="shared" si="29"/>
        <v>0</v>
      </c>
      <c r="W53" s="144">
        <f t="shared" si="29"/>
        <v>0</v>
      </c>
      <c r="X53" s="144">
        <f t="shared" si="29"/>
        <v>0</v>
      </c>
      <c r="Y53" s="144">
        <f t="shared" si="29"/>
        <v>0</v>
      </c>
      <c r="Z53" s="144">
        <f t="shared" si="29"/>
        <v>0</v>
      </c>
      <c r="AA53" s="144">
        <f t="shared" si="29"/>
        <v>0</v>
      </c>
      <c r="AB53" s="144">
        <f t="shared" si="29"/>
        <v>0</v>
      </c>
      <c r="AC53" s="144">
        <f t="shared" si="29"/>
        <v>0</v>
      </c>
      <c r="AD53" s="144">
        <f t="shared" si="29"/>
        <v>0</v>
      </c>
      <c r="AE53" s="144">
        <f t="shared" si="29"/>
        <v>0</v>
      </c>
      <c r="AF53" s="144">
        <f t="shared" si="29"/>
        <v>0</v>
      </c>
      <c r="AG53" s="144">
        <f t="shared" si="29"/>
        <v>0</v>
      </c>
      <c r="AH53" s="144">
        <f t="shared" si="29"/>
        <v>0</v>
      </c>
      <c r="AI53" s="144">
        <f t="shared" si="29"/>
        <v>0</v>
      </c>
      <c r="AJ53" s="144">
        <f t="shared" si="29"/>
        <v>0</v>
      </c>
      <c r="AK53" s="144">
        <f t="shared" si="29"/>
        <v>0</v>
      </c>
      <c r="AL53" s="144">
        <f t="shared" si="29"/>
        <v>0</v>
      </c>
      <c r="AM53" s="144">
        <f t="shared" si="29"/>
        <v>0</v>
      </c>
      <c r="AN53" s="144">
        <f t="shared" si="29"/>
        <v>0</v>
      </c>
      <c r="AO53" s="144">
        <f t="shared" si="29"/>
        <v>0</v>
      </c>
      <c r="AP53" s="144">
        <f t="shared" si="29"/>
        <v>0</v>
      </c>
      <c r="AQ53" s="144">
        <f t="shared" si="29"/>
        <v>0</v>
      </c>
      <c r="AR53" s="144">
        <f t="shared" si="29"/>
        <v>0</v>
      </c>
      <c r="AS53" s="144">
        <f t="shared" si="29"/>
        <v>0</v>
      </c>
      <c r="AT53" s="144">
        <f t="shared" si="29"/>
        <v>0</v>
      </c>
      <c r="AU53" s="144">
        <f t="shared" si="29"/>
        <v>0</v>
      </c>
      <c r="AV53" s="144">
        <f t="shared" si="30"/>
        <v>0</v>
      </c>
      <c r="AX53" s="144">
        <f t="shared" si="31"/>
        <v>0</v>
      </c>
      <c r="AY53" s="144">
        <f t="shared" si="14"/>
        <v>0</v>
      </c>
      <c r="AZ53" s="144">
        <f t="shared" si="14"/>
        <v>0</v>
      </c>
      <c r="BA53" s="144">
        <f t="shared" si="14"/>
        <v>0</v>
      </c>
      <c r="BB53" s="144">
        <f t="shared" si="14"/>
        <v>0</v>
      </c>
      <c r="BC53" s="144">
        <f t="shared" si="14"/>
        <v>0</v>
      </c>
      <c r="BD53" s="144">
        <f t="shared" si="14"/>
        <v>0</v>
      </c>
      <c r="BE53" s="144">
        <f t="shared" si="14"/>
        <v>0</v>
      </c>
      <c r="BF53" s="144">
        <f t="shared" ref="BF53:BU79" si="32">BE53-$N53+Y53</f>
        <v>0</v>
      </c>
      <c r="BG53" s="144">
        <f t="shared" si="32"/>
        <v>0</v>
      </c>
      <c r="BH53" s="144">
        <f t="shared" si="32"/>
        <v>0</v>
      </c>
      <c r="BI53" s="144">
        <f t="shared" si="32"/>
        <v>0</v>
      </c>
      <c r="BJ53" s="144">
        <f t="shared" si="32"/>
        <v>0</v>
      </c>
      <c r="BK53" s="144">
        <f t="shared" si="32"/>
        <v>0</v>
      </c>
      <c r="BL53" s="144">
        <f t="shared" si="32"/>
        <v>0</v>
      </c>
      <c r="BM53" s="144">
        <f t="shared" si="32"/>
        <v>0</v>
      </c>
      <c r="BN53" s="144">
        <f t="shared" si="32"/>
        <v>0</v>
      </c>
      <c r="BO53" s="144">
        <f t="shared" si="22"/>
        <v>0</v>
      </c>
      <c r="BP53" s="144">
        <f t="shared" si="22"/>
        <v>0</v>
      </c>
      <c r="BQ53" s="144">
        <f t="shared" si="22"/>
        <v>0</v>
      </c>
      <c r="BR53" s="144">
        <f t="shared" si="22"/>
        <v>0</v>
      </c>
      <c r="BS53" s="144">
        <f t="shared" si="22"/>
        <v>0</v>
      </c>
      <c r="BT53" s="144">
        <f t="shared" si="22"/>
        <v>0</v>
      </c>
      <c r="BU53" s="144">
        <f t="shared" si="22"/>
        <v>0</v>
      </c>
      <c r="BV53" s="144">
        <f t="shared" si="22"/>
        <v>0</v>
      </c>
      <c r="BW53" s="144">
        <f t="shared" si="16"/>
        <v>0</v>
      </c>
      <c r="BX53" s="144">
        <f t="shared" si="16"/>
        <v>0</v>
      </c>
      <c r="BY53" s="144">
        <f t="shared" si="16"/>
        <v>0</v>
      </c>
      <c r="BZ53" s="144">
        <f t="shared" si="16"/>
        <v>0</v>
      </c>
      <c r="CA53" s="144">
        <f t="shared" si="16"/>
        <v>0</v>
      </c>
      <c r="CB53" s="144">
        <f t="shared" si="16"/>
        <v>0</v>
      </c>
      <c r="CC53" s="369"/>
      <c r="CE53" s="189" t="str">
        <f t="shared" si="1"/>
        <v>Taxe unique de raccordement</v>
      </c>
      <c r="CF53" s="145"/>
      <c r="CG53" s="145"/>
      <c r="CH53" s="145"/>
      <c r="CI53" s="145"/>
      <c r="CJ53" s="145"/>
      <c r="CK53" s="145"/>
      <c r="CL53" s="145">
        <v>1</v>
      </c>
      <c r="CM53" s="145"/>
      <c r="CN53" s="145"/>
      <c r="CO53" s="145"/>
      <c r="CP53" s="145"/>
      <c r="CQ53" s="145"/>
      <c r="CR53" s="145">
        <v>1</v>
      </c>
      <c r="CS53" s="145"/>
      <c r="CT53" s="145">
        <f t="shared" si="2"/>
        <v>0</v>
      </c>
      <c r="CU53" s="145">
        <f t="shared" si="3"/>
        <v>0</v>
      </c>
      <c r="CV53" s="145">
        <f t="shared" si="7"/>
        <v>0</v>
      </c>
    </row>
    <row r="54" spans="1:100" s="137" customFormat="1" ht="13.5" hidden="1" thickBot="1" x14ac:dyDescent="0.25">
      <c r="A54" s="158"/>
      <c r="B54" s="95" t="s">
        <v>136</v>
      </c>
      <c r="C54" s="319"/>
      <c r="D54" s="49"/>
      <c r="E54" s="152">
        <v>30</v>
      </c>
      <c r="F54" s="642"/>
      <c r="G54" s="148">
        <v>0.02</v>
      </c>
      <c r="H54" s="636"/>
      <c r="I54" s="622" t="s">
        <v>124</v>
      </c>
      <c r="J54" s="84"/>
      <c r="K54" s="139">
        <f t="shared" si="8"/>
        <v>30</v>
      </c>
      <c r="L54" s="140">
        <f t="shared" si="26"/>
        <v>0.02</v>
      </c>
      <c r="M54" s="141">
        <f t="shared" si="27"/>
        <v>0</v>
      </c>
      <c r="N54" s="141">
        <f t="shared" si="28"/>
        <v>0</v>
      </c>
      <c r="O54" s="70"/>
      <c r="P54" s="687" t="str">
        <f t="shared" si="0"/>
        <v>Citerne à mazout</v>
      </c>
      <c r="Q54" s="144">
        <f t="shared" si="12"/>
        <v>0</v>
      </c>
      <c r="R54" s="144">
        <f t="shared" si="29"/>
        <v>0</v>
      </c>
      <c r="S54" s="144">
        <f t="shared" si="29"/>
        <v>0</v>
      </c>
      <c r="T54" s="144">
        <f t="shared" si="29"/>
        <v>0</v>
      </c>
      <c r="U54" s="144">
        <f t="shared" si="29"/>
        <v>0</v>
      </c>
      <c r="V54" s="144">
        <f t="shared" si="29"/>
        <v>0</v>
      </c>
      <c r="W54" s="144">
        <f t="shared" si="29"/>
        <v>0</v>
      </c>
      <c r="X54" s="144">
        <f t="shared" si="29"/>
        <v>0</v>
      </c>
      <c r="Y54" s="144">
        <f t="shared" si="29"/>
        <v>0</v>
      </c>
      <c r="Z54" s="144">
        <f t="shared" si="29"/>
        <v>0</v>
      </c>
      <c r="AA54" s="144">
        <f t="shared" si="29"/>
        <v>0</v>
      </c>
      <c r="AB54" s="144">
        <f t="shared" si="29"/>
        <v>0</v>
      </c>
      <c r="AC54" s="144">
        <f t="shared" si="29"/>
        <v>0</v>
      </c>
      <c r="AD54" s="144">
        <f t="shared" si="29"/>
        <v>0</v>
      </c>
      <c r="AE54" s="144">
        <f t="shared" si="29"/>
        <v>0</v>
      </c>
      <c r="AF54" s="144">
        <f t="shared" si="29"/>
        <v>0</v>
      </c>
      <c r="AG54" s="144">
        <f t="shared" si="29"/>
        <v>0</v>
      </c>
      <c r="AH54" s="144">
        <f t="shared" si="29"/>
        <v>0</v>
      </c>
      <c r="AI54" s="144">
        <f t="shared" si="29"/>
        <v>0</v>
      </c>
      <c r="AJ54" s="144">
        <f t="shared" si="29"/>
        <v>0</v>
      </c>
      <c r="AK54" s="144">
        <f t="shared" si="29"/>
        <v>0</v>
      </c>
      <c r="AL54" s="144">
        <f t="shared" si="29"/>
        <v>0</v>
      </c>
      <c r="AM54" s="144">
        <f t="shared" si="29"/>
        <v>0</v>
      </c>
      <c r="AN54" s="144">
        <f t="shared" si="29"/>
        <v>0</v>
      </c>
      <c r="AO54" s="144">
        <f t="shared" si="29"/>
        <v>0</v>
      </c>
      <c r="AP54" s="144">
        <f t="shared" si="29"/>
        <v>0</v>
      </c>
      <c r="AQ54" s="144">
        <f t="shared" si="29"/>
        <v>0</v>
      </c>
      <c r="AR54" s="144">
        <f t="shared" si="29"/>
        <v>0</v>
      </c>
      <c r="AS54" s="144">
        <f t="shared" si="29"/>
        <v>0</v>
      </c>
      <c r="AT54" s="144">
        <f t="shared" si="29"/>
        <v>0</v>
      </c>
      <c r="AU54" s="144">
        <f t="shared" si="29"/>
        <v>0</v>
      </c>
      <c r="AV54" s="144">
        <f t="shared" si="30"/>
        <v>0</v>
      </c>
      <c r="AX54" s="144">
        <f t="shared" si="31"/>
        <v>0</v>
      </c>
      <c r="AY54" s="144">
        <f t="shared" ref="AY54:BK88" si="33">AX54-$N54+R54</f>
        <v>0</v>
      </c>
      <c r="AZ54" s="144">
        <f t="shared" si="33"/>
        <v>0</v>
      </c>
      <c r="BA54" s="144">
        <f t="shared" si="33"/>
        <v>0</v>
      </c>
      <c r="BB54" s="144">
        <f t="shared" si="33"/>
        <v>0</v>
      </c>
      <c r="BC54" s="144">
        <f t="shared" si="33"/>
        <v>0</v>
      </c>
      <c r="BD54" s="144">
        <f t="shared" si="33"/>
        <v>0</v>
      </c>
      <c r="BE54" s="144">
        <f t="shared" si="33"/>
        <v>0</v>
      </c>
      <c r="BF54" s="144">
        <f t="shared" si="32"/>
        <v>0</v>
      </c>
      <c r="BG54" s="144">
        <f t="shared" si="32"/>
        <v>0</v>
      </c>
      <c r="BH54" s="144">
        <f t="shared" si="32"/>
        <v>0</v>
      </c>
      <c r="BI54" s="144">
        <f t="shared" si="32"/>
        <v>0</v>
      </c>
      <c r="BJ54" s="144">
        <f t="shared" si="32"/>
        <v>0</v>
      </c>
      <c r="BK54" s="144">
        <f t="shared" si="32"/>
        <v>0</v>
      </c>
      <c r="BL54" s="144">
        <f t="shared" si="32"/>
        <v>0</v>
      </c>
      <c r="BM54" s="144">
        <f t="shared" si="32"/>
        <v>0</v>
      </c>
      <c r="BN54" s="144">
        <f t="shared" si="32"/>
        <v>0</v>
      </c>
      <c r="BO54" s="144">
        <f t="shared" si="22"/>
        <v>0</v>
      </c>
      <c r="BP54" s="144">
        <f t="shared" si="22"/>
        <v>0</v>
      </c>
      <c r="BQ54" s="144">
        <f t="shared" si="22"/>
        <v>0</v>
      </c>
      <c r="BR54" s="144">
        <f t="shared" si="22"/>
        <v>0</v>
      </c>
      <c r="BS54" s="144">
        <f t="shared" si="22"/>
        <v>0</v>
      </c>
      <c r="BT54" s="144">
        <f t="shared" si="22"/>
        <v>0</v>
      </c>
      <c r="BU54" s="144">
        <f t="shared" si="22"/>
        <v>0</v>
      </c>
      <c r="BV54" s="144">
        <f t="shared" si="22"/>
        <v>0</v>
      </c>
      <c r="BW54" s="144">
        <f t="shared" si="16"/>
        <v>0</v>
      </c>
      <c r="BX54" s="144">
        <f t="shared" si="16"/>
        <v>0</v>
      </c>
      <c r="BY54" s="144">
        <f t="shared" si="16"/>
        <v>0</v>
      </c>
      <c r="BZ54" s="144">
        <f t="shared" si="16"/>
        <v>0</v>
      </c>
      <c r="CA54" s="144">
        <f t="shared" si="16"/>
        <v>0</v>
      </c>
      <c r="CB54" s="144">
        <f t="shared" si="16"/>
        <v>0</v>
      </c>
      <c r="CC54" s="369"/>
      <c r="CE54" s="189" t="str">
        <f t="shared" si="1"/>
        <v>Citerne à mazout</v>
      </c>
      <c r="CF54" s="145"/>
      <c r="CG54" s="145"/>
      <c r="CH54" s="145"/>
      <c r="CI54" s="145"/>
      <c r="CJ54" s="145"/>
      <c r="CK54" s="145"/>
      <c r="CL54" s="145"/>
      <c r="CM54" s="145"/>
      <c r="CN54" s="145"/>
      <c r="CO54" s="145"/>
      <c r="CP54" s="145"/>
      <c r="CQ54" s="145"/>
      <c r="CR54" s="145"/>
      <c r="CS54" s="145">
        <v>1</v>
      </c>
      <c r="CT54" s="145">
        <f t="shared" si="2"/>
        <v>0</v>
      </c>
      <c r="CU54" s="145">
        <f t="shared" si="3"/>
        <v>0</v>
      </c>
      <c r="CV54" s="145">
        <f t="shared" si="7"/>
        <v>0</v>
      </c>
    </row>
    <row r="55" spans="1:100" s="137" customFormat="1" ht="13.5" hidden="1" thickBot="1" x14ac:dyDescent="0.25">
      <c r="A55" s="158"/>
      <c r="B55" s="689" t="s">
        <v>356</v>
      </c>
      <c r="C55" s="320"/>
      <c r="D55" s="50"/>
      <c r="E55" s="152">
        <v>30</v>
      </c>
      <c r="F55" s="643"/>
      <c r="G55" s="148">
        <v>1.4999999999999999E-2</v>
      </c>
      <c r="H55" s="637"/>
      <c r="I55" s="622" t="s">
        <v>124</v>
      </c>
      <c r="J55" s="84"/>
      <c r="K55" s="139">
        <f t="shared" si="8"/>
        <v>30</v>
      </c>
      <c r="L55" s="140">
        <f t="shared" si="26"/>
        <v>1.4999999999999999E-2</v>
      </c>
      <c r="M55" s="141">
        <f t="shared" si="27"/>
        <v>0</v>
      </c>
      <c r="N55" s="141">
        <f t="shared" si="28"/>
        <v>0</v>
      </c>
      <c r="O55" s="70"/>
      <c r="P55" s="687" t="str">
        <f t="shared" si="0"/>
        <v>Conduite de mazout</v>
      </c>
      <c r="Q55" s="144">
        <f t="shared" si="12"/>
        <v>0</v>
      </c>
      <c r="R55" s="144">
        <f t="shared" si="29"/>
        <v>0</v>
      </c>
      <c r="S55" s="144">
        <f t="shared" si="29"/>
        <v>0</v>
      </c>
      <c r="T55" s="144">
        <f t="shared" si="29"/>
        <v>0</v>
      </c>
      <c r="U55" s="144">
        <f t="shared" si="29"/>
        <v>0</v>
      </c>
      <c r="V55" s="144">
        <f t="shared" si="29"/>
        <v>0</v>
      </c>
      <c r="W55" s="144">
        <f t="shared" si="29"/>
        <v>0</v>
      </c>
      <c r="X55" s="144">
        <f t="shared" si="29"/>
        <v>0</v>
      </c>
      <c r="Y55" s="144">
        <f t="shared" si="29"/>
        <v>0</v>
      </c>
      <c r="Z55" s="144">
        <f t="shared" si="29"/>
        <v>0</v>
      </c>
      <c r="AA55" s="144">
        <f t="shared" si="29"/>
        <v>0</v>
      </c>
      <c r="AB55" s="144">
        <f t="shared" si="29"/>
        <v>0</v>
      </c>
      <c r="AC55" s="144">
        <f t="shared" si="29"/>
        <v>0</v>
      </c>
      <c r="AD55" s="144">
        <f t="shared" si="29"/>
        <v>0</v>
      </c>
      <c r="AE55" s="144">
        <f t="shared" si="29"/>
        <v>0</v>
      </c>
      <c r="AF55" s="144">
        <f t="shared" si="29"/>
        <v>0</v>
      </c>
      <c r="AG55" s="144">
        <f t="shared" si="29"/>
        <v>0</v>
      </c>
      <c r="AH55" s="144">
        <f t="shared" si="29"/>
        <v>0</v>
      </c>
      <c r="AI55" s="144">
        <f t="shared" si="29"/>
        <v>0</v>
      </c>
      <c r="AJ55" s="144">
        <f t="shared" si="29"/>
        <v>0</v>
      </c>
      <c r="AK55" s="144">
        <f t="shared" si="29"/>
        <v>0</v>
      </c>
      <c r="AL55" s="144">
        <f t="shared" si="29"/>
        <v>0</v>
      </c>
      <c r="AM55" s="144">
        <f t="shared" si="29"/>
        <v>0</v>
      </c>
      <c r="AN55" s="144">
        <f t="shared" si="29"/>
        <v>0</v>
      </c>
      <c r="AO55" s="144">
        <f t="shared" si="29"/>
        <v>0</v>
      </c>
      <c r="AP55" s="144">
        <f t="shared" si="29"/>
        <v>0</v>
      </c>
      <c r="AQ55" s="144">
        <f t="shared" si="29"/>
        <v>0</v>
      </c>
      <c r="AR55" s="144">
        <f t="shared" si="29"/>
        <v>0</v>
      </c>
      <c r="AS55" s="144">
        <f t="shared" si="29"/>
        <v>0</v>
      </c>
      <c r="AT55" s="144">
        <f t="shared" si="29"/>
        <v>0</v>
      </c>
      <c r="AU55" s="144">
        <f t="shared" si="29"/>
        <v>0</v>
      </c>
      <c r="AV55" s="144">
        <f t="shared" si="30"/>
        <v>0</v>
      </c>
      <c r="AX55" s="144">
        <f t="shared" si="31"/>
        <v>0</v>
      </c>
      <c r="AY55" s="144">
        <f t="shared" si="33"/>
        <v>0</v>
      </c>
      <c r="AZ55" s="144">
        <f t="shared" si="33"/>
        <v>0</v>
      </c>
      <c r="BA55" s="144">
        <f t="shared" si="33"/>
        <v>0</v>
      </c>
      <c r="BB55" s="144">
        <f t="shared" si="33"/>
        <v>0</v>
      </c>
      <c r="BC55" s="144">
        <f t="shared" si="33"/>
        <v>0</v>
      </c>
      <c r="BD55" s="144">
        <f t="shared" si="33"/>
        <v>0</v>
      </c>
      <c r="BE55" s="144">
        <f t="shared" si="33"/>
        <v>0</v>
      </c>
      <c r="BF55" s="144">
        <f t="shared" si="32"/>
        <v>0</v>
      </c>
      <c r="BG55" s="144">
        <f t="shared" si="32"/>
        <v>0</v>
      </c>
      <c r="BH55" s="144">
        <f t="shared" si="32"/>
        <v>0</v>
      </c>
      <c r="BI55" s="144">
        <f t="shared" si="32"/>
        <v>0</v>
      </c>
      <c r="BJ55" s="144">
        <f t="shared" si="32"/>
        <v>0</v>
      </c>
      <c r="BK55" s="144">
        <f t="shared" si="32"/>
        <v>0</v>
      </c>
      <c r="BL55" s="144">
        <f t="shared" si="32"/>
        <v>0</v>
      </c>
      <c r="BM55" s="144">
        <f t="shared" si="32"/>
        <v>0</v>
      </c>
      <c r="BN55" s="144">
        <f t="shared" si="32"/>
        <v>0</v>
      </c>
      <c r="BO55" s="144">
        <f t="shared" si="22"/>
        <v>0</v>
      </c>
      <c r="BP55" s="144">
        <f t="shared" si="22"/>
        <v>0</v>
      </c>
      <c r="BQ55" s="144">
        <f t="shared" si="22"/>
        <v>0</v>
      </c>
      <c r="BR55" s="144">
        <f t="shared" si="22"/>
        <v>0</v>
      </c>
      <c r="BS55" s="144">
        <f t="shared" si="22"/>
        <v>0</v>
      </c>
      <c r="BT55" s="144">
        <f t="shared" si="22"/>
        <v>0</v>
      </c>
      <c r="BU55" s="144">
        <f t="shared" si="22"/>
        <v>0</v>
      </c>
      <c r="BV55" s="144">
        <f t="shared" si="22"/>
        <v>0</v>
      </c>
      <c r="BW55" s="144">
        <f t="shared" si="16"/>
        <v>0</v>
      </c>
      <c r="BX55" s="144">
        <f t="shared" si="16"/>
        <v>0</v>
      </c>
      <c r="BY55" s="144">
        <f t="shared" si="16"/>
        <v>0</v>
      </c>
      <c r="BZ55" s="144">
        <f t="shared" si="16"/>
        <v>0</v>
      </c>
      <c r="CA55" s="144">
        <f t="shared" si="16"/>
        <v>0</v>
      </c>
      <c r="CB55" s="144">
        <f t="shared" si="16"/>
        <v>0</v>
      </c>
      <c r="CC55" s="369"/>
      <c r="CE55" s="189" t="str">
        <f t="shared" si="1"/>
        <v>Conduite de mazout</v>
      </c>
      <c r="CF55" s="145"/>
      <c r="CG55" s="145"/>
      <c r="CH55" s="145"/>
      <c r="CI55" s="145"/>
      <c r="CJ55" s="145"/>
      <c r="CK55" s="145"/>
      <c r="CL55" s="145"/>
      <c r="CM55" s="145"/>
      <c r="CN55" s="145"/>
      <c r="CO55" s="145"/>
      <c r="CP55" s="145"/>
      <c r="CQ55" s="145"/>
      <c r="CR55" s="145"/>
      <c r="CS55" s="145">
        <v>1</v>
      </c>
      <c r="CT55" s="145">
        <f t="shared" si="2"/>
        <v>0</v>
      </c>
      <c r="CU55" s="145">
        <f t="shared" si="3"/>
        <v>0</v>
      </c>
      <c r="CV55" s="145">
        <f t="shared" si="7"/>
        <v>0</v>
      </c>
    </row>
    <row r="56" spans="1:100" s="137" customFormat="1" ht="13.5" hidden="1" thickBot="1" x14ac:dyDescent="0.25">
      <c r="A56" s="158"/>
      <c r="B56" s="697" t="s">
        <v>372</v>
      </c>
      <c r="C56" s="320"/>
      <c r="D56" s="50"/>
      <c r="E56" s="152">
        <v>20</v>
      </c>
      <c r="F56" s="643"/>
      <c r="G56" s="148">
        <v>0.01</v>
      </c>
      <c r="H56" s="637"/>
      <c r="I56" s="622" t="s">
        <v>124</v>
      </c>
      <c r="J56" s="84"/>
      <c r="K56" s="139">
        <f t="shared" si="8"/>
        <v>20</v>
      </c>
      <c r="L56" s="140">
        <f t="shared" si="26"/>
        <v>0.01</v>
      </c>
      <c r="M56" s="141">
        <f t="shared" si="27"/>
        <v>0</v>
      </c>
      <c r="N56" s="141">
        <f t="shared" si="28"/>
        <v>0</v>
      </c>
      <c r="O56" s="70"/>
      <c r="P56" s="687" t="str">
        <f t="shared" si="0"/>
        <v>Conduite de raccordement chaudière (mazout)</v>
      </c>
      <c r="Q56" s="144">
        <f t="shared" si="12"/>
        <v>0</v>
      </c>
      <c r="R56" s="144">
        <f t="shared" si="29"/>
        <v>0</v>
      </c>
      <c r="S56" s="144">
        <f t="shared" si="29"/>
        <v>0</v>
      </c>
      <c r="T56" s="144">
        <f t="shared" si="29"/>
        <v>0</v>
      </c>
      <c r="U56" s="144">
        <f t="shared" si="29"/>
        <v>0</v>
      </c>
      <c r="V56" s="144">
        <f t="shared" si="29"/>
        <v>0</v>
      </c>
      <c r="W56" s="144">
        <f t="shared" si="29"/>
        <v>0</v>
      </c>
      <c r="X56" s="144">
        <f t="shared" si="29"/>
        <v>0</v>
      </c>
      <c r="Y56" s="144">
        <f t="shared" si="29"/>
        <v>0</v>
      </c>
      <c r="Z56" s="144">
        <f t="shared" si="29"/>
        <v>0</v>
      </c>
      <c r="AA56" s="144">
        <f t="shared" si="29"/>
        <v>0</v>
      </c>
      <c r="AB56" s="144">
        <f t="shared" si="29"/>
        <v>0</v>
      </c>
      <c r="AC56" s="144">
        <f t="shared" si="29"/>
        <v>0</v>
      </c>
      <c r="AD56" s="144">
        <f t="shared" si="29"/>
        <v>0</v>
      </c>
      <c r="AE56" s="144">
        <f t="shared" si="29"/>
        <v>0</v>
      </c>
      <c r="AF56" s="144">
        <f t="shared" si="29"/>
        <v>0</v>
      </c>
      <c r="AG56" s="144">
        <f t="shared" si="29"/>
        <v>0</v>
      </c>
      <c r="AH56" s="144">
        <f t="shared" si="29"/>
        <v>0</v>
      </c>
      <c r="AI56" s="144">
        <f t="shared" si="29"/>
        <v>0</v>
      </c>
      <c r="AJ56" s="144">
        <f t="shared" si="29"/>
        <v>0</v>
      </c>
      <c r="AK56" s="144">
        <f t="shared" si="29"/>
        <v>0</v>
      </c>
      <c r="AL56" s="144">
        <f t="shared" si="29"/>
        <v>0</v>
      </c>
      <c r="AM56" s="144">
        <f t="shared" si="29"/>
        <v>0</v>
      </c>
      <c r="AN56" s="144">
        <f t="shared" si="29"/>
        <v>0</v>
      </c>
      <c r="AO56" s="144">
        <f t="shared" si="29"/>
        <v>0</v>
      </c>
      <c r="AP56" s="144">
        <f t="shared" si="29"/>
        <v>0</v>
      </c>
      <c r="AQ56" s="144">
        <f t="shared" si="29"/>
        <v>0</v>
      </c>
      <c r="AR56" s="144">
        <f t="shared" si="29"/>
        <v>0</v>
      </c>
      <c r="AS56" s="144">
        <f t="shared" si="29"/>
        <v>0</v>
      </c>
      <c r="AT56" s="144">
        <f t="shared" si="29"/>
        <v>0</v>
      </c>
      <c r="AU56" s="144">
        <f t="shared" si="29"/>
        <v>0</v>
      </c>
      <c r="AV56" s="144">
        <f t="shared" si="30"/>
        <v>0</v>
      </c>
      <c r="AX56" s="144">
        <f t="shared" si="31"/>
        <v>0</v>
      </c>
      <c r="AY56" s="144">
        <f t="shared" si="33"/>
        <v>0</v>
      </c>
      <c r="AZ56" s="144">
        <f t="shared" si="33"/>
        <v>0</v>
      </c>
      <c r="BA56" s="144">
        <f t="shared" si="33"/>
        <v>0</v>
      </c>
      <c r="BB56" s="144">
        <f t="shared" si="33"/>
        <v>0</v>
      </c>
      <c r="BC56" s="144">
        <f t="shared" si="33"/>
        <v>0</v>
      </c>
      <c r="BD56" s="144">
        <f t="shared" si="33"/>
        <v>0</v>
      </c>
      <c r="BE56" s="144">
        <f t="shared" si="33"/>
        <v>0</v>
      </c>
      <c r="BF56" s="144">
        <f t="shared" si="32"/>
        <v>0</v>
      </c>
      <c r="BG56" s="144">
        <f t="shared" si="32"/>
        <v>0</v>
      </c>
      <c r="BH56" s="144">
        <f t="shared" si="32"/>
        <v>0</v>
      </c>
      <c r="BI56" s="144">
        <f t="shared" si="32"/>
        <v>0</v>
      </c>
      <c r="BJ56" s="144">
        <f t="shared" si="32"/>
        <v>0</v>
      </c>
      <c r="BK56" s="144">
        <f t="shared" si="32"/>
        <v>0</v>
      </c>
      <c r="BL56" s="144">
        <f t="shared" si="32"/>
        <v>0</v>
      </c>
      <c r="BM56" s="144">
        <f t="shared" si="32"/>
        <v>0</v>
      </c>
      <c r="BN56" s="144">
        <f t="shared" si="32"/>
        <v>0</v>
      </c>
      <c r="BO56" s="144">
        <f t="shared" si="22"/>
        <v>0</v>
      </c>
      <c r="BP56" s="144">
        <f t="shared" si="22"/>
        <v>0</v>
      </c>
      <c r="BQ56" s="144">
        <f t="shared" si="22"/>
        <v>0</v>
      </c>
      <c r="BR56" s="144">
        <f t="shared" si="22"/>
        <v>0</v>
      </c>
      <c r="BS56" s="144">
        <f t="shared" si="22"/>
        <v>0</v>
      </c>
      <c r="BT56" s="144">
        <f t="shared" si="22"/>
        <v>0</v>
      </c>
      <c r="BU56" s="144">
        <f t="shared" si="22"/>
        <v>0</v>
      </c>
      <c r="BV56" s="144">
        <f t="shared" si="22"/>
        <v>0</v>
      </c>
      <c r="BW56" s="144">
        <f t="shared" si="16"/>
        <v>0</v>
      </c>
      <c r="BX56" s="144">
        <f t="shared" si="16"/>
        <v>0</v>
      </c>
      <c r="BY56" s="144">
        <f t="shared" si="16"/>
        <v>0</v>
      </c>
      <c r="BZ56" s="144">
        <f t="shared" si="16"/>
        <v>0</v>
      </c>
      <c r="CA56" s="144">
        <f t="shared" si="16"/>
        <v>0</v>
      </c>
      <c r="CB56" s="144">
        <f t="shared" si="16"/>
        <v>0</v>
      </c>
      <c r="CC56" s="369"/>
      <c r="CE56" s="189" t="str">
        <f t="shared" si="1"/>
        <v>Conduite de raccordement chaudière (mazout)</v>
      </c>
      <c r="CF56" s="145"/>
      <c r="CG56" s="145"/>
      <c r="CH56" s="145"/>
      <c r="CI56" s="145"/>
      <c r="CJ56" s="145"/>
      <c r="CK56" s="145"/>
      <c r="CL56" s="145"/>
      <c r="CM56" s="145"/>
      <c r="CN56" s="145"/>
      <c r="CO56" s="145"/>
      <c r="CP56" s="145"/>
      <c r="CQ56" s="145"/>
      <c r="CR56" s="145"/>
      <c r="CS56" s="145">
        <v>1</v>
      </c>
      <c r="CT56" s="145">
        <f t="shared" si="2"/>
        <v>0</v>
      </c>
      <c r="CU56" s="145">
        <f t="shared" si="3"/>
        <v>0</v>
      </c>
      <c r="CV56" s="145">
        <f t="shared" si="7"/>
        <v>0</v>
      </c>
    </row>
    <row r="57" spans="1:100" s="137" customFormat="1" ht="13.5" hidden="1" thickBot="1" x14ac:dyDescent="0.25">
      <c r="A57" s="158"/>
      <c r="B57" s="96" t="s">
        <v>426</v>
      </c>
      <c r="C57" s="320"/>
      <c r="D57" s="50"/>
      <c r="E57" s="152">
        <v>15</v>
      </c>
      <c r="F57" s="643"/>
      <c r="G57" s="148">
        <v>0.04</v>
      </c>
      <c r="H57" s="637"/>
      <c r="I57" s="622" t="s">
        <v>124</v>
      </c>
      <c r="J57" s="84"/>
      <c r="K57" s="139">
        <f t="shared" si="8"/>
        <v>15</v>
      </c>
      <c r="L57" s="140">
        <f t="shared" si="26"/>
        <v>0.04</v>
      </c>
      <c r="M57" s="141">
        <f t="shared" si="27"/>
        <v>0</v>
      </c>
      <c r="N57" s="141">
        <f t="shared" si="28"/>
        <v>0</v>
      </c>
      <c r="O57" s="70"/>
      <c r="P57" s="149" t="str">
        <f t="shared" si="0"/>
        <v>Convoyage des pellets/copeaux</v>
      </c>
      <c r="Q57" s="144">
        <f t="shared" si="12"/>
        <v>0</v>
      </c>
      <c r="R57" s="144">
        <f t="shared" si="29"/>
        <v>0</v>
      </c>
      <c r="S57" s="144">
        <f t="shared" si="29"/>
        <v>0</v>
      </c>
      <c r="T57" s="144">
        <f t="shared" si="29"/>
        <v>0</v>
      </c>
      <c r="U57" s="144">
        <f t="shared" si="29"/>
        <v>0</v>
      </c>
      <c r="V57" s="144">
        <f t="shared" si="29"/>
        <v>0</v>
      </c>
      <c r="W57" s="144">
        <f t="shared" si="29"/>
        <v>0</v>
      </c>
      <c r="X57" s="144">
        <f t="shared" si="29"/>
        <v>0</v>
      </c>
      <c r="Y57" s="144">
        <f t="shared" si="29"/>
        <v>0</v>
      </c>
      <c r="Z57" s="144">
        <f t="shared" si="29"/>
        <v>0</v>
      </c>
      <c r="AA57" s="144">
        <f t="shared" si="29"/>
        <v>0</v>
      </c>
      <c r="AB57" s="144">
        <f t="shared" si="29"/>
        <v>0</v>
      </c>
      <c r="AC57" s="144">
        <f t="shared" si="29"/>
        <v>0</v>
      </c>
      <c r="AD57" s="144">
        <f t="shared" si="29"/>
        <v>0</v>
      </c>
      <c r="AE57" s="144">
        <f t="shared" si="29"/>
        <v>0</v>
      </c>
      <c r="AF57" s="144">
        <f t="shared" si="29"/>
        <v>0</v>
      </c>
      <c r="AG57" s="144">
        <f t="shared" si="29"/>
        <v>0</v>
      </c>
      <c r="AH57" s="144">
        <f t="shared" si="29"/>
        <v>0</v>
      </c>
      <c r="AI57" s="144">
        <f t="shared" si="29"/>
        <v>0</v>
      </c>
      <c r="AJ57" s="144">
        <f t="shared" si="29"/>
        <v>0</v>
      </c>
      <c r="AK57" s="144">
        <f t="shared" si="29"/>
        <v>0</v>
      </c>
      <c r="AL57" s="144">
        <f t="shared" si="29"/>
        <v>0</v>
      </c>
      <c r="AM57" s="144">
        <f t="shared" si="29"/>
        <v>0</v>
      </c>
      <c r="AN57" s="144">
        <f t="shared" si="29"/>
        <v>0</v>
      </c>
      <c r="AO57" s="144">
        <f t="shared" si="29"/>
        <v>0</v>
      </c>
      <c r="AP57" s="144">
        <f t="shared" si="29"/>
        <v>0</v>
      </c>
      <c r="AQ57" s="144">
        <f t="shared" si="29"/>
        <v>0</v>
      </c>
      <c r="AR57" s="144">
        <f t="shared" si="29"/>
        <v>0</v>
      </c>
      <c r="AS57" s="144">
        <f t="shared" si="29"/>
        <v>0</v>
      </c>
      <c r="AT57" s="144">
        <f t="shared" si="29"/>
        <v>0</v>
      </c>
      <c r="AU57" s="144">
        <f t="shared" si="29"/>
        <v>0</v>
      </c>
      <c r="AV57" s="144">
        <f t="shared" si="30"/>
        <v>0</v>
      </c>
      <c r="AX57" s="144">
        <f t="shared" si="31"/>
        <v>0</v>
      </c>
      <c r="AY57" s="144">
        <f t="shared" si="33"/>
        <v>0</v>
      </c>
      <c r="AZ57" s="144">
        <f t="shared" si="33"/>
        <v>0</v>
      </c>
      <c r="BA57" s="144">
        <f t="shared" si="33"/>
        <v>0</v>
      </c>
      <c r="BB57" s="144">
        <f t="shared" si="33"/>
        <v>0</v>
      </c>
      <c r="BC57" s="144">
        <f t="shared" si="33"/>
        <v>0</v>
      </c>
      <c r="BD57" s="144">
        <f t="shared" si="33"/>
        <v>0</v>
      </c>
      <c r="BE57" s="144">
        <f t="shared" si="33"/>
        <v>0</v>
      </c>
      <c r="BF57" s="144">
        <f t="shared" si="32"/>
        <v>0</v>
      </c>
      <c r="BG57" s="144">
        <f t="shared" si="32"/>
        <v>0</v>
      </c>
      <c r="BH57" s="144">
        <f t="shared" si="32"/>
        <v>0</v>
      </c>
      <c r="BI57" s="144">
        <f t="shared" si="32"/>
        <v>0</v>
      </c>
      <c r="BJ57" s="144">
        <f t="shared" si="32"/>
        <v>0</v>
      </c>
      <c r="BK57" s="144">
        <f t="shared" si="32"/>
        <v>0</v>
      </c>
      <c r="BL57" s="144">
        <f t="shared" si="32"/>
        <v>0</v>
      </c>
      <c r="BM57" s="144">
        <f t="shared" si="32"/>
        <v>0</v>
      </c>
      <c r="BN57" s="144">
        <f t="shared" si="32"/>
        <v>0</v>
      </c>
      <c r="BO57" s="144">
        <f t="shared" si="22"/>
        <v>0</v>
      </c>
      <c r="BP57" s="144">
        <f t="shared" si="22"/>
        <v>0</v>
      </c>
      <c r="BQ57" s="144">
        <f t="shared" si="22"/>
        <v>0</v>
      </c>
      <c r="BR57" s="144">
        <f t="shared" si="22"/>
        <v>0</v>
      </c>
      <c r="BS57" s="144">
        <f t="shared" si="22"/>
        <v>0</v>
      </c>
      <c r="BT57" s="144">
        <f t="shared" si="22"/>
        <v>0</v>
      </c>
      <c r="BU57" s="144">
        <f t="shared" si="22"/>
        <v>0</v>
      </c>
      <c r="BV57" s="144">
        <f t="shared" si="22"/>
        <v>0</v>
      </c>
      <c r="BW57" s="144">
        <f t="shared" si="16"/>
        <v>0</v>
      </c>
      <c r="BX57" s="144">
        <f t="shared" si="16"/>
        <v>0</v>
      </c>
      <c r="BY57" s="144">
        <f t="shared" si="16"/>
        <v>0</v>
      </c>
      <c r="BZ57" s="144">
        <f t="shared" si="16"/>
        <v>0</v>
      </c>
      <c r="CA57" s="144">
        <f t="shared" si="16"/>
        <v>0</v>
      </c>
      <c r="CB57" s="144">
        <f t="shared" si="16"/>
        <v>0</v>
      </c>
      <c r="CC57" s="369"/>
      <c r="CE57" s="189" t="str">
        <f t="shared" si="1"/>
        <v>Convoyage des pellets/copeaux</v>
      </c>
      <c r="CF57" s="145"/>
      <c r="CG57" s="145"/>
      <c r="CH57" s="145"/>
      <c r="CI57" s="145"/>
      <c r="CJ57" s="145"/>
      <c r="CK57" s="145"/>
      <c r="CL57" s="145"/>
      <c r="CM57" s="145">
        <v>1</v>
      </c>
      <c r="CN57" s="145">
        <v>1</v>
      </c>
      <c r="CO57" s="145"/>
      <c r="CP57" s="145"/>
      <c r="CQ57" s="145"/>
      <c r="CR57" s="145"/>
      <c r="CS57" s="145"/>
      <c r="CT57" s="145">
        <f t="shared" si="2"/>
        <v>0</v>
      </c>
      <c r="CU57" s="145">
        <f t="shared" si="3"/>
        <v>0</v>
      </c>
      <c r="CV57" s="145">
        <f t="shared" si="7"/>
        <v>0</v>
      </c>
    </row>
    <row r="58" spans="1:100" s="137" customFormat="1" hidden="1" x14ac:dyDescent="0.2">
      <c r="A58" s="158"/>
      <c r="B58" s="95" t="s">
        <v>45</v>
      </c>
      <c r="C58" s="320"/>
      <c r="D58" s="50"/>
      <c r="E58" s="510">
        <v>30</v>
      </c>
      <c r="F58" s="643"/>
      <c r="G58" s="157" t="s">
        <v>46</v>
      </c>
      <c r="H58" s="637"/>
      <c r="I58" s="623" t="s">
        <v>124</v>
      </c>
      <c r="J58" s="84"/>
      <c r="K58" s="139">
        <f t="shared" si="8"/>
        <v>30</v>
      </c>
      <c r="L58" s="140">
        <f t="shared" si="26"/>
        <v>0</v>
      </c>
      <c r="M58" s="141">
        <f t="shared" si="27"/>
        <v>0</v>
      </c>
      <c r="N58" s="141">
        <f t="shared" si="28"/>
        <v>0</v>
      </c>
      <c r="O58" s="70"/>
      <c r="P58" s="149" t="str">
        <f t="shared" si="0"/>
        <v>Autre</v>
      </c>
      <c r="Q58" s="144">
        <f t="shared" si="12"/>
        <v>0</v>
      </c>
      <c r="R58" s="144">
        <f t="shared" si="29"/>
        <v>0</v>
      </c>
      <c r="S58" s="144">
        <f t="shared" si="29"/>
        <v>0</v>
      </c>
      <c r="T58" s="144">
        <f t="shared" si="29"/>
        <v>0</v>
      </c>
      <c r="U58" s="144">
        <f t="shared" si="29"/>
        <v>0</v>
      </c>
      <c r="V58" s="144">
        <f t="shared" si="29"/>
        <v>0</v>
      </c>
      <c r="W58" s="144">
        <f t="shared" si="29"/>
        <v>0</v>
      </c>
      <c r="X58" s="144">
        <f t="shared" si="29"/>
        <v>0</v>
      </c>
      <c r="Y58" s="144">
        <f t="shared" si="29"/>
        <v>0</v>
      </c>
      <c r="Z58" s="144">
        <f t="shared" si="29"/>
        <v>0</v>
      </c>
      <c r="AA58" s="144">
        <f t="shared" si="29"/>
        <v>0</v>
      </c>
      <c r="AB58" s="144">
        <f t="shared" si="29"/>
        <v>0</v>
      </c>
      <c r="AC58" s="144">
        <f t="shared" si="29"/>
        <v>0</v>
      </c>
      <c r="AD58" s="144">
        <f t="shared" si="29"/>
        <v>0</v>
      </c>
      <c r="AE58" s="144">
        <f t="shared" si="29"/>
        <v>0</v>
      </c>
      <c r="AF58" s="144">
        <f t="shared" si="29"/>
        <v>0</v>
      </c>
      <c r="AG58" s="144">
        <f t="shared" ref="AG58:AU58" si="34">IF(Betrachtungszeit_Heizung&lt;AG$26,0,IF(AND(AF$26&lt;&gt;0,AF$26/($K58)=INT(AF$26/($K58))),$D58,0))</f>
        <v>0</v>
      </c>
      <c r="AH58" s="144">
        <f t="shared" si="34"/>
        <v>0</v>
      </c>
      <c r="AI58" s="144">
        <f t="shared" si="34"/>
        <v>0</v>
      </c>
      <c r="AJ58" s="144">
        <f t="shared" si="34"/>
        <v>0</v>
      </c>
      <c r="AK58" s="144">
        <f t="shared" si="34"/>
        <v>0</v>
      </c>
      <c r="AL58" s="144">
        <f t="shared" si="34"/>
        <v>0</v>
      </c>
      <c r="AM58" s="144">
        <f t="shared" si="34"/>
        <v>0</v>
      </c>
      <c r="AN58" s="144">
        <f t="shared" si="34"/>
        <v>0</v>
      </c>
      <c r="AO58" s="144">
        <f t="shared" si="34"/>
        <v>0</v>
      </c>
      <c r="AP58" s="144">
        <f t="shared" si="34"/>
        <v>0</v>
      </c>
      <c r="AQ58" s="144">
        <f t="shared" si="34"/>
        <v>0</v>
      </c>
      <c r="AR58" s="144">
        <f t="shared" si="34"/>
        <v>0</v>
      </c>
      <c r="AS58" s="144">
        <f t="shared" si="34"/>
        <v>0</v>
      </c>
      <c r="AT58" s="144">
        <f t="shared" si="34"/>
        <v>0</v>
      </c>
      <c r="AU58" s="144">
        <f t="shared" si="34"/>
        <v>0</v>
      </c>
      <c r="AV58" s="144">
        <f t="shared" si="30"/>
        <v>0</v>
      </c>
      <c r="AX58" s="144">
        <f t="shared" si="31"/>
        <v>0</v>
      </c>
      <c r="AY58" s="144">
        <f t="shared" si="33"/>
        <v>0</v>
      </c>
      <c r="AZ58" s="144">
        <f t="shared" si="33"/>
        <v>0</v>
      </c>
      <c r="BA58" s="144">
        <f t="shared" si="33"/>
        <v>0</v>
      </c>
      <c r="BB58" s="144">
        <f t="shared" si="33"/>
        <v>0</v>
      </c>
      <c r="BC58" s="144">
        <f t="shared" si="33"/>
        <v>0</v>
      </c>
      <c r="BD58" s="144">
        <f t="shared" si="33"/>
        <v>0</v>
      </c>
      <c r="BE58" s="144">
        <f t="shared" si="33"/>
        <v>0</v>
      </c>
      <c r="BF58" s="144">
        <f t="shared" si="32"/>
        <v>0</v>
      </c>
      <c r="BG58" s="144">
        <f t="shared" si="32"/>
        <v>0</v>
      </c>
      <c r="BH58" s="144">
        <f t="shared" si="32"/>
        <v>0</v>
      </c>
      <c r="BI58" s="144">
        <f t="shared" si="32"/>
        <v>0</v>
      </c>
      <c r="BJ58" s="144">
        <f t="shared" si="32"/>
        <v>0</v>
      </c>
      <c r="BK58" s="144">
        <f t="shared" si="32"/>
        <v>0</v>
      </c>
      <c r="BL58" s="144">
        <f t="shared" si="32"/>
        <v>0</v>
      </c>
      <c r="BM58" s="144">
        <f t="shared" si="32"/>
        <v>0</v>
      </c>
      <c r="BN58" s="144">
        <f t="shared" si="32"/>
        <v>0</v>
      </c>
      <c r="BO58" s="144">
        <f t="shared" si="22"/>
        <v>0</v>
      </c>
      <c r="BP58" s="144">
        <f t="shared" si="22"/>
        <v>0</v>
      </c>
      <c r="BQ58" s="144">
        <f t="shared" si="22"/>
        <v>0</v>
      </c>
      <c r="BR58" s="144">
        <f t="shared" si="22"/>
        <v>0</v>
      </c>
      <c r="BS58" s="144">
        <f t="shared" si="22"/>
        <v>0</v>
      </c>
      <c r="BT58" s="144">
        <f t="shared" si="22"/>
        <v>0</v>
      </c>
      <c r="BU58" s="144">
        <f t="shared" si="22"/>
        <v>0</v>
      </c>
      <c r="BV58" s="144">
        <f t="shared" si="22"/>
        <v>0</v>
      </c>
      <c r="BW58" s="144">
        <f t="shared" si="16"/>
        <v>0</v>
      </c>
      <c r="BX58" s="144">
        <f t="shared" si="16"/>
        <v>0</v>
      </c>
      <c r="BY58" s="144">
        <f t="shared" si="16"/>
        <v>0</v>
      </c>
      <c r="BZ58" s="144">
        <f t="shared" si="16"/>
        <v>0</v>
      </c>
      <c r="CA58" s="144">
        <f t="shared" si="16"/>
        <v>0</v>
      </c>
      <c r="CB58" s="144">
        <f t="shared" si="16"/>
        <v>0</v>
      </c>
      <c r="CC58" s="369"/>
      <c r="CE58" s="189" t="str">
        <f t="shared" si="1"/>
        <v>Autre</v>
      </c>
      <c r="CF58" s="145"/>
      <c r="CG58" s="145">
        <v>1</v>
      </c>
      <c r="CH58" s="145">
        <v>1</v>
      </c>
      <c r="CI58" s="145">
        <v>1</v>
      </c>
      <c r="CJ58" s="145">
        <v>1</v>
      </c>
      <c r="CK58" s="145">
        <v>1</v>
      </c>
      <c r="CL58" s="145">
        <v>1</v>
      </c>
      <c r="CM58" s="145">
        <v>1</v>
      </c>
      <c r="CN58" s="145">
        <v>1</v>
      </c>
      <c r="CO58" s="145">
        <v>1</v>
      </c>
      <c r="CP58" s="145">
        <v>1</v>
      </c>
      <c r="CQ58" s="145">
        <v>1</v>
      </c>
      <c r="CR58" s="145">
        <v>1</v>
      </c>
      <c r="CS58" s="145">
        <v>1</v>
      </c>
      <c r="CT58" s="145">
        <f t="shared" si="2"/>
        <v>0</v>
      </c>
      <c r="CU58" s="145">
        <f t="shared" si="3"/>
        <v>0</v>
      </c>
      <c r="CV58" s="145">
        <f t="shared" si="7"/>
        <v>0</v>
      </c>
    </row>
    <row r="59" spans="1:100" s="137" customFormat="1" ht="13.5" hidden="1" thickBot="1" x14ac:dyDescent="0.25">
      <c r="A59" s="158"/>
      <c r="B59" s="125" t="s">
        <v>137</v>
      </c>
      <c r="C59" s="321"/>
      <c r="D59" s="154"/>
      <c r="E59" s="155"/>
      <c r="F59" s="644"/>
      <c r="G59" s="130"/>
      <c r="H59" s="638"/>
      <c r="I59" s="156"/>
      <c r="J59" s="84"/>
      <c r="K59" s="139"/>
      <c r="L59" s="140"/>
      <c r="M59" s="141"/>
      <c r="N59" s="141"/>
      <c r="O59" s="70"/>
      <c r="P59" s="134" t="str">
        <f t="shared" si="0"/>
        <v>4. Production de chaleur</v>
      </c>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369"/>
      <c r="CE59" s="374" t="str">
        <f t="shared" si="1"/>
        <v>4. Production de chaleur</v>
      </c>
      <c r="CF59" s="145">
        <v>1</v>
      </c>
      <c r="CG59" s="145">
        <v>1</v>
      </c>
      <c r="CH59" s="145">
        <v>1</v>
      </c>
      <c r="CI59" s="145">
        <v>1</v>
      </c>
      <c r="CJ59" s="145">
        <v>1</v>
      </c>
      <c r="CK59" s="145">
        <v>1</v>
      </c>
      <c r="CL59" s="145">
        <v>1</v>
      </c>
      <c r="CM59" s="145">
        <v>1</v>
      </c>
      <c r="CN59" s="145">
        <v>1</v>
      </c>
      <c r="CO59" s="145">
        <v>1</v>
      </c>
      <c r="CP59" s="145">
        <v>1</v>
      </c>
      <c r="CQ59" s="145">
        <v>1</v>
      </c>
      <c r="CR59" s="145">
        <v>1</v>
      </c>
      <c r="CS59" s="145">
        <v>1</v>
      </c>
      <c r="CT59" s="145">
        <f t="shared" si="2"/>
        <v>1</v>
      </c>
      <c r="CU59" s="145">
        <f t="shared" si="3"/>
        <v>1</v>
      </c>
      <c r="CV59" s="145">
        <f t="shared" si="7"/>
        <v>1</v>
      </c>
    </row>
    <row r="60" spans="1:100" s="137" customFormat="1" ht="13.5" hidden="1" thickBot="1" x14ac:dyDescent="0.25">
      <c r="A60" s="158"/>
      <c r="B60" s="99" t="s">
        <v>138</v>
      </c>
      <c r="C60" s="319"/>
      <c r="D60" s="49"/>
      <c r="E60" s="152">
        <v>20</v>
      </c>
      <c r="F60" s="642"/>
      <c r="G60" s="34">
        <v>2.5000000000000001E-2</v>
      </c>
      <c r="H60" s="636"/>
      <c r="I60" s="622" t="s">
        <v>124</v>
      </c>
      <c r="J60" s="84"/>
      <c r="K60" s="139">
        <f t="shared" si="8"/>
        <v>20</v>
      </c>
      <c r="L60" s="140">
        <f t="shared" ref="L60:L67" si="35">IF(ISNUMBER(H60),IF(I60=$D$332,IFERROR(H60/D60,"-"),H60/100),IF(ISNUMBER(G60),G60,0))</f>
        <v>2.5000000000000001E-2</v>
      </c>
      <c r="M60" s="141">
        <f t="shared" ref="M60:M67" si="36">IF(AND(ISNUMBER(H60),I60=$D$332),H60,L60*D60)</f>
        <v>0</v>
      </c>
      <c r="N60" s="141">
        <f t="shared" ref="N60:N67" si="37">1/K60*D60</f>
        <v>0</v>
      </c>
      <c r="O60" s="70"/>
      <c r="P60" s="143" t="str">
        <f t="shared" si="0"/>
        <v>Chaudière 1</v>
      </c>
      <c r="Q60" s="144">
        <f t="shared" si="12"/>
        <v>0</v>
      </c>
      <c r="R60" s="144">
        <f t="shared" ref="R60:AU67" si="38">IF(Betrachtungszeit_Heizung&lt;R$26,0,IF(AND(Q$26&lt;&gt;0,Q$26/($K60)=INT(Q$26/($K60))),$D60,0))</f>
        <v>0</v>
      </c>
      <c r="S60" s="144">
        <f t="shared" si="38"/>
        <v>0</v>
      </c>
      <c r="T60" s="144">
        <f t="shared" si="38"/>
        <v>0</v>
      </c>
      <c r="U60" s="144">
        <f t="shared" si="38"/>
        <v>0</v>
      </c>
      <c r="V60" s="144">
        <f t="shared" si="38"/>
        <v>0</v>
      </c>
      <c r="W60" s="144">
        <f t="shared" si="38"/>
        <v>0</v>
      </c>
      <c r="X60" s="144">
        <f t="shared" si="38"/>
        <v>0</v>
      </c>
      <c r="Y60" s="144">
        <f t="shared" si="38"/>
        <v>0</v>
      </c>
      <c r="Z60" s="144">
        <f t="shared" si="38"/>
        <v>0</v>
      </c>
      <c r="AA60" s="144">
        <f t="shared" si="38"/>
        <v>0</v>
      </c>
      <c r="AB60" s="144">
        <f t="shared" si="38"/>
        <v>0</v>
      </c>
      <c r="AC60" s="144">
        <f t="shared" si="38"/>
        <v>0</v>
      </c>
      <c r="AD60" s="144">
        <f t="shared" si="38"/>
        <v>0</v>
      </c>
      <c r="AE60" s="144">
        <f t="shared" si="38"/>
        <v>0</v>
      </c>
      <c r="AF60" s="144">
        <f t="shared" si="38"/>
        <v>0</v>
      </c>
      <c r="AG60" s="144">
        <f t="shared" si="38"/>
        <v>0</v>
      </c>
      <c r="AH60" s="144">
        <f t="shared" si="38"/>
        <v>0</v>
      </c>
      <c r="AI60" s="144">
        <f t="shared" si="38"/>
        <v>0</v>
      </c>
      <c r="AJ60" s="144">
        <f t="shared" si="38"/>
        <v>0</v>
      </c>
      <c r="AK60" s="144">
        <f t="shared" si="38"/>
        <v>0</v>
      </c>
      <c r="AL60" s="144">
        <f t="shared" si="38"/>
        <v>0</v>
      </c>
      <c r="AM60" s="144">
        <f t="shared" si="38"/>
        <v>0</v>
      </c>
      <c r="AN60" s="144">
        <f t="shared" si="38"/>
        <v>0</v>
      </c>
      <c r="AO60" s="144">
        <f t="shared" si="38"/>
        <v>0</v>
      </c>
      <c r="AP60" s="144">
        <f t="shared" si="38"/>
        <v>0</v>
      </c>
      <c r="AQ60" s="144">
        <f t="shared" si="38"/>
        <v>0</v>
      </c>
      <c r="AR60" s="144">
        <f t="shared" si="38"/>
        <v>0</v>
      </c>
      <c r="AS60" s="144">
        <f t="shared" si="38"/>
        <v>0</v>
      </c>
      <c r="AT60" s="144">
        <f t="shared" si="38"/>
        <v>0</v>
      </c>
      <c r="AU60" s="144">
        <f t="shared" si="38"/>
        <v>0</v>
      </c>
      <c r="AV60" s="144">
        <f t="shared" ref="AV60:AV73" si="39">SUMIF($AX$26:$CB$26,Betrachtungszeit_Heizung,AX60:CB60)</f>
        <v>0</v>
      </c>
      <c r="AX60" s="144">
        <f t="shared" ref="AX60:AX73" si="40">$D60</f>
        <v>0</v>
      </c>
      <c r="AY60" s="144">
        <f t="shared" si="33"/>
        <v>0</v>
      </c>
      <c r="AZ60" s="144">
        <f t="shared" si="33"/>
        <v>0</v>
      </c>
      <c r="BA60" s="144">
        <f t="shared" si="33"/>
        <v>0</v>
      </c>
      <c r="BB60" s="144">
        <f t="shared" si="33"/>
        <v>0</v>
      </c>
      <c r="BC60" s="144">
        <f t="shared" si="33"/>
        <v>0</v>
      </c>
      <c r="BD60" s="144">
        <f t="shared" si="33"/>
        <v>0</v>
      </c>
      <c r="BE60" s="144">
        <f t="shared" si="33"/>
        <v>0</v>
      </c>
      <c r="BF60" s="144">
        <f t="shared" si="32"/>
        <v>0</v>
      </c>
      <c r="BG60" s="144">
        <f t="shared" si="32"/>
        <v>0</v>
      </c>
      <c r="BH60" s="144">
        <f t="shared" si="32"/>
        <v>0</v>
      </c>
      <c r="BI60" s="144">
        <f t="shared" si="32"/>
        <v>0</v>
      </c>
      <c r="BJ60" s="144">
        <f t="shared" si="32"/>
        <v>0</v>
      </c>
      <c r="BK60" s="144">
        <f t="shared" si="32"/>
        <v>0</v>
      </c>
      <c r="BL60" s="144">
        <f t="shared" si="32"/>
        <v>0</v>
      </c>
      <c r="BM60" s="144">
        <f t="shared" si="32"/>
        <v>0</v>
      </c>
      <c r="BN60" s="144">
        <f t="shared" si="32"/>
        <v>0</v>
      </c>
      <c r="BO60" s="144">
        <f t="shared" si="22"/>
        <v>0</v>
      </c>
      <c r="BP60" s="144">
        <f t="shared" si="22"/>
        <v>0</v>
      </c>
      <c r="BQ60" s="144">
        <f t="shared" si="22"/>
        <v>0</v>
      </c>
      <c r="BR60" s="144">
        <f t="shared" si="22"/>
        <v>0</v>
      </c>
      <c r="BS60" s="144">
        <f t="shared" si="22"/>
        <v>0</v>
      </c>
      <c r="BT60" s="144">
        <f t="shared" si="22"/>
        <v>0</v>
      </c>
      <c r="BU60" s="144">
        <f t="shared" si="22"/>
        <v>0</v>
      </c>
      <c r="BV60" s="144">
        <f t="shared" si="22"/>
        <v>0</v>
      </c>
      <c r="BW60" s="144">
        <f t="shared" si="16"/>
        <v>0</v>
      </c>
      <c r="BX60" s="144">
        <f t="shared" si="16"/>
        <v>0</v>
      </c>
      <c r="BY60" s="144">
        <f t="shared" si="16"/>
        <v>0</v>
      </c>
      <c r="BZ60" s="144">
        <f t="shared" si="16"/>
        <v>0</v>
      </c>
      <c r="CA60" s="144">
        <f t="shared" si="16"/>
        <v>0</v>
      </c>
      <c r="CB60" s="144">
        <f t="shared" si="16"/>
        <v>0</v>
      </c>
      <c r="CC60" s="369"/>
      <c r="CE60" s="189" t="str">
        <f t="shared" si="1"/>
        <v>Chaudière 1</v>
      </c>
      <c r="CF60" s="145"/>
      <c r="CG60" s="145"/>
      <c r="CH60" s="145"/>
      <c r="CI60" s="145"/>
      <c r="CJ60" s="145"/>
      <c r="CK60" s="145"/>
      <c r="CL60" s="145"/>
      <c r="CM60" s="145">
        <v>1</v>
      </c>
      <c r="CN60" s="145">
        <v>1</v>
      </c>
      <c r="CO60" s="145"/>
      <c r="CP60" s="145"/>
      <c r="CQ60" s="145">
        <v>1</v>
      </c>
      <c r="CR60" s="145">
        <v>1</v>
      </c>
      <c r="CS60" s="145">
        <v>1</v>
      </c>
      <c r="CT60" s="145">
        <f t="shared" si="2"/>
        <v>0</v>
      </c>
      <c r="CU60" s="145">
        <f t="shared" si="3"/>
        <v>0</v>
      </c>
      <c r="CV60" s="145">
        <f t="shared" si="7"/>
        <v>0</v>
      </c>
    </row>
    <row r="61" spans="1:100" s="137" customFormat="1" ht="13.5" hidden="1" thickBot="1" x14ac:dyDescent="0.25">
      <c r="A61" s="158"/>
      <c r="B61" s="99" t="s">
        <v>139</v>
      </c>
      <c r="C61" s="319"/>
      <c r="D61" s="49"/>
      <c r="E61" s="152">
        <v>20</v>
      </c>
      <c r="F61" s="642"/>
      <c r="G61" s="34">
        <v>2.5000000000000001E-2</v>
      </c>
      <c r="H61" s="636"/>
      <c r="I61" s="622" t="s">
        <v>124</v>
      </c>
      <c r="J61" s="84"/>
      <c r="K61" s="139">
        <f t="shared" si="8"/>
        <v>20</v>
      </c>
      <c r="L61" s="140">
        <f t="shared" si="35"/>
        <v>2.5000000000000001E-2</v>
      </c>
      <c r="M61" s="141">
        <f t="shared" si="36"/>
        <v>0</v>
      </c>
      <c r="N61" s="141">
        <f t="shared" si="37"/>
        <v>0</v>
      </c>
      <c r="O61" s="70"/>
      <c r="P61" s="143" t="str">
        <f t="shared" si="0"/>
        <v>Chaudière 2</v>
      </c>
      <c r="Q61" s="144">
        <f t="shared" si="12"/>
        <v>0</v>
      </c>
      <c r="R61" s="144">
        <f t="shared" si="38"/>
        <v>0</v>
      </c>
      <c r="S61" s="144">
        <f t="shared" si="38"/>
        <v>0</v>
      </c>
      <c r="T61" s="144">
        <f t="shared" si="38"/>
        <v>0</v>
      </c>
      <c r="U61" s="144">
        <f t="shared" si="38"/>
        <v>0</v>
      </c>
      <c r="V61" s="144">
        <f t="shared" si="38"/>
        <v>0</v>
      </c>
      <c r="W61" s="144">
        <f t="shared" si="38"/>
        <v>0</v>
      </c>
      <c r="X61" s="144">
        <f t="shared" si="38"/>
        <v>0</v>
      </c>
      <c r="Y61" s="144">
        <f t="shared" si="38"/>
        <v>0</v>
      </c>
      <c r="Z61" s="144">
        <f t="shared" si="38"/>
        <v>0</v>
      </c>
      <c r="AA61" s="144">
        <f t="shared" si="38"/>
        <v>0</v>
      </c>
      <c r="AB61" s="144">
        <f t="shared" si="38"/>
        <v>0</v>
      </c>
      <c r="AC61" s="144">
        <f t="shared" si="38"/>
        <v>0</v>
      </c>
      <c r="AD61" s="144">
        <f t="shared" si="38"/>
        <v>0</v>
      </c>
      <c r="AE61" s="144">
        <f t="shared" si="38"/>
        <v>0</v>
      </c>
      <c r="AF61" s="144">
        <f t="shared" si="38"/>
        <v>0</v>
      </c>
      <c r="AG61" s="144">
        <f t="shared" si="38"/>
        <v>0</v>
      </c>
      <c r="AH61" s="144">
        <f t="shared" si="38"/>
        <v>0</v>
      </c>
      <c r="AI61" s="144">
        <f t="shared" si="38"/>
        <v>0</v>
      </c>
      <c r="AJ61" s="144">
        <f t="shared" si="38"/>
        <v>0</v>
      </c>
      <c r="AK61" s="144">
        <f t="shared" si="38"/>
        <v>0</v>
      </c>
      <c r="AL61" s="144">
        <f t="shared" si="38"/>
        <v>0</v>
      </c>
      <c r="AM61" s="144">
        <f t="shared" si="38"/>
        <v>0</v>
      </c>
      <c r="AN61" s="144">
        <f t="shared" si="38"/>
        <v>0</v>
      </c>
      <c r="AO61" s="144">
        <f t="shared" si="38"/>
        <v>0</v>
      </c>
      <c r="AP61" s="144">
        <f t="shared" si="38"/>
        <v>0</v>
      </c>
      <c r="AQ61" s="144">
        <f t="shared" si="38"/>
        <v>0</v>
      </c>
      <c r="AR61" s="144">
        <f t="shared" si="38"/>
        <v>0</v>
      </c>
      <c r="AS61" s="144">
        <f t="shared" si="38"/>
        <v>0</v>
      </c>
      <c r="AT61" s="144">
        <f t="shared" si="38"/>
        <v>0</v>
      </c>
      <c r="AU61" s="144">
        <f t="shared" si="38"/>
        <v>0</v>
      </c>
      <c r="AV61" s="144">
        <f t="shared" si="39"/>
        <v>0</v>
      </c>
      <c r="AX61" s="144">
        <f t="shared" si="40"/>
        <v>0</v>
      </c>
      <c r="AY61" s="144">
        <f t="shared" si="33"/>
        <v>0</v>
      </c>
      <c r="AZ61" s="144">
        <f t="shared" si="33"/>
        <v>0</v>
      </c>
      <c r="BA61" s="144">
        <f t="shared" si="33"/>
        <v>0</v>
      </c>
      <c r="BB61" s="144">
        <f t="shared" si="33"/>
        <v>0</v>
      </c>
      <c r="BC61" s="144">
        <f t="shared" si="33"/>
        <v>0</v>
      </c>
      <c r="BD61" s="144">
        <f t="shared" si="33"/>
        <v>0</v>
      </c>
      <c r="BE61" s="144">
        <f t="shared" si="33"/>
        <v>0</v>
      </c>
      <c r="BF61" s="144">
        <f t="shared" si="32"/>
        <v>0</v>
      </c>
      <c r="BG61" s="144">
        <f t="shared" si="32"/>
        <v>0</v>
      </c>
      <c r="BH61" s="144">
        <f t="shared" si="32"/>
        <v>0</v>
      </c>
      <c r="BI61" s="144">
        <f t="shared" si="32"/>
        <v>0</v>
      </c>
      <c r="BJ61" s="144">
        <f t="shared" si="32"/>
        <v>0</v>
      </c>
      <c r="BK61" s="144">
        <f t="shared" si="32"/>
        <v>0</v>
      </c>
      <c r="BL61" s="144">
        <f t="shared" si="32"/>
        <v>0</v>
      </c>
      <c r="BM61" s="144">
        <f t="shared" si="32"/>
        <v>0</v>
      </c>
      <c r="BN61" s="144">
        <f t="shared" si="32"/>
        <v>0</v>
      </c>
      <c r="BO61" s="144">
        <f t="shared" si="22"/>
        <v>0</v>
      </c>
      <c r="BP61" s="144">
        <f t="shared" si="22"/>
        <v>0</v>
      </c>
      <c r="BQ61" s="144">
        <f t="shared" si="22"/>
        <v>0</v>
      </c>
      <c r="BR61" s="144">
        <f t="shared" si="22"/>
        <v>0</v>
      </c>
      <c r="BS61" s="144">
        <f t="shared" si="22"/>
        <v>0</v>
      </c>
      <c r="BT61" s="144">
        <f t="shared" si="22"/>
        <v>0</v>
      </c>
      <c r="BU61" s="144">
        <f t="shared" si="22"/>
        <v>0</v>
      </c>
      <c r="BV61" s="144">
        <f t="shared" si="22"/>
        <v>0</v>
      </c>
      <c r="BW61" s="144">
        <f t="shared" si="16"/>
        <v>0</v>
      </c>
      <c r="BX61" s="144">
        <f t="shared" si="16"/>
        <v>0</v>
      </c>
      <c r="BY61" s="144">
        <f t="shared" si="16"/>
        <v>0</v>
      </c>
      <c r="BZ61" s="144">
        <f t="shared" si="16"/>
        <v>0</v>
      </c>
      <c r="CA61" s="144">
        <f t="shared" si="16"/>
        <v>0</v>
      </c>
      <c r="CB61" s="144">
        <f t="shared" si="16"/>
        <v>0</v>
      </c>
      <c r="CC61" s="369"/>
      <c r="CE61" s="189" t="str">
        <f t="shared" si="1"/>
        <v>Chaudière 2</v>
      </c>
      <c r="CF61" s="145"/>
      <c r="CG61" s="145"/>
      <c r="CH61" s="145"/>
      <c r="CI61" s="145"/>
      <c r="CJ61" s="145"/>
      <c r="CK61" s="145"/>
      <c r="CL61" s="145"/>
      <c r="CM61" s="145">
        <v>1</v>
      </c>
      <c r="CN61" s="145">
        <v>1</v>
      </c>
      <c r="CO61" s="145"/>
      <c r="CP61" s="145"/>
      <c r="CQ61" s="145">
        <v>1</v>
      </c>
      <c r="CR61" s="145">
        <v>1</v>
      </c>
      <c r="CS61" s="145">
        <v>1</v>
      </c>
      <c r="CT61" s="145">
        <f t="shared" si="2"/>
        <v>0</v>
      </c>
      <c r="CU61" s="145">
        <f t="shared" si="3"/>
        <v>0</v>
      </c>
      <c r="CV61" s="145">
        <f t="shared" si="7"/>
        <v>0</v>
      </c>
    </row>
    <row r="62" spans="1:100" s="137" customFormat="1" ht="13.5" hidden="1" thickBot="1" x14ac:dyDescent="0.25">
      <c r="A62" s="158"/>
      <c r="B62" s="99" t="s">
        <v>140</v>
      </c>
      <c r="C62" s="319"/>
      <c r="D62" s="49"/>
      <c r="E62" s="152">
        <v>20</v>
      </c>
      <c r="F62" s="642"/>
      <c r="G62" s="34">
        <v>3.5000000000000003E-2</v>
      </c>
      <c r="H62" s="636"/>
      <c r="I62" s="622" t="s">
        <v>124</v>
      </c>
      <c r="J62" s="84"/>
      <c r="K62" s="139">
        <f t="shared" si="8"/>
        <v>20</v>
      </c>
      <c r="L62" s="140">
        <f t="shared" si="35"/>
        <v>3.5000000000000003E-2</v>
      </c>
      <c r="M62" s="141">
        <f t="shared" si="36"/>
        <v>0</v>
      </c>
      <c r="N62" s="141">
        <f t="shared" si="37"/>
        <v>0</v>
      </c>
      <c r="O62" s="70"/>
      <c r="P62" s="143" t="str">
        <f t="shared" si="0"/>
        <v>Pompe à chaleur 1</v>
      </c>
      <c r="Q62" s="144">
        <f t="shared" si="12"/>
        <v>0</v>
      </c>
      <c r="R62" s="144">
        <f t="shared" si="38"/>
        <v>0</v>
      </c>
      <c r="S62" s="144">
        <f t="shared" si="38"/>
        <v>0</v>
      </c>
      <c r="T62" s="144">
        <f t="shared" si="38"/>
        <v>0</v>
      </c>
      <c r="U62" s="144">
        <f t="shared" si="38"/>
        <v>0</v>
      </c>
      <c r="V62" s="144">
        <f t="shared" si="38"/>
        <v>0</v>
      </c>
      <c r="W62" s="144">
        <f t="shared" si="38"/>
        <v>0</v>
      </c>
      <c r="X62" s="144">
        <f t="shared" si="38"/>
        <v>0</v>
      </c>
      <c r="Y62" s="144">
        <f t="shared" si="38"/>
        <v>0</v>
      </c>
      <c r="Z62" s="144">
        <f t="shared" si="38"/>
        <v>0</v>
      </c>
      <c r="AA62" s="144">
        <f t="shared" si="38"/>
        <v>0</v>
      </c>
      <c r="AB62" s="144">
        <f t="shared" si="38"/>
        <v>0</v>
      </c>
      <c r="AC62" s="144">
        <f t="shared" si="38"/>
        <v>0</v>
      </c>
      <c r="AD62" s="144">
        <f t="shared" si="38"/>
        <v>0</v>
      </c>
      <c r="AE62" s="144">
        <f t="shared" si="38"/>
        <v>0</v>
      </c>
      <c r="AF62" s="144">
        <f t="shared" si="38"/>
        <v>0</v>
      </c>
      <c r="AG62" s="144">
        <f t="shared" si="38"/>
        <v>0</v>
      </c>
      <c r="AH62" s="144">
        <f t="shared" si="38"/>
        <v>0</v>
      </c>
      <c r="AI62" s="144">
        <f t="shared" si="38"/>
        <v>0</v>
      </c>
      <c r="AJ62" s="144">
        <f t="shared" si="38"/>
        <v>0</v>
      </c>
      <c r="AK62" s="144">
        <f t="shared" si="38"/>
        <v>0</v>
      </c>
      <c r="AL62" s="144">
        <f t="shared" si="38"/>
        <v>0</v>
      </c>
      <c r="AM62" s="144">
        <f t="shared" si="38"/>
        <v>0</v>
      </c>
      <c r="AN62" s="144">
        <f t="shared" si="38"/>
        <v>0</v>
      </c>
      <c r="AO62" s="144">
        <f t="shared" si="38"/>
        <v>0</v>
      </c>
      <c r="AP62" s="144">
        <f t="shared" si="38"/>
        <v>0</v>
      </c>
      <c r="AQ62" s="144">
        <f t="shared" si="38"/>
        <v>0</v>
      </c>
      <c r="AR62" s="144">
        <f t="shared" si="38"/>
        <v>0</v>
      </c>
      <c r="AS62" s="144">
        <f t="shared" si="38"/>
        <v>0</v>
      </c>
      <c r="AT62" s="144">
        <f t="shared" si="38"/>
        <v>0</v>
      </c>
      <c r="AU62" s="144">
        <f t="shared" si="38"/>
        <v>0</v>
      </c>
      <c r="AV62" s="144">
        <f t="shared" si="39"/>
        <v>0</v>
      </c>
      <c r="AX62" s="144">
        <f t="shared" si="40"/>
        <v>0</v>
      </c>
      <c r="AY62" s="144">
        <f t="shared" si="33"/>
        <v>0</v>
      </c>
      <c r="AZ62" s="144">
        <f t="shared" si="33"/>
        <v>0</v>
      </c>
      <c r="BA62" s="144">
        <f t="shared" si="33"/>
        <v>0</v>
      </c>
      <c r="BB62" s="144">
        <f t="shared" si="33"/>
        <v>0</v>
      </c>
      <c r="BC62" s="144">
        <f t="shared" si="33"/>
        <v>0</v>
      </c>
      <c r="BD62" s="144">
        <f t="shared" si="33"/>
        <v>0</v>
      </c>
      <c r="BE62" s="144">
        <f t="shared" si="33"/>
        <v>0</v>
      </c>
      <c r="BF62" s="144">
        <f t="shared" si="32"/>
        <v>0</v>
      </c>
      <c r="BG62" s="144">
        <f t="shared" si="32"/>
        <v>0</v>
      </c>
      <c r="BH62" s="144">
        <f t="shared" si="32"/>
        <v>0</v>
      </c>
      <c r="BI62" s="144">
        <f t="shared" si="32"/>
        <v>0</v>
      </c>
      <c r="BJ62" s="144">
        <f t="shared" si="32"/>
        <v>0</v>
      </c>
      <c r="BK62" s="144">
        <f t="shared" si="32"/>
        <v>0</v>
      </c>
      <c r="BL62" s="144">
        <f t="shared" si="32"/>
        <v>0</v>
      </c>
      <c r="BM62" s="144">
        <f t="shared" si="32"/>
        <v>0</v>
      </c>
      <c r="BN62" s="144">
        <f t="shared" si="32"/>
        <v>0</v>
      </c>
      <c r="BO62" s="144">
        <f t="shared" si="22"/>
        <v>0</v>
      </c>
      <c r="BP62" s="144">
        <f t="shared" si="22"/>
        <v>0</v>
      </c>
      <c r="BQ62" s="144">
        <f t="shared" si="22"/>
        <v>0</v>
      </c>
      <c r="BR62" s="144">
        <f t="shared" si="22"/>
        <v>0</v>
      </c>
      <c r="BS62" s="144">
        <f t="shared" si="22"/>
        <v>0</v>
      </c>
      <c r="BT62" s="144">
        <f t="shared" si="22"/>
        <v>0</v>
      </c>
      <c r="BU62" s="144">
        <f t="shared" si="22"/>
        <v>0</v>
      </c>
      <c r="BV62" s="144">
        <f t="shared" si="22"/>
        <v>0</v>
      </c>
      <c r="BW62" s="144">
        <f t="shared" si="16"/>
        <v>0</v>
      </c>
      <c r="BX62" s="144">
        <f t="shared" si="16"/>
        <v>0</v>
      </c>
      <c r="BY62" s="144">
        <f t="shared" si="16"/>
        <v>0</v>
      </c>
      <c r="BZ62" s="144">
        <f t="shared" si="16"/>
        <v>0</v>
      </c>
      <c r="CA62" s="144">
        <f t="shared" si="16"/>
        <v>0</v>
      </c>
      <c r="CB62" s="144">
        <f t="shared" si="16"/>
        <v>0</v>
      </c>
      <c r="CC62" s="369"/>
      <c r="CE62" s="189" t="str">
        <f t="shared" si="1"/>
        <v>Pompe à chaleur 1</v>
      </c>
      <c r="CF62" s="145"/>
      <c r="CG62" s="145">
        <v>1</v>
      </c>
      <c r="CH62" s="145">
        <v>1</v>
      </c>
      <c r="CI62" s="145">
        <v>1</v>
      </c>
      <c r="CJ62" s="145">
        <v>1</v>
      </c>
      <c r="CK62" s="145">
        <v>1</v>
      </c>
      <c r="CL62" s="145"/>
      <c r="CM62" s="145"/>
      <c r="CN62" s="145"/>
      <c r="CO62" s="145"/>
      <c r="CP62" s="145"/>
      <c r="CQ62" s="145"/>
      <c r="CR62" s="145"/>
      <c r="CS62" s="145"/>
      <c r="CT62" s="145">
        <f t="shared" si="2"/>
        <v>0</v>
      </c>
      <c r="CU62" s="145">
        <f t="shared" si="3"/>
        <v>0</v>
      </c>
      <c r="CV62" s="145">
        <f t="shared" si="7"/>
        <v>0</v>
      </c>
    </row>
    <row r="63" spans="1:100" s="137" customFormat="1" ht="13.5" hidden="1" thickBot="1" x14ac:dyDescent="0.25">
      <c r="A63" s="158"/>
      <c r="B63" s="99" t="s">
        <v>141</v>
      </c>
      <c r="C63" s="319"/>
      <c r="D63" s="49"/>
      <c r="E63" s="152">
        <v>20</v>
      </c>
      <c r="F63" s="642"/>
      <c r="G63" s="34">
        <v>3.5000000000000003E-2</v>
      </c>
      <c r="H63" s="636"/>
      <c r="I63" s="622" t="s">
        <v>124</v>
      </c>
      <c r="J63" s="84"/>
      <c r="K63" s="139">
        <f t="shared" si="8"/>
        <v>20</v>
      </c>
      <c r="L63" s="140">
        <f t="shared" si="35"/>
        <v>3.5000000000000003E-2</v>
      </c>
      <c r="M63" s="141">
        <f t="shared" si="36"/>
        <v>0</v>
      </c>
      <c r="N63" s="141">
        <f t="shared" si="37"/>
        <v>0</v>
      </c>
      <c r="O63" s="70"/>
      <c r="P63" s="143" t="str">
        <f t="shared" si="0"/>
        <v>Pompe à chaleur 2</v>
      </c>
      <c r="Q63" s="144">
        <f t="shared" si="12"/>
        <v>0</v>
      </c>
      <c r="R63" s="144">
        <f t="shared" si="38"/>
        <v>0</v>
      </c>
      <c r="S63" s="144">
        <f t="shared" si="38"/>
        <v>0</v>
      </c>
      <c r="T63" s="144">
        <f t="shared" si="38"/>
        <v>0</v>
      </c>
      <c r="U63" s="144">
        <f t="shared" si="38"/>
        <v>0</v>
      </c>
      <c r="V63" s="144">
        <f t="shared" si="38"/>
        <v>0</v>
      </c>
      <c r="W63" s="144">
        <f t="shared" si="38"/>
        <v>0</v>
      </c>
      <c r="X63" s="144">
        <f t="shared" si="38"/>
        <v>0</v>
      </c>
      <c r="Y63" s="144">
        <f t="shared" si="38"/>
        <v>0</v>
      </c>
      <c r="Z63" s="144">
        <f t="shared" si="38"/>
        <v>0</v>
      </c>
      <c r="AA63" s="144">
        <f t="shared" si="38"/>
        <v>0</v>
      </c>
      <c r="AB63" s="144">
        <f t="shared" si="38"/>
        <v>0</v>
      </c>
      <c r="AC63" s="144">
        <f t="shared" si="38"/>
        <v>0</v>
      </c>
      <c r="AD63" s="144">
        <f t="shared" si="38"/>
        <v>0</v>
      </c>
      <c r="AE63" s="144">
        <f t="shared" si="38"/>
        <v>0</v>
      </c>
      <c r="AF63" s="144">
        <f t="shared" si="38"/>
        <v>0</v>
      </c>
      <c r="AG63" s="144">
        <f t="shared" si="38"/>
        <v>0</v>
      </c>
      <c r="AH63" s="144">
        <f t="shared" si="38"/>
        <v>0</v>
      </c>
      <c r="AI63" s="144">
        <f t="shared" si="38"/>
        <v>0</v>
      </c>
      <c r="AJ63" s="144">
        <f t="shared" si="38"/>
        <v>0</v>
      </c>
      <c r="AK63" s="144">
        <f t="shared" si="38"/>
        <v>0</v>
      </c>
      <c r="AL63" s="144">
        <f t="shared" si="38"/>
        <v>0</v>
      </c>
      <c r="AM63" s="144">
        <f t="shared" si="38"/>
        <v>0</v>
      </c>
      <c r="AN63" s="144">
        <f t="shared" si="38"/>
        <v>0</v>
      </c>
      <c r="AO63" s="144">
        <f t="shared" si="38"/>
        <v>0</v>
      </c>
      <c r="AP63" s="144">
        <f t="shared" si="38"/>
        <v>0</v>
      </c>
      <c r="AQ63" s="144">
        <f t="shared" si="38"/>
        <v>0</v>
      </c>
      <c r="AR63" s="144">
        <f t="shared" si="38"/>
        <v>0</v>
      </c>
      <c r="AS63" s="144">
        <f t="shared" si="38"/>
        <v>0</v>
      </c>
      <c r="AT63" s="144">
        <f t="shared" si="38"/>
        <v>0</v>
      </c>
      <c r="AU63" s="144">
        <f t="shared" si="38"/>
        <v>0</v>
      </c>
      <c r="AV63" s="144">
        <f t="shared" si="39"/>
        <v>0</v>
      </c>
      <c r="AX63" s="144">
        <f t="shared" si="40"/>
        <v>0</v>
      </c>
      <c r="AY63" s="144">
        <f t="shared" si="33"/>
        <v>0</v>
      </c>
      <c r="AZ63" s="144">
        <f t="shared" si="33"/>
        <v>0</v>
      </c>
      <c r="BA63" s="144">
        <f t="shared" si="33"/>
        <v>0</v>
      </c>
      <c r="BB63" s="144">
        <f t="shared" si="33"/>
        <v>0</v>
      </c>
      <c r="BC63" s="144">
        <f t="shared" si="33"/>
        <v>0</v>
      </c>
      <c r="BD63" s="144">
        <f t="shared" si="33"/>
        <v>0</v>
      </c>
      <c r="BE63" s="144">
        <f t="shared" si="33"/>
        <v>0</v>
      </c>
      <c r="BF63" s="144">
        <f t="shared" si="32"/>
        <v>0</v>
      </c>
      <c r="BG63" s="144">
        <f t="shared" si="32"/>
        <v>0</v>
      </c>
      <c r="BH63" s="144">
        <f t="shared" si="32"/>
        <v>0</v>
      </c>
      <c r="BI63" s="144">
        <f t="shared" si="32"/>
        <v>0</v>
      </c>
      <c r="BJ63" s="144">
        <f t="shared" si="32"/>
        <v>0</v>
      </c>
      <c r="BK63" s="144">
        <f t="shared" si="32"/>
        <v>0</v>
      </c>
      <c r="BL63" s="144">
        <f t="shared" si="32"/>
        <v>0</v>
      </c>
      <c r="BM63" s="144">
        <f t="shared" si="32"/>
        <v>0</v>
      </c>
      <c r="BN63" s="144">
        <f t="shared" si="32"/>
        <v>0</v>
      </c>
      <c r="BO63" s="144">
        <f t="shared" si="22"/>
        <v>0</v>
      </c>
      <c r="BP63" s="144">
        <f t="shared" si="22"/>
        <v>0</v>
      </c>
      <c r="BQ63" s="144">
        <f t="shared" si="22"/>
        <v>0</v>
      </c>
      <c r="BR63" s="144">
        <f t="shared" si="22"/>
        <v>0</v>
      </c>
      <c r="BS63" s="144">
        <f t="shared" si="22"/>
        <v>0</v>
      </c>
      <c r="BT63" s="144">
        <f t="shared" si="22"/>
        <v>0</v>
      </c>
      <c r="BU63" s="144">
        <f t="shared" si="22"/>
        <v>0</v>
      </c>
      <c r="BV63" s="144">
        <f t="shared" si="22"/>
        <v>0</v>
      </c>
      <c r="BW63" s="144">
        <f t="shared" si="16"/>
        <v>0</v>
      </c>
      <c r="BX63" s="144">
        <f t="shared" si="16"/>
        <v>0</v>
      </c>
      <c r="BY63" s="144">
        <f t="shared" si="16"/>
        <v>0</v>
      </c>
      <c r="BZ63" s="144">
        <f t="shared" si="16"/>
        <v>0</v>
      </c>
      <c r="CA63" s="144">
        <f t="shared" si="16"/>
        <v>0</v>
      </c>
      <c r="CB63" s="144">
        <f t="shared" si="16"/>
        <v>0</v>
      </c>
      <c r="CC63" s="369"/>
      <c r="CE63" s="189" t="str">
        <f t="shared" si="1"/>
        <v>Pompe à chaleur 2</v>
      </c>
      <c r="CF63" s="145"/>
      <c r="CG63" s="145">
        <v>1</v>
      </c>
      <c r="CH63" s="145">
        <v>1</v>
      </c>
      <c r="CI63" s="145">
        <v>1</v>
      </c>
      <c r="CJ63" s="145">
        <v>1</v>
      </c>
      <c r="CK63" s="145">
        <v>1</v>
      </c>
      <c r="CL63" s="145"/>
      <c r="CM63" s="145"/>
      <c r="CN63" s="145"/>
      <c r="CO63" s="145"/>
      <c r="CP63" s="145"/>
      <c r="CQ63" s="145"/>
      <c r="CR63" s="145"/>
      <c r="CS63" s="145"/>
      <c r="CT63" s="145">
        <f t="shared" si="2"/>
        <v>0</v>
      </c>
      <c r="CU63" s="145">
        <f t="shared" si="3"/>
        <v>0</v>
      </c>
      <c r="CV63" s="145">
        <f t="shared" si="7"/>
        <v>0</v>
      </c>
    </row>
    <row r="64" spans="1:100" s="137" customFormat="1" ht="13.5" hidden="1" thickBot="1" x14ac:dyDescent="0.25">
      <c r="A64" s="158"/>
      <c r="B64" s="95" t="s">
        <v>142</v>
      </c>
      <c r="C64" s="319"/>
      <c r="D64" s="49"/>
      <c r="E64" s="152">
        <v>20</v>
      </c>
      <c r="F64" s="642"/>
      <c r="G64" s="34">
        <v>1.4999999999999999E-2</v>
      </c>
      <c r="H64" s="636"/>
      <c r="I64" s="622" t="s">
        <v>124</v>
      </c>
      <c r="J64" s="84"/>
      <c r="K64" s="139">
        <f t="shared" si="8"/>
        <v>20</v>
      </c>
      <c r="L64" s="140">
        <f t="shared" si="35"/>
        <v>1.4999999999999999E-2</v>
      </c>
      <c r="M64" s="141">
        <f t="shared" si="36"/>
        <v>0</v>
      </c>
      <c r="N64" s="141">
        <f t="shared" si="37"/>
        <v>0</v>
      </c>
      <c r="O64" s="70"/>
      <c r="P64" s="149" t="str">
        <f t="shared" si="0"/>
        <v>Raccordement hydraulique</v>
      </c>
      <c r="Q64" s="144">
        <f t="shared" si="12"/>
        <v>0</v>
      </c>
      <c r="R64" s="144">
        <f t="shared" si="38"/>
        <v>0</v>
      </c>
      <c r="S64" s="144">
        <f t="shared" si="38"/>
        <v>0</v>
      </c>
      <c r="T64" s="144">
        <f t="shared" si="38"/>
        <v>0</v>
      </c>
      <c r="U64" s="144">
        <f t="shared" si="38"/>
        <v>0</v>
      </c>
      <c r="V64" s="144">
        <f t="shared" si="38"/>
        <v>0</v>
      </c>
      <c r="W64" s="144">
        <f t="shared" si="38"/>
        <v>0</v>
      </c>
      <c r="X64" s="144">
        <f t="shared" si="38"/>
        <v>0</v>
      </c>
      <c r="Y64" s="144">
        <f t="shared" si="38"/>
        <v>0</v>
      </c>
      <c r="Z64" s="144">
        <f t="shared" si="38"/>
        <v>0</v>
      </c>
      <c r="AA64" s="144">
        <f t="shared" si="38"/>
        <v>0</v>
      </c>
      <c r="AB64" s="144">
        <f t="shared" si="38"/>
        <v>0</v>
      </c>
      <c r="AC64" s="144">
        <f t="shared" si="38"/>
        <v>0</v>
      </c>
      <c r="AD64" s="144">
        <f t="shared" si="38"/>
        <v>0</v>
      </c>
      <c r="AE64" s="144">
        <f t="shared" si="38"/>
        <v>0</v>
      </c>
      <c r="AF64" s="144">
        <f t="shared" si="38"/>
        <v>0</v>
      </c>
      <c r="AG64" s="144">
        <f t="shared" si="38"/>
        <v>0</v>
      </c>
      <c r="AH64" s="144">
        <f t="shared" si="38"/>
        <v>0</v>
      </c>
      <c r="AI64" s="144">
        <f t="shared" si="38"/>
        <v>0</v>
      </c>
      <c r="AJ64" s="144">
        <f t="shared" si="38"/>
        <v>0</v>
      </c>
      <c r="AK64" s="144">
        <f t="shared" si="38"/>
        <v>0</v>
      </c>
      <c r="AL64" s="144">
        <f t="shared" si="38"/>
        <v>0</v>
      </c>
      <c r="AM64" s="144">
        <f t="shared" si="38"/>
        <v>0</v>
      </c>
      <c r="AN64" s="144">
        <f t="shared" si="38"/>
        <v>0</v>
      </c>
      <c r="AO64" s="144">
        <f t="shared" si="38"/>
        <v>0</v>
      </c>
      <c r="AP64" s="144">
        <f t="shared" si="38"/>
        <v>0</v>
      </c>
      <c r="AQ64" s="144">
        <f t="shared" si="38"/>
        <v>0</v>
      </c>
      <c r="AR64" s="144">
        <f t="shared" si="38"/>
        <v>0</v>
      </c>
      <c r="AS64" s="144">
        <f t="shared" si="38"/>
        <v>0</v>
      </c>
      <c r="AT64" s="144">
        <f t="shared" si="38"/>
        <v>0</v>
      </c>
      <c r="AU64" s="144">
        <f t="shared" si="38"/>
        <v>0</v>
      </c>
      <c r="AV64" s="144">
        <f t="shared" si="39"/>
        <v>0</v>
      </c>
      <c r="AX64" s="144">
        <f t="shared" si="40"/>
        <v>0</v>
      </c>
      <c r="AY64" s="144">
        <f t="shared" si="33"/>
        <v>0</v>
      </c>
      <c r="AZ64" s="144">
        <f t="shared" si="33"/>
        <v>0</v>
      </c>
      <c r="BA64" s="144">
        <f t="shared" si="33"/>
        <v>0</v>
      </c>
      <c r="BB64" s="144">
        <f t="shared" si="33"/>
        <v>0</v>
      </c>
      <c r="BC64" s="144">
        <f t="shared" si="33"/>
        <v>0</v>
      </c>
      <c r="BD64" s="144">
        <f t="shared" si="33"/>
        <v>0</v>
      </c>
      <c r="BE64" s="144">
        <f t="shared" si="33"/>
        <v>0</v>
      </c>
      <c r="BF64" s="144">
        <f t="shared" si="32"/>
        <v>0</v>
      </c>
      <c r="BG64" s="144">
        <f t="shared" si="32"/>
        <v>0</v>
      </c>
      <c r="BH64" s="144">
        <f t="shared" si="32"/>
        <v>0</v>
      </c>
      <c r="BI64" s="144">
        <f t="shared" si="32"/>
        <v>0</v>
      </c>
      <c r="BJ64" s="144">
        <f t="shared" si="32"/>
        <v>0</v>
      </c>
      <c r="BK64" s="144">
        <f t="shared" si="32"/>
        <v>0</v>
      </c>
      <c r="BL64" s="144">
        <f t="shared" si="32"/>
        <v>0</v>
      </c>
      <c r="BM64" s="144">
        <f t="shared" si="32"/>
        <v>0</v>
      </c>
      <c r="BN64" s="144">
        <f t="shared" si="32"/>
        <v>0</v>
      </c>
      <c r="BO64" s="144">
        <f t="shared" si="22"/>
        <v>0</v>
      </c>
      <c r="BP64" s="144">
        <f t="shared" si="22"/>
        <v>0</v>
      </c>
      <c r="BQ64" s="144">
        <f t="shared" si="22"/>
        <v>0</v>
      </c>
      <c r="BR64" s="144">
        <f t="shared" si="22"/>
        <v>0</v>
      </c>
      <c r="BS64" s="144">
        <f t="shared" si="22"/>
        <v>0</v>
      </c>
      <c r="BT64" s="144">
        <f t="shared" si="22"/>
        <v>0</v>
      </c>
      <c r="BU64" s="144">
        <f t="shared" si="22"/>
        <v>0</v>
      </c>
      <c r="BV64" s="144">
        <f t="shared" si="22"/>
        <v>0</v>
      </c>
      <c r="BW64" s="144">
        <f t="shared" si="16"/>
        <v>0</v>
      </c>
      <c r="BX64" s="144">
        <f t="shared" si="16"/>
        <v>0</v>
      </c>
      <c r="BY64" s="144">
        <f t="shared" si="16"/>
        <v>0</v>
      </c>
      <c r="BZ64" s="144">
        <f t="shared" si="16"/>
        <v>0</v>
      </c>
      <c r="CA64" s="144">
        <f t="shared" si="16"/>
        <v>0</v>
      </c>
      <c r="CB64" s="144">
        <f t="shared" si="16"/>
        <v>0</v>
      </c>
      <c r="CC64" s="369"/>
      <c r="CE64" s="189" t="str">
        <f t="shared" si="1"/>
        <v>Raccordement hydraulique</v>
      </c>
      <c r="CF64" s="145"/>
      <c r="CG64" s="145">
        <v>1</v>
      </c>
      <c r="CH64" s="145">
        <v>1</v>
      </c>
      <c r="CI64" s="145">
        <v>1</v>
      </c>
      <c r="CJ64" s="145">
        <v>1</v>
      </c>
      <c r="CK64" s="145">
        <v>1</v>
      </c>
      <c r="CL64" s="145">
        <v>1</v>
      </c>
      <c r="CM64" s="145">
        <v>1</v>
      </c>
      <c r="CN64" s="145">
        <v>1</v>
      </c>
      <c r="CO64" s="145">
        <v>1</v>
      </c>
      <c r="CP64" s="145">
        <v>1</v>
      </c>
      <c r="CQ64" s="145">
        <v>1</v>
      </c>
      <c r="CR64" s="145">
        <v>1</v>
      </c>
      <c r="CS64" s="145">
        <v>1</v>
      </c>
      <c r="CT64" s="145">
        <f t="shared" si="2"/>
        <v>0</v>
      </c>
      <c r="CU64" s="145">
        <f t="shared" si="3"/>
        <v>0</v>
      </c>
      <c r="CV64" s="145">
        <f t="shared" si="7"/>
        <v>0</v>
      </c>
    </row>
    <row r="65" spans="1:100" s="137" customFormat="1" ht="13.5" hidden="1" thickBot="1" x14ac:dyDescent="0.25">
      <c r="A65" s="158"/>
      <c r="B65" s="95" t="s">
        <v>143</v>
      </c>
      <c r="C65" s="319"/>
      <c r="D65" s="49"/>
      <c r="E65" s="152">
        <v>30</v>
      </c>
      <c r="F65" s="642"/>
      <c r="G65" s="34">
        <v>5.0000000000000001E-3</v>
      </c>
      <c r="H65" s="636"/>
      <c r="I65" s="622" t="s">
        <v>124</v>
      </c>
      <c r="J65" s="84"/>
      <c r="K65" s="139">
        <f t="shared" si="8"/>
        <v>30</v>
      </c>
      <c r="L65" s="140">
        <f t="shared" si="35"/>
        <v>5.0000000000000001E-3</v>
      </c>
      <c r="M65" s="141">
        <f t="shared" si="36"/>
        <v>0</v>
      </c>
      <c r="N65" s="141">
        <f t="shared" si="37"/>
        <v>0</v>
      </c>
      <c r="O65" s="70"/>
      <c r="P65" s="149" t="str">
        <f t="shared" si="0"/>
        <v>Accumulateur</v>
      </c>
      <c r="Q65" s="144">
        <f t="shared" si="12"/>
        <v>0</v>
      </c>
      <c r="R65" s="144">
        <f t="shared" si="38"/>
        <v>0</v>
      </c>
      <c r="S65" s="144">
        <f t="shared" si="38"/>
        <v>0</v>
      </c>
      <c r="T65" s="144">
        <f t="shared" si="38"/>
        <v>0</v>
      </c>
      <c r="U65" s="144">
        <f t="shared" si="38"/>
        <v>0</v>
      </c>
      <c r="V65" s="144">
        <f t="shared" si="38"/>
        <v>0</v>
      </c>
      <c r="W65" s="144">
        <f t="shared" si="38"/>
        <v>0</v>
      </c>
      <c r="X65" s="144">
        <f t="shared" si="38"/>
        <v>0</v>
      </c>
      <c r="Y65" s="144">
        <f t="shared" si="38"/>
        <v>0</v>
      </c>
      <c r="Z65" s="144">
        <f t="shared" si="38"/>
        <v>0</v>
      </c>
      <c r="AA65" s="144">
        <f t="shared" si="38"/>
        <v>0</v>
      </c>
      <c r="AB65" s="144">
        <f t="shared" si="38"/>
        <v>0</v>
      </c>
      <c r="AC65" s="144">
        <f t="shared" si="38"/>
        <v>0</v>
      </c>
      <c r="AD65" s="144">
        <f t="shared" si="38"/>
        <v>0</v>
      </c>
      <c r="AE65" s="144">
        <f t="shared" si="38"/>
        <v>0</v>
      </c>
      <c r="AF65" s="144">
        <f t="shared" si="38"/>
        <v>0</v>
      </c>
      <c r="AG65" s="144">
        <f t="shared" si="38"/>
        <v>0</v>
      </c>
      <c r="AH65" s="144">
        <f t="shared" si="38"/>
        <v>0</v>
      </c>
      <c r="AI65" s="144">
        <f t="shared" si="38"/>
        <v>0</v>
      </c>
      <c r="AJ65" s="144">
        <f t="shared" si="38"/>
        <v>0</v>
      </c>
      <c r="AK65" s="144">
        <f t="shared" si="38"/>
        <v>0</v>
      </c>
      <c r="AL65" s="144">
        <f t="shared" si="38"/>
        <v>0</v>
      </c>
      <c r="AM65" s="144">
        <f t="shared" si="38"/>
        <v>0</v>
      </c>
      <c r="AN65" s="144">
        <f t="shared" si="38"/>
        <v>0</v>
      </c>
      <c r="AO65" s="144">
        <f t="shared" si="38"/>
        <v>0</v>
      </c>
      <c r="AP65" s="144">
        <f t="shared" si="38"/>
        <v>0</v>
      </c>
      <c r="AQ65" s="144">
        <f t="shared" si="38"/>
        <v>0</v>
      </c>
      <c r="AR65" s="144">
        <f t="shared" si="38"/>
        <v>0</v>
      </c>
      <c r="AS65" s="144">
        <f t="shared" si="38"/>
        <v>0</v>
      </c>
      <c r="AT65" s="144">
        <f t="shared" si="38"/>
        <v>0</v>
      </c>
      <c r="AU65" s="144">
        <f t="shared" si="38"/>
        <v>0</v>
      </c>
      <c r="AV65" s="144">
        <f t="shared" si="39"/>
        <v>0</v>
      </c>
      <c r="AX65" s="144">
        <f t="shared" si="40"/>
        <v>0</v>
      </c>
      <c r="AY65" s="144">
        <f t="shared" si="33"/>
        <v>0</v>
      </c>
      <c r="AZ65" s="144">
        <f t="shared" si="33"/>
        <v>0</v>
      </c>
      <c r="BA65" s="144">
        <f t="shared" si="33"/>
        <v>0</v>
      </c>
      <c r="BB65" s="144">
        <f t="shared" si="33"/>
        <v>0</v>
      </c>
      <c r="BC65" s="144">
        <f t="shared" si="33"/>
        <v>0</v>
      </c>
      <c r="BD65" s="144">
        <f t="shared" si="33"/>
        <v>0</v>
      </c>
      <c r="BE65" s="144">
        <f t="shared" si="33"/>
        <v>0</v>
      </c>
      <c r="BF65" s="144">
        <f t="shared" si="32"/>
        <v>0</v>
      </c>
      <c r="BG65" s="144">
        <f t="shared" si="32"/>
        <v>0</v>
      </c>
      <c r="BH65" s="144">
        <f t="shared" si="32"/>
        <v>0</v>
      </c>
      <c r="BI65" s="144">
        <f t="shared" si="32"/>
        <v>0</v>
      </c>
      <c r="BJ65" s="144">
        <f t="shared" si="32"/>
        <v>0</v>
      </c>
      <c r="BK65" s="144">
        <f t="shared" si="32"/>
        <v>0</v>
      </c>
      <c r="BL65" s="144">
        <f t="shared" si="32"/>
        <v>0</v>
      </c>
      <c r="BM65" s="144">
        <f t="shared" si="32"/>
        <v>0</v>
      </c>
      <c r="BN65" s="144">
        <f t="shared" si="32"/>
        <v>0</v>
      </c>
      <c r="BO65" s="144">
        <f t="shared" si="22"/>
        <v>0</v>
      </c>
      <c r="BP65" s="144">
        <f t="shared" si="22"/>
        <v>0</v>
      </c>
      <c r="BQ65" s="144">
        <f t="shared" si="22"/>
        <v>0</v>
      </c>
      <c r="BR65" s="144">
        <f t="shared" si="22"/>
        <v>0</v>
      </c>
      <c r="BS65" s="144">
        <f t="shared" si="22"/>
        <v>0</v>
      </c>
      <c r="BT65" s="144">
        <f t="shared" si="22"/>
        <v>0</v>
      </c>
      <c r="BU65" s="144">
        <f t="shared" si="22"/>
        <v>0</v>
      </c>
      <c r="BV65" s="144">
        <f t="shared" si="22"/>
        <v>0</v>
      </c>
      <c r="BW65" s="144">
        <f t="shared" si="16"/>
        <v>0</v>
      </c>
      <c r="BX65" s="144">
        <f t="shared" si="16"/>
        <v>0</v>
      </c>
      <c r="BY65" s="144">
        <f t="shared" si="16"/>
        <v>0</v>
      </c>
      <c r="BZ65" s="144">
        <f t="shared" si="16"/>
        <v>0</v>
      </c>
      <c r="CA65" s="144">
        <f t="shared" si="16"/>
        <v>0</v>
      </c>
      <c r="CB65" s="144">
        <f t="shared" si="16"/>
        <v>0</v>
      </c>
      <c r="CC65" s="369"/>
      <c r="CE65" s="189" t="str">
        <f t="shared" si="1"/>
        <v>Accumulateur</v>
      </c>
      <c r="CF65" s="145"/>
      <c r="CG65" s="145">
        <v>1</v>
      </c>
      <c r="CH65" s="145">
        <v>1</v>
      </c>
      <c r="CI65" s="145">
        <v>1</v>
      </c>
      <c r="CJ65" s="145">
        <v>1</v>
      </c>
      <c r="CK65" s="145">
        <v>1</v>
      </c>
      <c r="CL65" s="145">
        <v>1</v>
      </c>
      <c r="CM65" s="145">
        <v>1</v>
      </c>
      <c r="CN65" s="145">
        <v>1</v>
      </c>
      <c r="CO65" s="145">
        <v>1</v>
      </c>
      <c r="CP65" s="145">
        <v>1</v>
      </c>
      <c r="CQ65" s="145">
        <v>1</v>
      </c>
      <c r="CR65" s="145">
        <v>1</v>
      </c>
      <c r="CS65" s="145">
        <v>1</v>
      </c>
      <c r="CT65" s="145">
        <f t="shared" si="2"/>
        <v>0</v>
      </c>
      <c r="CU65" s="145">
        <f t="shared" si="3"/>
        <v>0</v>
      </c>
      <c r="CV65" s="145">
        <f t="shared" si="7"/>
        <v>0</v>
      </c>
    </row>
    <row r="66" spans="1:100" s="137" customFormat="1" ht="13.5" hidden="1" thickBot="1" x14ac:dyDescent="0.25">
      <c r="A66" s="158"/>
      <c r="B66" s="98" t="s">
        <v>367</v>
      </c>
      <c r="C66" s="319"/>
      <c r="D66" s="49"/>
      <c r="E66" s="152">
        <v>30</v>
      </c>
      <c r="F66" s="642"/>
      <c r="G66" s="34">
        <v>1E-3</v>
      </c>
      <c r="H66" s="636"/>
      <c r="I66" s="622" t="s">
        <v>124</v>
      </c>
      <c r="J66" s="84"/>
      <c r="K66" s="139">
        <f t="shared" si="8"/>
        <v>30</v>
      </c>
      <c r="L66" s="140">
        <f t="shared" si="35"/>
        <v>1E-3</v>
      </c>
      <c r="M66" s="141">
        <f t="shared" si="36"/>
        <v>0</v>
      </c>
      <c r="N66" s="141">
        <f t="shared" si="37"/>
        <v>0</v>
      </c>
      <c r="O66" s="70"/>
      <c r="P66" s="149" t="str">
        <f t="shared" si="0"/>
        <v>Calorifugeage</v>
      </c>
      <c r="Q66" s="144">
        <f t="shared" si="12"/>
        <v>0</v>
      </c>
      <c r="R66" s="144">
        <f t="shared" si="38"/>
        <v>0</v>
      </c>
      <c r="S66" s="144">
        <f t="shared" si="38"/>
        <v>0</v>
      </c>
      <c r="T66" s="144">
        <f t="shared" si="38"/>
        <v>0</v>
      </c>
      <c r="U66" s="144">
        <f t="shared" si="38"/>
        <v>0</v>
      </c>
      <c r="V66" s="144">
        <f t="shared" si="38"/>
        <v>0</v>
      </c>
      <c r="W66" s="144">
        <f t="shared" si="38"/>
        <v>0</v>
      </c>
      <c r="X66" s="144">
        <f t="shared" si="38"/>
        <v>0</v>
      </c>
      <c r="Y66" s="144">
        <f t="shared" si="38"/>
        <v>0</v>
      </c>
      <c r="Z66" s="144">
        <f t="shared" si="38"/>
        <v>0</v>
      </c>
      <c r="AA66" s="144">
        <f t="shared" si="38"/>
        <v>0</v>
      </c>
      <c r="AB66" s="144">
        <f t="shared" si="38"/>
        <v>0</v>
      </c>
      <c r="AC66" s="144">
        <f t="shared" si="38"/>
        <v>0</v>
      </c>
      <c r="AD66" s="144">
        <f t="shared" si="38"/>
        <v>0</v>
      </c>
      <c r="AE66" s="144">
        <f t="shared" si="38"/>
        <v>0</v>
      </c>
      <c r="AF66" s="144">
        <f t="shared" si="38"/>
        <v>0</v>
      </c>
      <c r="AG66" s="144">
        <f t="shared" si="38"/>
        <v>0</v>
      </c>
      <c r="AH66" s="144">
        <f t="shared" si="38"/>
        <v>0</v>
      </c>
      <c r="AI66" s="144">
        <f t="shared" si="38"/>
        <v>0</v>
      </c>
      <c r="AJ66" s="144">
        <f t="shared" si="38"/>
        <v>0</v>
      </c>
      <c r="AK66" s="144">
        <f t="shared" si="38"/>
        <v>0</v>
      </c>
      <c r="AL66" s="144">
        <f t="shared" si="38"/>
        <v>0</v>
      </c>
      <c r="AM66" s="144">
        <f t="shared" si="38"/>
        <v>0</v>
      </c>
      <c r="AN66" s="144">
        <f t="shared" si="38"/>
        <v>0</v>
      </c>
      <c r="AO66" s="144">
        <f t="shared" si="38"/>
        <v>0</v>
      </c>
      <c r="AP66" s="144">
        <f t="shared" si="38"/>
        <v>0</v>
      </c>
      <c r="AQ66" s="144">
        <f t="shared" si="38"/>
        <v>0</v>
      </c>
      <c r="AR66" s="144">
        <f t="shared" si="38"/>
        <v>0</v>
      </c>
      <c r="AS66" s="144">
        <f t="shared" si="38"/>
        <v>0</v>
      </c>
      <c r="AT66" s="144">
        <f t="shared" si="38"/>
        <v>0</v>
      </c>
      <c r="AU66" s="144">
        <f t="shared" si="38"/>
        <v>0</v>
      </c>
      <c r="AV66" s="144">
        <f t="shared" si="39"/>
        <v>0</v>
      </c>
      <c r="AX66" s="144">
        <f t="shared" si="40"/>
        <v>0</v>
      </c>
      <c r="AY66" s="144">
        <f t="shared" si="33"/>
        <v>0</v>
      </c>
      <c r="AZ66" s="144">
        <f t="shared" si="33"/>
        <v>0</v>
      </c>
      <c r="BA66" s="144">
        <f t="shared" si="33"/>
        <v>0</v>
      </c>
      <c r="BB66" s="144">
        <f t="shared" si="33"/>
        <v>0</v>
      </c>
      <c r="BC66" s="144">
        <f t="shared" si="33"/>
        <v>0</v>
      </c>
      <c r="BD66" s="144">
        <f t="shared" si="33"/>
        <v>0</v>
      </c>
      <c r="BE66" s="144">
        <f t="shared" si="33"/>
        <v>0</v>
      </c>
      <c r="BF66" s="144">
        <f t="shared" si="32"/>
        <v>0</v>
      </c>
      <c r="BG66" s="144">
        <f t="shared" si="32"/>
        <v>0</v>
      </c>
      <c r="BH66" s="144">
        <f t="shared" si="32"/>
        <v>0</v>
      </c>
      <c r="BI66" s="144">
        <f t="shared" si="32"/>
        <v>0</v>
      </c>
      <c r="BJ66" s="144">
        <f t="shared" si="32"/>
        <v>0</v>
      </c>
      <c r="BK66" s="144">
        <f t="shared" si="32"/>
        <v>0</v>
      </c>
      <c r="BL66" s="144">
        <f t="shared" si="32"/>
        <v>0</v>
      </c>
      <c r="BM66" s="144">
        <f t="shared" si="32"/>
        <v>0</v>
      </c>
      <c r="BN66" s="144">
        <f t="shared" si="32"/>
        <v>0</v>
      </c>
      <c r="BO66" s="144">
        <f t="shared" si="22"/>
        <v>0</v>
      </c>
      <c r="BP66" s="144">
        <f t="shared" si="22"/>
        <v>0</v>
      </c>
      <c r="BQ66" s="144">
        <f t="shared" si="22"/>
        <v>0</v>
      </c>
      <c r="BR66" s="144">
        <f t="shared" si="22"/>
        <v>0</v>
      </c>
      <c r="BS66" s="144">
        <f t="shared" si="22"/>
        <v>0</v>
      </c>
      <c r="BT66" s="144">
        <f t="shared" si="22"/>
        <v>0</v>
      </c>
      <c r="BU66" s="144">
        <f t="shared" si="22"/>
        <v>0</v>
      </c>
      <c r="BV66" s="144">
        <f t="shared" si="22"/>
        <v>0</v>
      </c>
      <c r="BW66" s="144">
        <f t="shared" si="16"/>
        <v>0</v>
      </c>
      <c r="BX66" s="144">
        <f t="shared" si="16"/>
        <v>0</v>
      </c>
      <c r="BY66" s="144">
        <f t="shared" si="16"/>
        <v>0</v>
      </c>
      <c r="BZ66" s="144">
        <f t="shared" si="16"/>
        <v>0</v>
      </c>
      <c r="CA66" s="144">
        <f t="shared" si="16"/>
        <v>0</v>
      </c>
      <c r="CB66" s="144">
        <f t="shared" si="16"/>
        <v>0</v>
      </c>
      <c r="CC66" s="369"/>
      <c r="CE66" s="189" t="str">
        <f t="shared" si="1"/>
        <v>Calorifugeage</v>
      </c>
      <c r="CF66" s="145"/>
      <c r="CG66" s="145">
        <v>1</v>
      </c>
      <c r="CH66" s="145">
        <v>1</v>
      </c>
      <c r="CI66" s="145">
        <v>1</v>
      </c>
      <c r="CJ66" s="145">
        <v>1</v>
      </c>
      <c r="CK66" s="145">
        <v>1</v>
      </c>
      <c r="CL66" s="145">
        <v>1</v>
      </c>
      <c r="CM66" s="145">
        <v>1</v>
      </c>
      <c r="CN66" s="145">
        <v>1</v>
      </c>
      <c r="CO66" s="145">
        <v>1</v>
      </c>
      <c r="CP66" s="145">
        <v>1</v>
      </c>
      <c r="CQ66" s="145">
        <v>1</v>
      </c>
      <c r="CR66" s="145">
        <v>1</v>
      </c>
      <c r="CS66" s="145">
        <v>1</v>
      </c>
      <c r="CT66" s="145">
        <f t="shared" si="2"/>
        <v>0</v>
      </c>
      <c r="CU66" s="145">
        <f t="shared" si="3"/>
        <v>0</v>
      </c>
      <c r="CV66" s="145">
        <f t="shared" si="7"/>
        <v>0</v>
      </c>
    </row>
    <row r="67" spans="1:100" s="137" customFormat="1" hidden="1" x14ac:dyDescent="0.2">
      <c r="A67" s="158"/>
      <c r="B67" s="96" t="s">
        <v>45</v>
      </c>
      <c r="C67" s="320"/>
      <c r="D67" s="50"/>
      <c r="E67" s="510">
        <v>30</v>
      </c>
      <c r="F67" s="643"/>
      <c r="G67" s="157" t="s">
        <v>46</v>
      </c>
      <c r="H67" s="637"/>
      <c r="I67" s="623" t="s">
        <v>124</v>
      </c>
      <c r="J67" s="84"/>
      <c r="K67" s="139">
        <f t="shared" si="8"/>
        <v>30</v>
      </c>
      <c r="L67" s="140">
        <f t="shared" si="35"/>
        <v>0</v>
      </c>
      <c r="M67" s="141">
        <f t="shared" si="36"/>
        <v>0</v>
      </c>
      <c r="N67" s="141">
        <f t="shared" si="37"/>
        <v>0</v>
      </c>
      <c r="O67" s="70"/>
      <c r="P67" s="149" t="str">
        <f t="shared" si="0"/>
        <v>Autre</v>
      </c>
      <c r="Q67" s="144">
        <f t="shared" si="12"/>
        <v>0</v>
      </c>
      <c r="R67" s="144">
        <f t="shared" si="38"/>
        <v>0</v>
      </c>
      <c r="S67" s="144">
        <f t="shared" si="38"/>
        <v>0</v>
      </c>
      <c r="T67" s="144">
        <f t="shared" si="38"/>
        <v>0</v>
      </c>
      <c r="U67" s="144">
        <f t="shared" si="38"/>
        <v>0</v>
      </c>
      <c r="V67" s="144">
        <f t="shared" si="38"/>
        <v>0</v>
      </c>
      <c r="W67" s="144">
        <f t="shared" si="38"/>
        <v>0</v>
      </c>
      <c r="X67" s="144">
        <f t="shared" si="38"/>
        <v>0</v>
      </c>
      <c r="Y67" s="144">
        <f t="shared" si="38"/>
        <v>0</v>
      </c>
      <c r="Z67" s="144">
        <f t="shared" si="38"/>
        <v>0</v>
      </c>
      <c r="AA67" s="144">
        <f t="shared" si="38"/>
        <v>0</v>
      </c>
      <c r="AB67" s="144">
        <f t="shared" si="38"/>
        <v>0</v>
      </c>
      <c r="AC67" s="144">
        <f t="shared" si="38"/>
        <v>0</v>
      </c>
      <c r="AD67" s="144">
        <f t="shared" si="38"/>
        <v>0</v>
      </c>
      <c r="AE67" s="144">
        <f t="shared" si="38"/>
        <v>0</v>
      </c>
      <c r="AF67" s="144">
        <f t="shared" si="38"/>
        <v>0</v>
      </c>
      <c r="AG67" s="144">
        <f t="shared" si="38"/>
        <v>0</v>
      </c>
      <c r="AH67" s="144">
        <f t="shared" si="38"/>
        <v>0</v>
      </c>
      <c r="AI67" s="144">
        <f t="shared" si="38"/>
        <v>0</v>
      </c>
      <c r="AJ67" s="144">
        <f t="shared" si="38"/>
        <v>0</v>
      </c>
      <c r="AK67" s="144">
        <f t="shared" si="38"/>
        <v>0</v>
      </c>
      <c r="AL67" s="144">
        <f t="shared" si="38"/>
        <v>0</v>
      </c>
      <c r="AM67" s="144">
        <f t="shared" si="38"/>
        <v>0</v>
      </c>
      <c r="AN67" s="144">
        <f t="shared" si="38"/>
        <v>0</v>
      </c>
      <c r="AO67" s="144">
        <f t="shared" si="38"/>
        <v>0</v>
      </c>
      <c r="AP67" s="144">
        <f t="shared" si="38"/>
        <v>0</v>
      </c>
      <c r="AQ67" s="144">
        <f t="shared" si="38"/>
        <v>0</v>
      </c>
      <c r="AR67" s="144">
        <f t="shared" si="38"/>
        <v>0</v>
      </c>
      <c r="AS67" s="144">
        <f t="shared" si="38"/>
        <v>0</v>
      </c>
      <c r="AT67" s="144">
        <f t="shared" si="38"/>
        <v>0</v>
      </c>
      <c r="AU67" s="144">
        <f t="shared" si="38"/>
        <v>0</v>
      </c>
      <c r="AV67" s="144">
        <f t="shared" si="39"/>
        <v>0</v>
      </c>
      <c r="AX67" s="144">
        <f t="shared" si="40"/>
        <v>0</v>
      </c>
      <c r="AY67" s="144">
        <f t="shared" si="33"/>
        <v>0</v>
      </c>
      <c r="AZ67" s="144">
        <f t="shared" si="33"/>
        <v>0</v>
      </c>
      <c r="BA67" s="144">
        <f t="shared" si="33"/>
        <v>0</v>
      </c>
      <c r="BB67" s="144">
        <f t="shared" si="33"/>
        <v>0</v>
      </c>
      <c r="BC67" s="144">
        <f t="shared" si="33"/>
        <v>0</v>
      </c>
      <c r="BD67" s="144">
        <f t="shared" si="33"/>
        <v>0</v>
      </c>
      <c r="BE67" s="144">
        <f t="shared" si="33"/>
        <v>0</v>
      </c>
      <c r="BF67" s="144">
        <f t="shared" si="32"/>
        <v>0</v>
      </c>
      <c r="BG67" s="144">
        <f t="shared" si="32"/>
        <v>0</v>
      </c>
      <c r="BH67" s="144">
        <f t="shared" si="32"/>
        <v>0</v>
      </c>
      <c r="BI67" s="144">
        <f t="shared" si="32"/>
        <v>0</v>
      </c>
      <c r="BJ67" s="144">
        <f t="shared" si="32"/>
        <v>0</v>
      </c>
      <c r="BK67" s="144">
        <f t="shared" si="32"/>
        <v>0</v>
      </c>
      <c r="BL67" s="144">
        <f t="shared" si="32"/>
        <v>0</v>
      </c>
      <c r="BM67" s="144">
        <f t="shared" si="32"/>
        <v>0</v>
      </c>
      <c r="BN67" s="144">
        <f t="shared" si="32"/>
        <v>0</v>
      </c>
      <c r="BO67" s="144">
        <f t="shared" si="22"/>
        <v>0</v>
      </c>
      <c r="BP67" s="144">
        <f t="shared" si="22"/>
        <v>0</v>
      </c>
      <c r="BQ67" s="144">
        <f t="shared" si="22"/>
        <v>0</v>
      </c>
      <c r="BR67" s="144">
        <f t="shared" si="22"/>
        <v>0</v>
      </c>
      <c r="BS67" s="144">
        <f t="shared" si="22"/>
        <v>0</v>
      </c>
      <c r="BT67" s="144">
        <f t="shared" si="22"/>
        <v>0</v>
      </c>
      <c r="BU67" s="144">
        <f t="shared" si="22"/>
        <v>0</v>
      </c>
      <c r="BV67" s="144">
        <f t="shared" si="22"/>
        <v>0</v>
      </c>
      <c r="BW67" s="144">
        <f t="shared" si="16"/>
        <v>0</v>
      </c>
      <c r="BX67" s="144">
        <f t="shared" si="16"/>
        <v>0</v>
      </c>
      <c r="BY67" s="144">
        <f t="shared" si="16"/>
        <v>0</v>
      </c>
      <c r="BZ67" s="144">
        <f t="shared" si="16"/>
        <v>0</v>
      </c>
      <c r="CA67" s="144">
        <f t="shared" si="16"/>
        <v>0</v>
      </c>
      <c r="CB67" s="144">
        <f t="shared" si="16"/>
        <v>0</v>
      </c>
      <c r="CC67" s="369"/>
      <c r="CE67" s="189" t="str">
        <f t="shared" si="1"/>
        <v>Autre</v>
      </c>
      <c r="CF67" s="145"/>
      <c r="CG67" s="145">
        <v>1</v>
      </c>
      <c r="CH67" s="145">
        <v>1</v>
      </c>
      <c r="CI67" s="145">
        <v>1</v>
      </c>
      <c r="CJ67" s="145">
        <v>1</v>
      </c>
      <c r="CK67" s="145">
        <v>1</v>
      </c>
      <c r="CL67" s="145">
        <v>1</v>
      </c>
      <c r="CM67" s="145">
        <v>1</v>
      </c>
      <c r="CN67" s="145">
        <v>1</v>
      </c>
      <c r="CO67" s="145">
        <v>1</v>
      </c>
      <c r="CP67" s="145">
        <v>1</v>
      </c>
      <c r="CQ67" s="145">
        <v>1</v>
      </c>
      <c r="CR67" s="145">
        <v>1</v>
      </c>
      <c r="CS67" s="145">
        <v>1</v>
      </c>
      <c r="CT67" s="145">
        <f t="shared" si="2"/>
        <v>0</v>
      </c>
      <c r="CU67" s="145">
        <f t="shared" si="3"/>
        <v>0</v>
      </c>
      <c r="CV67" s="145">
        <f t="shared" si="7"/>
        <v>0</v>
      </c>
    </row>
    <row r="68" spans="1:100" s="137" customFormat="1" ht="13.5" hidden="1" thickBot="1" x14ac:dyDescent="0.25">
      <c r="A68" s="158"/>
      <c r="B68" s="625" t="s">
        <v>144</v>
      </c>
      <c r="C68" s="322"/>
      <c r="D68" s="129"/>
      <c r="E68" s="155"/>
      <c r="F68" s="127"/>
      <c r="G68" s="130"/>
      <c r="H68" s="639"/>
      <c r="I68" s="130"/>
      <c r="J68" s="84"/>
      <c r="K68" s="139"/>
      <c r="L68" s="140"/>
      <c r="M68" s="141"/>
      <c r="N68" s="141"/>
      <c r="O68" s="70"/>
      <c r="P68" s="134" t="str">
        <f t="shared" si="0"/>
        <v>5. Conduit de cheminée</v>
      </c>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369"/>
      <c r="CE68" s="374" t="str">
        <f t="shared" si="1"/>
        <v>5. Conduit de cheminée</v>
      </c>
      <c r="CF68" s="145">
        <v>1</v>
      </c>
      <c r="CG68" s="145"/>
      <c r="CH68" s="145"/>
      <c r="CI68" s="145"/>
      <c r="CJ68" s="145"/>
      <c r="CK68" s="145"/>
      <c r="CL68" s="145"/>
      <c r="CM68" s="145">
        <v>1</v>
      </c>
      <c r="CN68" s="145">
        <v>1</v>
      </c>
      <c r="CO68" s="145"/>
      <c r="CP68" s="145"/>
      <c r="CQ68" s="145">
        <v>1</v>
      </c>
      <c r="CR68" s="145">
        <v>1</v>
      </c>
      <c r="CS68" s="145">
        <v>1</v>
      </c>
      <c r="CT68" s="145">
        <f t="shared" si="2"/>
        <v>1</v>
      </c>
      <c r="CU68" s="145">
        <f t="shared" si="3"/>
        <v>1</v>
      </c>
      <c r="CV68" s="145">
        <f t="shared" si="7"/>
        <v>1</v>
      </c>
    </row>
    <row r="69" spans="1:100" s="137" customFormat="1" ht="13.5" hidden="1" thickBot="1" x14ac:dyDescent="0.25">
      <c r="A69" s="158"/>
      <c r="B69" s="96" t="s">
        <v>373</v>
      </c>
      <c r="C69" s="319"/>
      <c r="D69" s="49"/>
      <c r="E69" s="138">
        <v>20</v>
      </c>
      <c r="F69" s="642"/>
      <c r="G69" s="148">
        <v>2.5000000000000001E-2</v>
      </c>
      <c r="H69" s="636"/>
      <c r="I69" s="622" t="s">
        <v>124</v>
      </c>
      <c r="J69" s="84"/>
      <c r="K69" s="139">
        <f t="shared" si="8"/>
        <v>20</v>
      </c>
      <c r="L69" s="140">
        <f t="shared" ref="L69:L73" si="41">IF(ISNUMBER(H69),IF(I69=$D$332,IFERROR(H69/D69,"-"),H69/100),IF(ISNUMBER(G69),G69,0))</f>
        <v>2.5000000000000001E-2</v>
      </c>
      <c r="M69" s="141">
        <f t="shared" ref="M69:M73" si="42">IF(AND(ISNUMBER(H69),I69=$D$332),H69,L69*D69)</f>
        <v>0</v>
      </c>
      <c r="N69" s="141">
        <f t="shared" ref="N69:N73" si="43">1/K69*D69</f>
        <v>0</v>
      </c>
      <c r="O69" s="70"/>
      <c r="P69" s="149" t="str">
        <f t="shared" si="0"/>
        <v>Conduit de cheminée 1</v>
      </c>
      <c r="Q69" s="144">
        <f t="shared" si="12"/>
        <v>0</v>
      </c>
      <c r="R69" s="144">
        <f t="shared" ref="R69:AU73" si="44">IF(Betrachtungszeit_Heizung&lt;R$26,0,IF(AND(Q$26&lt;&gt;0,Q$26/($K69)=INT(Q$26/($K69))),$D69,0))</f>
        <v>0</v>
      </c>
      <c r="S69" s="144">
        <f t="shared" si="44"/>
        <v>0</v>
      </c>
      <c r="T69" s="144">
        <f t="shared" si="44"/>
        <v>0</v>
      </c>
      <c r="U69" s="144">
        <f t="shared" si="44"/>
        <v>0</v>
      </c>
      <c r="V69" s="144">
        <f t="shared" si="44"/>
        <v>0</v>
      </c>
      <c r="W69" s="144">
        <f t="shared" si="44"/>
        <v>0</v>
      </c>
      <c r="X69" s="144">
        <f t="shared" si="44"/>
        <v>0</v>
      </c>
      <c r="Y69" s="144">
        <f t="shared" si="44"/>
        <v>0</v>
      </c>
      <c r="Z69" s="144">
        <f t="shared" si="44"/>
        <v>0</v>
      </c>
      <c r="AA69" s="144">
        <f t="shared" si="44"/>
        <v>0</v>
      </c>
      <c r="AB69" s="144">
        <f t="shared" si="44"/>
        <v>0</v>
      </c>
      <c r="AC69" s="144">
        <f t="shared" si="44"/>
        <v>0</v>
      </c>
      <c r="AD69" s="144">
        <f t="shared" si="44"/>
        <v>0</v>
      </c>
      <c r="AE69" s="144">
        <f t="shared" si="44"/>
        <v>0</v>
      </c>
      <c r="AF69" s="144">
        <f t="shared" si="44"/>
        <v>0</v>
      </c>
      <c r="AG69" s="144">
        <f t="shared" si="44"/>
        <v>0</v>
      </c>
      <c r="AH69" s="144">
        <f t="shared" si="44"/>
        <v>0</v>
      </c>
      <c r="AI69" s="144">
        <f t="shared" si="44"/>
        <v>0</v>
      </c>
      <c r="AJ69" s="144">
        <f t="shared" si="44"/>
        <v>0</v>
      </c>
      <c r="AK69" s="144">
        <f t="shared" si="44"/>
        <v>0</v>
      </c>
      <c r="AL69" s="144">
        <f t="shared" si="44"/>
        <v>0</v>
      </c>
      <c r="AM69" s="144">
        <f t="shared" si="44"/>
        <v>0</v>
      </c>
      <c r="AN69" s="144">
        <f t="shared" si="44"/>
        <v>0</v>
      </c>
      <c r="AO69" s="144">
        <f t="shared" si="44"/>
        <v>0</v>
      </c>
      <c r="AP69" s="144">
        <f t="shared" si="44"/>
        <v>0</v>
      </c>
      <c r="AQ69" s="144">
        <f t="shared" si="44"/>
        <v>0</v>
      </c>
      <c r="AR69" s="144">
        <f t="shared" si="44"/>
        <v>0</v>
      </c>
      <c r="AS69" s="144">
        <f t="shared" si="44"/>
        <v>0</v>
      </c>
      <c r="AT69" s="144">
        <f t="shared" si="44"/>
        <v>0</v>
      </c>
      <c r="AU69" s="144">
        <f t="shared" si="44"/>
        <v>0</v>
      </c>
      <c r="AV69" s="144">
        <f t="shared" si="39"/>
        <v>0</v>
      </c>
      <c r="AX69" s="144">
        <f t="shared" si="40"/>
        <v>0</v>
      </c>
      <c r="AY69" s="144">
        <f t="shared" si="33"/>
        <v>0</v>
      </c>
      <c r="AZ69" s="144">
        <f t="shared" si="33"/>
        <v>0</v>
      </c>
      <c r="BA69" s="144">
        <f t="shared" si="33"/>
        <v>0</v>
      </c>
      <c r="BB69" s="144">
        <f t="shared" si="33"/>
        <v>0</v>
      </c>
      <c r="BC69" s="144">
        <f t="shared" si="33"/>
        <v>0</v>
      </c>
      <c r="BD69" s="144">
        <f t="shared" si="33"/>
        <v>0</v>
      </c>
      <c r="BE69" s="144">
        <f t="shared" si="33"/>
        <v>0</v>
      </c>
      <c r="BF69" s="144">
        <f t="shared" si="32"/>
        <v>0</v>
      </c>
      <c r="BG69" s="144">
        <f t="shared" si="32"/>
        <v>0</v>
      </c>
      <c r="BH69" s="144">
        <f t="shared" si="32"/>
        <v>0</v>
      </c>
      <c r="BI69" s="144">
        <f t="shared" si="32"/>
        <v>0</v>
      </c>
      <c r="BJ69" s="144">
        <f t="shared" si="32"/>
        <v>0</v>
      </c>
      <c r="BK69" s="144">
        <f t="shared" si="32"/>
        <v>0</v>
      </c>
      <c r="BL69" s="144">
        <f t="shared" si="32"/>
        <v>0</v>
      </c>
      <c r="BM69" s="144">
        <f t="shared" si="32"/>
        <v>0</v>
      </c>
      <c r="BN69" s="144">
        <f t="shared" si="32"/>
        <v>0</v>
      </c>
      <c r="BO69" s="144">
        <f t="shared" si="22"/>
        <v>0</v>
      </c>
      <c r="BP69" s="144">
        <f t="shared" si="22"/>
        <v>0</v>
      </c>
      <c r="BQ69" s="144">
        <f t="shared" si="22"/>
        <v>0</v>
      </c>
      <c r="BR69" s="144">
        <f t="shared" si="22"/>
        <v>0</v>
      </c>
      <c r="BS69" s="144">
        <f t="shared" si="22"/>
        <v>0</v>
      </c>
      <c r="BT69" s="144">
        <f t="shared" si="22"/>
        <v>0</v>
      </c>
      <c r="BU69" s="144">
        <f t="shared" si="22"/>
        <v>0</v>
      </c>
      <c r="BV69" s="144">
        <f t="shared" si="22"/>
        <v>0</v>
      </c>
      <c r="BW69" s="144">
        <f t="shared" si="16"/>
        <v>0</v>
      </c>
      <c r="BX69" s="144">
        <f t="shared" si="16"/>
        <v>0</v>
      </c>
      <c r="BY69" s="144">
        <f t="shared" si="16"/>
        <v>0</v>
      </c>
      <c r="BZ69" s="144">
        <f t="shared" si="16"/>
        <v>0</v>
      </c>
      <c r="CA69" s="144">
        <f t="shared" si="16"/>
        <v>0</v>
      </c>
      <c r="CB69" s="144">
        <f t="shared" si="16"/>
        <v>0</v>
      </c>
      <c r="CC69" s="369"/>
      <c r="CE69" s="189" t="str">
        <f t="shared" si="1"/>
        <v>Conduit de cheminée 1</v>
      </c>
      <c r="CF69" s="145"/>
      <c r="CG69" s="145"/>
      <c r="CH69" s="145"/>
      <c r="CI69" s="145"/>
      <c r="CJ69" s="145"/>
      <c r="CK69" s="145"/>
      <c r="CL69" s="145"/>
      <c r="CM69" s="145">
        <v>1</v>
      </c>
      <c r="CN69" s="145">
        <v>1</v>
      </c>
      <c r="CO69" s="145"/>
      <c r="CP69" s="145"/>
      <c r="CQ69" s="145">
        <v>1</v>
      </c>
      <c r="CR69" s="145">
        <v>1</v>
      </c>
      <c r="CS69" s="145">
        <v>1</v>
      </c>
      <c r="CT69" s="145">
        <f t="shared" si="2"/>
        <v>0</v>
      </c>
      <c r="CU69" s="145">
        <f t="shared" si="3"/>
        <v>0</v>
      </c>
      <c r="CV69" s="145">
        <f t="shared" si="7"/>
        <v>0</v>
      </c>
    </row>
    <row r="70" spans="1:100" s="137" customFormat="1" ht="13.5" hidden="1" thickBot="1" x14ac:dyDescent="0.25">
      <c r="A70" s="158"/>
      <c r="B70" s="96" t="s">
        <v>374</v>
      </c>
      <c r="C70" s="320"/>
      <c r="D70" s="50"/>
      <c r="E70" s="138">
        <v>20</v>
      </c>
      <c r="F70" s="643"/>
      <c r="G70" s="148">
        <v>2.5000000000000001E-2</v>
      </c>
      <c r="H70" s="637"/>
      <c r="I70" s="622" t="s">
        <v>124</v>
      </c>
      <c r="J70" s="84"/>
      <c r="K70" s="139">
        <f t="shared" si="8"/>
        <v>20</v>
      </c>
      <c r="L70" s="140">
        <f t="shared" si="41"/>
        <v>2.5000000000000001E-2</v>
      </c>
      <c r="M70" s="141">
        <f t="shared" si="42"/>
        <v>0</v>
      </c>
      <c r="N70" s="141">
        <f t="shared" si="43"/>
        <v>0</v>
      </c>
      <c r="O70" s="70"/>
      <c r="P70" s="149" t="str">
        <f t="shared" si="0"/>
        <v>Conduit de cheminée 2</v>
      </c>
      <c r="Q70" s="144">
        <f t="shared" si="12"/>
        <v>0</v>
      </c>
      <c r="R70" s="144">
        <f t="shared" si="44"/>
        <v>0</v>
      </c>
      <c r="S70" s="144">
        <f t="shared" si="44"/>
        <v>0</v>
      </c>
      <c r="T70" s="144">
        <f t="shared" si="44"/>
        <v>0</v>
      </c>
      <c r="U70" s="144">
        <f t="shared" si="44"/>
        <v>0</v>
      </c>
      <c r="V70" s="144">
        <f t="shared" si="44"/>
        <v>0</v>
      </c>
      <c r="W70" s="144">
        <f t="shared" si="44"/>
        <v>0</v>
      </c>
      <c r="X70" s="144">
        <f t="shared" si="44"/>
        <v>0</v>
      </c>
      <c r="Y70" s="144">
        <f t="shared" si="44"/>
        <v>0</v>
      </c>
      <c r="Z70" s="144">
        <f t="shared" si="44"/>
        <v>0</v>
      </c>
      <c r="AA70" s="144">
        <f t="shared" si="44"/>
        <v>0</v>
      </c>
      <c r="AB70" s="144">
        <f t="shared" si="44"/>
        <v>0</v>
      </c>
      <c r="AC70" s="144">
        <f t="shared" si="44"/>
        <v>0</v>
      </c>
      <c r="AD70" s="144">
        <f t="shared" si="44"/>
        <v>0</v>
      </c>
      <c r="AE70" s="144">
        <f t="shared" si="44"/>
        <v>0</v>
      </c>
      <c r="AF70" s="144">
        <f t="shared" si="44"/>
        <v>0</v>
      </c>
      <c r="AG70" s="144">
        <f t="shared" si="44"/>
        <v>0</v>
      </c>
      <c r="AH70" s="144">
        <f t="shared" si="44"/>
        <v>0</v>
      </c>
      <c r="AI70" s="144">
        <f t="shared" si="44"/>
        <v>0</v>
      </c>
      <c r="AJ70" s="144">
        <f t="shared" si="44"/>
        <v>0</v>
      </c>
      <c r="AK70" s="144">
        <f t="shared" si="44"/>
        <v>0</v>
      </c>
      <c r="AL70" s="144">
        <f t="shared" si="44"/>
        <v>0</v>
      </c>
      <c r="AM70" s="144">
        <f t="shared" si="44"/>
        <v>0</v>
      </c>
      <c r="AN70" s="144">
        <f t="shared" si="44"/>
        <v>0</v>
      </c>
      <c r="AO70" s="144">
        <f t="shared" si="44"/>
        <v>0</v>
      </c>
      <c r="AP70" s="144">
        <f t="shared" si="44"/>
        <v>0</v>
      </c>
      <c r="AQ70" s="144">
        <f t="shared" si="44"/>
        <v>0</v>
      </c>
      <c r="AR70" s="144">
        <f t="shared" si="44"/>
        <v>0</v>
      </c>
      <c r="AS70" s="144">
        <f t="shared" si="44"/>
        <v>0</v>
      </c>
      <c r="AT70" s="144">
        <f t="shared" si="44"/>
        <v>0</v>
      </c>
      <c r="AU70" s="144">
        <f t="shared" si="44"/>
        <v>0</v>
      </c>
      <c r="AV70" s="144">
        <f t="shared" si="39"/>
        <v>0</v>
      </c>
      <c r="AX70" s="144">
        <f t="shared" si="40"/>
        <v>0</v>
      </c>
      <c r="AY70" s="144">
        <f t="shared" si="33"/>
        <v>0</v>
      </c>
      <c r="AZ70" s="144">
        <f t="shared" si="33"/>
        <v>0</v>
      </c>
      <c r="BA70" s="144">
        <f t="shared" si="33"/>
        <v>0</v>
      </c>
      <c r="BB70" s="144">
        <f t="shared" si="33"/>
        <v>0</v>
      </c>
      <c r="BC70" s="144">
        <f t="shared" si="33"/>
        <v>0</v>
      </c>
      <c r="BD70" s="144">
        <f t="shared" si="33"/>
        <v>0</v>
      </c>
      <c r="BE70" s="144">
        <f t="shared" si="33"/>
        <v>0</v>
      </c>
      <c r="BF70" s="144">
        <f t="shared" si="32"/>
        <v>0</v>
      </c>
      <c r="BG70" s="144">
        <f t="shared" si="32"/>
        <v>0</v>
      </c>
      <c r="BH70" s="144">
        <f t="shared" si="32"/>
        <v>0</v>
      </c>
      <c r="BI70" s="144">
        <f t="shared" si="32"/>
        <v>0</v>
      </c>
      <c r="BJ70" s="144">
        <f t="shared" si="32"/>
        <v>0</v>
      </c>
      <c r="BK70" s="144">
        <f t="shared" si="32"/>
        <v>0</v>
      </c>
      <c r="BL70" s="144">
        <f t="shared" si="32"/>
        <v>0</v>
      </c>
      <c r="BM70" s="144">
        <f t="shared" si="32"/>
        <v>0</v>
      </c>
      <c r="BN70" s="144">
        <f t="shared" si="32"/>
        <v>0</v>
      </c>
      <c r="BO70" s="144">
        <f t="shared" si="22"/>
        <v>0</v>
      </c>
      <c r="BP70" s="144">
        <f t="shared" si="22"/>
        <v>0</v>
      </c>
      <c r="BQ70" s="144">
        <f t="shared" si="22"/>
        <v>0</v>
      </c>
      <c r="BR70" s="144">
        <f t="shared" si="22"/>
        <v>0</v>
      </c>
      <c r="BS70" s="144">
        <f t="shared" si="22"/>
        <v>0</v>
      </c>
      <c r="BT70" s="144">
        <f t="shared" si="22"/>
        <v>0</v>
      </c>
      <c r="BU70" s="144">
        <f t="shared" si="22"/>
        <v>0</v>
      </c>
      <c r="BV70" s="144">
        <f t="shared" si="22"/>
        <v>0</v>
      </c>
      <c r="BW70" s="144">
        <f t="shared" si="16"/>
        <v>0</v>
      </c>
      <c r="BX70" s="144">
        <f t="shared" si="16"/>
        <v>0</v>
      </c>
      <c r="BY70" s="144">
        <f t="shared" si="16"/>
        <v>0</v>
      </c>
      <c r="BZ70" s="144">
        <f t="shared" si="16"/>
        <v>0</v>
      </c>
      <c r="CA70" s="144">
        <f t="shared" si="16"/>
        <v>0</v>
      </c>
      <c r="CB70" s="144">
        <f t="shared" si="16"/>
        <v>0</v>
      </c>
      <c r="CC70" s="369"/>
      <c r="CE70" s="189" t="str">
        <f t="shared" si="1"/>
        <v>Conduit de cheminée 2</v>
      </c>
      <c r="CF70" s="145"/>
      <c r="CG70" s="145"/>
      <c r="CH70" s="145"/>
      <c r="CI70" s="145"/>
      <c r="CJ70" s="145"/>
      <c r="CK70" s="145"/>
      <c r="CL70" s="145"/>
      <c r="CM70" s="145">
        <v>1</v>
      </c>
      <c r="CN70" s="145">
        <v>1</v>
      </c>
      <c r="CO70" s="145"/>
      <c r="CP70" s="145"/>
      <c r="CQ70" s="145">
        <v>1</v>
      </c>
      <c r="CR70" s="145">
        <v>1</v>
      </c>
      <c r="CS70" s="145">
        <v>1</v>
      </c>
      <c r="CT70" s="145">
        <f t="shared" si="2"/>
        <v>0</v>
      </c>
      <c r="CU70" s="145">
        <f t="shared" si="3"/>
        <v>0</v>
      </c>
      <c r="CV70" s="145">
        <f t="shared" si="7"/>
        <v>0</v>
      </c>
    </row>
    <row r="71" spans="1:100" s="137" customFormat="1" ht="13.5" hidden="1" thickBot="1" x14ac:dyDescent="0.25">
      <c r="A71" s="158"/>
      <c r="B71" s="96" t="s">
        <v>376</v>
      </c>
      <c r="C71" s="320"/>
      <c r="D71" s="50"/>
      <c r="E71" s="138">
        <v>15</v>
      </c>
      <c r="F71" s="643"/>
      <c r="G71" s="148">
        <v>3.5000000000000003E-2</v>
      </c>
      <c r="H71" s="637"/>
      <c r="I71" s="622" t="s">
        <v>124</v>
      </c>
      <c r="J71" s="84"/>
      <c r="K71" s="139">
        <f t="shared" si="8"/>
        <v>15</v>
      </c>
      <c r="L71" s="140">
        <f t="shared" si="41"/>
        <v>3.5000000000000003E-2</v>
      </c>
      <c r="M71" s="141">
        <f t="shared" si="42"/>
        <v>0</v>
      </c>
      <c r="N71" s="141">
        <f t="shared" si="43"/>
        <v>0</v>
      </c>
      <c r="O71" s="70"/>
      <c r="P71" s="149" t="str">
        <f t="shared" si="0"/>
        <v>Évacuation des cendres</v>
      </c>
      <c r="Q71" s="144">
        <f t="shared" si="12"/>
        <v>0</v>
      </c>
      <c r="R71" s="144">
        <f t="shared" si="44"/>
        <v>0</v>
      </c>
      <c r="S71" s="144">
        <f t="shared" si="44"/>
        <v>0</v>
      </c>
      <c r="T71" s="144">
        <f t="shared" si="44"/>
        <v>0</v>
      </c>
      <c r="U71" s="144">
        <f t="shared" si="44"/>
        <v>0</v>
      </c>
      <c r="V71" s="144">
        <f t="shared" si="44"/>
        <v>0</v>
      </c>
      <c r="W71" s="144">
        <f t="shared" si="44"/>
        <v>0</v>
      </c>
      <c r="X71" s="144">
        <f t="shared" si="44"/>
        <v>0</v>
      </c>
      <c r="Y71" s="144">
        <f t="shared" si="44"/>
        <v>0</v>
      </c>
      <c r="Z71" s="144">
        <f t="shared" si="44"/>
        <v>0</v>
      </c>
      <c r="AA71" s="144">
        <f t="shared" si="44"/>
        <v>0</v>
      </c>
      <c r="AB71" s="144">
        <f t="shared" si="44"/>
        <v>0</v>
      </c>
      <c r="AC71" s="144">
        <f t="shared" si="44"/>
        <v>0</v>
      </c>
      <c r="AD71" s="144">
        <f t="shared" si="44"/>
        <v>0</v>
      </c>
      <c r="AE71" s="144">
        <f t="shared" si="44"/>
        <v>0</v>
      </c>
      <c r="AF71" s="144">
        <f t="shared" si="44"/>
        <v>0</v>
      </c>
      <c r="AG71" s="144">
        <f t="shared" si="44"/>
        <v>0</v>
      </c>
      <c r="AH71" s="144">
        <f t="shared" si="44"/>
        <v>0</v>
      </c>
      <c r="AI71" s="144">
        <f t="shared" si="44"/>
        <v>0</v>
      </c>
      <c r="AJ71" s="144">
        <f t="shared" si="44"/>
        <v>0</v>
      </c>
      <c r="AK71" s="144">
        <f t="shared" si="44"/>
        <v>0</v>
      </c>
      <c r="AL71" s="144">
        <f t="shared" si="44"/>
        <v>0</v>
      </c>
      <c r="AM71" s="144">
        <f t="shared" si="44"/>
        <v>0</v>
      </c>
      <c r="AN71" s="144">
        <f t="shared" si="44"/>
        <v>0</v>
      </c>
      <c r="AO71" s="144">
        <f t="shared" si="44"/>
        <v>0</v>
      </c>
      <c r="AP71" s="144">
        <f t="shared" si="44"/>
        <v>0</v>
      </c>
      <c r="AQ71" s="144">
        <f t="shared" si="44"/>
        <v>0</v>
      </c>
      <c r="AR71" s="144">
        <f t="shared" si="44"/>
        <v>0</v>
      </c>
      <c r="AS71" s="144">
        <f t="shared" si="44"/>
        <v>0</v>
      </c>
      <c r="AT71" s="144">
        <f t="shared" si="44"/>
        <v>0</v>
      </c>
      <c r="AU71" s="144">
        <f t="shared" si="44"/>
        <v>0</v>
      </c>
      <c r="AV71" s="144">
        <f t="shared" si="39"/>
        <v>0</v>
      </c>
      <c r="AX71" s="144">
        <f t="shared" si="40"/>
        <v>0</v>
      </c>
      <c r="AY71" s="144">
        <f t="shared" si="33"/>
        <v>0</v>
      </c>
      <c r="AZ71" s="144">
        <f t="shared" si="33"/>
        <v>0</v>
      </c>
      <c r="BA71" s="144">
        <f t="shared" si="33"/>
        <v>0</v>
      </c>
      <c r="BB71" s="144">
        <f t="shared" si="33"/>
        <v>0</v>
      </c>
      <c r="BC71" s="144">
        <f t="shared" si="33"/>
        <v>0</v>
      </c>
      <c r="BD71" s="144">
        <f t="shared" si="33"/>
        <v>0</v>
      </c>
      <c r="BE71" s="144">
        <f t="shared" si="33"/>
        <v>0</v>
      </c>
      <c r="BF71" s="144">
        <f t="shared" si="32"/>
        <v>0</v>
      </c>
      <c r="BG71" s="144">
        <f t="shared" si="32"/>
        <v>0</v>
      </c>
      <c r="BH71" s="144">
        <f t="shared" si="32"/>
        <v>0</v>
      </c>
      <c r="BI71" s="144">
        <f t="shared" si="32"/>
        <v>0</v>
      </c>
      <c r="BJ71" s="144">
        <f t="shared" si="32"/>
        <v>0</v>
      </c>
      <c r="BK71" s="144">
        <f t="shared" si="32"/>
        <v>0</v>
      </c>
      <c r="BL71" s="144">
        <f t="shared" si="32"/>
        <v>0</v>
      </c>
      <c r="BM71" s="144">
        <f t="shared" si="32"/>
        <v>0</v>
      </c>
      <c r="BN71" s="144">
        <f t="shared" si="32"/>
        <v>0</v>
      </c>
      <c r="BO71" s="144">
        <f t="shared" si="22"/>
        <v>0</v>
      </c>
      <c r="BP71" s="144">
        <f t="shared" si="22"/>
        <v>0</v>
      </c>
      <c r="BQ71" s="144">
        <f t="shared" si="22"/>
        <v>0</v>
      </c>
      <c r="BR71" s="144">
        <f t="shared" si="22"/>
        <v>0</v>
      </c>
      <c r="BS71" s="144">
        <f t="shared" si="22"/>
        <v>0</v>
      </c>
      <c r="BT71" s="144">
        <f t="shared" si="22"/>
        <v>0</v>
      </c>
      <c r="BU71" s="144">
        <f t="shared" si="22"/>
        <v>0</v>
      </c>
      <c r="BV71" s="144">
        <f t="shared" ref="BV71:BY91" si="45">BU71-$N71+AO71</f>
        <v>0</v>
      </c>
      <c r="BW71" s="144">
        <f t="shared" si="16"/>
        <v>0</v>
      </c>
      <c r="BX71" s="144">
        <f t="shared" si="16"/>
        <v>0</v>
      </c>
      <c r="BY71" s="144">
        <f t="shared" si="16"/>
        <v>0</v>
      </c>
      <c r="BZ71" s="144">
        <f t="shared" si="16"/>
        <v>0</v>
      </c>
      <c r="CA71" s="144">
        <f t="shared" si="16"/>
        <v>0</v>
      </c>
      <c r="CB71" s="144">
        <f t="shared" si="16"/>
        <v>0</v>
      </c>
      <c r="CC71" s="369"/>
      <c r="CE71" s="189" t="str">
        <f t="shared" si="1"/>
        <v>Évacuation des cendres</v>
      </c>
      <c r="CF71" s="145"/>
      <c r="CG71" s="145"/>
      <c r="CH71" s="145"/>
      <c r="CI71" s="145"/>
      <c r="CJ71" s="145"/>
      <c r="CK71" s="145"/>
      <c r="CL71" s="145"/>
      <c r="CM71" s="145">
        <v>1</v>
      </c>
      <c r="CN71" s="145">
        <v>1</v>
      </c>
      <c r="CO71" s="145"/>
      <c r="CP71" s="145"/>
      <c r="CQ71" s="145"/>
      <c r="CR71" s="145"/>
      <c r="CS71" s="145"/>
      <c r="CT71" s="145">
        <f t="shared" si="2"/>
        <v>0</v>
      </c>
      <c r="CU71" s="145">
        <f t="shared" si="3"/>
        <v>0</v>
      </c>
      <c r="CV71" s="145">
        <f t="shared" si="7"/>
        <v>0</v>
      </c>
    </row>
    <row r="72" spans="1:100" s="137" customFormat="1" ht="13.5" hidden="1" thickBot="1" x14ac:dyDescent="0.25">
      <c r="A72" s="158"/>
      <c r="B72" s="96" t="s">
        <v>375</v>
      </c>
      <c r="C72" s="319"/>
      <c r="D72" s="49"/>
      <c r="E72" s="152">
        <v>15</v>
      </c>
      <c r="F72" s="642"/>
      <c r="G72" s="34">
        <v>3.5000000000000003E-2</v>
      </c>
      <c r="H72" s="636"/>
      <c r="I72" s="622" t="s">
        <v>124</v>
      </c>
      <c r="J72" s="84"/>
      <c r="K72" s="139">
        <f t="shared" si="8"/>
        <v>15</v>
      </c>
      <c r="L72" s="140">
        <f t="shared" si="41"/>
        <v>3.5000000000000003E-2</v>
      </c>
      <c r="M72" s="141">
        <f t="shared" si="42"/>
        <v>0</v>
      </c>
      <c r="N72" s="141">
        <f t="shared" si="43"/>
        <v>0</v>
      </c>
      <c r="O72" s="70"/>
      <c r="P72" s="149" t="str">
        <f t="shared" si="0"/>
        <v>Système de filtration des fumées</v>
      </c>
      <c r="Q72" s="144">
        <f t="shared" si="12"/>
        <v>0</v>
      </c>
      <c r="R72" s="144">
        <f t="shared" si="44"/>
        <v>0</v>
      </c>
      <c r="S72" s="144">
        <f t="shared" si="44"/>
        <v>0</v>
      </c>
      <c r="T72" s="144">
        <f t="shared" si="44"/>
        <v>0</v>
      </c>
      <c r="U72" s="144">
        <f t="shared" si="44"/>
        <v>0</v>
      </c>
      <c r="V72" s="144">
        <f t="shared" si="44"/>
        <v>0</v>
      </c>
      <c r="W72" s="144">
        <f t="shared" si="44"/>
        <v>0</v>
      </c>
      <c r="X72" s="144">
        <f t="shared" si="44"/>
        <v>0</v>
      </c>
      <c r="Y72" s="144">
        <f t="shared" si="44"/>
        <v>0</v>
      </c>
      <c r="Z72" s="144">
        <f t="shared" si="44"/>
        <v>0</v>
      </c>
      <c r="AA72" s="144">
        <f t="shared" si="44"/>
        <v>0</v>
      </c>
      <c r="AB72" s="144">
        <f t="shared" si="44"/>
        <v>0</v>
      </c>
      <c r="AC72" s="144">
        <f t="shared" si="44"/>
        <v>0</v>
      </c>
      <c r="AD72" s="144">
        <f t="shared" si="44"/>
        <v>0</v>
      </c>
      <c r="AE72" s="144">
        <f t="shared" si="44"/>
        <v>0</v>
      </c>
      <c r="AF72" s="144">
        <f t="shared" si="44"/>
        <v>0</v>
      </c>
      <c r="AG72" s="144">
        <f t="shared" si="44"/>
        <v>0</v>
      </c>
      <c r="AH72" s="144">
        <f t="shared" si="44"/>
        <v>0</v>
      </c>
      <c r="AI72" s="144">
        <f t="shared" si="44"/>
        <v>0</v>
      </c>
      <c r="AJ72" s="144">
        <f t="shared" si="44"/>
        <v>0</v>
      </c>
      <c r="AK72" s="144">
        <f t="shared" si="44"/>
        <v>0</v>
      </c>
      <c r="AL72" s="144">
        <f t="shared" si="44"/>
        <v>0</v>
      </c>
      <c r="AM72" s="144">
        <f t="shared" si="44"/>
        <v>0</v>
      </c>
      <c r="AN72" s="144">
        <f t="shared" si="44"/>
        <v>0</v>
      </c>
      <c r="AO72" s="144">
        <f t="shared" si="44"/>
        <v>0</v>
      </c>
      <c r="AP72" s="144">
        <f t="shared" si="44"/>
        <v>0</v>
      </c>
      <c r="AQ72" s="144">
        <f t="shared" si="44"/>
        <v>0</v>
      </c>
      <c r="AR72" s="144">
        <f t="shared" si="44"/>
        <v>0</v>
      </c>
      <c r="AS72" s="144">
        <f t="shared" si="44"/>
        <v>0</v>
      </c>
      <c r="AT72" s="144">
        <f t="shared" si="44"/>
        <v>0</v>
      </c>
      <c r="AU72" s="144">
        <f t="shared" si="44"/>
        <v>0</v>
      </c>
      <c r="AV72" s="144">
        <f t="shared" si="39"/>
        <v>0</v>
      </c>
      <c r="AX72" s="144">
        <f t="shared" si="40"/>
        <v>0</v>
      </c>
      <c r="AY72" s="144">
        <f t="shared" si="33"/>
        <v>0</v>
      </c>
      <c r="AZ72" s="144">
        <f t="shared" si="33"/>
        <v>0</v>
      </c>
      <c r="BA72" s="144">
        <f t="shared" si="33"/>
        <v>0</v>
      </c>
      <c r="BB72" s="144">
        <f t="shared" si="33"/>
        <v>0</v>
      </c>
      <c r="BC72" s="144">
        <f t="shared" si="33"/>
        <v>0</v>
      </c>
      <c r="BD72" s="144">
        <f t="shared" si="33"/>
        <v>0</v>
      </c>
      <c r="BE72" s="144">
        <f t="shared" si="33"/>
        <v>0</v>
      </c>
      <c r="BF72" s="144">
        <f t="shared" si="32"/>
        <v>0</v>
      </c>
      <c r="BG72" s="144">
        <f t="shared" si="32"/>
        <v>0</v>
      </c>
      <c r="BH72" s="144">
        <f t="shared" si="32"/>
        <v>0</v>
      </c>
      <c r="BI72" s="144">
        <f t="shared" si="32"/>
        <v>0</v>
      </c>
      <c r="BJ72" s="144">
        <f t="shared" si="32"/>
        <v>0</v>
      </c>
      <c r="BK72" s="144">
        <f t="shared" si="32"/>
        <v>0</v>
      </c>
      <c r="BL72" s="144">
        <f t="shared" si="32"/>
        <v>0</v>
      </c>
      <c r="BM72" s="144">
        <f t="shared" si="32"/>
        <v>0</v>
      </c>
      <c r="BN72" s="144">
        <f t="shared" si="32"/>
        <v>0</v>
      </c>
      <c r="BO72" s="144">
        <f t="shared" si="32"/>
        <v>0</v>
      </c>
      <c r="BP72" s="144">
        <f t="shared" si="32"/>
        <v>0</v>
      </c>
      <c r="BQ72" s="144">
        <f t="shared" si="32"/>
        <v>0</v>
      </c>
      <c r="BR72" s="144">
        <f t="shared" si="32"/>
        <v>0</v>
      </c>
      <c r="BS72" s="144">
        <f t="shared" si="32"/>
        <v>0</v>
      </c>
      <c r="BT72" s="144">
        <f t="shared" si="32"/>
        <v>0</v>
      </c>
      <c r="BU72" s="144">
        <f t="shared" si="32"/>
        <v>0</v>
      </c>
      <c r="BV72" s="144">
        <f t="shared" si="45"/>
        <v>0</v>
      </c>
      <c r="BW72" s="144">
        <f t="shared" si="16"/>
        <v>0</v>
      </c>
      <c r="BX72" s="144">
        <f t="shared" si="16"/>
        <v>0</v>
      </c>
      <c r="BY72" s="144">
        <f t="shared" si="16"/>
        <v>0</v>
      </c>
      <c r="BZ72" s="144">
        <f t="shared" si="16"/>
        <v>0</v>
      </c>
      <c r="CA72" s="144">
        <f t="shared" si="16"/>
        <v>0</v>
      </c>
      <c r="CB72" s="144">
        <f t="shared" si="16"/>
        <v>0</v>
      </c>
      <c r="CC72" s="369"/>
      <c r="CE72" s="189" t="str">
        <f t="shared" si="1"/>
        <v>Système de filtration des fumées</v>
      </c>
      <c r="CF72" s="145"/>
      <c r="CG72" s="145"/>
      <c r="CH72" s="145"/>
      <c r="CI72" s="145"/>
      <c r="CJ72" s="145"/>
      <c r="CK72" s="145"/>
      <c r="CL72" s="145"/>
      <c r="CM72" s="145">
        <v>1</v>
      </c>
      <c r="CN72" s="145">
        <v>1</v>
      </c>
      <c r="CO72" s="145"/>
      <c r="CP72" s="145"/>
      <c r="CQ72" s="145"/>
      <c r="CR72" s="145"/>
      <c r="CS72" s="145"/>
      <c r="CT72" s="145">
        <f t="shared" si="2"/>
        <v>0</v>
      </c>
      <c r="CU72" s="145">
        <f t="shared" si="3"/>
        <v>0</v>
      </c>
      <c r="CV72" s="145">
        <f t="shared" si="7"/>
        <v>0</v>
      </c>
    </row>
    <row r="73" spans="1:100" s="137" customFormat="1" hidden="1" x14ac:dyDescent="0.2">
      <c r="A73" s="158"/>
      <c r="B73" s="96" t="s">
        <v>45</v>
      </c>
      <c r="C73" s="320"/>
      <c r="D73" s="50"/>
      <c r="E73" s="510">
        <v>30</v>
      </c>
      <c r="F73" s="643"/>
      <c r="G73" s="157" t="s">
        <v>46</v>
      </c>
      <c r="H73" s="637"/>
      <c r="I73" s="623" t="s">
        <v>124</v>
      </c>
      <c r="J73" s="84"/>
      <c r="K73" s="139">
        <f t="shared" si="8"/>
        <v>30</v>
      </c>
      <c r="L73" s="140">
        <f t="shared" si="41"/>
        <v>0</v>
      </c>
      <c r="M73" s="141">
        <f t="shared" si="42"/>
        <v>0</v>
      </c>
      <c r="N73" s="141">
        <f t="shared" si="43"/>
        <v>0</v>
      </c>
      <c r="O73" s="70"/>
      <c r="P73" s="149" t="str">
        <f t="shared" si="0"/>
        <v>Autre</v>
      </c>
      <c r="Q73" s="144">
        <f t="shared" si="12"/>
        <v>0</v>
      </c>
      <c r="R73" s="144">
        <f t="shared" si="44"/>
        <v>0</v>
      </c>
      <c r="S73" s="144">
        <f t="shared" si="44"/>
        <v>0</v>
      </c>
      <c r="T73" s="144">
        <f t="shared" si="44"/>
        <v>0</v>
      </c>
      <c r="U73" s="144">
        <f t="shared" si="44"/>
        <v>0</v>
      </c>
      <c r="V73" s="144">
        <f t="shared" si="44"/>
        <v>0</v>
      </c>
      <c r="W73" s="144">
        <f t="shared" si="44"/>
        <v>0</v>
      </c>
      <c r="X73" s="144">
        <f t="shared" si="44"/>
        <v>0</v>
      </c>
      <c r="Y73" s="144">
        <f t="shared" si="44"/>
        <v>0</v>
      </c>
      <c r="Z73" s="144">
        <f t="shared" si="44"/>
        <v>0</v>
      </c>
      <c r="AA73" s="144">
        <f t="shared" si="44"/>
        <v>0</v>
      </c>
      <c r="AB73" s="144">
        <f t="shared" si="44"/>
        <v>0</v>
      </c>
      <c r="AC73" s="144">
        <f t="shared" si="44"/>
        <v>0</v>
      </c>
      <c r="AD73" s="144">
        <f t="shared" si="44"/>
        <v>0</v>
      </c>
      <c r="AE73" s="144">
        <f t="shared" si="44"/>
        <v>0</v>
      </c>
      <c r="AF73" s="144">
        <f t="shared" si="44"/>
        <v>0</v>
      </c>
      <c r="AG73" s="144">
        <f t="shared" si="44"/>
        <v>0</v>
      </c>
      <c r="AH73" s="144">
        <f t="shared" si="44"/>
        <v>0</v>
      </c>
      <c r="AI73" s="144">
        <f t="shared" si="44"/>
        <v>0</v>
      </c>
      <c r="AJ73" s="144">
        <f t="shared" si="44"/>
        <v>0</v>
      </c>
      <c r="AK73" s="144">
        <f t="shared" si="44"/>
        <v>0</v>
      </c>
      <c r="AL73" s="144">
        <f t="shared" si="44"/>
        <v>0</v>
      </c>
      <c r="AM73" s="144">
        <f t="shared" si="44"/>
        <v>0</v>
      </c>
      <c r="AN73" s="144">
        <f t="shared" si="44"/>
        <v>0</v>
      </c>
      <c r="AO73" s="144">
        <f t="shared" si="44"/>
        <v>0</v>
      </c>
      <c r="AP73" s="144">
        <f t="shared" si="44"/>
        <v>0</v>
      </c>
      <c r="AQ73" s="144">
        <f t="shared" si="44"/>
        <v>0</v>
      </c>
      <c r="AR73" s="144">
        <f t="shared" si="44"/>
        <v>0</v>
      </c>
      <c r="AS73" s="144">
        <f t="shared" si="44"/>
        <v>0</v>
      </c>
      <c r="AT73" s="144">
        <f t="shared" si="44"/>
        <v>0</v>
      </c>
      <c r="AU73" s="144">
        <f t="shared" si="44"/>
        <v>0</v>
      </c>
      <c r="AV73" s="144">
        <f t="shared" si="39"/>
        <v>0</v>
      </c>
      <c r="AX73" s="144">
        <f t="shared" si="40"/>
        <v>0</v>
      </c>
      <c r="AY73" s="144">
        <f t="shared" si="33"/>
        <v>0</v>
      </c>
      <c r="AZ73" s="144">
        <f t="shared" si="33"/>
        <v>0</v>
      </c>
      <c r="BA73" s="144">
        <f t="shared" si="33"/>
        <v>0</v>
      </c>
      <c r="BB73" s="144">
        <f t="shared" si="33"/>
        <v>0</v>
      </c>
      <c r="BC73" s="144">
        <f t="shared" si="33"/>
        <v>0</v>
      </c>
      <c r="BD73" s="144">
        <f t="shared" si="33"/>
        <v>0</v>
      </c>
      <c r="BE73" s="144">
        <f t="shared" si="33"/>
        <v>0</v>
      </c>
      <c r="BF73" s="144">
        <f t="shared" si="32"/>
        <v>0</v>
      </c>
      <c r="BG73" s="144">
        <f t="shared" si="32"/>
        <v>0</v>
      </c>
      <c r="BH73" s="144">
        <f t="shared" si="32"/>
        <v>0</v>
      </c>
      <c r="BI73" s="144">
        <f t="shared" si="32"/>
        <v>0</v>
      </c>
      <c r="BJ73" s="144">
        <f t="shared" si="32"/>
        <v>0</v>
      </c>
      <c r="BK73" s="144">
        <f t="shared" si="32"/>
        <v>0</v>
      </c>
      <c r="BL73" s="144">
        <f t="shared" si="32"/>
        <v>0</v>
      </c>
      <c r="BM73" s="144">
        <f t="shared" si="32"/>
        <v>0</v>
      </c>
      <c r="BN73" s="144">
        <f t="shared" si="32"/>
        <v>0</v>
      </c>
      <c r="BO73" s="144">
        <f t="shared" si="32"/>
        <v>0</v>
      </c>
      <c r="BP73" s="144">
        <f t="shared" si="32"/>
        <v>0</v>
      </c>
      <c r="BQ73" s="144">
        <f t="shared" si="32"/>
        <v>0</v>
      </c>
      <c r="BR73" s="144">
        <f t="shared" si="32"/>
        <v>0</v>
      </c>
      <c r="BS73" s="144">
        <f t="shared" si="32"/>
        <v>0</v>
      </c>
      <c r="BT73" s="144">
        <f t="shared" si="32"/>
        <v>0</v>
      </c>
      <c r="BU73" s="144">
        <f t="shared" si="32"/>
        <v>0</v>
      </c>
      <c r="BV73" s="144">
        <f t="shared" si="45"/>
        <v>0</v>
      </c>
      <c r="BW73" s="144">
        <f t="shared" si="16"/>
        <v>0</v>
      </c>
      <c r="BX73" s="144">
        <f t="shared" si="16"/>
        <v>0</v>
      </c>
      <c r="BY73" s="144">
        <f t="shared" si="16"/>
        <v>0</v>
      </c>
      <c r="BZ73" s="144">
        <f t="shared" si="16"/>
        <v>0</v>
      </c>
      <c r="CA73" s="144">
        <f t="shared" si="16"/>
        <v>0</v>
      </c>
      <c r="CB73" s="144">
        <f t="shared" si="16"/>
        <v>0</v>
      </c>
      <c r="CC73" s="369"/>
      <c r="CE73" s="189" t="str">
        <f t="shared" si="1"/>
        <v>Autre</v>
      </c>
      <c r="CF73" s="145"/>
      <c r="CG73" s="145"/>
      <c r="CH73" s="145"/>
      <c r="CI73" s="145"/>
      <c r="CJ73" s="145"/>
      <c r="CK73" s="145"/>
      <c r="CL73" s="145"/>
      <c r="CM73" s="145">
        <v>1</v>
      </c>
      <c r="CN73" s="145">
        <v>1</v>
      </c>
      <c r="CO73" s="145"/>
      <c r="CP73" s="145"/>
      <c r="CQ73" s="145">
        <v>1</v>
      </c>
      <c r="CR73" s="145">
        <v>1</v>
      </c>
      <c r="CS73" s="145">
        <v>1</v>
      </c>
      <c r="CT73" s="145">
        <f t="shared" si="2"/>
        <v>0</v>
      </c>
      <c r="CU73" s="145">
        <f t="shared" si="3"/>
        <v>0</v>
      </c>
      <c r="CV73" s="145">
        <f t="shared" si="7"/>
        <v>0</v>
      </c>
    </row>
    <row r="74" spans="1:100" s="137" customFormat="1" ht="13.5" hidden="1" thickBot="1" x14ac:dyDescent="0.25">
      <c r="A74" s="158"/>
      <c r="B74" s="625" t="s">
        <v>145</v>
      </c>
      <c r="C74" s="322"/>
      <c r="D74" s="129"/>
      <c r="E74" s="155"/>
      <c r="F74" s="127"/>
      <c r="G74" s="130"/>
      <c r="H74" s="639"/>
      <c r="I74" s="130"/>
      <c r="J74" s="84"/>
      <c r="K74" s="139"/>
      <c r="L74" s="140"/>
      <c r="M74" s="141"/>
      <c r="N74" s="141"/>
      <c r="O74" s="70"/>
      <c r="P74" s="134" t="str">
        <f t="shared" si="0"/>
        <v>6. Distribution de chaleur</v>
      </c>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369"/>
      <c r="CE74" s="374" t="str">
        <f t="shared" si="1"/>
        <v>6. Distribution de chaleur</v>
      </c>
      <c r="CF74" s="145">
        <v>1</v>
      </c>
      <c r="CG74" s="145">
        <v>1</v>
      </c>
      <c r="CH74" s="145">
        <v>1</v>
      </c>
      <c r="CI74" s="145">
        <v>1</v>
      </c>
      <c r="CJ74" s="145">
        <v>1</v>
      </c>
      <c r="CK74" s="145">
        <v>1</v>
      </c>
      <c r="CL74" s="145">
        <v>1</v>
      </c>
      <c r="CM74" s="145">
        <v>1</v>
      </c>
      <c r="CN74" s="145">
        <v>1</v>
      </c>
      <c r="CO74" s="145">
        <v>1</v>
      </c>
      <c r="CP74" s="145">
        <v>1</v>
      </c>
      <c r="CQ74" s="145">
        <v>1</v>
      </c>
      <c r="CR74" s="145">
        <v>1</v>
      </c>
      <c r="CS74" s="145">
        <v>1</v>
      </c>
      <c r="CT74" s="145">
        <f t="shared" si="2"/>
        <v>1</v>
      </c>
      <c r="CU74" s="145">
        <f t="shared" si="3"/>
        <v>1</v>
      </c>
      <c r="CV74" s="145">
        <f t="shared" si="7"/>
        <v>1</v>
      </c>
    </row>
    <row r="75" spans="1:100" s="137" customFormat="1" ht="13.5" hidden="1" thickBot="1" x14ac:dyDescent="0.25">
      <c r="A75" s="158"/>
      <c r="B75" s="98" t="s">
        <v>377</v>
      </c>
      <c r="C75" s="319"/>
      <c r="D75" s="49"/>
      <c r="E75" s="152">
        <v>30</v>
      </c>
      <c r="F75" s="642"/>
      <c r="G75" s="34">
        <v>0.01</v>
      </c>
      <c r="H75" s="636"/>
      <c r="I75" s="622" t="s">
        <v>124</v>
      </c>
      <c r="J75" s="84"/>
      <c r="K75" s="139">
        <f t="shared" si="8"/>
        <v>30</v>
      </c>
      <c r="L75" s="140">
        <f t="shared" ref="L75:L81" si="46">IF(ISNUMBER(H75),IF(I75=$D$332,IFERROR(H75/D75,"-"),H75/100),IF(ISNUMBER(G75),G75,0))</f>
        <v>0.01</v>
      </c>
      <c r="M75" s="141">
        <f t="shared" ref="M75:M81" si="47">IF(AND(ISNUMBER(H75),I75=$D$332),H75,L75*D75)</f>
        <v>0</v>
      </c>
      <c r="N75" s="141">
        <f t="shared" ref="N75:N81" si="48">1/K75*D75</f>
        <v>0</v>
      </c>
      <c r="O75" s="70"/>
      <c r="P75" s="143" t="str">
        <f t="shared" si="0"/>
        <v>Collecteur principal</v>
      </c>
      <c r="Q75" s="144">
        <f t="shared" si="12"/>
        <v>0</v>
      </c>
      <c r="R75" s="144">
        <f t="shared" ref="R75:AU81" si="49">IF(Betrachtungszeit_Heizung&lt;R$26,0,IF(AND(Q$26&lt;&gt;0,Q$26/($K75)=INT(Q$26/($K75))),$D75,0))</f>
        <v>0</v>
      </c>
      <c r="S75" s="144">
        <f t="shared" si="49"/>
        <v>0</v>
      </c>
      <c r="T75" s="144">
        <f t="shared" si="49"/>
        <v>0</v>
      </c>
      <c r="U75" s="144">
        <f t="shared" si="49"/>
        <v>0</v>
      </c>
      <c r="V75" s="144">
        <f t="shared" si="49"/>
        <v>0</v>
      </c>
      <c r="W75" s="144">
        <f t="shared" si="49"/>
        <v>0</v>
      </c>
      <c r="X75" s="144">
        <f t="shared" si="49"/>
        <v>0</v>
      </c>
      <c r="Y75" s="144">
        <f t="shared" si="49"/>
        <v>0</v>
      </c>
      <c r="Z75" s="144">
        <f t="shared" si="49"/>
        <v>0</v>
      </c>
      <c r="AA75" s="144">
        <f t="shared" si="49"/>
        <v>0</v>
      </c>
      <c r="AB75" s="144">
        <f t="shared" si="49"/>
        <v>0</v>
      </c>
      <c r="AC75" s="144">
        <f t="shared" si="49"/>
        <v>0</v>
      </c>
      <c r="AD75" s="144">
        <f t="shared" si="49"/>
        <v>0</v>
      </c>
      <c r="AE75" s="144">
        <f t="shared" si="49"/>
        <v>0</v>
      </c>
      <c r="AF75" s="144">
        <f t="shared" si="49"/>
        <v>0</v>
      </c>
      <c r="AG75" s="144">
        <f t="shared" si="49"/>
        <v>0</v>
      </c>
      <c r="AH75" s="144">
        <f t="shared" si="49"/>
        <v>0</v>
      </c>
      <c r="AI75" s="144">
        <f t="shared" si="49"/>
        <v>0</v>
      </c>
      <c r="AJ75" s="144">
        <f t="shared" si="49"/>
        <v>0</v>
      </c>
      <c r="AK75" s="144">
        <f t="shared" si="49"/>
        <v>0</v>
      </c>
      <c r="AL75" s="144">
        <f t="shared" si="49"/>
        <v>0</v>
      </c>
      <c r="AM75" s="144">
        <f t="shared" si="49"/>
        <v>0</v>
      </c>
      <c r="AN75" s="144">
        <f t="shared" si="49"/>
        <v>0</v>
      </c>
      <c r="AO75" s="144">
        <f t="shared" si="49"/>
        <v>0</v>
      </c>
      <c r="AP75" s="144">
        <f t="shared" si="49"/>
        <v>0</v>
      </c>
      <c r="AQ75" s="144">
        <f t="shared" si="49"/>
        <v>0</v>
      </c>
      <c r="AR75" s="144">
        <f t="shared" si="49"/>
        <v>0</v>
      </c>
      <c r="AS75" s="144">
        <f t="shared" si="49"/>
        <v>0</v>
      </c>
      <c r="AT75" s="144">
        <f t="shared" si="49"/>
        <v>0</v>
      </c>
      <c r="AU75" s="144">
        <f t="shared" si="49"/>
        <v>0</v>
      </c>
      <c r="AV75" s="144">
        <f t="shared" ref="AV75:AV81" si="50">SUMIF($AX$26:$CB$26,Betrachtungszeit_Heizung,AX75:CB75)</f>
        <v>0</v>
      </c>
      <c r="AX75" s="144">
        <f t="shared" ref="AX75:AX81" si="51">$D75</f>
        <v>0</v>
      </c>
      <c r="AY75" s="144">
        <f t="shared" si="33"/>
        <v>0</v>
      </c>
      <c r="AZ75" s="144">
        <f t="shared" si="33"/>
        <v>0</v>
      </c>
      <c r="BA75" s="144">
        <f t="shared" si="33"/>
        <v>0</v>
      </c>
      <c r="BB75" s="144">
        <f t="shared" si="33"/>
        <v>0</v>
      </c>
      <c r="BC75" s="144">
        <f t="shared" si="33"/>
        <v>0</v>
      </c>
      <c r="BD75" s="144">
        <f t="shared" si="33"/>
        <v>0</v>
      </c>
      <c r="BE75" s="144">
        <f t="shared" si="33"/>
        <v>0</v>
      </c>
      <c r="BF75" s="144">
        <f t="shared" si="32"/>
        <v>0</v>
      </c>
      <c r="BG75" s="144">
        <f t="shared" si="32"/>
        <v>0</v>
      </c>
      <c r="BH75" s="144">
        <f t="shared" si="32"/>
        <v>0</v>
      </c>
      <c r="BI75" s="144">
        <f t="shared" si="32"/>
        <v>0</v>
      </c>
      <c r="BJ75" s="144">
        <f t="shared" si="32"/>
        <v>0</v>
      </c>
      <c r="BK75" s="144">
        <f t="shared" si="32"/>
        <v>0</v>
      </c>
      <c r="BL75" s="144">
        <f t="shared" si="32"/>
        <v>0</v>
      </c>
      <c r="BM75" s="144">
        <f t="shared" si="32"/>
        <v>0</v>
      </c>
      <c r="BN75" s="144">
        <f t="shared" si="32"/>
        <v>0</v>
      </c>
      <c r="BO75" s="144">
        <f t="shared" si="32"/>
        <v>0</v>
      </c>
      <c r="BP75" s="144">
        <f t="shared" si="32"/>
        <v>0</v>
      </c>
      <c r="BQ75" s="144">
        <f t="shared" si="32"/>
        <v>0</v>
      </c>
      <c r="BR75" s="144">
        <f t="shared" si="32"/>
        <v>0</v>
      </c>
      <c r="BS75" s="144">
        <f t="shared" si="32"/>
        <v>0</v>
      </c>
      <c r="BT75" s="144">
        <f t="shared" si="32"/>
        <v>0</v>
      </c>
      <c r="BU75" s="144">
        <f t="shared" si="32"/>
        <v>0</v>
      </c>
      <c r="BV75" s="144">
        <f t="shared" si="45"/>
        <v>0</v>
      </c>
      <c r="BW75" s="144">
        <f t="shared" si="16"/>
        <v>0</v>
      </c>
      <c r="BX75" s="144">
        <f t="shared" si="16"/>
        <v>0</v>
      </c>
      <c r="BY75" s="144">
        <f t="shared" si="16"/>
        <v>0</v>
      </c>
      <c r="BZ75" s="144">
        <f t="shared" si="16"/>
        <v>0</v>
      </c>
      <c r="CA75" s="144">
        <f t="shared" si="16"/>
        <v>0</v>
      </c>
      <c r="CB75" s="144">
        <f t="shared" si="16"/>
        <v>0</v>
      </c>
      <c r="CC75" s="369"/>
      <c r="CE75" s="189" t="str">
        <f t="shared" si="1"/>
        <v>Collecteur principal</v>
      </c>
      <c r="CF75" s="145"/>
      <c r="CG75" s="145">
        <v>1</v>
      </c>
      <c r="CH75" s="145">
        <v>1</v>
      </c>
      <c r="CI75" s="145">
        <v>1</v>
      </c>
      <c r="CJ75" s="145">
        <v>1</v>
      </c>
      <c r="CK75" s="145">
        <v>1</v>
      </c>
      <c r="CL75" s="145">
        <v>1</v>
      </c>
      <c r="CM75" s="145">
        <v>1</v>
      </c>
      <c r="CN75" s="145">
        <v>1</v>
      </c>
      <c r="CO75" s="145">
        <v>1</v>
      </c>
      <c r="CP75" s="145">
        <v>1</v>
      </c>
      <c r="CQ75" s="145">
        <v>1</v>
      </c>
      <c r="CR75" s="145">
        <v>1</v>
      </c>
      <c r="CS75" s="145">
        <v>1</v>
      </c>
      <c r="CT75" s="145">
        <f t="shared" si="2"/>
        <v>0</v>
      </c>
      <c r="CU75" s="145">
        <f t="shared" si="3"/>
        <v>0</v>
      </c>
      <c r="CV75" s="145">
        <f t="shared" si="7"/>
        <v>0</v>
      </c>
    </row>
    <row r="76" spans="1:100" s="137" customFormat="1" ht="13.5" hidden="1" thickBot="1" x14ac:dyDescent="0.25">
      <c r="A76" s="158"/>
      <c r="B76" s="98" t="s">
        <v>378</v>
      </c>
      <c r="C76" s="319"/>
      <c r="D76" s="49"/>
      <c r="E76" s="152">
        <v>20</v>
      </c>
      <c r="F76" s="642"/>
      <c r="G76" s="34">
        <v>0.01</v>
      </c>
      <c r="H76" s="636"/>
      <c r="I76" s="622" t="s">
        <v>124</v>
      </c>
      <c r="J76" s="84"/>
      <c r="K76" s="139">
        <f t="shared" si="8"/>
        <v>20</v>
      </c>
      <c r="L76" s="140">
        <f t="shared" si="46"/>
        <v>0.01</v>
      </c>
      <c r="M76" s="141">
        <f t="shared" si="47"/>
        <v>0</v>
      </c>
      <c r="N76" s="141">
        <f t="shared" si="48"/>
        <v>0</v>
      </c>
      <c r="O76" s="70"/>
      <c r="P76" s="143" t="str">
        <f t="shared" si="0"/>
        <v>Vase d'expansion</v>
      </c>
      <c r="Q76" s="144">
        <f t="shared" si="12"/>
        <v>0</v>
      </c>
      <c r="R76" s="144">
        <f t="shared" si="49"/>
        <v>0</v>
      </c>
      <c r="S76" s="144">
        <f t="shared" si="49"/>
        <v>0</v>
      </c>
      <c r="T76" s="144">
        <f t="shared" si="49"/>
        <v>0</v>
      </c>
      <c r="U76" s="144">
        <f t="shared" si="49"/>
        <v>0</v>
      </c>
      <c r="V76" s="144">
        <f t="shared" si="49"/>
        <v>0</v>
      </c>
      <c r="W76" s="144">
        <f t="shared" si="49"/>
        <v>0</v>
      </c>
      <c r="X76" s="144">
        <f t="shared" si="49"/>
        <v>0</v>
      </c>
      <c r="Y76" s="144">
        <f t="shared" si="49"/>
        <v>0</v>
      </c>
      <c r="Z76" s="144">
        <f t="shared" si="49"/>
        <v>0</v>
      </c>
      <c r="AA76" s="144">
        <f t="shared" si="49"/>
        <v>0</v>
      </c>
      <c r="AB76" s="144">
        <f t="shared" si="49"/>
        <v>0</v>
      </c>
      <c r="AC76" s="144">
        <f t="shared" si="49"/>
        <v>0</v>
      </c>
      <c r="AD76" s="144">
        <f t="shared" si="49"/>
        <v>0</v>
      </c>
      <c r="AE76" s="144">
        <f t="shared" si="49"/>
        <v>0</v>
      </c>
      <c r="AF76" s="144">
        <f t="shared" si="49"/>
        <v>0</v>
      </c>
      <c r="AG76" s="144">
        <f t="shared" si="49"/>
        <v>0</v>
      </c>
      <c r="AH76" s="144">
        <f t="shared" si="49"/>
        <v>0</v>
      </c>
      <c r="AI76" s="144">
        <f t="shared" si="49"/>
        <v>0</v>
      </c>
      <c r="AJ76" s="144">
        <f t="shared" si="49"/>
        <v>0</v>
      </c>
      <c r="AK76" s="144">
        <f t="shared" si="49"/>
        <v>0</v>
      </c>
      <c r="AL76" s="144">
        <f t="shared" si="49"/>
        <v>0</v>
      </c>
      <c r="AM76" s="144">
        <f t="shared" si="49"/>
        <v>0</v>
      </c>
      <c r="AN76" s="144">
        <f t="shared" si="49"/>
        <v>0</v>
      </c>
      <c r="AO76" s="144">
        <f t="shared" si="49"/>
        <v>0</v>
      </c>
      <c r="AP76" s="144">
        <f t="shared" si="49"/>
        <v>0</v>
      </c>
      <c r="AQ76" s="144">
        <f t="shared" si="49"/>
        <v>0</v>
      </c>
      <c r="AR76" s="144">
        <f t="shared" si="49"/>
        <v>0</v>
      </c>
      <c r="AS76" s="144">
        <f t="shared" si="49"/>
        <v>0</v>
      </c>
      <c r="AT76" s="144">
        <f t="shared" si="49"/>
        <v>0</v>
      </c>
      <c r="AU76" s="144">
        <f t="shared" si="49"/>
        <v>0</v>
      </c>
      <c r="AV76" s="144">
        <f t="shared" si="50"/>
        <v>0</v>
      </c>
      <c r="AX76" s="144">
        <f t="shared" si="51"/>
        <v>0</v>
      </c>
      <c r="AY76" s="144">
        <f t="shared" si="33"/>
        <v>0</v>
      </c>
      <c r="AZ76" s="144">
        <f t="shared" si="33"/>
        <v>0</v>
      </c>
      <c r="BA76" s="144">
        <f t="shared" si="33"/>
        <v>0</v>
      </c>
      <c r="BB76" s="144">
        <f t="shared" si="33"/>
        <v>0</v>
      </c>
      <c r="BC76" s="144">
        <f t="shared" si="33"/>
        <v>0</v>
      </c>
      <c r="BD76" s="144">
        <f t="shared" si="33"/>
        <v>0</v>
      </c>
      <c r="BE76" s="144">
        <f t="shared" si="33"/>
        <v>0</v>
      </c>
      <c r="BF76" s="144">
        <f t="shared" si="32"/>
        <v>0</v>
      </c>
      <c r="BG76" s="144">
        <f t="shared" si="32"/>
        <v>0</v>
      </c>
      <c r="BH76" s="144">
        <f t="shared" si="32"/>
        <v>0</v>
      </c>
      <c r="BI76" s="144">
        <f t="shared" si="32"/>
        <v>0</v>
      </c>
      <c r="BJ76" s="144">
        <f t="shared" si="32"/>
        <v>0</v>
      </c>
      <c r="BK76" s="144">
        <f t="shared" si="32"/>
        <v>0</v>
      </c>
      <c r="BL76" s="144">
        <f t="shared" si="32"/>
        <v>0</v>
      </c>
      <c r="BM76" s="144">
        <f t="shared" si="32"/>
        <v>0</v>
      </c>
      <c r="BN76" s="144">
        <f t="shared" si="32"/>
        <v>0</v>
      </c>
      <c r="BO76" s="144">
        <f t="shared" si="32"/>
        <v>0</v>
      </c>
      <c r="BP76" s="144">
        <f t="shared" si="32"/>
        <v>0</v>
      </c>
      <c r="BQ76" s="144">
        <f t="shared" si="32"/>
        <v>0</v>
      </c>
      <c r="BR76" s="144">
        <f t="shared" si="32"/>
        <v>0</v>
      </c>
      <c r="BS76" s="144">
        <f t="shared" si="32"/>
        <v>0</v>
      </c>
      <c r="BT76" s="144">
        <f t="shared" si="32"/>
        <v>0</v>
      </c>
      <c r="BU76" s="144">
        <f t="shared" si="32"/>
        <v>0</v>
      </c>
      <c r="BV76" s="144">
        <f t="shared" si="45"/>
        <v>0</v>
      </c>
      <c r="BW76" s="144">
        <f t="shared" si="16"/>
        <v>0</v>
      </c>
      <c r="BX76" s="144">
        <f t="shared" si="16"/>
        <v>0</v>
      </c>
      <c r="BY76" s="144">
        <f t="shared" si="16"/>
        <v>0</v>
      </c>
      <c r="BZ76" s="144">
        <f t="shared" si="16"/>
        <v>0</v>
      </c>
      <c r="CA76" s="144">
        <f t="shared" si="16"/>
        <v>0</v>
      </c>
      <c r="CB76" s="144">
        <f t="shared" si="16"/>
        <v>0</v>
      </c>
      <c r="CC76" s="369"/>
      <c r="CE76" s="189" t="str">
        <f t="shared" si="1"/>
        <v>Vase d'expansion</v>
      </c>
      <c r="CF76" s="145"/>
      <c r="CG76" s="145">
        <v>1</v>
      </c>
      <c r="CH76" s="145">
        <v>1</v>
      </c>
      <c r="CI76" s="145">
        <v>1</v>
      </c>
      <c r="CJ76" s="145">
        <v>1</v>
      </c>
      <c r="CK76" s="145">
        <v>1</v>
      </c>
      <c r="CL76" s="145">
        <v>1</v>
      </c>
      <c r="CM76" s="145">
        <v>1</v>
      </c>
      <c r="CN76" s="145">
        <v>1</v>
      </c>
      <c r="CO76" s="145">
        <v>1</v>
      </c>
      <c r="CP76" s="145">
        <v>1</v>
      </c>
      <c r="CQ76" s="145">
        <v>1</v>
      </c>
      <c r="CR76" s="145">
        <v>1</v>
      </c>
      <c r="CS76" s="145">
        <v>1</v>
      </c>
      <c r="CT76" s="145">
        <f t="shared" si="2"/>
        <v>0</v>
      </c>
      <c r="CU76" s="145">
        <f t="shared" si="3"/>
        <v>0</v>
      </c>
      <c r="CV76" s="145">
        <f t="shared" si="7"/>
        <v>0</v>
      </c>
    </row>
    <row r="77" spans="1:100" s="137" customFormat="1" ht="13.5" hidden="1" thickBot="1" x14ac:dyDescent="0.25">
      <c r="A77" s="158"/>
      <c r="B77" s="98" t="s">
        <v>146</v>
      </c>
      <c r="C77" s="319"/>
      <c r="D77" s="49"/>
      <c r="E77" s="152">
        <v>20</v>
      </c>
      <c r="F77" s="642"/>
      <c r="G77" s="34">
        <v>0.01</v>
      </c>
      <c r="H77" s="636"/>
      <c r="I77" s="622" t="s">
        <v>124</v>
      </c>
      <c r="J77" s="84"/>
      <c r="K77" s="139">
        <f t="shared" si="8"/>
        <v>20</v>
      </c>
      <c r="L77" s="140">
        <f t="shared" si="46"/>
        <v>0.01</v>
      </c>
      <c r="M77" s="141">
        <f t="shared" si="47"/>
        <v>0</v>
      </c>
      <c r="N77" s="141">
        <f t="shared" si="48"/>
        <v>0</v>
      </c>
      <c r="O77" s="70"/>
      <c r="P77" s="143" t="str">
        <f t="shared" si="0"/>
        <v>Groupes de chauffage</v>
      </c>
      <c r="Q77" s="144">
        <f t="shared" si="12"/>
        <v>0</v>
      </c>
      <c r="R77" s="144">
        <f t="shared" si="49"/>
        <v>0</v>
      </c>
      <c r="S77" s="144">
        <f t="shared" si="49"/>
        <v>0</v>
      </c>
      <c r="T77" s="144">
        <f t="shared" si="49"/>
        <v>0</v>
      </c>
      <c r="U77" s="144">
        <f t="shared" si="49"/>
        <v>0</v>
      </c>
      <c r="V77" s="144">
        <f t="shared" si="49"/>
        <v>0</v>
      </c>
      <c r="W77" s="144">
        <f t="shared" si="49"/>
        <v>0</v>
      </c>
      <c r="X77" s="144">
        <f t="shared" si="49"/>
        <v>0</v>
      </c>
      <c r="Y77" s="144">
        <f t="shared" si="49"/>
        <v>0</v>
      </c>
      <c r="Z77" s="144">
        <f t="shared" si="49"/>
        <v>0</v>
      </c>
      <c r="AA77" s="144">
        <f t="shared" si="49"/>
        <v>0</v>
      </c>
      <c r="AB77" s="144">
        <f t="shared" si="49"/>
        <v>0</v>
      </c>
      <c r="AC77" s="144">
        <f t="shared" si="49"/>
        <v>0</v>
      </c>
      <c r="AD77" s="144">
        <f t="shared" si="49"/>
        <v>0</v>
      </c>
      <c r="AE77" s="144">
        <f t="shared" si="49"/>
        <v>0</v>
      </c>
      <c r="AF77" s="144">
        <f t="shared" si="49"/>
        <v>0</v>
      </c>
      <c r="AG77" s="144">
        <f t="shared" si="49"/>
        <v>0</v>
      </c>
      <c r="AH77" s="144">
        <f t="shared" si="49"/>
        <v>0</v>
      </c>
      <c r="AI77" s="144">
        <f t="shared" si="49"/>
        <v>0</v>
      </c>
      <c r="AJ77" s="144">
        <f t="shared" si="49"/>
        <v>0</v>
      </c>
      <c r="AK77" s="144">
        <f t="shared" si="49"/>
        <v>0</v>
      </c>
      <c r="AL77" s="144">
        <f t="shared" si="49"/>
        <v>0</v>
      </c>
      <c r="AM77" s="144">
        <f t="shared" si="49"/>
        <v>0</v>
      </c>
      <c r="AN77" s="144">
        <f t="shared" si="49"/>
        <v>0</v>
      </c>
      <c r="AO77" s="144">
        <f t="shared" si="49"/>
        <v>0</v>
      </c>
      <c r="AP77" s="144">
        <f t="shared" si="49"/>
        <v>0</v>
      </c>
      <c r="AQ77" s="144">
        <f t="shared" si="49"/>
        <v>0</v>
      </c>
      <c r="AR77" s="144">
        <f t="shared" si="49"/>
        <v>0</v>
      </c>
      <c r="AS77" s="144">
        <f t="shared" si="49"/>
        <v>0</v>
      </c>
      <c r="AT77" s="144">
        <f t="shared" si="49"/>
        <v>0</v>
      </c>
      <c r="AU77" s="144">
        <f t="shared" si="49"/>
        <v>0</v>
      </c>
      <c r="AV77" s="144">
        <f t="shared" si="50"/>
        <v>0</v>
      </c>
      <c r="AX77" s="144">
        <f t="shared" si="51"/>
        <v>0</v>
      </c>
      <c r="AY77" s="144">
        <f t="shared" si="33"/>
        <v>0</v>
      </c>
      <c r="AZ77" s="144">
        <f t="shared" si="33"/>
        <v>0</v>
      </c>
      <c r="BA77" s="144">
        <f t="shared" si="33"/>
        <v>0</v>
      </c>
      <c r="BB77" s="144">
        <f t="shared" si="33"/>
        <v>0</v>
      </c>
      <c r="BC77" s="144">
        <f t="shared" si="33"/>
        <v>0</v>
      </c>
      <c r="BD77" s="144">
        <f t="shared" si="33"/>
        <v>0</v>
      </c>
      <c r="BE77" s="144">
        <f t="shared" si="33"/>
        <v>0</v>
      </c>
      <c r="BF77" s="144">
        <f t="shared" si="32"/>
        <v>0</v>
      </c>
      <c r="BG77" s="144">
        <f t="shared" si="32"/>
        <v>0</v>
      </c>
      <c r="BH77" s="144">
        <f t="shared" si="32"/>
        <v>0</v>
      </c>
      <c r="BI77" s="144">
        <f t="shared" si="32"/>
        <v>0</v>
      </c>
      <c r="BJ77" s="144">
        <f t="shared" si="32"/>
        <v>0</v>
      </c>
      <c r="BK77" s="144">
        <f t="shared" si="32"/>
        <v>0</v>
      </c>
      <c r="BL77" s="144">
        <f t="shared" si="32"/>
        <v>0</v>
      </c>
      <c r="BM77" s="144">
        <f t="shared" si="32"/>
        <v>0</v>
      </c>
      <c r="BN77" s="144">
        <f t="shared" si="32"/>
        <v>0</v>
      </c>
      <c r="BO77" s="144">
        <f t="shared" si="32"/>
        <v>0</v>
      </c>
      <c r="BP77" s="144">
        <f t="shared" si="32"/>
        <v>0</v>
      </c>
      <c r="BQ77" s="144">
        <f t="shared" si="32"/>
        <v>0</v>
      </c>
      <c r="BR77" s="144">
        <f t="shared" si="32"/>
        <v>0</v>
      </c>
      <c r="BS77" s="144">
        <f t="shared" si="32"/>
        <v>0</v>
      </c>
      <c r="BT77" s="144">
        <f t="shared" si="32"/>
        <v>0</v>
      </c>
      <c r="BU77" s="144">
        <f t="shared" si="32"/>
        <v>0</v>
      </c>
      <c r="BV77" s="144">
        <f t="shared" si="45"/>
        <v>0</v>
      </c>
      <c r="BW77" s="144">
        <f t="shared" si="16"/>
        <v>0</v>
      </c>
      <c r="BX77" s="144">
        <f t="shared" si="16"/>
        <v>0</v>
      </c>
      <c r="BY77" s="144">
        <f t="shared" si="16"/>
        <v>0</v>
      </c>
      <c r="BZ77" s="144">
        <f t="shared" si="16"/>
        <v>0</v>
      </c>
      <c r="CA77" s="144">
        <f t="shared" si="16"/>
        <v>0</v>
      </c>
      <c r="CB77" s="144">
        <f t="shared" si="16"/>
        <v>0</v>
      </c>
      <c r="CC77" s="369"/>
      <c r="CE77" s="189" t="str">
        <f t="shared" si="1"/>
        <v>Groupes de chauffage</v>
      </c>
      <c r="CF77" s="145"/>
      <c r="CG77" s="145">
        <v>1</v>
      </c>
      <c r="CH77" s="145">
        <v>1</v>
      </c>
      <c r="CI77" s="145">
        <v>1</v>
      </c>
      <c r="CJ77" s="145">
        <v>1</v>
      </c>
      <c r="CK77" s="145">
        <v>1</v>
      </c>
      <c r="CL77" s="145">
        <v>1</v>
      </c>
      <c r="CM77" s="145">
        <v>1</v>
      </c>
      <c r="CN77" s="145">
        <v>1</v>
      </c>
      <c r="CO77" s="145">
        <v>1</v>
      </c>
      <c r="CP77" s="145">
        <v>1</v>
      </c>
      <c r="CQ77" s="145">
        <v>1</v>
      </c>
      <c r="CR77" s="145">
        <v>1</v>
      </c>
      <c r="CS77" s="145">
        <v>1</v>
      </c>
      <c r="CT77" s="145">
        <f t="shared" si="2"/>
        <v>0</v>
      </c>
      <c r="CU77" s="145">
        <f t="shared" si="3"/>
        <v>0</v>
      </c>
      <c r="CV77" s="145">
        <f t="shared" si="7"/>
        <v>0</v>
      </c>
    </row>
    <row r="78" spans="1:100" s="137" customFormat="1" ht="13.5" hidden="1" thickBot="1" x14ac:dyDescent="0.25">
      <c r="A78" s="158"/>
      <c r="B78" s="98" t="s">
        <v>379</v>
      </c>
      <c r="C78" s="319"/>
      <c r="D78" s="49"/>
      <c r="E78" s="152">
        <v>20</v>
      </c>
      <c r="F78" s="642"/>
      <c r="G78" s="34">
        <v>1.4999999999999999E-2</v>
      </c>
      <c r="H78" s="636"/>
      <c r="I78" s="622" t="s">
        <v>124</v>
      </c>
      <c r="J78" s="84"/>
      <c r="K78" s="139">
        <f t="shared" si="8"/>
        <v>20</v>
      </c>
      <c r="L78" s="140">
        <f t="shared" si="46"/>
        <v>1.4999999999999999E-2</v>
      </c>
      <c r="M78" s="141">
        <f t="shared" si="47"/>
        <v>0</v>
      </c>
      <c r="N78" s="141">
        <f t="shared" si="48"/>
        <v>0</v>
      </c>
      <c r="O78" s="70"/>
      <c r="P78" s="143" t="str">
        <f t="shared" si="0"/>
        <v>Sous-stations</v>
      </c>
      <c r="Q78" s="144">
        <f t="shared" si="12"/>
        <v>0</v>
      </c>
      <c r="R78" s="144">
        <f t="shared" si="49"/>
        <v>0</v>
      </c>
      <c r="S78" s="144">
        <f t="shared" si="49"/>
        <v>0</v>
      </c>
      <c r="T78" s="144">
        <f t="shared" si="49"/>
        <v>0</v>
      </c>
      <c r="U78" s="144">
        <f t="shared" si="49"/>
        <v>0</v>
      </c>
      <c r="V78" s="144">
        <f t="shared" si="49"/>
        <v>0</v>
      </c>
      <c r="W78" s="144">
        <f t="shared" si="49"/>
        <v>0</v>
      </c>
      <c r="X78" s="144">
        <f t="shared" si="49"/>
        <v>0</v>
      </c>
      <c r="Y78" s="144">
        <f t="shared" si="49"/>
        <v>0</v>
      </c>
      <c r="Z78" s="144">
        <f t="shared" si="49"/>
        <v>0</v>
      </c>
      <c r="AA78" s="144">
        <f t="shared" si="49"/>
        <v>0</v>
      </c>
      <c r="AB78" s="144">
        <f t="shared" si="49"/>
        <v>0</v>
      </c>
      <c r="AC78" s="144">
        <f t="shared" si="49"/>
        <v>0</v>
      </c>
      <c r="AD78" s="144">
        <f t="shared" si="49"/>
        <v>0</v>
      </c>
      <c r="AE78" s="144">
        <f t="shared" si="49"/>
        <v>0</v>
      </c>
      <c r="AF78" s="144">
        <f t="shared" si="49"/>
        <v>0</v>
      </c>
      <c r="AG78" s="144">
        <f t="shared" si="49"/>
        <v>0</v>
      </c>
      <c r="AH78" s="144">
        <f t="shared" si="49"/>
        <v>0</v>
      </c>
      <c r="AI78" s="144">
        <f t="shared" si="49"/>
        <v>0</v>
      </c>
      <c r="AJ78" s="144">
        <f t="shared" si="49"/>
        <v>0</v>
      </c>
      <c r="AK78" s="144">
        <f t="shared" si="49"/>
        <v>0</v>
      </c>
      <c r="AL78" s="144">
        <f t="shared" si="49"/>
        <v>0</v>
      </c>
      <c r="AM78" s="144">
        <f t="shared" si="49"/>
        <v>0</v>
      </c>
      <c r="AN78" s="144">
        <f t="shared" si="49"/>
        <v>0</v>
      </c>
      <c r="AO78" s="144">
        <f t="shared" si="49"/>
        <v>0</v>
      </c>
      <c r="AP78" s="144">
        <f t="shared" si="49"/>
        <v>0</v>
      </c>
      <c r="AQ78" s="144">
        <f t="shared" si="49"/>
        <v>0</v>
      </c>
      <c r="AR78" s="144">
        <f t="shared" si="49"/>
        <v>0</v>
      </c>
      <c r="AS78" s="144">
        <f t="shared" si="49"/>
        <v>0</v>
      </c>
      <c r="AT78" s="144">
        <f t="shared" si="49"/>
        <v>0</v>
      </c>
      <c r="AU78" s="144">
        <f t="shared" si="49"/>
        <v>0</v>
      </c>
      <c r="AV78" s="144">
        <f t="shared" si="50"/>
        <v>0</v>
      </c>
      <c r="AX78" s="144">
        <f t="shared" si="51"/>
        <v>0</v>
      </c>
      <c r="AY78" s="144">
        <f t="shared" si="33"/>
        <v>0</v>
      </c>
      <c r="AZ78" s="144">
        <f t="shared" si="33"/>
        <v>0</v>
      </c>
      <c r="BA78" s="144">
        <f t="shared" si="33"/>
        <v>0</v>
      </c>
      <c r="BB78" s="144">
        <f t="shared" si="33"/>
        <v>0</v>
      </c>
      <c r="BC78" s="144">
        <f t="shared" si="33"/>
        <v>0</v>
      </c>
      <c r="BD78" s="144">
        <f t="shared" si="33"/>
        <v>0</v>
      </c>
      <c r="BE78" s="144">
        <f t="shared" si="33"/>
        <v>0</v>
      </c>
      <c r="BF78" s="144">
        <f t="shared" si="32"/>
        <v>0</v>
      </c>
      <c r="BG78" s="144">
        <f t="shared" si="32"/>
        <v>0</v>
      </c>
      <c r="BH78" s="144">
        <f t="shared" si="32"/>
        <v>0</v>
      </c>
      <c r="BI78" s="144">
        <f t="shared" si="32"/>
        <v>0</v>
      </c>
      <c r="BJ78" s="144">
        <f t="shared" si="32"/>
        <v>0</v>
      </c>
      <c r="BK78" s="144">
        <f t="shared" si="32"/>
        <v>0</v>
      </c>
      <c r="BL78" s="144">
        <f t="shared" si="32"/>
        <v>0</v>
      </c>
      <c r="BM78" s="144">
        <f t="shared" si="32"/>
        <v>0</v>
      </c>
      <c r="BN78" s="144">
        <f t="shared" si="32"/>
        <v>0</v>
      </c>
      <c r="BO78" s="144">
        <f t="shared" si="32"/>
        <v>0</v>
      </c>
      <c r="BP78" s="144">
        <f t="shared" si="32"/>
        <v>0</v>
      </c>
      <c r="BQ78" s="144">
        <f t="shared" si="32"/>
        <v>0</v>
      </c>
      <c r="BR78" s="144">
        <f t="shared" si="32"/>
        <v>0</v>
      </c>
      <c r="BS78" s="144">
        <f t="shared" si="32"/>
        <v>0</v>
      </c>
      <c r="BT78" s="144">
        <f t="shared" si="32"/>
        <v>0</v>
      </c>
      <c r="BU78" s="144">
        <f t="shared" si="32"/>
        <v>0</v>
      </c>
      <c r="BV78" s="144">
        <f t="shared" si="45"/>
        <v>0</v>
      </c>
      <c r="BW78" s="144">
        <f t="shared" si="16"/>
        <v>0</v>
      </c>
      <c r="BX78" s="144">
        <f t="shared" si="16"/>
        <v>0</v>
      </c>
      <c r="BY78" s="144">
        <f t="shared" si="16"/>
        <v>0</v>
      </c>
      <c r="BZ78" s="144">
        <f t="shared" si="16"/>
        <v>0</v>
      </c>
      <c r="CA78" s="144">
        <f t="shared" si="16"/>
        <v>0</v>
      </c>
      <c r="CB78" s="144">
        <f t="shared" si="16"/>
        <v>0</v>
      </c>
      <c r="CC78" s="369"/>
      <c r="CE78" s="189" t="str">
        <f t="shared" si="1"/>
        <v>Sous-stations</v>
      </c>
      <c r="CF78" s="145"/>
      <c r="CG78" s="145">
        <v>1</v>
      </c>
      <c r="CH78" s="145">
        <v>1</v>
      </c>
      <c r="CI78" s="145">
        <v>1</v>
      </c>
      <c r="CJ78" s="145">
        <v>1</v>
      </c>
      <c r="CK78" s="145">
        <v>1</v>
      </c>
      <c r="CL78" s="145">
        <v>1</v>
      </c>
      <c r="CM78" s="145">
        <v>1</v>
      </c>
      <c r="CN78" s="145">
        <v>1</v>
      </c>
      <c r="CO78" s="145">
        <v>1</v>
      </c>
      <c r="CP78" s="145">
        <v>1</v>
      </c>
      <c r="CQ78" s="145">
        <v>1</v>
      </c>
      <c r="CR78" s="145">
        <v>1</v>
      </c>
      <c r="CS78" s="145">
        <v>1</v>
      </c>
      <c r="CT78" s="145">
        <f t="shared" si="2"/>
        <v>0</v>
      </c>
      <c r="CU78" s="145">
        <f t="shared" si="3"/>
        <v>0</v>
      </c>
      <c r="CV78" s="145">
        <f t="shared" si="7"/>
        <v>0</v>
      </c>
    </row>
    <row r="79" spans="1:100" s="137" customFormat="1" ht="13.5" hidden="1" thickBot="1" x14ac:dyDescent="0.25">
      <c r="A79" s="158"/>
      <c r="B79" s="98" t="s">
        <v>384</v>
      </c>
      <c r="C79" s="319"/>
      <c r="D79" s="49"/>
      <c r="E79" s="152">
        <v>20</v>
      </c>
      <c r="F79" s="642"/>
      <c r="G79" s="34">
        <v>0.08</v>
      </c>
      <c r="H79" s="636"/>
      <c r="I79" s="622" t="s">
        <v>124</v>
      </c>
      <c r="J79" s="84"/>
      <c r="K79" s="139">
        <f t="shared" si="8"/>
        <v>20</v>
      </c>
      <c r="L79" s="140">
        <f t="shared" si="46"/>
        <v>0.08</v>
      </c>
      <c r="M79" s="141">
        <f t="shared" si="47"/>
        <v>0</v>
      </c>
      <c r="N79" s="141">
        <f t="shared" si="48"/>
        <v>0</v>
      </c>
      <c r="O79" s="70"/>
      <c r="P79" s="147" t="str">
        <f t="shared" si="0"/>
        <v>Système de comptage d'énergie</v>
      </c>
      <c r="Q79" s="144">
        <f t="shared" si="12"/>
        <v>0</v>
      </c>
      <c r="R79" s="144">
        <f t="shared" si="49"/>
        <v>0</v>
      </c>
      <c r="S79" s="144">
        <f t="shared" si="49"/>
        <v>0</v>
      </c>
      <c r="T79" s="144">
        <f t="shared" si="49"/>
        <v>0</v>
      </c>
      <c r="U79" s="144">
        <f t="shared" si="49"/>
        <v>0</v>
      </c>
      <c r="V79" s="144">
        <f t="shared" si="49"/>
        <v>0</v>
      </c>
      <c r="W79" s="144">
        <f t="shared" si="49"/>
        <v>0</v>
      </c>
      <c r="X79" s="144">
        <f t="shared" si="49"/>
        <v>0</v>
      </c>
      <c r="Y79" s="144">
        <f t="shared" si="49"/>
        <v>0</v>
      </c>
      <c r="Z79" s="144">
        <f t="shared" si="49"/>
        <v>0</v>
      </c>
      <c r="AA79" s="144">
        <f t="shared" si="49"/>
        <v>0</v>
      </c>
      <c r="AB79" s="144">
        <f t="shared" si="49"/>
        <v>0</v>
      </c>
      <c r="AC79" s="144">
        <f t="shared" si="49"/>
        <v>0</v>
      </c>
      <c r="AD79" s="144">
        <f t="shared" si="49"/>
        <v>0</v>
      </c>
      <c r="AE79" s="144">
        <f t="shared" si="49"/>
        <v>0</v>
      </c>
      <c r="AF79" s="144">
        <f t="shared" si="49"/>
        <v>0</v>
      </c>
      <c r="AG79" s="144">
        <f t="shared" si="49"/>
        <v>0</v>
      </c>
      <c r="AH79" s="144">
        <f t="shared" si="49"/>
        <v>0</v>
      </c>
      <c r="AI79" s="144">
        <f t="shared" si="49"/>
        <v>0</v>
      </c>
      <c r="AJ79" s="144">
        <f t="shared" si="49"/>
        <v>0</v>
      </c>
      <c r="AK79" s="144">
        <f t="shared" si="49"/>
        <v>0</v>
      </c>
      <c r="AL79" s="144">
        <f t="shared" si="49"/>
        <v>0</v>
      </c>
      <c r="AM79" s="144">
        <f t="shared" si="49"/>
        <v>0</v>
      </c>
      <c r="AN79" s="144">
        <f t="shared" si="49"/>
        <v>0</v>
      </c>
      <c r="AO79" s="144">
        <f t="shared" si="49"/>
        <v>0</v>
      </c>
      <c r="AP79" s="144">
        <f t="shared" si="49"/>
        <v>0</v>
      </c>
      <c r="AQ79" s="144">
        <f t="shared" si="49"/>
        <v>0</v>
      </c>
      <c r="AR79" s="144">
        <f t="shared" si="49"/>
        <v>0</v>
      </c>
      <c r="AS79" s="144">
        <f t="shared" si="49"/>
        <v>0</v>
      </c>
      <c r="AT79" s="144">
        <f t="shared" si="49"/>
        <v>0</v>
      </c>
      <c r="AU79" s="144">
        <f t="shared" si="49"/>
        <v>0</v>
      </c>
      <c r="AV79" s="144">
        <f t="shared" si="50"/>
        <v>0</v>
      </c>
      <c r="AX79" s="144">
        <f t="shared" si="51"/>
        <v>0</v>
      </c>
      <c r="AY79" s="144">
        <f t="shared" si="33"/>
        <v>0</v>
      </c>
      <c r="AZ79" s="144">
        <f t="shared" si="33"/>
        <v>0</v>
      </c>
      <c r="BA79" s="144">
        <f t="shared" si="33"/>
        <v>0</v>
      </c>
      <c r="BB79" s="144">
        <f t="shared" si="33"/>
        <v>0</v>
      </c>
      <c r="BC79" s="144">
        <f t="shared" si="33"/>
        <v>0</v>
      </c>
      <c r="BD79" s="144">
        <f t="shared" si="33"/>
        <v>0</v>
      </c>
      <c r="BE79" s="144">
        <f t="shared" si="33"/>
        <v>0</v>
      </c>
      <c r="BF79" s="144">
        <f t="shared" si="32"/>
        <v>0</v>
      </c>
      <c r="BG79" s="144">
        <f t="shared" si="32"/>
        <v>0</v>
      </c>
      <c r="BH79" s="144">
        <f t="shared" si="32"/>
        <v>0</v>
      </c>
      <c r="BI79" s="144">
        <f t="shared" si="32"/>
        <v>0</v>
      </c>
      <c r="BJ79" s="144">
        <f t="shared" si="32"/>
        <v>0</v>
      </c>
      <c r="BK79" s="144">
        <f t="shared" si="32"/>
        <v>0</v>
      </c>
      <c r="BL79" s="144">
        <f t="shared" ref="BL79:BU91" si="52">BK79-$N79+AE79</f>
        <v>0</v>
      </c>
      <c r="BM79" s="144">
        <f t="shared" si="52"/>
        <v>0</v>
      </c>
      <c r="BN79" s="144">
        <f t="shared" si="52"/>
        <v>0</v>
      </c>
      <c r="BO79" s="144">
        <f t="shared" si="52"/>
        <v>0</v>
      </c>
      <c r="BP79" s="144">
        <f t="shared" si="52"/>
        <v>0</v>
      </c>
      <c r="BQ79" s="144">
        <f t="shared" si="52"/>
        <v>0</v>
      </c>
      <c r="BR79" s="144">
        <f t="shared" si="52"/>
        <v>0</v>
      </c>
      <c r="BS79" s="144">
        <f t="shared" si="52"/>
        <v>0</v>
      </c>
      <c r="BT79" s="144">
        <f t="shared" si="52"/>
        <v>0</v>
      </c>
      <c r="BU79" s="144">
        <f t="shared" si="52"/>
        <v>0</v>
      </c>
      <c r="BV79" s="144">
        <f t="shared" si="45"/>
        <v>0</v>
      </c>
      <c r="BW79" s="144">
        <f t="shared" si="16"/>
        <v>0</v>
      </c>
      <c r="BX79" s="144">
        <f t="shared" si="16"/>
        <v>0</v>
      </c>
      <c r="BY79" s="144">
        <f t="shared" si="16"/>
        <v>0</v>
      </c>
      <c r="BZ79" s="144">
        <f t="shared" si="16"/>
        <v>0</v>
      </c>
      <c r="CA79" s="144">
        <f t="shared" si="16"/>
        <v>0</v>
      </c>
      <c r="CB79" s="144">
        <f t="shared" si="16"/>
        <v>0</v>
      </c>
      <c r="CC79" s="369"/>
      <c r="CE79" s="189" t="str">
        <f t="shared" si="1"/>
        <v>Système de comptage d'énergie</v>
      </c>
      <c r="CF79" s="145"/>
      <c r="CG79" s="145">
        <v>1</v>
      </c>
      <c r="CH79" s="145">
        <v>1</v>
      </c>
      <c r="CI79" s="145">
        <v>1</v>
      </c>
      <c r="CJ79" s="145">
        <v>1</v>
      </c>
      <c r="CK79" s="145">
        <v>1</v>
      </c>
      <c r="CL79" s="145">
        <v>1</v>
      </c>
      <c r="CM79" s="145">
        <v>1</v>
      </c>
      <c r="CN79" s="145">
        <v>1</v>
      </c>
      <c r="CO79" s="145">
        <v>1</v>
      </c>
      <c r="CP79" s="145">
        <v>1</v>
      </c>
      <c r="CQ79" s="145">
        <v>1</v>
      </c>
      <c r="CR79" s="145">
        <v>1</v>
      </c>
      <c r="CS79" s="145">
        <v>1</v>
      </c>
      <c r="CT79" s="145">
        <f t="shared" si="2"/>
        <v>0</v>
      </c>
      <c r="CU79" s="145">
        <f t="shared" si="3"/>
        <v>0</v>
      </c>
      <c r="CV79" s="145">
        <f t="shared" si="7"/>
        <v>0</v>
      </c>
    </row>
    <row r="80" spans="1:100" s="137" customFormat="1" ht="13.5" hidden="1" thickBot="1" x14ac:dyDescent="0.25">
      <c r="A80" s="158"/>
      <c r="B80" s="98" t="s">
        <v>367</v>
      </c>
      <c r="C80" s="319"/>
      <c r="D80" s="49"/>
      <c r="E80" s="152">
        <v>30</v>
      </c>
      <c r="F80" s="642"/>
      <c r="G80" s="157">
        <v>1E-3</v>
      </c>
      <c r="H80" s="636"/>
      <c r="I80" s="622" t="s">
        <v>124</v>
      </c>
      <c r="J80" s="84"/>
      <c r="K80" s="139">
        <f t="shared" si="8"/>
        <v>30</v>
      </c>
      <c r="L80" s="140">
        <f t="shared" si="46"/>
        <v>1E-3</v>
      </c>
      <c r="M80" s="141">
        <f t="shared" si="47"/>
        <v>0</v>
      </c>
      <c r="N80" s="141">
        <f t="shared" si="48"/>
        <v>0</v>
      </c>
      <c r="O80" s="70"/>
      <c r="P80" s="143" t="str">
        <f t="shared" si="0"/>
        <v>Calorifugeage</v>
      </c>
      <c r="Q80" s="144">
        <f t="shared" si="12"/>
        <v>0</v>
      </c>
      <c r="R80" s="144">
        <f t="shared" si="49"/>
        <v>0</v>
      </c>
      <c r="S80" s="144">
        <f t="shared" si="49"/>
        <v>0</v>
      </c>
      <c r="T80" s="144">
        <f t="shared" si="49"/>
        <v>0</v>
      </c>
      <c r="U80" s="144">
        <f t="shared" si="49"/>
        <v>0</v>
      </c>
      <c r="V80" s="144">
        <f t="shared" si="49"/>
        <v>0</v>
      </c>
      <c r="W80" s="144">
        <f t="shared" si="49"/>
        <v>0</v>
      </c>
      <c r="X80" s="144">
        <f t="shared" si="49"/>
        <v>0</v>
      </c>
      <c r="Y80" s="144">
        <f t="shared" si="49"/>
        <v>0</v>
      </c>
      <c r="Z80" s="144">
        <f t="shared" si="49"/>
        <v>0</v>
      </c>
      <c r="AA80" s="144">
        <f t="shared" si="49"/>
        <v>0</v>
      </c>
      <c r="AB80" s="144">
        <f t="shared" si="49"/>
        <v>0</v>
      </c>
      <c r="AC80" s="144">
        <f t="shared" si="49"/>
        <v>0</v>
      </c>
      <c r="AD80" s="144">
        <f t="shared" si="49"/>
        <v>0</v>
      </c>
      <c r="AE80" s="144">
        <f t="shared" si="49"/>
        <v>0</v>
      </c>
      <c r="AF80" s="144">
        <f t="shared" si="49"/>
        <v>0</v>
      </c>
      <c r="AG80" s="144">
        <f t="shared" si="49"/>
        <v>0</v>
      </c>
      <c r="AH80" s="144">
        <f t="shared" si="49"/>
        <v>0</v>
      </c>
      <c r="AI80" s="144">
        <f t="shared" si="49"/>
        <v>0</v>
      </c>
      <c r="AJ80" s="144">
        <f t="shared" si="49"/>
        <v>0</v>
      </c>
      <c r="AK80" s="144">
        <f t="shared" si="49"/>
        <v>0</v>
      </c>
      <c r="AL80" s="144">
        <f t="shared" si="49"/>
        <v>0</v>
      </c>
      <c r="AM80" s="144">
        <f t="shared" si="49"/>
        <v>0</v>
      </c>
      <c r="AN80" s="144">
        <f t="shared" si="49"/>
        <v>0</v>
      </c>
      <c r="AO80" s="144">
        <f t="shared" si="49"/>
        <v>0</v>
      </c>
      <c r="AP80" s="144">
        <f t="shared" si="49"/>
        <v>0</v>
      </c>
      <c r="AQ80" s="144">
        <f t="shared" si="49"/>
        <v>0</v>
      </c>
      <c r="AR80" s="144">
        <f t="shared" si="49"/>
        <v>0</v>
      </c>
      <c r="AS80" s="144">
        <f t="shared" si="49"/>
        <v>0</v>
      </c>
      <c r="AT80" s="144">
        <f t="shared" si="49"/>
        <v>0</v>
      </c>
      <c r="AU80" s="144">
        <f t="shared" si="49"/>
        <v>0</v>
      </c>
      <c r="AV80" s="144">
        <f t="shared" si="50"/>
        <v>0</v>
      </c>
      <c r="AX80" s="144">
        <f t="shared" si="51"/>
        <v>0</v>
      </c>
      <c r="AY80" s="144">
        <f t="shared" si="33"/>
        <v>0</v>
      </c>
      <c r="AZ80" s="144">
        <f t="shared" si="33"/>
        <v>0</v>
      </c>
      <c r="BA80" s="144">
        <f t="shared" si="33"/>
        <v>0</v>
      </c>
      <c r="BB80" s="144">
        <f t="shared" si="33"/>
        <v>0</v>
      </c>
      <c r="BC80" s="144">
        <f t="shared" si="33"/>
        <v>0</v>
      </c>
      <c r="BD80" s="144">
        <f t="shared" si="33"/>
        <v>0</v>
      </c>
      <c r="BE80" s="144">
        <f t="shared" si="33"/>
        <v>0</v>
      </c>
      <c r="BF80" s="144">
        <f t="shared" si="33"/>
        <v>0</v>
      </c>
      <c r="BG80" s="144">
        <f t="shared" si="33"/>
        <v>0</v>
      </c>
      <c r="BH80" s="144">
        <f t="shared" si="33"/>
        <v>0</v>
      </c>
      <c r="BI80" s="144">
        <f t="shared" si="33"/>
        <v>0</v>
      </c>
      <c r="BJ80" s="144">
        <f t="shared" si="33"/>
        <v>0</v>
      </c>
      <c r="BK80" s="144">
        <f t="shared" si="33"/>
        <v>0</v>
      </c>
      <c r="BL80" s="144">
        <f t="shared" si="52"/>
        <v>0</v>
      </c>
      <c r="BM80" s="144">
        <f t="shared" si="52"/>
        <v>0</v>
      </c>
      <c r="BN80" s="144">
        <f t="shared" si="52"/>
        <v>0</v>
      </c>
      <c r="BO80" s="144">
        <f t="shared" si="52"/>
        <v>0</v>
      </c>
      <c r="BP80" s="144">
        <f t="shared" si="52"/>
        <v>0</v>
      </c>
      <c r="BQ80" s="144">
        <f t="shared" si="52"/>
        <v>0</v>
      </c>
      <c r="BR80" s="144">
        <f t="shared" si="52"/>
        <v>0</v>
      </c>
      <c r="BS80" s="144">
        <f t="shared" si="52"/>
        <v>0</v>
      </c>
      <c r="BT80" s="144">
        <f t="shared" si="52"/>
        <v>0</v>
      </c>
      <c r="BU80" s="144">
        <f t="shared" si="52"/>
        <v>0</v>
      </c>
      <c r="BV80" s="144">
        <f t="shared" si="45"/>
        <v>0</v>
      </c>
      <c r="BW80" s="144">
        <f t="shared" si="16"/>
        <v>0</v>
      </c>
      <c r="BX80" s="144">
        <f t="shared" si="16"/>
        <v>0</v>
      </c>
      <c r="BY80" s="144">
        <f t="shared" si="16"/>
        <v>0</v>
      </c>
      <c r="BZ80" s="144">
        <f t="shared" si="16"/>
        <v>0</v>
      </c>
      <c r="CA80" s="144">
        <f t="shared" si="16"/>
        <v>0</v>
      </c>
      <c r="CB80" s="144">
        <f t="shared" si="16"/>
        <v>0</v>
      </c>
      <c r="CC80" s="369"/>
      <c r="CE80" s="189" t="str">
        <f t="shared" si="1"/>
        <v>Calorifugeage</v>
      </c>
      <c r="CF80" s="145"/>
      <c r="CG80" s="145">
        <v>1</v>
      </c>
      <c r="CH80" s="145">
        <v>1</v>
      </c>
      <c r="CI80" s="145">
        <v>1</v>
      </c>
      <c r="CJ80" s="145">
        <v>1</v>
      </c>
      <c r="CK80" s="145">
        <v>1</v>
      </c>
      <c r="CL80" s="145">
        <v>1</v>
      </c>
      <c r="CM80" s="145">
        <v>1</v>
      </c>
      <c r="CN80" s="145">
        <v>1</v>
      </c>
      <c r="CO80" s="145">
        <v>1</v>
      </c>
      <c r="CP80" s="145">
        <v>1</v>
      </c>
      <c r="CQ80" s="145">
        <v>1</v>
      </c>
      <c r="CR80" s="145">
        <v>1</v>
      </c>
      <c r="CS80" s="145">
        <v>1</v>
      </c>
      <c r="CT80" s="145">
        <f t="shared" si="2"/>
        <v>0</v>
      </c>
      <c r="CU80" s="145">
        <f t="shared" si="3"/>
        <v>0</v>
      </c>
      <c r="CV80" s="145">
        <f t="shared" si="7"/>
        <v>0</v>
      </c>
    </row>
    <row r="81" spans="1:100" s="137" customFormat="1" hidden="1" x14ac:dyDescent="0.2">
      <c r="A81" s="158"/>
      <c r="B81" s="96" t="s">
        <v>45</v>
      </c>
      <c r="C81" s="320"/>
      <c r="D81" s="50"/>
      <c r="E81" s="510">
        <v>30</v>
      </c>
      <c r="F81" s="643"/>
      <c r="G81" s="157" t="s">
        <v>46</v>
      </c>
      <c r="H81" s="637"/>
      <c r="I81" s="623" t="s">
        <v>124</v>
      </c>
      <c r="J81" s="84"/>
      <c r="K81" s="139">
        <f t="shared" si="8"/>
        <v>30</v>
      </c>
      <c r="L81" s="140">
        <f t="shared" si="46"/>
        <v>0</v>
      </c>
      <c r="M81" s="141">
        <f t="shared" si="47"/>
        <v>0</v>
      </c>
      <c r="N81" s="141">
        <f t="shared" si="48"/>
        <v>0</v>
      </c>
      <c r="O81" s="70"/>
      <c r="P81" s="149" t="str">
        <f t="shared" si="0"/>
        <v>Autre</v>
      </c>
      <c r="Q81" s="144">
        <f t="shared" si="12"/>
        <v>0</v>
      </c>
      <c r="R81" s="144">
        <f t="shared" si="49"/>
        <v>0</v>
      </c>
      <c r="S81" s="144">
        <f t="shared" si="49"/>
        <v>0</v>
      </c>
      <c r="T81" s="144">
        <f t="shared" si="49"/>
        <v>0</v>
      </c>
      <c r="U81" s="144">
        <f t="shared" si="49"/>
        <v>0</v>
      </c>
      <c r="V81" s="144">
        <f t="shared" si="49"/>
        <v>0</v>
      </c>
      <c r="W81" s="144">
        <f t="shared" si="49"/>
        <v>0</v>
      </c>
      <c r="X81" s="144">
        <f t="shared" si="49"/>
        <v>0</v>
      </c>
      <c r="Y81" s="144">
        <f t="shared" si="49"/>
        <v>0</v>
      </c>
      <c r="Z81" s="144">
        <f t="shared" si="49"/>
        <v>0</v>
      </c>
      <c r="AA81" s="144">
        <f t="shared" si="49"/>
        <v>0</v>
      </c>
      <c r="AB81" s="144">
        <f t="shared" si="49"/>
        <v>0</v>
      </c>
      <c r="AC81" s="144">
        <f t="shared" si="49"/>
        <v>0</v>
      </c>
      <c r="AD81" s="144">
        <f t="shared" si="49"/>
        <v>0</v>
      </c>
      <c r="AE81" s="144">
        <f t="shared" si="49"/>
        <v>0</v>
      </c>
      <c r="AF81" s="144">
        <f t="shared" si="49"/>
        <v>0</v>
      </c>
      <c r="AG81" s="144">
        <f t="shared" si="49"/>
        <v>0</v>
      </c>
      <c r="AH81" s="144">
        <f t="shared" si="49"/>
        <v>0</v>
      </c>
      <c r="AI81" s="144">
        <f t="shared" si="49"/>
        <v>0</v>
      </c>
      <c r="AJ81" s="144">
        <f t="shared" si="49"/>
        <v>0</v>
      </c>
      <c r="AK81" s="144">
        <f t="shared" si="49"/>
        <v>0</v>
      </c>
      <c r="AL81" s="144">
        <f t="shared" si="49"/>
        <v>0</v>
      </c>
      <c r="AM81" s="144">
        <f t="shared" si="49"/>
        <v>0</v>
      </c>
      <c r="AN81" s="144">
        <f t="shared" si="49"/>
        <v>0</v>
      </c>
      <c r="AO81" s="144">
        <f t="shared" si="49"/>
        <v>0</v>
      </c>
      <c r="AP81" s="144">
        <f t="shared" si="49"/>
        <v>0</v>
      </c>
      <c r="AQ81" s="144">
        <f t="shared" si="49"/>
        <v>0</v>
      </c>
      <c r="AR81" s="144">
        <f t="shared" si="49"/>
        <v>0</v>
      </c>
      <c r="AS81" s="144">
        <f t="shared" si="49"/>
        <v>0</v>
      </c>
      <c r="AT81" s="144">
        <f t="shared" si="49"/>
        <v>0</v>
      </c>
      <c r="AU81" s="144">
        <f t="shared" si="49"/>
        <v>0</v>
      </c>
      <c r="AV81" s="144">
        <f t="shared" si="50"/>
        <v>0</v>
      </c>
      <c r="AX81" s="144">
        <f t="shared" si="51"/>
        <v>0</v>
      </c>
      <c r="AY81" s="144">
        <f t="shared" si="33"/>
        <v>0</v>
      </c>
      <c r="AZ81" s="144">
        <f t="shared" si="33"/>
        <v>0</v>
      </c>
      <c r="BA81" s="144">
        <f t="shared" si="33"/>
        <v>0</v>
      </c>
      <c r="BB81" s="144">
        <f t="shared" si="33"/>
        <v>0</v>
      </c>
      <c r="BC81" s="144">
        <f t="shared" si="33"/>
        <v>0</v>
      </c>
      <c r="BD81" s="144">
        <f t="shared" si="33"/>
        <v>0</v>
      </c>
      <c r="BE81" s="144">
        <f t="shared" si="33"/>
        <v>0</v>
      </c>
      <c r="BF81" s="144">
        <f t="shared" si="33"/>
        <v>0</v>
      </c>
      <c r="BG81" s="144">
        <f t="shared" si="33"/>
        <v>0</v>
      </c>
      <c r="BH81" s="144">
        <f t="shared" si="33"/>
        <v>0</v>
      </c>
      <c r="BI81" s="144">
        <f t="shared" si="33"/>
        <v>0</v>
      </c>
      <c r="BJ81" s="144">
        <f t="shared" si="33"/>
        <v>0</v>
      </c>
      <c r="BK81" s="144">
        <f t="shared" si="33"/>
        <v>0</v>
      </c>
      <c r="BL81" s="144">
        <f t="shared" si="52"/>
        <v>0</v>
      </c>
      <c r="BM81" s="144">
        <f t="shared" si="52"/>
        <v>0</v>
      </c>
      <c r="BN81" s="144">
        <f t="shared" si="52"/>
        <v>0</v>
      </c>
      <c r="BO81" s="144">
        <f t="shared" si="52"/>
        <v>0</v>
      </c>
      <c r="BP81" s="144">
        <f t="shared" si="52"/>
        <v>0</v>
      </c>
      <c r="BQ81" s="144">
        <f t="shared" si="52"/>
        <v>0</v>
      </c>
      <c r="BR81" s="144">
        <f t="shared" si="52"/>
        <v>0</v>
      </c>
      <c r="BS81" s="144">
        <f t="shared" si="52"/>
        <v>0</v>
      </c>
      <c r="BT81" s="144">
        <f t="shared" si="52"/>
        <v>0</v>
      </c>
      <c r="BU81" s="144">
        <f t="shared" si="52"/>
        <v>0</v>
      </c>
      <c r="BV81" s="144">
        <f t="shared" si="45"/>
        <v>0</v>
      </c>
      <c r="BW81" s="144">
        <f t="shared" si="16"/>
        <v>0</v>
      </c>
      <c r="BX81" s="144">
        <f t="shared" si="16"/>
        <v>0</v>
      </c>
      <c r="BY81" s="144">
        <f t="shared" si="16"/>
        <v>0</v>
      </c>
      <c r="BZ81" s="144">
        <f t="shared" si="16"/>
        <v>0</v>
      </c>
      <c r="CA81" s="144">
        <f t="shared" si="16"/>
        <v>0</v>
      </c>
      <c r="CB81" s="144">
        <f t="shared" si="16"/>
        <v>0</v>
      </c>
      <c r="CC81" s="369"/>
      <c r="CE81" s="189" t="str">
        <f t="shared" si="1"/>
        <v>Autre</v>
      </c>
      <c r="CF81" s="145"/>
      <c r="CG81" s="145">
        <v>1</v>
      </c>
      <c r="CH81" s="145">
        <v>1</v>
      </c>
      <c r="CI81" s="145">
        <v>1</v>
      </c>
      <c r="CJ81" s="145">
        <v>1</v>
      </c>
      <c r="CK81" s="145">
        <v>1</v>
      </c>
      <c r="CL81" s="145">
        <v>1</v>
      </c>
      <c r="CM81" s="145">
        <v>1</v>
      </c>
      <c r="CN81" s="145">
        <v>1</v>
      </c>
      <c r="CO81" s="145">
        <v>1</v>
      </c>
      <c r="CP81" s="145">
        <v>1</v>
      </c>
      <c r="CQ81" s="145">
        <v>1</v>
      </c>
      <c r="CR81" s="145">
        <v>1</v>
      </c>
      <c r="CS81" s="145">
        <v>1</v>
      </c>
      <c r="CT81" s="145">
        <f t="shared" si="2"/>
        <v>0</v>
      </c>
      <c r="CU81" s="145">
        <f t="shared" si="3"/>
        <v>0</v>
      </c>
      <c r="CV81" s="145">
        <f t="shared" si="7"/>
        <v>0</v>
      </c>
    </row>
    <row r="82" spans="1:100" s="137" customFormat="1" ht="13.5" hidden="1" thickBot="1" x14ac:dyDescent="0.25">
      <c r="A82" s="158"/>
      <c r="B82" s="625" t="s">
        <v>380</v>
      </c>
      <c r="C82" s="322"/>
      <c r="D82" s="129"/>
      <c r="E82" s="155"/>
      <c r="F82" s="127"/>
      <c r="G82" s="130"/>
      <c r="H82" s="639"/>
      <c r="I82" s="130"/>
      <c r="J82" s="84"/>
      <c r="K82" s="139"/>
      <c r="L82" s="140"/>
      <c r="M82" s="141"/>
      <c r="N82" s="141"/>
      <c r="O82" s="70"/>
      <c r="P82" s="134" t="str">
        <f t="shared" si="0"/>
        <v>7. Émission de chaleur</v>
      </c>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369"/>
      <c r="CE82" s="374" t="str">
        <f t="shared" si="1"/>
        <v>7. Émission de chaleur</v>
      </c>
      <c r="CF82" s="145">
        <v>1</v>
      </c>
      <c r="CG82" s="145">
        <v>1</v>
      </c>
      <c r="CH82" s="145">
        <v>1</v>
      </c>
      <c r="CI82" s="145">
        <v>1</v>
      </c>
      <c r="CJ82" s="145">
        <v>1</v>
      </c>
      <c r="CK82" s="145">
        <v>1</v>
      </c>
      <c r="CL82" s="145">
        <v>1</v>
      </c>
      <c r="CM82" s="145">
        <v>1</v>
      </c>
      <c r="CN82" s="145">
        <v>1</v>
      </c>
      <c r="CO82" s="145">
        <v>1</v>
      </c>
      <c r="CP82" s="145">
        <v>1</v>
      </c>
      <c r="CQ82" s="145">
        <v>1</v>
      </c>
      <c r="CR82" s="145">
        <v>1</v>
      </c>
      <c r="CS82" s="145">
        <v>1</v>
      </c>
      <c r="CT82" s="145">
        <f t="shared" si="2"/>
        <v>1</v>
      </c>
      <c r="CU82" s="145">
        <f t="shared" si="3"/>
        <v>1</v>
      </c>
      <c r="CV82" s="145">
        <f t="shared" si="7"/>
        <v>1</v>
      </c>
    </row>
    <row r="83" spans="1:100" s="158" customFormat="1" ht="13.5" hidden="1" thickBot="1" x14ac:dyDescent="0.25">
      <c r="B83" s="98" t="s">
        <v>381</v>
      </c>
      <c r="C83" s="319"/>
      <c r="D83" s="49"/>
      <c r="E83" s="152">
        <v>40</v>
      </c>
      <c r="F83" s="642"/>
      <c r="G83" s="34">
        <v>0.01</v>
      </c>
      <c r="H83" s="636"/>
      <c r="I83" s="622" t="s">
        <v>124</v>
      </c>
      <c r="J83" s="84"/>
      <c r="K83" s="139">
        <f t="shared" si="8"/>
        <v>40</v>
      </c>
      <c r="L83" s="140">
        <f t="shared" ref="L83:L91" si="53">IF(ISNUMBER(H83),IF(I83=$D$332,IFERROR(H83/D83,"-"),H83/100),IF(ISNUMBER(G83),G83,0))</f>
        <v>0.01</v>
      </c>
      <c r="M83" s="141">
        <f t="shared" ref="M83:M91" si="54">IF(AND(ISNUMBER(H83),I83=$D$332),H83,L83*D83)</f>
        <v>0</v>
      </c>
      <c r="N83" s="141">
        <f t="shared" ref="N83:N91" si="55">1/K83*D83</f>
        <v>0</v>
      </c>
      <c r="O83" s="70"/>
      <c r="P83" s="143" t="str">
        <f t="shared" si="0"/>
        <v>Radiateurs/convecteurs</v>
      </c>
      <c r="Q83" s="144">
        <f t="shared" si="12"/>
        <v>0</v>
      </c>
      <c r="R83" s="144">
        <f t="shared" ref="R83:AU91" si="56">IF(Betrachtungszeit_Heizung&lt;R$26,0,IF(AND(Q$26&lt;&gt;0,Q$26/($K83)=INT(Q$26/($K83))),$D83,0))</f>
        <v>0</v>
      </c>
      <c r="S83" s="144">
        <f t="shared" si="56"/>
        <v>0</v>
      </c>
      <c r="T83" s="144">
        <f t="shared" si="56"/>
        <v>0</v>
      </c>
      <c r="U83" s="144">
        <f t="shared" si="56"/>
        <v>0</v>
      </c>
      <c r="V83" s="144">
        <f t="shared" si="56"/>
        <v>0</v>
      </c>
      <c r="W83" s="144">
        <f t="shared" si="56"/>
        <v>0</v>
      </c>
      <c r="X83" s="144">
        <f t="shared" si="56"/>
        <v>0</v>
      </c>
      <c r="Y83" s="144">
        <f t="shared" si="56"/>
        <v>0</v>
      </c>
      <c r="Z83" s="144">
        <f t="shared" si="56"/>
        <v>0</v>
      </c>
      <c r="AA83" s="144">
        <f t="shared" si="56"/>
        <v>0</v>
      </c>
      <c r="AB83" s="144">
        <f t="shared" si="56"/>
        <v>0</v>
      </c>
      <c r="AC83" s="144">
        <f t="shared" si="56"/>
        <v>0</v>
      </c>
      <c r="AD83" s="144">
        <f t="shared" si="56"/>
        <v>0</v>
      </c>
      <c r="AE83" s="144">
        <f t="shared" si="56"/>
        <v>0</v>
      </c>
      <c r="AF83" s="144">
        <f t="shared" si="56"/>
        <v>0</v>
      </c>
      <c r="AG83" s="144">
        <f t="shared" si="56"/>
        <v>0</v>
      </c>
      <c r="AH83" s="144">
        <f t="shared" si="56"/>
        <v>0</v>
      </c>
      <c r="AI83" s="144">
        <f t="shared" si="56"/>
        <v>0</v>
      </c>
      <c r="AJ83" s="144">
        <f t="shared" si="56"/>
        <v>0</v>
      </c>
      <c r="AK83" s="144">
        <f t="shared" si="56"/>
        <v>0</v>
      </c>
      <c r="AL83" s="144">
        <f t="shared" si="56"/>
        <v>0</v>
      </c>
      <c r="AM83" s="144">
        <f t="shared" si="56"/>
        <v>0</v>
      </c>
      <c r="AN83" s="144">
        <f t="shared" si="56"/>
        <v>0</v>
      </c>
      <c r="AO83" s="144">
        <f t="shared" si="56"/>
        <v>0</v>
      </c>
      <c r="AP83" s="144">
        <f t="shared" si="56"/>
        <v>0</v>
      </c>
      <c r="AQ83" s="144">
        <f t="shared" si="56"/>
        <v>0</v>
      </c>
      <c r="AR83" s="144">
        <f t="shared" si="56"/>
        <v>0</v>
      </c>
      <c r="AS83" s="144">
        <f t="shared" si="56"/>
        <v>0</v>
      </c>
      <c r="AT83" s="144">
        <f t="shared" si="56"/>
        <v>0</v>
      </c>
      <c r="AU83" s="144">
        <f t="shared" si="56"/>
        <v>0</v>
      </c>
      <c r="AV83" s="144">
        <f t="shared" ref="AV83:AV91" si="57">SUMIF($AX$26:$CB$26,Betrachtungszeit_Heizung,AX83:CB83)</f>
        <v>0</v>
      </c>
      <c r="AW83" s="137"/>
      <c r="AX83" s="144">
        <f t="shared" ref="AX83:AX146" si="58">$D83</f>
        <v>0</v>
      </c>
      <c r="AY83" s="144">
        <f t="shared" si="33"/>
        <v>0</v>
      </c>
      <c r="AZ83" s="144">
        <f t="shared" si="33"/>
        <v>0</v>
      </c>
      <c r="BA83" s="144">
        <f t="shared" si="33"/>
        <v>0</v>
      </c>
      <c r="BB83" s="144">
        <f t="shared" si="33"/>
        <v>0</v>
      </c>
      <c r="BC83" s="144">
        <f t="shared" si="33"/>
        <v>0</v>
      </c>
      <c r="BD83" s="144">
        <f t="shared" si="33"/>
        <v>0</v>
      </c>
      <c r="BE83" s="144">
        <f t="shared" si="33"/>
        <v>0</v>
      </c>
      <c r="BF83" s="144">
        <f t="shared" si="33"/>
        <v>0</v>
      </c>
      <c r="BG83" s="144">
        <f t="shared" si="33"/>
        <v>0</v>
      </c>
      <c r="BH83" s="144">
        <f t="shared" si="33"/>
        <v>0</v>
      </c>
      <c r="BI83" s="144">
        <f t="shared" si="33"/>
        <v>0</v>
      </c>
      <c r="BJ83" s="144">
        <f t="shared" si="33"/>
        <v>0</v>
      </c>
      <c r="BK83" s="144">
        <f t="shared" si="33"/>
        <v>0</v>
      </c>
      <c r="BL83" s="144">
        <f t="shared" si="52"/>
        <v>0</v>
      </c>
      <c r="BM83" s="144">
        <f t="shared" si="52"/>
        <v>0</v>
      </c>
      <c r="BN83" s="144">
        <f t="shared" si="52"/>
        <v>0</v>
      </c>
      <c r="BO83" s="144">
        <f t="shared" si="52"/>
        <v>0</v>
      </c>
      <c r="BP83" s="144">
        <f t="shared" si="52"/>
        <v>0</v>
      </c>
      <c r="BQ83" s="144">
        <f t="shared" si="52"/>
        <v>0</v>
      </c>
      <c r="BR83" s="144">
        <f t="shared" si="52"/>
        <v>0</v>
      </c>
      <c r="BS83" s="144">
        <f t="shared" si="52"/>
        <v>0</v>
      </c>
      <c r="BT83" s="144">
        <f t="shared" si="52"/>
        <v>0</v>
      </c>
      <c r="BU83" s="144">
        <f t="shared" si="52"/>
        <v>0</v>
      </c>
      <c r="BV83" s="144">
        <f t="shared" si="45"/>
        <v>0</v>
      </c>
      <c r="BW83" s="144">
        <f t="shared" si="16"/>
        <v>0</v>
      </c>
      <c r="BX83" s="144">
        <f t="shared" si="16"/>
        <v>0</v>
      </c>
      <c r="BY83" s="144">
        <f t="shared" si="16"/>
        <v>0</v>
      </c>
      <c r="BZ83" s="144">
        <f t="shared" ref="BZ83:CB91" si="59">BY83-$N83+AS83</f>
        <v>0</v>
      </c>
      <c r="CA83" s="144">
        <f t="shared" si="59"/>
        <v>0</v>
      </c>
      <c r="CB83" s="144">
        <f t="shared" si="59"/>
        <v>0</v>
      </c>
      <c r="CE83" s="189" t="str">
        <f t="shared" si="1"/>
        <v>Radiateurs/convecteurs</v>
      </c>
      <c r="CF83" s="145"/>
      <c r="CG83" s="145">
        <v>1</v>
      </c>
      <c r="CH83" s="145">
        <v>1</v>
      </c>
      <c r="CI83" s="145">
        <v>1</v>
      </c>
      <c r="CJ83" s="145">
        <v>1</v>
      </c>
      <c r="CK83" s="145">
        <v>1</v>
      </c>
      <c r="CL83" s="145">
        <v>1</v>
      </c>
      <c r="CM83" s="145">
        <v>1</v>
      </c>
      <c r="CN83" s="145">
        <v>1</v>
      </c>
      <c r="CO83" s="145">
        <v>1</v>
      </c>
      <c r="CP83" s="145">
        <v>1</v>
      </c>
      <c r="CQ83" s="145">
        <v>1</v>
      </c>
      <c r="CR83" s="145">
        <v>1</v>
      </c>
      <c r="CS83" s="145">
        <v>1</v>
      </c>
      <c r="CT83" s="145">
        <f t="shared" si="2"/>
        <v>0</v>
      </c>
      <c r="CU83" s="145">
        <f t="shared" si="3"/>
        <v>0</v>
      </c>
      <c r="CV83" s="145">
        <f t="shared" si="7"/>
        <v>0</v>
      </c>
    </row>
    <row r="84" spans="1:100" s="158" customFormat="1" ht="13.5" hidden="1" thickBot="1" x14ac:dyDescent="0.25">
      <c r="B84" s="98" t="s">
        <v>147</v>
      </c>
      <c r="C84" s="319"/>
      <c r="D84" s="49"/>
      <c r="E84" s="152">
        <v>30</v>
      </c>
      <c r="F84" s="642"/>
      <c r="G84" s="34">
        <v>0.01</v>
      </c>
      <c r="H84" s="636"/>
      <c r="I84" s="622" t="s">
        <v>124</v>
      </c>
      <c r="J84" s="84"/>
      <c r="K84" s="139">
        <f t="shared" si="8"/>
        <v>30</v>
      </c>
      <c r="L84" s="140">
        <f t="shared" si="53"/>
        <v>0.01</v>
      </c>
      <c r="M84" s="141">
        <f t="shared" si="54"/>
        <v>0</v>
      </c>
      <c r="N84" s="141">
        <f t="shared" si="55"/>
        <v>0</v>
      </c>
      <c r="O84" s="70"/>
      <c r="P84" s="143" t="str">
        <f t="shared" si="0"/>
        <v>Chauffage au sol</v>
      </c>
      <c r="Q84" s="144">
        <f t="shared" si="12"/>
        <v>0</v>
      </c>
      <c r="R84" s="144">
        <f t="shared" si="56"/>
        <v>0</v>
      </c>
      <c r="S84" s="144">
        <f t="shared" si="56"/>
        <v>0</v>
      </c>
      <c r="T84" s="144">
        <f t="shared" si="56"/>
        <v>0</v>
      </c>
      <c r="U84" s="144">
        <f t="shared" si="56"/>
        <v>0</v>
      </c>
      <c r="V84" s="144">
        <f t="shared" si="56"/>
        <v>0</v>
      </c>
      <c r="W84" s="144">
        <f t="shared" si="56"/>
        <v>0</v>
      </c>
      <c r="X84" s="144">
        <f t="shared" si="56"/>
        <v>0</v>
      </c>
      <c r="Y84" s="144">
        <f t="shared" si="56"/>
        <v>0</v>
      </c>
      <c r="Z84" s="144">
        <f t="shared" si="56"/>
        <v>0</v>
      </c>
      <c r="AA84" s="144">
        <f t="shared" si="56"/>
        <v>0</v>
      </c>
      <c r="AB84" s="144">
        <f t="shared" si="56"/>
        <v>0</v>
      </c>
      <c r="AC84" s="144">
        <f t="shared" si="56"/>
        <v>0</v>
      </c>
      <c r="AD84" s="144">
        <f t="shared" si="56"/>
        <v>0</v>
      </c>
      <c r="AE84" s="144">
        <f t="shared" si="56"/>
        <v>0</v>
      </c>
      <c r="AF84" s="144">
        <f t="shared" si="56"/>
        <v>0</v>
      </c>
      <c r="AG84" s="144">
        <f t="shared" si="56"/>
        <v>0</v>
      </c>
      <c r="AH84" s="144">
        <f t="shared" si="56"/>
        <v>0</v>
      </c>
      <c r="AI84" s="144">
        <f t="shared" si="56"/>
        <v>0</v>
      </c>
      <c r="AJ84" s="144">
        <f t="shared" si="56"/>
        <v>0</v>
      </c>
      <c r="AK84" s="144">
        <f t="shared" si="56"/>
        <v>0</v>
      </c>
      <c r="AL84" s="144">
        <f t="shared" si="56"/>
        <v>0</v>
      </c>
      <c r="AM84" s="144">
        <f t="shared" si="56"/>
        <v>0</v>
      </c>
      <c r="AN84" s="144">
        <f t="shared" si="56"/>
        <v>0</v>
      </c>
      <c r="AO84" s="144">
        <f t="shared" si="56"/>
        <v>0</v>
      </c>
      <c r="AP84" s="144">
        <f t="shared" si="56"/>
        <v>0</v>
      </c>
      <c r="AQ84" s="144">
        <f t="shared" si="56"/>
        <v>0</v>
      </c>
      <c r="AR84" s="144">
        <f t="shared" si="56"/>
        <v>0</v>
      </c>
      <c r="AS84" s="144">
        <f t="shared" si="56"/>
        <v>0</v>
      </c>
      <c r="AT84" s="144">
        <f t="shared" si="56"/>
        <v>0</v>
      </c>
      <c r="AU84" s="144">
        <f t="shared" si="56"/>
        <v>0</v>
      </c>
      <c r="AV84" s="144">
        <f t="shared" si="57"/>
        <v>0</v>
      </c>
      <c r="AW84" s="137"/>
      <c r="AX84" s="144">
        <f t="shared" si="58"/>
        <v>0</v>
      </c>
      <c r="AY84" s="144">
        <f t="shared" si="33"/>
        <v>0</v>
      </c>
      <c r="AZ84" s="144">
        <f t="shared" si="33"/>
        <v>0</v>
      </c>
      <c r="BA84" s="144">
        <f t="shared" si="33"/>
        <v>0</v>
      </c>
      <c r="BB84" s="144">
        <f t="shared" si="33"/>
        <v>0</v>
      </c>
      <c r="BC84" s="144">
        <f t="shared" si="33"/>
        <v>0</v>
      </c>
      <c r="BD84" s="144">
        <f t="shared" si="33"/>
        <v>0</v>
      </c>
      <c r="BE84" s="144">
        <f t="shared" si="33"/>
        <v>0</v>
      </c>
      <c r="BF84" s="144">
        <f t="shared" si="33"/>
        <v>0</v>
      </c>
      <c r="BG84" s="144">
        <f t="shared" si="33"/>
        <v>0</v>
      </c>
      <c r="BH84" s="144">
        <f t="shared" si="33"/>
        <v>0</v>
      </c>
      <c r="BI84" s="144">
        <f t="shared" si="33"/>
        <v>0</v>
      </c>
      <c r="BJ84" s="144">
        <f t="shared" si="33"/>
        <v>0</v>
      </c>
      <c r="BK84" s="144">
        <f t="shared" si="33"/>
        <v>0</v>
      </c>
      <c r="BL84" s="144">
        <f t="shared" si="52"/>
        <v>0</v>
      </c>
      <c r="BM84" s="144">
        <f t="shared" si="52"/>
        <v>0</v>
      </c>
      <c r="BN84" s="144">
        <f t="shared" si="52"/>
        <v>0</v>
      </c>
      <c r="BO84" s="144">
        <f t="shared" si="52"/>
        <v>0</v>
      </c>
      <c r="BP84" s="144">
        <f t="shared" si="52"/>
        <v>0</v>
      </c>
      <c r="BQ84" s="144">
        <f t="shared" si="52"/>
        <v>0</v>
      </c>
      <c r="BR84" s="144">
        <f t="shared" si="52"/>
        <v>0</v>
      </c>
      <c r="BS84" s="144">
        <f t="shared" si="52"/>
        <v>0</v>
      </c>
      <c r="BT84" s="144">
        <f t="shared" si="52"/>
        <v>0</v>
      </c>
      <c r="BU84" s="144">
        <f t="shared" si="52"/>
        <v>0</v>
      </c>
      <c r="BV84" s="144">
        <f t="shared" si="45"/>
        <v>0</v>
      </c>
      <c r="BW84" s="144">
        <f t="shared" si="45"/>
        <v>0</v>
      </c>
      <c r="BX84" s="144">
        <f t="shared" si="45"/>
        <v>0</v>
      </c>
      <c r="BY84" s="144">
        <f t="shared" si="45"/>
        <v>0</v>
      </c>
      <c r="BZ84" s="144">
        <f t="shared" si="59"/>
        <v>0</v>
      </c>
      <c r="CA84" s="144">
        <f t="shared" si="59"/>
        <v>0</v>
      </c>
      <c r="CB84" s="144">
        <f t="shared" si="59"/>
        <v>0</v>
      </c>
      <c r="CE84" s="189" t="str">
        <f t="shared" si="1"/>
        <v>Chauffage au sol</v>
      </c>
      <c r="CF84" s="145"/>
      <c r="CG84" s="145">
        <v>1</v>
      </c>
      <c r="CH84" s="145">
        <v>1</v>
      </c>
      <c r="CI84" s="145">
        <v>1</v>
      </c>
      <c r="CJ84" s="145">
        <v>1</v>
      </c>
      <c r="CK84" s="145">
        <v>1</v>
      </c>
      <c r="CL84" s="145">
        <v>1</v>
      </c>
      <c r="CM84" s="145">
        <v>1</v>
      </c>
      <c r="CN84" s="145">
        <v>1</v>
      </c>
      <c r="CO84" s="145">
        <v>1</v>
      </c>
      <c r="CP84" s="145">
        <v>1</v>
      </c>
      <c r="CQ84" s="145">
        <v>1</v>
      </c>
      <c r="CR84" s="145">
        <v>1</v>
      </c>
      <c r="CS84" s="145">
        <v>1</v>
      </c>
      <c r="CT84" s="145">
        <f t="shared" si="2"/>
        <v>0</v>
      </c>
      <c r="CU84" s="145">
        <f t="shared" si="3"/>
        <v>0</v>
      </c>
      <c r="CV84" s="145">
        <f t="shared" si="7"/>
        <v>0</v>
      </c>
    </row>
    <row r="85" spans="1:100" s="158" customFormat="1" ht="13.5" hidden="1" thickBot="1" x14ac:dyDescent="0.25">
      <c r="B85" s="98" t="s">
        <v>382</v>
      </c>
      <c r="C85" s="319"/>
      <c r="D85" s="49"/>
      <c r="E85" s="152">
        <v>40</v>
      </c>
      <c r="F85" s="642"/>
      <c r="G85" s="34">
        <v>0.01</v>
      </c>
      <c r="H85" s="636"/>
      <c r="I85" s="622" t="s">
        <v>124</v>
      </c>
      <c r="J85" s="84"/>
      <c r="K85" s="139">
        <f t="shared" si="8"/>
        <v>40</v>
      </c>
      <c r="L85" s="140">
        <f t="shared" si="53"/>
        <v>0.01</v>
      </c>
      <c r="M85" s="141">
        <f t="shared" si="54"/>
        <v>0</v>
      </c>
      <c r="N85" s="141">
        <f t="shared" si="55"/>
        <v>0</v>
      </c>
      <c r="O85" s="70"/>
      <c r="P85" s="143" t="str">
        <f t="shared" si="0"/>
        <v>Plafonds actifs</v>
      </c>
      <c r="Q85" s="144">
        <f t="shared" si="12"/>
        <v>0</v>
      </c>
      <c r="R85" s="144">
        <f t="shared" si="56"/>
        <v>0</v>
      </c>
      <c r="S85" s="144">
        <f t="shared" si="56"/>
        <v>0</v>
      </c>
      <c r="T85" s="144">
        <f t="shared" si="56"/>
        <v>0</v>
      </c>
      <c r="U85" s="144">
        <f t="shared" si="56"/>
        <v>0</v>
      </c>
      <c r="V85" s="144">
        <f t="shared" si="56"/>
        <v>0</v>
      </c>
      <c r="W85" s="144">
        <f t="shared" si="56"/>
        <v>0</v>
      </c>
      <c r="X85" s="144">
        <f t="shared" si="56"/>
        <v>0</v>
      </c>
      <c r="Y85" s="144">
        <f t="shared" si="56"/>
        <v>0</v>
      </c>
      <c r="Z85" s="144">
        <f t="shared" si="56"/>
        <v>0</v>
      </c>
      <c r="AA85" s="144">
        <f t="shared" si="56"/>
        <v>0</v>
      </c>
      <c r="AB85" s="144">
        <f t="shared" si="56"/>
        <v>0</v>
      </c>
      <c r="AC85" s="144">
        <f t="shared" si="56"/>
        <v>0</v>
      </c>
      <c r="AD85" s="144">
        <f t="shared" si="56"/>
        <v>0</v>
      </c>
      <c r="AE85" s="144">
        <f t="shared" si="56"/>
        <v>0</v>
      </c>
      <c r="AF85" s="144">
        <f t="shared" si="56"/>
        <v>0</v>
      </c>
      <c r="AG85" s="144">
        <f t="shared" si="56"/>
        <v>0</v>
      </c>
      <c r="AH85" s="144">
        <f t="shared" si="56"/>
        <v>0</v>
      </c>
      <c r="AI85" s="144">
        <f t="shared" si="56"/>
        <v>0</v>
      </c>
      <c r="AJ85" s="144">
        <f t="shared" si="56"/>
        <v>0</v>
      </c>
      <c r="AK85" s="144">
        <f t="shared" si="56"/>
        <v>0</v>
      </c>
      <c r="AL85" s="144">
        <f t="shared" si="56"/>
        <v>0</v>
      </c>
      <c r="AM85" s="144">
        <f t="shared" si="56"/>
        <v>0</v>
      </c>
      <c r="AN85" s="144">
        <f t="shared" si="56"/>
        <v>0</v>
      </c>
      <c r="AO85" s="144">
        <f t="shared" si="56"/>
        <v>0</v>
      </c>
      <c r="AP85" s="144">
        <f t="shared" si="56"/>
        <v>0</v>
      </c>
      <c r="AQ85" s="144">
        <f t="shared" si="56"/>
        <v>0</v>
      </c>
      <c r="AR85" s="144">
        <f t="shared" si="56"/>
        <v>0</v>
      </c>
      <c r="AS85" s="144">
        <f t="shared" si="56"/>
        <v>0</v>
      </c>
      <c r="AT85" s="144">
        <f t="shared" si="56"/>
        <v>0</v>
      </c>
      <c r="AU85" s="144">
        <f t="shared" si="56"/>
        <v>0</v>
      </c>
      <c r="AV85" s="144">
        <f t="shared" si="57"/>
        <v>0</v>
      </c>
      <c r="AW85" s="137"/>
      <c r="AX85" s="144">
        <f t="shared" si="58"/>
        <v>0</v>
      </c>
      <c r="AY85" s="144">
        <f t="shared" si="33"/>
        <v>0</v>
      </c>
      <c r="AZ85" s="144">
        <f t="shared" si="33"/>
        <v>0</v>
      </c>
      <c r="BA85" s="144">
        <f t="shared" si="33"/>
        <v>0</v>
      </c>
      <c r="BB85" s="144">
        <f t="shared" si="33"/>
        <v>0</v>
      </c>
      <c r="BC85" s="144">
        <f t="shared" si="33"/>
        <v>0</v>
      </c>
      <c r="BD85" s="144">
        <f t="shared" si="33"/>
        <v>0</v>
      </c>
      <c r="BE85" s="144">
        <f t="shared" si="33"/>
        <v>0</v>
      </c>
      <c r="BF85" s="144">
        <f t="shared" si="33"/>
        <v>0</v>
      </c>
      <c r="BG85" s="144">
        <f t="shared" si="33"/>
        <v>0</v>
      </c>
      <c r="BH85" s="144">
        <f t="shared" si="33"/>
        <v>0</v>
      </c>
      <c r="BI85" s="144">
        <f t="shared" si="33"/>
        <v>0</v>
      </c>
      <c r="BJ85" s="144">
        <f t="shared" si="33"/>
        <v>0</v>
      </c>
      <c r="BK85" s="144">
        <f t="shared" si="33"/>
        <v>0</v>
      </c>
      <c r="BL85" s="144">
        <f t="shared" si="52"/>
        <v>0</v>
      </c>
      <c r="BM85" s="144">
        <f t="shared" si="52"/>
        <v>0</v>
      </c>
      <c r="BN85" s="144">
        <f t="shared" si="52"/>
        <v>0</v>
      </c>
      <c r="BO85" s="144">
        <f t="shared" si="52"/>
        <v>0</v>
      </c>
      <c r="BP85" s="144">
        <f t="shared" si="52"/>
        <v>0</v>
      </c>
      <c r="BQ85" s="144">
        <f t="shared" si="52"/>
        <v>0</v>
      </c>
      <c r="BR85" s="144">
        <f t="shared" si="52"/>
        <v>0</v>
      </c>
      <c r="BS85" s="144">
        <f t="shared" si="52"/>
        <v>0</v>
      </c>
      <c r="BT85" s="144">
        <f t="shared" si="52"/>
        <v>0</v>
      </c>
      <c r="BU85" s="144">
        <f t="shared" si="52"/>
        <v>0</v>
      </c>
      <c r="BV85" s="144">
        <f t="shared" si="45"/>
        <v>0</v>
      </c>
      <c r="BW85" s="144">
        <f t="shared" si="45"/>
        <v>0</v>
      </c>
      <c r="BX85" s="144">
        <f t="shared" si="45"/>
        <v>0</v>
      </c>
      <c r="BY85" s="144">
        <f t="shared" si="45"/>
        <v>0</v>
      </c>
      <c r="BZ85" s="144">
        <f t="shared" si="59"/>
        <v>0</v>
      </c>
      <c r="CA85" s="144">
        <f t="shared" si="59"/>
        <v>0</v>
      </c>
      <c r="CB85" s="144">
        <f t="shared" si="59"/>
        <v>0</v>
      </c>
      <c r="CE85" s="189" t="str">
        <f t="shared" si="1"/>
        <v>Plafonds actifs</v>
      </c>
      <c r="CF85" s="145"/>
      <c r="CG85" s="145">
        <v>1</v>
      </c>
      <c r="CH85" s="145">
        <v>1</v>
      </c>
      <c r="CI85" s="145">
        <v>1</v>
      </c>
      <c r="CJ85" s="145">
        <v>1</v>
      </c>
      <c r="CK85" s="145">
        <v>1</v>
      </c>
      <c r="CL85" s="145">
        <v>1</v>
      </c>
      <c r="CM85" s="145">
        <v>1</v>
      </c>
      <c r="CN85" s="145">
        <v>1</v>
      </c>
      <c r="CO85" s="145">
        <v>1</v>
      </c>
      <c r="CP85" s="145">
        <v>1</v>
      </c>
      <c r="CQ85" s="145">
        <v>1</v>
      </c>
      <c r="CR85" s="145">
        <v>1</v>
      </c>
      <c r="CS85" s="145">
        <v>1</v>
      </c>
      <c r="CT85" s="145">
        <f t="shared" si="2"/>
        <v>0</v>
      </c>
      <c r="CU85" s="145">
        <f t="shared" si="3"/>
        <v>0</v>
      </c>
      <c r="CV85" s="145">
        <f t="shared" si="7"/>
        <v>0</v>
      </c>
    </row>
    <row r="86" spans="1:100" s="158" customFormat="1" ht="13.5" hidden="1" thickBot="1" x14ac:dyDescent="0.25">
      <c r="B86" s="98" t="s">
        <v>148</v>
      </c>
      <c r="C86" s="319"/>
      <c r="D86" s="49"/>
      <c r="E86" s="152">
        <v>20</v>
      </c>
      <c r="F86" s="642"/>
      <c r="G86" s="34">
        <v>0.02</v>
      </c>
      <c r="H86" s="636"/>
      <c r="I86" s="622" t="s">
        <v>124</v>
      </c>
      <c r="J86" s="84"/>
      <c r="K86" s="139">
        <f t="shared" si="8"/>
        <v>20</v>
      </c>
      <c r="L86" s="140">
        <f t="shared" si="53"/>
        <v>0.02</v>
      </c>
      <c r="M86" s="141">
        <f t="shared" si="54"/>
        <v>0</v>
      </c>
      <c r="N86" s="141">
        <f t="shared" si="55"/>
        <v>0</v>
      </c>
      <c r="O86" s="70"/>
      <c r="P86" s="143" t="str">
        <f t="shared" si="0"/>
        <v>Aérothermes</v>
      </c>
      <c r="Q86" s="144">
        <f t="shared" si="12"/>
        <v>0</v>
      </c>
      <c r="R86" s="144">
        <f t="shared" si="56"/>
        <v>0</v>
      </c>
      <c r="S86" s="144">
        <f t="shared" si="56"/>
        <v>0</v>
      </c>
      <c r="T86" s="144">
        <f t="shared" si="56"/>
        <v>0</v>
      </c>
      <c r="U86" s="144">
        <f t="shared" si="56"/>
        <v>0</v>
      </c>
      <c r="V86" s="144">
        <f t="shared" si="56"/>
        <v>0</v>
      </c>
      <c r="W86" s="144">
        <f t="shared" si="56"/>
        <v>0</v>
      </c>
      <c r="X86" s="144">
        <f t="shared" si="56"/>
        <v>0</v>
      </c>
      <c r="Y86" s="144">
        <f t="shared" si="56"/>
        <v>0</v>
      </c>
      <c r="Z86" s="144">
        <f t="shared" si="56"/>
        <v>0</v>
      </c>
      <c r="AA86" s="144">
        <f t="shared" si="56"/>
        <v>0</v>
      </c>
      <c r="AB86" s="144">
        <f t="shared" si="56"/>
        <v>0</v>
      </c>
      <c r="AC86" s="144">
        <f t="shared" si="56"/>
        <v>0</v>
      </c>
      <c r="AD86" s="144">
        <f t="shared" si="56"/>
        <v>0</v>
      </c>
      <c r="AE86" s="144">
        <f t="shared" si="56"/>
        <v>0</v>
      </c>
      <c r="AF86" s="144">
        <f t="shared" si="56"/>
        <v>0</v>
      </c>
      <c r="AG86" s="144">
        <f t="shared" si="56"/>
        <v>0</v>
      </c>
      <c r="AH86" s="144">
        <f t="shared" si="56"/>
        <v>0</v>
      </c>
      <c r="AI86" s="144">
        <f t="shared" si="56"/>
        <v>0</v>
      </c>
      <c r="AJ86" s="144">
        <f t="shared" si="56"/>
        <v>0</v>
      </c>
      <c r="AK86" s="144">
        <f t="shared" si="56"/>
        <v>0</v>
      </c>
      <c r="AL86" s="144">
        <f t="shared" si="56"/>
        <v>0</v>
      </c>
      <c r="AM86" s="144">
        <f t="shared" si="56"/>
        <v>0</v>
      </c>
      <c r="AN86" s="144">
        <f t="shared" si="56"/>
        <v>0</v>
      </c>
      <c r="AO86" s="144">
        <f t="shared" si="56"/>
        <v>0</v>
      </c>
      <c r="AP86" s="144">
        <f t="shared" si="56"/>
        <v>0</v>
      </c>
      <c r="AQ86" s="144">
        <f t="shared" si="56"/>
        <v>0</v>
      </c>
      <c r="AR86" s="144">
        <f t="shared" si="56"/>
        <v>0</v>
      </c>
      <c r="AS86" s="144">
        <f t="shared" si="56"/>
        <v>0</v>
      </c>
      <c r="AT86" s="144">
        <f t="shared" si="56"/>
        <v>0</v>
      </c>
      <c r="AU86" s="144">
        <f t="shared" si="56"/>
        <v>0</v>
      </c>
      <c r="AV86" s="144">
        <f t="shared" si="57"/>
        <v>0</v>
      </c>
      <c r="AW86" s="137"/>
      <c r="AX86" s="144">
        <f t="shared" si="58"/>
        <v>0</v>
      </c>
      <c r="AY86" s="144">
        <f t="shared" si="33"/>
        <v>0</v>
      </c>
      <c r="AZ86" s="144">
        <f t="shared" si="33"/>
        <v>0</v>
      </c>
      <c r="BA86" s="144">
        <f t="shared" si="33"/>
        <v>0</v>
      </c>
      <c r="BB86" s="144">
        <f t="shared" si="33"/>
        <v>0</v>
      </c>
      <c r="BC86" s="144">
        <f t="shared" si="33"/>
        <v>0</v>
      </c>
      <c r="BD86" s="144">
        <f t="shared" si="33"/>
        <v>0</v>
      </c>
      <c r="BE86" s="144">
        <f t="shared" si="33"/>
        <v>0</v>
      </c>
      <c r="BF86" s="144">
        <f t="shared" si="33"/>
        <v>0</v>
      </c>
      <c r="BG86" s="144">
        <f t="shared" si="33"/>
        <v>0</v>
      </c>
      <c r="BH86" s="144">
        <f t="shared" si="33"/>
        <v>0</v>
      </c>
      <c r="BI86" s="144">
        <f t="shared" si="33"/>
        <v>0</v>
      </c>
      <c r="BJ86" s="144">
        <f t="shared" si="33"/>
        <v>0</v>
      </c>
      <c r="BK86" s="144">
        <f t="shared" si="33"/>
        <v>0</v>
      </c>
      <c r="BL86" s="144">
        <f t="shared" si="52"/>
        <v>0</v>
      </c>
      <c r="BM86" s="144">
        <f t="shared" si="52"/>
        <v>0</v>
      </c>
      <c r="BN86" s="144">
        <f t="shared" si="52"/>
        <v>0</v>
      </c>
      <c r="BO86" s="144">
        <f t="shared" si="52"/>
        <v>0</v>
      </c>
      <c r="BP86" s="144">
        <f t="shared" si="52"/>
        <v>0</v>
      </c>
      <c r="BQ86" s="144">
        <f t="shared" si="52"/>
        <v>0</v>
      </c>
      <c r="BR86" s="144">
        <f t="shared" si="52"/>
        <v>0</v>
      </c>
      <c r="BS86" s="144">
        <f t="shared" si="52"/>
        <v>0</v>
      </c>
      <c r="BT86" s="144">
        <f t="shared" si="52"/>
        <v>0</v>
      </c>
      <c r="BU86" s="144">
        <f t="shared" si="52"/>
        <v>0</v>
      </c>
      <c r="BV86" s="144">
        <f t="shared" si="45"/>
        <v>0</v>
      </c>
      <c r="BW86" s="144">
        <f t="shared" si="45"/>
        <v>0</v>
      </c>
      <c r="BX86" s="144">
        <f t="shared" si="45"/>
        <v>0</v>
      </c>
      <c r="BY86" s="144">
        <f t="shared" si="45"/>
        <v>0</v>
      </c>
      <c r="BZ86" s="144">
        <f t="shared" si="59"/>
        <v>0</v>
      </c>
      <c r="CA86" s="144">
        <f t="shared" si="59"/>
        <v>0</v>
      </c>
      <c r="CB86" s="144">
        <f t="shared" si="59"/>
        <v>0</v>
      </c>
      <c r="CE86" s="189" t="str">
        <f t="shared" si="1"/>
        <v>Aérothermes</v>
      </c>
      <c r="CF86" s="145"/>
      <c r="CG86" s="145">
        <v>1</v>
      </c>
      <c r="CH86" s="145">
        <v>1</v>
      </c>
      <c r="CI86" s="145">
        <v>1</v>
      </c>
      <c r="CJ86" s="145">
        <v>1</v>
      </c>
      <c r="CK86" s="145">
        <v>1</v>
      </c>
      <c r="CL86" s="145">
        <v>1</v>
      </c>
      <c r="CM86" s="145">
        <v>1</v>
      </c>
      <c r="CN86" s="145">
        <v>1</v>
      </c>
      <c r="CO86" s="145">
        <v>1</v>
      </c>
      <c r="CP86" s="145">
        <v>1</v>
      </c>
      <c r="CQ86" s="145">
        <v>1</v>
      </c>
      <c r="CR86" s="145">
        <v>1</v>
      </c>
      <c r="CS86" s="145">
        <v>1</v>
      </c>
      <c r="CT86" s="145">
        <f t="shared" si="2"/>
        <v>0</v>
      </c>
      <c r="CU86" s="145">
        <f t="shared" si="3"/>
        <v>0</v>
      </c>
      <c r="CV86" s="145">
        <f t="shared" si="7"/>
        <v>0</v>
      </c>
    </row>
    <row r="87" spans="1:100" s="158" customFormat="1" ht="13.5" hidden="1" thickBot="1" x14ac:dyDescent="0.25">
      <c r="B87" s="98" t="s">
        <v>383</v>
      </c>
      <c r="C87" s="319"/>
      <c r="D87" s="49"/>
      <c r="E87" s="152">
        <v>20</v>
      </c>
      <c r="F87" s="642"/>
      <c r="G87" s="34">
        <v>1.4999999999999999E-2</v>
      </c>
      <c r="H87" s="636"/>
      <c r="I87" s="622" t="s">
        <v>124</v>
      </c>
      <c r="J87" s="84"/>
      <c r="K87" s="139">
        <f t="shared" si="8"/>
        <v>20</v>
      </c>
      <c r="L87" s="140">
        <f t="shared" si="53"/>
        <v>1.4999999999999999E-2</v>
      </c>
      <c r="M87" s="141">
        <f t="shared" si="54"/>
        <v>0</v>
      </c>
      <c r="N87" s="141">
        <f t="shared" si="55"/>
        <v>0</v>
      </c>
      <c r="O87" s="70"/>
      <c r="P87" s="143" t="str">
        <f t="shared" si="0"/>
        <v>Raccordement des aérothermes</v>
      </c>
      <c r="Q87" s="144">
        <f t="shared" si="12"/>
        <v>0</v>
      </c>
      <c r="R87" s="144">
        <f t="shared" si="56"/>
        <v>0</v>
      </c>
      <c r="S87" s="144">
        <f t="shared" si="56"/>
        <v>0</v>
      </c>
      <c r="T87" s="144">
        <f t="shared" si="56"/>
        <v>0</v>
      </c>
      <c r="U87" s="144">
        <f t="shared" si="56"/>
        <v>0</v>
      </c>
      <c r="V87" s="144">
        <f t="shared" si="56"/>
        <v>0</v>
      </c>
      <c r="W87" s="144">
        <f t="shared" si="56"/>
        <v>0</v>
      </c>
      <c r="X87" s="144">
        <f t="shared" si="56"/>
        <v>0</v>
      </c>
      <c r="Y87" s="144">
        <f t="shared" si="56"/>
        <v>0</v>
      </c>
      <c r="Z87" s="144">
        <f t="shared" si="56"/>
        <v>0</v>
      </c>
      <c r="AA87" s="144">
        <f t="shared" si="56"/>
        <v>0</v>
      </c>
      <c r="AB87" s="144">
        <f t="shared" si="56"/>
        <v>0</v>
      </c>
      <c r="AC87" s="144">
        <f t="shared" si="56"/>
        <v>0</v>
      </c>
      <c r="AD87" s="144">
        <f t="shared" si="56"/>
        <v>0</v>
      </c>
      <c r="AE87" s="144">
        <f t="shared" si="56"/>
        <v>0</v>
      </c>
      <c r="AF87" s="144">
        <f t="shared" si="56"/>
        <v>0</v>
      </c>
      <c r="AG87" s="144">
        <f t="shared" si="56"/>
        <v>0</v>
      </c>
      <c r="AH87" s="144">
        <f t="shared" si="56"/>
        <v>0</v>
      </c>
      <c r="AI87" s="144">
        <f t="shared" si="56"/>
        <v>0</v>
      </c>
      <c r="AJ87" s="144">
        <f t="shared" si="56"/>
        <v>0</v>
      </c>
      <c r="AK87" s="144">
        <f t="shared" si="56"/>
        <v>0</v>
      </c>
      <c r="AL87" s="144">
        <f t="shared" si="56"/>
        <v>0</v>
      </c>
      <c r="AM87" s="144">
        <f t="shared" si="56"/>
        <v>0</v>
      </c>
      <c r="AN87" s="144">
        <f t="shared" si="56"/>
        <v>0</v>
      </c>
      <c r="AO87" s="144">
        <f t="shared" si="56"/>
        <v>0</v>
      </c>
      <c r="AP87" s="144">
        <f t="shared" si="56"/>
        <v>0</v>
      </c>
      <c r="AQ87" s="144">
        <f t="shared" si="56"/>
        <v>0</v>
      </c>
      <c r="AR87" s="144">
        <f t="shared" si="56"/>
        <v>0</v>
      </c>
      <c r="AS87" s="144">
        <f t="shared" si="56"/>
        <v>0</v>
      </c>
      <c r="AT87" s="144">
        <f t="shared" si="56"/>
        <v>0</v>
      </c>
      <c r="AU87" s="144">
        <f t="shared" si="56"/>
        <v>0</v>
      </c>
      <c r="AV87" s="144">
        <f t="shared" si="57"/>
        <v>0</v>
      </c>
      <c r="AW87" s="137"/>
      <c r="AX87" s="144">
        <f t="shared" si="58"/>
        <v>0</v>
      </c>
      <c r="AY87" s="144">
        <f t="shared" si="33"/>
        <v>0</v>
      </c>
      <c r="AZ87" s="144">
        <f t="shared" si="33"/>
        <v>0</v>
      </c>
      <c r="BA87" s="144">
        <f t="shared" si="33"/>
        <v>0</v>
      </c>
      <c r="BB87" s="144">
        <f t="shared" si="33"/>
        <v>0</v>
      </c>
      <c r="BC87" s="144">
        <f t="shared" si="33"/>
        <v>0</v>
      </c>
      <c r="BD87" s="144">
        <f t="shared" si="33"/>
        <v>0</v>
      </c>
      <c r="BE87" s="144">
        <f t="shared" si="33"/>
        <v>0</v>
      </c>
      <c r="BF87" s="144">
        <f t="shared" si="33"/>
        <v>0</v>
      </c>
      <c r="BG87" s="144">
        <f t="shared" si="33"/>
        <v>0</v>
      </c>
      <c r="BH87" s="144">
        <f t="shared" si="33"/>
        <v>0</v>
      </c>
      <c r="BI87" s="144">
        <f t="shared" si="33"/>
        <v>0</v>
      </c>
      <c r="BJ87" s="144">
        <f t="shared" si="33"/>
        <v>0</v>
      </c>
      <c r="BK87" s="144">
        <f t="shared" si="33"/>
        <v>0</v>
      </c>
      <c r="BL87" s="144">
        <f t="shared" si="52"/>
        <v>0</v>
      </c>
      <c r="BM87" s="144">
        <f t="shared" si="52"/>
        <v>0</v>
      </c>
      <c r="BN87" s="144">
        <f t="shared" si="52"/>
        <v>0</v>
      </c>
      <c r="BO87" s="144">
        <f t="shared" si="52"/>
        <v>0</v>
      </c>
      <c r="BP87" s="144">
        <f t="shared" si="52"/>
        <v>0</v>
      </c>
      <c r="BQ87" s="144">
        <f t="shared" si="52"/>
        <v>0</v>
      </c>
      <c r="BR87" s="144">
        <f t="shared" si="52"/>
        <v>0</v>
      </c>
      <c r="BS87" s="144">
        <f t="shared" si="52"/>
        <v>0</v>
      </c>
      <c r="BT87" s="144">
        <f t="shared" si="52"/>
        <v>0</v>
      </c>
      <c r="BU87" s="144">
        <f t="shared" si="52"/>
        <v>0</v>
      </c>
      <c r="BV87" s="144">
        <f t="shared" si="45"/>
        <v>0</v>
      </c>
      <c r="BW87" s="144">
        <f t="shared" si="45"/>
        <v>0</v>
      </c>
      <c r="BX87" s="144">
        <f t="shared" si="45"/>
        <v>0</v>
      </c>
      <c r="BY87" s="144">
        <f t="shared" si="45"/>
        <v>0</v>
      </c>
      <c r="BZ87" s="144">
        <f t="shared" si="59"/>
        <v>0</v>
      </c>
      <c r="CA87" s="144">
        <f t="shared" si="59"/>
        <v>0</v>
      </c>
      <c r="CB87" s="144">
        <f t="shared" si="59"/>
        <v>0</v>
      </c>
      <c r="CE87" s="189" t="str">
        <f t="shared" si="1"/>
        <v>Raccordement des aérothermes</v>
      </c>
      <c r="CF87" s="145"/>
      <c r="CG87" s="145">
        <v>1</v>
      </c>
      <c r="CH87" s="145">
        <v>1</v>
      </c>
      <c r="CI87" s="145">
        <v>1</v>
      </c>
      <c r="CJ87" s="145">
        <v>1</v>
      </c>
      <c r="CK87" s="145">
        <v>1</v>
      </c>
      <c r="CL87" s="145">
        <v>1</v>
      </c>
      <c r="CM87" s="145">
        <v>1</v>
      </c>
      <c r="CN87" s="145">
        <v>1</v>
      </c>
      <c r="CO87" s="145">
        <v>1</v>
      </c>
      <c r="CP87" s="145">
        <v>1</v>
      </c>
      <c r="CQ87" s="145">
        <v>1</v>
      </c>
      <c r="CR87" s="145">
        <v>1</v>
      </c>
      <c r="CS87" s="145">
        <v>1</v>
      </c>
      <c r="CT87" s="145">
        <f t="shared" si="2"/>
        <v>0</v>
      </c>
      <c r="CU87" s="145">
        <f t="shared" si="3"/>
        <v>0</v>
      </c>
      <c r="CV87" s="145">
        <f t="shared" si="7"/>
        <v>0</v>
      </c>
    </row>
    <row r="88" spans="1:100" s="158" customFormat="1" ht="13.5" hidden="1" thickBot="1" x14ac:dyDescent="0.25">
      <c r="B88" s="98" t="s">
        <v>435</v>
      </c>
      <c r="C88" s="320"/>
      <c r="D88" s="50"/>
      <c r="E88" s="152">
        <v>20</v>
      </c>
      <c r="F88" s="643"/>
      <c r="G88" s="34">
        <v>2.5000000000000001E-2</v>
      </c>
      <c r="H88" s="637"/>
      <c r="I88" s="622" t="s">
        <v>124</v>
      </c>
      <c r="J88" s="84"/>
      <c r="K88" s="139">
        <f t="shared" si="8"/>
        <v>20</v>
      </c>
      <c r="L88" s="140">
        <f t="shared" si="53"/>
        <v>2.5000000000000001E-2</v>
      </c>
      <c r="M88" s="141">
        <f t="shared" si="54"/>
        <v>0</v>
      </c>
      <c r="N88" s="141">
        <f t="shared" si="55"/>
        <v>0</v>
      </c>
      <c r="O88" s="70"/>
      <c r="P88" s="143" t="str">
        <f t="shared" si="0"/>
        <v>Récupération de chaleur (ventilation)</v>
      </c>
      <c r="Q88" s="144">
        <f t="shared" si="12"/>
        <v>0</v>
      </c>
      <c r="R88" s="144">
        <f t="shared" si="56"/>
        <v>0</v>
      </c>
      <c r="S88" s="144">
        <f t="shared" si="56"/>
        <v>0</v>
      </c>
      <c r="T88" s="144">
        <f t="shared" si="56"/>
        <v>0</v>
      </c>
      <c r="U88" s="144">
        <f t="shared" si="56"/>
        <v>0</v>
      </c>
      <c r="V88" s="144">
        <f t="shared" si="56"/>
        <v>0</v>
      </c>
      <c r="W88" s="144">
        <f t="shared" si="56"/>
        <v>0</v>
      </c>
      <c r="X88" s="144">
        <f t="shared" si="56"/>
        <v>0</v>
      </c>
      <c r="Y88" s="144">
        <f t="shared" si="56"/>
        <v>0</v>
      </c>
      <c r="Z88" s="144">
        <f t="shared" si="56"/>
        <v>0</v>
      </c>
      <c r="AA88" s="144">
        <f t="shared" si="56"/>
        <v>0</v>
      </c>
      <c r="AB88" s="144">
        <f t="shared" si="56"/>
        <v>0</v>
      </c>
      <c r="AC88" s="144">
        <f t="shared" si="56"/>
        <v>0</v>
      </c>
      <c r="AD88" s="144">
        <f t="shared" si="56"/>
        <v>0</v>
      </c>
      <c r="AE88" s="144">
        <f t="shared" si="56"/>
        <v>0</v>
      </c>
      <c r="AF88" s="144">
        <f t="shared" si="56"/>
        <v>0</v>
      </c>
      <c r="AG88" s="144">
        <f t="shared" si="56"/>
        <v>0</v>
      </c>
      <c r="AH88" s="144">
        <f t="shared" si="56"/>
        <v>0</v>
      </c>
      <c r="AI88" s="144">
        <f t="shared" si="56"/>
        <v>0</v>
      </c>
      <c r="AJ88" s="144">
        <f t="shared" si="56"/>
        <v>0</v>
      </c>
      <c r="AK88" s="144">
        <f t="shared" si="56"/>
        <v>0</v>
      </c>
      <c r="AL88" s="144">
        <f t="shared" si="56"/>
        <v>0</v>
      </c>
      <c r="AM88" s="144">
        <f t="shared" si="56"/>
        <v>0</v>
      </c>
      <c r="AN88" s="144">
        <f t="shared" si="56"/>
        <v>0</v>
      </c>
      <c r="AO88" s="144">
        <f t="shared" si="56"/>
        <v>0</v>
      </c>
      <c r="AP88" s="144">
        <f t="shared" si="56"/>
        <v>0</v>
      </c>
      <c r="AQ88" s="144">
        <f t="shared" si="56"/>
        <v>0</v>
      </c>
      <c r="AR88" s="144">
        <f t="shared" si="56"/>
        <v>0</v>
      </c>
      <c r="AS88" s="144">
        <f t="shared" si="56"/>
        <v>0</v>
      </c>
      <c r="AT88" s="144">
        <f t="shared" si="56"/>
        <v>0</v>
      </c>
      <c r="AU88" s="144">
        <f t="shared" si="56"/>
        <v>0</v>
      </c>
      <c r="AV88" s="144">
        <f t="shared" si="57"/>
        <v>0</v>
      </c>
      <c r="AW88" s="137"/>
      <c r="AX88" s="144">
        <f t="shared" si="58"/>
        <v>0</v>
      </c>
      <c r="AY88" s="144">
        <f t="shared" si="33"/>
        <v>0</v>
      </c>
      <c r="AZ88" s="144">
        <f t="shared" si="33"/>
        <v>0</v>
      </c>
      <c r="BA88" s="144">
        <f t="shared" si="33"/>
        <v>0</v>
      </c>
      <c r="BB88" s="144">
        <f t="shared" ref="BB88:BK91" si="60">BA88-$N88+U88</f>
        <v>0</v>
      </c>
      <c r="BC88" s="144">
        <f t="shared" si="60"/>
        <v>0</v>
      </c>
      <c r="BD88" s="144">
        <f t="shared" si="60"/>
        <v>0</v>
      </c>
      <c r="BE88" s="144">
        <f t="shared" si="60"/>
        <v>0</v>
      </c>
      <c r="BF88" s="144">
        <f t="shared" si="60"/>
        <v>0</v>
      </c>
      <c r="BG88" s="144">
        <f t="shared" si="60"/>
        <v>0</v>
      </c>
      <c r="BH88" s="144">
        <f t="shared" si="60"/>
        <v>0</v>
      </c>
      <c r="BI88" s="144">
        <f t="shared" si="60"/>
        <v>0</v>
      </c>
      <c r="BJ88" s="144">
        <f t="shared" si="60"/>
        <v>0</v>
      </c>
      <c r="BK88" s="144">
        <f t="shared" si="60"/>
        <v>0</v>
      </c>
      <c r="BL88" s="144">
        <f t="shared" si="52"/>
        <v>0</v>
      </c>
      <c r="BM88" s="144">
        <f t="shared" si="52"/>
        <v>0</v>
      </c>
      <c r="BN88" s="144">
        <f t="shared" si="52"/>
        <v>0</v>
      </c>
      <c r="BO88" s="144">
        <f t="shared" si="52"/>
        <v>0</v>
      </c>
      <c r="BP88" s="144">
        <f t="shared" si="52"/>
        <v>0</v>
      </c>
      <c r="BQ88" s="144">
        <f t="shared" si="52"/>
        <v>0</v>
      </c>
      <c r="BR88" s="144">
        <f t="shared" si="52"/>
        <v>0</v>
      </c>
      <c r="BS88" s="144">
        <f t="shared" si="52"/>
        <v>0</v>
      </c>
      <c r="BT88" s="144">
        <f t="shared" si="52"/>
        <v>0</v>
      </c>
      <c r="BU88" s="144">
        <f t="shared" si="52"/>
        <v>0</v>
      </c>
      <c r="BV88" s="144">
        <f t="shared" si="45"/>
        <v>0</v>
      </c>
      <c r="BW88" s="144">
        <f t="shared" si="45"/>
        <v>0</v>
      </c>
      <c r="BX88" s="144">
        <f t="shared" si="45"/>
        <v>0</v>
      </c>
      <c r="BY88" s="144">
        <f t="shared" si="45"/>
        <v>0</v>
      </c>
      <c r="BZ88" s="144">
        <f t="shared" si="59"/>
        <v>0</v>
      </c>
      <c r="CA88" s="144">
        <f t="shared" si="59"/>
        <v>0</v>
      </c>
      <c r="CB88" s="144">
        <f t="shared" si="59"/>
        <v>0</v>
      </c>
      <c r="CE88" s="189" t="str">
        <f t="shared" si="1"/>
        <v>Récupération de chaleur (ventilation)</v>
      </c>
      <c r="CF88" s="145"/>
      <c r="CG88" s="145">
        <v>1</v>
      </c>
      <c r="CH88" s="145">
        <v>1</v>
      </c>
      <c r="CI88" s="145">
        <v>1</v>
      </c>
      <c r="CJ88" s="145">
        <v>1</v>
      </c>
      <c r="CK88" s="145">
        <v>1</v>
      </c>
      <c r="CL88" s="145">
        <v>1</v>
      </c>
      <c r="CM88" s="145">
        <v>1</v>
      </c>
      <c r="CN88" s="145">
        <v>1</v>
      </c>
      <c r="CO88" s="145">
        <v>1</v>
      </c>
      <c r="CP88" s="145">
        <v>1</v>
      </c>
      <c r="CQ88" s="145">
        <v>1</v>
      </c>
      <c r="CR88" s="145">
        <v>1</v>
      </c>
      <c r="CS88" s="145">
        <v>1</v>
      </c>
      <c r="CT88" s="145">
        <f t="shared" si="2"/>
        <v>0</v>
      </c>
      <c r="CU88" s="145">
        <f t="shared" si="3"/>
        <v>0</v>
      </c>
      <c r="CV88" s="145">
        <f t="shared" si="7"/>
        <v>0</v>
      </c>
    </row>
    <row r="89" spans="1:100" s="158" customFormat="1" ht="13.5" hidden="1" thickBot="1" x14ac:dyDescent="0.25">
      <c r="B89" s="98" t="s">
        <v>384</v>
      </c>
      <c r="C89" s="320"/>
      <c r="D89" s="50"/>
      <c r="E89" s="152">
        <v>20</v>
      </c>
      <c r="F89" s="643"/>
      <c r="G89" s="34">
        <v>0.08</v>
      </c>
      <c r="H89" s="637"/>
      <c r="I89" s="622" t="s">
        <v>124</v>
      </c>
      <c r="J89" s="84"/>
      <c r="K89" s="139">
        <f t="shared" si="8"/>
        <v>20</v>
      </c>
      <c r="L89" s="140">
        <f t="shared" si="53"/>
        <v>0.08</v>
      </c>
      <c r="M89" s="141">
        <f t="shared" si="54"/>
        <v>0</v>
      </c>
      <c r="N89" s="141">
        <f t="shared" si="55"/>
        <v>0</v>
      </c>
      <c r="O89" s="70"/>
      <c r="P89" s="143" t="str">
        <f t="shared" si="0"/>
        <v>Système de comptage d'énergie</v>
      </c>
      <c r="Q89" s="144">
        <f t="shared" si="12"/>
        <v>0</v>
      </c>
      <c r="R89" s="144">
        <f t="shared" si="56"/>
        <v>0</v>
      </c>
      <c r="S89" s="144">
        <f t="shared" si="56"/>
        <v>0</v>
      </c>
      <c r="T89" s="144">
        <f t="shared" si="56"/>
        <v>0</v>
      </c>
      <c r="U89" s="144">
        <f t="shared" si="56"/>
        <v>0</v>
      </c>
      <c r="V89" s="144">
        <f t="shared" si="56"/>
        <v>0</v>
      </c>
      <c r="W89" s="144">
        <f t="shared" si="56"/>
        <v>0</v>
      </c>
      <c r="X89" s="144">
        <f t="shared" si="56"/>
        <v>0</v>
      </c>
      <c r="Y89" s="144">
        <f t="shared" si="56"/>
        <v>0</v>
      </c>
      <c r="Z89" s="144">
        <f t="shared" si="56"/>
        <v>0</v>
      </c>
      <c r="AA89" s="144">
        <f t="shared" si="56"/>
        <v>0</v>
      </c>
      <c r="AB89" s="144">
        <f t="shared" si="56"/>
        <v>0</v>
      </c>
      <c r="AC89" s="144">
        <f t="shared" si="56"/>
        <v>0</v>
      </c>
      <c r="AD89" s="144">
        <f t="shared" si="56"/>
        <v>0</v>
      </c>
      <c r="AE89" s="144">
        <f t="shared" si="56"/>
        <v>0</v>
      </c>
      <c r="AF89" s="144">
        <f t="shared" si="56"/>
        <v>0</v>
      </c>
      <c r="AG89" s="144">
        <f t="shared" si="56"/>
        <v>0</v>
      </c>
      <c r="AH89" s="144">
        <f t="shared" si="56"/>
        <v>0</v>
      </c>
      <c r="AI89" s="144">
        <f t="shared" si="56"/>
        <v>0</v>
      </c>
      <c r="AJ89" s="144">
        <f t="shared" si="56"/>
        <v>0</v>
      </c>
      <c r="AK89" s="144">
        <f t="shared" si="56"/>
        <v>0</v>
      </c>
      <c r="AL89" s="144">
        <f t="shared" si="56"/>
        <v>0</v>
      </c>
      <c r="AM89" s="144">
        <f t="shared" si="56"/>
        <v>0</v>
      </c>
      <c r="AN89" s="144">
        <f t="shared" si="56"/>
        <v>0</v>
      </c>
      <c r="AO89" s="144">
        <f t="shared" si="56"/>
        <v>0</v>
      </c>
      <c r="AP89" s="144">
        <f t="shared" si="56"/>
        <v>0</v>
      </c>
      <c r="AQ89" s="144">
        <f t="shared" si="56"/>
        <v>0</v>
      </c>
      <c r="AR89" s="144">
        <f t="shared" si="56"/>
        <v>0</v>
      </c>
      <c r="AS89" s="144">
        <f t="shared" si="56"/>
        <v>0</v>
      </c>
      <c r="AT89" s="144">
        <f t="shared" si="56"/>
        <v>0</v>
      </c>
      <c r="AU89" s="144">
        <f t="shared" si="56"/>
        <v>0</v>
      </c>
      <c r="AV89" s="144">
        <f t="shared" si="57"/>
        <v>0</v>
      </c>
      <c r="AW89" s="137"/>
      <c r="AX89" s="144">
        <f t="shared" si="58"/>
        <v>0</v>
      </c>
      <c r="AY89" s="144">
        <f t="shared" ref="AY89:BA91" si="61">AX89-$N89+R89</f>
        <v>0</v>
      </c>
      <c r="AZ89" s="144">
        <f t="shared" si="61"/>
        <v>0</v>
      </c>
      <c r="BA89" s="144">
        <f t="shared" si="61"/>
        <v>0</v>
      </c>
      <c r="BB89" s="144">
        <f t="shared" si="60"/>
        <v>0</v>
      </c>
      <c r="BC89" s="144">
        <f t="shared" si="60"/>
        <v>0</v>
      </c>
      <c r="BD89" s="144">
        <f t="shared" si="60"/>
        <v>0</v>
      </c>
      <c r="BE89" s="144">
        <f t="shared" si="60"/>
        <v>0</v>
      </c>
      <c r="BF89" s="144">
        <f t="shared" si="60"/>
        <v>0</v>
      </c>
      <c r="BG89" s="144">
        <f t="shared" si="60"/>
        <v>0</v>
      </c>
      <c r="BH89" s="144">
        <f t="shared" si="60"/>
        <v>0</v>
      </c>
      <c r="BI89" s="144">
        <f t="shared" si="60"/>
        <v>0</v>
      </c>
      <c r="BJ89" s="144">
        <f t="shared" si="60"/>
        <v>0</v>
      </c>
      <c r="BK89" s="144">
        <f t="shared" si="60"/>
        <v>0</v>
      </c>
      <c r="BL89" s="144">
        <f t="shared" si="52"/>
        <v>0</v>
      </c>
      <c r="BM89" s="144">
        <f t="shared" si="52"/>
        <v>0</v>
      </c>
      <c r="BN89" s="144">
        <f t="shared" si="52"/>
        <v>0</v>
      </c>
      <c r="BO89" s="144">
        <f t="shared" si="52"/>
        <v>0</v>
      </c>
      <c r="BP89" s="144">
        <f t="shared" si="52"/>
        <v>0</v>
      </c>
      <c r="BQ89" s="144">
        <f t="shared" si="52"/>
        <v>0</v>
      </c>
      <c r="BR89" s="144">
        <f t="shared" si="52"/>
        <v>0</v>
      </c>
      <c r="BS89" s="144">
        <f t="shared" si="52"/>
        <v>0</v>
      </c>
      <c r="BT89" s="144">
        <f t="shared" si="52"/>
        <v>0</v>
      </c>
      <c r="BU89" s="144">
        <f t="shared" si="52"/>
        <v>0</v>
      </c>
      <c r="BV89" s="144">
        <f t="shared" si="45"/>
        <v>0</v>
      </c>
      <c r="BW89" s="144">
        <f t="shared" si="45"/>
        <v>0</v>
      </c>
      <c r="BX89" s="144">
        <f t="shared" si="45"/>
        <v>0</v>
      </c>
      <c r="BY89" s="144">
        <f t="shared" si="45"/>
        <v>0</v>
      </c>
      <c r="BZ89" s="144">
        <f t="shared" si="59"/>
        <v>0</v>
      </c>
      <c r="CA89" s="144">
        <f t="shared" si="59"/>
        <v>0</v>
      </c>
      <c r="CB89" s="144">
        <f t="shared" si="59"/>
        <v>0</v>
      </c>
      <c r="CE89" s="189" t="str">
        <f t="shared" si="1"/>
        <v>Système de comptage d'énergie</v>
      </c>
      <c r="CF89" s="145"/>
      <c r="CG89" s="145">
        <v>1</v>
      </c>
      <c r="CH89" s="145">
        <v>1</v>
      </c>
      <c r="CI89" s="145">
        <v>1</v>
      </c>
      <c r="CJ89" s="145">
        <v>1</v>
      </c>
      <c r="CK89" s="145">
        <v>1</v>
      </c>
      <c r="CL89" s="145">
        <v>1</v>
      </c>
      <c r="CM89" s="145">
        <v>1</v>
      </c>
      <c r="CN89" s="145">
        <v>1</v>
      </c>
      <c r="CO89" s="145">
        <v>1</v>
      </c>
      <c r="CP89" s="145">
        <v>1</v>
      </c>
      <c r="CQ89" s="145">
        <v>1</v>
      </c>
      <c r="CR89" s="145">
        <v>1</v>
      </c>
      <c r="CS89" s="145">
        <v>1</v>
      </c>
      <c r="CT89" s="145">
        <f t="shared" si="2"/>
        <v>0</v>
      </c>
      <c r="CU89" s="145">
        <f t="shared" si="3"/>
        <v>0</v>
      </c>
      <c r="CV89" s="145">
        <f t="shared" si="7"/>
        <v>0</v>
      </c>
    </row>
    <row r="90" spans="1:100" s="158" customFormat="1" ht="13.5" hidden="1" thickBot="1" x14ac:dyDescent="0.25">
      <c r="B90" s="98" t="s">
        <v>367</v>
      </c>
      <c r="C90" s="319"/>
      <c r="D90" s="49"/>
      <c r="E90" s="152">
        <v>30</v>
      </c>
      <c r="F90" s="642"/>
      <c r="G90" s="157">
        <v>1E-3</v>
      </c>
      <c r="H90" s="637"/>
      <c r="I90" s="622" t="s">
        <v>124</v>
      </c>
      <c r="J90" s="84"/>
      <c r="K90" s="139">
        <f t="shared" si="8"/>
        <v>30</v>
      </c>
      <c r="L90" s="140">
        <f t="shared" si="53"/>
        <v>1E-3</v>
      </c>
      <c r="M90" s="141">
        <f t="shared" si="54"/>
        <v>0</v>
      </c>
      <c r="N90" s="141">
        <f t="shared" si="55"/>
        <v>0</v>
      </c>
      <c r="O90" s="70"/>
      <c r="P90" s="143" t="str">
        <f t="shared" ref="P90:P153" si="62">B90</f>
        <v>Calorifugeage</v>
      </c>
      <c r="Q90" s="144">
        <f t="shared" si="12"/>
        <v>0</v>
      </c>
      <c r="R90" s="144">
        <f t="shared" si="56"/>
        <v>0</v>
      </c>
      <c r="S90" s="144">
        <f t="shared" si="56"/>
        <v>0</v>
      </c>
      <c r="T90" s="144">
        <f t="shared" si="56"/>
        <v>0</v>
      </c>
      <c r="U90" s="144">
        <f t="shared" si="56"/>
        <v>0</v>
      </c>
      <c r="V90" s="144">
        <f t="shared" si="56"/>
        <v>0</v>
      </c>
      <c r="W90" s="144">
        <f t="shared" si="56"/>
        <v>0</v>
      </c>
      <c r="X90" s="144">
        <f t="shared" si="56"/>
        <v>0</v>
      </c>
      <c r="Y90" s="144">
        <f t="shared" si="56"/>
        <v>0</v>
      </c>
      <c r="Z90" s="144">
        <f t="shared" si="56"/>
        <v>0</v>
      </c>
      <c r="AA90" s="144">
        <f t="shared" si="56"/>
        <v>0</v>
      </c>
      <c r="AB90" s="144">
        <f t="shared" si="56"/>
        <v>0</v>
      </c>
      <c r="AC90" s="144">
        <f t="shared" si="56"/>
        <v>0</v>
      </c>
      <c r="AD90" s="144">
        <f t="shared" si="56"/>
        <v>0</v>
      </c>
      <c r="AE90" s="144">
        <f t="shared" si="56"/>
        <v>0</v>
      </c>
      <c r="AF90" s="144">
        <f t="shared" si="56"/>
        <v>0</v>
      </c>
      <c r="AG90" s="144">
        <f t="shared" si="56"/>
        <v>0</v>
      </c>
      <c r="AH90" s="144">
        <f t="shared" si="56"/>
        <v>0</v>
      </c>
      <c r="AI90" s="144">
        <f t="shared" si="56"/>
        <v>0</v>
      </c>
      <c r="AJ90" s="144">
        <f t="shared" si="56"/>
        <v>0</v>
      </c>
      <c r="AK90" s="144">
        <f t="shared" si="56"/>
        <v>0</v>
      </c>
      <c r="AL90" s="144">
        <f t="shared" si="56"/>
        <v>0</v>
      </c>
      <c r="AM90" s="144">
        <f t="shared" si="56"/>
        <v>0</v>
      </c>
      <c r="AN90" s="144">
        <f t="shared" si="56"/>
        <v>0</v>
      </c>
      <c r="AO90" s="144">
        <f t="shared" si="56"/>
        <v>0</v>
      </c>
      <c r="AP90" s="144">
        <f t="shared" si="56"/>
        <v>0</v>
      </c>
      <c r="AQ90" s="144">
        <f t="shared" si="56"/>
        <v>0</v>
      </c>
      <c r="AR90" s="144">
        <f t="shared" si="56"/>
        <v>0</v>
      </c>
      <c r="AS90" s="144">
        <f t="shared" si="56"/>
        <v>0</v>
      </c>
      <c r="AT90" s="144">
        <f t="shared" si="56"/>
        <v>0</v>
      </c>
      <c r="AU90" s="144">
        <f t="shared" si="56"/>
        <v>0</v>
      </c>
      <c r="AV90" s="144">
        <f t="shared" si="57"/>
        <v>0</v>
      </c>
      <c r="AW90" s="137"/>
      <c r="AX90" s="144">
        <f t="shared" si="58"/>
        <v>0</v>
      </c>
      <c r="AY90" s="144">
        <f t="shared" si="61"/>
        <v>0</v>
      </c>
      <c r="AZ90" s="144">
        <f t="shared" si="61"/>
        <v>0</v>
      </c>
      <c r="BA90" s="144">
        <f t="shared" si="61"/>
        <v>0</v>
      </c>
      <c r="BB90" s="144">
        <f t="shared" si="60"/>
        <v>0</v>
      </c>
      <c r="BC90" s="144">
        <f t="shared" si="60"/>
        <v>0</v>
      </c>
      <c r="BD90" s="144">
        <f t="shared" si="60"/>
        <v>0</v>
      </c>
      <c r="BE90" s="144">
        <f t="shared" si="60"/>
        <v>0</v>
      </c>
      <c r="BF90" s="144">
        <f t="shared" si="60"/>
        <v>0</v>
      </c>
      <c r="BG90" s="144">
        <f t="shared" si="60"/>
        <v>0</v>
      </c>
      <c r="BH90" s="144">
        <f t="shared" si="60"/>
        <v>0</v>
      </c>
      <c r="BI90" s="144">
        <f t="shared" si="60"/>
        <v>0</v>
      </c>
      <c r="BJ90" s="144">
        <f t="shared" si="60"/>
        <v>0</v>
      </c>
      <c r="BK90" s="144">
        <f t="shared" si="60"/>
        <v>0</v>
      </c>
      <c r="BL90" s="144">
        <f t="shared" si="52"/>
        <v>0</v>
      </c>
      <c r="BM90" s="144">
        <f t="shared" si="52"/>
        <v>0</v>
      </c>
      <c r="BN90" s="144">
        <f t="shared" si="52"/>
        <v>0</v>
      </c>
      <c r="BO90" s="144">
        <f t="shared" si="52"/>
        <v>0</v>
      </c>
      <c r="BP90" s="144">
        <f t="shared" si="52"/>
        <v>0</v>
      </c>
      <c r="BQ90" s="144">
        <f t="shared" si="52"/>
        <v>0</v>
      </c>
      <c r="BR90" s="144">
        <f t="shared" si="52"/>
        <v>0</v>
      </c>
      <c r="BS90" s="144">
        <f t="shared" si="52"/>
        <v>0</v>
      </c>
      <c r="BT90" s="144">
        <f t="shared" si="52"/>
        <v>0</v>
      </c>
      <c r="BU90" s="144">
        <f t="shared" si="52"/>
        <v>0</v>
      </c>
      <c r="BV90" s="144">
        <f t="shared" si="45"/>
        <v>0</v>
      </c>
      <c r="BW90" s="144">
        <f t="shared" si="45"/>
        <v>0</v>
      </c>
      <c r="BX90" s="144">
        <f t="shared" si="45"/>
        <v>0</v>
      </c>
      <c r="BY90" s="144">
        <f t="shared" si="45"/>
        <v>0</v>
      </c>
      <c r="BZ90" s="144">
        <f t="shared" si="59"/>
        <v>0</v>
      </c>
      <c r="CA90" s="144">
        <f t="shared" si="59"/>
        <v>0</v>
      </c>
      <c r="CB90" s="144">
        <f t="shared" si="59"/>
        <v>0</v>
      </c>
      <c r="CE90" s="189" t="str">
        <f t="shared" ref="CE90:CE153" si="63">B90</f>
        <v>Calorifugeage</v>
      </c>
      <c r="CF90" s="145"/>
      <c r="CG90" s="145">
        <v>1</v>
      </c>
      <c r="CH90" s="145">
        <v>1</v>
      </c>
      <c r="CI90" s="145">
        <v>1</v>
      </c>
      <c r="CJ90" s="145">
        <v>1</v>
      </c>
      <c r="CK90" s="145">
        <v>1</v>
      </c>
      <c r="CL90" s="145">
        <v>1</v>
      </c>
      <c r="CM90" s="145">
        <v>1</v>
      </c>
      <c r="CN90" s="145">
        <v>1</v>
      </c>
      <c r="CO90" s="145">
        <v>1</v>
      </c>
      <c r="CP90" s="145">
        <v>1</v>
      </c>
      <c r="CQ90" s="145">
        <v>1</v>
      </c>
      <c r="CR90" s="145">
        <v>1</v>
      </c>
      <c r="CS90" s="145">
        <v>1</v>
      </c>
      <c r="CT90" s="145">
        <f t="shared" ref="CT90:CT153" si="64">SUMIF($CF$25:$CS$25,$C$12,CF90:CS90)</f>
        <v>0</v>
      </c>
      <c r="CU90" s="145">
        <f t="shared" ref="CU90:CU153" si="65">SUMIF($CF$25:$CS$25,$C$20,CF90:CS90)</f>
        <v>0</v>
      </c>
      <c r="CV90" s="145">
        <f t="shared" si="7"/>
        <v>0</v>
      </c>
    </row>
    <row r="91" spans="1:100" s="158" customFormat="1" hidden="1" x14ac:dyDescent="0.2">
      <c r="B91" s="98" t="s">
        <v>45</v>
      </c>
      <c r="C91" s="320"/>
      <c r="D91" s="50"/>
      <c r="E91" s="510">
        <v>30</v>
      </c>
      <c r="F91" s="643"/>
      <c r="G91" s="157" t="s">
        <v>46</v>
      </c>
      <c r="H91" s="637"/>
      <c r="I91" s="623" t="s">
        <v>124</v>
      </c>
      <c r="J91" s="84"/>
      <c r="K91" s="139">
        <f t="shared" si="8"/>
        <v>30</v>
      </c>
      <c r="L91" s="140">
        <f t="shared" si="53"/>
        <v>0</v>
      </c>
      <c r="M91" s="141">
        <f t="shared" si="54"/>
        <v>0</v>
      </c>
      <c r="N91" s="141">
        <f t="shared" si="55"/>
        <v>0</v>
      </c>
      <c r="O91" s="70"/>
      <c r="P91" s="147" t="str">
        <f t="shared" si="62"/>
        <v>Autre</v>
      </c>
      <c r="Q91" s="144">
        <f t="shared" si="12"/>
        <v>0</v>
      </c>
      <c r="R91" s="144">
        <f t="shared" si="56"/>
        <v>0</v>
      </c>
      <c r="S91" s="144">
        <f t="shared" si="56"/>
        <v>0</v>
      </c>
      <c r="T91" s="144">
        <f t="shared" si="56"/>
        <v>0</v>
      </c>
      <c r="U91" s="144">
        <f t="shared" si="56"/>
        <v>0</v>
      </c>
      <c r="V91" s="144">
        <f t="shared" si="56"/>
        <v>0</v>
      </c>
      <c r="W91" s="144">
        <f t="shared" si="56"/>
        <v>0</v>
      </c>
      <c r="X91" s="144">
        <f t="shared" si="56"/>
        <v>0</v>
      </c>
      <c r="Y91" s="144">
        <f t="shared" si="56"/>
        <v>0</v>
      </c>
      <c r="Z91" s="144">
        <f t="shared" si="56"/>
        <v>0</v>
      </c>
      <c r="AA91" s="144">
        <f t="shared" si="56"/>
        <v>0</v>
      </c>
      <c r="AB91" s="144">
        <f t="shared" si="56"/>
        <v>0</v>
      </c>
      <c r="AC91" s="144">
        <f t="shared" si="56"/>
        <v>0</v>
      </c>
      <c r="AD91" s="144">
        <f t="shared" si="56"/>
        <v>0</v>
      </c>
      <c r="AE91" s="144">
        <f t="shared" si="56"/>
        <v>0</v>
      </c>
      <c r="AF91" s="144">
        <f t="shared" si="56"/>
        <v>0</v>
      </c>
      <c r="AG91" s="144">
        <f t="shared" ref="AG91:AU91" si="66">IF(Betrachtungszeit_Heizung&lt;AG$26,0,IF(AND(AF$26&lt;&gt;0,AF$26/($K91)=INT(AF$26/($K91))),$D91,0))</f>
        <v>0</v>
      </c>
      <c r="AH91" s="144">
        <f t="shared" si="66"/>
        <v>0</v>
      </c>
      <c r="AI91" s="144">
        <f t="shared" si="66"/>
        <v>0</v>
      </c>
      <c r="AJ91" s="144">
        <f t="shared" si="66"/>
        <v>0</v>
      </c>
      <c r="AK91" s="144">
        <f t="shared" si="66"/>
        <v>0</v>
      </c>
      <c r="AL91" s="144">
        <f t="shared" si="66"/>
        <v>0</v>
      </c>
      <c r="AM91" s="144">
        <f t="shared" si="66"/>
        <v>0</v>
      </c>
      <c r="AN91" s="144">
        <f t="shared" si="66"/>
        <v>0</v>
      </c>
      <c r="AO91" s="144">
        <f t="shared" si="66"/>
        <v>0</v>
      </c>
      <c r="AP91" s="144">
        <f t="shared" si="66"/>
        <v>0</v>
      </c>
      <c r="AQ91" s="144">
        <f t="shared" si="66"/>
        <v>0</v>
      </c>
      <c r="AR91" s="144">
        <f t="shared" si="66"/>
        <v>0</v>
      </c>
      <c r="AS91" s="144">
        <f t="shared" si="66"/>
        <v>0</v>
      </c>
      <c r="AT91" s="144">
        <f t="shared" si="66"/>
        <v>0</v>
      </c>
      <c r="AU91" s="144">
        <f t="shared" si="66"/>
        <v>0</v>
      </c>
      <c r="AV91" s="144">
        <f t="shared" si="57"/>
        <v>0</v>
      </c>
      <c r="AW91" s="137"/>
      <c r="AX91" s="144">
        <f t="shared" si="58"/>
        <v>0</v>
      </c>
      <c r="AY91" s="144">
        <f t="shared" si="61"/>
        <v>0</v>
      </c>
      <c r="AZ91" s="144">
        <f t="shared" si="61"/>
        <v>0</v>
      </c>
      <c r="BA91" s="144">
        <f t="shared" si="61"/>
        <v>0</v>
      </c>
      <c r="BB91" s="144">
        <f t="shared" si="60"/>
        <v>0</v>
      </c>
      <c r="BC91" s="144">
        <f t="shared" si="60"/>
        <v>0</v>
      </c>
      <c r="BD91" s="144">
        <f t="shared" si="60"/>
        <v>0</v>
      </c>
      <c r="BE91" s="144">
        <f t="shared" si="60"/>
        <v>0</v>
      </c>
      <c r="BF91" s="144">
        <f t="shared" si="60"/>
        <v>0</v>
      </c>
      <c r="BG91" s="144">
        <f t="shared" si="60"/>
        <v>0</v>
      </c>
      <c r="BH91" s="144">
        <f t="shared" si="60"/>
        <v>0</v>
      </c>
      <c r="BI91" s="144">
        <f t="shared" si="60"/>
        <v>0</v>
      </c>
      <c r="BJ91" s="144">
        <f t="shared" si="60"/>
        <v>0</v>
      </c>
      <c r="BK91" s="144">
        <f t="shared" si="60"/>
        <v>0</v>
      </c>
      <c r="BL91" s="144">
        <f t="shared" si="52"/>
        <v>0</v>
      </c>
      <c r="BM91" s="144">
        <f t="shared" si="52"/>
        <v>0</v>
      </c>
      <c r="BN91" s="144">
        <f t="shared" si="52"/>
        <v>0</v>
      </c>
      <c r="BO91" s="144">
        <f t="shared" si="52"/>
        <v>0</v>
      </c>
      <c r="BP91" s="144">
        <f t="shared" si="52"/>
        <v>0</v>
      </c>
      <c r="BQ91" s="144">
        <f t="shared" si="52"/>
        <v>0</v>
      </c>
      <c r="BR91" s="144">
        <f t="shared" si="52"/>
        <v>0</v>
      </c>
      <c r="BS91" s="144">
        <f t="shared" si="52"/>
        <v>0</v>
      </c>
      <c r="BT91" s="144">
        <f t="shared" si="52"/>
        <v>0</v>
      </c>
      <c r="BU91" s="144">
        <f t="shared" si="52"/>
        <v>0</v>
      </c>
      <c r="BV91" s="144">
        <f t="shared" si="45"/>
        <v>0</v>
      </c>
      <c r="BW91" s="144">
        <f t="shared" si="45"/>
        <v>0</v>
      </c>
      <c r="BX91" s="144">
        <f t="shared" si="45"/>
        <v>0</v>
      </c>
      <c r="BY91" s="144">
        <f t="shared" si="45"/>
        <v>0</v>
      </c>
      <c r="BZ91" s="144">
        <f t="shared" si="59"/>
        <v>0</v>
      </c>
      <c r="CA91" s="144">
        <f t="shared" si="59"/>
        <v>0</v>
      </c>
      <c r="CB91" s="144">
        <f t="shared" si="59"/>
        <v>0</v>
      </c>
      <c r="CE91" s="189" t="str">
        <f t="shared" si="63"/>
        <v>Autre</v>
      </c>
      <c r="CF91" s="145"/>
      <c r="CG91" s="145">
        <v>1</v>
      </c>
      <c r="CH91" s="145">
        <v>1</v>
      </c>
      <c r="CI91" s="145">
        <v>1</v>
      </c>
      <c r="CJ91" s="145">
        <v>1</v>
      </c>
      <c r="CK91" s="145">
        <v>1</v>
      </c>
      <c r="CL91" s="145">
        <v>1</v>
      </c>
      <c r="CM91" s="145">
        <v>1</v>
      </c>
      <c r="CN91" s="145">
        <v>1</v>
      </c>
      <c r="CO91" s="145">
        <v>1</v>
      </c>
      <c r="CP91" s="145">
        <v>1</v>
      </c>
      <c r="CQ91" s="145">
        <v>1</v>
      </c>
      <c r="CR91" s="145">
        <v>1</v>
      </c>
      <c r="CS91" s="145">
        <v>1</v>
      </c>
      <c r="CT91" s="145">
        <f t="shared" si="64"/>
        <v>0</v>
      </c>
      <c r="CU91" s="145">
        <f t="shared" si="65"/>
        <v>0</v>
      </c>
      <c r="CV91" s="145">
        <f t="shared" ref="CV91:CV154" si="67">IF(CT91+CU91&gt;0,1,0)</f>
        <v>0</v>
      </c>
    </row>
    <row r="92" spans="1:100" s="158" customFormat="1" ht="13.5" hidden="1" thickBot="1" x14ac:dyDescent="0.25">
      <c r="B92" s="625" t="s">
        <v>149</v>
      </c>
      <c r="C92" s="321"/>
      <c r="D92" s="154"/>
      <c r="E92" s="155"/>
      <c r="F92" s="644"/>
      <c r="G92" s="130"/>
      <c r="H92" s="638"/>
      <c r="I92" s="156"/>
      <c r="J92" s="84"/>
      <c r="K92" s="139"/>
      <c r="L92" s="140"/>
      <c r="M92" s="141"/>
      <c r="N92" s="141"/>
      <c r="O92" s="70"/>
      <c r="P92" s="134" t="str">
        <f t="shared" si="62"/>
        <v>8. Sécurité</v>
      </c>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37"/>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E92" s="374" t="str">
        <f t="shared" si="63"/>
        <v>8. Sécurité</v>
      </c>
      <c r="CF92" s="145">
        <v>1</v>
      </c>
      <c r="CG92" s="145">
        <v>1</v>
      </c>
      <c r="CH92" s="145">
        <v>1</v>
      </c>
      <c r="CI92" s="145">
        <v>1</v>
      </c>
      <c r="CJ92" s="145">
        <v>1</v>
      </c>
      <c r="CK92" s="145">
        <v>1</v>
      </c>
      <c r="CL92" s="145">
        <v>1</v>
      </c>
      <c r="CM92" s="145">
        <v>1</v>
      </c>
      <c r="CN92" s="145">
        <v>1</v>
      </c>
      <c r="CO92" s="145">
        <v>1</v>
      </c>
      <c r="CP92" s="145">
        <v>1</v>
      </c>
      <c r="CQ92" s="145">
        <v>1</v>
      </c>
      <c r="CR92" s="145">
        <v>1</v>
      </c>
      <c r="CS92" s="145">
        <v>1</v>
      </c>
      <c r="CT92" s="145">
        <f t="shared" si="64"/>
        <v>1</v>
      </c>
      <c r="CU92" s="145">
        <f t="shared" si="65"/>
        <v>1</v>
      </c>
      <c r="CV92" s="145">
        <f t="shared" si="67"/>
        <v>1</v>
      </c>
    </row>
    <row r="93" spans="1:100" ht="13.5" hidden="1" thickBot="1" x14ac:dyDescent="0.25">
      <c r="A93" s="158"/>
      <c r="B93" s="96" t="s">
        <v>385</v>
      </c>
      <c r="C93" s="319"/>
      <c r="D93" s="49"/>
      <c r="E93" s="152">
        <v>15</v>
      </c>
      <c r="F93" s="642"/>
      <c r="G93" s="34">
        <v>0.03</v>
      </c>
      <c r="H93" s="636"/>
      <c r="I93" s="622" t="s">
        <v>124</v>
      </c>
      <c r="J93" s="84"/>
      <c r="K93" s="139">
        <f t="shared" ref="K93:K154" si="68">IF(ISNUMBER(F93),F93,IF(ISNUMBER(E93),E93,0))</f>
        <v>15</v>
      </c>
      <c r="L93" s="140">
        <f t="shared" ref="L93:L97" si="69">IF(ISNUMBER(H93),IF(I93=$D$332,IFERROR(H93/D93,"-"),H93/100),IF(ISNUMBER(G93),G93,0))</f>
        <v>0.03</v>
      </c>
      <c r="M93" s="141">
        <f t="shared" ref="M93:M97" si="70">IF(AND(ISNUMBER(H93),I93=$D$332),H93,L93*D93)</f>
        <v>0</v>
      </c>
      <c r="N93" s="141">
        <f t="shared" ref="N93:N97" si="71">1/K93*D93</f>
        <v>0</v>
      </c>
      <c r="O93" s="70"/>
      <c r="P93" s="149" t="str">
        <f t="shared" si="62"/>
        <v>Système de détection de fuite de gaz</v>
      </c>
      <c r="Q93" s="144">
        <f t="shared" ref="Q93:Q154" si="72">D93</f>
        <v>0</v>
      </c>
      <c r="R93" s="144">
        <f t="shared" ref="R93:AU97" si="73">IF(Betrachtungszeit_Heizung&lt;R$26,0,IF(AND(Q$26&lt;&gt;0,Q$26/($K93)=INT(Q$26/($K93))),$D93,0))</f>
        <v>0</v>
      </c>
      <c r="S93" s="144">
        <f t="shared" si="73"/>
        <v>0</v>
      </c>
      <c r="T93" s="144">
        <f t="shared" si="73"/>
        <v>0</v>
      </c>
      <c r="U93" s="144">
        <f t="shared" si="73"/>
        <v>0</v>
      </c>
      <c r="V93" s="144">
        <f t="shared" si="73"/>
        <v>0</v>
      </c>
      <c r="W93" s="144">
        <f t="shared" si="73"/>
        <v>0</v>
      </c>
      <c r="X93" s="144">
        <f t="shared" si="73"/>
        <v>0</v>
      </c>
      <c r="Y93" s="144">
        <f t="shared" si="73"/>
        <v>0</v>
      </c>
      <c r="Z93" s="144">
        <f t="shared" si="73"/>
        <v>0</v>
      </c>
      <c r="AA93" s="144">
        <f t="shared" si="73"/>
        <v>0</v>
      </c>
      <c r="AB93" s="144">
        <f t="shared" si="73"/>
        <v>0</v>
      </c>
      <c r="AC93" s="144">
        <f t="shared" si="73"/>
        <v>0</v>
      </c>
      <c r="AD93" s="144">
        <f t="shared" si="73"/>
        <v>0</v>
      </c>
      <c r="AE93" s="144">
        <f t="shared" si="73"/>
        <v>0</v>
      </c>
      <c r="AF93" s="144">
        <f t="shared" si="73"/>
        <v>0</v>
      </c>
      <c r="AG93" s="144">
        <f t="shared" si="73"/>
        <v>0</v>
      </c>
      <c r="AH93" s="144">
        <f t="shared" si="73"/>
        <v>0</v>
      </c>
      <c r="AI93" s="144">
        <f t="shared" si="73"/>
        <v>0</v>
      </c>
      <c r="AJ93" s="144">
        <f t="shared" si="73"/>
        <v>0</v>
      </c>
      <c r="AK93" s="144">
        <f t="shared" si="73"/>
        <v>0</v>
      </c>
      <c r="AL93" s="144">
        <f t="shared" si="73"/>
        <v>0</v>
      </c>
      <c r="AM93" s="144">
        <f t="shared" si="73"/>
        <v>0</v>
      </c>
      <c r="AN93" s="144">
        <f t="shared" si="73"/>
        <v>0</v>
      </c>
      <c r="AO93" s="144">
        <f t="shared" si="73"/>
        <v>0</v>
      </c>
      <c r="AP93" s="144">
        <f t="shared" si="73"/>
        <v>0</v>
      </c>
      <c r="AQ93" s="144">
        <f t="shared" si="73"/>
        <v>0</v>
      </c>
      <c r="AR93" s="144">
        <f t="shared" si="73"/>
        <v>0</v>
      </c>
      <c r="AS93" s="144">
        <f t="shared" si="73"/>
        <v>0</v>
      </c>
      <c r="AT93" s="144">
        <f t="shared" si="73"/>
        <v>0</v>
      </c>
      <c r="AU93" s="144">
        <f t="shared" si="73"/>
        <v>0</v>
      </c>
      <c r="AV93" s="144">
        <f>SUMIF($AX$26:$CB$26,Betrachtungszeit_Heizung,AX93:CB93)</f>
        <v>0</v>
      </c>
      <c r="AW93" s="137"/>
      <c r="AX93" s="144">
        <f t="shared" si="58"/>
        <v>0</v>
      </c>
      <c r="AY93" s="144">
        <f t="shared" ref="AY93:BN110" si="74">AX93-$N93+R93</f>
        <v>0</v>
      </c>
      <c r="AZ93" s="144">
        <f t="shared" si="74"/>
        <v>0</v>
      </c>
      <c r="BA93" s="144">
        <f t="shared" si="74"/>
        <v>0</v>
      </c>
      <c r="BB93" s="144">
        <f t="shared" si="74"/>
        <v>0</v>
      </c>
      <c r="BC93" s="144">
        <f t="shared" si="74"/>
        <v>0</v>
      </c>
      <c r="BD93" s="144">
        <f t="shared" si="74"/>
        <v>0</v>
      </c>
      <c r="BE93" s="144">
        <f t="shared" si="74"/>
        <v>0</v>
      </c>
      <c r="BF93" s="144">
        <f t="shared" si="74"/>
        <v>0</v>
      </c>
      <c r="BG93" s="144">
        <f t="shared" si="74"/>
        <v>0</v>
      </c>
      <c r="BH93" s="144">
        <f t="shared" si="74"/>
        <v>0</v>
      </c>
      <c r="BI93" s="144">
        <f t="shared" si="74"/>
        <v>0</v>
      </c>
      <c r="BJ93" s="144">
        <f t="shared" si="74"/>
        <v>0</v>
      </c>
      <c r="BK93" s="144">
        <f t="shared" si="74"/>
        <v>0</v>
      </c>
      <c r="BL93" s="144">
        <f t="shared" si="74"/>
        <v>0</v>
      </c>
      <c r="BM93" s="144">
        <f t="shared" si="74"/>
        <v>0</v>
      </c>
      <c r="BN93" s="144">
        <f t="shared" si="74"/>
        <v>0</v>
      </c>
      <c r="BO93" s="144">
        <f t="shared" ref="BO93:CB113" si="75">BN93-$N93+AH93</f>
        <v>0</v>
      </c>
      <c r="BP93" s="144">
        <f t="shared" si="75"/>
        <v>0</v>
      </c>
      <c r="BQ93" s="144">
        <f t="shared" si="75"/>
        <v>0</v>
      </c>
      <c r="BR93" s="144">
        <f t="shared" si="75"/>
        <v>0</v>
      </c>
      <c r="BS93" s="144">
        <f t="shared" si="75"/>
        <v>0</v>
      </c>
      <c r="BT93" s="144">
        <f t="shared" si="75"/>
        <v>0</v>
      </c>
      <c r="BU93" s="144">
        <f t="shared" si="75"/>
        <v>0</v>
      </c>
      <c r="BV93" s="144">
        <f t="shared" si="75"/>
        <v>0</v>
      </c>
      <c r="BW93" s="144">
        <f t="shared" si="75"/>
        <v>0</v>
      </c>
      <c r="BX93" s="144">
        <f t="shared" si="75"/>
        <v>0</v>
      </c>
      <c r="BY93" s="144">
        <f t="shared" si="75"/>
        <v>0</v>
      </c>
      <c r="BZ93" s="144">
        <f t="shared" si="75"/>
        <v>0</v>
      </c>
      <c r="CA93" s="144">
        <f t="shared" si="75"/>
        <v>0</v>
      </c>
      <c r="CB93" s="144">
        <f t="shared" si="75"/>
        <v>0</v>
      </c>
      <c r="CE93" s="189" t="str">
        <f t="shared" si="63"/>
        <v>Système de détection de fuite de gaz</v>
      </c>
      <c r="CF93" s="145"/>
      <c r="CG93" s="145"/>
      <c r="CH93" s="145"/>
      <c r="CI93" s="145"/>
      <c r="CJ93" s="145"/>
      <c r="CK93" s="145"/>
      <c r="CL93" s="145"/>
      <c r="CM93" s="145"/>
      <c r="CN93" s="145"/>
      <c r="CO93" s="145"/>
      <c r="CP93" s="145"/>
      <c r="CQ93" s="145"/>
      <c r="CR93" s="145">
        <v>1</v>
      </c>
      <c r="CS93" s="145"/>
      <c r="CT93" s="145">
        <f t="shared" si="64"/>
        <v>0</v>
      </c>
      <c r="CU93" s="145">
        <f t="shared" si="65"/>
        <v>0</v>
      </c>
      <c r="CV93" s="145">
        <f t="shared" si="67"/>
        <v>0</v>
      </c>
    </row>
    <row r="94" spans="1:100" ht="13.5" hidden="1" thickBot="1" x14ac:dyDescent="0.25">
      <c r="A94" s="158"/>
      <c r="B94" s="96" t="s">
        <v>386</v>
      </c>
      <c r="C94" s="320"/>
      <c r="D94" s="50"/>
      <c r="E94" s="152">
        <v>15</v>
      </c>
      <c r="F94" s="642"/>
      <c r="G94" s="34">
        <v>0.03</v>
      </c>
      <c r="H94" s="637"/>
      <c r="I94" s="622" t="s">
        <v>124</v>
      </c>
      <c r="J94" s="84"/>
      <c r="K94" s="139">
        <f t="shared" si="68"/>
        <v>15</v>
      </c>
      <c r="L94" s="140">
        <f t="shared" si="69"/>
        <v>0.03</v>
      </c>
      <c r="M94" s="141">
        <f t="shared" si="70"/>
        <v>0</v>
      </c>
      <c r="N94" s="141">
        <f t="shared" si="71"/>
        <v>0</v>
      </c>
      <c r="O94" s="70"/>
      <c r="P94" s="149" t="str">
        <f t="shared" si="62"/>
        <v>Système de détection de fuite de mazout</v>
      </c>
      <c r="Q94" s="144">
        <f t="shared" si="72"/>
        <v>0</v>
      </c>
      <c r="R94" s="144">
        <f t="shared" si="73"/>
        <v>0</v>
      </c>
      <c r="S94" s="144">
        <f t="shared" si="73"/>
        <v>0</v>
      </c>
      <c r="T94" s="144">
        <f t="shared" si="73"/>
        <v>0</v>
      </c>
      <c r="U94" s="144">
        <f t="shared" si="73"/>
        <v>0</v>
      </c>
      <c r="V94" s="144">
        <f t="shared" si="73"/>
        <v>0</v>
      </c>
      <c r="W94" s="144">
        <f t="shared" si="73"/>
        <v>0</v>
      </c>
      <c r="X94" s="144">
        <f t="shared" si="73"/>
        <v>0</v>
      </c>
      <c r="Y94" s="144">
        <f t="shared" si="73"/>
        <v>0</v>
      </c>
      <c r="Z94" s="144">
        <f t="shared" si="73"/>
        <v>0</v>
      </c>
      <c r="AA94" s="144">
        <f t="shared" si="73"/>
        <v>0</v>
      </c>
      <c r="AB94" s="144">
        <f t="shared" si="73"/>
        <v>0</v>
      </c>
      <c r="AC94" s="144">
        <f t="shared" si="73"/>
        <v>0</v>
      </c>
      <c r="AD94" s="144">
        <f t="shared" si="73"/>
        <v>0</v>
      </c>
      <c r="AE94" s="144">
        <f t="shared" si="73"/>
        <v>0</v>
      </c>
      <c r="AF94" s="144">
        <f t="shared" si="73"/>
        <v>0</v>
      </c>
      <c r="AG94" s="144">
        <f t="shared" si="73"/>
        <v>0</v>
      </c>
      <c r="AH94" s="144">
        <f t="shared" si="73"/>
        <v>0</v>
      </c>
      <c r="AI94" s="144">
        <f t="shared" si="73"/>
        <v>0</v>
      </c>
      <c r="AJ94" s="144">
        <f t="shared" si="73"/>
        <v>0</v>
      </c>
      <c r="AK94" s="144">
        <f t="shared" si="73"/>
        <v>0</v>
      </c>
      <c r="AL94" s="144">
        <f t="shared" si="73"/>
        <v>0</v>
      </c>
      <c r="AM94" s="144">
        <f t="shared" si="73"/>
        <v>0</v>
      </c>
      <c r="AN94" s="144">
        <f t="shared" si="73"/>
        <v>0</v>
      </c>
      <c r="AO94" s="144">
        <f t="shared" si="73"/>
        <v>0</v>
      </c>
      <c r="AP94" s="144">
        <f t="shared" si="73"/>
        <v>0</v>
      </c>
      <c r="AQ94" s="144">
        <f t="shared" si="73"/>
        <v>0</v>
      </c>
      <c r="AR94" s="144">
        <f t="shared" si="73"/>
        <v>0</v>
      </c>
      <c r="AS94" s="144">
        <f t="shared" si="73"/>
        <v>0</v>
      </c>
      <c r="AT94" s="144">
        <f t="shared" si="73"/>
        <v>0</v>
      </c>
      <c r="AU94" s="144">
        <f t="shared" si="73"/>
        <v>0</v>
      </c>
      <c r="AV94" s="144">
        <f>SUMIF($AX$26:$CB$26,Betrachtungszeit_Heizung,AX94:CB94)</f>
        <v>0</v>
      </c>
      <c r="AW94" s="137"/>
      <c r="AX94" s="144">
        <f t="shared" si="58"/>
        <v>0</v>
      </c>
      <c r="AY94" s="144">
        <f t="shared" si="74"/>
        <v>0</v>
      </c>
      <c r="AZ94" s="144">
        <f t="shared" si="74"/>
        <v>0</v>
      </c>
      <c r="BA94" s="144">
        <f t="shared" si="74"/>
        <v>0</v>
      </c>
      <c r="BB94" s="144">
        <f t="shared" si="74"/>
        <v>0</v>
      </c>
      <c r="BC94" s="144">
        <f t="shared" si="74"/>
        <v>0</v>
      </c>
      <c r="BD94" s="144">
        <f t="shared" si="74"/>
        <v>0</v>
      </c>
      <c r="BE94" s="144">
        <f t="shared" si="74"/>
        <v>0</v>
      </c>
      <c r="BF94" s="144">
        <f t="shared" si="74"/>
        <v>0</v>
      </c>
      <c r="BG94" s="144">
        <f t="shared" si="74"/>
        <v>0</v>
      </c>
      <c r="BH94" s="144">
        <f t="shared" si="74"/>
        <v>0</v>
      </c>
      <c r="BI94" s="144">
        <f t="shared" si="74"/>
        <v>0</v>
      </c>
      <c r="BJ94" s="144">
        <f t="shared" si="74"/>
        <v>0</v>
      </c>
      <c r="BK94" s="144">
        <f t="shared" si="74"/>
        <v>0</v>
      </c>
      <c r="BL94" s="144">
        <f t="shared" si="74"/>
        <v>0</v>
      </c>
      <c r="BM94" s="144">
        <f t="shared" si="74"/>
        <v>0</v>
      </c>
      <c r="BN94" s="144">
        <f t="shared" si="74"/>
        <v>0</v>
      </c>
      <c r="BO94" s="144">
        <f t="shared" si="75"/>
        <v>0</v>
      </c>
      <c r="BP94" s="144">
        <f t="shared" si="75"/>
        <v>0</v>
      </c>
      <c r="BQ94" s="144">
        <f t="shared" si="75"/>
        <v>0</v>
      </c>
      <c r="BR94" s="144">
        <f t="shared" si="75"/>
        <v>0</v>
      </c>
      <c r="BS94" s="144">
        <f t="shared" si="75"/>
        <v>0</v>
      </c>
      <c r="BT94" s="144">
        <f t="shared" si="75"/>
        <v>0</v>
      </c>
      <c r="BU94" s="144">
        <f t="shared" si="75"/>
        <v>0</v>
      </c>
      <c r="BV94" s="144">
        <f t="shared" si="75"/>
        <v>0</v>
      </c>
      <c r="BW94" s="144">
        <f t="shared" si="75"/>
        <v>0</v>
      </c>
      <c r="BX94" s="144">
        <f t="shared" si="75"/>
        <v>0</v>
      </c>
      <c r="BY94" s="144">
        <f t="shared" si="75"/>
        <v>0</v>
      </c>
      <c r="BZ94" s="144">
        <f t="shared" si="75"/>
        <v>0</v>
      </c>
      <c r="CA94" s="144">
        <f t="shared" si="75"/>
        <v>0</v>
      </c>
      <c r="CB94" s="144">
        <f t="shared" si="75"/>
        <v>0</v>
      </c>
      <c r="CE94" s="189" t="str">
        <f t="shared" si="63"/>
        <v>Système de détection de fuite de mazout</v>
      </c>
      <c r="CF94" s="145"/>
      <c r="CG94" s="145"/>
      <c r="CH94" s="145"/>
      <c r="CI94" s="145"/>
      <c r="CJ94" s="145"/>
      <c r="CK94" s="145"/>
      <c r="CL94" s="145"/>
      <c r="CM94" s="145"/>
      <c r="CN94" s="145"/>
      <c r="CO94" s="145"/>
      <c r="CP94" s="145"/>
      <c r="CQ94" s="145"/>
      <c r="CR94" s="145"/>
      <c r="CS94" s="145">
        <v>1</v>
      </c>
      <c r="CT94" s="145">
        <f t="shared" si="64"/>
        <v>0</v>
      </c>
      <c r="CU94" s="145">
        <f t="shared" si="65"/>
        <v>0</v>
      </c>
      <c r="CV94" s="145">
        <f t="shared" si="67"/>
        <v>0</v>
      </c>
    </row>
    <row r="95" spans="1:100" ht="13.5" hidden="1" thickBot="1" x14ac:dyDescent="0.25">
      <c r="A95" s="158"/>
      <c r="B95" s="96" t="s">
        <v>387</v>
      </c>
      <c r="C95" s="320"/>
      <c r="D95" s="50"/>
      <c r="E95" s="152">
        <v>15</v>
      </c>
      <c r="F95" s="642"/>
      <c r="G95" s="34">
        <v>0.03</v>
      </c>
      <c r="H95" s="637"/>
      <c r="I95" s="622" t="s">
        <v>124</v>
      </c>
      <c r="J95" s="84"/>
      <c r="K95" s="139">
        <f t="shared" si="68"/>
        <v>15</v>
      </c>
      <c r="L95" s="140">
        <f t="shared" si="69"/>
        <v>0.03</v>
      </c>
      <c r="M95" s="141">
        <f t="shared" si="70"/>
        <v>0</v>
      </c>
      <c r="N95" s="141">
        <f t="shared" si="71"/>
        <v>0</v>
      </c>
      <c r="O95" s="70"/>
      <c r="P95" s="149" t="str">
        <f t="shared" si="62"/>
        <v>Système de détection de fuite de fluide frigorigène</v>
      </c>
      <c r="Q95" s="144">
        <f t="shared" si="72"/>
        <v>0</v>
      </c>
      <c r="R95" s="144">
        <f t="shared" si="73"/>
        <v>0</v>
      </c>
      <c r="S95" s="144">
        <f t="shared" si="73"/>
        <v>0</v>
      </c>
      <c r="T95" s="144">
        <f t="shared" si="73"/>
        <v>0</v>
      </c>
      <c r="U95" s="144">
        <f t="shared" si="73"/>
        <v>0</v>
      </c>
      <c r="V95" s="144">
        <f t="shared" si="73"/>
        <v>0</v>
      </c>
      <c r="W95" s="144">
        <f t="shared" si="73"/>
        <v>0</v>
      </c>
      <c r="X95" s="144">
        <f t="shared" si="73"/>
        <v>0</v>
      </c>
      <c r="Y95" s="144">
        <f t="shared" si="73"/>
        <v>0</v>
      </c>
      <c r="Z95" s="144">
        <f t="shared" si="73"/>
        <v>0</v>
      </c>
      <c r="AA95" s="144">
        <f t="shared" si="73"/>
        <v>0</v>
      </c>
      <c r="AB95" s="144">
        <f t="shared" si="73"/>
        <v>0</v>
      </c>
      <c r="AC95" s="144">
        <f t="shared" si="73"/>
        <v>0</v>
      </c>
      <c r="AD95" s="144">
        <f t="shared" si="73"/>
        <v>0</v>
      </c>
      <c r="AE95" s="144">
        <f t="shared" si="73"/>
        <v>0</v>
      </c>
      <c r="AF95" s="144">
        <f t="shared" si="73"/>
        <v>0</v>
      </c>
      <c r="AG95" s="144">
        <f t="shared" si="73"/>
        <v>0</v>
      </c>
      <c r="AH95" s="144">
        <f t="shared" si="73"/>
        <v>0</v>
      </c>
      <c r="AI95" s="144">
        <f t="shared" si="73"/>
        <v>0</v>
      </c>
      <c r="AJ95" s="144">
        <f t="shared" si="73"/>
        <v>0</v>
      </c>
      <c r="AK95" s="144">
        <f t="shared" si="73"/>
        <v>0</v>
      </c>
      <c r="AL95" s="144">
        <f t="shared" si="73"/>
        <v>0</v>
      </c>
      <c r="AM95" s="144">
        <f t="shared" si="73"/>
        <v>0</v>
      </c>
      <c r="AN95" s="144">
        <f t="shared" si="73"/>
        <v>0</v>
      </c>
      <c r="AO95" s="144">
        <f t="shared" si="73"/>
        <v>0</v>
      </c>
      <c r="AP95" s="144">
        <f t="shared" si="73"/>
        <v>0</v>
      </c>
      <c r="AQ95" s="144">
        <f t="shared" si="73"/>
        <v>0</v>
      </c>
      <c r="AR95" s="144">
        <f t="shared" si="73"/>
        <v>0</v>
      </c>
      <c r="AS95" s="144">
        <f t="shared" si="73"/>
        <v>0</v>
      </c>
      <c r="AT95" s="144">
        <f t="shared" si="73"/>
        <v>0</v>
      </c>
      <c r="AU95" s="144">
        <f t="shared" si="73"/>
        <v>0</v>
      </c>
      <c r="AV95" s="144">
        <f>SUMIF($AX$26:$CB$26,Betrachtungszeit_Heizung,AX95:CB95)</f>
        <v>0</v>
      </c>
      <c r="AW95" s="137"/>
      <c r="AX95" s="144">
        <f t="shared" si="58"/>
        <v>0</v>
      </c>
      <c r="AY95" s="144">
        <f t="shared" si="74"/>
        <v>0</v>
      </c>
      <c r="AZ95" s="144">
        <f t="shared" si="74"/>
        <v>0</v>
      </c>
      <c r="BA95" s="144">
        <f t="shared" si="74"/>
        <v>0</v>
      </c>
      <c r="BB95" s="144">
        <f t="shared" si="74"/>
        <v>0</v>
      </c>
      <c r="BC95" s="144">
        <f t="shared" si="74"/>
        <v>0</v>
      </c>
      <c r="BD95" s="144">
        <f t="shared" si="74"/>
        <v>0</v>
      </c>
      <c r="BE95" s="144">
        <f t="shared" si="74"/>
        <v>0</v>
      </c>
      <c r="BF95" s="144">
        <f t="shared" si="74"/>
        <v>0</v>
      </c>
      <c r="BG95" s="144">
        <f t="shared" si="74"/>
        <v>0</v>
      </c>
      <c r="BH95" s="144">
        <f t="shared" si="74"/>
        <v>0</v>
      </c>
      <c r="BI95" s="144">
        <f t="shared" si="74"/>
        <v>0</v>
      </c>
      <c r="BJ95" s="144">
        <f t="shared" si="74"/>
        <v>0</v>
      </c>
      <c r="BK95" s="144">
        <f t="shared" si="74"/>
        <v>0</v>
      </c>
      <c r="BL95" s="144">
        <f t="shared" si="74"/>
        <v>0</v>
      </c>
      <c r="BM95" s="144">
        <f t="shared" si="74"/>
        <v>0</v>
      </c>
      <c r="BN95" s="144">
        <f t="shared" si="74"/>
        <v>0</v>
      </c>
      <c r="BO95" s="144">
        <f t="shared" si="75"/>
        <v>0</v>
      </c>
      <c r="BP95" s="144">
        <f t="shared" si="75"/>
        <v>0</v>
      </c>
      <c r="BQ95" s="144">
        <f t="shared" si="75"/>
        <v>0</v>
      </c>
      <c r="BR95" s="144">
        <f t="shared" si="75"/>
        <v>0</v>
      </c>
      <c r="BS95" s="144">
        <f t="shared" si="75"/>
        <v>0</v>
      </c>
      <c r="BT95" s="144">
        <f t="shared" si="75"/>
        <v>0</v>
      </c>
      <c r="BU95" s="144">
        <f t="shared" si="75"/>
        <v>0</v>
      </c>
      <c r="BV95" s="144">
        <f t="shared" si="75"/>
        <v>0</v>
      </c>
      <c r="BW95" s="144">
        <f t="shared" si="75"/>
        <v>0</v>
      </c>
      <c r="BX95" s="144">
        <f t="shared" si="75"/>
        <v>0</v>
      </c>
      <c r="BY95" s="144">
        <f t="shared" si="75"/>
        <v>0</v>
      </c>
      <c r="BZ95" s="144">
        <f t="shared" si="75"/>
        <v>0</v>
      </c>
      <c r="CA95" s="144">
        <f t="shared" si="75"/>
        <v>0</v>
      </c>
      <c r="CB95" s="144">
        <f t="shared" si="75"/>
        <v>0</v>
      </c>
      <c r="CE95" s="189" t="str">
        <f t="shared" si="63"/>
        <v>Système de détection de fuite de fluide frigorigène</v>
      </c>
      <c r="CF95" s="145"/>
      <c r="CG95" s="145">
        <v>1</v>
      </c>
      <c r="CH95" s="145">
        <v>1</v>
      </c>
      <c r="CI95" s="145">
        <v>1</v>
      </c>
      <c r="CJ95" s="145">
        <v>1</v>
      </c>
      <c r="CK95" s="145">
        <v>1</v>
      </c>
      <c r="CL95" s="145"/>
      <c r="CM95" s="145"/>
      <c r="CN95" s="145"/>
      <c r="CO95" s="145"/>
      <c r="CP95" s="145"/>
      <c r="CQ95" s="145"/>
      <c r="CR95" s="145"/>
      <c r="CS95" s="145"/>
      <c r="CT95" s="145">
        <f t="shared" si="64"/>
        <v>0</v>
      </c>
      <c r="CU95" s="145">
        <f t="shared" si="65"/>
        <v>0</v>
      </c>
      <c r="CV95" s="145">
        <f t="shared" si="67"/>
        <v>0</v>
      </c>
    </row>
    <row r="96" spans="1:100" ht="13.5" hidden="1" thickBot="1" x14ac:dyDescent="0.25">
      <c r="A96" s="158"/>
      <c r="B96" s="96" t="s">
        <v>150</v>
      </c>
      <c r="C96" s="320"/>
      <c r="D96" s="50"/>
      <c r="E96" s="152">
        <v>15</v>
      </c>
      <c r="F96" s="642"/>
      <c r="G96" s="34">
        <v>0.03</v>
      </c>
      <c r="H96" s="637"/>
      <c r="I96" s="622" t="s">
        <v>124</v>
      </c>
      <c r="J96" s="84"/>
      <c r="K96" s="139">
        <f t="shared" si="68"/>
        <v>15</v>
      </c>
      <c r="L96" s="140">
        <f t="shared" si="69"/>
        <v>0.03</v>
      </c>
      <c r="M96" s="141">
        <f t="shared" si="70"/>
        <v>0</v>
      </c>
      <c r="N96" s="141">
        <f t="shared" si="71"/>
        <v>0</v>
      </c>
      <c r="O96" s="70"/>
      <c r="P96" s="149" t="str">
        <f t="shared" si="62"/>
        <v>Installation de détection d'incendie</v>
      </c>
      <c r="Q96" s="144">
        <f t="shared" si="72"/>
        <v>0</v>
      </c>
      <c r="R96" s="144">
        <f t="shared" si="73"/>
        <v>0</v>
      </c>
      <c r="S96" s="144">
        <f t="shared" si="73"/>
        <v>0</v>
      </c>
      <c r="T96" s="144">
        <f t="shared" si="73"/>
        <v>0</v>
      </c>
      <c r="U96" s="144">
        <f t="shared" si="73"/>
        <v>0</v>
      </c>
      <c r="V96" s="144">
        <f t="shared" si="73"/>
        <v>0</v>
      </c>
      <c r="W96" s="144">
        <f t="shared" si="73"/>
        <v>0</v>
      </c>
      <c r="X96" s="144">
        <f t="shared" si="73"/>
        <v>0</v>
      </c>
      <c r="Y96" s="144">
        <f t="shared" si="73"/>
        <v>0</v>
      </c>
      <c r="Z96" s="144">
        <f t="shared" si="73"/>
        <v>0</v>
      </c>
      <c r="AA96" s="144">
        <f t="shared" si="73"/>
        <v>0</v>
      </c>
      <c r="AB96" s="144">
        <f t="shared" si="73"/>
        <v>0</v>
      </c>
      <c r="AC96" s="144">
        <f t="shared" si="73"/>
        <v>0</v>
      </c>
      <c r="AD96" s="144">
        <f t="shared" si="73"/>
        <v>0</v>
      </c>
      <c r="AE96" s="144">
        <f t="shared" si="73"/>
        <v>0</v>
      </c>
      <c r="AF96" s="144">
        <f t="shared" si="73"/>
        <v>0</v>
      </c>
      <c r="AG96" s="144">
        <f t="shared" si="73"/>
        <v>0</v>
      </c>
      <c r="AH96" s="144">
        <f t="shared" si="73"/>
        <v>0</v>
      </c>
      <c r="AI96" s="144">
        <f t="shared" si="73"/>
        <v>0</v>
      </c>
      <c r="AJ96" s="144">
        <f t="shared" si="73"/>
        <v>0</v>
      </c>
      <c r="AK96" s="144">
        <f t="shared" si="73"/>
        <v>0</v>
      </c>
      <c r="AL96" s="144">
        <f t="shared" si="73"/>
        <v>0</v>
      </c>
      <c r="AM96" s="144">
        <f t="shared" si="73"/>
        <v>0</v>
      </c>
      <c r="AN96" s="144">
        <f t="shared" si="73"/>
        <v>0</v>
      </c>
      <c r="AO96" s="144">
        <f t="shared" si="73"/>
        <v>0</v>
      </c>
      <c r="AP96" s="144">
        <f t="shared" si="73"/>
        <v>0</v>
      </c>
      <c r="AQ96" s="144">
        <f t="shared" si="73"/>
        <v>0</v>
      </c>
      <c r="AR96" s="144">
        <f t="shared" si="73"/>
        <v>0</v>
      </c>
      <c r="AS96" s="144">
        <f t="shared" si="73"/>
        <v>0</v>
      </c>
      <c r="AT96" s="144">
        <f t="shared" si="73"/>
        <v>0</v>
      </c>
      <c r="AU96" s="144">
        <f t="shared" si="73"/>
        <v>0</v>
      </c>
      <c r="AV96" s="144">
        <f>SUMIF($AX$26:$CB$26,Betrachtungszeit_Heizung,AX96:CB96)</f>
        <v>0</v>
      </c>
      <c r="AW96" s="137"/>
      <c r="AX96" s="144">
        <f t="shared" si="58"/>
        <v>0</v>
      </c>
      <c r="AY96" s="144">
        <f t="shared" si="74"/>
        <v>0</v>
      </c>
      <c r="AZ96" s="144">
        <f t="shared" si="74"/>
        <v>0</v>
      </c>
      <c r="BA96" s="144">
        <f t="shared" si="74"/>
        <v>0</v>
      </c>
      <c r="BB96" s="144">
        <f t="shared" si="74"/>
        <v>0</v>
      </c>
      <c r="BC96" s="144">
        <f t="shared" si="74"/>
        <v>0</v>
      </c>
      <c r="BD96" s="144">
        <f t="shared" si="74"/>
        <v>0</v>
      </c>
      <c r="BE96" s="144">
        <f t="shared" si="74"/>
        <v>0</v>
      </c>
      <c r="BF96" s="144">
        <f t="shared" si="74"/>
        <v>0</v>
      </c>
      <c r="BG96" s="144">
        <f t="shared" si="74"/>
        <v>0</v>
      </c>
      <c r="BH96" s="144">
        <f t="shared" si="74"/>
        <v>0</v>
      </c>
      <c r="BI96" s="144">
        <f t="shared" si="74"/>
        <v>0</v>
      </c>
      <c r="BJ96" s="144">
        <f t="shared" si="74"/>
        <v>0</v>
      </c>
      <c r="BK96" s="144">
        <f t="shared" si="74"/>
        <v>0</v>
      </c>
      <c r="BL96" s="144">
        <f t="shared" si="74"/>
        <v>0</v>
      </c>
      <c r="BM96" s="144">
        <f t="shared" si="74"/>
        <v>0</v>
      </c>
      <c r="BN96" s="144">
        <f t="shared" si="74"/>
        <v>0</v>
      </c>
      <c r="BO96" s="144">
        <f t="shared" si="75"/>
        <v>0</v>
      </c>
      <c r="BP96" s="144">
        <f t="shared" si="75"/>
        <v>0</v>
      </c>
      <c r="BQ96" s="144">
        <f t="shared" si="75"/>
        <v>0</v>
      </c>
      <c r="BR96" s="144">
        <f t="shared" si="75"/>
        <v>0</v>
      </c>
      <c r="BS96" s="144">
        <f t="shared" si="75"/>
        <v>0</v>
      </c>
      <c r="BT96" s="144">
        <f t="shared" si="75"/>
        <v>0</v>
      </c>
      <c r="BU96" s="144">
        <f t="shared" si="75"/>
        <v>0</v>
      </c>
      <c r="BV96" s="144">
        <f t="shared" si="75"/>
        <v>0</v>
      </c>
      <c r="BW96" s="144">
        <f t="shared" si="75"/>
        <v>0</v>
      </c>
      <c r="BX96" s="144">
        <f t="shared" si="75"/>
        <v>0</v>
      </c>
      <c r="BY96" s="144">
        <f t="shared" si="75"/>
        <v>0</v>
      </c>
      <c r="BZ96" s="144">
        <f t="shared" si="75"/>
        <v>0</v>
      </c>
      <c r="CA96" s="144">
        <f t="shared" si="75"/>
        <v>0</v>
      </c>
      <c r="CB96" s="144">
        <f t="shared" si="75"/>
        <v>0</v>
      </c>
      <c r="CE96" s="189" t="str">
        <f t="shared" si="63"/>
        <v>Installation de détection d'incendie</v>
      </c>
      <c r="CF96" s="145"/>
      <c r="CG96" s="145">
        <v>1</v>
      </c>
      <c r="CH96" s="145">
        <v>1</v>
      </c>
      <c r="CI96" s="145">
        <v>1</v>
      </c>
      <c r="CJ96" s="145">
        <v>1</v>
      </c>
      <c r="CK96" s="145">
        <v>1</v>
      </c>
      <c r="CL96" s="145">
        <v>1</v>
      </c>
      <c r="CM96" s="145">
        <v>1</v>
      </c>
      <c r="CN96" s="145">
        <v>1</v>
      </c>
      <c r="CO96" s="145">
        <v>1</v>
      </c>
      <c r="CP96" s="145">
        <v>1</v>
      </c>
      <c r="CQ96" s="145">
        <v>1</v>
      </c>
      <c r="CR96" s="145">
        <v>1</v>
      </c>
      <c r="CS96" s="145">
        <v>1</v>
      </c>
      <c r="CT96" s="145">
        <f t="shared" si="64"/>
        <v>0</v>
      </c>
      <c r="CU96" s="145">
        <f t="shared" si="65"/>
        <v>0</v>
      </c>
      <c r="CV96" s="145">
        <f t="shared" si="67"/>
        <v>0</v>
      </c>
    </row>
    <row r="97" spans="1:100" hidden="1" x14ac:dyDescent="0.2">
      <c r="A97" s="158"/>
      <c r="B97" s="98" t="s">
        <v>45</v>
      </c>
      <c r="C97" s="320"/>
      <c r="D97" s="50"/>
      <c r="E97" s="510">
        <v>30</v>
      </c>
      <c r="F97" s="643"/>
      <c r="G97" s="157" t="s">
        <v>46</v>
      </c>
      <c r="H97" s="637"/>
      <c r="I97" s="623" t="s">
        <v>124</v>
      </c>
      <c r="J97" s="84"/>
      <c r="K97" s="139">
        <f t="shared" si="68"/>
        <v>30</v>
      </c>
      <c r="L97" s="140">
        <f t="shared" si="69"/>
        <v>0</v>
      </c>
      <c r="M97" s="141">
        <f t="shared" si="70"/>
        <v>0</v>
      </c>
      <c r="N97" s="141">
        <f t="shared" si="71"/>
        <v>0</v>
      </c>
      <c r="O97" s="70"/>
      <c r="P97" s="143" t="str">
        <f t="shared" si="62"/>
        <v>Autre</v>
      </c>
      <c r="Q97" s="144">
        <f t="shared" si="72"/>
        <v>0</v>
      </c>
      <c r="R97" s="144">
        <f t="shared" si="73"/>
        <v>0</v>
      </c>
      <c r="S97" s="144">
        <f t="shared" si="73"/>
        <v>0</v>
      </c>
      <c r="T97" s="144">
        <f t="shared" si="73"/>
        <v>0</v>
      </c>
      <c r="U97" s="144">
        <f t="shared" si="73"/>
        <v>0</v>
      </c>
      <c r="V97" s="144">
        <f t="shared" si="73"/>
        <v>0</v>
      </c>
      <c r="W97" s="144">
        <f t="shared" si="73"/>
        <v>0</v>
      </c>
      <c r="X97" s="144">
        <f t="shared" si="73"/>
        <v>0</v>
      </c>
      <c r="Y97" s="144">
        <f t="shared" si="73"/>
        <v>0</v>
      </c>
      <c r="Z97" s="144">
        <f t="shared" si="73"/>
        <v>0</v>
      </c>
      <c r="AA97" s="144">
        <f t="shared" si="73"/>
        <v>0</v>
      </c>
      <c r="AB97" s="144">
        <f t="shared" si="73"/>
        <v>0</v>
      </c>
      <c r="AC97" s="144">
        <f t="shared" si="73"/>
        <v>0</v>
      </c>
      <c r="AD97" s="144">
        <f t="shared" si="73"/>
        <v>0</v>
      </c>
      <c r="AE97" s="144">
        <f t="shared" si="73"/>
        <v>0</v>
      </c>
      <c r="AF97" s="144">
        <f t="shared" si="73"/>
        <v>0</v>
      </c>
      <c r="AG97" s="144">
        <f t="shared" si="73"/>
        <v>0</v>
      </c>
      <c r="AH97" s="144">
        <f t="shared" si="73"/>
        <v>0</v>
      </c>
      <c r="AI97" s="144">
        <f t="shared" si="73"/>
        <v>0</v>
      </c>
      <c r="AJ97" s="144">
        <f t="shared" si="73"/>
        <v>0</v>
      </c>
      <c r="AK97" s="144">
        <f t="shared" si="73"/>
        <v>0</v>
      </c>
      <c r="AL97" s="144">
        <f t="shared" si="73"/>
        <v>0</v>
      </c>
      <c r="AM97" s="144">
        <f t="shared" si="73"/>
        <v>0</v>
      </c>
      <c r="AN97" s="144">
        <f t="shared" si="73"/>
        <v>0</v>
      </c>
      <c r="AO97" s="144">
        <f t="shared" si="73"/>
        <v>0</v>
      </c>
      <c r="AP97" s="144">
        <f t="shared" si="73"/>
        <v>0</v>
      </c>
      <c r="AQ97" s="144">
        <f t="shared" si="73"/>
        <v>0</v>
      </c>
      <c r="AR97" s="144">
        <f t="shared" si="73"/>
        <v>0</v>
      </c>
      <c r="AS97" s="144">
        <f t="shared" si="73"/>
        <v>0</v>
      </c>
      <c r="AT97" s="144">
        <f t="shared" si="73"/>
        <v>0</v>
      </c>
      <c r="AU97" s="144">
        <f t="shared" si="73"/>
        <v>0</v>
      </c>
      <c r="AV97" s="144">
        <f>SUMIF($AX$26:$CB$26,Betrachtungszeit_Heizung,AX97:CB97)</f>
        <v>0</v>
      </c>
      <c r="AW97" s="137"/>
      <c r="AX97" s="144">
        <f t="shared" si="58"/>
        <v>0</v>
      </c>
      <c r="AY97" s="144">
        <f t="shared" si="74"/>
        <v>0</v>
      </c>
      <c r="AZ97" s="144">
        <f t="shared" si="74"/>
        <v>0</v>
      </c>
      <c r="BA97" s="144">
        <f t="shared" si="74"/>
        <v>0</v>
      </c>
      <c r="BB97" s="144">
        <f t="shared" si="74"/>
        <v>0</v>
      </c>
      <c r="BC97" s="144">
        <f t="shared" si="74"/>
        <v>0</v>
      </c>
      <c r="BD97" s="144">
        <f t="shared" si="74"/>
        <v>0</v>
      </c>
      <c r="BE97" s="144">
        <f t="shared" si="74"/>
        <v>0</v>
      </c>
      <c r="BF97" s="144">
        <f t="shared" si="74"/>
        <v>0</v>
      </c>
      <c r="BG97" s="144">
        <f t="shared" si="74"/>
        <v>0</v>
      </c>
      <c r="BH97" s="144">
        <f t="shared" si="74"/>
        <v>0</v>
      </c>
      <c r="BI97" s="144">
        <f t="shared" si="74"/>
        <v>0</v>
      </c>
      <c r="BJ97" s="144">
        <f t="shared" si="74"/>
        <v>0</v>
      </c>
      <c r="BK97" s="144">
        <f t="shared" si="74"/>
        <v>0</v>
      </c>
      <c r="BL97" s="144">
        <f t="shared" si="74"/>
        <v>0</v>
      </c>
      <c r="BM97" s="144">
        <f t="shared" si="74"/>
        <v>0</v>
      </c>
      <c r="BN97" s="144">
        <f t="shared" si="74"/>
        <v>0</v>
      </c>
      <c r="BO97" s="144">
        <f t="shared" si="75"/>
        <v>0</v>
      </c>
      <c r="BP97" s="144">
        <f t="shared" si="75"/>
        <v>0</v>
      </c>
      <c r="BQ97" s="144">
        <f t="shared" si="75"/>
        <v>0</v>
      </c>
      <c r="BR97" s="144">
        <f t="shared" si="75"/>
        <v>0</v>
      </c>
      <c r="BS97" s="144">
        <f t="shared" si="75"/>
        <v>0</v>
      </c>
      <c r="BT97" s="144">
        <f t="shared" si="75"/>
        <v>0</v>
      </c>
      <c r="BU97" s="144">
        <f t="shared" si="75"/>
        <v>0</v>
      </c>
      <c r="BV97" s="144">
        <f t="shared" si="75"/>
        <v>0</v>
      </c>
      <c r="BW97" s="144">
        <f t="shared" si="75"/>
        <v>0</v>
      </c>
      <c r="BX97" s="144">
        <f t="shared" si="75"/>
        <v>0</v>
      </c>
      <c r="BY97" s="144">
        <f t="shared" si="75"/>
        <v>0</v>
      </c>
      <c r="BZ97" s="144">
        <f t="shared" si="75"/>
        <v>0</v>
      </c>
      <c r="CA97" s="144">
        <f t="shared" si="75"/>
        <v>0</v>
      </c>
      <c r="CB97" s="144">
        <f t="shared" si="75"/>
        <v>0</v>
      </c>
      <c r="CE97" s="189" t="str">
        <f t="shared" si="63"/>
        <v>Autre</v>
      </c>
      <c r="CF97" s="145"/>
      <c r="CG97" s="145">
        <v>1</v>
      </c>
      <c r="CH97" s="145">
        <v>1</v>
      </c>
      <c r="CI97" s="145">
        <v>1</v>
      </c>
      <c r="CJ97" s="145">
        <v>1</v>
      </c>
      <c r="CK97" s="145">
        <v>1</v>
      </c>
      <c r="CL97" s="145">
        <v>1</v>
      </c>
      <c r="CM97" s="145">
        <v>1</v>
      </c>
      <c r="CN97" s="145">
        <v>1</v>
      </c>
      <c r="CO97" s="145">
        <v>1</v>
      </c>
      <c r="CP97" s="145">
        <v>1</v>
      </c>
      <c r="CQ97" s="145">
        <v>1</v>
      </c>
      <c r="CR97" s="145">
        <v>1</v>
      </c>
      <c r="CS97" s="145">
        <v>1</v>
      </c>
      <c r="CT97" s="145">
        <f t="shared" si="64"/>
        <v>0</v>
      </c>
      <c r="CU97" s="145">
        <f t="shared" si="65"/>
        <v>0</v>
      </c>
      <c r="CV97" s="145">
        <f t="shared" si="67"/>
        <v>0</v>
      </c>
    </row>
    <row r="98" spans="1:100" ht="13.5" hidden="1" thickBot="1" x14ac:dyDescent="0.25">
      <c r="A98" s="158"/>
      <c r="B98" s="625" t="s">
        <v>151</v>
      </c>
      <c r="C98" s="322"/>
      <c r="D98" s="129"/>
      <c r="E98" s="155"/>
      <c r="F98" s="127"/>
      <c r="G98" s="130"/>
      <c r="H98" s="639"/>
      <c r="I98" s="130"/>
      <c r="J98" s="84"/>
      <c r="K98" s="139"/>
      <c r="L98" s="140"/>
      <c r="M98" s="141"/>
      <c r="N98" s="141"/>
      <c r="O98" s="70"/>
      <c r="P98" s="134" t="str">
        <f t="shared" si="62"/>
        <v>9. Sanitaire</v>
      </c>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37"/>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E98" s="374" t="str">
        <f t="shared" si="63"/>
        <v>9. Sanitaire</v>
      </c>
      <c r="CF98" s="145">
        <v>1</v>
      </c>
      <c r="CG98" s="145">
        <v>1</v>
      </c>
      <c r="CH98" s="145">
        <v>1</v>
      </c>
      <c r="CI98" s="145">
        <v>1</v>
      </c>
      <c r="CJ98" s="145">
        <v>1</v>
      </c>
      <c r="CK98" s="145">
        <v>1</v>
      </c>
      <c r="CL98" s="145">
        <v>1</v>
      </c>
      <c r="CM98" s="145">
        <v>1</v>
      </c>
      <c r="CN98" s="145">
        <v>1</v>
      </c>
      <c r="CO98" s="145">
        <v>1</v>
      </c>
      <c r="CP98" s="145">
        <v>1</v>
      </c>
      <c r="CQ98" s="145">
        <v>1</v>
      </c>
      <c r="CR98" s="145">
        <v>1</v>
      </c>
      <c r="CS98" s="145">
        <v>1</v>
      </c>
      <c r="CT98" s="145">
        <f t="shared" si="64"/>
        <v>1</v>
      </c>
      <c r="CU98" s="145">
        <f t="shared" si="65"/>
        <v>1</v>
      </c>
      <c r="CV98" s="145">
        <f t="shared" si="67"/>
        <v>1</v>
      </c>
    </row>
    <row r="99" spans="1:100" ht="13.5" hidden="1" thickBot="1" x14ac:dyDescent="0.25">
      <c r="A99" s="107"/>
      <c r="B99" s="96" t="s">
        <v>388</v>
      </c>
      <c r="C99" s="319"/>
      <c r="D99" s="49"/>
      <c r="E99" s="152">
        <v>30</v>
      </c>
      <c r="F99" s="642"/>
      <c r="G99" s="34">
        <v>0.01</v>
      </c>
      <c r="H99" s="636"/>
      <c r="I99" s="622" t="s">
        <v>124</v>
      </c>
      <c r="J99" s="84"/>
      <c r="K99" s="139">
        <f t="shared" si="68"/>
        <v>30</v>
      </c>
      <c r="L99" s="140">
        <f t="shared" ref="L99:L106" si="76">IF(ISNUMBER(H99),IF(I99=$D$332,IFERROR(H99/D99,"-"),H99/100),IF(ISNUMBER(G99),G99,0))</f>
        <v>0.01</v>
      </c>
      <c r="M99" s="141">
        <f t="shared" ref="M99:M106" si="77">IF(AND(ISNUMBER(H99),I99=$D$332),H99,L99*D99)</f>
        <v>0</v>
      </c>
      <c r="N99" s="141">
        <f t="shared" ref="N99:N106" si="78">1/K99*D99</f>
        <v>0</v>
      </c>
      <c r="O99" s="70"/>
      <c r="P99" s="149" t="str">
        <f t="shared" si="62"/>
        <v>Accumulateur d'eau chaude sanitaire</v>
      </c>
      <c r="Q99" s="144">
        <f t="shared" si="72"/>
        <v>0</v>
      </c>
      <c r="R99" s="144">
        <f t="shared" ref="R99:AU106" si="79">IF(Betrachtungszeit_Heizung&lt;R$26,0,IF(AND(Q$26&lt;&gt;0,Q$26/($K99)=INT(Q$26/($K99))),$D99,0))</f>
        <v>0</v>
      </c>
      <c r="S99" s="144">
        <f t="shared" si="79"/>
        <v>0</v>
      </c>
      <c r="T99" s="144">
        <f t="shared" si="79"/>
        <v>0</v>
      </c>
      <c r="U99" s="144">
        <f t="shared" si="79"/>
        <v>0</v>
      </c>
      <c r="V99" s="144">
        <f t="shared" si="79"/>
        <v>0</v>
      </c>
      <c r="W99" s="144">
        <f t="shared" si="79"/>
        <v>0</v>
      </c>
      <c r="X99" s="144">
        <f t="shared" si="79"/>
        <v>0</v>
      </c>
      <c r="Y99" s="144">
        <f t="shared" si="79"/>
        <v>0</v>
      </c>
      <c r="Z99" s="144">
        <f t="shared" si="79"/>
        <v>0</v>
      </c>
      <c r="AA99" s="144">
        <f t="shared" si="79"/>
        <v>0</v>
      </c>
      <c r="AB99" s="144">
        <f t="shared" si="79"/>
        <v>0</v>
      </c>
      <c r="AC99" s="144">
        <f t="shared" si="79"/>
        <v>0</v>
      </c>
      <c r="AD99" s="144">
        <f t="shared" si="79"/>
        <v>0</v>
      </c>
      <c r="AE99" s="144">
        <f t="shared" si="79"/>
        <v>0</v>
      </c>
      <c r="AF99" s="144">
        <f t="shared" si="79"/>
        <v>0</v>
      </c>
      <c r="AG99" s="144">
        <f t="shared" si="79"/>
        <v>0</v>
      </c>
      <c r="AH99" s="144">
        <f t="shared" si="79"/>
        <v>0</v>
      </c>
      <c r="AI99" s="144">
        <f t="shared" si="79"/>
        <v>0</v>
      </c>
      <c r="AJ99" s="144">
        <f t="shared" si="79"/>
        <v>0</v>
      </c>
      <c r="AK99" s="144">
        <f t="shared" si="79"/>
        <v>0</v>
      </c>
      <c r="AL99" s="144">
        <f t="shared" si="79"/>
        <v>0</v>
      </c>
      <c r="AM99" s="144">
        <f t="shared" si="79"/>
        <v>0</v>
      </c>
      <c r="AN99" s="144">
        <f t="shared" si="79"/>
        <v>0</v>
      </c>
      <c r="AO99" s="144">
        <f t="shared" si="79"/>
        <v>0</v>
      </c>
      <c r="AP99" s="144">
        <f t="shared" si="79"/>
        <v>0</v>
      </c>
      <c r="AQ99" s="144">
        <f t="shared" si="79"/>
        <v>0</v>
      </c>
      <c r="AR99" s="144">
        <f t="shared" si="79"/>
        <v>0</v>
      </c>
      <c r="AS99" s="144">
        <f t="shared" si="79"/>
        <v>0</v>
      </c>
      <c r="AT99" s="144">
        <f t="shared" si="79"/>
        <v>0</v>
      </c>
      <c r="AU99" s="144">
        <f t="shared" si="79"/>
        <v>0</v>
      </c>
      <c r="AV99" s="144">
        <f t="shared" ref="AV99:AV106" si="80">SUMIF($AX$26:$CB$26,Betrachtungszeit_Heizung,AX99:CB99)</f>
        <v>0</v>
      </c>
      <c r="AW99" s="137"/>
      <c r="AX99" s="144">
        <f t="shared" si="58"/>
        <v>0</v>
      </c>
      <c r="AY99" s="144">
        <f t="shared" si="74"/>
        <v>0</v>
      </c>
      <c r="AZ99" s="144">
        <f t="shared" si="74"/>
        <v>0</v>
      </c>
      <c r="BA99" s="144">
        <f t="shared" si="74"/>
        <v>0</v>
      </c>
      <c r="BB99" s="144">
        <f t="shared" si="74"/>
        <v>0</v>
      </c>
      <c r="BC99" s="144">
        <f t="shared" si="74"/>
        <v>0</v>
      </c>
      <c r="BD99" s="144">
        <f t="shared" si="74"/>
        <v>0</v>
      </c>
      <c r="BE99" s="144">
        <f t="shared" si="74"/>
        <v>0</v>
      </c>
      <c r="BF99" s="144">
        <f t="shared" si="74"/>
        <v>0</v>
      </c>
      <c r="BG99" s="144">
        <f t="shared" si="74"/>
        <v>0</v>
      </c>
      <c r="BH99" s="144">
        <f t="shared" si="74"/>
        <v>0</v>
      </c>
      <c r="BI99" s="144">
        <f t="shared" si="74"/>
        <v>0</v>
      </c>
      <c r="BJ99" s="144">
        <f t="shared" si="74"/>
        <v>0</v>
      </c>
      <c r="BK99" s="144">
        <f t="shared" si="74"/>
        <v>0</v>
      </c>
      <c r="BL99" s="144">
        <f t="shared" si="74"/>
        <v>0</v>
      </c>
      <c r="BM99" s="144">
        <f t="shared" si="74"/>
        <v>0</v>
      </c>
      <c r="BN99" s="144">
        <f t="shared" si="74"/>
        <v>0</v>
      </c>
      <c r="BO99" s="144">
        <f t="shared" si="75"/>
        <v>0</v>
      </c>
      <c r="BP99" s="144">
        <f t="shared" si="75"/>
        <v>0</v>
      </c>
      <c r="BQ99" s="144">
        <f t="shared" si="75"/>
        <v>0</v>
      </c>
      <c r="BR99" s="144">
        <f t="shared" si="75"/>
        <v>0</v>
      </c>
      <c r="BS99" s="144">
        <f t="shared" si="75"/>
        <v>0</v>
      </c>
      <c r="BT99" s="144">
        <f t="shared" si="75"/>
        <v>0</v>
      </c>
      <c r="BU99" s="144">
        <f t="shared" si="75"/>
        <v>0</v>
      </c>
      <c r="BV99" s="144">
        <f t="shared" si="75"/>
        <v>0</v>
      </c>
      <c r="BW99" s="144">
        <f t="shared" si="75"/>
        <v>0</v>
      </c>
      <c r="BX99" s="144">
        <f t="shared" si="75"/>
        <v>0</v>
      </c>
      <c r="BY99" s="144">
        <f t="shared" si="75"/>
        <v>0</v>
      </c>
      <c r="BZ99" s="144">
        <f t="shared" si="75"/>
        <v>0</v>
      </c>
      <c r="CA99" s="144">
        <f t="shared" si="75"/>
        <v>0</v>
      </c>
      <c r="CB99" s="144">
        <f t="shared" si="75"/>
        <v>0</v>
      </c>
      <c r="CE99" s="189" t="str">
        <f t="shared" si="63"/>
        <v>Accumulateur d'eau chaude sanitaire</v>
      </c>
      <c r="CF99" s="145"/>
      <c r="CG99" s="145">
        <v>1</v>
      </c>
      <c r="CH99" s="145">
        <v>1</v>
      </c>
      <c r="CI99" s="145">
        <v>1</v>
      </c>
      <c r="CJ99" s="145">
        <v>1</v>
      </c>
      <c r="CK99" s="145">
        <v>1</v>
      </c>
      <c r="CL99" s="145">
        <v>1</v>
      </c>
      <c r="CM99" s="145">
        <v>1</v>
      </c>
      <c r="CN99" s="145">
        <v>1</v>
      </c>
      <c r="CO99" s="145">
        <v>1</v>
      </c>
      <c r="CP99" s="145">
        <v>1</v>
      </c>
      <c r="CQ99" s="145">
        <v>1</v>
      </c>
      <c r="CR99" s="145">
        <v>1</v>
      </c>
      <c r="CS99" s="145">
        <v>1</v>
      </c>
      <c r="CT99" s="145">
        <f t="shared" si="64"/>
        <v>0</v>
      </c>
      <c r="CU99" s="145">
        <f t="shared" si="65"/>
        <v>0</v>
      </c>
      <c r="CV99" s="145">
        <f t="shared" si="67"/>
        <v>0</v>
      </c>
    </row>
    <row r="100" spans="1:100" ht="13.5" hidden="1" thickBot="1" x14ac:dyDescent="0.25">
      <c r="A100" s="107"/>
      <c r="B100" s="96" t="s">
        <v>389</v>
      </c>
      <c r="C100" s="319"/>
      <c r="D100" s="49"/>
      <c r="E100" s="152">
        <v>40</v>
      </c>
      <c r="F100" s="642"/>
      <c r="G100" s="34">
        <v>1.4999999999999999E-2</v>
      </c>
      <c r="H100" s="636"/>
      <c r="I100" s="622" t="s">
        <v>124</v>
      </c>
      <c r="J100" s="84"/>
      <c r="K100" s="139">
        <f t="shared" si="68"/>
        <v>40</v>
      </c>
      <c r="L100" s="140">
        <f t="shared" si="76"/>
        <v>1.4999999999999999E-2</v>
      </c>
      <c r="M100" s="141">
        <f t="shared" si="77"/>
        <v>0</v>
      </c>
      <c r="N100" s="141">
        <f t="shared" si="78"/>
        <v>0</v>
      </c>
      <c r="O100" s="70"/>
      <c r="P100" s="149" t="str">
        <f t="shared" si="62"/>
        <v>Distribution d'eau chaude sanitaire</v>
      </c>
      <c r="Q100" s="144">
        <f t="shared" si="72"/>
        <v>0</v>
      </c>
      <c r="R100" s="144">
        <f t="shared" si="79"/>
        <v>0</v>
      </c>
      <c r="S100" s="144">
        <f t="shared" si="79"/>
        <v>0</v>
      </c>
      <c r="T100" s="144">
        <f t="shared" si="79"/>
        <v>0</v>
      </c>
      <c r="U100" s="144">
        <f t="shared" si="79"/>
        <v>0</v>
      </c>
      <c r="V100" s="144">
        <f t="shared" si="79"/>
        <v>0</v>
      </c>
      <c r="W100" s="144">
        <f t="shared" si="79"/>
        <v>0</v>
      </c>
      <c r="X100" s="144">
        <f t="shared" si="79"/>
        <v>0</v>
      </c>
      <c r="Y100" s="144">
        <f t="shared" si="79"/>
        <v>0</v>
      </c>
      <c r="Z100" s="144">
        <f t="shared" si="79"/>
        <v>0</v>
      </c>
      <c r="AA100" s="144">
        <f t="shared" si="79"/>
        <v>0</v>
      </c>
      <c r="AB100" s="144">
        <f t="shared" si="79"/>
        <v>0</v>
      </c>
      <c r="AC100" s="144">
        <f t="shared" si="79"/>
        <v>0</v>
      </c>
      <c r="AD100" s="144">
        <f t="shared" si="79"/>
        <v>0</v>
      </c>
      <c r="AE100" s="144">
        <f t="shared" si="79"/>
        <v>0</v>
      </c>
      <c r="AF100" s="144">
        <f t="shared" si="79"/>
        <v>0</v>
      </c>
      <c r="AG100" s="144">
        <f t="shared" si="79"/>
        <v>0</v>
      </c>
      <c r="AH100" s="144">
        <f t="shared" si="79"/>
        <v>0</v>
      </c>
      <c r="AI100" s="144">
        <f t="shared" si="79"/>
        <v>0</v>
      </c>
      <c r="AJ100" s="144">
        <f t="shared" si="79"/>
        <v>0</v>
      </c>
      <c r="AK100" s="144">
        <f t="shared" si="79"/>
        <v>0</v>
      </c>
      <c r="AL100" s="144">
        <f t="shared" si="79"/>
        <v>0</v>
      </c>
      <c r="AM100" s="144">
        <f t="shared" si="79"/>
        <v>0</v>
      </c>
      <c r="AN100" s="144">
        <f t="shared" si="79"/>
        <v>0</v>
      </c>
      <c r="AO100" s="144">
        <f t="shared" si="79"/>
        <v>0</v>
      </c>
      <c r="AP100" s="144">
        <f t="shared" si="79"/>
        <v>0</v>
      </c>
      <c r="AQ100" s="144">
        <f t="shared" si="79"/>
        <v>0</v>
      </c>
      <c r="AR100" s="144">
        <f t="shared" si="79"/>
        <v>0</v>
      </c>
      <c r="AS100" s="144">
        <f t="shared" si="79"/>
        <v>0</v>
      </c>
      <c r="AT100" s="144">
        <f t="shared" si="79"/>
        <v>0</v>
      </c>
      <c r="AU100" s="144">
        <f t="shared" si="79"/>
        <v>0</v>
      </c>
      <c r="AV100" s="144">
        <f t="shared" si="80"/>
        <v>0</v>
      </c>
      <c r="AW100" s="137"/>
      <c r="AX100" s="144">
        <f t="shared" si="58"/>
        <v>0</v>
      </c>
      <c r="AY100" s="144">
        <f t="shared" si="74"/>
        <v>0</v>
      </c>
      <c r="AZ100" s="144">
        <f t="shared" si="74"/>
        <v>0</v>
      </c>
      <c r="BA100" s="144">
        <f t="shared" si="74"/>
        <v>0</v>
      </c>
      <c r="BB100" s="144">
        <f t="shared" si="74"/>
        <v>0</v>
      </c>
      <c r="BC100" s="144">
        <f t="shared" si="74"/>
        <v>0</v>
      </c>
      <c r="BD100" s="144">
        <f t="shared" si="74"/>
        <v>0</v>
      </c>
      <c r="BE100" s="144">
        <f t="shared" si="74"/>
        <v>0</v>
      </c>
      <c r="BF100" s="144">
        <f t="shared" si="74"/>
        <v>0</v>
      </c>
      <c r="BG100" s="144">
        <f t="shared" si="74"/>
        <v>0</v>
      </c>
      <c r="BH100" s="144">
        <f t="shared" si="74"/>
        <v>0</v>
      </c>
      <c r="BI100" s="144">
        <f t="shared" si="74"/>
        <v>0</v>
      </c>
      <c r="BJ100" s="144">
        <f t="shared" si="74"/>
        <v>0</v>
      </c>
      <c r="BK100" s="144">
        <f t="shared" si="74"/>
        <v>0</v>
      </c>
      <c r="BL100" s="144">
        <f t="shared" si="74"/>
        <v>0</v>
      </c>
      <c r="BM100" s="144">
        <f t="shared" si="74"/>
        <v>0</v>
      </c>
      <c r="BN100" s="144">
        <f t="shared" si="74"/>
        <v>0</v>
      </c>
      <c r="BO100" s="144">
        <f t="shared" si="75"/>
        <v>0</v>
      </c>
      <c r="BP100" s="144">
        <f t="shared" si="75"/>
        <v>0</v>
      </c>
      <c r="BQ100" s="144">
        <f t="shared" si="75"/>
        <v>0</v>
      </c>
      <c r="BR100" s="144">
        <f t="shared" si="75"/>
        <v>0</v>
      </c>
      <c r="BS100" s="144">
        <f t="shared" si="75"/>
        <v>0</v>
      </c>
      <c r="BT100" s="144">
        <f t="shared" si="75"/>
        <v>0</v>
      </c>
      <c r="BU100" s="144">
        <f t="shared" si="75"/>
        <v>0</v>
      </c>
      <c r="BV100" s="144">
        <f t="shared" si="75"/>
        <v>0</v>
      </c>
      <c r="BW100" s="144">
        <f t="shared" si="75"/>
        <v>0</v>
      </c>
      <c r="BX100" s="144">
        <f t="shared" si="75"/>
        <v>0</v>
      </c>
      <c r="BY100" s="144">
        <f t="shared" si="75"/>
        <v>0</v>
      </c>
      <c r="BZ100" s="144">
        <f t="shared" si="75"/>
        <v>0</v>
      </c>
      <c r="CA100" s="144">
        <f t="shared" si="75"/>
        <v>0</v>
      </c>
      <c r="CB100" s="144">
        <f t="shared" si="75"/>
        <v>0</v>
      </c>
      <c r="CE100" s="189" t="str">
        <f t="shared" si="63"/>
        <v>Distribution d'eau chaude sanitaire</v>
      </c>
      <c r="CF100" s="145"/>
      <c r="CG100" s="145">
        <v>1</v>
      </c>
      <c r="CH100" s="145">
        <v>1</v>
      </c>
      <c r="CI100" s="145">
        <v>1</v>
      </c>
      <c r="CJ100" s="145">
        <v>1</v>
      </c>
      <c r="CK100" s="145">
        <v>1</v>
      </c>
      <c r="CL100" s="145">
        <v>1</v>
      </c>
      <c r="CM100" s="145">
        <v>1</v>
      </c>
      <c r="CN100" s="145">
        <v>1</v>
      </c>
      <c r="CO100" s="145">
        <v>1</v>
      </c>
      <c r="CP100" s="145">
        <v>1</v>
      </c>
      <c r="CQ100" s="145">
        <v>1</v>
      </c>
      <c r="CR100" s="145">
        <v>1</v>
      </c>
      <c r="CS100" s="145">
        <v>1</v>
      </c>
      <c r="CT100" s="145">
        <f t="shared" si="64"/>
        <v>0</v>
      </c>
      <c r="CU100" s="145">
        <f t="shared" si="65"/>
        <v>0</v>
      </c>
      <c r="CV100" s="145">
        <f t="shared" si="67"/>
        <v>0</v>
      </c>
    </row>
    <row r="101" spans="1:100" ht="13.5" hidden="1" thickBot="1" x14ac:dyDescent="0.25">
      <c r="A101" s="107"/>
      <c r="B101" s="96" t="s">
        <v>152</v>
      </c>
      <c r="C101" s="319"/>
      <c r="D101" s="49"/>
      <c r="E101" s="152">
        <v>40</v>
      </c>
      <c r="F101" s="642"/>
      <c r="G101" s="34">
        <v>0.01</v>
      </c>
      <c r="H101" s="636"/>
      <c r="I101" s="622" t="s">
        <v>124</v>
      </c>
      <c r="J101" s="84"/>
      <c r="K101" s="139">
        <f t="shared" si="68"/>
        <v>40</v>
      </c>
      <c r="L101" s="140">
        <f t="shared" si="76"/>
        <v>0.01</v>
      </c>
      <c r="M101" s="141">
        <f t="shared" si="77"/>
        <v>0</v>
      </c>
      <c r="N101" s="141">
        <f t="shared" si="78"/>
        <v>0</v>
      </c>
      <c r="O101" s="70"/>
      <c r="P101" s="149" t="str">
        <f t="shared" si="62"/>
        <v>Canalisations d'eaux usées</v>
      </c>
      <c r="Q101" s="144">
        <f t="shared" si="72"/>
        <v>0</v>
      </c>
      <c r="R101" s="144">
        <f t="shared" si="79"/>
        <v>0</v>
      </c>
      <c r="S101" s="144">
        <f t="shared" si="79"/>
        <v>0</v>
      </c>
      <c r="T101" s="144">
        <f t="shared" si="79"/>
        <v>0</v>
      </c>
      <c r="U101" s="144">
        <f t="shared" si="79"/>
        <v>0</v>
      </c>
      <c r="V101" s="144">
        <f t="shared" si="79"/>
        <v>0</v>
      </c>
      <c r="W101" s="144">
        <f t="shared" si="79"/>
        <v>0</v>
      </c>
      <c r="X101" s="144">
        <f t="shared" si="79"/>
        <v>0</v>
      </c>
      <c r="Y101" s="144">
        <f t="shared" si="79"/>
        <v>0</v>
      </c>
      <c r="Z101" s="144">
        <f t="shared" si="79"/>
        <v>0</v>
      </c>
      <c r="AA101" s="144">
        <f t="shared" si="79"/>
        <v>0</v>
      </c>
      <c r="AB101" s="144">
        <f t="shared" si="79"/>
        <v>0</v>
      </c>
      <c r="AC101" s="144">
        <f t="shared" si="79"/>
        <v>0</v>
      </c>
      <c r="AD101" s="144">
        <f t="shared" si="79"/>
        <v>0</v>
      </c>
      <c r="AE101" s="144">
        <f t="shared" si="79"/>
        <v>0</v>
      </c>
      <c r="AF101" s="144">
        <f t="shared" si="79"/>
        <v>0</v>
      </c>
      <c r="AG101" s="144">
        <f t="shared" si="79"/>
        <v>0</v>
      </c>
      <c r="AH101" s="144">
        <f t="shared" si="79"/>
        <v>0</v>
      </c>
      <c r="AI101" s="144">
        <f t="shared" si="79"/>
        <v>0</v>
      </c>
      <c r="AJ101" s="144">
        <f t="shared" si="79"/>
        <v>0</v>
      </c>
      <c r="AK101" s="144">
        <f t="shared" si="79"/>
        <v>0</v>
      </c>
      <c r="AL101" s="144">
        <f t="shared" si="79"/>
        <v>0</v>
      </c>
      <c r="AM101" s="144">
        <f t="shared" si="79"/>
        <v>0</v>
      </c>
      <c r="AN101" s="144">
        <f t="shared" si="79"/>
        <v>0</v>
      </c>
      <c r="AO101" s="144">
        <f t="shared" si="79"/>
        <v>0</v>
      </c>
      <c r="AP101" s="144">
        <f t="shared" si="79"/>
        <v>0</v>
      </c>
      <c r="AQ101" s="144">
        <f t="shared" si="79"/>
        <v>0</v>
      </c>
      <c r="AR101" s="144">
        <f t="shared" si="79"/>
        <v>0</v>
      </c>
      <c r="AS101" s="144">
        <f t="shared" si="79"/>
        <v>0</v>
      </c>
      <c r="AT101" s="144">
        <f t="shared" si="79"/>
        <v>0</v>
      </c>
      <c r="AU101" s="144">
        <f t="shared" si="79"/>
        <v>0</v>
      </c>
      <c r="AV101" s="144">
        <f t="shared" si="80"/>
        <v>0</v>
      </c>
      <c r="AW101" s="137"/>
      <c r="AX101" s="144">
        <f t="shared" si="58"/>
        <v>0</v>
      </c>
      <c r="AY101" s="144">
        <f t="shared" si="74"/>
        <v>0</v>
      </c>
      <c r="AZ101" s="144">
        <f t="shared" si="74"/>
        <v>0</v>
      </c>
      <c r="BA101" s="144">
        <f t="shared" si="74"/>
        <v>0</v>
      </c>
      <c r="BB101" s="144">
        <f t="shared" si="74"/>
        <v>0</v>
      </c>
      <c r="BC101" s="144">
        <f t="shared" si="74"/>
        <v>0</v>
      </c>
      <c r="BD101" s="144">
        <f t="shared" si="74"/>
        <v>0</v>
      </c>
      <c r="BE101" s="144">
        <f t="shared" si="74"/>
        <v>0</v>
      </c>
      <c r="BF101" s="144">
        <f t="shared" si="74"/>
        <v>0</v>
      </c>
      <c r="BG101" s="144">
        <f t="shared" si="74"/>
        <v>0</v>
      </c>
      <c r="BH101" s="144">
        <f t="shared" si="74"/>
        <v>0</v>
      </c>
      <c r="BI101" s="144">
        <f t="shared" si="74"/>
        <v>0</v>
      </c>
      <c r="BJ101" s="144">
        <f t="shared" si="74"/>
        <v>0</v>
      </c>
      <c r="BK101" s="144">
        <f t="shared" si="74"/>
        <v>0</v>
      </c>
      <c r="BL101" s="144">
        <f t="shared" si="74"/>
        <v>0</v>
      </c>
      <c r="BM101" s="144">
        <f t="shared" si="74"/>
        <v>0</v>
      </c>
      <c r="BN101" s="144">
        <f t="shared" si="74"/>
        <v>0</v>
      </c>
      <c r="BO101" s="144">
        <f t="shared" si="75"/>
        <v>0</v>
      </c>
      <c r="BP101" s="144">
        <f t="shared" si="75"/>
        <v>0</v>
      </c>
      <c r="BQ101" s="144">
        <f t="shared" si="75"/>
        <v>0</v>
      </c>
      <c r="BR101" s="144">
        <f t="shared" si="75"/>
        <v>0</v>
      </c>
      <c r="BS101" s="144">
        <f t="shared" si="75"/>
        <v>0</v>
      </c>
      <c r="BT101" s="144">
        <f t="shared" si="75"/>
        <v>0</v>
      </c>
      <c r="BU101" s="144">
        <f t="shared" si="75"/>
        <v>0</v>
      </c>
      <c r="BV101" s="144">
        <f t="shared" si="75"/>
        <v>0</v>
      </c>
      <c r="BW101" s="144">
        <f t="shared" si="75"/>
        <v>0</v>
      </c>
      <c r="BX101" s="144">
        <f t="shared" si="75"/>
        <v>0</v>
      </c>
      <c r="BY101" s="144">
        <f t="shared" si="75"/>
        <v>0</v>
      </c>
      <c r="BZ101" s="144">
        <f t="shared" si="75"/>
        <v>0</v>
      </c>
      <c r="CA101" s="144">
        <f t="shared" si="75"/>
        <v>0</v>
      </c>
      <c r="CB101" s="144">
        <f t="shared" si="75"/>
        <v>0</v>
      </c>
      <c r="CE101" s="189" t="str">
        <f t="shared" si="63"/>
        <v>Canalisations d'eaux usées</v>
      </c>
      <c r="CF101" s="145"/>
      <c r="CG101" s="145">
        <v>1</v>
      </c>
      <c r="CH101" s="145">
        <v>1</v>
      </c>
      <c r="CI101" s="145">
        <v>1</v>
      </c>
      <c r="CJ101" s="145">
        <v>1</v>
      </c>
      <c r="CK101" s="145">
        <v>1</v>
      </c>
      <c r="CL101" s="145">
        <v>1</v>
      </c>
      <c r="CM101" s="145">
        <v>1</v>
      </c>
      <c r="CN101" s="145">
        <v>1</v>
      </c>
      <c r="CO101" s="145">
        <v>1</v>
      </c>
      <c r="CP101" s="145">
        <v>1</v>
      </c>
      <c r="CQ101" s="145">
        <v>1</v>
      </c>
      <c r="CR101" s="145">
        <v>1</v>
      </c>
      <c r="CS101" s="145">
        <v>1</v>
      </c>
      <c r="CT101" s="145">
        <f t="shared" si="64"/>
        <v>0</v>
      </c>
      <c r="CU101" s="145">
        <f t="shared" si="65"/>
        <v>0</v>
      </c>
      <c r="CV101" s="145">
        <f t="shared" si="67"/>
        <v>0</v>
      </c>
    </row>
    <row r="102" spans="1:100" s="107" customFormat="1" ht="13.5" hidden="1" thickBot="1" x14ac:dyDescent="0.25">
      <c r="B102" s="96" t="s">
        <v>436</v>
      </c>
      <c r="C102" s="319"/>
      <c r="D102" s="49"/>
      <c r="E102" s="152">
        <v>40</v>
      </c>
      <c r="F102" s="642"/>
      <c r="G102" s="34">
        <v>1.4999999999999999E-2</v>
      </c>
      <c r="H102" s="636"/>
      <c r="I102" s="622" t="s">
        <v>124</v>
      </c>
      <c r="J102" s="84"/>
      <c r="K102" s="139">
        <f t="shared" si="68"/>
        <v>40</v>
      </c>
      <c r="L102" s="140">
        <f t="shared" si="76"/>
        <v>1.4999999999999999E-2</v>
      </c>
      <c r="M102" s="141">
        <f t="shared" si="77"/>
        <v>0</v>
      </c>
      <c r="N102" s="141">
        <f t="shared" si="78"/>
        <v>0</v>
      </c>
      <c r="O102" s="70"/>
      <c r="P102" s="149" t="str">
        <f t="shared" si="62"/>
        <v>Appareils/robinetterie</v>
      </c>
      <c r="Q102" s="144">
        <f t="shared" si="72"/>
        <v>0</v>
      </c>
      <c r="R102" s="144">
        <f t="shared" si="79"/>
        <v>0</v>
      </c>
      <c r="S102" s="144">
        <f t="shared" si="79"/>
        <v>0</v>
      </c>
      <c r="T102" s="144">
        <f t="shared" si="79"/>
        <v>0</v>
      </c>
      <c r="U102" s="144">
        <f t="shared" si="79"/>
        <v>0</v>
      </c>
      <c r="V102" s="144">
        <f t="shared" si="79"/>
        <v>0</v>
      </c>
      <c r="W102" s="144">
        <f t="shared" si="79"/>
        <v>0</v>
      </c>
      <c r="X102" s="144">
        <f t="shared" si="79"/>
        <v>0</v>
      </c>
      <c r="Y102" s="144">
        <f t="shared" si="79"/>
        <v>0</v>
      </c>
      <c r="Z102" s="144">
        <f t="shared" si="79"/>
        <v>0</v>
      </c>
      <c r="AA102" s="144">
        <f t="shared" si="79"/>
        <v>0</v>
      </c>
      <c r="AB102" s="144">
        <f t="shared" si="79"/>
        <v>0</v>
      </c>
      <c r="AC102" s="144">
        <f t="shared" si="79"/>
        <v>0</v>
      </c>
      <c r="AD102" s="144">
        <f t="shared" si="79"/>
        <v>0</v>
      </c>
      <c r="AE102" s="144">
        <f t="shared" si="79"/>
        <v>0</v>
      </c>
      <c r="AF102" s="144">
        <f t="shared" si="79"/>
        <v>0</v>
      </c>
      <c r="AG102" s="144">
        <f t="shared" si="79"/>
        <v>0</v>
      </c>
      <c r="AH102" s="144">
        <f t="shared" si="79"/>
        <v>0</v>
      </c>
      <c r="AI102" s="144">
        <f t="shared" si="79"/>
        <v>0</v>
      </c>
      <c r="AJ102" s="144">
        <f t="shared" si="79"/>
        <v>0</v>
      </c>
      <c r="AK102" s="144">
        <f t="shared" si="79"/>
        <v>0</v>
      </c>
      <c r="AL102" s="144">
        <f t="shared" si="79"/>
        <v>0</v>
      </c>
      <c r="AM102" s="144">
        <f t="shared" si="79"/>
        <v>0</v>
      </c>
      <c r="AN102" s="144">
        <f t="shared" si="79"/>
        <v>0</v>
      </c>
      <c r="AO102" s="144">
        <f t="shared" si="79"/>
        <v>0</v>
      </c>
      <c r="AP102" s="144">
        <f t="shared" si="79"/>
        <v>0</v>
      </c>
      <c r="AQ102" s="144">
        <f t="shared" si="79"/>
        <v>0</v>
      </c>
      <c r="AR102" s="144">
        <f t="shared" si="79"/>
        <v>0</v>
      </c>
      <c r="AS102" s="144">
        <f t="shared" si="79"/>
        <v>0</v>
      </c>
      <c r="AT102" s="144">
        <f t="shared" si="79"/>
        <v>0</v>
      </c>
      <c r="AU102" s="144">
        <f t="shared" si="79"/>
        <v>0</v>
      </c>
      <c r="AV102" s="144">
        <f t="shared" si="80"/>
        <v>0</v>
      </c>
      <c r="AW102" s="137"/>
      <c r="AX102" s="144">
        <f t="shared" si="58"/>
        <v>0</v>
      </c>
      <c r="AY102" s="144">
        <f t="shared" si="74"/>
        <v>0</v>
      </c>
      <c r="AZ102" s="144">
        <f t="shared" si="74"/>
        <v>0</v>
      </c>
      <c r="BA102" s="144">
        <f t="shared" si="74"/>
        <v>0</v>
      </c>
      <c r="BB102" s="144">
        <f t="shared" si="74"/>
        <v>0</v>
      </c>
      <c r="BC102" s="144">
        <f t="shared" si="74"/>
        <v>0</v>
      </c>
      <c r="BD102" s="144">
        <f t="shared" si="74"/>
        <v>0</v>
      </c>
      <c r="BE102" s="144">
        <f t="shared" si="74"/>
        <v>0</v>
      </c>
      <c r="BF102" s="144">
        <f t="shared" si="74"/>
        <v>0</v>
      </c>
      <c r="BG102" s="144">
        <f t="shared" si="74"/>
        <v>0</v>
      </c>
      <c r="BH102" s="144">
        <f t="shared" si="74"/>
        <v>0</v>
      </c>
      <c r="BI102" s="144">
        <f t="shared" si="74"/>
        <v>0</v>
      </c>
      <c r="BJ102" s="144">
        <f t="shared" si="74"/>
        <v>0</v>
      </c>
      <c r="BK102" s="144">
        <f t="shared" si="74"/>
        <v>0</v>
      </c>
      <c r="BL102" s="144">
        <f t="shared" si="74"/>
        <v>0</v>
      </c>
      <c r="BM102" s="144">
        <f t="shared" si="74"/>
        <v>0</v>
      </c>
      <c r="BN102" s="144">
        <f t="shared" si="74"/>
        <v>0</v>
      </c>
      <c r="BO102" s="144">
        <f t="shared" si="75"/>
        <v>0</v>
      </c>
      <c r="BP102" s="144">
        <f t="shared" si="75"/>
        <v>0</v>
      </c>
      <c r="BQ102" s="144">
        <f t="shared" si="75"/>
        <v>0</v>
      </c>
      <c r="BR102" s="144">
        <f t="shared" si="75"/>
        <v>0</v>
      </c>
      <c r="BS102" s="144">
        <f t="shared" si="75"/>
        <v>0</v>
      </c>
      <c r="BT102" s="144">
        <f t="shared" si="75"/>
        <v>0</v>
      </c>
      <c r="BU102" s="144">
        <f t="shared" si="75"/>
        <v>0</v>
      </c>
      <c r="BV102" s="144">
        <f t="shared" si="75"/>
        <v>0</v>
      </c>
      <c r="BW102" s="144">
        <f t="shared" si="75"/>
        <v>0</v>
      </c>
      <c r="BX102" s="144">
        <f t="shared" si="75"/>
        <v>0</v>
      </c>
      <c r="BY102" s="144">
        <f t="shared" si="75"/>
        <v>0</v>
      </c>
      <c r="BZ102" s="144">
        <f t="shared" si="75"/>
        <v>0</v>
      </c>
      <c r="CA102" s="144">
        <f t="shared" si="75"/>
        <v>0</v>
      </c>
      <c r="CB102" s="144">
        <f t="shared" si="75"/>
        <v>0</v>
      </c>
      <c r="CE102" s="189" t="str">
        <f t="shared" si="63"/>
        <v>Appareils/robinetterie</v>
      </c>
      <c r="CF102" s="145"/>
      <c r="CG102" s="145">
        <v>1</v>
      </c>
      <c r="CH102" s="145">
        <v>1</v>
      </c>
      <c r="CI102" s="145">
        <v>1</v>
      </c>
      <c r="CJ102" s="145">
        <v>1</v>
      </c>
      <c r="CK102" s="145">
        <v>1</v>
      </c>
      <c r="CL102" s="145">
        <v>1</v>
      </c>
      <c r="CM102" s="145">
        <v>1</v>
      </c>
      <c r="CN102" s="145">
        <v>1</v>
      </c>
      <c r="CO102" s="145">
        <v>1</v>
      </c>
      <c r="CP102" s="145">
        <v>1</v>
      </c>
      <c r="CQ102" s="145">
        <v>1</v>
      </c>
      <c r="CR102" s="145">
        <v>1</v>
      </c>
      <c r="CS102" s="145">
        <v>1</v>
      </c>
      <c r="CT102" s="145">
        <f t="shared" si="64"/>
        <v>0</v>
      </c>
      <c r="CU102" s="145">
        <f t="shared" si="65"/>
        <v>0</v>
      </c>
      <c r="CV102" s="145">
        <f t="shared" si="67"/>
        <v>0</v>
      </c>
    </row>
    <row r="103" spans="1:100" ht="13.5" hidden="1" thickBot="1" x14ac:dyDescent="0.25">
      <c r="A103" s="107"/>
      <c r="B103" s="96" t="s">
        <v>153</v>
      </c>
      <c r="C103" s="319"/>
      <c r="D103" s="49"/>
      <c r="E103" s="152">
        <v>40</v>
      </c>
      <c r="F103" s="642"/>
      <c r="G103" s="34">
        <v>0.01</v>
      </c>
      <c r="H103" s="636"/>
      <c r="I103" s="622" t="s">
        <v>124</v>
      </c>
      <c r="J103" s="84"/>
      <c r="K103" s="139">
        <f t="shared" si="68"/>
        <v>40</v>
      </c>
      <c r="L103" s="140">
        <f t="shared" si="76"/>
        <v>0.01</v>
      </c>
      <c r="M103" s="141">
        <f t="shared" si="77"/>
        <v>0</v>
      </c>
      <c r="N103" s="141">
        <f t="shared" si="78"/>
        <v>0</v>
      </c>
      <c r="O103" s="70"/>
      <c r="P103" s="149" t="str">
        <f t="shared" si="62"/>
        <v>Boucles de circulation</v>
      </c>
      <c r="Q103" s="144">
        <f t="shared" si="72"/>
        <v>0</v>
      </c>
      <c r="R103" s="144">
        <f t="shared" si="79"/>
        <v>0</v>
      </c>
      <c r="S103" s="144">
        <f t="shared" si="79"/>
        <v>0</v>
      </c>
      <c r="T103" s="144">
        <f t="shared" si="79"/>
        <v>0</v>
      </c>
      <c r="U103" s="144">
        <f t="shared" si="79"/>
        <v>0</v>
      </c>
      <c r="V103" s="144">
        <f t="shared" si="79"/>
        <v>0</v>
      </c>
      <c r="W103" s="144">
        <f t="shared" si="79"/>
        <v>0</v>
      </c>
      <c r="X103" s="144">
        <f t="shared" si="79"/>
        <v>0</v>
      </c>
      <c r="Y103" s="144">
        <f t="shared" si="79"/>
        <v>0</v>
      </c>
      <c r="Z103" s="144">
        <f t="shared" si="79"/>
        <v>0</v>
      </c>
      <c r="AA103" s="144">
        <f t="shared" si="79"/>
        <v>0</v>
      </c>
      <c r="AB103" s="144">
        <f t="shared" si="79"/>
        <v>0</v>
      </c>
      <c r="AC103" s="144">
        <f t="shared" si="79"/>
        <v>0</v>
      </c>
      <c r="AD103" s="144">
        <f t="shared" si="79"/>
        <v>0</v>
      </c>
      <c r="AE103" s="144">
        <f t="shared" si="79"/>
        <v>0</v>
      </c>
      <c r="AF103" s="144">
        <f t="shared" si="79"/>
        <v>0</v>
      </c>
      <c r="AG103" s="144">
        <f t="shared" si="79"/>
        <v>0</v>
      </c>
      <c r="AH103" s="144">
        <f t="shared" si="79"/>
        <v>0</v>
      </c>
      <c r="AI103" s="144">
        <f t="shared" si="79"/>
        <v>0</v>
      </c>
      <c r="AJ103" s="144">
        <f t="shared" si="79"/>
        <v>0</v>
      </c>
      <c r="AK103" s="144">
        <f t="shared" si="79"/>
        <v>0</v>
      </c>
      <c r="AL103" s="144">
        <f t="shared" si="79"/>
        <v>0</v>
      </c>
      <c r="AM103" s="144">
        <f t="shared" si="79"/>
        <v>0</v>
      </c>
      <c r="AN103" s="144">
        <f t="shared" si="79"/>
        <v>0</v>
      </c>
      <c r="AO103" s="144">
        <f t="shared" si="79"/>
        <v>0</v>
      </c>
      <c r="AP103" s="144">
        <f t="shared" si="79"/>
        <v>0</v>
      </c>
      <c r="AQ103" s="144">
        <f t="shared" si="79"/>
        <v>0</v>
      </c>
      <c r="AR103" s="144">
        <f t="shared" si="79"/>
        <v>0</v>
      </c>
      <c r="AS103" s="144">
        <f t="shared" si="79"/>
        <v>0</v>
      </c>
      <c r="AT103" s="144">
        <f t="shared" si="79"/>
        <v>0</v>
      </c>
      <c r="AU103" s="144">
        <f t="shared" si="79"/>
        <v>0</v>
      </c>
      <c r="AV103" s="144">
        <f t="shared" si="80"/>
        <v>0</v>
      </c>
      <c r="AW103" s="137"/>
      <c r="AX103" s="144">
        <f t="shared" si="58"/>
        <v>0</v>
      </c>
      <c r="AY103" s="144">
        <f t="shared" si="74"/>
        <v>0</v>
      </c>
      <c r="AZ103" s="144">
        <f t="shared" si="74"/>
        <v>0</v>
      </c>
      <c r="BA103" s="144">
        <f t="shared" si="74"/>
        <v>0</v>
      </c>
      <c r="BB103" s="144">
        <f t="shared" si="74"/>
        <v>0</v>
      </c>
      <c r="BC103" s="144">
        <f t="shared" si="74"/>
        <v>0</v>
      </c>
      <c r="BD103" s="144">
        <f t="shared" si="74"/>
        <v>0</v>
      </c>
      <c r="BE103" s="144">
        <f t="shared" si="74"/>
        <v>0</v>
      </c>
      <c r="BF103" s="144">
        <f t="shared" si="74"/>
        <v>0</v>
      </c>
      <c r="BG103" s="144">
        <f t="shared" si="74"/>
        <v>0</v>
      </c>
      <c r="BH103" s="144">
        <f t="shared" si="74"/>
        <v>0</v>
      </c>
      <c r="BI103" s="144">
        <f t="shared" si="74"/>
        <v>0</v>
      </c>
      <c r="BJ103" s="144">
        <f t="shared" si="74"/>
        <v>0</v>
      </c>
      <c r="BK103" s="144">
        <f t="shared" si="74"/>
        <v>0</v>
      </c>
      <c r="BL103" s="144">
        <f t="shared" si="74"/>
        <v>0</v>
      </c>
      <c r="BM103" s="144">
        <f t="shared" si="74"/>
        <v>0</v>
      </c>
      <c r="BN103" s="144">
        <f t="shared" si="74"/>
        <v>0</v>
      </c>
      <c r="BO103" s="144">
        <f t="shared" si="75"/>
        <v>0</v>
      </c>
      <c r="BP103" s="144">
        <f t="shared" si="75"/>
        <v>0</v>
      </c>
      <c r="BQ103" s="144">
        <f t="shared" si="75"/>
        <v>0</v>
      </c>
      <c r="BR103" s="144">
        <f t="shared" si="75"/>
        <v>0</v>
      </c>
      <c r="BS103" s="144">
        <f t="shared" si="75"/>
        <v>0</v>
      </c>
      <c r="BT103" s="144">
        <f t="shared" si="75"/>
        <v>0</v>
      </c>
      <c r="BU103" s="144">
        <f t="shared" si="75"/>
        <v>0</v>
      </c>
      <c r="BV103" s="144">
        <f t="shared" si="75"/>
        <v>0</v>
      </c>
      <c r="BW103" s="144">
        <f t="shared" si="75"/>
        <v>0</v>
      </c>
      <c r="BX103" s="144">
        <f t="shared" si="75"/>
        <v>0</v>
      </c>
      <c r="BY103" s="144">
        <f t="shared" si="75"/>
        <v>0</v>
      </c>
      <c r="BZ103" s="144">
        <f t="shared" si="75"/>
        <v>0</v>
      </c>
      <c r="CA103" s="144">
        <f t="shared" si="75"/>
        <v>0</v>
      </c>
      <c r="CB103" s="144">
        <f t="shared" si="75"/>
        <v>0</v>
      </c>
      <c r="CE103" s="189" t="str">
        <f t="shared" si="63"/>
        <v>Boucles de circulation</v>
      </c>
      <c r="CF103" s="145"/>
      <c r="CG103" s="145">
        <v>1</v>
      </c>
      <c r="CH103" s="145">
        <v>1</v>
      </c>
      <c r="CI103" s="145">
        <v>1</v>
      </c>
      <c r="CJ103" s="145">
        <v>1</v>
      </c>
      <c r="CK103" s="145">
        <v>1</v>
      </c>
      <c r="CL103" s="145">
        <v>1</v>
      </c>
      <c r="CM103" s="145">
        <v>1</v>
      </c>
      <c r="CN103" s="145">
        <v>1</v>
      </c>
      <c r="CO103" s="145">
        <v>1</v>
      </c>
      <c r="CP103" s="145">
        <v>1</v>
      </c>
      <c r="CQ103" s="145">
        <v>1</v>
      </c>
      <c r="CR103" s="145">
        <v>1</v>
      </c>
      <c r="CS103" s="145">
        <v>1</v>
      </c>
      <c r="CT103" s="145">
        <f t="shared" si="64"/>
        <v>0</v>
      </c>
      <c r="CU103" s="145">
        <f t="shared" si="65"/>
        <v>0</v>
      </c>
      <c r="CV103" s="145">
        <f t="shared" si="67"/>
        <v>0</v>
      </c>
    </row>
    <row r="104" spans="1:100" s="93" customFormat="1" ht="13.5" hidden="1" thickBot="1" x14ac:dyDescent="0.25">
      <c r="A104" s="102"/>
      <c r="B104" s="98" t="s">
        <v>368</v>
      </c>
      <c r="C104" s="319"/>
      <c r="D104" s="49"/>
      <c r="E104" s="152">
        <v>20</v>
      </c>
      <c r="F104" s="642"/>
      <c r="G104" s="34">
        <v>0.08</v>
      </c>
      <c r="H104" s="636"/>
      <c r="I104" s="622" t="s">
        <v>124</v>
      </c>
      <c r="J104" s="84"/>
      <c r="K104" s="139">
        <f t="shared" si="68"/>
        <v>20</v>
      </c>
      <c r="L104" s="140">
        <f t="shared" si="76"/>
        <v>0.08</v>
      </c>
      <c r="M104" s="141">
        <f t="shared" si="77"/>
        <v>0</v>
      </c>
      <c r="N104" s="141">
        <f t="shared" si="78"/>
        <v>0</v>
      </c>
      <c r="O104" s="70"/>
      <c r="P104" s="143" t="str">
        <f t="shared" si="62"/>
        <v>Système de comptage</v>
      </c>
      <c r="Q104" s="144">
        <f t="shared" si="72"/>
        <v>0</v>
      </c>
      <c r="R104" s="144">
        <f t="shared" si="79"/>
        <v>0</v>
      </c>
      <c r="S104" s="144">
        <f t="shared" si="79"/>
        <v>0</v>
      </c>
      <c r="T104" s="144">
        <f t="shared" si="79"/>
        <v>0</v>
      </c>
      <c r="U104" s="144">
        <f t="shared" si="79"/>
        <v>0</v>
      </c>
      <c r="V104" s="144">
        <f t="shared" si="79"/>
        <v>0</v>
      </c>
      <c r="W104" s="144">
        <f t="shared" si="79"/>
        <v>0</v>
      </c>
      <c r="X104" s="144">
        <f t="shared" si="79"/>
        <v>0</v>
      </c>
      <c r="Y104" s="144">
        <f t="shared" si="79"/>
        <v>0</v>
      </c>
      <c r="Z104" s="144">
        <f t="shared" si="79"/>
        <v>0</v>
      </c>
      <c r="AA104" s="144">
        <f t="shared" si="79"/>
        <v>0</v>
      </c>
      <c r="AB104" s="144">
        <f t="shared" si="79"/>
        <v>0</v>
      </c>
      <c r="AC104" s="144">
        <f t="shared" si="79"/>
        <v>0</v>
      </c>
      <c r="AD104" s="144">
        <f t="shared" si="79"/>
        <v>0</v>
      </c>
      <c r="AE104" s="144">
        <f t="shared" si="79"/>
        <v>0</v>
      </c>
      <c r="AF104" s="144">
        <f t="shared" si="79"/>
        <v>0</v>
      </c>
      <c r="AG104" s="144">
        <f t="shared" si="79"/>
        <v>0</v>
      </c>
      <c r="AH104" s="144">
        <f t="shared" si="79"/>
        <v>0</v>
      </c>
      <c r="AI104" s="144">
        <f t="shared" si="79"/>
        <v>0</v>
      </c>
      <c r="AJ104" s="144">
        <f t="shared" si="79"/>
        <v>0</v>
      </c>
      <c r="AK104" s="144">
        <f t="shared" si="79"/>
        <v>0</v>
      </c>
      <c r="AL104" s="144">
        <f t="shared" si="79"/>
        <v>0</v>
      </c>
      <c r="AM104" s="144">
        <f t="shared" si="79"/>
        <v>0</v>
      </c>
      <c r="AN104" s="144">
        <f t="shared" si="79"/>
        <v>0</v>
      </c>
      <c r="AO104" s="144">
        <f t="shared" si="79"/>
        <v>0</v>
      </c>
      <c r="AP104" s="144">
        <f t="shared" si="79"/>
        <v>0</v>
      </c>
      <c r="AQ104" s="144">
        <f t="shared" si="79"/>
        <v>0</v>
      </c>
      <c r="AR104" s="144">
        <f t="shared" si="79"/>
        <v>0</v>
      </c>
      <c r="AS104" s="144">
        <f t="shared" si="79"/>
        <v>0</v>
      </c>
      <c r="AT104" s="144">
        <f t="shared" si="79"/>
        <v>0</v>
      </c>
      <c r="AU104" s="144">
        <f t="shared" si="79"/>
        <v>0</v>
      </c>
      <c r="AV104" s="144">
        <f t="shared" si="80"/>
        <v>0</v>
      </c>
      <c r="AW104" s="137"/>
      <c r="AX104" s="144">
        <f t="shared" si="58"/>
        <v>0</v>
      </c>
      <c r="AY104" s="144">
        <f t="shared" si="74"/>
        <v>0</v>
      </c>
      <c r="AZ104" s="144">
        <f t="shared" si="74"/>
        <v>0</v>
      </c>
      <c r="BA104" s="144">
        <f t="shared" si="74"/>
        <v>0</v>
      </c>
      <c r="BB104" s="144">
        <f t="shared" si="74"/>
        <v>0</v>
      </c>
      <c r="BC104" s="144">
        <f t="shared" si="74"/>
        <v>0</v>
      </c>
      <c r="BD104" s="144">
        <f t="shared" si="74"/>
        <v>0</v>
      </c>
      <c r="BE104" s="144">
        <f t="shared" si="74"/>
        <v>0</v>
      </c>
      <c r="BF104" s="144">
        <f t="shared" si="74"/>
        <v>0</v>
      </c>
      <c r="BG104" s="144">
        <f t="shared" si="74"/>
        <v>0</v>
      </c>
      <c r="BH104" s="144">
        <f t="shared" si="74"/>
        <v>0</v>
      </c>
      <c r="BI104" s="144">
        <f t="shared" si="74"/>
        <v>0</v>
      </c>
      <c r="BJ104" s="144">
        <f t="shared" si="74"/>
        <v>0</v>
      </c>
      <c r="BK104" s="144">
        <f t="shared" si="74"/>
        <v>0</v>
      </c>
      <c r="BL104" s="144">
        <f t="shared" si="74"/>
        <v>0</v>
      </c>
      <c r="BM104" s="144">
        <f t="shared" si="74"/>
        <v>0</v>
      </c>
      <c r="BN104" s="144">
        <f t="shared" si="74"/>
        <v>0</v>
      </c>
      <c r="BO104" s="144">
        <f t="shared" si="75"/>
        <v>0</v>
      </c>
      <c r="BP104" s="144">
        <f t="shared" si="75"/>
        <v>0</v>
      </c>
      <c r="BQ104" s="144">
        <f t="shared" si="75"/>
        <v>0</v>
      </c>
      <c r="BR104" s="144">
        <f t="shared" si="75"/>
        <v>0</v>
      </c>
      <c r="BS104" s="144">
        <f t="shared" si="75"/>
        <v>0</v>
      </c>
      <c r="BT104" s="144">
        <f t="shared" si="75"/>
        <v>0</v>
      </c>
      <c r="BU104" s="144">
        <f t="shared" si="75"/>
        <v>0</v>
      </c>
      <c r="BV104" s="144">
        <f t="shared" si="75"/>
        <v>0</v>
      </c>
      <c r="BW104" s="144">
        <f t="shared" si="75"/>
        <v>0</v>
      </c>
      <c r="BX104" s="144">
        <f t="shared" si="75"/>
        <v>0</v>
      </c>
      <c r="BY104" s="144">
        <f t="shared" si="75"/>
        <v>0</v>
      </c>
      <c r="BZ104" s="144">
        <f t="shared" si="75"/>
        <v>0</v>
      </c>
      <c r="CA104" s="144">
        <f t="shared" si="75"/>
        <v>0</v>
      </c>
      <c r="CB104" s="144">
        <f t="shared" si="75"/>
        <v>0</v>
      </c>
      <c r="CE104" s="189" t="str">
        <f t="shared" si="63"/>
        <v>Système de comptage</v>
      </c>
      <c r="CF104" s="145"/>
      <c r="CG104" s="145">
        <v>1</v>
      </c>
      <c r="CH104" s="145">
        <v>1</v>
      </c>
      <c r="CI104" s="145">
        <v>1</v>
      </c>
      <c r="CJ104" s="145">
        <v>1</v>
      </c>
      <c r="CK104" s="145">
        <v>1</v>
      </c>
      <c r="CL104" s="145">
        <v>1</v>
      </c>
      <c r="CM104" s="145">
        <v>1</v>
      </c>
      <c r="CN104" s="145">
        <v>1</v>
      </c>
      <c r="CO104" s="145">
        <v>1</v>
      </c>
      <c r="CP104" s="145">
        <v>1</v>
      </c>
      <c r="CQ104" s="145">
        <v>1</v>
      </c>
      <c r="CR104" s="145">
        <v>1</v>
      </c>
      <c r="CS104" s="145">
        <v>1</v>
      </c>
      <c r="CT104" s="145">
        <f t="shared" si="64"/>
        <v>0</v>
      </c>
      <c r="CU104" s="145">
        <f t="shared" si="65"/>
        <v>0</v>
      </c>
      <c r="CV104" s="145">
        <f t="shared" si="67"/>
        <v>0</v>
      </c>
    </row>
    <row r="105" spans="1:100" s="93" customFormat="1" ht="13.5" hidden="1" thickBot="1" x14ac:dyDescent="0.25">
      <c r="A105" s="102"/>
      <c r="B105" s="98" t="s">
        <v>367</v>
      </c>
      <c r="C105" s="319"/>
      <c r="D105" s="49"/>
      <c r="E105" s="152">
        <v>30</v>
      </c>
      <c r="F105" s="642"/>
      <c r="G105" s="157">
        <v>1E-3</v>
      </c>
      <c r="H105" s="636"/>
      <c r="I105" s="622" t="s">
        <v>124</v>
      </c>
      <c r="J105" s="84"/>
      <c r="K105" s="139">
        <f t="shared" si="68"/>
        <v>30</v>
      </c>
      <c r="L105" s="140">
        <f t="shared" si="76"/>
        <v>1E-3</v>
      </c>
      <c r="M105" s="141">
        <f t="shared" si="77"/>
        <v>0</v>
      </c>
      <c r="N105" s="141">
        <f t="shared" si="78"/>
        <v>0</v>
      </c>
      <c r="O105" s="70"/>
      <c r="P105" s="143" t="str">
        <f t="shared" si="62"/>
        <v>Calorifugeage</v>
      </c>
      <c r="Q105" s="144">
        <f t="shared" si="72"/>
        <v>0</v>
      </c>
      <c r="R105" s="144">
        <f t="shared" si="79"/>
        <v>0</v>
      </c>
      <c r="S105" s="144">
        <f t="shared" si="79"/>
        <v>0</v>
      </c>
      <c r="T105" s="144">
        <f t="shared" si="79"/>
        <v>0</v>
      </c>
      <c r="U105" s="144">
        <f t="shared" si="79"/>
        <v>0</v>
      </c>
      <c r="V105" s="144">
        <f t="shared" si="79"/>
        <v>0</v>
      </c>
      <c r="W105" s="144">
        <f t="shared" si="79"/>
        <v>0</v>
      </c>
      <c r="X105" s="144">
        <f t="shared" si="79"/>
        <v>0</v>
      </c>
      <c r="Y105" s="144">
        <f t="shared" si="79"/>
        <v>0</v>
      </c>
      <c r="Z105" s="144">
        <f t="shared" si="79"/>
        <v>0</v>
      </c>
      <c r="AA105" s="144">
        <f t="shared" si="79"/>
        <v>0</v>
      </c>
      <c r="AB105" s="144">
        <f t="shared" si="79"/>
        <v>0</v>
      </c>
      <c r="AC105" s="144">
        <f t="shared" si="79"/>
        <v>0</v>
      </c>
      <c r="AD105" s="144">
        <f t="shared" si="79"/>
        <v>0</v>
      </c>
      <c r="AE105" s="144">
        <f t="shared" si="79"/>
        <v>0</v>
      </c>
      <c r="AF105" s="144">
        <f t="shared" si="79"/>
        <v>0</v>
      </c>
      <c r="AG105" s="144">
        <f t="shared" si="79"/>
        <v>0</v>
      </c>
      <c r="AH105" s="144">
        <f t="shared" si="79"/>
        <v>0</v>
      </c>
      <c r="AI105" s="144">
        <f t="shared" si="79"/>
        <v>0</v>
      </c>
      <c r="AJ105" s="144">
        <f t="shared" si="79"/>
        <v>0</v>
      </c>
      <c r="AK105" s="144">
        <f t="shared" si="79"/>
        <v>0</v>
      </c>
      <c r="AL105" s="144">
        <f t="shared" si="79"/>
        <v>0</v>
      </c>
      <c r="AM105" s="144">
        <f t="shared" si="79"/>
        <v>0</v>
      </c>
      <c r="AN105" s="144">
        <f t="shared" si="79"/>
        <v>0</v>
      </c>
      <c r="AO105" s="144">
        <f t="shared" si="79"/>
        <v>0</v>
      </c>
      <c r="AP105" s="144">
        <f t="shared" si="79"/>
        <v>0</v>
      </c>
      <c r="AQ105" s="144">
        <f t="shared" si="79"/>
        <v>0</v>
      </c>
      <c r="AR105" s="144">
        <f t="shared" si="79"/>
        <v>0</v>
      </c>
      <c r="AS105" s="144">
        <f t="shared" si="79"/>
        <v>0</v>
      </c>
      <c r="AT105" s="144">
        <f t="shared" si="79"/>
        <v>0</v>
      </c>
      <c r="AU105" s="144">
        <f t="shared" si="79"/>
        <v>0</v>
      </c>
      <c r="AV105" s="144">
        <f t="shared" si="80"/>
        <v>0</v>
      </c>
      <c r="AW105" s="137"/>
      <c r="AX105" s="144">
        <f t="shared" si="58"/>
        <v>0</v>
      </c>
      <c r="AY105" s="144">
        <f t="shared" si="74"/>
        <v>0</v>
      </c>
      <c r="AZ105" s="144">
        <f t="shared" si="74"/>
        <v>0</v>
      </c>
      <c r="BA105" s="144">
        <f t="shared" si="74"/>
        <v>0</v>
      </c>
      <c r="BB105" s="144">
        <f t="shared" si="74"/>
        <v>0</v>
      </c>
      <c r="BC105" s="144">
        <f t="shared" si="74"/>
        <v>0</v>
      </c>
      <c r="BD105" s="144">
        <f t="shared" si="74"/>
        <v>0</v>
      </c>
      <c r="BE105" s="144">
        <f t="shared" si="74"/>
        <v>0</v>
      </c>
      <c r="BF105" s="144">
        <f t="shared" si="74"/>
        <v>0</v>
      </c>
      <c r="BG105" s="144">
        <f t="shared" si="74"/>
        <v>0</v>
      </c>
      <c r="BH105" s="144">
        <f t="shared" si="74"/>
        <v>0</v>
      </c>
      <c r="BI105" s="144">
        <f t="shared" si="74"/>
        <v>0</v>
      </c>
      <c r="BJ105" s="144">
        <f t="shared" si="74"/>
        <v>0</v>
      </c>
      <c r="BK105" s="144">
        <f t="shared" si="74"/>
        <v>0</v>
      </c>
      <c r="BL105" s="144">
        <f t="shared" si="74"/>
        <v>0</v>
      </c>
      <c r="BM105" s="144">
        <f t="shared" si="74"/>
        <v>0</v>
      </c>
      <c r="BN105" s="144">
        <f t="shared" si="74"/>
        <v>0</v>
      </c>
      <c r="BO105" s="144">
        <f t="shared" si="75"/>
        <v>0</v>
      </c>
      <c r="BP105" s="144">
        <f t="shared" si="75"/>
        <v>0</v>
      </c>
      <c r="BQ105" s="144">
        <f t="shared" si="75"/>
        <v>0</v>
      </c>
      <c r="BR105" s="144">
        <f t="shared" si="75"/>
        <v>0</v>
      </c>
      <c r="BS105" s="144">
        <f t="shared" si="75"/>
        <v>0</v>
      </c>
      <c r="BT105" s="144">
        <f t="shared" si="75"/>
        <v>0</v>
      </c>
      <c r="BU105" s="144">
        <f t="shared" si="75"/>
        <v>0</v>
      </c>
      <c r="BV105" s="144">
        <f t="shared" si="75"/>
        <v>0</v>
      </c>
      <c r="BW105" s="144">
        <f t="shared" si="75"/>
        <v>0</v>
      </c>
      <c r="BX105" s="144">
        <f t="shared" si="75"/>
        <v>0</v>
      </c>
      <c r="BY105" s="144">
        <f t="shared" si="75"/>
        <v>0</v>
      </c>
      <c r="BZ105" s="144">
        <f t="shared" si="75"/>
        <v>0</v>
      </c>
      <c r="CA105" s="144">
        <f t="shared" si="75"/>
        <v>0</v>
      </c>
      <c r="CB105" s="144">
        <f t="shared" si="75"/>
        <v>0</v>
      </c>
      <c r="CE105" s="189" t="str">
        <f t="shared" si="63"/>
        <v>Calorifugeage</v>
      </c>
      <c r="CF105" s="145"/>
      <c r="CG105" s="145">
        <v>1</v>
      </c>
      <c r="CH105" s="145">
        <v>1</v>
      </c>
      <c r="CI105" s="145">
        <v>1</v>
      </c>
      <c r="CJ105" s="145">
        <v>1</v>
      </c>
      <c r="CK105" s="145">
        <v>1</v>
      </c>
      <c r="CL105" s="145">
        <v>1</v>
      </c>
      <c r="CM105" s="145">
        <v>1</v>
      </c>
      <c r="CN105" s="145">
        <v>1</v>
      </c>
      <c r="CO105" s="145">
        <v>1</v>
      </c>
      <c r="CP105" s="145">
        <v>1</v>
      </c>
      <c r="CQ105" s="145">
        <v>1</v>
      </c>
      <c r="CR105" s="145">
        <v>1</v>
      </c>
      <c r="CS105" s="145">
        <v>1</v>
      </c>
      <c r="CT105" s="145">
        <f t="shared" si="64"/>
        <v>0</v>
      </c>
      <c r="CU105" s="145">
        <f t="shared" si="65"/>
        <v>0</v>
      </c>
      <c r="CV105" s="145">
        <f t="shared" si="67"/>
        <v>0</v>
      </c>
    </row>
    <row r="106" spans="1:100" hidden="1" x14ac:dyDescent="0.2">
      <c r="A106" s="102"/>
      <c r="B106" s="98" t="s">
        <v>45</v>
      </c>
      <c r="C106" s="320"/>
      <c r="D106" s="50"/>
      <c r="E106" s="510">
        <v>30</v>
      </c>
      <c r="F106" s="643"/>
      <c r="G106" s="157" t="s">
        <v>46</v>
      </c>
      <c r="H106" s="637"/>
      <c r="I106" s="623" t="s">
        <v>124</v>
      </c>
      <c r="J106" s="84"/>
      <c r="K106" s="139">
        <f t="shared" si="68"/>
        <v>30</v>
      </c>
      <c r="L106" s="140">
        <f t="shared" si="76"/>
        <v>0</v>
      </c>
      <c r="M106" s="141">
        <f t="shared" si="77"/>
        <v>0</v>
      </c>
      <c r="N106" s="141">
        <f t="shared" si="78"/>
        <v>0</v>
      </c>
      <c r="O106" s="70"/>
      <c r="P106" s="143" t="str">
        <f t="shared" si="62"/>
        <v>Autre</v>
      </c>
      <c r="Q106" s="144">
        <f t="shared" si="72"/>
        <v>0</v>
      </c>
      <c r="R106" s="144">
        <f t="shared" si="79"/>
        <v>0</v>
      </c>
      <c r="S106" s="144">
        <f t="shared" si="79"/>
        <v>0</v>
      </c>
      <c r="T106" s="144">
        <f t="shared" si="79"/>
        <v>0</v>
      </c>
      <c r="U106" s="144">
        <f t="shared" si="79"/>
        <v>0</v>
      </c>
      <c r="V106" s="144">
        <f t="shared" si="79"/>
        <v>0</v>
      </c>
      <c r="W106" s="144">
        <f t="shared" si="79"/>
        <v>0</v>
      </c>
      <c r="X106" s="144">
        <f t="shared" si="79"/>
        <v>0</v>
      </c>
      <c r="Y106" s="144">
        <f t="shared" si="79"/>
        <v>0</v>
      </c>
      <c r="Z106" s="144">
        <f t="shared" si="79"/>
        <v>0</v>
      </c>
      <c r="AA106" s="144">
        <f t="shared" si="79"/>
        <v>0</v>
      </c>
      <c r="AB106" s="144">
        <f t="shared" si="79"/>
        <v>0</v>
      </c>
      <c r="AC106" s="144">
        <f t="shared" si="79"/>
        <v>0</v>
      </c>
      <c r="AD106" s="144">
        <f t="shared" si="79"/>
        <v>0</v>
      </c>
      <c r="AE106" s="144">
        <f t="shared" si="79"/>
        <v>0</v>
      </c>
      <c r="AF106" s="144">
        <f t="shared" si="79"/>
        <v>0</v>
      </c>
      <c r="AG106" s="144">
        <f t="shared" si="79"/>
        <v>0</v>
      </c>
      <c r="AH106" s="144">
        <f t="shared" si="79"/>
        <v>0</v>
      </c>
      <c r="AI106" s="144">
        <f t="shared" si="79"/>
        <v>0</v>
      </c>
      <c r="AJ106" s="144">
        <f t="shared" si="79"/>
        <v>0</v>
      </c>
      <c r="AK106" s="144">
        <f t="shared" si="79"/>
        <v>0</v>
      </c>
      <c r="AL106" s="144">
        <f t="shared" si="79"/>
        <v>0</v>
      </c>
      <c r="AM106" s="144">
        <f t="shared" si="79"/>
        <v>0</v>
      </c>
      <c r="AN106" s="144">
        <f t="shared" si="79"/>
        <v>0</v>
      </c>
      <c r="AO106" s="144">
        <f t="shared" si="79"/>
        <v>0</v>
      </c>
      <c r="AP106" s="144">
        <f t="shared" si="79"/>
        <v>0</v>
      </c>
      <c r="AQ106" s="144">
        <f t="shared" si="79"/>
        <v>0</v>
      </c>
      <c r="AR106" s="144">
        <f t="shared" si="79"/>
        <v>0</v>
      </c>
      <c r="AS106" s="144">
        <f t="shared" si="79"/>
        <v>0</v>
      </c>
      <c r="AT106" s="144">
        <f t="shared" si="79"/>
        <v>0</v>
      </c>
      <c r="AU106" s="144">
        <f t="shared" si="79"/>
        <v>0</v>
      </c>
      <c r="AV106" s="144">
        <f t="shared" si="80"/>
        <v>0</v>
      </c>
      <c r="AW106" s="137"/>
      <c r="AX106" s="144">
        <f t="shared" si="58"/>
        <v>0</v>
      </c>
      <c r="AY106" s="144">
        <f t="shared" si="74"/>
        <v>0</v>
      </c>
      <c r="AZ106" s="144">
        <f t="shared" si="74"/>
        <v>0</v>
      </c>
      <c r="BA106" s="144">
        <f t="shared" si="74"/>
        <v>0</v>
      </c>
      <c r="BB106" s="144">
        <f t="shared" si="74"/>
        <v>0</v>
      </c>
      <c r="BC106" s="144">
        <f t="shared" si="74"/>
        <v>0</v>
      </c>
      <c r="BD106" s="144">
        <f t="shared" si="74"/>
        <v>0</v>
      </c>
      <c r="BE106" s="144">
        <f t="shared" si="74"/>
        <v>0</v>
      </c>
      <c r="BF106" s="144">
        <f t="shared" si="74"/>
        <v>0</v>
      </c>
      <c r="BG106" s="144">
        <f t="shared" si="74"/>
        <v>0</v>
      </c>
      <c r="BH106" s="144">
        <f t="shared" si="74"/>
        <v>0</v>
      </c>
      <c r="BI106" s="144">
        <f t="shared" si="74"/>
        <v>0</v>
      </c>
      <c r="BJ106" s="144">
        <f t="shared" si="74"/>
        <v>0</v>
      </c>
      <c r="BK106" s="144">
        <f t="shared" si="74"/>
        <v>0</v>
      </c>
      <c r="BL106" s="144">
        <f t="shared" si="74"/>
        <v>0</v>
      </c>
      <c r="BM106" s="144">
        <f t="shared" si="74"/>
        <v>0</v>
      </c>
      <c r="BN106" s="144">
        <f t="shared" si="74"/>
        <v>0</v>
      </c>
      <c r="BO106" s="144">
        <f t="shared" si="75"/>
        <v>0</v>
      </c>
      <c r="BP106" s="144">
        <f t="shared" si="75"/>
        <v>0</v>
      </c>
      <c r="BQ106" s="144">
        <f t="shared" si="75"/>
        <v>0</v>
      </c>
      <c r="BR106" s="144">
        <f t="shared" si="75"/>
        <v>0</v>
      </c>
      <c r="BS106" s="144">
        <f t="shared" si="75"/>
        <v>0</v>
      </c>
      <c r="BT106" s="144">
        <f t="shared" si="75"/>
        <v>0</v>
      </c>
      <c r="BU106" s="144">
        <f t="shared" si="75"/>
        <v>0</v>
      </c>
      <c r="BV106" s="144">
        <f t="shared" si="75"/>
        <v>0</v>
      </c>
      <c r="BW106" s="144">
        <f t="shared" si="75"/>
        <v>0</v>
      </c>
      <c r="BX106" s="144">
        <f t="shared" si="75"/>
        <v>0</v>
      </c>
      <c r="BY106" s="144">
        <f t="shared" si="75"/>
        <v>0</v>
      </c>
      <c r="BZ106" s="144">
        <f t="shared" si="75"/>
        <v>0</v>
      </c>
      <c r="CA106" s="144">
        <f t="shared" si="75"/>
        <v>0</v>
      </c>
      <c r="CB106" s="144">
        <f t="shared" si="75"/>
        <v>0</v>
      </c>
      <c r="CE106" s="189" t="str">
        <f t="shared" si="63"/>
        <v>Autre</v>
      </c>
      <c r="CF106" s="145"/>
      <c r="CG106" s="145">
        <v>1</v>
      </c>
      <c r="CH106" s="145">
        <v>1</v>
      </c>
      <c r="CI106" s="145">
        <v>1</v>
      </c>
      <c r="CJ106" s="145">
        <v>1</v>
      </c>
      <c r="CK106" s="145">
        <v>1</v>
      </c>
      <c r="CL106" s="145">
        <v>1</v>
      </c>
      <c r="CM106" s="145">
        <v>1</v>
      </c>
      <c r="CN106" s="145">
        <v>1</v>
      </c>
      <c r="CO106" s="145">
        <v>1</v>
      </c>
      <c r="CP106" s="145">
        <v>1</v>
      </c>
      <c r="CQ106" s="145">
        <v>1</v>
      </c>
      <c r="CR106" s="145">
        <v>1</v>
      </c>
      <c r="CS106" s="145">
        <v>1</v>
      </c>
      <c r="CT106" s="145">
        <f t="shared" si="64"/>
        <v>0</v>
      </c>
      <c r="CU106" s="145">
        <f t="shared" si="65"/>
        <v>0</v>
      </c>
      <c r="CV106" s="145">
        <f t="shared" si="67"/>
        <v>0</v>
      </c>
    </row>
    <row r="107" spans="1:100" ht="13.5" hidden="1" thickBot="1" x14ac:dyDescent="0.25">
      <c r="A107" s="91"/>
      <c r="B107" s="698" t="s">
        <v>154</v>
      </c>
      <c r="C107" s="323"/>
      <c r="D107" s="160"/>
      <c r="E107" s="155"/>
      <c r="F107" s="127"/>
      <c r="G107" s="161"/>
      <c r="H107" s="639"/>
      <c r="I107" s="130"/>
      <c r="J107" s="84"/>
      <c r="K107" s="139"/>
      <c r="L107" s="140"/>
      <c r="M107" s="141"/>
      <c r="N107" s="141"/>
      <c r="O107" s="70"/>
      <c r="P107" s="395" t="str">
        <f t="shared" si="62"/>
        <v>10. Ventilation</v>
      </c>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37"/>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E107" s="374" t="str">
        <f t="shared" si="63"/>
        <v>10. Ventilation</v>
      </c>
      <c r="CF107" s="145">
        <v>1</v>
      </c>
      <c r="CG107" s="145">
        <v>1</v>
      </c>
      <c r="CH107" s="145">
        <v>1</v>
      </c>
      <c r="CI107" s="145">
        <v>1</v>
      </c>
      <c r="CJ107" s="145">
        <v>1</v>
      </c>
      <c r="CK107" s="145">
        <v>1</v>
      </c>
      <c r="CL107" s="145">
        <v>1</v>
      </c>
      <c r="CM107" s="145">
        <v>1</v>
      </c>
      <c r="CN107" s="145">
        <v>1</v>
      </c>
      <c r="CO107" s="145">
        <v>1</v>
      </c>
      <c r="CP107" s="145">
        <v>1</v>
      </c>
      <c r="CQ107" s="145">
        <v>1</v>
      </c>
      <c r="CR107" s="145">
        <v>1</v>
      </c>
      <c r="CS107" s="145">
        <v>1</v>
      </c>
      <c r="CT107" s="145">
        <f t="shared" si="64"/>
        <v>1</v>
      </c>
      <c r="CU107" s="145">
        <f t="shared" si="65"/>
        <v>1</v>
      </c>
      <c r="CV107" s="145">
        <f t="shared" si="67"/>
        <v>1</v>
      </c>
    </row>
    <row r="108" spans="1:100" ht="13.5" hidden="1" thickBot="1" x14ac:dyDescent="0.25">
      <c r="A108" s="91"/>
      <c r="B108" s="98" t="s">
        <v>390</v>
      </c>
      <c r="C108" s="319"/>
      <c r="D108" s="49"/>
      <c r="E108" s="152">
        <v>25</v>
      </c>
      <c r="F108" s="642"/>
      <c r="G108" s="34">
        <v>0.04</v>
      </c>
      <c r="H108" s="636"/>
      <c r="I108" s="622" t="s">
        <v>124</v>
      </c>
      <c r="J108" s="84"/>
      <c r="K108" s="139">
        <f t="shared" si="68"/>
        <v>25</v>
      </c>
      <c r="L108" s="140">
        <f t="shared" ref="L108:L112" si="81">IF(ISNUMBER(H108),IF(I108=$D$332,IFERROR(H108/D108,"-"),H108/100),IF(ISNUMBER(G108),G108,0))</f>
        <v>0.04</v>
      </c>
      <c r="M108" s="141">
        <f t="shared" ref="M108:M112" si="82">IF(AND(ISNUMBER(H108),I108=$D$332),H108,L108*D108)</f>
        <v>0</v>
      </c>
      <c r="N108" s="141">
        <f t="shared" ref="N108:N112" si="83">1/K108*D108</f>
        <v>0</v>
      </c>
      <c r="O108" s="70"/>
      <c r="P108" s="143" t="str">
        <f t="shared" si="62"/>
        <v>Appareils de ventilation/monoblocs</v>
      </c>
      <c r="Q108" s="144">
        <f t="shared" si="72"/>
        <v>0</v>
      </c>
      <c r="R108" s="144">
        <f t="shared" ref="R108:AU112" si="84">IF(Betrachtungszeit_Heizung&lt;R$26,0,IF(AND(Q$26&lt;&gt;0,Q$26/($K108)=INT(Q$26/($K108))),$D108,0))</f>
        <v>0</v>
      </c>
      <c r="S108" s="144">
        <f t="shared" si="84"/>
        <v>0</v>
      </c>
      <c r="T108" s="144">
        <f t="shared" si="84"/>
        <v>0</v>
      </c>
      <c r="U108" s="144">
        <f t="shared" si="84"/>
        <v>0</v>
      </c>
      <c r="V108" s="144">
        <f t="shared" si="84"/>
        <v>0</v>
      </c>
      <c r="W108" s="144">
        <f t="shared" si="84"/>
        <v>0</v>
      </c>
      <c r="X108" s="144">
        <f t="shared" si="84"/>
        <v>0</v>
      </c>
      <c r="Y108" s="144">
        <f t="shared" si="84"/>
        <v>0</v>
      </c>
      <c r="Z108" s="144">
        <f t="shared" si="84"/>
        <v>0</v>
      </c>
      <c r="AA108" s="144">
        <f t="shared" si="84"/>
        <v>0</v>
      </c>
      <c r="AB108" s="144">
        <f t="shared" si="84"/>
        <v>0</v>
      </c>
      <c r="AC108" s="144">
        <f t="shared" si="84"/>
        <v>0</v>
      </c>
      <c r="AD108" s="144">
        <f t="shared" si="84"/>
        <v>0</v>
      </c>
      <c r="AE108" s="144">
        <f t="shared" si="84"/>
        <v>0</v>
      </c>
      <c r="AF108" s="144">
        <f t="shared" si="84"/>
        <v>0</v>
      </c>
      <c r="AG108" s="144">
        <f t="shared" si="84"/>
        <v>0</v>
      </c>
      <c r="AH108" s="144">
        <f t="shared" si="84"/>
        <v>0</v>
      </c>
      <c r="AI108" s="144">
        <f t="shared" si="84"/>
        <v>0</v>
      </c>
      <c r="AJ108" s="144">
        <f t="shared" si="84"/>
        <v>0</v>
      </c>
      <c r="AK108" s="144">
        <f t="shared" si="84"/>
        <v>0</v>
      </c>
      <c r="AL108" s="144">
        <f t="shared" si="84"/>
        <v>0</v>
      </c>
      <c r="AM108" s="144">
        <f t="shared" si="84"/>
        <v>0</v>
      </c>
      <c r="AN108" s="144">
        <f t="shared" si="84"/>
        <v>0</v>
      </c>
      <c r="AO108" s="144">
        <f t="shared" si="84"/>
        <v>0</v>
      </c>
      <c r="AP108" s="144">
        <f t="shared" si="84"/>
        <v>0</v>
      </c>
      <c r="AQ108" s="144">
        <f t="shared" si="84"/>
        <v>0</v>
      </c>
      <c r="AR108" s="144">
        <f t="shared" si="84"/>
        <v>0</v>
      </c>
      <c r="AS108" s="144">
        <f t="shared" si="84"/>
        <v>0</v>
      </c>
      <c r="AT108" s="144">
        <f t="shared" si="84"/>
        <v>0</v>
      </c>
      <c r="AU108" s="144">
        <f t="shared" si="84"/>
        <v>0</v>
      </c>
      <c r="AV108" s="144">
        <f>SUMIF($AX$26:$CB$26,Betrachtungszeit_Heizung,AX108:CB108)</f>
        <v>0</v>
      </c>
      <c r="AW108" s="137"/>
      <c r="AX108" s="144">
        <f t="shared" si="58"/>
        <v>0</v>
      </c>
      <c r="AY108" s="144">
        <f t="shared" si="74"/>
        <v>0</v>
      </c>
      <c r="AZ108" s="144">
        <f t="shared" si="74"/>
        <v>0</v>
      </c>
      <c r="BA108" s="144">
        <f t="shared" si="74"/>
        <v>0</v>
      </c>
      <c r="BB108" s="144">
        <f t="shared" si="74"/>
        <v>0</v>
      </c>
      <c r="BC108" s="144">
        <f t="shared" si="74"/>
        <v>0</v>
      </c>
      <c r="BD108" s="144">
        <f t="shared" si="74"/>
        <v>0</v>
      </c>
      <c r="BE108" s="144">
        <f t="shared" si="74"/>
        <v>0</v>
      </c>
      <c r="BF108" s="144">
        <f t="shared" si="74"/>
        <v>0</v>
      </c>
      <c r="BG108" s="144">
        <f t="shared" si="74"/>
        <v>0</v>
      </c>
      <c r="BH108" s="144">
        <f t="shared" si="74"/>
        <v>0</v>
      </c>
      <c r="BI108" s="144">
        <f t="shared" si="74"/>
        <v>0</v>
      </c>
      <c r="BJ108" s="144">
        <f t="shared" si="74"/>
        <v>0</v>
      </c>
      <c r="BK108" s="144">
        <f t="shared" si="74"/>
        <v>0</v>
      </c>
      <c r="BL108" s="144">
        <f t="shared" si="74"/>
        <v>0</v>
      </c>
      <c r="BM108" s="144">
        <f t="shared" si="74"/>
        <v>0</v>
      </c>
      <c r="BN108" s="144">
        <f t="shared" si="74"/>
        <v>0</v>
      </c>
      <c r="BO108" s="144">
        <f t="shared" si="75"/>
        <v>0</v>
      </c>
      <c r="BP108" s="144">
        <f t="shared" si="75"/>
        <v>0</v>
      </c>
      <c r="BQ108" s="144">
        <f t="shared" si="75"/>
        <v>0</v>
      </c>
      <c r="BR108" s="144">
        <f t="shared" si="75"/>
        <v>0</v>
      </c>
      <c r="BS108" s="144">
        <f t="shared" si="75"/>
        <v>0</v>
      </c>
      <c r="BT108" s="144">
        <f t="shared" si="75"/>
        <v>0</v>
      </c>
      <c r="BU108" s="144">
        <f t="shared" si="75"/>
        <v>0</v>
      </c>
      <c r="BV108" s="144">
        <f t="shared" si="75"/>
        <v>0</v>
      </c>
      <c r="BW108" s="144">
        <f t="shared" si="75"/>
        <v>0</v>
      </c>
      <c r="BX108" s="144">
        <f t="shared" si="75"/>
        <v>0</v>
      </c>
      <c r="BY108" s="144">
        <f t="shared" si="75"/>
        <v>0</v>
      </c>
      <c r="BZ108" s="144">
        <f t="shared" si="75"/>
        <v>0</v>
      </c>
      <c r="CA108" s="144">
        <f t="shared" si="75"/>
        <v>0</v>
      </c>
      <c r="CB108" s="144">
        <f t="shared" si="75"/>
        <v>0</v>
      </c>
      <c r="CE108" s="189" t="str">
        <f t="shared" si="63"/>
        <v>Appareils de ventilation/monoblocs</v>
      </c>
      <c r="CF108" s="145"/>
      <c r="CG108" s="145">
        <v>1</v>
      </c>
      <c r="CH108" s="145">
        <v>1</v>
      </c>
      <c r="CI108" s="145">
        <v>1</v>
      </c>
      <c r="CJ108" s="145">
        <v>1</v>
      </c>
      <c r="CK108" s="145">
        <v>1</v>
      </c>
      <c r="CL108" s="145">
        <v>1</v>
      </c>
      <c r="CM108" s="145">
        <v>1</v>
      </c>
      <c r="CN108" s="145">
        <v>1</v>
      </c>
      <c r="CO108" s="145">
        <v>1</v>
      </c>
      <c r="CP108" s="145">
        <v>1</v>
      </c>
      <c r="CQ108" s="145">
        <v>1</v>
      </c>
      <c r="CR108" s="145">
        <v>1</v>
      </c>
      <c r="CS108" s="145">
        <v>1</v>
      </c>
      <c r="CT108" s="145">
        <f t="shared" si="64"/>
        <v>0</v>
      </c>
      <c r="CU108" s="145">
        <f t="shared" si="65"/>
        <v>0</v>
      </c>
      <c r="CV108" s="145">
        <f t="shared" si="67"/>
        <v>0</v>
      </c>
    </row>
    <row r="109" spans="1:100" s="100" customFormat="1" ht="13.5" hidden="1" thickBot="1" x14ac:dyDescent="0.25">
      <c r="A109" s="102"/>
      <c r="B109" s="98" t="s">
        <v>392</v>
      </c>
      <c r="C109" s="319"/>
      <c r="D109" s="49"/>
      <c r="E109" s="152">
        <v>15</v>
      </c>
      <c r="F109" s="642"/>
      <c r="G109" s="34">
        <v>0.01</v>
      </c>
      <c r="H109" s="636"/>
      <c r="I109" s="622" t="s">
        <v>124</v>
      </c>
      <c r="J109" s="84"/>
      <c r="K109" s="139">
        <f t="shared" si="68"/>
        <v>15</v>
      </c>
      <c r="L109" s="140">
        <f t="shared" si="81"/>
        <v>0.01</v>
      </c>
      <c r="M109" s="141">
        <f t="shared" si="82"/>
        <v>0</v>
      </c>
      <c r="N109" s="141">
        <f t="shared" si="83"/>
        <v>0</v>
      </c>
      <c r="O109" s="70"/>
      <c r="P109" s="143" t="str">
        <f t="shared" si="62"/>
        <v>Robinetterie, accessoires</v>
      </c>
      <c r="Q109" s="144">
        <f t="shared" si="72"/>
        <v>0</v>
      </c>
      <c r="R109" s="144">
        <f t="shared" si="84"/>
        <v>0</v>
      </c>
      <c r="S109" s="144">
        <f t="shared" si="84"/>
        <v>0</v>
      </c>
      <c r="T109" s="144">
        <f t="shared" si="84"/>
        <v>0</v>
      </c>
      <c r="U109" s="144">
        <f t="shared" si="84"/>
        <v>0</v>
      </c>
      <c r="V109" s="144">
        <f t="shared" si="84"/>
        <v>0</v>
      </c>
      <c r="W109" s="144">
        <f t="shared" si="84"/>
        <v>0</v>
      </c>
      <c r="X109" s="144">
        <f t="shared" si="84"/>
        <v>0</v>
      </c>
      <c r="Y109" s="144">
        <f t="shared" si="84"/>
        <v>0</v>
      </c>
      <c r="Z109" s="144">
        <f t="shared" si="84"/>
        <v>0</v>
      </c>
      <c r="AA109" s="144">
        <f t="shared" si="84"/>
        <v>0</v>
      </c>
      <c r="AB109" s="144">
        <f t="shared" si="84"/>
        <v>0</v>
      </c>
      <c r="AC109" s="144">
        <f t="shared" si="84"/>
        <v>0</v>
      </c>
      <c r="AD109" s="144">
        <f t="shared" si="84"/>
        <v>0</v>
      </c>
      <c r="AE109" s="144">
        <f t="shared" si="84"/>
        <v>0</v>
      </c>
      <c r="AF109" s="144">
        <f t="shared" si="84"/>
        <v>0</v>
      </c>
      <c r="AG109" s="144">
        <f t="shared" si="84"/>
        <v>0</v>
      </c>
      <c r="AH109" s="144">
        <f t="shared" si="84"/>
        <v>0</v>
      </c>
      <c r="AI109" s="144">
        <f t="shared" si="84"/>
        <v>0</v>
      </c>
      <c r="AJ109" s="144">
        <f t="shared" si="84"/>
        <v>0</v>
      </c>
      <c r="AK109" s="144">
        <f t="shared" si="84"/>
        <v>0</v>
      </c>
      <c r="AL109" s="144">
        <f t="shared" si="84"/>
        <v>0</v>
      </c>
      <c r="AM109" s="144">
        <f t="shared" si="84"/>
        <v>0</v>
      </c>
      <c r="AN109" s="144">
        <f t="shared" si="84"/>
        <v>0</v>
      </c>
      <c r="AO109" s="144">
        <f t="shared" si="84"/>
        <v>0</v>
      </c>
      <c r="AP109" s="144">
        <f t="shared" si="84"/>
        <v>0</v>
      </c>
      <c r="AQ109" s="144">
        <f t="shared" si="84"/>
        <v>0</v>
      </c>
      <c r="AR109" s="144">
        <f t="shared" si="84"/>
        <v>0</v>
      </c>
      <c r="AS109" s="144">
        <f t="shared" si="84"/>
        <v>0</v>
      </c>
      <c r="AT109" s="144">
        <f t="shared" si="84"/>
        <v>0</v>
      </c>
      <c r="AU109" s="144">
        <f t="shared" si="84"/>
        <v>0</v>
      </c>
      <c r="AV109" s="144">
        <f>SUMIF($AX$26:$CB$26,Betrachtungszeit_Heizung,AX109:CB109)</f>
        <v>0</v>
      </c>
      <c r="AW109" s="137"/>
      <c r="AX109" s="144">
        <f t="shared" si="58"/>
        <v>0</v>
      </c>
      <c r="AY109" s="144">
        <f t="shared" si="74"/>
        <v>0</v>
      </c>
      <c r="AZ109" s="144">
        <f t="shared" si="74"/>
        <v>0</v>
      </c>
      <c r="BA109" s="144">
        <f t="shared" si="74"/>
        <v>0</v>
      </c>
      <c r="BB109" s="144">
        <f t="shared" si="74"/>
        <v>0</v>
      </c>
      <c r="BC109" s="144">
        <f t="shared" si="74"/>
        <v>0</v>
      </c>
      <c r="BD109" s="144">
        <f t="shared" si="74"/>
        <v>0</v>
      </c>
      <c r="BE109" s="144">
        <f t="shared" si="74"/>
        <v>0</v>
      </c>
      <c r="BF109" s="144">
        <f t="shared" si="74"/>
        <v>0</v>
      </c>
      <c r="BG109" s="144">
        <f t="shared" si="74"/>
        <v>0</v>
      </c>
      <c r="BH109" s="144">
        <f t="shared" si="74"/>
        <v>0</v>
      </c>
      <c r="BI109" s="144">
        <f t="shared" si="74"/>
        <v>0</v>
      </c>
      <c r="BJ109" s="144">
        <f t="shared" si="74"/>
        <v>0</v>
      </c>
      <c r="BK109" s="144">
        <f t="shared" si="74"/>
        <v>0</v>
      </c>
      <c r="BL109" s="144">
        <f t="shared" si="74"/>
        <v>0</v>
      </c>
      <c r="BM109" s="144">
        <f t="shared" si="74"/>
        <v>0</v>
      </c>
      <c r="BN109" s="144">
        <f t="shared" si="74"/>
        <v>0</v>
      </c>
      <c r="BO109" s="144">
        <f t="shared" si="75"/>
        <v>0</v>
      </c>
      <c r="BP109" s="144">
        <f t="shared" si="75"/>
        <v>0</v>
      </c>
      <c r="BQ109" s="144">
        <f t="shared" si="75"/>
        <v>0</v>
      </c>
      <c r="BR109" s="144">
        <f t="shared" si="75"/>
        <v>0</v>
      </c>
      <c r="BS109" s="144">
        <f t="shared" si="75"/>
        <v>0</v>
      </c>
      <c r="BT109" s="144">
        <f t="shared" si="75"/>
        <v>0</v>
      </c>
      <c r="BU109" s="144">
        <f t="shared" si="75"/>
        <v>0</v>
      </c>
      <c r="BV109" s="144">
        <f t="shared" si="75"/>
        <v>0</v>
      </c>
      <c r="BW109" s="144">
        <f t="shared" si="75"/>
        <v>0</v>
      </c>
      <c r="BX109" s="144">
        <f t="shared" si="75"/>
        <v>0</v>
      </c>
      <c r="BY109" s="144">
        <f t="shared" si="75"/>
        <v>0</v>
      </c>
      <c r="BZ109" s="144">
        <f t="shared" si="75"/>
        <v>0</v>
      </c>
      <c r="CA109" s="144">
        <f t="shared" si="75"/>
        <v>0</v>
      </c>
      <c r="CB109" s="144">
        <f t="shared" si="75"/>
        <v>0</v>
      </c>
      <c r="CE109" s="189" t="str">
        <f t="shared" si="63"/>
        <v>Robinetterie, accessoires</v>
      </c>
      <c r="CF109" s="145"/>
      <c r="CG109" s="145">
        <v>1</v>
      </c>
      <c r="CH109" s="145">
        <v>1</v>
      </c>
      <c r="CI109" s="145">
        <v>1</v>
      </c>
      <c r="CJ109" s="145">
        <v>1</v>
      </c>
      <c r="CK109" s="145">
        <v>1</v>
      </c>
      <c r="CL109" s="145">
        <v>1</v>
      </c>
      <c r="CM109" s="145">
        <v>1</v>
      </c>
      <c r="CN109" s="145">
        <v>1</v>
      </c>
      <c r="CO109" s="145">
        <v>1</v>
      </c>
      <c r="CP109" s="145">
        <v>1</v>
      </c>
      <c r="CQ109" s="145">
        <v>1</v>
      </c>
      <c r="CR109" s="145">
        <v>1</v>
      </c>
      <c r="CS109" s="145">
        <v>1</v>
      </c>
      <c r="CT109" s="145">
        <f t="shared" si="64"/>
        <v>0</v>
      </c>
      <c r="CU109" s="145">
        <f t="shared" si="65"/>
        <v>0</v>
      </c>
      <c r="CV109" s="145">
        <f t="shared" si="67"/>
        <v>0</v>
      </c>
    </row>
    <row r="110" spans="1:100" s="107" customFormat="1" ht="12.75" hidden="1" customHeight="1" thickBot="1" x14ac:dyDescent="0.25">
      <c r="B110" s="98" t="s">
        <v>391</v>
      </c>
      <c r="C110" s="319"/>
      <c r="D110" s="49"/>
      <c r="E110" s="152">
        <v>40</v>
      </c>
      <c r="F110" s="642"/>
      <c r="G110" s="34">
        <v>0.01</v>
      </c>
      <c r="H110" s="636"/>
      <c r="I110" s="622" t="s">
        <v>124</v>
      </c>
      <c r="J110" s="84"/>
      <c r="K110" s="139">
        <f t="shared" si="68"/>
        <v>40</v>
      </c>
      <c r="L110" s="140">
        <f t="shared" si="81"/>
        <v>0.01</v>
      </c>
      <c r="M110" s="141">
        <f t="shared" si="82"/>
        <v>0</v>
      </c>
      <c r="N110" s="141">
        <f t="shared" si="83"/>
        <v>0</v>
      </c>
      <c r="O110" s="70"/>
      <c r="P110" s="143" t="str">
        <f t="shared" si="62"/>
        <v>Gaines</v>
      </c>
      <c r="Q110" s="144">
        <f t="shared" si="72"/>
        <v>0</v>
      </c>
      <c r="R110" s="144">
        <f t="shared" si="84"/>
        <v>0</v>
      </c>
      <c r="S110" s="144">
        <f t="shared" si="84"/>
        <v>0</v>
      </c>
      <c r="T110" s="144">
        <f t="shared" si="84"/>
        <v>0</v>
      </c>
      <c r="U110" s="144">
        <f t="shared" si="84"/>
        <v>0</v>
      </c>
      <c r="V110" s="144">
        <f t="shared" si="84"/>
        <v>0</v>
      </c>
      <c r="W110" s="144">
        <f t="shared" si="84"/>
        <v>0</v>
      </c>
      <c r="X110" s="144">
        <f t="shared" si="84"/>
        <v>0</v>
      </c>
      <c r="Y110" s="144">
        <f t="shared" si="84"/>
        <v>0</v>
      </c>
      <c r="Z110" s="144">
        <f t="shared" si="84"/>
        <v>0</v>
      </c>
      <c r="AA110" s="144">
        <f t="shared" si="84"/>
        <v>0</v>
      </c>
      <c r="AB110" s="144">
        <f t="shared" si="84"/>
        <v>0</v>
      </c>
      <c r="AC110" s="144">
        <f t="shared" si="84"/>
        <v>0</v>
      </c>
      <c r="AD110" s="144">
        <f t="shared" si="84"/>
        <v>0</v>
      </c>
      <c r="AE110" s="144">
        <f t="shared" si="84"/>
        <v>0</v>
      </c>
      <c r="AF110" s="144">
        <f t="shared" si="84"/>
        <v>0</v>
      </c>
      <c r="AG110" s="144">
        <f t="shared" si="84"/>
        <v>0</v>
      </c>
      <c r="AH110" s="144">
        <f t="shared" si="84"/>
        <v>0</v>
      </c>
      <c r="AI110" s="144">
        <f t="shared" si="84"/>
        <v>0</v>
      </c>
      <c r="AJ110" s="144">
        <f t="shared" si="84"/>
        <v>0</v>
      </c>
      <c r="AK110" s="144">
        <f t="shared" si="84"/>
        <v>0</v>
      </c>
      <c r="AL110" s="144">
        <f t="shared" si="84"/>
        <v>0</v>
      </c>
      <c r="AM110" s="144">
        <f t="shared" si="84"/>
        <v>0</v>
      </c>
      <c r="AN110" s="144">
        <f t="shared" si="84"/>
        <v>0</v>
      </c>
      <c r="AO110" s="144">
        <f t="shared" si="84"/>
        <v>0</v>
      </c>
      <c r="AP110" s="144">
        <f t="shared" si="84"/>
        <v>0</v>
      </c>
      <c r="AQ110" s="144">
        <f t="shared" si="84"/>
        <v>0</v>
      </c>
      <c r="AR110" s="144">
        <f t="shared" si="84"/>
        <v>0</v>
      </c>
      <c r="AS110" s="144">
        <f t="shared" si="84"/>
        <v>0</v>
      </c>
      <c r="AT110" s="144">
        <f t="shared" si="84"/>
        <v>0</v>
      </c>
      <c r="AU110" s="144">
        <f t="shared" si="84"/>
        <v>0</v>
      </c>
      <c r="AV110" s="144">
        <f>SUMIF($AX$26:$CB$26,Betrachtungszeit_Heizung,AX110:CB110)</f>
        <v>0</v>
      </c>
      <c r="AW110" s="137"/>
      <c r="AX110" s="144">
        <f t="shared" si="58"/>
        <v>0</v>
      </c>
      <c r="AY110" s="144">
        <f t="shared" si="74"/>
        <v>0</v>
      </c>
      <c r="AZ110" s="144">
        <f t="shared" si="74"/>
        <v>0</v>
      </c>
      <c r="BA110" s="144">
        <f t="shared" si="74"/>
        <v>0</v>
      </c>
      <c r="BB110" s="144">
        <f t="shared" si="74"/>
        <v>0</v>
      </c>
      <c r="BC110" s="144">
        <f t="shared" si="74"/>
        <v>0</v>
      </c>
      <c r="BD110" s="144">
        <f t="shared" si="74"/>
        <v>0</v>
      </c>
      <c r="BE110" s="144">
        <f t="shared" si="74"/>
        <v>0</v>
      </c>
      <c r="BF110" s="144">
        <f t="shared" si="74"/>
        <v>0</v>
      </c>
      <c r="BG110" s="144">
        <f t="shared" si="74"/>
        <v>0</v>
      </c>
      <c r="BH110" s="144">
        <f t="shared" si="74"/>
        <v>0</v>
      </c>
      <c r="BI110" s="144">
        <f t="shared" si="74"/>
        <v>0</v>
      </c>
      <c r="BJ110" s="144">
        <f t="shared" si="74"/>
        <v>0</v>
      </c>
      <c r="BK110" s="144">
        <f t="shared" si="74"/>
        <v>0</v>
      </c>
      <c r="BL110" s="144">
        <f t="shared" si="74"/>
        <v>0</v>
      </c>
      <c r="BM110" s="144">
        <f t="shared" si="74"/>
        <v>0</v>
      </c>
      <c r="BN110" s="144">
        <f t="shared" ref="BN110:BS154" si="85">BM110-$N110+AG110</f>
        <v>0</v>
      </c>
      <c r="BO110" s="144">
        <f t="shared" si="75"/>
        <v>0</v>
      </c>
      <c r="BP110" s="144">
        <f t="shared" si="75"/>
        <v>0</v>
      </c>
      <c r="BQ110" s="144">
        <f t="shared" si="75"/>
        <v>0</v>
      </c>
      <c r="BR110" s="144">
        <f t="shared" si="75"/>
        <v>0</v>
      </c>
      <c r="BS110" s="144">
        <f t="shared" si="75"/>
        <v>0</v>
      </c>
      <c r="BT110" s="144">
        <f t="shared" si="75"/>
        <v>0</v>
      </c>
      <c r="BU110" s="144">
        <f t="shared" si="75"/>
        <v>0</v>
      </c>
      <c r="BV110" s="144">
        <f t="shared" si="75"/>
        <v>0</v>
      </c>
      <c r="BW110" s="144">
        <f t="shared" si="75"/>
        <v>0</v>
      </c>
      <c r="BX110" s="144">
        <f t="shared" si="75"/>
        <v>0</v>
      </c>
      <c r="BY110" s="144">
        <f t="shared" si="75"/>
        <v>0</v>
      </c>
      <c r="BZ110" s="144">
        <f t="shared" si="75"/>
        <v>0</v>
      </c>
      <c r="CA110" s="144">
        <f t="shared" si="75"/>
        <v>0</v>
      </c>
      <c r="CB110" s="144">
        <f t="shared" si="75"/>
        <v>0</v>
      </c>
      <c r="CE110" s="189" t="str">
        <f t="shared" si="63"/>
        <v>Gaines</v>
      </c>
      <c r="CF110" s="145"/>
      <c r="CG110" s="145">
        <v>1</v>
      </c>
      <c r="CH110" s="145">
        <v>1</v>
      </c>
      <c r="CI110" s="145">
        <v>1</v>
      </c>
      <c r="CJ110" s="145">
        <v>1</v>
      </c>
      <c r="CK110" s="145">
        <v>1</v>
      </c>
      <c r="CL110" s="145">
        <v>1</v>
      </c>
      <c r="CM110" s="145">
        <v>1</v>
      </c>
      <c r="CN110" s="145">
        <v>1</v>
      </c>
      <c r="CO110" s="145">
        <v>1</v>
      </c>
      <c r="CP110" s="145">
        <v>1</v>
      </c>
      <c r="CQ110" s="145">
        <v>1</v>
      </c>
      <c r="CR110" s="145">
        <v>1</v>
      </c>
      <c r="CS110" s="145">
        <v>1</v>
      </c>
      <c r="CT110" s="145">
        <f t="shared" si="64"/>
        <v>0</v>
      </c>
      <c r="CU110" s="145">
        <f t="shared" si="65"/>
        <v>0</v>
      </c>
      <c r="CV110" s="145">
        <f t="shared" si="67"/>
        <v>0</v>
      </c>
    </row>
    <row r="111" spans="1:100" s="107" customFormat="1" ht="12.75" hidden="1" customHeight="1" thickBot="1" x14ac:dyDescent="0.25">
      <c r="B111" s="98" t="s">
        <v>427</v>
      </c>
      <c r="C111" s="319"/>
      <c r="D111" s="49"/>
      <c r="E111" s="152">
        <v>30</v>
      </c>
      <c r="F111" s="642"/>
      <c r="G111" s="157">
        <v>1E-3</v>
      </c>
      <c r="H111" s="636"/>
      <c r="I111" s="622" t="s">
        <v>124</v>
      </c>
      <c r="J111" s="84"/>
      <c r="K111" s="139">
        <f t="shared" si="68"/>
        <v>30</v>
      </c>
      <c r="L111" s="140">
        <f t="shared" si="81"/>
        <v>1E-3</v>
      </c>
      <c r="M111" s="141">
        <f t="shared" si="82"/>
        <v>0</v>
      </c>
      <c r="N111" s="141">
        <f t="shared" si="83"/>
        <v>0</v>
      </c>
      <c r="O111" s="70"/>
      <c r="P111" s="143" t="str">
        <f t="shared" si="62"/>
        <v>Isolations</v>
      </c>
      <c r="Q111" s="144">
        <f t="shared" si="72"/>
        <v>0</v>
      </c>
      <c r="R111" s="144">
        <f t="shared" si="84"/>
        <v>0</v>
      </c>
      <c r="S111" s="144">
        <f t="shared" si="84"/>
        <v>0</v>
      </c>
      <c r="T111" s="144">
        <f t="shared" si="84"/>
        <v>0</v>
      </c>
      <c r="U111" s="144">
        <f t="shared" si="84"/>
        <v>0</v>
      </c>
      <c r="V111" s="144">
        <f t="shared" si="84"/>
        <v>0</v>
      </c>
      <c r="W111" s="144">
        <f t="shared" si="84"/>
        <v>0</v>
      </c>
      <c r="X111" s="144">
        <f t="shared" si="84"/>
        <v>0</v>
      </c>
      <c r="Y111" s="144">
        <f t="shared" si="84"/>
        <v>0</v>
      </c>
      <c r="Z111" s="144">
        <f t="shared" si="84"/>
        <v>0</v>
      </c>
      <c r="AA111" s="144">
        <f t="shared" si="84"/>
        <v>0</v>
      </c>
      <c r="AB111" s="144">
        <f t="shared" si="84"/>
        <v>0</v>
      </c>
      <c r="AC111" s="144">
        <f t="shared" si="84"/>
        <v>0</v>
      </c>
      <c r="AD111" s="144">
        <f t="shared" si="84"/>
        <v>0</v>
      </c>
      <c r="AE111" s="144">
        <f t="shared" si="84"/>
        <v>0</v>
      </c>
      <c r="AF111" s="144">
        <f t="shared" si="84"/>
        <v>0</v>
      </c>
      <c r="AG111" s="144">
        <f t="shared" si="84"/>
        <v>0</v>
      </c>
      <c r="AH111" s="144">
        <f t="shared" si="84"/>
        <v>0</v>
      </c>
      <c r="AI111" s="144">
        <f t="shared" si="84"/>
        <v>0</v>
      </c>
      <c r="AJ111" s="144">
        <f t="shared" si="84"/>
        <v>0</v>
      </c>
      <c r="AK111" s="144">
        <f t="shared" si="84"/>
        <v>0</v>
      </c>
      <c r="AL111" s="144">
        <f t="shared" si="84"/>
        <v>0</v>
      </c>
      <c r="AM111" s="144">
        <f t="shared" si="84"/>
        <v>0</v>
      </c>
      <c r="AN111" s="144">
        <f t="shared" si="84"/>
        <v>0</v>
      </c>
      <c r="AO111" s="144">
        <f t="shared" si="84"/>
        <v>0</v>
      </c>
      <c r="AP111" s="144">
        <f t="shared" si="84"/>
        <v>0</v>
      </c>
      <c r="AQ111" s="144">
        <f t="shared" si="84"/>
        <v>0</v>
      </c>
      <c r="AR111" s="144">
        <f t="shared" si="84"/>
        <v>0</v>
      </c>
      <c r="AS111" s="144">
        <f t="shared" si="84"/>
        <v>0</v>
      </c>
      <c r="AT111" s="144">
        <f t="shared" si="84"/>
        <v>0</v>
      </c>
      <c r="AU111" s="144">
        <f t="shared" si="84"/>
        <v>0</v>
      </c>
      <c r="AV111" s="144">
        <f>SUMIF($AX$26:$CB$26,Betrachtungszeit_Heizung,AX111:CB111)</f>
        <v>0</v>
      </c>
      <c r="AW111" s="137"/>
      <c r="AX111" s="144">
        <f t="shared" si="58"/>
        <v>0</v>
      </c>
      <c r="AY111" s="144">
        <f t="shared" ref="AY111:BM129" si="86">AX111-$N111+R111</f>
        <v>0</v>
      </c>
      <c r="AZ111" s="144">
        <f t="shared" si="86"/>
        <v>0</v>
      </c>
      <c r="BA111" s="144">
        <f t="shared" si="86"/>
        <v>0</v>
      </c>
      <c r="BB111" s="144">
        <f t="shared" si="86"/>
        <v>0</v>
      </c>
      <c r="BC111" s="144">
        <f t="shared" si="86"/>
        <v>0</v>
      </c>
      <c r="BD111" s="144">
        <f t="shared" si="86"/>
        <v>0</v>
      </c>
      <c r="BE111" s="144">
        <f t="shared" si="86"/>
        <v>0</v>
      </c>
      <c r="BF111" s="144">
        <f t="shared" si="86"/>
        <v>0</v>
      </c>
      <c r="BG111" s="144">
        <f t="shared" si="86"/>
        <v>0</v>
      </c>
      <c r="BH111" s="144">
        <f t="shared" si="86"/>
        <v>0</v>
      </c>
      <c r="BI111" s="144">
        <f t="shared" si="86"/>
        <v>0</v>
      </c>
      <c r="BJ111" s="144">
        <f t="shared" si="86"/>
        <v>0</v>
      </c>
      <c r="BK111" s="144">
        <f t="shared" si="86"/>
        <v>0</v>
      </c>
      <c r="BL111" s="144">
        <f t="shared" si="86"/>
        <v>0</v>
      </c>
      <c r="BM111" s="144">
        <f t="shared" si="86"/>
        <v>0</v>
      </c>
      <c r="BN111" s="144">
        <f t="shared" si="85"/>
        <v>0</v>
      </c>
      <c r="BO111" s="144">
        <f t="shared" si="75"/>
        <v>0</v>
      </c>
      <c r="BP111" s="144">
        <f t="shared" si="75"/>
        <v>0</v>
      </c>
      <c r="BQ111" s="144">
        <f t="shared" si="75"/>
        <v>0</v>
      </c>
      <c r="BR111" s="144">
        <f t="shared" si="75"/>
        <v>0</v>
      </c>
      <c r="BS111" s="144">
        <f t="shared" si="75"/>
        <v>0</v>
      </c>
      <c r="BT111" s="144">
        <f t="shared" si="75"/>
        <v>0</v>
      </c>
      <c r="BU111" s="144">
        <f t="shared" si="75"/>
        <v>0</v>
      </c>
      <c r="BV111" s="144">
        <f t="shared" si="75"/>
        <v>0</v>
      </c>
      <c r="BW111" s="144">
        <f t="shared" si="75"/>
        <v>0</v>
      </c>
      <c r="BX111" s="144">
        <f t="shared" si="75"/>
        <v>0</v>
      </c>
      <c r="BY111" s="144">
        <f t="shared" si="75"/>
        <v>0</v>
      </c>
      <c r="BZ111" s="144">
        <f t="shared" si="75"/>
        <v>0</v>
      </c>
      <c r="CA111" s="144">
        <f t="shared" si="75"/>
        <v>0</v>
      </c>
      <c r="CB111" s="144">
        <f t="shared" si="75"/>
        <v>0</v>
      </c>
      <c r="CE111" s="189" t="str">
        <f t="shared" si="63"/>
        <v>Isolations</v>
      </c>
      <c r="CF111" s="145"/>
      <c r="CG111" s="145">
        <v>1</v>
      </c>
      <c r="CH111" s="145">
        <v>1</v>
      </c>
      <c r="CI111" s="145">
        <v>1</v>
      </c>
      <c r="CJ111" s="145">
        <v>1</v>
      </c>
      <c r="CK111" s="145">
        <v>1</v>
      </c>
      <c r="CL111" s="145">
        <v>1</v>
      </c>
      <c r="CM111" s="145">
        <v>1</v>
      </c>
      <c r="CN111" s="145">
        <v>1</v>
      </c>
      <c r="CO111" s="145">
        <v>1</v>
      </c>
      <c r="CP111" s="145">
        <v>1</v>
      </c>
      <c r="CQ111" s="145">
        <v>1</v>
      </c>
      <c r="CR111" s="145">
        <v>1</v>
      </c>
      <c r="CS111" s="145">
        <v>1</v>
      </c>
      <c r="CT111" s="145">
        <f t="shared" si="64"/>
        <v>0</v>
      </c>
      <c r="CU111" s="145">
        <f t="shared" si="65"/>
        <v>0</v>
      </c>
      <c r="CV111" s="145">
        <f t="shared" si="67"/>
        <v>0</v>
      </c>
    </row>
    <row r="112" spans="1:100" s="137" customFormat="1" hidden="1" x14ac:dyDescent="0.2">
      <c r="A112" s="107"/>
      <c r="B112" s="98" t="s">
        <v>45</v>
      </c>
      <c r="C112" s="320"/>
      <c r="D112" s="50"/>
      <c r="E112" s="510">
        <v>30</v>
      </c>
      <c r="F112" s="643"/>
      <c r="G112" s="157" t="s">
        <v>46</v>
      </c>
      <c r="H112" s="637"/>
      <c r="I112" s="623" t="s">
        <v>124</v>
      </c>
      <c r="J112" s="84"/>
      <c r="K112" s="139">
        <f t="shared" si="68"/>
        <v>30</v>
      </c>
      <c r="L112" s="140">
        <f t="shared" si="81"/>
        <v>0</v>
      </c>
      <c r="M112" s="141">
        <f t="shared" si="82"/>
        <v>0</v>
      </c>
      <c r="N112" s="141">
        <f t="shared" si="83"/>
        <v>0</v>
      </c>
      <c r="O112" s="70"/>
      <c r="P112" s="143" t="str">
        <f t="shared" si="62"/>
        <v>Autre</v>
      </c>
      <c r="Q112" s="144">
        <f t="shared" si="72"/>
        <v>0</v>
      </c>
      <c r="R112" s="144">
        <f t="shared" si="84"/>
        <v>0</v>
      </c>
      <c r="S112" s="144">
        <f t="shared" si="84"/>
        <v>0</v>
      </c>
      <c r="T112" s="144">
        <f t="shared" si="84"/>
        <v>0</v>
      </c>
      <c r="U112" s="144">
        <f t="shared" si="84"/>
        <v>0</v>
      </c>
      <c r="V112" s="144">
        <f t="shared" si="84"/>
        <v>0</v>
      </c>
      <c r="W112" s="144">
        <f t="shared" si="84"/>
        <v>0</v>
      </c>
      <c r="X112" s="144">
        <f t="shared" si="84"/>
        <v>0</v>
      </c>
      <c r="Y112" s="144">
        <f t="shared" si="84"/>
        <v>0</v>
      </c>
      <c r="Z112" s="144">
        <f t="shared" si="84"/>
        <v>0</v>
      </c>
      <c r="AA112" s="144">
        <f t="shared" si="84"/>
        <v>0</v>
      </c>
      <c r="AB112" s="144">
        <f t="shared" si="84"/>
        <v>0</v>
      </c>
      <c r="AC112" s="144">
        <f t="shared" si="84"/>
        <v>0</v>
      </c>
      <c r="AD112" s="144">
        <f t="shared" si="84"/>
        <v>0</v>
      </c>
      <c r="AE112" s="144">
        <f t="shared" si="84"/>
        <v>0</v>
      </c>
      <c r="AF112" s="144">
        <f t="shared" si="84"/>
        <v>0</v>
      </c>
      <c r="AG112" s="144">
        <f t="shared" si="84"/>
        <v>0</v>
      </c>
      <c r="AH112" s="144">
        <f t="shared" si="84"/>
        <v>0</v>
      </c>
      <c r="AI112" s="144">
        <f t="shared" si="84"/>
        <v>0</v>
      </c>
      <c r="AJ112" s="144">
        <f t="shared" si="84"/>
        <v>0</v>
      </c>
      <c r="AK112" s="144">
        <f t="shared" si="84"/>
        <v>0</v>
      </c>
      <c r="AL112" s="144">
        <f t="shared" si="84"/>
        <v>0</v>
      </c>
      <c r="AM112" s="144">
        <f t="shared" si="84"/>
        <v>0</v>
      </c>
      <c r="AN112" s="144">
        <f t="shared" si="84"/>
        <v>0</v>
      </c>
      <c r="AO112" s="144">
        <f t="shared" si="84"/>
        <v>0</v>
      </c>
      <c r="AP112" s="144">
        <f t="shared" si="84"/>
        <v>0</v>
      </c>
      <c r="AQ112" s="144">
        <f t="shared" si="84"/>
        <v>0</v>
      </c>
      <c r="AR112" s="144">
        <f t="shared" si="84"/>
        <v>0</v>
      </c>
      <c r="AS112" s="144">
        <f t="shared" si="84"/>
        <v>0</v>
      </c>
      <c r="AT112" s="144">
        <f t="shared" si="84"/>
        <v>0</v>
      </c>
      <c r="AU112" s="144">
        <f t="shared" si="84"/>
        <v>0</v>
      </c>
      <c r="AV112" s="144">
        <f>SUMIF($AX$26:$CB$26,Betrachtungszeit_Heizung,AX112:CB112)</f>
        <v>0</v>
      </c>
      <c r="AX112" s="144">
        <f t="shared" si="58"/>
        <v>0</v>
      </c>
      <c r="AY112" s="144">
        <f t="shared" si="86"/>
        <v>0</v>
      </c>
      <c r="AZ112" s="144">
        <f t="shared" si="86"/>
        <v>0</v>
      </c>
      <c r="BA112" s="144">
        <f t="shared" si="86"/>
        <v>0</v>
      </c>
      <c r="BB112" s="144">
        <f t="shared" si="86"/>
        <v>0</v>
      </c>
      <c r="BC112" s="144">
        <f t="shared" si="86"/>
        <v>0</v>
      </c>
      <c r="BD112" s="144">
        <f t="shared" si="86"/>
        <v>0</v>
      </c>
      <c r="BE112" s="144">
        <f t="shared" si="86"/>
        <v>0</v>
      </c>
      <c r="BF112" s="144">
        <f t="shared" si="86"/>
        <v>0</v>
      </c>
      <c r="BG112" s="144">
        <f t="shared" si="86"/>
        <v>0</v>
      </c>
      <c r="BH112" s="144">
        <f t="shared" si="86"/>
        <v>0</v>
      </c>
      <c r="BI112" s="144">
        <f t="shared" si="86"/>
        <v>0</v>
      </c>
      <c r="BJ112" s="144">
        <f t="shared" si="86"/>
        <v>0</v>
      </c>
      <c r="BK112" s="144">
        <f t="shared" si="86"/>
        <v>0</v>
      </c>
      <c r="BL112" s="144">
        <f t="shared" si="86"/>
        <v>0</v>
      </c>
      <c r="BM112" s="144">
        <f t="shared" si="86"/>
        <v>0</v>
      </c>
      <c r="BN112" s="144">
        <f t="shared" si="85"/>
        <v>0</v>
      </c>
      <c r="BO112" s="144">
        <f t="shared" si="75"/>
        <v>0</v>
      </c>
      <c r="BP112" s="144">
        <f t="shared" si="75"/>
        <v>0</v>
      </c>
      <c r="BQ112" s="144">
        <f t="shared" si="75"/>
        <v>0</v>
      </c>
      <c r="BR112" s="144">
        <f t="shared" si="75"/>
        <v>0</v>
      </c>
      <c r="BS112" s="144">
        <f t="shared" si="75"/>
        <v>0</v>
      </c>
      <c r="BT112" s="144">
        <f t="shared" si="75"/>
        <v>0</v>
      </c>
      <c r="BU112" s="144">
        <f t="shared" si="75"/>
        <v>0</v>
      </c>
      <c r="BV112" s="144">
        <f t="shared" si="75"/>
        <v>0</v>
      </c>
      <c r="BW112" s="144">
        <f t="shared" si="75"/>
        <v>0</v>
      </c>
      <c r="BX112" s="144">
        <f t="shared" si="75"/>
        <v>0</v>
      </c>
      <c r="BY112" s="144">
        <f t="shared" si="75"/>
        <v>0</v>
      </c>
      <c r="BZ112" s="144">
        <f t="shared" si="75"/>
        <v>0</v>
      </c>
      <c r="CA112" s="144">
        <f t="shared" si="75"/>
        <v>0</v>
      </c>
      <c r="CB112" s="144">
        <f t="shared" si="75"/>
        <v>0</v>
      </c>
      <c r="CC112" s="369"/>
      <c r="CE112" s="189" t="str">
        <f t="shared" si="63"/>
        <v>Autre</v>
      </c>
      <c r="CF112" s="145"/>
      <c r="CG112" s="145">
        <v>1</v>
      </c>
      <c r="CH112" s="145">
        <v>1</v>
      </c>
      <c r="CI112" s="145">
        <v>1</v>
      </c>
      <c r="CJ112" s="145">
        <v>1</v>
      </c>
      <c r="CK112" s="145">
        <v>1</v>
      </c>
      <c r="CL112" s="145">
        <v>1</v>
      </c>
      <c r="CM112" s="145">
        <v>1</v>
      </c>
      <c r="CN112" s="145">
        <v>1</v>
      </c>
      <c r="CO112" s="145">
        <v>1</v>
      </c>
      <c r="CP112" s="145">
        <v>1</v>
      </c>
      <c r="CQ112" s="145">
        <v>1</v>
      </c>
      <c r="CR112" s="145">
        <v>1</v>
      </c>
      <c r="CS112" s="145">
        <v>1</v>
      </c>
      <c r="CT112" s="145">
        <f t="shared" si="64"/>
        <v>0</v>
      </c>
      <c r="CU112" s="145">
        <f t="shared" si="65"/>
        <v>0</v>
      </c>
      <c r="CV112" s="145">
        <f t="shared" si="67"/>
        <v>0</v>
      </c>
    </row>
    <row r="113" spans="1:100" s="137" customFormat="1" ht="13.5" hidden="1" thickBot="1" x14ac:dyDescent="0.25">
      <c r="A113" s="100"/>
      <c r="B113" s="625" t="s">
        <v>393</v>
      </c>
      <c r="C113" s="624"/>
      <c r="D113" s="217"/>
      <c r="E113" s="155"/>
      <c r="F113" s="127"/>
      <c r="G113" s="130"/>
      <c r="H113" s="639"/>
      <c r="I113" s="130"/>
      <c r="J113" s="84"/>
      <c r="K113" s="139"/>
      <c r="L113" s="140"/>
      <c r="M113" s="141"/>
      <c r="N113" s="141"/>
      <c r="O113" s="70"/>
      <c r="P113" s="134" t="str">
        <f t="shared" si="62"/>
        <v>11. Construction métallique</v>
      </c>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X113" s="144"/>
      <c r="AY113" s="144">
        <f t="shared" si="86"/>
        <v>0</v>
      </c>
      <c r="AZ113" s="144">
        <f t="shared" si="86"/>
        <v>0</v>
      </c>
      <c r="BA113" s="144">
        <f t="shared" si="86"/>
        <v>0</v>
      </c>
      <c r="BB113" s="144">
        <f t="shared" si="86"/>
        <v>0</v>
      </c>
      <c r="BC113" s="144">
        <f t="shared" si="86"/>
        <v>0</v>
      </c>
      <c r="BD113" s="144">
        <f t="shared" si="86"/>
        <v>0</v>
      </c>
      <c r="BE113" s="144">
        <f t="shared" si="86"/>
        <v>0</v>
      </c>
      <c r="BF113" s="144">
        <f t="shared" si="86"/>
        <v>0</v>
      </c>
      <c r="BG113" s="144">
        <f t="shared" si="86"/>
        <v>0</v>
      </c>
      <c r="BH113" s="144">
        <f t="shared" si="86"/>
        <v>0</v>
      </c>
      <c r="BI113" s="144">
        <f t="shared" si="86"/>
        <v>0</v>
      </c>
      <c r="BJ113" s="144">
        <f t="shared" si="86"/>
        <v>0</v>
      </c>
      <c r="BK113" s="144">
        <f t="shared" si="86"/>
        <v>0</v>
      </c>
      <c r="BL113" s="144">
        <f t="shared" si="86"/>
        <v>0</v>
      </c>
      <c r="BM113" s="144">
        <f t="shared" si="86"/>
        <v>0</v>
      </c>
      <c r="BN113" s="144">
        <f t="shared" si="85"/>
        <v>0</v>
      </c>
      <c r="BO113" s="144">
        <f t="shared" si="75"/>
        <v>0</v>
      </c>
      <c r="BP113" s="144">
        <f t="shared" si="75"/>
        <v>0</v>
      </c>
      <c r="BQ113" s="144">
        <f t="shared" si="75"/>
        <v>0</v>
      </c>
      <c r="BR113" s="144">
        <f t="shared" ref="BR113:CB140" si="87">BQ113-$N113+AK113</f>
        <v>0</v>
      </c>
      <c r="BS113" s="144">
        <f t="shared" si="87"/>
        <v>0</v>
      </c>
      <c r="BT113" s="144">
        <f t="shared" si="87"/>
        <v>0</v>
      </c>
      <c r="BU113" s="144">
        <f t="shared" si="87"/>
        <v>0</v>
      </c>
      <c r="BV113" s="144">
        <f t="shared" si="87"/>
        <v>0</v>
      </c>
      <c r="BW113" s="144">
        <f t="shared" si="87"/>
        <v>0</v>
      </c>
      <c r="BX113" s="144">
        <f t="shared" si="87"/>
        <v>0</v>
      </c>
      <c r="BY113" s="144">
        <f t="shared" si="87"/>
        <v>0</v>
      </c>
      <c r="BZ113" s="144">
        <f t="shared" si="87"/>
        <v>0</v>
      </c>
      <c r="CA113" s="144">
        <f t="shared" si="87"/>
        <v>0</v>
      </c>
      <c r="CB113" s="144">
        <f t="shared" si="87"/>
        <v>0</v>
      </c>
      <c r="CC113" s="369"/>
      <c r="CE113" s="374" t="str">
        <f t="shared" si="63"/>
        <v>11. Construction métallique</v>
      </c>
      <c r="CF113" s="145">
        <v>1</v>
      </c>
      <c r="CG113" s="145">
        <v>1</v>
      </c>
      <c r="CH113" s="145">
        <v>1</v>
      </c>
      <c r="CI113" s="145">
        <v>1</v>
      </c>
      <c r="CJ113" s="145">
        <v>1</v>
      </c>
      <c r="CK113" s="145">
        <v>1</v>
      </c>
      <c r="CL113" s="145">
        <v>1</v>
      </c>
      <c r="CM113" s="145">
        <v>1</v>
      </c>
      <c r="CN113" s="145">
        <v>1</v>
      </c>
      <c r="CO113" s="145">
        <v>1</v>
      </c>
      <c r="CP113" s="145">
        <v>1</v>
      </c>
      <c r="CQ113" s="145">
        <v>1</v>
      </c>
      <c r="CR113" s="145">
        <v>1</v>
      </c>
      <c r="CS113" s="145">
        <v>1</v>
      </c>
      <c r="CT113" s="145">
        <f t="shared" si="64"/>
        <v>1</v>
      </c>
      <c r="CU113" s="145">
        <f t="shared" si="65"/>
        <v>1</v>
      </c>
      <c r="CV113" s="145">
        <f t="shared" si="67"/>
        <v>1</v>
      </c>
    </row>
    <row r="114" spans="1:100" s="137" customFormat="1" ht="13.5" hidden="1" thickBot="1" x14ac:dyDescent="0.25">
      <c r="A114" s="107"/>
      <c r="B114" s="96" t="s">
        <v>155</v>
      </c>
      <c r="C114" s="319"/>
      <c r="D114" s="49"/>
      <c r="E114" s="152">
        <v>30</v>
      </c>
      <c r="F114" s="642"/>
      <c r="G114" s="34">
        <v>1.2500000000000001E-2</v>
      </c>
      <c r="H114" s="636"/>
      <c r="I114" s="622" t="s">
        <v>124</v>
      </c>
      <c r="J114" s="112"/>
      <c r="K114" s="139">
        <f t="shared" si="68"/>
        <v>30</v>
      </c>
      <c r="L114" s="140">
        <f t="shared" ref="L114:L118" si="88">IF(ISNUMBER(H114),IF(I114=$D$332,IFERROR(H114/D114,"-"),H114/100),IF(ISNUMBER(G114),G114,0))</f>
        <v>1.2500000000000001E-2</v>
      </c>
      <c r="M114" s="141">
        <f t="shared" ref="M114:M118" si="89">IF(AND(ISNUMBER(H114),I114=$D$332),H114,L114*D114)</f>
        <v>0</v>
      </c>
      <c r="N114" s="141">
        <f t="shared" ref="N114:N118" si="90">1/K114*D114</f>
        <v>0</v>
      </c>
      <c r="O114" s="70"/>
      <c r="P114" s="149" t="str">
        <f t="shared" si="62"/>
        <v>Portes, portails</v>
      </c>
      <c r="Q114" s="144">
        <f t="shared" si="72"/>
        <v>0</v>
      </c>
      <c r="R114" s="144">
        <f t="shared" ref="R114:AU118" si="91">IF(Betrachtungszeit_Heizung&lt;R$26,0,IF(AND(Q$26&lt;&gt;0,Q$26/($K114)=INT(Q$26/($K114))),$D114,0))</f>
        <v>0</v>
      </c>
      <c r="S114" s="144">
        <f t="shared" si="91"/>
        <v>0</v>
      </c>
      <c r="T114" s="144">
        <f t="shared" si="91"/>
        <v>0</v>
      </c>
      <c r="U114" s="144">
        <f t="shared" si="91"/>
        <v>0</v>
      </c>
      <c r="V114" s="144">
        <f t="shared" si="91"/>
        <v>0</v>
      </c>
      <c r="W114" s="144">
        <f t="shared" si="91"/>
        <v>0</v>
      </c>
      <c r="X114" s="144">
        <f t="shared" si="91"/>
        <v>0</v>
      </c>
      <c r="Y114" s="144">
        <f t="shared" si="91"/>
        <v>0</v>
      </c>
      <c r="Z114" s="144">
        <f t="shared" si="91"/>
        <v>0</v>
      </c>
      <c r="AA114" s="144">
        <f t="shared" si="91"/>
        <v>0</v>
      </c>
      <c r="AB114" s="144">
        <f t="shared" si="91"/>
        <v>0</v>
      </c>
      <c r="AC114" s="144">
        <f t="shared" si="91"/>
        <v>0</v>
      </c>
      <c r="AD114" s="144">
        <f t="shared" si="91"/>
        <v>0</v>
      </c>
      <c r="AE114" s="144">
        <f t="shared" si="91"/>
        <v>0</v>
      </c>
      <c r="AF114" s="144">
        <f t="shared" si="91"/>
        <v>0</v>
      </c>
      <c r="AG114" s="144">
        <f t="shared" si="91"/>
        <v>0</v>
      </c>
      <c r="AH114" s="144">
        <f t="shared" si="91"/>
        <v>0</v>
      </c>
      <c r="AI114" s="144">
        <f t="shared" si="91"/>
        <v>0</v>
      </c>
      <c r="AJ114" s="144">
        <f t="shared" si="91"/>
        <v>0</v>
      </c>
      <c r="AK114" s="144">
        <f t="shared" si="91"/>
        <v>0</v>
      </c>
      <c r="AL114" s="144">
        <f t="shared" si="91"/>
        <v>0</v>
      </c>
      <c r="AM114" s="144">
        <f t="shared" si="91"/>
        <v>0</v>
      </c>
      <c r="AN114" s="144">
        <f t="shared" si="91"/>
        <v>0</v>
      </c>
      <c r="AO114" s="144">
        <f t="shared" si="91"/>
        <v>0</v>
      </c>
      <c r="AP114" s="144">
        <f t="shared" si="91"/>
        <v>0</v>
      </c>
      <c r="AQ114" s="144">
        <f t="shared" si="91"/>
        <v>0</v>
      </c>
      <c r="AR114" s="144">
        <f t="shared" si="91"/>
        <v>0</v>
      </c>
      <c r="AS114" s="144">
        <f t="shared" si="91"/>
        <v>0</v>
      </c>
      <c r="AT114" s="144">
        <f t="shared" si="91"/>
        <v>0</v>
      </c>
      <c r="AU114" s="144">
        <f t="shared" si="91"/>
        <v>0</v>
      </c>
      <c r="AV114" s="144">
        <f>SUMIF($AX$26:$CB$26,Betrachtungszeit_Heizung,AX114:CB114)</f>
        <v>0</v>
      </c>
      <c r="AX114" s="144">
        <f t="shared" si="58"/>
        <v>0</v>
      </c>
      <c r="AY114" s="144">
        <f t="shared" si="86"/>
        <v>0</v>
      </c>
      <c r="AZ114" s="144">
        <f t="shared" si="86"/>
        <v>0</v>
      </c>
      <c r="BA114" s="144">
        <f t="shared" si="86"/>
        <v>0</v>
      </c>
      <c r="BB114" s="144">
        <f t="shared" si="86"/>
        <v>0</v>
      </c>
      <c r="BC114" s="144">
        <f t="shared" si="86"/>
        <v>0</v>
      </c>
      <c r="BD114" s="144">
        <f t="shared" si="86"/>
        <v>0</v>
      </c>
      <c r="BE114" s="144">
        <f t="shared" si="86"/>
        <v>0</v>
      </c>
      <c r="BF114" s="144">
        <f t="shared" si="86"/>
        <v>0</v>
      </c>
      <c r="BG114" s="144">
        <f t="shared" si="86"/>
        <v>0</v>
      </c>
      <c r="BH114" s="144">
        <f t="shared" si="86"/>
        <v>0</v>
      </c>
      <c r="BI114" s="144">
        <f t="shared" si="86"/>
        <v>0</v>
      </c>
      <c r="BJ114" s="144">
        <f t="shared" si="86"/>
        <v>0</v>
      </c>
      <c r="BK114" s="144">
        <f t="shared" si="86"/>
        <v>0</v>
      </c>
      <c r="BL114" s="144">
        <f t="shared" si="86"/>
        <v>0</v>
      </c>
      <c r="BM114" s="144">
        <f t="shared" si="86"/>
        <v>0</v>
      </c>
      <c r="BN114" s="144">
        <f t="shared" si="85"/>
        <v>0</v>
      </c>
      <c r="BO114" s="144">
        <f t="shared" si="85"/>
        <v>0</v>
      </c>
      <c r="BP114" s="144">
        <f t="shared" si="85"/>
        <v>0</v>
      </c>
      <c r="BQ114" s="144">
        <f t="shared" si="85"/>
        <v>0</v>
      </c>
      <c r="BR114" s="144">
        <f t="shared" si="87"/>
        <v>0</v>
      </c>
      <c r="BS114" s="144">
        <f t="shared" si="87"/>
        <v>0</v>
      </c>
      <c r="BT114" s="144">
        <f t="shared" si="87"/>
        <v>0</v>
      </c>
      <c r="BU114" s="144">
        <f t="shared" si="87"/>
        <v>0</v>
      </c>
      <c r="BV114" s="144">
        <f t="shared" si="87"/>
        <v>0</v>
      </c>
      <c r="BW114" s="144">
        <f t="shared" si="87"/>
        <v>0</v>
      </c>
      <c r="BX114" s="144">
        <f t="shared" si="87"/>
        <v>0</v>
      </c>
      <c r="BY114" s="144">
        <f t="shared" si="87"/>
        <v>0</v>
      </c>
      <c r="BZ114" s="144">
        <f t="shared" si="87"/>
        <v>0</v>
      </c>
      <c r="CA114" s="144">
        <f t="shared" si="87"/>
        <v>0</v>
      </c>
      <c r="CB114" s="144">
        <f t="shared" si="87"/>
        <v>0</v>
      </c>
      <c r="CC114" s="369"/>
      <c r="CE114" s="189" t="str">
        <f t="shared" si="63"/>
        <v>Portes, portails</v>
      </c>
      <c r="CF114" s="145"/>
      <c r="CG114" s="145">
        <v>1</v>
      </c>
      <c r="CH114" s="145">
        <v>1</v>
      </c>
      <c r="CI114" s="145">
        <v>1</v>
      </c>
      <c r="CJ114" s="145">
        <v>1</v>
      </c>
      <c r="CK114" s="145">
        <v>1</v>
      </c>
      <c r="CL114" s="145">
        <v>1</v>
      </c>
      <c r="CM114" s="145">
        <v>1</v>
      </c>
      <c r="CN114" s="145">
        <v>1</v>
      </c>
      <c r="CO114" s="145">
        <v>1</v>
      </c>
      <c r="CP114" s="145">
        <v>1</v>
      </c>
      <c r="CQ114" s="145">
        <v>1</v>
      </c>
      <c r="CR114" s="145">
        <v>1</v>
      </c>
      <c r="CS114" s="145">
        <v>1</v>
      </c>
      <c r="CT114" s="145">
        <f t="shared" si="64"/>
        <v>0</v>
      </c>
      <c r="CU114" s="145">
        <f t="shared" si="65"/>
        <v>0</v>
      </c>
      <c r="CV114" s="145">
        <f t="shared" si="67"/>
        <v>0</v>
      </c>
    </row>
    <row r="115" spans="1:100" s="137" customFormat="1" ht="13.5" hidden="1" thickBot="1" x14ac:dyDescent="0.25">
      <c r="A115" s="107"/>
      <c r="B115" s="96" t="s">
        <v>156</v>
      </c>
      <c r="C115" s="320"/>
      <c r="D115" s="50"/>
      <c r="E115" s="152">
        <v>30</v>
      </c>
      <c r="F115" s="643"/>
      <c r="G115" s="34">
        <v>5.0000000000000001E-3</v>
      </c>
      <c r="H115" s="637"/>
      <c r="I115" s="622" t="s">
        <v>124</v>
      </c>
      <c r="J115" s="112"/>
      <c r="K115" s="139">
        <f t="shared" si="68"/>
        <v>30</v>
      </c>
      <c r="L115" s="140">
        <f t="shared" si="88"/>
        <v>5.0000000000000001E-3</v>
      </c>
      <c r="M115" s="141">
        <f t="shared" si="89"/>
        <v>0</v>
      </c>
      <c r="N115" s="141">
        <f t="shared" si="90"/>
        <v>0</v>
      </c>
      <c r="O115" s="70"/>
      <c r="P115" s="149" t="str">
        <f t="shared" si="62"/>
        <v>Paliers/garde-corps</v>
      </c>
      <c r="Q115" s="144">
        <f t="shared" si="72"/>
        <v>0</v>
      </c>
      <c r="R115" s="144">
        <f t="shared" si="91"/>
        <v>0</v>
      </c>
      <c r="S115" s="144">
        <f t="shared" si="91"/>
        <v>0</v>
      </c>
      <c r="T115" s="144">
        <f t="shared" si="91"/>
        <v>0</v>
      </c>
      <c r="U115" s="144">
        <f t="shared" si="91"/>
        <v>0</v>
      </c>
      <c r="V115" s="144">
        <f t="shared" si="91"/>
        <v>0</v>
      </c>
      <c r="W115" s="144">
        <f t="shared" si="91"/>
        <v>0</v>
      </c>
      <c r="X115" s="144">
        <f t="shared" si="91"/>
        <v>0</v>
      </c>
      <c r="Y115" s="144">
        <f t="shared" si="91"/>
        <v>0</v>
      </c>
      <c r="Z115" s="144">
        <f t="shared" si="91"/>
        <v>0</v>
      </c>
      <c r="AA115" s="144">
        <f t="shared" si="91"/>
        <v>0</v>
      </c>
      <c r="AB115" s="144">
        <f t="shared" si="91"/>
        <v>0</v>
      </c>
      <c r="AC115" s="144">
        <f t="shared" si="91"/>
        <v>0</v>
      </c>
      <c r="AD115" s="144">
        <f t="shared" si="91"/>
        <v>0</v>
      </c>
      <c r="AE115" s="144">
        <f t="shared" si="91"/>
        <v>0</v>
      </c>
      <c r="AF115" s="144">
        <f t="shared" si="91"/>
        <v>0</v>
      </c>
      <c r="AG115" s="144">
        <f t="shared" si="91"/>
        <v>0</v>
      </c>
      <c r="AH115" s="144">
        <f t="shared" si="91"/>
        <v>0</v>
      </c>
      <c r="AI115" s="144">
        <f t="shared" si="91"/>
        <v>0</v>
      </c>
      <c r="AJ115" s="144">
        <f t="shared" si="91"/>
        <v>0</v>
      </c>
      <c r="AK115" s="144">
        <f t="shared" si="91"/>
        <v>0</v>
      </c>
      <c r="AL115" s="144">
        <f t="shared" si="91"/>
        <v>0</v>
      </c>
      <c r="AM115" s="144">
        <f t="shared" si="91"/>
        <v>0</v>
      </c>
      <c r="AN115" s="144">
        <f t="shared" si="91"/>
        <v>0</v>
      </c>
      <c r="AO115" s="144">
        <f t="shared" si="91"/>
        <v>0</v>
      </c>
      <c r="AP115" s="144">
        <f t="shared" si="91"/>
        <v>0</v>
      </c>
      <c r="AQ115" s="144">
        <f t="shared" si="91"/>
        <v>0</v>
      </c>
      <c r="AR115" s="144">
        <f t="shared" si="91"/>
        <v>0</v>
      </c>
      <c r="AS115" s="144">
        <f t="shared" si="91"/>
        <v>0</v>
      </c>
      <c r="AT115" s="144">
        <f t="shared" si="91"/>
        <v>0</v>
      </c>
      <c r="AU115" s="144">
        <f t="shared" si="91"/>
        <v>0</v>
      </c>
      <c r="AV115" s="144">
        <f>SUMIF($AX$26:$CB$26,Betrachtungszeit_Heizung,AX115:CB115)</f>
        <v>0</v>
      </c>
      <c r="AX115" s="144">
        <f t="shared" si="58"/>
        <v>0</v>
      </c>
      <c r="AY115" s="144">
        <f t="shared" si="86"/>
        <v>0</v>
      </c>
      <c r="AZ115" s="144">
        <f t="shared" si="86"/>
        <v>0</v>
      </c>
      <c r="BA115" s="144">
        <f t="shared" si="86"/>
        <v>0</v>
      </c>
      <c r="BB115" s="144">
        <f t="shared" si="86"/>
        <v>0</v>
      </c>
      <c r="BC115" s="144">
        <f t="shared" si="86"/>
        <v>0</v>
      </c>
      <c r="BD115" s="144">
        <f t="shared" si="86"/>
        <v>0</v>
      </c>
      <c r="BE115" s="144">
        <f t="shared" si="86"/>
        <v>0</v>
      </c>
      <c r="BF115" s="144">
        <f t="shared" si="86"/>
        <v>0</v>
      </c>
      <c r="BG115" s="144">
        <f t="shared" si="86"/>
        <v>0</v>
      </c>
      <c r="BH115" s="144">
        <f t="shared" si="86"/>
        <v>0</v>
      </c>
      <c r="BI115" s="144">
        <f t="shared" si="86"/>
        <v>0</v>
      </c>
      <c r="BJ115" s="144">
        <f t="shared" si="86"/>
        <v>0</v>
      </c>
      <c r="BK115" s="144">
        <f t="shared" si="86"/>
        <v>0</v>
      </c>
      <c r="BL115" s="144">
        <f t="shared" si="86"/>
        <v>0</v>
      </c>
      <c r="BM115" s="144">
        <f t="shared" si="86"/>
        <v>0</v>
      </c>
      <c r="BN115" s="144">
        <f t="shared" si="85"/>
        <v>0</v>
      </c>
      <c r="BO115" s="144">
        <f t="shared" si="85"/>
        <v>0</v>
      </c>
      <c r="BP115" s="144">
        <f t="shared" si="85"/>
        <v>0</v>
      </c>
      <c r="BQ115" s="144">
        <f t="shared" si="85"/>
        <v>0</v>
      </c>
      <c r="BR115" s="144">
        <f t="shared" si="87"/>
        <v>0</v>
      </c>
      <c r="BS115" s="144">
        <f t="shared" si="87"/>
        <v>0</v>
      </c>
      <c r="BT115" s="144">
        <f t="shared" si="87"/>
        <v>0</v>
      </c>
      <c r="BU115" s="144">
        <f t="shared" si="87"/>
        <v>0</v>
      </c>
      <c r="BV115" s="144">
        <f t="shared" si="87"/>
        <v>0</v>
      </c>
      <c r="BW115" s="144">
        <f t="shared" si="87"/>
        <v>0</v>
      </c>
      <c r="BX115" s="144">
        <f t="shared" si="87"/>
        <v>0</v>
      </c>
      <c r="BY115" s="144">
        <f t="shared" si="87"/>
        <v>0</v>
      </c>
      <c r="BZ115" s="144">
        <f t="shared" si="87"/>
        <v>0</v>
      </c>
      <c r="CA115" s="144">
        <f t="shared" si="87"/>
        <v>0</v>
      </c>
      <c r="CB115" s="144">
        <f t="shared" si="87"/>
        <v>0</v>
      </c>
      <c r="CC115" s="369"/>
      <c r="CE115" s="189" t="str">
        <f t="shared" si="63"/>
        <v>Paliers/garde-corps</v>
      </c>
      <c r="CF115" s="145"/>
      <c r="CG115" s="145">
        <v>1</v>
      </c>
      <c r="CH115" s="145">
        <v>1</v>
      </c>
      <c r="CI115" s="145">
        <v>1</v>
      </c>
      <c r="CJ115" s="145">
        <v>1</v>
      </c>
      <c r="CK115" s="145">
        <v>1</v>
      </c>
      <c r="CL115" s="145">
        <v>1</v>
      </c>
      <c r="CM115" s="145">
        <v>1</v>
      </c>
      <c r="CN115" s="145">
        <v>1</v>
      </c>
      <c r="CO115" s="145">
        <v>1</v>
      </c>
      <c r="CP115" s="145">
        <v>1</v>
      </c>
      <c r="CQ115" s="145">
        <v>1</v>
      </c>
      <c r="CR115" s="145">
        <v>1</v>
      </c>
      <c r="CS115" s="145">
        <v>1</v>
      </c>
      <c r="CT115" s="145">
        <f t="shared" si="64"/>
        <v>0</v>
      </c>
      <c r="CU115" s="145">
        <f t="shared" si="65"/>
        <v>0</v>
      </c>
      <c r="CV115" s="145">
        <f t="shared" si="67"/>
        <v>0</v>
      </c>
    </row>
    <row r="116" spans="1:100" s="137" customFormat="1" ht="13.5" hidden="1" thickBot="1" x14ac:dyDescent="0.25">
      <c r="A116" s="107"/>
      <c r="B116" s="96" t="s">
        <v>395</v>
      </c>
      <c r="C116" s="320"/>
      <c r="D116" s="50"/>
      <c r="E116" s="152">
        <v>15</v>
      </c>
      <c r="F116" s="643"/>
      <c r="G116" s="34">
        <v>0.02</v>
      </c>
      <c r="H116" s="637"/>
      <c r="I116" s="622" t="s">
        <v>124</v>
      </c>
      <c r="J116" s="112"/>
      <c r="K116" s="139">
        <f t="shared" si="68"/>
        <v>15</v>
      </c>
      <c r="L116" s="140">
        <f t="shared" si="88"/>
        <v>0.02</v>
      </c>
      <c r="M116" s="141">
        <f t="shared" si="89"/>
        <v>0</v>
      </c>
      <c r="N116" s="141">
        <f t="shared" si="90"/>
        <v>0</v>
      </c>
      <c r="O116" s="70"/>
      <c r="P116" s="149" t="str">
        <f t="shared" si="62"/>
        <v>Couvercle de silo</v>
      </c>
      <c r="Q116" s="144">
        <f t="shared" si="72"/>
        <v>0</v>
      </c>
      <c r="R116" s="144">
        <f t="shared" si="91"/>
        <v>0</v>
      </c>
      <c r="S116" s="144">
        <f t="shared" si="91"/>
        <v>0</v>
      </c>
      <c r="T116" s="144">
        <f t="shared" si="91"/>
        <v>0</v>
      </c>
      <c r="U116" s="144">
        <f t="shared" si="91"/>
        <v>0</v>
      </c>
      <c r="V116" s="144">
        <f t="shared" si="91"/>
        <v>0</v>
      </c>
      <c r="W116" s="144">
        <f t="shared" si="91"/>
        <v>0</v>
      </c>
      <c r="X116" s="144">
        <f t="shared" si="91"/>
        <v>0</v>
      </c>
      <c r="Y116" s="144">
        <f t="shared" si="91"/>
        <v>0</v>
      </c>
      <c r="Z116" s="144">
        <f t="shared" si="91"/>
        <v>0</v>
      </c>
      <c r="AA116" s="144">
        <f t="shared" si="91"/>
        <v>0</v>
      </c>
      <c r="AB116" s="144">
        <f t="shared" si="91"/>
        <v>0</v>
      </c>
      <c r="AC116" s="144">
        <f t="shared" si="91"/>
        <v>0</v>
      </c>
      <c r="AD116" s="144">
        <f t="shared" si="91"/>
        <v>0</v>
      </c>
      <c r="AE116" s="144">
        <f t="shared" si="91"/>
        <v>0</v>
      </c>
      <c r="AF116" s="144">
        <f t="shared" si="91"/>
        <v>0</v>
      </c>
      <c r="AG116" s="144">
        <f t="shared" si="91"/>
        <v>0</v>
      </c>
      <c r="AH116" s="144">
        <f t="shared" si="91"/>
        <v>0</v>
      </c>
      <c r="AI116" s="144">
        <f t="shared" si="91"/>
        <v>0</v>
      </c>
      <c r="AJ116" s="144">
        <f t="shared" si="91"/>
        <v>0</v>
      </c>
      <c r="AK116" s="144">
        <f t="shared" si="91"/>
        <v>0</v>
      </c>
      <c r="AL116" s="144">
        <f t="shared" si="91"/>
        <v>0</v>
      </c>
      <c r="AM116" s="144">
        <f t="shared" si="91"/>
        <v>0</v>
      </c>
      <c r="AN116" s="144">
        <f t="shared" si="91"/>
        <v>0</v>
      </c>
      <c r="AO116" s="144">
        <f t="shared" si="91"/>
        <v>0</v>
      </c>
      <c r="AP116" s="144">
        <f t="shared" si="91"/>
        <v>0</v>
      </c>
      <c r="AQ116" s="144">
        <f t="shared" si="91"/>
        <v>0</v>
      </c>
      <c r="AR116" s="144">
        <f t="shared" si="91"/>
        <v>0</v>
      </c>
      <c r="AS116" s="144">
        <f t="shared" si="91"/>
        <v>0</v>
      </c>
      <c r="AT116" s="144">
        <f t="shared" si="91"/>
        <v>0</v>
      </c>
      <c r="AU116" s="144">
        <f t="shared" si="91"/>
        <v>0</v>
      </c>
      <c r="AV116" s="144">
        <f>SUMIF($AX$26:$CB$26,Betrachtungszeit_Heizung,AX116:CB116)</f>
        <v>0</v>
      </c>
      <c r="AX116" s="144">
        <f t="shared" si="58"/>
        <v>0</v>
      </c>
      <c r="AY116" s="144">
        <f t="shared" si="86"/>
        <v>0</v>
      </c>
      <c r="AZ116" s="144">
        <f t="shared" si="86"/>
        <v>0</v>
      </c>
      <c r="BA116" s="144">
        <f t="shared" si="86"/>
        <v>0</v>
      </c>
      <c r="BB116" s="144">
        <f t="shared" si="86"/>
        <v>0</v>
      </c>
      <c r="BC116" s="144">
        <f t="shared" si="86"/>
        <v>0</v>
      </c>
      <c r="BD116" s="144">
        <f t="shared" si="86"/>
        <v>0</v>
      </c>
      <c r="BE116" s="144">
        <f t="shared" si="86"/>
        <v>0</v>
      </c>
      <c r="BF116" s="144">
        <f t="shared" si="86"/>
        <v>0</v>
      </c>
      <c r="BG116" s="144">
        <f t="shared" si="86"/>
        <v>0</v>
      </c>
      <c r="BH116" s="144">
        <f t="shared" si="86"/>
        <v>0</v>
      </c>
      <c r="BI116" s="144">
        <f t="shared" si="86"/>
        <v>0</v>
      </c>
      <c r="BJ116" s="144">
        <f t="shared" si="86"/>
        <v>0</v>
      </c>
      <c r="BK116" s="144">
        <f t="shared" si="86"/>
        <v>0</v>
      </c>
      <c r="BL116" s="144">
        <f t="shared" si="86"/>
        <v>0</v>
      </c>
      <c r="BM116" s="144">
        <f t="shared" si="86"/>
        <v>0</v>
      </c>
      <c r="BN116" s="144">
        <f t="shared" si="85"/>
        <v>0</v>
      </c>
      <c r="BO116" s="144">
        <f t="shared" si="85"/>
        <v>0</v>
      </c>
      <c r="BP116" s="144">
        <f t="shared" si="85"/>
        <v>0</v>
      </c>
      <c r="BQ116" s="144">
        <f t="shared" si="85"/>
        <v>0</v>
      </c>
      <c r="BR116" s="144">
        <f t="shared" si="87"/>
        <v>0</v>
      </c>
      <c r="BS116" s="144">
        <f t="shared" si="87"/>
        <v>0</v>
      </c>
      <c r="BT116" s="144">
        <f t="shared" si="87"/>
        <v>0</v>
      </c>
      <c r="BU116" s="144">
        <f t="shared" si="87"/>
        <v>0</v>
      </c>
      <c r="BV116" s="144">
        <f t="shared" si="87"/>
        <v>0</v>
      </c>
      <c r="BW116" s="144">
        <f t="shared" si="87"/>
        <v>0</v>
      </c>
      <c r="BX116" s="144">
        <f t="shared" si="87"/>
        <v>0</v>
      </c>
      <c r="BY116" s="144">
        <f t="shared" si="87"/>
        <v>0</v>
      </c>
      <c r="BZ116" s="144">
        <f t="shared" si="87"/>
        <v>0</v>
      </c>
      <c r="CA116" s="144">
        <f t="shared" si="87"/>
        <v>0</v>
      </c>
      <c r="CB116" s="144">
        <f t="shared" si="87"/>
        <v>0</v>
      </c>
      <c r="CC116" s="369"/>
      <c r="CE116" s="189" t="str">
        <f t="shared" si="63"/>
        <v>Couvercle de silo</v>
      </c>
      <c r="CF116" s="145"/>
      <c r="CG116" s="145"/>
      <c r="CH116" s="145"/>
      <c r="CI116" s="145"/>
      <c r="CJ116" s="145"/>
      <c r="CK116" s="145"/>
      <c r="CL116" s="145"/>
      <c r="CM116" s="145">
        <v>1</v>
      </c>
      <c r="CN116" s="145">
        <v>1</v>
      </c>
      <c r="CO116" s="145"/>
      <c r="CP116" s="145"/>
      <c r="CQ116" s="145"/>
      <c r="CR116" s="145"/>
      <c r="CS116" s="145"/>
      <c r="CT116" s="145">
        <f t="shared" si="64"/>
        <v>0</v>
      </c>
      <c r="CU116" s="145">
        <f t="shared" si="65"/>
        <v>0</v>
      </c>
      <c r="CV116" s="145">
        <f t="shared" si="67"/>
        <v>0</v>
      </c>
    </row>
    <row r="117" spans="1:100" s="137" customFormat="1" ht="13.5" hidden="1" thickBot="1" x14ac:dyDescent="0.25">
      <c r="A117" s="107"/>
      <c r="B117" s="96" t="s">
        <v>394</v>
      </c>
      <c r="C117" s="320"/>
      <c r="D117" s="50"/>
      <c r="E117" s="152">
        <v>15</v>
      </c>
      <c r="F117" s="643"/>
      <c r="G117" s="34">
        <v>1.4999999999999999E-2</v>
      </c>
      <c r="H117" s="637"/>
      <c r="I117" s="622" t="s">
        <v>124</v>
      </c>
      <c r="J117" s="112"/>
      <c r="K117" s="139">
        <f t="shared" si="68"/>
        <v>15</v>
      </c>
      <c r="L117" s="140">
        <f t="shared" si="88"/>
        <v>1.4999999999999999E-2</v>
      </c>
      <c r="M117" s="141">
        <f t="shared" si="89"/>
        <v>0</v>
      </c>
      <c r="N117" s="141">
        <f t="shared" si="90"/>
        <v>0</v>
      </c>
      <c r="O117" s="70"/>
      <c r="P117" s="149" t="str">
        <f t="shared" si="62"/>
        <v>Appareils de levage fixes</v>
      </c>
      <c r="Q117" s="144">
        <f t="shared" si="72"/>
        <v>0</v>
      </c>
      <c r="R117" s="144">
        <f t="shared" si="91"/>
        <v>0</v>
      </c>
      <c r="S117" s="144">
        <f t="shared" si="91"/>
        <v>0</v>
      </c>
      <c r="T117" s="144">
        <f t="shared" si="91"/>
        <v>0</v>
      </c>
      <c r="U117" s="144">
        <f t="shared" si="91"/>
        <v>0</v>
      </c>
      <c r="V117" s="144">
        <f t="shared" si="91"/>
        <v>0</v>
      </c>
      <c r="W117" s="144">
        <f t="shared" si="91"/>
        <v>0</v>
      </c>
      <c r="X117" s="144">
        <f t="shared" si="91"/>
        <v>0</v>
      </c>
      <c r="Y117" s="144">
        <f t="shared" si="91"/>
        <v>0</v>
      </c>
      <c r="Z117" s="144">
        <f t="shared" si="91"/>
        <v>0</v>
      </c>
      <c r="AA117" s="144">
        <f t="shared" si="91"/>
        <v>0</v>
      </c>
      <c r="AB117" s="144">
        <f t="shared" si="91"/>
        <v>0</v>
      </c>
      <c r="AC117" s="144">
        <f t="shared" si="91"/>
        <v>0</v>
      </c>
      <c r="AD117" s="144">
        <f t="shared" si="91"/>
        <v>0</v>
      </c>
      <c r="AE117" s="144">
        <f t="shared" si="91"/>
        <v>0</v>
      </c>
      <c r="AF117" s="144">
        <f t="shared" si="91"/>
        <v>0</v>
      </c>
      <c r="AG117" s="144">
        <f t="shared" si="91"/>
        <v>0</v>
      </c>
      <c r="AH117" s="144">
        <f t="shared" si="91"/>
        <v>0</v>
      </c>
      <c r="AI117" s="144">
        <f t="shared" si="91"/>
        <v>0</v>
      </c>
      <c r="AJ117" s="144">
        <f t="shared" si="91"/>
        <v>0</v>
      </c>
      <c r="AK117" s="144">
        <f t="shared" si="91"/>
        <v>0</v>
      </c>
      <c r="AL117" s="144">
        <f t="shared" si="91"/>
        <v>0</v>
      </c>
      <c r="AM117" s="144">
        <f t="shared" si="91"/>
        <v>0</v>
      </c>
      <c r="AN117" s="144">
        <f t="shared" si="91"/>
        <v>0</v>
      </c>
      <c r="AO117" s="144">
        <f t="shared" si="91"/>
        <v>0</v>
      </c>
      <c r="AP117" s="144">
        <f t="shared" si="91"/>
        <v>0</v>
      </c>
      <c r="AQ117" s="144">
        <f t="shared" si="91"/>
        <v>0</v>
      </c>
      <c r="AR117" s="144">
        <f t="shared" si="91"/>
        <v>0</v>
      </c>
      <c r="AS117" s="144">
        <f t="shared" si="91"/>
        <v>0</v>
      </c>
      <c r="AT117" s="144">
        <f t="shared" si="91"/>
        <v>0</v>
      </c>
      <c r="AU117" s="144">
        <f t="shared" si="91"/>
        <v>0</v>
      </c>
      <c r="AV117" s="144">
        <f>SUMIF($AX$26:$CB$26,Betrachtungszeit_Heizung,AX117:CB117)</f>
        <v>0</v>
      </c>
      <c r="AX117" s="144">
        <f t="shared" si="58"/>
        <v>0</v>
      </c>
      <c r="AY117" s="144">
        <f t="shared" si="86"/>
        <v>0</v>
      </c>
      <c r="AZ117" s="144">
        <f t="shared" si="86"/>
        <v>0</v>
      </c>
      <c r="BA117" s="144">
        <f t="shared" si="86"/>
        <v>0</v>
      </c>
      <c r="BB117" s="144">
        <f t="shared" si="86"/>
        <v>0</v>
      </c>
      <c r="BC117" s="144">
        <f t="shared" si="86"/>
        <v>0</v>
      </c>
      <c r="BD117" s="144">
        <f t="shared" si="86"/>
        <v>0</v>
      </c>
      <c r="BE117" s="144">
        <f t="shared" si="86"/>
        <v>0</v>
      </c>
      <c r="BF117" s="144">
        <f t="shared" si="86"/>
        <v>0</v>
      </c>
      <c r="BG117" s="144">
        <f t="shared" si="86"/>
        <v>0</v>
      </c>
      <c r="BH117" s="144">
        <f t="shared" si="86"/>
        <v>0</v>
      </c>
      <c r="BI117" s="144">
        <f t="shared" si="86"/>
        <v>0</v>
      </c>
      <c r="BJ117" s="144">
        <f t="shared" si="86"/>
        <v>0</v>
      </c>
      <c r="BK117" s="144">
        <f t="shared" si="86"/>
        <v>0</v>
      </c>
      <c r="BL117" s="144">
        <f t="shared" si="86"/>
        <v>0</v>
      </c>
      <c r="BM117" s="144">
        <f t="shared" si="86"/>
        <v>0</v>
      </c>
      <c r="BN117" s="144">
        <f t="shared" si="85"/>
        <v>0</v>
      </c>
      <c r="BO117" s="144">
        <f t="shared" si="85"/>
        <v>0</v>
      </c>
      <c r="BP117" s="144">
        <f t="shared" si="85"/>
        <v>0</v>
      </c>
      <c r="BQ117" s="144">
        <f t="shared" si="85"/>
        <v>0</v>
      </c>
      <c r="BR117" s="144">
        <f t="shared" si="87"/>
        <v>0</v>
      </c>
      <c r="BS117" s="144">
        <f t="shared" si="87"/>
        <v>0</v>
      </c>
      <c r="BT117" s="144">
        <f t="shared" si="87"/>
        <v>0</v>
      </c>
      <c r="BU117" s="144">
        <f t="shared" si="87"/>
        <v>0</v>
      </c>
      <c r="BV117" s="144">
        <f t="shared" si="87"/>
        <v>0</v>
      </c>
      <c r="BW117" s="144">
        <f t="shared" si="87"/>
        <v>0</v>
      </c>
      <c r="BX117" s="144">
        <f t="shared" si="87"/>
        <v>0</v>
      </c>
      <c r="BY117" s="144">
        <f t="shared" si="87"/>
        <v>0</v>
      </c>
      <c r="BZ117" s="144">
        <f t="shared" si="87"/>
        <v>0</v>
      </c>
      <c r="CA117" s="144">
        <f t="shared" si="87"/>
        <v>0</v>
      </c>
      <c r="CB117" s="144">
        <f t="shared" si="87"/>
        <v>0</v>
      </c>
      <c r="CC117" s="369"/>
      <c r="CE117" s="189" t="str">
        <f t="shared" si="63"/>
        <v>Appareils de levage fixes</v>
      </c>
      <c r="CF117" s="145"/>
      <c r="CG117" s="145">
        <v>1</v>
      </c>
      <c r="CH117" s="145">
        <v>1</v>
      </c>
      <c r="CI117" s="145">
        <v>1</v>
      </c>
      <c r="CJ117" s="145">
        <v>1</v>
      </c>
      <c r="CK117" s="145">
        <v>1</v>
      </c>
      <c r="CL117" s="145">
        <v>1</v>
      </c>
      <c r="CM117" s="145">
        <v>1</v>
      </c>
      <c r="CN117" s="145">
        <v>1</v>
      </c>
      <c r="CO117" s="145">
        <v>1</v>
      </c>
      <c r="CP117" s="145">
        <v>1</v>
      </c>
      <c r="CQ117" s="145">
        <v>1</v>
      </c>
      <c r="CR117" s="145">
        <v>1</v>
      </c>
      <c r="CS117" s="145">
        <v>1</v>
      </c>
      <c r="CT117" s="145">
        <f t="shared" si="64"/>
        <v>0</v>
      </c>
      <c r="CU117" s="145">
        <f t="shared" si="65"/>
        <v>0</v>
      </c>
      <c r="CV117" s="145">
        <f t="shared" si="67"/>
        <v>0</v>
      </c>
    </row>
    <row r="118" spans="1:100" s="137" customFormat="1" hidden="1" x14ac:dyDescent="0.2">
      <c r="A118" s="369"/>
      <c r="B118" s="96" t="s">
        <v>45</v>
      </c>
      <c r="C118" s="320"/>
      <c r="D118" s="50"/>
      <c r="E118" s="510">
        <v>30</v>
      </c>
      <c r="F118" s="643"/>
      <c r="G118" s="157" t="s">
        <v>46</v>
      </c>
      <c r="H118" s="637"/>
      <c r="I118" s="623" t="s">
        <v>124</v>
      </c>
      <c r="J118" s="84"/>
      <c r="K118" s="139">
        <f t="shared" si="68"/>
        <v>30</v>
      </c>
      <c r="L118" s="140">
        <f t="shared" si="88"/>
        <v>0</v>
      </c>
      <c r="M118" s="141">
        <f t="shared" si="89"/>
        <v>0</v>
      </c>
      <c r="N118" s="141">
        <f t="shared" si="90"/>
        <v>0</v>
      </c>
      <c r="O118" s="70"/>
      <c r="P118" s="162" t="str">
        <f t="shared" si="62"/>
        <v>Autre</v>
      </c>
      <c r="Q118" s="144">
        <f t="shared" si="72"/>
        <v>0</v>
      </c>
      <c r="R118" s="144">
        <f t="shared" si="91"/>
        <v>0</v>
      </c>
      <c r="S118" s="144">
        <f t="shared" si="91"/>
        <v>0</v>
      </c>
      <c r="T118" s="144">
        <f t="shared" si="91"/>
        <v>0</v>
      </c>
      <c r="U118" s="144">
        <f t="shared" si="91"/>
        <v>0</v>
      </c>
      <c r="V118" s="144">
        <f t="shared" si="91"/>
        <v>0</v>
      </c>
      <c r="W118" s="144">
        <f t="shared" si="91"/>
        <v>0</v>
      </c>
      <c r="X118" s="144">
        <f t="shared" si="91"/>
        <v>0</v>
      </c>
      <c r="Y118" s="144">
        <f t="shared" si="91"/>
        <v>0</v>
      </c>
      <c r="Z118" s="144">
        <f t="shared" si="91"/>
        <v>0</v>
      </c>
      <c r="AA118" s="144">
        <f t="shared" si="91"/>
        <v>0</v>
      </c>
      <c r="AB118" s="144">
        <f t="shared" si="91"/>
        <v>0</v>
      </c>
      <c r="AC118" s="144">
        <f t="shared" si="91"/>
        <v>0</v>
      </c>
      <c r="AD118" s="144">
        <f t="shared" si="91"/>
        <v>0</v>
      </c>
      <c r="AE118" s="144">
        <f t="shared" si="91"/>
        <v>0</v>
      </c>
      <c r="AF118" s="144">
        <f t="shared" si="91"/>
        <v>0</v>
      </c>
      <c r="AG118" s="144">
        <f t="shared" si="91"/>
        <v>0</v>
      </c>
      <c r="AH118" s="144">
        <f t="shared" si="91"/>
        <v>0</v>
      </c>
      <c r="AI118" s="144">
        <f t="shared" si="91"/>
        <v>0</v>
      </c>
      <c r="AJ118" s="144">
        <f t="shared" si="91"/>
        <v>0</v>
      </c>
      <c r="AK118" s="144">
        <f t="shared" si="91"/>
        <v>0</v>
      </c>
      <c r="AL118" s="144">
        <f t="shared" si="91"/>
        <v>0</v>
      </c>
      <c r="AM118" s="144">
        <f t="shared" si="91"/>
        <v>0</v>
      </c>
      <c r="AN118" s="144">
        <f t="shared" si="91"/>
        <v>0</v>
      </c>
      <c r="AO118" s="144">
        <f t="shared" si="91"/>
        <v>0</v>
      </c>
      <c r="AP118" s="144">
        <f t="shared" si="91"/>
        <v>0</v>
      </c>
      <c r="AQ118" s="144">
        <f t="shared" si="91"/>
        <v>0</v>
      </c>
      <c r="AR118" s="144">
        <f t="shared" si="91"/>
        <v>0</v>
      </c>
      <c r="AS118" s="144">
        <f t="shared" si="91"/>
        <v>0</v>
      </c>
      <c r="AT118" s="144">
        <f t="shared" si="91"/>
        <v>0</v>
      </c>
      <c r="AU118" s="144">
        <f t="shared" si="91"/>
        <v>0</v>
      </c>
      <c r="AV118" s="144">
        <f>SUMIF($AX$26:$CB$26,Betrachtungszeit_Heizung,AX118:CB118)</f>
        <v>0</v>
      </c>
      <c r="AX118" s="144">
        <f t="shared" si="58"/>
        <v>0</v>
      </c>
      <c r="AY118" s="144">
        <f t="shared" si="86"/>
        <v>0</v>
      </c>
      <c r="AZ118" s="144">
        <f t="shared" si="86"/>
        <v>0</v>
      </c>
      <c r="BA118" s="144">
        <f t="shared" si="86"/>
        <v>0</v>
      </c>
      <c r="BB118" s="144">
        <f t="shared" si="86"/>
        <v>0</v>
      </c>
      <c r="BC118" s="144">
        <f t="shared" si="86"/>
        <v>0</v>
      </c>
      <c r="BD118" s="144">
        <f t="shared" si="86"/>
        <v>0</v>
      </c>
      <c r="BE118" s="144">
        <f t="shared" si="86"/>
        <v>0</v>
      </c>
      <c r="BF118" s="144">
        <f t="shared" si="86"/>
        <v>0</v>
      </c>
      <c r="BG118" s="144">
        <f t="shared" si="86"/>
        <v>0</v>
      </c>
      <c r="BH118" s="144">
        <f t="shared" si="86"/>
        <v>0</v>
      </c>
      <c r="BI118" s="144">
        <f t="shared" si="86"/>
        <v>0</v>
      </c>
      <c r="BJ118" s="144">
        <f t="shared" si="86"/>
        <v>0</v>
      </c>
      <c r="BK118" s="144">
        <f t="shared" si="86"/>
        <v>0</v>
      </c>
      <c r="BL118" s="144">
        <f t="shared" si="86"/>
        <v>0</v>
      </c>
      <c r="BM118" s="144">
        <f t="shared" si="86"/>
        <v>0</v>
      </c>
      <c r="BN118" s="144">
        <f t="shared" si="85"/>
        <v>0</v>
      </c>
      <c r="BO118" s="144">
        <f t="shared" si="85"/>
        <v>0</v>
      </c>
      <c r="BP118" s="144">
        <f t="shared" si="85"/>
        <v>0</v>
      </c>
      <c r="BQ118" s="144">
        <f t="shared" si="85"/>
        <v>0</v>
      </c>
      <c r="BR118" s="144">
        <f t="shared" si="87"/>
        <v>0</v>
      </c>
      <c r="BS118" s="144">
        <f t="shared" si="87"/>
        <v>0</v>
      </c>
      <c r="BT118" s="144">
        <f t="shared" si="87"/>
        <v>0</v>
      </c>
      <c r="BU118" s="144">
        <f t="shared" si="87"/>
        <v>0</v>
      </c>
      <c r="BV118" s="144">
        <f t="shared" si="87"/>
        <v>0</v>
      </c>
      <c r="BW118" s="144">
        <f t="shared" si="87"/>
        <v>0</v>
      </c>
      <c r="BX118" s="144">
        <f t="shared" si="87"/>
        <v>0</v>
      </c>
      <c r="BY118" s="144">
        <f t="shared" si="87"/>
        <v>0</v>
      </c>
      <c r="BZ118" s="144">
        <f t="shared" si="87"/>
        <v>0</v>
      </c>
      <c r="CA118" s="144">
        <f t="shared" si="87"/>
        <v>0</v>
      </c>
      <c r="CB118" s="144">
        <f t="shared" si="87"/>
        <v>0</v>
      </c>
      <c r="CC118" s="369"/>
      <c r="CE118" s="189" t="str">
        <f t="shared" si="63"/>
        <v>Autre</v>
      </c>
      <c r="CF118" s="145"/>
      <c r="CG118" s="145">
        <v>1</v>
      </c>
      <c r="CH118" s="145">
        <v>1</v>
      </c>
      <c r="CI118" s="145">
        <v>1</v>
      </c>
      <c r="CJ118" s="145">
        <v>1</v>
      </c>
      <c r="CK118" s="145">
        <v>1</v>
      </c>
      <c r="CL118" s="145">
        <v>1</v>
      </c>
      <c r="CM118" s="145">
        <v>1</v>
      </c>
      <c r="CN118" s="145">
        <v>1</v>
      </c>
      <c r="CO118" s="145">
        <v>1</v>
      </c>
      <c r="CP118" s="145">
        <v>1</v>
      </c>
      <c r="CQ118" s="145">
        <v>1</v>
      </c>
      <c r="CR118" s="145">
        <v>1</v>
      </c>
      <c r="CS118" s="145">
        <v>1</v>
      </c>
      <c r="CT118" s="145">
        <f t="shared" si="64"/>
        <v>0</v>
      </c>
      <c r="CU118" s="145">
        <f t="shared" si="65"/>
        <v>0</v>
      </c>
      <c r="CV118" s="145">
        <f t="shared" si="67"/>
        <v>0</v>
      </c>
    </row>
    <row r="119" spans="1:100" s="137" customFormat="1" ht="13.5" hidden="1" thickBot="1" x14ac:dyDescent="0.25">
      <c r="A119" s="369"/>
      <c r="B119" s="699" t="s">
        <v>396</v>
      </c>
      <c r="C119" s="324"/>
      <c r="D119" s="129"/>
      <c r="E119" s="155"/>
      <c r="F119" s="127"/>
      <c r="G119" s="130"/>
      <c r="H119" s="639"/>
      <c r="I119" s="130"/>
      <c r="J119" s="112"/>
      <c r="K119" s="139"/>
      <c r="L119" s="140"/>
      <c r="M119" s="141"/>
      <c r="N119" s="141"/>
      <c r="O119" s="70"/>
      <c r="P119" s="688" t="str">
        <f t="shared" si="62"/>
        <v>12. Chaufferie - génie civil</v>
      </c>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369"/>
      <c r="CE119" s="374" t="str">
        <f t="shared" si="63"/>
        <v>12. Chaufferie - génie civil</v>
      </c>
      <c r="CF119" s="145">
        <v>1</v>
      </c>
      <c r="CG119" s="145">
        <v>1</v>
      </c>
      <c r="CH119" s="145">
        <v>1</v>
      </c>
      <c r="CI119" s="145">
        <v>1</v>
      </c>
      <c r="CJ119" s="145">
        <v>1</v>
      </c>
      <c r="CK119" s="145">
        <v>1</v>
      </c>
      <c r="CL119" s="145">
        <v>1</v>
      </c>
      <c r="CM119" s="145">
        <v>1</v>
      </c>
      <c r="CN119" s="145">
        <v>1</v>
      </c>
      <c r="CO119" s="145">
        <v>1</v>
      </c>
      <c r="CP119" s="145">
        <v>1</v>
      </c>
      <c r="CQ119" s="145">
        <v>1</v>
      </c>
      <c r="CR119" s="145">
        <v>1</v>
      </c>
      <c r="CS119" s="145">
        <v>1</v>
      </c>
      <c r="CT119" s="145">
        <f t="shared" si="64"/>
        <v>1</v>
      </c>
      <c r="CU119" s="145">
        <f t="shared" si="65"/>
        <v>1</v>
      </c>
      <c r="CV119" s="145">
        <f t="shared" si="67"/>
        <v>1</v>
      </c>
    </row>
    <row r="120" spans="1:100" s="137" customFormat="1" ht="13.5" hidden="1" thickBot="1" x14ac:dyDescent="0.25">
      <c r="A120" s="369"/>
      <c r="B120" s="96" t="s">
        <v>157</v>
      </c>
      <c r="C120" s="319"/>
      <c r="D120" s="49"/>
      <c r="E120" s="152">
        <v>30</v>
      </c>
      <c r="F120" s="642"/>
      <c r="G120" s="34">
        <v>0</v>
      </c>
      <c r="H120" s="636"/>
      <c r="I120" s="622" t="s">
        <v>124</v>
      </c>
      <c r="J120" s="112"/>
      <c r="K120" s="139">
        <f t="shared" si="68"/>
        <v>30</v>
      </c>
      <c r="L120" s="140">
        <f t="shared" ref="L120:L125" si="92">IF(ISNUMBER(H120),IF(I120=$D$332,IFERROR(H120/D120,"-"),H120/100),IF(ISNUMBER(G120),G120,0))</f>
        <v>0</v>
      </c>
      <c r="M120" s="141">
        <f t="shared" ref="M120:M125" si="93">IF(AND(ISNUMBER(H120),I120=$D$332),H120,L120*D120)</f>
        <v>0</v>
      </c>
      <c r="N120" s="141">
        <f t="shared" ref="N120:N125" si="94">1/K120*D120</f>
        <v>0</v>
      </c>
      <c r="O120" s="70"/>
      <c r="P120" s="149" t="str">
        <f t="shared" si="62"/>
        <v>Excavation</v>
      </c>
      <c r="Q120" s="144">
        <f t="shared" si="72"/>
        <v>0</v>
      </c>
      <c r="R120" s="144">
        <f t="shared" ref="R120:AU125" si="95">IF(Betrachtungszeit_Heizung&lt;R$26,0,IF(AND(Q$26&lt;&gt;0,Q$26/($K120)=INT(Q$26/($K120))),$D120,0))</f>
        <v>0</v>
      </c>
      <c r="S120" s="144">
        <f t="shared" si="95"/>
        <v>0</v>
      </c>
      <c r="T120" s="144">
        <f t="shared" si="95"/>
        <v>0</v>
      </c>
      <c r="U120" s="144">
        <f t="shared" si="95"/>
        <v>0</v>
      </c>
      <c r="V120" s="144">
        <f t="shared" si="95"/>
        <v>0</v>
      </c>
      <c r="W120" s="144">
        <f t="shared" si="95"/>
        <v>0</v>
      </c>
      <c r="X120" s="144">
        <f t="shared" si="95"/>
        <v>0</v>
      </c>
      <c r="Y120" s="144">
        <f t="shared" si="95"/>
        <v>0</v>
      </c>
      <c r="Z120" s="144">
        <f t="shared" si="95"/>
        <v>0</v>
      </c>
      <c r="AA120" s="144">
        <f t="shared" si="95"/>
        <v>0</v>
      </c>
      <c r="AB120" s="144">
        <f t="shared" si="95"/>
        <v>0</v>
      </c>
      <c r="AC120" s="144">
        <f t="shared" si="95"/>
        <v>0</v>
      </c>
      <c r="AD120" s="144">
        <f t="shared" si="95"/>
        <v>0</v>
      </c>
      <c r="AE120" s="144">
        <f t="shared" si="95"/>
        <v>0</v>
      </c>
      <c r="AF120" s="144">
        <f t="shared" si="95"/>
        <v>0</v>
      </c>
      <c r="AG120" s="144">
        <f t="shared" si="95"/>
        <v>0</v>
      </c>
      <c r="AH120" s="144">
        <f t="shared" si="95"/>
        <v>0</v>
      </c>
      <c r="AI120" s="144">
        <f t="shared" si="95"/>
        <v>0</v>
      </c>
      <c r="AJ120" s="144">
        <f t="shared" si="95"/>
        <v>0</v>
      </c>
      <c r="AK120" s="144">
        <f t="shared" si="95"/>
        <v>0</v>
      </c>
      <c r="AL120" s="144">
        <f t="shared" si="95"/>
        <v>0</v>
      </c>
      <c r="AM120" s="144">
        <f t="shared" si="95"/>
        <v>0</v>
      </c>
      <c r="AN120" s="144">
        <f t="shared" si="95"/>
        <v>0</v>
      </c>
      <c r="AO120" s="144">
        <f t="shared" si="95"/>
        <v>0</v>
      </c>
      <c r="AP120" s="144">
        <f t="shared" si="95"/>
        <v>0</v>
      </c>
      <c r="AQ120" s="144">
        <f t="shared" si="95"/>
        <v>0</v>
      </c>
      <c r="AR120" s="144">
        <f t="shared" si="95"/>
        <v>0</v>
      </c>
      <c r="AS120" s="144">
        <f t="shared" si="95"/>
        <v>0</v>
      </c>
      <c r="AT120" s="144">
        <f t="shared" si="95"/>
        <v>0</v>
      </c>
      <c r="AU120" s="144">
        <f t="shared" si="95"/>
        <v>0</v>
      </c>
      <c r="AV120" s="144">
        <f t="shared" ref="AV120:AV125" si="96">SUMIF($AX$26:$CB$26,Betrachtungszeit_Heizung,AX120:CB120)</f>
        <v>0</v>
      </c>
      <c r="AX120" s="144">
        <f t="shared" si="58"/>
        <v>0</v>
      </c>
      <c r="AY120" s="144">
        <f t="shared" si="86"/>
        <v>0</v>
      </c>
      <c r="AZ120" s="144">
        <f t="shared" si="86"/>
        <v>0</v>
      </c>
      <c r="BA120" s="144">
        <f t="shared" si="86"/>
        <v>0</v>
      </c>
      <c r="BB120" s="144">
        <f t="shared" si="86"/>
        <v>0</v>
      </c>
      <c r="BC120" s="144">
        <f t="shared" si="86"/>
        <v>0</v>
      </c>
      <c r="BD120" s="144">
        <f t="shared" si="86"/>
        <v>0</v>
      </c>
      <c r="BE120" s="144">
        <f t="shared" si="86"/>
        <v>0</v>
      </c>
      <c r="BF120" s="144">
        <f t="shared" si="86"/>
        <v>0</v>
      </c>
      <c r="BG120" s="144">
        <f t="shared" si="86"/>
        <v>0</v>
      </c>
      <c r="BH120" s="144">
        <f t="shared" si="86"/>
        <v>0</v>
      </c>
      <c r="BI120" s="144">
        <f t="shared" si="86"/>
        <v>0</v>
      </c>
      <c r="BJ120" s="144">
        <f t="shared" si="86"/>
        <v>0</v>
      </c>
      <c r="BK120" s="144">
        <f t="shared" si="86"/>
        <v>0</v>
      </c>
      <c r="BL120" s="144">
        <f t="shared" si="86"/>
        <v>0</v>
      </c>
      <c r="BM120" s="144">
        <f t="shared" si="86"/>
        <v>0</v>
      </c>
      <c r="BN120" s="144">
        <f t="shared" si="85"/>
        <v>0</v>
      </c>
      <c r="BO120" s="144">
        <f t="shared" si="85"/>
        <v>0</v>
      </c>
      <c r="BP120" s="144">
        <f t="shared" si="85"/>
        <v>0</v>
      </c>
      <c r="BQ120" s="144">
        <f t="shared" si="85"/>
        <v>0</v>
      </c>
      <c r="BR120" s="144">
        <f t="shared" si="87"/>
        <v>0</v>
      </c>
      <c r="BS120" s="144">
        <f t="shared" si="87"/>
        <v>0</v>
      </c>
      <c r="BT120" s="144">
        <f t="shared" si="87"/>
        <v>0</v>
      </c>
      <c r="BU120" s="144">
        <f t="shared" si="87"/>
        <v>0</v>
      </c>
      <c r="BV120" s="144">
        <f t="shared" si="87"/>
        <v>0</v>
      </c>
      <c r="BW120" s="144">
        <f t="shared" si="87"/>
        <v>0</v>
      </c>
      <c r="BX120" s="144">
        <f t="shared" si="87"/>
        <v>0</v>
      </c>
      <c r="BY120" s="144">
        <f t="shared" si="87"/>
        <v>0</v>
      </c>
      <c r="BZ120" s="144">
        <f t="shared" si="87"/>
        <v>0</v>
      </c>
      <c r="CA120" s="144">
        <f t="shared" si="87"/>
        <v>0</v>
      </c>
      <c r="CB120" s="144">
        <f t="shared" si="87"/>
        <v>0</v>
      </c>
      <c r="CC120" s="369"/>
      <c r="CE120" s="189" t="str">
        <f t="shared" si="63"/>
        <v>Excavation</v>
      </c>
      <c r="CF120" s="145"/>
      <c r="CG120" s="145">
        <v>1</v>
      </c>
      <c r="CH120" s="145">
        <v>1</v>
      </c>
      <c r="CI120" s="145">
        <v>1</v>
      </c>
      <c r="CJ120" s="145">
        <v>1</v>
      </c>
      <c r="CK120" s="145">
        <v>1</v>
      </c>
      <c r="CL120" s="145">
        <v>1</v>
      </c>
      <c r="CM120" s="145">
        <v>1</v>
      </c>
      <c r="CN120" s="145">
        <v>1</v>
      </c>
      <c r="CO120" s="145">
        <v>1</v>
      </c>
      <c r="CP120" s="145">
        <v>1</v>
      </c>
      <c r="CQ120" s="145">
        <v>1</v>
      </c>
      <c r="CR120" s="145">
        <v>1</v>
      </c>
      <c r="CS120" s="145">
        <v>1</v>
      </c>
      <c r="CT120" s="145">
        <f t="shared" si="64"/>
        <v>0</v>
      </c>
      <c r="CU120" s="145">
        <f t="shared" si="65"/>
        <v>0</v>
      </c>
      <c r="CV120" s="145">
        <f t="shared" si="67"/>
        <v>0</v>
      </c>
    </row>
    <row r="121" spans="1:100" s="137" customFormat="1" ht="13.5" hidden="1" thickBot="1" x14ac:dyDescent="0.25">
      <c r="A121" s="369"/>
      <c r="B121" s="96" t="s">
        <v>397</v>
      </c>
      <c r="C121" s="319"/>
      <c r="D121" s="49"/>
      <c r="E121" s="152">
        <v>30</v>
      </c>
      <c r="F121" s="642"/>
      <c r="G121" s="34">
        <v>1.4999999999999999E-2</v>
      </c>
      <c r="H121" s="636"/>
      <c r="I121" s="622" t="s">
        <v>124</v>
      </c>
      <c r="J121" s="112"/>
      <c r="K121" s="139">
        <f t="shared" si="68"/>
        <v>30</v>
      </c>
      <c r="L121" s="140">
        <f t="shared" si="92"/>
        <v>1.4999999999999999E-2</v>
      </c>
      <c r="M121" s="141">
        <f t="shared" si="93"/>
        <v>0</v>
      </c>
      <c r="N121" s="141">
        <f t="shared" si="94"/>
        <v>0</v>
      </c>
      <c r="O121" s="70"/>
      <c r="P121" s="149" t="str">
        <f t="shared" si="62"/>
        <v>Part des coûts de construction de la chaufferie</v>
      </c>
      <c r="Q121" s="144">
        <f t="shared" si="72"/>
        <v>0</v>
      </c>
      <c r="R121" s="144">
        <f t="shared" si="95"/>
        <v>0</v>
      </c>
      <c r="S121" s="144">
        <f t="shared" si="95"/>
        <v>0</v>
      </c>
      <c r="T121" s="144">
        <f t="shared" si="95"/>
        <v>0</v>
      </c>
      <c r="U121" s="144">
        <f t="shared" si="95"/>
        <v>0</v>
      </c>
      <c r="V121" s="144">
        <f t="shared" si="95"/>
        <v>0</v>
      </c>
      <c r="W121" s="144">
        <f t="shared" si="95"/>
        <v>0</v>
      </c>
      <c r="X121" s="144">
        <f t="shared" si="95"/>
        <v>0</v>
      </c>
      <c r="Y121" s="144">
        <f t="shared" si="95"/>
        <v>0</v>
      </c>
      <c r="Z121" s="144">
        <f t="shared" si="95"/>
        <v>0</v>
      </c>
      <c r="AA121" s="144">
        <f t="shared" si="95"/>
        <v>0</v>
      </c>
      <c r="AB121" s="144">
        <f t="shared" si="95"/>
        <v>0</v>
      </c>
      <c r="AC121" s="144">
        <f t="shared" si="95"/>
        <v>0</v>
      </c>
      <c r="AD121" s="144">
        <f t="shared" si="95"/>
        <v>0</v>
      </c>
      <c r="AE121" s="144">
        <f t="shared" si="95"/>
        <v>0</v>
      </c>
      <c r="AF121" s="144">
        <f t="shared" si="95"/>
        <v>0</v>
      </c>
      <c r="AG121" s="144">
        <f t="shared" si="95"/>
        <v>0</v>
      </c>
      <c r="AH121" s="144">
        <f t="shared" si="95"/>
        <v>0</v>
      </c>
      <c r="AI121" s="144">
        <f t="shared" si="95"/>
        <v>0</v>
      </c>
      <c r="AJ121" s="144">
        <f t="shared" si="95"/>
        <v>0</v>
      </c>
      <c r="AK121" s="144">
        <f t="shared" si="95"/>
        <v>0</v>
      </c>
      <c r="AL121" s="144">
        <f t="shared" si="95"/>
        <v>0</v>
      </c>
      <c r="AM121" s="144">
        <f t="shared" si="95"/>
        <v>0</v>
      </c>
      <c r="AN121" s="144">
        <f t="shared" si="95"/>
        <v>0</v>
      </c>
      <c r="AO121" s="144">
        <f t="shared" si="95"/>
        <v>0</v>
      </c>
      <c r="AP121" s="144">
        <f t="shared" si="95"/>
        <v>0</v>
      </c>
      <c r="AQ121" s="144">
        <f t="shared" si="95"/>
        <v>0</v>
      </c>
      <c r="AR121" s="144">
        <f t="shared" si="95"/>
        <v>0</v>
      </c>
      <c r="AS121" s="144">
        <f t="shared" si="95"/>
        <v>0</v>
      </c>
      <c r="AT121" s="144">
        <f t="shared" si="95"/>
        <v>0</v>
      </c>
      <c r="AU121" s="144">
        <f t="shared" si="95"/>
        <v>0</v>
      </c>
      <c r="AV121" s="144">
        <f t="shared" si="96"/>
        <v>0</v>
      </c>
      <c r="AX121" s="144">
        <f t="shared" si="58"/>
        <v>0</v>
      </c>
      <c r="AY121" s="144">
        <f t="shared" si="86"/>
        <v>0</v>
      </c>
      <c r="AZ121" s="144">
        <f t="shared" si="86"/>
        <v>0</v>
      </c>
      <c r="BA121" s="144">
        <f t="shared" si="86"/>
        <v>0</v>
      </c>
      <c r="BB121" s="144">
        <f t="shared" si="86"/>
        <v>0</v>
      </c>
      <c r="BC121" s="144">
        <f t="shared" si="86"/>
        <v>0</v>
      </c>
      <c r="BD121" s="144">
        <f t="shared" si="86"/>
        <v>0</v>
      </c>
      <c r="BE121" s="144">
        <f t="shared" si="86"/>
        <v>0</v>
      </c>
      <c r="BF121" s="144">
        <f t="shared" si="86"/>
        <v>0</v>
      </c>
      <c r="BG121" s="144">
        <f t="shared" si="86"/>
        <v>0</v>
      </c>
      <c r="BH121" s="144">
        <f t="shared" si="86"/>
        <v>0</v>
      </c>
      <c r="BI121" s="144">
        <f t="shared" si="86"/>
        <v>0</v>
      </c>
      <c r="BJ121" s="144">
        <f t="shared" si="86"/>
        <v>0</v>
      </c>
      <c r="BK121" s="144">
        <f t="shared" si="86"/>
        <v>0</v>
      </c>
      <c r="BL121" s="144">
        <f t="shared" si="86"/>
        <v>0</v>
      </c>
      <c r="BM121" s="144">
        <f t="shared" si="86"/>
        <v>0</v>
      </c>
      <c r="BN121" s="144">
        <f t="shared" si="85"/>
        <v>0</v>
      </c>
      <c r="BO121" s="144">
        <f t="shared" si="85"/>
        <v>0</v>
      </c>
      <c r="BP121" s="144">
        <f t="shared" si="85"/>
        <v>0</v>
      </c>
      <c r="BQ121" s="144">
        <f t="shared" si="85"/>
        <v>0</v>
      </c>
      <c r="BR121" s="144">
        <f t="shared" si="87"/>
        <v>0</v>
      </c>
      <c r="BS121" s="144">
        <f t="shared" si="87"/>
        <v>0</v>
      </c>
      <c r="BT121" s="144">
        <f t="shared" si="87"/>
        <v>0</v>
      </c>
      <c r="BU121" s="144">
        <f t="shared" si="87"/>
        <v>0</v>
      </c>
      <c r="BV121" s="144">
        <f t="shared" si="87"/>
        <v>0</v>
      </c>
      <c r="BW121" s="144">
        <f t="shared" si="87"/>
        <v>0</v>
      </c>
      <c r="BX121" s="144">
        <f t="shared" si="87"/>
        <v>0</v>
      </c>
      <c r="BY121" s="144">
        <f t="shared" si="87"/>
        <v>0</v>
      </c>
      <c r="BZ121" s="144">
        <f t="shared" si="87"/>
        <v>0</v>
      </c>
      <c r="CA121" s="144">
        <f t="shared" si="87"/>
        <v>0</v>
      </c>
      <c r="CB121" s="144">
        <f t="shared" si="87"/>
        <v>0</v>
      </c>
      <c r="CC121" s="369"/>
      <c r="CE121" s="189" t="str">
        <f t="shared" si="63"/>
        <v>Part des coûts de construction de la chaufferie</v>
      </c>
      <c r="CF121" s="145"/>
      <c r="CG121" s="145">
        <v>1</v>
      </c>
      <c r="CH121" s="145">
        <v>1</v>
      </c>
      <c r="CI121" s="145">
        <v>1</v>
      </c>
      <c r="CJ121" s="145">
        <v>1</v>
      </c>
      <c r="CK121" s="145">
        <v>1</v>
      </c>
      <c r="CL121" s="145">
        <v>1</v>
      </c>
      <c r="CM121" s="145">
        <v>1</v>
      </c>
      <c r="CN121" s="145">
        <v>1</v>
      </c>
      <c r="CO121" s="145">
        <v>1</v>
      </c>
      <c r="CP121" s="145">
        <v>1</v>
      </c>
      <c r="CQ121" s="145">
        <v>1</v>
      </c>
      <c r="CR121" s="145">
        <v>1</v>
      </c>
      <c r="CS121" s="145">
        <v>1</v>
      </c>
      <c r="CT121" s="145">
        <f t="shared" si="64"/>
        <v>0</v>
      </c>
      <c r="CU121" s="145">
        <f t="shared" si="65"/>
        <v>0</v>
      </c>
      <c r="CV121" s="145">
        <f t="shared" si="67"/>
        <v>0</v>
      </c>
    </row>
    <row r="122" spans="1:100" s="137" customFormat="1" ht="13.5" hidden="1" thickBot="1" x14ac:dyDescent="0.25">
      <c r="A122" s="369"/>
      <c r="B122" s="96" t="s">
        <v>429</v>
      </c>
      <c r="C122" s="319"/>
      <c r="D122" s="49"/>
      <c r="E122" s="152">
        <v>30</v>
      </c>
      <c r="F122" s="642"/>
      <c r="G122" s="34">
        <v>1.4999999999999999E-2</v>
      </c>
      <c r="H122" s="636"/>
      <c r="I122" s="622" t="s">
        <v>124</v>
      </c>
      <c r="J122" s="112"/>
      <c r="K122" s="139">
        <f t="shared" si="68"/>
        <v>30</v>
      </c>
      <c r="L122" s="140">
        <f t="shared" si="92"/>
        <v>1.4999999999999999E-2</v>
      </c>
      <c r="M122" s="141">
        <f t="shared" si="93"/>
        <v>0</v>
      </c>
      <c r="N122" s="141">
        <f t="shared" si="94"/>
        <v>0</v>
      </c>
      <c r="O122" s="70"/>
      <c r="P122" s="149" t="str">
        <f t="shared" si="62"/>
        <v>Travaux de génie civil</v>
      </c>
      <c r="Q122" s="144">
        <f t="shared" si="72"/>
        <v>0</v>
      </c>
      <c r="R122" s="144">
        <f t="shared" si="95"/>
        <v>0</v>
      </c>
      <c r="S122" s="144">
        <f t="shared" si="95"/>
        <v>0</v>
      </c>
      <c r="T122" s="144">
        <f t="shared" si="95"/>
        <v>0</v>
      </c>
      <c r="U122" s="144">
        <f t="shared" si="95"/>
        <v>0</v>
      </c>
      <c r="V122" s="144">
        <f t="shared" si="95"/>
        <v>0</v>
      </c>
      <c r="W122" s="144">
        <f t="shared" si="95"/>
        <v>0</v>
      </c>
      <c r="X122" s="144">
        <f t="shared" si="95"/>
        <v>0</v>
      </c>
      <c r="Y122" s="144">
        <f t="shared" si="95"/>
        <v>0</v>
      </c>
      <c r="Z122" s="144">
        <f t="shared" si="95"/>
        <v>0</v>
      </c>
      <c r="AA122" s="144">
        <f t="shared" si="95"/>
        <v>0</v>
      </c>
      <c r="AB122" s="144">
        <f t="shared" si="95"/>
        <v>0</v>
      </c>
      <c r="AC122" s="144">
        <f t="shared" si="95"/>
        <v>0</v>
      </c>
      <c r="AD122" s="144">
        <f t="shared" si="95"/>
        <v>0</v>
      </c>
      <c r="AE122" s="144">
        <f t="shared" si="95"/>
        <v>0</v>
      </c>
      <c r="AF122" s="144">
        <f t="shared" si="95"/>
        <v>0</v>
      </c>
      <c r="AG122" s="144">
        <f t="shared" si="95"/>
        <v>0</v>
      </c>
      <c r="AH122" s="144">
        <f t="shared" si="95"/>
        <v>0</v>
      </c>
      <c r="AI122" s="144">
        <f t="shared" si="95"/>
        <v>0</v>
      </c>
      <c r="AJ122" s="144">
        <f t="shared" si="95"/>
        <v>0</v>
      </c>
      <c r="AK122" s="144">
        <f t="shared" si="95"/>
        <v>0</v>
      </c>
      <c r="AL122" s="144">
        <f t="shared" si="95"/>
        <v>0</v>
      </c>
      <c r="AM122" s="144">
        <f t="shared" si="95"/>
        <v>0</v>
      </c>
      <c r="AN122" s="144">
        <f t="shared" si="95"/>
        <v>0</v>
      </c>
      <c r="AO122" s="144">
        <f t="shared" si="95"/>
        <v>0</v>
      </c>
      <c r="AP122" s="144">
        <f t="shared" si="95"/>
        <v>0</v>
      </c>
      <c r="AQ122" s="144">
        <f t="shared" si="95"/>
        <v>0</v>
      </c>
      <c r="AR122" s="144">
        <f t="shared" si="95"/>
        <v>0</v>
      </c>
      <c r="AS122" s="144">
        <f t="shared" si="95"/>
        <v>0</v>
      </c>
      <c r="AT122" s="144">
        <f t="shared" si="95"/>
        <v>0</v>
      </c>
      <c r="AU122" s="144">
        <f t="shared" si="95"/>
        <v>0</v>
      </c>
      <c r="AV122" s="144">
        <f t="shared" si="96"/>
        <v>0</v>
      </c>
      <c r="AX122" s="144">
        <f t="shared" si="58"/>
        <v>0</v>
      </c>
      <c r="AY122" s="144">
        <f t="shared" si="86"/>
        <v>0</v>
      </c>
      <c r="AZ122" s="144">
        <f t="shared" si="86"/>
        <v>0</v>
      </c>
      <c r="BA122" s="144">
        <f t="shared" si="86"/>
        <v>0</v>
      </c>
      <c r="BB122" s="144">
        <f t="shared" si="86"/>
        <v>0</v>
      </c>
      <c r="BC122" s="144">
        <f t="shared" si="86"/>
        <v>0</v>
      </c>
      <c r="BD122" s="144">
        <f t="shared" si="86"/>
        <v>0</v>
      </c>
      <c r="BE122" s="144">
        <f t="shared" si="86"/>
        <v>0</v>
      </c>
      <c r="BF122" s="144">
        <f t="shared" si="86"/>
        <v>0</v>
      </c>
      <c r="BG122" s="144">
        <f t="shared" si="86"/>
        <v>0</v>
      </c>
      <c r="BH122" s="144">
        <f t="shared" si="86"/>
        <v>0</v>
      </c>
      <c r="BI122" s="144">
        <f t="shared" si="86"/>
        <v>0</v>
      </c>
      <c r="BJ122" s="144">
        <f t="shared" si="86"/>
        <v>0</v>
      </c>
      <c r="BK122" s="144">
        <f t="shared" si="86"/>
        <v>0</v>
      </c>
      <c r="BL122" s="144">
        <f t="shared" si="86"/>
        <v>0</v>
      </c>
      <c r="BM122" s="144">
        <f t="shared" si="86"/>
        <v>0</v>
      </c>
      <c r="BN122" s="144">
        <f t="shared" si="85"/>
        <v>0</v>
      </c>
      <c r="BO122" s="144">
        <f t="shared" si="85"/>
        <v>0</v>
      </c>
      <c r="BP122" s="144">
        <f t="shared" si="85"/>
        <v>0</v>
      </c>
      <c r="BQ122" s="144">
        <f t="shared" si="85"/>
        <v>0</v>
      </c>
      <c r="BR122" s="144">
        <f t="shared" si="87"/>
        <v>0</v>
      </c>
      <c r="BS122" s="144">
        <f t="shared" si="87"/>
        <v>0</v>
      </c>
      <c r="BT122" s="144">
        <f t="shared" si="87"/>
        <v>0</v>
      </c>
      <c r="BU122" s="144">
        <f t="shared" si="87"/>
        <v>0</v>
      </c>
      <c r="BV122" s="144">
        <f t="shared" si="87"/>
        <v>0</v>
      </c>
      <c r="BW122" s="144">
        <f t="shared" si="87"/>
        <v>0</v>
      </c>
      <c r="BX122" s="144">
        <f t="shared" si="87"/>
        <v>0</v>
      </c>
      <c r="BY122" s="144">
        <f t="shared" si="87"/>
        <v>0</v>
      </c>
      <c r="BZ122" s="144">
        <f t="shared" si="87"/>
        <v>0</v>
      </c>
      <c r="CA122" s="144">
        <f t="shared" si="87"/>
        <v>0</v>
      </c>
      <c r="CB122" s="144">
        <f t="shared" si="87"/>
        <v>0</v>
      </c>
      <c r="CC122" s="369"/>
      <c r="CE122" s="189" t="str">
        <f t="shared" si="63"/>
        <v>Travaux de génie civil</v>
      </c>
      <c r="CF122" s="145"/>
      <c r="CG122" s="145">
        <v>1</v>
      </c>
      <c r="CH122" s="145">
        <v>1</v>
      </c>
      <c r="CI122" s="145">
        <v>1</v>
      </c>
      <c r="CJ122" s="145">
        <v>1</v>
      </c>
      <c r="CK122" s="145">
        <v>1</v>
      </c>
      <c r="CL122" s="145">
        <v>1</v>
      </c>
      <c r="CM122" s="145">
        <v>1</v>
      </c>
      <c r="CN122" s="145">
        <v>1</v>
      </c>
      <c r="CO122" s="145">
        <v>1</v>
      </c>
      <c r="CP122" s="145">
        <v>1</v>
      </c>
      <c r="CQ122" s="145">
        <v>1</v>
      </c>
      <c r="CR122" s="145">
        <v>1</v>
      </c>
      <c r="CS122" s="145">
        <v>1</v>
      </c>
      <c r="CT122" s="145">
        <f t="shared" si="64"/>
        <v>0</v>
      </c>
      <c r="CU122" s="145">
        <f t="shared" si="65"/>
        <v>0</v>
      </c>
      <c r="CV122" s="145">
        <f t="shared" si="67"/>
        <v>0</v>
      </c>
    </row>
    <row r="123" spans="1:100" s="137" customFormat="1" ht="13.5" hidden="1" thickBot="1" x14ac:dyDescent="0.25">
      <c r="A123" s="369"/>
      <c r="B123" s="96" t="s">
        <v>428</v>
      </c>
      <c r="C123" s="319"/>
      <c r="D123" s="49"/>
      <c r="E123" s="152">
        <v>30</v>
      </c>
      <c r="F123" s="642"/>
      <c r="G123" s="34">
        <v>1.4999999999999999E-2</v>
      </c>
      <c r="H123" s="636"/>
      <c r="I123" s="622" t="s">
        <v>124</v>
      </c>
      <c r="J123" s="112"/>
      <c r="K123" s="139">
        <f t="shared" si="68"/>
        <v>30</v>
      </c>
      <c r="L123" s="140">
        <f t="shared" si="92"/>
        <v>1.4999999999999999E-2</v>
      </c>
      <c r="M123" s="141">
        <f t="shared" si="93"/>
        <v>0</v>
      </c>
      <c r="N123" s="141">
        <f t="shared" si="94"/>
        <v>0</v>
      </c>
      <c r="O123" s="70"/>
      <c r="P123" s="149" t="str">
        <f t="shared" si="62"/>
        <v>Sorties de secours</v>
      </c>
      <c r="Q123" s="144">
        <f t="shared" si="72"/>
        <v>0</v>
      </c>
      <c r="R123" s="144">
        <f t="shared" si="95"/>
        <v>0</v>
      </c>
      <c r="S123" s="144">
        <f t="shared" si="95"/>
        <v>0</v>
      </c>
      <c r="T123" s="144">
        <f t="shared" si="95"/>
        <v>0</v>
      </c>
      <c r="U123" s="144">
        <f t="shared" si="95"/>
        <v>0</v>
      </c>
      <c r="V123" s="144">
        <f t="shared" si="95"/>
        <v>0</v>
      </c>
      <c r="W123" s="144">
        <f t="shared" si="95"/>
        <v>0</v>
      </c>
      <c r="X123" s="144">
        <f t="shared" si="95"/>
        <v>0</v>
      </c>
      <c r="Y123" s="144">
        <f t="shared" si="95"/>
        <v>0</v>
      </c>
      <c r="Z123" s="144">
        <f t="shared" si="95"/>
        <v>0</v>
      </c>
      <c r="AA123" s="144">
        <f t="shared" si="95"/>
        <v>0</v>
      </c>
      <c r="AB123" s="144">
        <f t="shared" si="95"/>
        <v>0</v>
      </c>
      <c r="AC123" s="144">
        <f t="shared" si="95"/>
        <v>0</v>
      </c>
      <c r="AD123" s="144">
        <f t="shared" si="95"/>
        <v>0</v>
      </c>
      <c r="AE123" s="144">
        <f t="shared" si="95"/>
        <v>0</v>
      </c>
      <c r="AF123" s="144">
        <f t="shared" si="95"/>
        <v>0</v>
      </c>
      <c r="AG123" s="144">
        <f t="shared" si="95"/>
        <v>0</v>
      </c>
      <c r="AH123" s="144">
        <f t="shared" si="95"/>
        <v>0</v>
      </c>
      <c r="AI123" s="144">
        <f t="shared" si="95"/>
        <v>0</v>
      </c>
      <c r="AJ123" s="144">
        <f t="shared" si="95"/>
        <v>0</v>
      </c>
      <c r="AK123" s="144">
        <f t="shared" si="95"/>
        <v>0</v>
      </c>
      <c r="AL123" s="144">
        <f t="shared" si="95"/>
        <v>0</v>
      </c>
      <c r="AM123" s="144">
        <f t="shared" si="95"/>
        <v>0</v>
      </c>
      <c r="AN123" s="144">
        <f t="shared" si="95"/>
        <v>0</v>
      </c>
      <c r="AO123" s="144">
        <f t="shared" si="95"/>
        <v>0</v>
      </c>
      <c r="AP123" s="144">
        <f t="shared" si="95"/>
        <v>0</v>
      </c>
      <c r="AQ123" s="144">
        <f t="shared" si="95"/>
        <v>0</v>
      </c>
      <c r="AR123" s="144">
        <f t="shared" si="95"/>
        <v>0</v>
      </c>
      <c r="AS123" s="144">
        <f t="shared" si="95"/>
        <v>0</v>
      </c>
      <c r="AT123" s="144">
        <f t="shared" si="95"/>
        <v>0</v>
      </c>
      <c r="AU123" s="144">
        <f t="shared" si="95"/>
        <v>0</v>
      </c>
      <c r="AV123" s="144">
        <f t="shared" si="96"/>
        <v>0</v>
      </c>
      <c r="AX123" s="144">
        <f t="shared" si="58"/>
        <v>0</v>
      </c>
      <c r="AY123" s="144">
        <f t="shared" si="86"/>
        <v>0</v>
      </c>
      <c r="AZ123" s="144">
        <f t="shared" si="86"/>
        <v>0</v>
      </c>
      <c r="BA123" s="144">
        <f t="shared" si="86"/>
        <v>0</v>
      </c>
      <c r="BB123" s="144">
        <f t="shared" si="86"/>
        <v>0</v>
      </c>
      <c r="BC123" s="144">
        <f t="shared" si="86"/>
        <v>0</v>
      </c>
      <c r="BD123" s="144">
        <f t="shared" si="86"/>
        <v>0</v>
      </c>
      <c r="BE123" s="144">
        <f t="shared" si="86"/>
        <v>0</v>
      </c>
      <c r="BF123" s="144">
        <f t="shared" si="86"/>
        <v>0</v>
      </c>
      <c r="BG123" s="144">
        <f t="shared" si="86"/>
        <v>0</v>
      </c>
      <c r="BH123" s="144">
        <f t="shared" si="86"/>
        <v>0</v>
      </c>
      <c r="BI123" s="144">
        <f t="shared" si="86"/>
        <v>0</v>
      </c>
      <c r="BJ123" s="144">
        <f t="shared" si="86"/>
        <v>0</v>
      </c>
      <c r="BK123" s="144">
        <f t="shared" si="86"/>
        <v>0</v>
      </c>
      <c r="BL123" s="144">
        <f t="shared" si="86"/>
        <v>0</v>
      </c>
      <c r="BM123" s="144">
        <f t="shared" si="86"/>
        <v>0</v>
      </c>
      <c r="BN123" s="144">
        <f t="shared" si="85"/>
        <v>0</v>
      </c>
      <c r="BO123" s="144">
        <f t="shared" si="85"/>
        <v>0</v>
      </c>
      <c r="BP123" s="144">
        <f t="shared" si="85"/>
        <v>0</v>
      </c>
      <c r="BQ123" s="144">
        <f t="shared" si="85"/>
        <v>0</v>
      </c>
      <c r="BR123" s="144">
        <f t="shared" si="87"/>
        <v>0</v>
      </c>
      <c r="BS123" s="144">
        <f t="shared" si="87"/>
        <v>0</v>
      </c>
      <c r="BT123" s="144">
        <f t="shared" si="87"/>
        <v>0</v>
      </c>
      <c r="BU123" s="144">
        <f t="shared" si="87"/>
        <v>0</v>
      </c>
      <c r="BV123" s="144">
        <f t="shared" si="87"/>
        <v>0</v>
      </c>
      <c r="BW123" s="144">
        <f t="shared" si="87"/>
        <v>0</v>
      </c>
      <c r="BX123" s="144">
        <f t="shared" si="87"/>
        <v>0</v>
      </c>
      <c r="BY123" s="144">
        <f t="shared" si="87"/>
        <v>0</v>
      </c>
      <c r="BZ123" s="144">
        <f t="shared" si="87"/>
        <v>0</v>
      </c>
      <c r="CA123" s="144">
        <f t="shared" si="87"/>
        <v>0</v>
      </c>
      <c r="CB123" s="144">
        <f t="shared" si="87"/>
        <v>0</v>
      </c>
      <c r="CC123" s="369"/>
      <c r="CE123" s="189" t="str">
        <f t="shared" si="63"/>
        <v>Sorties de secours</v>
      </c>
      <c r="CF123" s="145"/>
      <c r="CG123" s="145">
        <v>1</v>
      </c>
      <c r="CH123" s="145">
        <v>1</v>
      </c>
      <c r="CI123" s="145">
        <v>1</v>
      </c>
      <c r="CJ123" s="145">
        <v>1</v>
      </c>
      <c r="CK123" s="145">
        <v>1</v>
      </c>
      <c r="CL123" s="145">
        <v>1</v>
      </c>
      <c r="CM123" s="145">
        <v>1</v>
      </c>
      <c r="CN123" s="145">
        <v>1</v>
      </c>
      <c r="CO123" s="145">
        <v>1</v>
      </c>
      <c r="CP123" s="145">
        <v>1</v>
      </c>
      <c r="CQ123" s="145">
        <v>1</v>
      </c>
      <c r="CR123" s="145">
        <v>1</v>
      </c>
      <c r="CS123" s="145">
        <v>1</v>
      </c>
      <c r="CT123" s="145">
        <f t="shared" si="64"/>
        <v>0</v>
      </c>
      <c r="CU123" s="145">
        <f t="shared" si="65"/>
        <v>0</v>
      </c>
      <c r="CV123" s="145">
        <f t="shared" si="67"/>
        <v>0</v>
      </c>
    </row>
    <row r="124" spans="1:100" s="137" customFormat="1" ht="13.5" hidden="1" thickBot="1" x14ac:dyDescent="0.25">
      <c r="A124" s="369"/>
      <c r="B124" s="96" t="s">
        <v>158</v>
      </c>
      <c r="C124" s="319"/>
      <c r="D124" s="49"/>
      <c r="E124" s="152">
        <v>30</v>
      </c>
      <c r="F124" s="642"/>
      <c r="G124" s="34">
        <v>1.4999999999999999E-2</v>
      </c>
      <c r="H124" s="636"/>
      <c r="I124" s="622" t="s">
        <v>124</v>
      </c>
      <c r="J124" s="112"/>
      <c r="K124" s="139">
        <f t="shared" si="68"/>
        <v>30</v>
      </c>
      <c r="L124" s="140">
        <f t="shared" si="92"/>
        <v>1.4999999999999999E-2</v>
      </c>
      <c r="M124" s="141">
        <f t="shared" si="93"/>
        <v>0</v>
      </c>
      <c r="N124" s="141">
        <f t="shared" si="94"/>
        <v>0</v>
      </c>
      <c r="O124" s="70"/>
      <c r="P124" s="149" t="str">
        <f t="shared" si="62"/>
        <v>Accès silo à pellets/à copeaux</v>
      </c>
      <c r="Q124" s="144">
        <f t="shared" si="72"/>
        <v>0</v>
      </c>
      <c r="R124" s="144">
        <f t="shared" si="95"/>
        <v>0</v>
      </c>
      <c r="S124" s="144">
        <f t="shared" si="95"/>
        <v>0</v>
      </c>
      <c r="T124" s="144">
        <f t="shared" si="95"/>
        <v>0</v>
      </c>
      <c r="U124" s="144">
        <f t="shared" si="95"/>
        <v>0</v>
      </c>
      <c r="V124" s="144">
        <f t="shared" si="95"/>
        <v>0</v>
      </c>
      <c r="W124" s="144">
        <f t="shared" si="95"/>
        <v>0</v>
      </c>
      <c r="X124" s="144">
        <f t="shared" si="95"/>
        <v>0</v>
      </c>
      <c r="Y124" s="144">
        <f t="shared" si="95"/>
        <v>0</v>
      </c>
      <c r="Z124" s="144">
        <f t="shared" si="95"/>
        <v>0</v>
      </c>
      <c r="AA124" s="144">
        <f t="shared" si="95"/>
        <v>0</v>
      </c>
      <c r="AB124" s="144">
        <f t="shared" si="95"/>
        <v>0</v>
      </c>
      <c r="AC124" s="144">
        <f t="shared" si="95"/>
        <v>0</v>
      </c>
      <c r="AD124" s="144">
        <f t="shared" si="95"/>
        <v>0</v>
      </c>
      <c r="AE124" s="144">
        <f t="shared" si="95"/>
        <v>0</v>
      </c>
      <c r="AF124" s="144">
        <f t="shared" si="95"/>
        <v>0</v>
      </c>
      <c r="AG124" s="144">
        <f t="shared" si="95"/>
        <v>0</v>
      </c>
      <c r="AH124" s="144">
        <f t="shared" si="95"/>
        <v>0</v>
      </c>
      <c r="AI124" s="144">
        <f t="shared" si="95"/>
        <v>0</v>
      </c>
      <c r="AJ124" s="144">
        <f t="shared" si="95"/>
        <v>0</v>
      </c>
      <c r="AK124" s="144">
        <f t="shared" si="95"/>
        <v>0</v>
      </c>
      <c r="AL124" s="144">
        <f t="shared" si="95"/>
        <v>0</v>
      </c>
      <c r="AM124" s="144">
        <f t="shared" si="95"/>
        <v>0</v>
      </c>
      <c r="AN124" s="144">
        <f t="shared" si="95"/>
        <v>0</v>
      </c>
      <c r="AO124" s="144">
        <f t="shared" si="95"/>
        <v>0</v>
      </c>
      <c r="AP124" s="144">
        <f t="shared" si="95"/>
        <v>0</v>
      </c>
      <c r="AQ124" s="144">
        <f t="shared" si="95"/>
        <v>0</v>
      </c>
      <c r="AR124" s="144">
        <f t="shared" si="95"/>
        <v>0</v>
      </c>
      <c r="AS124" s="144">
        <f t="shared" si="95"/>
        <v>0</v>
      </c>
      <c r="AT124" s="144">
        <f t="shared" si="95"/>
        <v>0</v>
      </c>
      <c r="AU124" s="144">
        <f t="shared" si="95"/>
        <v>0</v>
      </c>
      <c r="AV124" s="144">
        <f t="shared" si="96"/>
        <v>0</v>
      </c>
      <c r="AX124" s="144">
        <f t="shared" si="58"/>
        <v>0</v>
      </c>
      <c r="AY124" s="144">
        <f t="shared" si="86"/>
        <v>0</v>
      </c>
      <c r="AZ124" s="144">
        <f t="shared" si="86"/>
        <v>0</v>
      </c>
      <c r="BA124" s="144">
        <f t="shared" si="86"/>
        <v>0</v>
      </c>
      <c r="BB124" s="144">
        <f t="shared" si="86"/>
        <v>0</v>
      </c>
      <c r="BC124" s="144">
        <f t="shared" si="86"/>
        <v>0</v>
      </c>
      <c r="BD124" s="144">
        <f t="shared" si="86"/>
        <v>0</v>
      </c>
      <c r="BE124" s="144">
        <f t="shared" si="86"/>
        <v>0</v>
      </c>
      <c r="BF124" s="144">
        <f t="shared" si="86"/>
        <v>0</v>
      </c>
      <c r="BG124" s="144">
        <f t="shared" si="86"/>
        <v>0</v>
      </c>
      <c r="BH124" s="144">
        <f t="shared" si="86"/>
        <v>0</v>
      </c>
      <c r="BI124" s="144">
        <f t="shared" si="86"/>
        <v>0</v>
      </c>
      <c r="BJ124" s="144">
        <f t="shared" si="86"/>
        <v>0</v>
      </c>
      <c r="BK124" s="144">
        <f t="shared" si="86"/>
        <v>0</v>
      </c>
      <c r="BL124" s="144">
        <f t="shared" si="86"/>
        <v>0</v>
      </c>
      <c r="BM124" s="144">
        <f t="shared" si="86"/>
        <v>0</v>
      </c>
      <c r="BN124" s="144">
        <f t="shared" si="85"/>
        <v>0</v>
      </c>
      <c r="BO124" s="144">
        <f t="shared" si="85"/>
        <v>0</v>
      </c>
      <c r="BP124" s="144">
        <f t="shared" si="85"/>
        <v>0</v>
      </c>
      <c r="BQ124" s="144">
        <f t="shared" si="85"/>
        <v>0</v>
      </c>
      <c r="BR124" s="144">
        <f t="shared" si="87"/>
        <v>0</v>
      </c>
      <c r="BS124" s="144">
        <f t="shared" si="87"/>
        <v>0</v>
      </c>
      <c r="BT124" s="144">
        <f t="shared" si="87"/>
        <v>0</v>
      </c>
      <c r="BU124" s="144">
        <f t="shared" si="87"/>
        <v>0</v>
      </c>
      <c r="BV124" s="144">
        <f t="shared" si="87"/>
        <v>0</v>
      </c>
      <c r="BW124" s="144">
        <f t="shared" si="87"/>
        <v>0</v>
      </c>
      <c r="BX124" s="144">
        <f t="shared" si="87"/>
        <v>0</v>
      </c>
      <c r="BY124" s="144">
        <f t="shared" si="87"/>
        <v>0</v>
      </c>
      <c r="BZ124" s="144">
        <f t="shared" si="87"/>
        <v>0</v>
      </c>
      <c r="CA124" s="144">
        <f t="shared" si="87"/>
        <v>0</v>
      </c>
      <c r="CB124" s="144">
        <f t="shared" si="87"/>
        <v>0</v>
      </c>
      <c r="CC124" s="369"/>
      <c r="CE124" s="189" t="str">
        <f t="shared" si="63"/>
        <v>Accès silo à pellets/à copeaux</v>
      </c>
      <c r="CF124" s="145"/>
      <c r="CG124" s="145"/>
      <c r="CH124" s="145"/>
      <c r="CI124" s="145"/>
      <c r="CJ124" s="145"/>
      <c r="CK124" s="145"/>
      <c r="CL124" s="145"/>
      <c r="CM124" s="145">
        <v>1</v>
      </c>
      <c r="CN124" s="145">
        <v>1</v>
      </c>
      <c r="CO124" s="145"/>
      <c r="CP124" s="145"/>
      <c r="CQ124" s="145"/>
      <c r="CR124" s="145"/>
      <c r="CS124" s="145"/>
      <c r="CT124" s="145">
        <f t="shared" si="64"/>
        <v>0</v>
      </c>
      <c r="CU124" s="145">
        <f t="shared" si="65"/>
        <v>0</v>
      </c>
      <c r="CV124" s="145">
        <f t="shared" si="67"/>
        <v>0</v>
      </c>
    </row>
    <row r="125" spans="1:100" s="137" customFormat="1" hidden="1" x14ac:dyDescent="0.2">
      <c r="A125" s="369"/>
      <c r="B125" s="96" t="s">
        <v>45</v>
      </c>
      <c r="C125" s="320"/>
      <c r="D125" s="50"/>
      <c r="E125" s="510">
        <v>30</v>
      </c>
      <c r="F125" s="643"/>
      <c r="G125" s="157" t="s">
        <v>46</v>
      </c>
      <c r="H125" s="637"/>
      <c r="I125" s="623" t="s">
        <v>124</v>
      </c>
      <c r="J125" s="84"/>
      <c r="K125" s="139">
        <f t="shared" si="68"/>
        <v>30</v>
      </c>
      <c r="L125" s="140">
        <f t="shared" si="92"/>
        <v>0</v>
      </c>
      <c r="M125" s="141">
        <f t="shared" si="93"/>
        <v>0</v>
      </c>
      <c r="N125" s="141">
        <f t="shared" si="94"/>
        <v>0</v>
      </c>
      <c r="O125" s="70"/>
      <c r="P125" s="149" t="str">
        <f t="shared" si="62"/>
        <v>Autre</v>
      </c>
      <c r="Q125" s="144">
        <f t="shared" si="72"/>
        <v>0</v>
      </c>
      <c r="R125" s="144">
        <f t="shared" si="95"/>
        <v>0</v>
      </c>
      <c r="S125" s="144">
        <f t="shared" si="95"/>
        <v>0</v>
      </c>
      <c r="T125" s="144">
        <f t="shared" si="95"/>
        <v>0</v>
      </c>
      <c r="U125" s="144">
        <f t="shared" si="95"/>
        <v>0</v>
      </c>
      <c r="V125" s="144">
        <f t="shared" si="95"/>
        <v>0</v>
      </c>
      <c r="W125" s="144">
        <f t="shared" si="95"/>
        <v>0</v>
      </c>
      <c r="X125" s="144">
        <f t="shared" si="95"/>
        <v>0</v>
      </c>
      <c r="Y125" s="144">
        <f t="shared" si="95"/>
        <v>0</v>
      </c>
      <c r="Z125" s="144">
        <f t="shared" si="95"/>
        <v>0</v>
      </c>
      <c r="AA125" s="144">
        <f t="shared" si="95"/>
        <v>0</v>
      </c>
      <c r="AB125" s="144">
        <f t="shared" si="95"/>
        <v>0</v>
      </c>
      <c r="AC125" s="144">
        <f t="shared" si="95"/>
        <v>0</v>
      </c>
      <c r="AD125" s="144">
        <f t="shared" si="95"/>
        <v>0</v>
      </c>
      <c r="AE125" s="144">
        <f t="shared" si="95"/>
        <v>0</v>
      </c>
      <c r="AF125" s="144">
        <f t="shared" si="95"/>
        <v>0</v>
      </c>
      <c r="AG125" s="144">
        <f t="shared" si="95"/>
        <v>0</v>
      </c>
      <c r="AH125" s="144">
        <f t="shared" si="95"/>
        <v>0</v>
      </c>
      <c r="AI125" s="144">
        <f t="shared" si="95"/>
        <v>0</v>
      </c>
      <c r="AJ125" s="144">
        <f t="shared" si="95"/>
        <v>0</v>
      </c>
      <c r="AK125" s="144">
        <f t="shared" si="95"/>
        <v>0</v>
      </c>
      <c r="AL125" s="144">
        <f t="shared" si="95"/>
        <v>0</v>
      </c>
      <c r="AM125" s="144">
        <f t="shared" si="95"/>
        <v>0</v>
      </c>
      <c r="AN125" s="144">
        <f t="shared" si="95"/>
        <v>0</v>
      </c>
      <c r="AO125" s="144">
        <f t="shared" si="95"/>
        <v>0</v>
      </c>
      <c r="AP125" s="144">
        <f t="shared" si="95"/>
        <v>0</v>
      </c>
      <c r="AQ125" s="144">
        <f t="shared" si="95"/>
        <v>0</v>
      </c>
      <c r="AR125" s="144">
        <f t="shared" si="95"/>
        <v>0</v>
      </c>
      <c r="AS125" s="144">
        <f t="shared" si="95"/>
        <v>0</v>
      </c>
      <c r="AT125" s="144">
        <f t="shared" si="95"/>
        <v>0</v>
      </c>
      <c r="AU125" s="144">
        <f t="shared" si="95"/>
        <v>0</v>
      </c>
      <c r="AV125" s="144">
        <f t="shared" si="96"/>
        <v>0</v>
      </c>
      <c r="AX125" s="144">
        <f t="shared" si="58"/>
        <v>0</v>
      </c>
      <c r="AY125" s="144">
        <f t="shared" si="86"/>
        <v>0</v>
      </c>
      <c r="AZ125" s="144">
        <f t="shared" si="86"/>
        <v>0</v>
      </c>
      <c r="BA125" s="144">
        <f t="shared" si="86"/>
        <v>0</v>
      </c>
      <c r="BB125" s="144">
        <f t="shared" si="86"/>
        <v>0</v>
      </c>
      <c r="BC125" s="144">
        <f t="shared" si="86"/>
        <v>0</v>
      </c>
      <c r="BD125" s="144">
        <f t="shared" si="86"/>
        <v>0</v>
      </c>
      <c r="BE125" s="144">
        <f t="shared" si="86"/>
        <v>0</v>
      </c>
      <c r="BF125" s="144">
        <f t="shared" si="86"/>
        <v>0</v>
      </c>
      <c r="BG125" s="144">
        <f t="shared" si="86"/>
        <v>0</v>
      </c>
      <c r="BH125" s="144">
        <f t="shared" si="86"/>
        <v>0</v>
      </c>
      <c r="BI125" s="144">
        <f t="shared" si="86"/>
        <v>0</v>
      </c>
      <c r="BJ125" s="144">
        <f t="shared" si="86"/>
        <v>0</v>
      </c>
      <c r="BK125" s="144">
        <f t="shared" si="86"/>
        <v>0</v>
      </c>
      <c r="BL125" s="144">
        <f t="shared" si="86"/>
        <v>0</v>
      </c>
      <c r="BM125" s="144">
        <f t="shared" si="86"/>
        <v>0</v>
      </c>
      <c r="BN125" s="144">
        <f t="shared" si="85"/>
        <v>0</v>
      </c>
      <c r="BO125" s="144">
        <f t="shared" si="85"/>
        <v>0</v>
      </c>
      <c r="BP125" s="144">
        <f t="shared" si="85"/>
        <v>0</v>
      </c>
      <c r="BQ125" s="144">
        <f t="shared" si="85"/>
        <v>0</v>
      </c>
      <c r="BR125" s="144">
        <f t="shared" si="87"/>
        <v>0</v>
      </c>
      <c r="BS125" s="144">
        <f t="shared" si="87"/>
        <v>0</v>
      </c>
      <c r="BT125" s="144">
        <f t="shared" si="87"/>
        <v>0</v>
      </c>
      <c r="BU125" s="144">
        <f t="shared" si="87"/>
        <v>0</v>
      </c>
      <c r="BV125" s="144">
        <f t="shared" si="87"/>
        <v>0</v>
      </c>
      <c r="BW125" s="144">
        <f t="shared" si="87"/>
        <v>0</v>
      </c>
      <c r="BX125" s="144">
        <f t="shared" si="87"/>
        <v>0</v>
      </c>
      <c r="BY125" s="144">
        <f t="shared" si="87"/>
        <v>0</v>
      </c>
      <c r="BZ125" s="144">
        <f t="shared" si="87"/>
        <v>0</v>
      </c>
      <c r="CA125" s="144">
        <f t="shared" si="87"/>
        <v>0</v>
      </c>
      <c r="CB125" s="144">
        <f t="shared" si="87"/>
        <v>0</v>
      </c>
      <c r="CC125" s="369"/>
      <c r="CE125" s="189" t="str">
        <f t="shared" si="63"/>
        <v>Autre</v>
      </c>
      <c r="CF125" s="145"/>
      <c r="CG125" s="145">
        <v>1</v>
      </c>
      <c r="CH125" s="145">
        <v>1</v>
      </c>
      <c r="CI125" s="145">
        <v>1</v>
      </c>
      <c r="CJ125" s="145">
        <v>1</v>
      </c>
      <c r="CK125" s="145">
        <v>1</v>
      </c>
      <c r="CL125" s="145">
        <v>1</v>
      </c>
      <c r="CM125" s="145">
        <v>1</v>
      </c>
      <c r="CN125" s="145">
        <v>1</v>
      </c>
      <c r="CO125" s="145">
        <v>1</v>
      </c>
      <c r="CP125" s="145">
        <v>1</v>
      </c>
      <c r="CQ125" s="145">
        <v>1</v>
      </c>
      <c r="CR125" s="145">
        <v>1</v>
      </c>
      <c r="CS125" s="145">
        <v>1</v>
      </c>
      <c r="CT125" s="145">
        <f t="shared" si="64"/>
        <v>0</v>
      </c>
      <c r="CU125" s="145">
        <f t="shared" si="65"/>
        <v>0</v>
      </c>
      <c r="CV125" s="145">
        <f t="shared" si="67"/>
        <v>0</v>
      </c>
    </row>
    <row r="126" spans="1:100" s="137" customFormat="1" ht="13.5" hidden="1" thickBot="1" x14ac:dyDescent="0.25">
      <c r="A126" s="369"/>
      <c r="B126" s="625" t="s">
        <v>398</v>
      </c>
      <c r="C126" s="322"/>
      <c r="D126" s="129"/>
      <c r="E126" s="155"/>
      <c r="F126" s="127"/>
      <c r="G126" s="130"/>
      <c r="H126" s="639"/>
      <c r="I126" s="130"/>
      <c r="J126" s="112"/>
      <c r="K126" s="139"/>
      <c r="L126" s="140"/>
      <c r="M126" s="141"/>
      <c r="N126" s="141"/>
      <c r="O126" s="70"/>
      <c r="P126" s="134" t="str">
        <f t="shared" si="62"/>
        <v>13. Réseau de chaleur : génie civil</v>
      </c>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369"/>
      <c r="CE126" s="374" t="str">
        <f t="shared" si="63"/>
        <v>13. Réseau de chaleur : génie civil</v>
      </c>
      <c r="CF126" s="145">
        <v>1</v>
      </c>
      <c r="CG126" s="145">
        <v>1</v>
      </c>
      <c r="CH126" s="145">
        <v>1</v>
      </c>
      <c r="CI126" s="145">
        <v>1</v>
      </c>
      <c r="CJ126" s="145">
        <v>1</v>
      </c>
      <c r="CK126" s="145">
        <v>1</v>
      </c>
      <c r="CL126" s="145">
        <v>1</v>
      </c>
      <c r="CM126" s="145">
        <v>1</v>
      </c>
      <c r="CN126" s="145">
        <v>1</v>
      </c>
      <c r="CO126" s="145">
        <v>1</v>
      </c>
      <c r="CP126" s="145">
        <v>1</v>
      </c>
      <c r="CQ126" s="145">
        <v>1</v>
      </c>
      <c r="CR126" s="145">
        <v>1</v>
      </c>
      <c r="CS126" s="145">
        <v>1</v>
      </c>
      <c r="CT126" s="145">
        <f t="shared" si="64"/>
        <v>1</v>
      </c>
      <c r="CU126" s="145">
        <f t="shared" si="65"/>
        <v>1</v>
      </c>
      <c r="CV126" s="145">
        <f t="shared" si="67"/>
        <v>1</v>
      </c>
    </row>
    <row r="127" spans="1:100" s="137" customFormat="1" ht="13.5" hidden="1" thickBot="1" x14ac:dyDescent="0.25">
      <c r="A127" s="369"/>
      <c r="B127" s="98" t="s">
        <v>401</v>
      </c>
      <c r="C127" s="319"/>
      <c r="D127" s="49"/>
      <c r="E127" s="152">
        <v>30</v>
      </c>
      <c r="F127" s="642"/>
      <c r="G127" s="34">
        <v>5.0000000000000001E-3</v>
      </c>
      <c r="H127" s="636"/>
      <c r="I127" s="622" t="s">
        <v>124</v>
      </c>
      <c r="J127" s="112"/>
      <c r="K127" s="139">
        <f t="shared" si="68"/>
        <v>30</v>
      </c>
      <c r="L127" s="140">
        <f t="shared" ref="L127:L129" si="97">IF(ISNUMBER(H127),IF(I127=$D$332,IFERROR(H127/D127,"-"),H127/100),IF(ISNUMBER(G127),G127,0))</f>
        <v>5.0000000000000001E-3</v>
      </c>
      <c r="M127" s="141">
        <f t="shared" ref="M127:M129" si="98">IF(AND(ISNUMBER(H127),I127=$D$332),H127,L127*D127)</f>
        <v>0</v>
      </c>
      <c r="N127" s="141">
        <f t="shared" ref="N127:N129" si="99">1/K127*D127</f>
        <v>0</v>
      </c>
      <c r="O127" s="70"/>
      <c r="P127" s="143" t="str">
        <f t="shared" si="62"/>
        <v>Fouilles pour l'extension du réseau</v>
      </c>
      <c r="Q127" s="144">
        <f t="shared" si="72"/>
        <v>0</v>
      </c>
      <c r="R127" s="144">
        <f t="shared" ref="R127:AU129" si="100">IF(Betrachtungszeit_Heizung&lt;R$26,0,IF(AND(Q$26&lt;&gt;0,Q$26/($K127)=INT(Q$26/($K127))),$D127,0))</f>
        <v>0</v>
      </c>
      <c r="S127" s="144">
        <f t="shared" si="100"/>
        <v>0</v>
      </c>
      <c r="T127" s="144">
        <f t="shared" si="100"/>
        <v>0</v>
      </c>
      <c r="U127" s="144">
        <f t="shared" si="100"/>
        <v>0</v>
      </c>
      <c r="V127" s="144">
        <f t="shared" si="100"/>
        <v>0</v>
      </c>
      <c r="W127" s="144">
        <f t="shared" si="100"/>
        <v>0</v>
      </c>
      <c r="X127" s="144">
        <f t="shared" si="100"/>
        <v>0</v>
      </c>
      <c r="Y127" s="144">
        <f t="shared" si="100"/>
        <v>0</v>
      </c>
      <c r="Z127" s="144">
        <f t="shared" si="100"/>
        <v>0</v>
      </c>
      <c r="AA127" s="144">
        <f t="shared" si="100"/>
        <v>0</v>
      </c>
      <c r="AB127" s="144">
        <f t="shared" si="100"/>
        <v>0</v>
      </c>
      <c r="AC127" s="144">
        <f t="shared" si="100"/>
        <v>0</v>
      </c>
      <c r="AD127" s="144">
        <f t="shared" si="100"/>
        <v>0</v>
      </c>
      <c r="AE127" s="144">
        <f t="shared" si="100"/>
        <v>0</v>
      </c>
      <c r="AF127" s="144">
        <f t="shared" si="100"/>
        <v>0</v>
      </c>
      <c r="AG127" s="144">
        <f t="shared" si="100"/>
        <v>0</v>
      </c>
      <c r="AH127" s="144">
        <f t="shared" si="100"/>
        <v>0</v>
      </c>
      <c r="AI127" s="144">
        <f t="shared" si="100"/>
        <v>0</v>
      </c>
      <c r="AJ127" s="144">
        <f t="shared" si="100"/>
        <v>0</v>
      </c>
      <c r="AK127" s="144">
        <f t="shared" si="100"/>
        <v>0</v>
      </c>
      <c r="AL127" s="144">
        <f t="shared" si="100"/>
        <v>0</v>
      </c>
      <c r="AM127" s="144">
        <f t="shared" si="100"/>
        <v>0</v>
      </c>
      <c r="AN127" s="144">
        <f t="shared" si="100"/>
        <v>0</v>
      </c>
      <c r="AO127" s="144">
        <f t="shared" si="100"/>
        <v>0</v>
      </c>
      <c r="AP127" s="144">
        <f t="shared" si="100"/>
        <v>0</v>
      </c>
      <c r="AQ127" s="144">
        <f t="shared" si="100"/>
        <v>0</v>
      </c>
      <c r="AR127" s="144">
        <f t="shared" si="100"/>
        <v>0</v>
      </c>
      <c r="AS127" s="144">
        <f t="shared" si="100"/>
        <v>0</v>
      </c>
      <c r="AT127" s="144">
        <f t="shared" si="100"/>
        <v>0</v>
      </c>
      <c r="AU127" s="144">
        <f t="shared" si="100"/>
        <v>0</v>
      </c>
      <c r="AV127" s="144">
        <f>SUMIF($AX$26:$CB$26,Betrachtungszeit_Heizung,AX127:CB127)</f>
        <v>0</v>
      </c>
      <c r="AX127" s="144">
        <f t="shared" si="58"/>
        <v>0</v>
      </c>
      <c r="AY127" s="144">
        <f t="shared" si="86"/>
        <v>0</v>
      </c>
      <c r="AZ127" s="144">
        <f t="shared" si="86"/>
        <v>0</v>
      </c>
      <c r="BA127" s="144">
        <f t="shared" si="86"/>
        <v>0</v>
      </c>
      <c r="BB127" s="144">
        <f t="shared" si="86"/>
        <v>0</v>
      </c>
      <c r="BC127" s="144">
        <f t="shared" si="86"/>
        <v>0</v>
      </c>
      <c r="BD127" s="144">
        <f t="shared" si="86"/>
        <v>0</v>
      </c>
      <c r="BE127" s="144">
        <f t="shared" si="86"/>
        <v>0</v>
      </c>
      <c r="BF127" s="144">
        <f t="shared" si="86"/>
        <v>0</v>
      </c>
      <c r="BG127" s="144">
        <f t="shared" si="86"/>
        <v>0</v>
      </c>
      <c r="BH127" s="144">
        <f t="shared" si="86"/>
        <v>0</v>
      </c>
      <c r="BI127" s="144">
        <f t="shared" si="86"/>
        <v>0</v>
      </c>
      <c r="BJ127" s="144">
        <f t="shared" si="86"/>
        <v>0</v>
      </c>
      <c r="BK127" s="144">
        <f t="shared" si="86"/>
        <v>0</v>
      </c>
      <c r="BL127" s="144">
        <f t="shared" si="86"/>
        <v>0</v>
      </c>
      <c r="BM127" s="144">
        <f t="shared" si="86"/>
        <v>0</v>
      </c>
      <c r="BN127" s="144">
        <f t="shared" si="85"/>
        <v>0</v>
      </c>
      <c r="BO127" s="144">
        <f t="shared" si="85"/>
        <v>0</v>
      </c>
      <c r="BP127" s="144">
        <f t="shared" si="85"/>
        <v>0</v>
      </c>
      <c r="BQ127" s="144">
        <f t="shared" si="85"/>
        <v>0</v>
      </c>
      <c r="BR127" s="144">
        <f t="shared" si="87"/>
        <v>0</v>
      </c>
      <c r="BS127" s="144">
        <f t="shared" si="87"/>
        <v>0</v>
      </c>
      <c r="BT127" s="144">
        <f t="shared" si="87"/>
        <v>0</v>
      </c>
      <c r="BU127" s="144">
        <f t="shared" si="87"/>
        <v>0</v>
      </c>
      <c r="BV127" s="144">
        <f t="shared" si="87"/>
        <v>0</v>
      </c>
      <c r="BW127" s="144">
        <f t="shared" si="87"/>
        <v>0</v>
      </c>
      <c r="BX127" s="144">
        <f t="shared" si="87"/>
        <v>0</v>
      </c>
      <c r="BY127" s="144">
        <f t="shared" si="87"/>
        <v>0</v>
      </c>
      <c r="BZ127" s="144">
        <f t="shared" si="87"/>
        <v>0</v>
      </c>
      <c r="CA127" s="144">
        <f t="shared" si="87"/>
        <v>0</v>
      </c>
      <c r="CB127" s="144">
        <f t="shared" si="87"/>
        <v>0</v>
      </c>
      <c r="CC127" s="369"/>
      <c r="CE127" s="189" t="str">
        <f t="shared" si="63"/>
        <v>Fouilles pour l'extension du réseau</v>
      </c>
      <c r="CF127" s="145"/>
      <c r="CG127" s="145">
        <v>1</v>
      </c>
      <c r="CH127" s="145">
        <v>1</v>
      </c>
      <c r="CI127" s="145">
        <v>1</v>
      </c>
      <c r="CJ127" s="145">
        <v>1</v>
      </c>
      <c r="CK127" s="145">
        <v>1</v>
      </c>
      <c r="CL127" s="145">
        <v>1</v>
      </c>
      <c r="CM127" s="145">
        <v>1</v>
      </c>
      <c r="CN127" s="145">
        <v>1</v>
      </c>
      <c r="CO127" s="145">
        <v>1</v>
      </c>
      <c r="CP127" s="145">
        <v>1</v>
      </c>
      <c r="CQ127" s="145">
        <v>1</v>
      </c>
      <c r="CR127" s="145">
        <v>1</v>
      </c>
      <c r="CS127" s="145">
        <v>1</v>
      </c>
      <c r="CT127" s="145">
        <f t="shared" si="64"/>
        <v>0</v>
      </c>
      <c r="CU127" s="145">
        <f t="shared" si="65"/>
        <v>0</v>
      </c>
      <c r="CV127" s="145">
        <f t="shared" si="67"/>
        <v>0</v>
      </c>
    </row>
    <row r="128" spans="1:100" s="137" customFormat="1" ht="13.5" hidden="1" thickBot="1" x14ac:dyDescent="0.25">
      <c r="A128" s="369"/>
      <c r="B128" s="98" t="s">
        <v>400</v>
      </c>
      <c r="C128" s="319"/>
      <c r="D128" s="49"/>
      <c r="E128" s="152">
        <v>30</v>
      </c>
      <c r="F128" s="642"/>
      <c r="G128" s="34">
        <v>5.0000000000000001E-3</v>
      </c>
      <c r="H128" s="636"/>
      <c r="I128" s="622" t="s">
        <v>124</v>
      </c>
      <c r="J128" s="112"/>
      <c r="K128" s="139">
        <f t="shared" si="68"/>
        <v>30</v>
      </c>
      <c r="L128" s="140">
        <f t="shared" si="97"/>
        <v>5.0000000000000001E-3</v>
      </c>
      <c r="M128" s="141">
        <f t="shared" si="98"/>
        <v>0</v>
      </c>
      <c r="N128" s="141">
        <f t="shared" si="99"/>
        <v>0</v>
      </c>
      <c r="O128" s="70"/>
      <c r="P128" s="143" t="str">
        <f t="shared" si="62"/>
        <v>Fouilles pour l'introduction</v>
      </c>
      <c r="Q128" s="144">
        <f t="shared" si="72"/>
        <v>0</v>
      </c>
      <c r="R128" s="144">
        <f t="shared" si="100"/>
        <v>0</v>
      </c>
      <c r="S128" s="144">
        <f t="shared" si="100"/>
        <v>0</v>
      </c>
      <c r="T128" s="144">
        <f t="shared" si="100"/>
        <v>0</v>
      </c>
      <c r="U128" s="144">
        <f t="shared" si="100"/>
        <v>0</v>
      </c>
      <c r="V128" s="144">
        <f t="shared" si="100"/>
        <v>0</v>
      </c>
      <c r="W128" s="144">
        <f t="shared" si="100"/>
        <v>0</v>
      </c>
      <c r="X128" s="144">
        <f t="shared" si="100"/>
        <v>0</v>
      </c>
      <c r="Y128" s="144">
        <f t="shared" si="100"/>
        <v>0</v>
      </c>
      <c r="Z128" s="144">
        <f t="shared" si="100"/>
        <v>0</v>
      </c>
      <c r="AA128" s="144">
        <f t="shared" si="100"/>
        <v>0</v>
      </c>
      <c r="AB128" s="144">
        <f t="shared" si="100"/>
        <v>0</v>
      </c>
      <c r="AC128" s="144">
        <f t="shared" si="100"/>
        <v>0</v>
      </c>
      <c r="AD128" s="144">
        <f t="shared" si="100"/>
        <v>0</v>
      </c>
      <c r="AE128" s="144">
        <f t="shared" si="100"/>
        <v>0</v>
      </c>
      <c r="AF128" s="144">
        <f t="shared" si="100"/>
        <v>0</v>
      </c>
      <c r="AG128" s="144">
        <f t="shared" si="100"/>
        <v>0</v>
      </c>
      <c r="AH128" s="144">
        <f t="shared" si="100"/>
        <v>0</v>
      </c>
      <c r="AI128" s="144">
        <f t="shared" si="100"/>
        <v>0</v>
      </c>
      <c r="AJ128" s="144">
        <f t="shared" si="100"/>
        <v>0</v>
      </c>
      <c r="AK128" s="144">
        <f t="shared" si="100"/>
        <v>0</v>
      </c>
      <c r="AL128" s="144">
        <f t="shared" si="100"/>
        <v>0</v>
      </c>
      <c r="AM128" s="144">
        <f t="shared" si="100"/>
        <v>0</v>
      </c>
      <c r="AN128" s="144">
        <f t="shared" si="100"/>
        <v>0</v>
      </c>
      <c r="AO128" s="144">
        <f t="shared" si="100"/>
        <v>0</v>
      </c>
      <c r="AP128" s="144">
        <f t="shared" si="100"/>
        <v>0</v>
      </c>
      <c r="AQ128" s="144">
        <f t="shared" si="100"/>
        <v>0</v>
      </c>
      <c r="AR128" s="144">
        <f t="shared" si="100"/>
        <v>0</v>
      </c>
      <c r="AS128" s="144">
        <f t="shared" si="100"/>
        <v>0</v>
      </c>
      <c r="AT128" s="144">
        <f t="shared" si="100"/>
        <v>0</v>
      </c>
      <c r="AU128" s="144">
        <f t="shared" si="100"/>
        <v>0</v>
      </c>
      <c r="AV128" s="144">
        <f>SUMIF($AX$26:$CB$26,Betrachtungszeit_Heizung,AX128:CB128)</f>
        <v>0</v>
      </c>
      <c r="AX128" s="144">
        <f t="shared" si="58"/>
        <v>0</v>
      </c>
      <c r="AY128" s="144">
        <f t="shared" si="86"/>
        <v>0</v>
      </c>
      <c r="AZ128" s="144">
        <f t="shared" si="86"/>
        <v>0</v>
      </c>
      <c r="BA128" s="144">
        <f t="shared" si="86"/>
        <v>0</v>
      </c>
      <c r="BB128" s="144">
        <f t="shared" si="86"/>
        <v>0</v>
      </c>
      <c r="BC128" s="144">
        <f t="shared" si="86"/>
        <v>0</v>
      </c>
      <c r="BD128" s="144">
        <f t="shared" si="86"/>
        <v>0</v>
      </c>
      <c r="BE128" s="144">
        <f t="shared" si="86"/>
        <v>0</v>
      </c>
      <c r="BF128" s="144">
        <f t="shared" si="86"/>
        <v>0</v>
      </c>
      <c r="BG128" s="144">
        <f t="shared" si="86"/>
        <v>0</v>
      </c>
      <c r="BH128" s="144">
        <f t="shared" si="86"/>
        <v>0</v>
      </c>
      <c r="BI128" s="144">
        <f t="shared" si="86"/>
        <v>0</v>
      </c>
      <c r="BJ128" s="144">
        <f t="shared" si="86"/>
        <v>0</v>
      </c>
      <c r="BK128" s="144">
        <f t="shared" si="86"/>
        <v>0</v>
      </c>
      <c r="BL128" s="144">
        <f t="shared" si="86"/>
        <v>0</v>
      </c>
      <c r="BM128" s="144">
        <f t="shared" si="86"/>
        <v>0</v>
      </c>
      <c r="BN128" s="144">
        <f t="shared" si="85"/>
        <v>0</v>
      </c>
      <c r="BO128" s="144">
        <f t="shared" si="85"/>
        <v>0</v>
      </c>
      <c r="BP128" s="144">
        <f t="shared" si="85"/>
        <v>0</v>
      </c>
      <c r="BQ128" s="144">
        <f t="shared" si="85"/>
        <v>0</v>
      </c>
      <c r="BR128" s="144">
        <f t="shared" si="87"/>
        <v>0</v>
      </c>
      <c r="BS128" s="144">
        <f t="shared" si="87"/>
        <v>0</v>
      </c>
      <c r="BT128" s="144">
        <f t="shared" si="87"/>
        <v>0</v>
      </c>
      <c r="BU128" s="144">
        <f t="shared" si="87"/>
        <v>0</v>
      </c>
      <c r="BV128" s="144">
        <f t="shared" si="87"/>
        <v>0</v>
      </c>
      <c r="BW128" s="144">
        <f t="shared" si="87"/>
        <v>0</v>
      </c>
      <c r="BX128" s="144">
        <f t="shared" si="87"/>
        <v>0</v>
      </c>
      <c r="BY128" s="144">
        <f t="shared" si="87"/>
        <v>0</v>
      </c>
      <c r="BZ128" s="144">
        <f t="shared" si="87"/>
        <v>0</v>
      </c>
      <c r="CA128" s="144">
        <f t="shared" si="87"/>
        <v>0</v>
      </c>
      <c r="CB128" s="144">
        <f t="shared" si="87"/>
        <v>0</v>
      </c>
      <c r="CC128" s="369"/>
      <c r="CE128" s="189" t="str">
        <f t="shared" si="63"/>
        <v>Fouilles pour l'introduction</v>
      </c>
      <c r="CF128" s="145"/>
      <c r="CG128" s="145">
        <v>1</v>
      </c>
      <c r="CH128" s="145">
        <v>1</v>
      </c>
      <c r="CI128" s="145">
        <v>1</v>
      </c>
      <c r="CJ128" s="145">
        <v>1</v>
      </c>
      <c r="CK128" s="145">
        <v>1</v>
      </c>
      <c r="CL128" s="145">
        <v>1</v>
      </c>
      <c r="CM128" s="145">
        <v>1</v>
      </c>
      <c r="CN128" s="145">
        <v>1</v>
      </c>
      <c r="CO128" s="145">
        <v>1</v>
      </c>
      <c r="CP128" s="145">
        <v>1</v>
      </c>
      <c r="CQ128" s="145">
        <v>1</v>
      </c>
      <c r="CR128" s="145">
        <v>1</v>
      </c>
      <c r="CS128" s="145">
        <v>1</v>
      </c>
      <c r="CT128" s="145">
        <f t="shared" si="64"/>
        <v>0</v>
      </c>
      <c r="CU128" s="145">
        <f t="shared" si="65"/>
        <v>0</v>
      </c>
      <c r="CV128" s="145">
        <f t="shared" si="67"/>
        <v>0</v>
      </c>
    </row>
    <row r="129" spans="1:100" s="137" customFormat="1" hidden="1" x14ac:dyDescent="0.2">
      <c r="A129" s="369"/>
      <c r="B129" s="96" t="s">
        <v>45</v>
      </c>
      <c r="C129" s="320"/>
      <c r="D129" s="50"/>
      <c r="E129" s="510">
        <v>30</v>
      </c>
      <c r="F129" s="643"/>
      <c r="G129" s="157" t="s">
        <v>46</v>
      </c>
      <c r="H129" s="637"/>
      <c r="I129" s="623" t="s">
        <v>124</v>
      </c>
      <c r="J129" s="84"/>
      <c r="K129" s="139">
        <f t="shared" si="68"/>
        <v>30</v>
      </c>
      <c r="L129" s="140">
        <f t="shared" si="97"/>
        <v>0</v>
      </c>
      <c r="M129" s="141">
        <f t="shared" si="98"/>
        <v>0</v>
      </c>
      <c r="N129" s="141">
        <f t="shared" si="99"/>
        <v>0</v>
      </c>
      <c r="O129" s="70"/>
      <c r="P129" s="149" t="str">
        <f t="shared" si="62"/>
        <v>Autre</v>
      </c>
      <c r="Q129" s="144">
        <f t="shared" si="72"/>
        <v>0</v>
      </c>
      <c r="R129" s="144">
        <f t="shared" si="100"/>
        <v>0</v>
      </c>
      <c r="S129" s="144">
        <f t="shared" si="100"/>
        <v>0</v>
      </c>
      <c r="T129" s="144">
        <f t="shared" si="100"/>
        <v>0</v>
      </c>
      <c r="U129" s="144">
        <f t="shared" si="100"/>
        <v>0</v>
      </c>
      <c r="V129" s="144">
        <f t="shared" si="100"/>
        <v>0</v>
      </c>
      <c r="W129" s="144">
        <f t="shared" si="100"/>
        <v>0</v>
      </c>
      <c r="X129" s="144">
        <f t="shared" si="100"/>
        <v>0</v>
      </c>
      <c r="Y129" s="144">
        <f t="shared" si="100"/>
        <v>0</v>
      </c>
      <c r="Z129" s="144">
        <f t="shared" si="100"/>
        <v>0</v>
      </c>
      <c r="AA129" s="144">
        <f t="shared" si="100"/>
        <v>0</v>
      </c>
      <c r="AB129" s="144">
        <f t="shared" si="100"/>
        <v>0</v>
      </c>
      <c r="AC129" s="144">
        <f t="shared" si="100"/>
        <v>0</v>
      </c>
      <c r="AD129" s="144">
        <f t="shared" si="100"/>
        <v>0</v>
      </c>
      <c r="AE129" s="144">
        <f t="shared" si="100"/>
        <v>0</v>
      </c>
      <c r="AF129" s="144">
        <f t="shared" si="100"/>
        <v>0</v>
      </c>
      <c r="AG129" s="144">
        <f t="shared" si="100"/>
        <v>0</v>
      </c>
      <c r="AH129" s="144">
        <f t="shared" si="100"/>
        <v>0</v>
      </c>
      <c r="AI129" s="144">
        <f t="shared" si="100"/>
        <v>0</v>
      </c>
      <c r="AJ129" s="144">
        <f t="shared" si="100"/>
        <v>0</v>
      </c>
      <c r="AK129" s="144">
        <f t="shared" si="100"/>
        <v>0</v>
      </c>
      <c r="AL129" s="144">
        <f t="shared" si="100"/>
        <v>0</v>
      </c>
      <c r="AM129" s="144">
        <f t="shared" si="100"/>
        <v>0</v>
      </c>
      <c r="AN129" s="144">
        <f t="shared" si="100"/>
        <v>0</v>
      </c>
      <c r="AO129" s="144">
        <f t="shared" si="100"/>
        <v>0</v>
      </c>
      <c r="AP129" s="144">
        <f t="shared" si="100"/>
        <v>0</v>
      </c>
      <c r="AQ129" s="144">
        <f t="shared" si="100"/>
        <v>0</v>
      </c>
      <c r="AR129" s="144">
        <f t="shared" si="100"/>
        <v>0</v>
      </c>
      <c r="AS129" s="144">
        <f t="shared" si="100"/>
        <v>0</v>
      </c>
      <c r="AT129" s="144">
        <f t="shared" si="100"/>
        <v>0</v>
      </c>
      <c r="AU129" s="144">
        <f t="shared" si="100"/>
        <v>0</v>
      </c>
      <c r="AV129" s="144">
        <f>SUMIF($AX$26:$CB$26,Betrachtungszeit_Heizung,AX129:CB129)</f>
        <v>0</v>
      </c>
      <c r="AX129" s="144">
        <f t="shared" si="58"/>
        <v>0</v>
      </c>
      <c r="AY129" s="144">
        <f t="shared" si="86"/>
        <v>0</v>
      </c>
      <c r="AZ129" s="144">
        <f t="shared" si="86"/>
        <v>0</v>
      </c>
      <c r="BA129" s="144">
        <f t="shared" si="86"/>
        <v>0</v>
      </c>
      <c r="BB129" s="144">
        <f t="shared" si="86"/>
        <v>0</v>
      </c>
      <c r="BC129" s="144">
        <f t="shared" si="86"/>
        <v>0</v>
      </c>
      <c r="BD129" s="144">
        <f t="shared" si="86"/>
        <v>0</v>
      </c>
      <c r="BE129" s="144">
        <f t="shared" si="86"/>
        <v>0</v>
      </c>
      <c r="BF129" s="144">
        <f t="shared" si="86"/>
        <v>0</v>
      </c>
      <c r="BG129" s="144">
        <f t="shared" si="86"/>
        <v>0</v>
      </c>
      <c r="BH129" s="144">
        <f t="shared" si="86"/>
        <v>0</v>
      </c>
      <c r="BI129" s="144">
        <f t="shared" si="86"/>
        <v>0</v>
      </c>
      <c r="BJ129" s="144">
        <f t="shared" si="86"/>
        <v>0</v>
      </c>
      <c r="BK129" s="144">
        <f t="shared" si="86"/>
        <v>0</v>
      </c>
      <c r="BL129" s="144">
        <f t="shared" si="86"/>
        <v>0</v>
      </c>
      <c r="BM129" s="144">
        <f t="shared" si="86"/>
        <v>0</v>
      </c>
      <c r="BN129" s="144">
        <f t="shared" si="85"/>
        <v>0</v>
      </c>
      <c r="BO129" s="144">
        <f t="shared" si="85"/>
        <v>0</v>
      </c>
      <c r="BP129" s="144">
        <f t="shared" si="85"/>
        <v>0</v>
      </c>
      <c r="BQ129" s="144">
        <f t="shared" si="85"/>
        <v>0</v>
      </c>
      <c r="BR129" s="144">
        <f t="shared" si="87"/>
        <v>0</v>
      </c>
      <c r="BS129" s="144">
        <f t="shared" si="87"/>
        <v>0</v>
      </c>
      <c r="BT129" s="144">
        <f t="shared" si="87"/>
        <v>0</v>
      </c>
      <c r="BU129" s="144">
        <f t="shared" si="87"/>
        <v>0</v>
      </c>
      <c r="BV129" s="144">
        <f t="shared" si="87"/>
        <v>0</v>
      </c>
      <c r="BW129" s="144">
        <f t="shared" si="87"/>
        <v>0</v>
      </c>
      <c r="BX129" s="144">
        <f t="shared" si="87"/>
        <v>0</v>
      </c>
      <c r="BY129" s="144">
        <f t="shared" si="87"/>
        <v>0</v>
      </c>
      <c r="BZ129" s="144">
        <f t="shared" si="87"/>
        <v>0</v>
      </c>
      <c r="CA129" s="144">
        <f t="shared" si="87"/>
        <v>0</v>
      </c>
      <c r="CB129" s="144">
        <f t="shared" si="87"/>
        <v>0</v>
      </c>
      <c r="CC129" s="369"/>
      <c r="CE129" s="189" t="str">
        <f t="shared" si="63"/>
        <v>Autre</v>
      </c>
      <c r="CF129" s="145"/>
      <c r="CG129" s="145">
        <v>1</v>
      </c>
      <c r="CH129" s="145">
        <v>1</v>
      </c>
      <c r="CI129" s="145">
        <v>1</v>
      </c>
      <c r="CJ129" s="145">
        <v>1</v>
      </c>
      <c r="CK129" s="145">
        <v>1</v>
      </c>
      <c r="CL129" s="145">
        <v>1</v>
      </c>
      <c r="CM129" s="145">
        <v>1</v>
      </c>
      <c r="CN129" s="145">
        <v>1</v>
      </c>
      <c r="CO129" s="145">
        <v>1</v>
      </c>
      <c r="CP129" s="145">
        <v>1</v>
      </c>
      <c r="CQ129" s="145">
        <v>1</v>
      </c>
      <c r="CR129" s="145">
        <v>1</v>
      </c>
      <c r="CS129" s="145">
        <v>1</v>
      </c>
      <c r="CT129" s="145">
        <f t="shared" si="64"/>
        <v>0</v>
      </c>
      <c r="CU129" s="145">
        <f t="shared" si="65"/>
        <v>0</v>
      </c>
      <c r="CV129" s="145">
        <f t="shared" si="67"/>
        <v>0</v>
      </c>
    </row>
    <row r="130" spans="1:100" s="137" customFormat="1" ht="13.5" hidden="1" thickBot="1" x14ac:dyDescent="0.25">
      <c r="A130" s="369"/>
      <c r="B130" s="625" t="s">
        <v>399</v>
      </c>
      <c r="C130" s="322"/>
      <c r="D130" s="129"/>
      <c r="E130" s="155"/>
      <c r="F130" s="127"/>
      <c r="G130" s="130"/>
      <c r="H130" s="639"/>
      <c r="I130" s="130"/>
      <c r="J130" s="112"/>
      <c r="K130" s="139"/>
      <c r="L130" s="140"/>
      <c r="M130" s="141"/>
      <c r="N130" s="141"/>
      <c r="O130" s="70"/>
      <c r="P130" s="134" t="str">
        <f t="shared" si="62"/>
        <v>14. Réseau de chaleur : conduites</v>
      </c>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369"/>
      <c r="CE130" s="374" t="str">
        <f t="shared" si="63"/>
        <v>14. Réseau de chaleur : conduites</v>
      </c>
      <c r="CF130" s="145">
        <v>1</v>
      </c>
      <c r="CG130" s="145">
        <v>1</v>
      </c>
      <c r="CH130" s="145">
        <v>1</v>
      </c>
      <c r="CI130" s="145">
        <v>1</v>
      </c>
      <c r="CJ130" s="145">
        <v>1</v>
      </c>
      <c r="CK130" s="145">
        <v>1</v>
      </c>
      <c r="CL130" s="145">
        <v>1</v>
      </c>
      <c r="CM130" s="145">
        <v>1</v>
      </c>
      <c r="CN130" s="145">
        <v>1</v>
      </c>
      <c r="CO130" s="145">
        <v>1</v>
      </c>
      <c r="CP130" s="145">
        <v>1</v>
      </c>
      <c r="CQ130" s="145">
        <v>1</v>
      </c>
      <c r="CR130" s="145">
        <v>1</v>
      </c>
      <c r="CS130" s="145">
        <v>1</v>
      </c>
      <c r="CT130" s="145">
        <f t="shared" si="64"/>
        <v>1</v>
      </c>
      <c r="CU130" s="145">
        <f t="shared" si="65"/>
        <v>1</v>
      </c>
      <c r="CV130" s="145">
        <f t="shared" si="67"/>
        <v>1</v>
      </c>
    </row>
    <row r="131" spans="1:100" s="137" customFormat="1" ht="13.5" hidden="1" thickBot="1" x14ac:dyDescent="0.25">
      <c r="A131" s="369"/>
      <c r="B131" s="98" t="s">
        <v>402</v>
      </c>
      <c r="C131" s="319"/>
      <c r="D131" s="49"/>
      <c r="E131" s="152">
        <v>30</v>
      </c>
      <c r="F131" s="642"/>
      <c r="G131" s="34">
        <v>0.01</v>
      </c>
      <c r="H131" s="636"/>
      <c r="I131" s="622" t="s">
        <v>124</v>
      </c>
      <c r="J131" s="112"/>
      <c r="K131" s="139">
        <f t="shared" si="68"/>
        <v>30</v>
      </c>
      <c r="L131" s="140">
        <f t="shared" ref="L131:L138" si="101">IF(ISNUMBER(H131),IF(I131=$D$332,IFERROR(H131/D131,"-"),H131/100),IF(ISNUMBER(G131),G131,0))</f>
        <v>0.01</v>
      </c>
      <c r="M131" s="141">
        <f t="shared" ref="M131:M138" si="102">IF(AND(ISNUMBER(H131),I131=$D$332),H131,L131*D131)</f>
        <v>0</v>
      </c>
      <c r="N131" s="141">
        <f t="shared" ref="N131:N185" si="103">1/K131*D131</f>
        <v>0</v>
      </c>
      <c r="O131" s="70"/>
      <c r="P131" s="143" t="str">
        <f t="shared" si="62"/>
        <v>Raccordement réseau froid</v>
      </c>
      <c r="Q131" s="144">
        <f t="shared" si="72"/>
        <v>0</v>
      </c>
      <c r="R131" s="144">
        <f t="shared" ref="R131:AU138" si="104">IF(Betrachtungszeit_Heizung&lt;R$26,0,IF(AND(Q$26&lt;&gt;0,Q$26/($K131)=INT(Q$26/($K131))),$D131,0))</f>
        <v>0</v>
      </c>
      <c r="S131" s="144">
        <f t="shared" si="104"/>
        <v>0</v>
      </c>
      <c r="T131" s="144">
        <f t="shared" si="104"/>
        <v>0</v>
      </c>
      <c r="U131" s="144">
        <f t="shared" si="104"/>
        <v>0</v>
      </c>
      <c r="V131" s="144">
        <f t="shared" si="104"/>
        <v>0</v>
      </c>
      <c r="W131" s="144">
        <f t="shared" si="104"/>
        <v>0</v>
      </c>
      <c r="X131" s="144">
        <f t="shared" si="104"/>
        <v>0</v>
      </c>
      <c r="Y131" s="144">
        <f t="shared" si="104"/>
        <v>0</v>
      </c>
      <c r="Z131" s="144">
        <f t="shared" si="104"/>
        <v>0</v>
      </c>
      <c r="AA131" s="144">
        <f t="shared" si="104"/>
        <v>0</v>
      </c>
      <c r="AB131" s="144">
        <f t="shared" si="104"/>
        <v>0</v>
      </c>
      <c r="AC131" s="144">
        <f t="shared" si="104"/>
        <v>0</v>
      </c>
      <c r="AD131" s="144">
        <f t="shared" si="104"/>
        <v>0</v>
      </c>
      <c r="AE131" s="144">
        <f t="shared" si="104"/>
        <v>0</v>
      </c>
      <c r="AF131" s="144">
        <f t="shared" si="104"/>
        <v>0</v>
      </c>
      <c r="AG131" s="144">
        <f t="shared" si="104"/>
        <v>0</v>
      </c>
      <c r="AH131" s="144">
        <f t="shared" si="104"/>
        <v>0</v>
      </c>
      <c r="AI131" s="144">
        <f t="shared" si="104"/>
        <v>0</v>
      </c>
      <c r="AJ131" s="144">
        <f t="shared" si="104"/>
        <v>0</v>
      </c>
      <c r="AK131" s="144">
        <f t="shared" si="104"/>
        <v>0</v>
      </c>
      <c r="AL131" s="144">
        <f t="shared" si="104"/>
        <v>0</v>
      </c>
      <c r="AM131" s="144">
        <f t="shared" si="104"/>
        <v>0</v>
      </c>
      <c r="AN131" s="144">
        <f t="shared" si="104"/>
        <v>0</v>
      </c>
      <c r="AO131" s="144">
        <f t="shared" si="104"/>
        <v>0</v>
      </c>
      <c r="AP131" s="144">
        <f t="shared" si="104"/>
        <v>0</v>
      </c>
      <c r="AQ131" s="144">
        <f t="shared" si="104"/>
        <v>0</v>
      </c>
      <c r="AR131" s="144">
        <f t="shared" si="104"/>
        <v>0</v>
      </c>
      <c r="AS131" s="144">
        <f t="shared" si="104"/>
        <v>0</v>
      </c>
      <c r="AT131" s="144">
        <f t="shared" si="104"/>
        <v>0</v>
      </c>
      <c r="AU131" s="144">
        <f t="shared" si="104"/>
        <v>0</v>
      </c>
      <c r="AV131" s="144">
        <f t="shared" ref="AV131:AV138" si="105">SUMIF($AX$26:$CB$26,Betrachtungszeit_Heizung,AX131:CB131)</f>
        <v>0</v>
      </c>
      <c r="AX131" s="144">
        <f t="shared" si="58"/>
        <v>0</v>
      </c>
      <c r="AY131" s="144">
        <f t="shared" ref="AY131:BM149" si="106">AX131-$N131+R131</f>
        <v>0</v>
      </c>
      <c r="AZ131" s="144">
        <f t="shared" si="106"/>
        <v>0</v>
      </c>
      <c r="BA131" s="144">
        <f t="shared" si="106"/>
        <v>0</v>
      </c>
      <c r="BB131" s="144">
        <f t="shared" si="106"/>
        <v>0</v>
      </c>
      <c r="BC131" s="144">
        <f t="shared" si="106"/>
        <v>0</v>
      </c>
      <c r="BD131" s="144">
        <f t="shared" si="106"/>
        <v>0</v>
      </c>
      <c r="BE131" s="144">
        <f t="shared" si="106"/>
        <v>0</v>
      </c>
      <c r="BF131" s="144">
        <f t="shared" si="106"/>
        <v>0</v>
      </c>
      <c r="BG131" s="144">
        <f t="shared" si="106"/>
        <v>0</v>
      </c>
      <c r="BH131" s="144">
        <f t="shared" si="106"/>
        <v>0</v>
      </c>
      <c r="BI131" s="144">
        <f t="shared" si="106"/>
        <v>0</v>
      </c>
      <c r="BJ131" s="144">
        <f t="shared" si="106"/>
        <v>0</v>
      </c>
      <c r="BK131" s="144">
        <f t="shared" si="106"/>
        <v>0</v>
      </c>
      <c r="BL131" s="144">
        <f t="shared" si="106"/>
        <v>0</v>
      </c>
      <c r="BM131" s="144">
        <f t="shared" si="106"/>
        <v>0</v>
      </c>
      <c r="BN131" s="144">
        <f t="shared" si="85"/>
        <v>0</v>
      </c>
      <c r="BO131" s="144">
        <f t="shared" si="85"/>
        <v>0</v>
      </c>
      <c r="BP131" s="144">
        <f t="shared" si="85"/>
        <v>0</v>
      </c>
      <c r="BQ131" s="144">
        <f t="shared" si="85"/>
        <v>0</v>
      </c>
      <c r="BR131" s="144">
        <f t="shared" si="87"/>
        <v>0</v>
      </c>
      <c r="BS131" s="144">
        <f t="shared" si="87"/>
        <v>0</v>
      </c>
      <c r="BT131" s="144">
        <f t="shared" si="87"/>
        <v>0</v>
      </c>
      <c r="BU131" s="144">
        <f t="shared" si="87"/>
        <v>0</v>
      </c>
      <c r="BV131" s="144">
        <f t="shared" si="87"/>
        <v>0</v>
      </c>
      <c r="BW131" s="144">
        <f t="shared" si="87"/>
        <v>0</v>
      </c>
      <c r="BX131" s="144">
        <f t="shared" si="87"/>
        <v>0</v>
      </c>
      <c r="BY131" s="144">
        <f t="shared" si="87"/>
        <v>0</v>
      </c>
      <c r="BZ131" s="144">
        <f t="shared" si="87"/>
        <v>0</v>
      </c>
      <c r="CA131" s="144">
        <f t="shared" si="87"/>
        <v>0</v>
      </c>
      <c r="CB131" s="144">
        <f t="shared" si="87"/>
        <v>0</v>
      </c>
      <c r="CC131" s="369"/>
      <c r="CE131" s="189" t="str">
        <f t="shared" si="63"/>
        <v>Raccordement réseau froid</v>
      </c>
      <c r="CF131" s="145"/>
      <c r="CG131" s="145">
        <v>1</v>
      </c>
      <c r="CH131" s="145">
        <v>1</v>
      </c>
      <c r="CI131" s="145">
        <v>1</v>
      </c>
      <c r="CJ131" s="145">
        <v>1</v>
      </c>
      <c r="CK131" s="145">
        <v>1</v>
      </c>
      <c r="CL131" s="145">
        <v>1</v>
      </c>
      <c r="CM131" s="145">
        <v>1</v>
      </c>
      <c r="CN131" s="145">
        <v>1</v>
      </c>
      <c r="CO131" s="145">
        <v>1</v>
      </c>
      <c r="CP131" s="145">
        <v>1</v>
      </c>
      <c r="CQ131" s="145">
        <v>1</v>
      </c>
      <c r="CR131" s="145">
        <v>1</v>
      </c>
      <c r="CS131" s="145">
        <v>1</v>
      </c>
      <c r="CT131" s="145">
        <f t="shared" si="64"/>
        <v>0</v>
      </c>
      <c r="CU131" s="145">
        <f t="shared" si="65"/>
        <v>0</v>
      </c>
      <c r="CV131" s="145">
        <f t="shared" si="67"/>
        <v>0</v>
      </c>
    </row>
    <row r="132" spans="1:100" s="137" customFormat="1" ht="13.5" hidden="1" thickBot="1" x14ac:dyDescent="0.25">
      <c r="A132" s="369"/>
      <c r="B132" s="98" t="s">
        <v>403</v>
      </c>
      <c r="C132" s="319"/>
      <c r="D132" s="49"/>
      <c r="E132" s="152">
        <v>30</v>
      </c>
      <c r="F132" s="642"/>
      <c r="G132" s="34">
        <v>0.01</v>
      </c>
      <c r="H132" s="636"/>
      <c r="I132" s="622" t="s">
        <v>124</v>
      </c>
      <c r="J132" s="112"/>
      <c r="K132" s="139">
        <f t="shared" si="68"/>
        <v>30</v>
      </c>
      <c r="L132" s="140">
        <f t="shared" si="101"/>
        <v>0.01</v>
      </c>
      <c r="M132" s="141">
        <f t="shared" si="102"/>
        <v>0</v>
      </c>
      <c r="N132" s="141">
        <f t="shared" si="103"/>
        <v>0</v>
      </c>
      <c r="O132" s="70"/>
      <c r="P132" s="143" t="str">
        <f t="shared" si="62"/>
        <v>Raccordement réseau de chaleur</v>
      </c>
      <c r="Q132" s="144">
        <f t="shared" si="72"/>
        <v>0</v>
      </c>
      <c r="R132" s="144">
        <f t="shared" si="104"/>
        <v>0</v>
      </c>
      <c r="S132" s="144">
        <f t="shared" si="104"/>
        <v>0</v>
      </c>
      <c r="T132" s="144">
        <f t="shared" si="104"/>
        <v>0</v>
      </c>
      <c r="U132" s="144">
        <f t="shared" si="104"/>
        <v>0</v>
      </c>
      <c r="V132" s="144">
        <f t="shared" si="104"/>
        <v>0</v>
      </c>
      <c r="W132" s="144">
        <f t="shared" si="104"/>
        <v>0</v>
      </c>
      <c r="X132" s="144">
        <f t="shared" si="104"/>
        <v>0</v>
      </c>
      <c r="Y132" s="144">
        <f t="shared" si="104"/>
        <v>0</v>
      </c>
      <c r="Z132" s="144">
        <f t="shared" si="104"/>
        <v>0</v>
      </c>
      <c r="AA132" s="144">
        <f t="shared" si="104"/>
        <v>0</v>
      </c>
      <c r="AB132" s="144">
        <f t="shared" si="104"/>
        <v>0</v>
      </c>
      <c r="AC132" s="144">
        <f t="shared" si="104"/>
        <v>0</v>
      </c>
      <c r="AD132" s="144">
        <f t="shared" si="104"/>
        <v>0</v>
      </c>
      <c r="AE132" s="144">
        <f t="shared" si="104"/>
        <v>0</v>
      </c>
      <c r="AF132" s="144">
        <f t="shared" si="104"/>
        <v>0</v>
      </c>
      <c r="AG132" s="144">
        <f t="shared" si="104"/>
        <v>0</v>
      </c>
      <c r="AH132" s="144">
        <f t="shared" si="104"/>
        <v>0</v>
      </c>
      <c r="AI132" s="144">
        <f t="shared" si="104"/>
        <v>0</v>
      </c>
      <c r="AJ132" s="144">
        <f t="shared" si="104"/>
        <v>0</v>
      </c>
      <c r="AK132" s="144">
        <f t="shared" si="104"/>
        <v>0</v>
      </c>
      <c r="AL132" s="144">
        <f t="shared" si="104"/>
        <v>0</v>
      </c>
      <c r="AM132" s="144">
        <f t="shared" si="104"/>
        <v>0</v>
      </c>
      <c r="AN132" s="144">
        <f t="shared" si="104"/>
        <v>0</v>
      </c>
      <c r="AO132" s="144">
        <f t="shared" si="104"/>
        <v>0</v>
      </c>
      <c r="AP132" s="144">
        <f t="shared" si="104"/>
        <v>0</v>
      </c>
      <c r="AQ132" s="144">
        <f t="shared" si="104"/>
        <v>0</v>
      </c>
      <c r="AR132" s="144">
        <f t="shared" si="104"/>
        <v>0</v>
      </c>
      <c r="AS132" s="144">
        <f t="shared" si="104"/>
        <v>0</v>
      </c>
      <c r="AT132" s="144">
        <f t="shared" si="104"/>
        <v>0</v>
      </c>
      <c r="AU132" s="144">
        <f t="shared" si="104"/>
        <v>0</v>
      </c>
      <c r="AV132" s="144">
        <f t="shared" si="105"/>
        <v>0</v>
      </c>
      <c r="AX132" s="144">
        <f t="shared" si="58"/>
        <v>0</v>
      </c>
      <c r="AY132" s="144">
        <f t="shared" si="106"/>
        <v>0</v>
      </c>
      <c r="AZ132" s="144">
        <f t="shared" si="106"/>
        <v>0</v>
      </c>
      <c r="BA132" s="144">
        <f t="shared" si="106"/>
        <v>0</v>
      </c>
      <c r="BB132" s="144">
        <f t="shared" si="106"/>
        <v>0</v>
      </c>
      <c r="BC132" s="144">
        <f t="shared" si="106"/>
        <v>0</v>
      </c>
      <c r="BD132" s="144">
        <f t="shared" si="106"/>
        <v>0</v>
      </c>
      <c r="BE132" s="144">
        <f t="shared" si="106"/>
        <v>0</v>
      </c>
      <c r="BF132" s="144">
        <f t="shared" si="106"/>
        <v>0</v>
      </c>
      <c r="BG132" s="144">
        <f t="shared" si="106"/>
        <v>0</v>
      </c>
      <c r="BH132" s="144">
        <f t="shared" si="106"/>
        <v>0</v>
      </c>
      <c r="BI132" s="144">
        <f t="shared" si="106"/>
        <v>0</v>
      </c>
      <c r="BJ132" s="144">
        <f t="shared" si="106"/>
        <v>0</v>
      </c>
      <c r="BK132" s="144">
        <f t="shared" si="106"/>
        <v>0</v>
      </c>
      <c r="BL132" s="144">
        <f t="shared" si="106"/>
        <v>0</v>
      </c>
      <c r="BM132" s="144">
        <f t="shared" si="106"/>
        <v>0</v>
      </c>
      <c r="BN132" s="144">
        <f t="shared" si="85"/>
        <v>0</v>
      </c>
      <c r="BO132" s="144">
        <f t="shared" si="85"/>
        <v>0</v>
      </c>
      <c r="BP132" s="144">
        <f t="shared" si="85"/>
        <v>0</v>
      </c>
      <c r="BQ132" s="144">
        <f t="shared" si="85"/>
        <v>0</v>
      </c>
      <c r="BR132" s="144">
        <f t="shared" si="87"/>
        <v>0</v>
      </c>
      <c r="BS132" s="144">
        <f t="shared" si="87"/>
        <v>0</v>
      </c>
      <c r="BT132" s="144">
        <f t="shared" si="87"/>
        <v>0</v>
      </c>
      <c r="BU132" s="144">
        <f t="shared" si="87"/>
        <v>0</v>
      </c>
      <c r="BV132" s="144">
        <f t="shared" si="87"/>
        <v>0</v>
      </c>
      <c r="BW132" s="144">
        <f t="shared" si="87"/>
        <v>0</v>
      </c>
      <c r="BX132" s="144">
        <f t="shared" si="87"/>
        <v>0</v>
      </c>
      <c r="BY132" s="144">
        <f t="shared" si="87"/>
        <v>0</v>
      </c>
      <c r="BZ132" s="144">
        <f t="shared" si="87"/>
        <v>0</v>
      </c>
      <c r="CA132" s="144">
        <f t="shared" si="87"/>
        <v>0</v>
      </c>
      <c r="CB132" s="144">
        <f t="shared" si="87"/>
        <v>0</v>
      </c>
      <c r="CC132" s="369"/>
      <c r="CE132" s="189" t="str">
        <f t="shared" si="63"/>
        <v>Raccordement réseau de chaleur</v>
      </c>
      <c r="CF132" s="145"/>
      <c r="CG132" s="145">
        <v>1</v>
      </c>
      <c r="CH132" s="145">
        <v>1</v>
      </c>
      <c r="CI132" s="145">
        <v>1</v>
      </c>
      <c r="CJ132" s="145">
        <v>1</v>
      </c>
      <c r="CK132" s="145">
        <v>1</v>
      </c>
      <c r="CL132" s="145">
        <v>1</v>
      </c>
      <c r="CM132" s="145">
        <v>1</v>
      </c>
      <c r="CN132" s="145">
        <v>1</v>
      </c>
      <c r="CO132" s="145">
        <v>1</v>
      </c>
      <c r="CP132" s="145">
        <v>1</v>
      </c>
      <c r="CQ132" s="145">
        <v>1</v>
      </c>
      <c r="CR132" s="145">
        <v>1</v>
      </c>
      <c r="CS132" s="145">
        <v>1</v>
      </c>
      <c r="CT132" s="145">
        <f t="shared" si="64"/>
        <v>0</v>
      </c>
      <c r="CU132" s="145">
        <f t="shared" si="65"/>
        <v>0</v>
      </c>
      <c r="CV132" s="145">
        <f t="shared" si="67"/>
        <v>0</v>
      </c>
    </row>
    <row r="133" spans="1:100" s="137" customFormat="1" ht="13.5" hidden="1" thickBot="1" x14ac:dyDescent="0.25">
      <c r="A133" s="369"/>
      <c r="B133" s="98" t="s">
        <v>404</v>
      </c>
      <c r="C133" s="319"/>
      <c r="D133" s="49"/>
      <c r="E133" s="152">
        <v>30</v>
      </c>
      <c r="F133" s="642"/>
      <c r="G133" s="34">
        <v>0.01</v>
      </c>
      <c r="H133" s="636"/>
      <c r="I133" s="622" t="s">
        <v>124</v>
      </c>
      <c r="J133" s="112"/>
      <c r="K133" s="139">
        <f t="shared" si="68"/>
        <v>30</v>
      </c>
      <c r="L133" s="140">
        <f t="shared" si="101"/>
        <v>0.01</v>
      </c>
      <c r="M133" s="141">
        <f t="shared" si="102"/>
        <v>0</v>
      </c>
      <c r="N133" s="141">
        <f t="shared" si="103"/>
        <v>0</v>
      </c>
      <c r="O133" s="70"/>
      <c r="P133" s="143" t="str">
        <f t="shared" si="62"/>
        <v>Raccordement sanitaire</v>
      </c>
      <c r="Q133" s="144">
        <f t="shared" si="72"/>
        <v>0</v>
      </c>
      <c r="R133" s="144">
        <f t="shared" si="104"/>
        <v>0</v>
      </c>
      <c r="S133" s="144">
        <f t="shared" si="104"/>
        <v>0</v>
      </c>
      <c r="T133" s="144">
        <f t="shared" si="104"/>
        <v>0</v>
      </c>
      <c r="U133" s="144">
        <f t="shared" si="104"/>
        <v>0</v>
      </c>
      <c r="V133" s="144">
        <f t="shared" si="104"/>
        <v>0</v>
      </c>
      <c r="W133" s="144">
        <f t="shared" si="104"/>
        <v>0</v>
      </c>
      <c r="X133" s="144">
        <f t="shared" si="104"/>
        <v>0</v>
      </c>
      <c r="Y133" s="144">
        <f t="shared" si="104"/>
        <v>0</v>
      </c>
      <c r="Z133" s="144">
        <f t="shared" si="104"/>
        <v>0</v>
      </c>
      <c r="AA133" s="144">
        <f t="shared" si="104"/>
        <v>0</v>
      </c>
      <c r="AB133" s="144">
        <f t="shared" si="104"/>
        <v>0</v>
      </c>
      <c r="AC133" s="144">
        <f t="shared" si="104"/>
        <v>0</v>
      </c>
      <c r="AD133" s="144">
        <f t="shared" si="104"/>
        <v>0</v>
      </c>
      <c r="AE133" s="144">
        <f t="shared" si="104"/>
        <v>0</v>
      </c>
      <c r="AF133" s="144">
        <f t="shared" si="104"/>
        <v>0</v>
      </c>
      <c r="AG133" s="144">
        <f t="shared" si="104"/>
        <v>0</v>
      </c>
      <c r="AH133" s="144">
        <f t="shared" si="104"/>
        <v>0</v>
      </c>
      <c r="AI133" s="144">
        <f t="shared" si="104"/>
        <v>0</v>
      </c>
      <c r="AJ133" s="144">
        <f t="shared" si="104"/>
        <v>0</v>
      </c>
      <c r="AK133" s="144">
        <f t="shared" si="104"/>
        <v>0</v>
      </c>
      <c r="AL133" s="144">
        <f t="shared" si="104"/>
        <v>0</v>
      </c>
      <c r="AM133" s="144">
        <f t="shared" si="104"/>
        <v>0</v>
      </c>
      <c r="AN133" s="144">
        <f t="shared" si="104"/>
        <v>0</v>
      </c>
      <c r="AO133" s="144">
        <f t="shared" si="104"/>
        <v>0</v>
      </c>
      <c r="AP133" s="144">
        <f t="shared" si="104"/>
        <v>0</v>
      </c>
      <c r="AQ133" s="144">
        <f t="shared" si="104"/>
        <v>0</v>
      </c>
      <c r="AR133" s="144">
        <f t="shared" si="104"/>
        <v>0</v>
      </c>
      <c r="AS133" s="144">
        <f t="shared" si="104"/>
        <v>0</v>
      </c>
      <c r="AT133" s="144">
        <f t="shared" si="104"/>
        <v>0</v>
      </c>
      <c r="AU133" s="144">
        <f t="shared" si="104"/>
        <v>0</v>
      </c>
      <c r="AV133" s="144">
        <f t="shared" si="105"/>
        <v>0</v>
      </c>
      <c r="AX133" s="144">
        <f t="shared" si="58"/>
        <v>0</v>
      </c>
      <c r="AY133" s="144">
        <f t="shared" si="106"/>
        <v>0</v>
      </c>
      <c r="AZ133" s="144">
        <f t="shared" si="106"/>
        <v>0</v>
      </c>
      <c r="BA133" s="144">
        <f t="shared" si="106"/>
        <v>0</v>
      </c>
      <c r="BB133" s="144">
        <f t="shared" si="106"/>
        <v>0</v>
      </c>
      <c r="BC133" s="144">
        <f t="shared" si="106"/>
        <v>0</v>
      </c>
      <c r="BD133" s="144">
        <f t="shared" si="106"/>
        <v>0</v>
      </c>
      <c r="BE133" s="144">
        <f t="shared" si="106"/>
        <v>0</v>
      </c>
      <c r="BF133" s="144">
        <f t="shared" si="106"/>
        <v>0</v>
      </c>
      <c r="BG133" s="144">
        <f t="shared" si="106"/>
        <v>0</v>
      </c>
      <c r="BH133" s="144">
        <f t="shared" si="106"/>
        <v>0</v>
      </c>
      <c r="BI133" s="144">
        <f t="shared" si="106"/>
        <v>0</v>
      </c>
      <c r="BJ133" s="144">
        <f t="shared" si="106"/>
        <v>0</v>
      </c>
      <c r="BK133" s="144">
        <f t="shared" si="106"/>
        <v>0</v>
      </c>
      <c r="BL133" s="144">
        <f t="shared" si="106"/>
        <v>0</v>
      </c>
      <c r="BM133" s="144">
        <f t="shared" si="106"/>
        <v>0</v>
      </c>
      <c r="BN133" s="144">
        <f t="shared" si="85"/>
        <v>0</v>
      </c>
      <c r="BO133" s="144">
        <f t="shared" si="85"/>
        <v>0</v>
      </c>
      <c r="BP133" s="144">
        <f t="shared" si="85"/>
        <v>0</v>
      </c>
      <c r="BQ133" s="144">
        <f t="shared" si="85"/>
        <v>0</v>
      </c>
      <c r="BR133" s="144">
        <f t="shared" si="87"/>
        <v>0</v>
      </c>
      <c r="BS133" s="144">
        <f t="shared" si="87"/>
        <v>0</v>
      </c>
      <c r="BT133" s="144">
        <f t="shared" si="87"/>
        <v>0</v>
      </c>
      <c r="BU133" s="144">
        <f t="shared" si="87"/>
        <v>0</v>
      </c>
      <c r="BV133" s="144">
        <f t="shared" si="87"/>
        <v>0</v>
      </c>
      <c r="BW133" s="144">
        <f t="shared" si="87"/>
        <v>0</v>
      </c>
      <c r="BX133" s="144">
        <f t="shared" si="87"/>
        <v>0</v>
      </c>
      <c r="BY133" s="144">
        <f t="shared" si="87"/>
        <v>0</v>
      </c>
      <c r="BZ133" s="144">
        <f t="shared" si="87"/>
        <v>0</v>
      </c>
      <c r="CA133" s="144">
        <f t="shared" si="87"/>
        <v>0</v>
      </c>
      <c r="CB133" s="144">
        <f t="shared" si="87"/>
        <v>0</v>
      </c>
      <c r="CC133" s="369"/>
      <c r="CE133" s="189" t="str">
        <f t="shared" si="63"/>
        <v>Raccordement sanitaire</v>
      </c>
      <c r="CF133" s="145"/>
      <c r="CG133" s="145">
        <v>1</v>
      </c>
      <c r="CH133" s="145">
        <v>1</v>
      </c>
      <c r="CI133" s="145">
        <v>1</v>
      </c>
      <c r="CJ133" s="145">
        <v>1</v>
      </c>
      <c r="CK133" s="145">
        <v>1</v>
      </c>
      <c r="CL133" s="145">
        <v>1</v>
      </c>
      <c r="CM133" s="145">
        <v>1</v>
      </c>
      <c r="CN133" s="145">
        <v>1</v>
      </c>
      <c r="CO133" s="145">
        <v>1</v>
      </c>
      <c r="CP133" s="145">
        <v>1</v>
      </c>
      <c r="CQ133" s="145">
        <v>1</v>
      </c>
      <c r="CR133" s="145">
        <v>1</v>
      </c>
      <c r="CS133" s="145">
        <v>1</v>
      </c>
      <c r="CT133" s="145">
        <f t="shared" si="64"/>
        <v>0</v>
      </c>
      <c r="CU133" s="145">
        <f t="shared" si="65"/>
        <v>0</v>
      </c>
      <c r="CV133" s="145">
        <f t="shared" si="67"/>
        <v>0</v>
      </c>
    </row>
    <row r="134" spans="1:100" s="137" customFormat="1" ht="13.5" hidden="1" thickBot="1" x14ac:dyDescent="0.25">
      <c r="A134" s="369"/>
      <c r="B134" s="98" t="s">
        <v>437</v>
      </c>
      <c r="C134" s="319"/>
      <c r="D134" s="49"/>
      <c r="E134" s="152">
        <v>30</v>
      </c>
      <c r="F134" s="642"/>
      <c r="G134" s="34">
        <v>1.4999999999999999E-2</v>
      </c>
      <c r="H134" s="636"/>
      <c r="I134" s="622" t="s">
        <v>124</v>
      </c>
      <c r="J134" s="112"/>
      <c r="K134" s="139">
        <f t="shared" si="68"/>
        <v>30</v>
      </c>
      <c r="L134" s="140">
        <f t="shared" si="101"/>
        <v>1.4999999999999999E-2</v>
      </c>
      <c r="M134" s="141">
        <f t="shared" si="102"/>
        <v>0</v>
      </c>
      <c r="N134" s="141">
        <f t="shared" si="103"/>
        <v>0</v>
      </c>
      <c r="O134" s="70"/>
      <c r="P134" s="143" t="str">
        <f t="shared" si="62"/>
        <v>Raccordement bâtiment</v>
      </c>
      <c r="Q134" s="144">
        <f t="shared" si="72"/>
        <v>0</v>
      </c>
      <c r="R134" s="144">
        <f t="shared" si="104"/>
        <v>0</v>
      </c>
      <c r="S134" s="144">
        <f t="shared" si="104"/>
        <v>0</v>
      </c>
      <c r="T134" s="144">
        <f t="shared" si="104"/>
        <v>0</v>
      </c>
      <c r="U134" s="144">
        <f t="shared" si="104"/>
        <v>0</v>
      </c>
      <c r="V134" s="144">
        <f t="shared" si="104"/>
        <v>0</v>
      </c>
      <c r="W134" s="144">
        <f t="shared" si="104"/>
        <v>0</v>
      </c>
      <c r="X134" s="144">
        <f t="shared" si="104"/>
        <v>0</v>
      </c>
      <c r="Y134" s="144">
        <f t="shared" si="104"/>
        <v>0</v>
      </c>
      <c r="Z134" s="144">
        <f t="shared" si="104"/>
        <v>0</v>
      </c>
      <c r="AA134" s="144">
        <f t="shared" si="104"/>
        <v>0</v>
      </c>
      <c r="AB134" s="144">
        <f t="shared" si="104"/>
        <v>0</v>
      </c>
      <c r="AC134" s="144">
        <f t="shared" si="104"/>
        <v>0</v>
      </c>
      <c r="AD134" s="144">
        <f t="shared" si="104"/>
        <v>0</v>
      </c>
      <c r="AE134" s="144">
        <f t="shared" si="104"/>
        <v>0</v>
      </c>
      <c r="AF134" s="144">
        <f t="shared" si="104"/>
        <v>0</v>
      </c>
      <c r="AG134" s="144">
        <f t="shared" si="104"/>
        <v>0</v>
      </c>
      <c r="AH134" s="144">
        <f t="shared" si="104"/>
        <v>0</v>
      </c>
      <c r="AI134" s="144">
        <f t="shared" si="104"/>
        <v>0</v>
      </c>
      <c r="AJ134" s="144">
        <f t="shared" si="104"/>
        <v>0</v>
      </c>
      <c r="AK134" s="144">
        <f t="shared" si="104"/>
        <v>0</v>
      </c>
      <c r="AL134" s="144">
        <f t="shared" si="104"/>
        <v>0</v>
      </c>
      <c r="AM134" s="144">
        <f t="shared" si="104"/>
        <v>0</v>
      </c>
      <c r="AN134" s="144">
        <f t="shared" si="104"/>
        <v>0</v>
      </c>
      <c r="AO134" s="144">
        <f t="shared" si="104"/>
        <v>0</v>
      </c>
      <c r="AP134" s="144">
        <f t="shared" si="104"/>
        <v>0</v>
      </c>
      <c r="AQ134" s="144">
        <f t="shared" si="104"/>
        <v>0</v>
      </c>
      <c r="AR134" s="144">
        <f t="shared" si="104"/>
        <v>0</v>
      </c>
      <c r="AS134" s="144">
        <f t="shared" si="104"/>
        <v>0</v>
      </c>
      <c r="AT134" s="144">
        <f t="shared" si="104"/>
        <v>0</v>
      </c>
      <c r="AU134" s="144">
        <f t="shared" si="104"/>
        <v>0</v>
      </c>
      <c r="AV134" s="144">
        <f t="shared" si="105"/>
        <v>0</v>
      </c>
      <c r="AX134" s="144">
        <f t="shared" si="58"/>
        <v>0</v>
      </c>
      <c r="AY134" s="144">
        <f t="shared" si="106"/>
        <v>0</v>
      </c>
      <c r="AZ134" s="144">
        <f t="shared" si="106"/>
        <v>0</v>
      </c>
      <c r="BA134" s="144">
        <f t="shared" si="106"/>
        <v>0</v>
      </c>
      <c r="BB134" s="144">
        <f t="shared" si="106"/>
        <v>0</v>
      </c>
      <c r="BC134" s="144">
        <f t="shared" si="106"/>
        <v>0</v>
      </c>
      <c r="BD134" s="144">
        <f t="shared" si="106"/>
        <v>0</v>
      </c>
      <c r="BE134" s="144">
        <f t="shared" si="106"/>
        <v>0</v>
      </c>
      <c r="BF134" s="144">
        <f t="shared" si="106"/>
        <v>0</v>
      </c>
      <c r="BG134" s="144">
        <f t="shared" si="106"/>
        <v>0</v>
      </c>
      <c r="BH134" s="144">
        <f t="shared" si="106"/>
        <v>0</v>
      </c>
      <c r="BI134" s="144">
        <f t="shared" si="106"/>
        <v>0</v>
      </c>
      <c r="BJ134" s="144">
        <f t="shared" si="106"/>
        <v>0</v>
      </c>
      <c r="BK134" s="144">
        <f t="shared" si="106"/>
        <v>0</v>
      </c>
      <c r="BL134" s="144">
        <f t="shared" si="106"/>
        <v>0</v>
      </c>
      <c r="BM134" s="144">
        <f t="shared" si="106"/>
        <v>0</v>
      </c>
      <c r="BN134" s="144">
        <f t="shared" si="85"/>
        <v>0</v>
      </c>
      <c r="BO134" s="144">
        <f t="shared" si="85"/>
        <v>0</v>
      </c>
      <c r="BP134" s="144">
        <f t="shared" si="85"/>
        <v>0</v>
      </c>
      <c r="BQ134" s="144">
        <f t="shared" si="85"/>
        <v>0</v>
      </c>
      <c r="BR134" s="144">
        <f t="shared" si="87"/>
        <v>0</v>
      </c>
      <c r="BS134" s="144">
        <f t="shared" si="87"/>
        <v>0</v>
      </c>
      <c r="BT134" s="144">
        <f t="shared" si="87"/>
        <v>0</v>
      </c>
      <c r="BU134" s="144">
        <f t="shared" si="87"/>
        <v>0</v>
      </c>
      <c r="BV134" s="144">
        <f t="shared" si="87"/>
        <v>0</v>
      </c>
      <c r="BW134" s="144">
        <f t="shared" si="87"/>
        <v>0</v>
      </c>
      <c r="BX134" s="144">
        <f t="shared" si="87"/>
        <v>0</v>
      </c>
      <c r="BY134" s="144">
        <f t="shared" si="87"/>
        <v>0</v>
      </c>
      <c r="BZ134" s="144">
        <f t="shared" si="87"/>
        <v>0</v>
      </c>
      <c r="CA134" s="144">
        <f t="shared" si="87"/>
        <v>0</v>
      </c>
      <c r="CB134" s="144">
        <f t="shared" si="87"/>
        <v>0</v>
      </c>
      <c r="CC134" s="369"/>
      <c r="CE134" s="189" t="str">
        <f t="shared" si="63"/>
        <v>Raccordement bâtiment</v>
      </c>
      <c r="CF134" s="145"/>
      <c r="CG134" s="145">
        <v>1</v>
      </c>
      <c r="CH134" s="145">
        <v>1</v>
      </c>
      <c r="CI134" s="145">
        <v>1</v>
      </c>
      <c r="CJ134" s="145">
        <v>1</v>
      </c>
      <c r="CK134" s="145">
        <v>1</v>
      </c>
      <c r="CL134" s="145">
        <v>1</v>
      </c>
      <c r="CM134" s="145">
        <v>1</v>
      </c>
      <c r="CN134" s="145">
        <v>1</v>
      </c>
      <c r="CO134" s="145">
        <v>1</v>
      </c>
      <c r="CP134" s="145">
        <v>1</v>
      </c>
      <c r="CQ134" s="145">
        <v>1</v>
      </c>
      <c r="CR134" s="145">
        <v>1</v>
      </c>
      <c r="CS134" s="145">
        <v>1</v>
      </c>
      <c r="CT134" s="145">
        <f t="shared" si="64"/>
        <v>0</v>
      </c>
      <c r="CU134" s="145">
        <f t="shared" si="65"/>
        <v>0</v>
      </c>
      <c r="CV134" s="145">
        <f t="shared" si="67"/>
        <v>0</v>
      </c>
    </row>
    <row r="135" spans="1:100" s="137" customFormat="1" ht="13.5" hidden="1" thickBot="1" x14ac:dyDescent="0.25">
      <c r="A135" s="369"/>
      <c r="B135" s="98" t="s">
        <v>405</v>
      </c>
      <c r="C135" s="320"/>
      <c r="D135" s="50"/>
      <c r="E135" s="152">
        <v>20</v>
      </c>
      <c r="F135" s="643"/>
      <c r="G135" s="34">
        <v>0.02</v>
      </c>
      <c r="H135" s="637"/>
      <c r="I135" s="622" t="s">
        <v>124</v>
      </c>
      <c r="J135" s="112"/>
      <c r="K135" s="139">
        <f t="shared" si="68"/>
        <v>20</v>
      </c>
      <c r="L135" s="140">
        <f t="shared" si="101"/>
        <v>0.02</v>
      </c>
      <c r="M135" s="141">
        <f t="shared" si="102"/>
        <v>0</v>
      </c>
      <c r="N135" s="141">
        <f t="shared" si="103"/>
        <v>0</v>
      </c>
      <c r="O135" s="70"/>
      <c r="P135" s="143" t="str">
        <f t="shared" si="62"/>
        <v>Sous-stations chauffage</v>
      </c>
      <c r="Q135" s="144">
        <f t="shared" si="72"/>
        <v>0</v>
      </c>
      <c r="R135" s="144">
        <f t="shared" si="104"/>
        <v>0</v>
      </c>
      <c r="S135" s="144">
        <f t="shared" si="104"/>
        <v>0</v>
      </c>
      <c r="T135" s="144">
        <f t="shared" si="104"/>
        <v>0</v>
      </c>
      <c r="U135" s="144">
        <f t="shared" si="104"/>
        <v>0</v>
      </c>
      <c r="V135" s="144">
        <f t="shared" si="104"/>
        <v>0</v>
      </c>
      <c r="W135" s="144">
        <f t="shared" si="104"/>
        <v>0</v>
      </c>
      <c r="X135" s="144">
        <f t="shared" si="104"/>
        <v>0</v>
      </c>
      <c r="Y135" s="144">
        <f t="shared" si="104"/>
        <v>0</v>
      </c>
      <c r="Z135" s="144">
        <f t="shared" si="104"/>
        <v>0</v>
      </c>
      <c r="AA135" s="144">
        <f t="shared" si="104"/>
        <v>0</v>
      </c>
      <c r="AB135" s="144">
        <f t="shared" si="104"/>
        <v>0</v>
      </c>
      <c r="AC135" s="144">
        <f t="shared" si="104"/>
        <v>0</v>
      </c>
      <c r="AD135" s="144">
        <f t="shared" si="104"/>
        <v>0</v>
      </c>
      <c r="AE135" s="144">
        <f t="shared" si="104"/>
        <v>0</v>
      </c>
      <c r="AF135" s="144">
        <f t="shared" si="104"/>
        <v>0</v>
      </c>
      <c r="AG135" s="144">
        <f t="shared" si="104"/>
        <v>0</v>
      </c>
      <c r="AH135" s="144">
        <f t="shared" si="104"/>
        <v>0</v>
      </c>
      <c r="AI135" s="144">
        <f t="shared" si="104"/>
        <v>0</v>
      </c>
      <c r="AJ135" s="144">
        <f t="shared" si="104"/>
        <v>0</v>
      </c>
      <c r="AK135" s="144">
        <f t="shared" si="104"/>
        <v>0</v>
      </c>
      <c r="AL135" s="144">
        <f t="shared" si="104"/>
        <v>0</v>
      </c>
      <c r="AM135" s="144">
        <f t="shared" si="104"/>
        <v>0</v>
      </c>
      <c r="AN135" s="144">
        <f t="shared" si="104"/>
        <v>0</v>
      </c>
      <c r="AO135" s="144">
        <f t="shared" si="104"/>
        <v>0</v>
      </c>
      <c r="AP135" s="144">
        <f t="shared" si="104"/>
        <v>0</v>
      </c>
      <c r="AQ135" s="144">
        <f t="shared" si="104"/>
        <v>0</v>
      </c>
      <c r="AR135" s="144">
        <f t="shared" si="104"/>
        <v>0</v>
      </c>
      <c r="AS135" s="144">
        <f t="shared" si="104"/>
        <v>0</v>
      </c>
      <c r="AT135" s="144">
        <f t="shared" si="104"/>
        <v>0</v>
      </c>
      <c r="AU135" s="144">
        <f t="shared" si="104"/>
        <v>0</v>
      </c>
      <c r="AV135" s="144">
        <f t="shared" si="105"/>
        <v>0</v>
      </c>
      <c r="AX135" s="144">
        <f t="shared" si="58"/>
        <v>0</v>
      </c>
      <c r="AY135" s="144">
        <f t="shared" si="106"/>
        <v>0</v>
      </c>
      <c r="AZ135" s="144">
        <f t="shared" si="106"/>
        <v>0</v>
      </c>
      <c r="BA135" s="144">
        <f t="shared" si="106"/>
        <v>0</v>
      </c>
      <c r="BB135" s="144">
        <f t="shared" si="106"/>
        <v>0</v>
      </c>
      <c r="BC135" s="144">
        <f t="shared" si="106"/>
        <v>0</v>
      </c>
      <c r="BD135" s="144">
        <f t="shared" si="106"/>
        <v>0</v>
      </c>
      <c r="BE135" s="144">
        <f t="shared" si="106"/>
        <v>0</v>
      </c>
      <c r="BF135" s="144">
        <f t="shared" si="106"/>
        <v>0</v>
      </c>
      <c r="BG135" s="144">
        <f t="shared" si="106"/>
        <v>0</v>
      </c>
      <c r="BH135" s="144">
        <f t="shared" si="106"/>
        <v>0</v>
      </c>
      <c r="BI135" s="144">
        <f t="shared" si="106"/>
        <v>0</v>
      </c>
      <c r="BJ135" s="144">
        <f t="shared" si="106"/>
        <v>0</v>
      </c>
      <c r="BK135" s="144">
        <f t="shared" si="106"/>
        <v>0</v>
      </c>
      <c r="BL135" s="144">
        <f t="shared" si="106"/>
        <v>0</v>
      </c>
      <c r="BM135" s="144">
        <f t="shared" si="106"/>
        <v>0</v>
      </c>
      <c r="BN135" s="144">
        <f t="shared" si="85"/>
        <v>0</v>
      </c>
      <c r="BO135" s="144">
        <f t="shared" si="85"/>
        <v>0</v>
      </c>
      <c r="BP135" s="144">
        <f t="shared" si="85"/>
        <v>0</v>
      </c>
      <c r="BQ135" s="144">
        <f t="shared" si="85"/>
        <v>0</v>
      </c>
      <c r="BR135" s="144">
        <f t="shared" si="87"/>
        <v>0</v>
      </c>
      <c r="BS135" s="144">
        <f t="shared" si="87"/>
        <v>0</v>
      </c>
      <c r="BT135" s="144">
        <f t="shared" si="87"/>
        <v>0</v>
      </c>
      <c r="BU135" s="144">
        <f t="shared" si="87"/>
        <v>0</v>
      </c>
      <c r="BV135" s="144">
        <f t="shared" si="87"/>
        <v>0</v>
      </c>
      <c r="BW135" s="144">
        <f t="shared" si="87"/>
        <v>0</v>
      </c>
      <c r="BX135" s="144">
        <f t="shared" si="87"/>
        <v>0</v>
      </c>
      <c r="BY135" s="144">
        <f t="shared" si="87"/>
        <v>0</v>
      </c>
      <c r="BZ135" s="144">
        <f t="shared" si="87"/>
        <v>0</v>
      </c>
      <c r="CA135" s="144">
        <f t="shared" si="87"/>
        <v>0</v>
      </c>
      <c r="CB135" s="144">
        <f t="shared" si="87"/>
        <v>0</v>
      </c>
      <c r="CC135" s="369"/>
      <c r="CE135" s="189" t="str">
        <f t="shared" si="63"/>
        <v>Sous-stations chauffage</v>
      </c>
      <c r="CF135" s="145"/>
      <c r="CG135" s="145">
        <v>1</v>
      </c>
      <c r="CH135" s="145">
        <v>1</v>
      </c>
      <c r="CI135" s="145">
        <v>1</v>
      </c>
      <c r="CJ135" s="145">
        <v>1</v>
      </c>
      <c r="CK135" s="145">
        <v>1</v>
      </c>
      <c r="CL135" s="145">
        <v>1</v>
      </c>
      <c r="CM135" s="145">
        <v>1</v>
      </c>
      <c r="CN135" s="145">
        <v>1</v>
      </c>
      <c r="CO135" s="145">
        <v>1</v>
      </c>
      <c r="CP135" s="145">
        <v>1</v>
      </c>
      <c r="CQ135" s="145">
        <v>1</v>
      </c>
      <c r="CR135" s="145">
        <v>1</v>
      </c>
      <c r="CS135" s="145">
        <v>1</v>
      </c>
      <c r="CT135" s="145">
        <f t="shared" si="64"/>
        <v>0</v>
      </c>
      <c r="CU135" s="145">
        <f t="shared" si="65"/>
        <v>0</v>
      </c>
      <c r="CV135" s="145">
        <f t="shared" si="67"/>
        <v>0</v>
      </c>
    </row>
    <row r="136" spans="1:100" s="137" customFormat="1" ht="13.5" hidden="1" thickBot="1" x14ac:dyDescent="0.25">
      <c r="A136" s="369"/>
      <c r="B136" s="98" t="s">
        <v>368</v>
      </c>
      <c r="C136" s="320"/>
      <c r="D136" s="50"/>
      <c r="E136" s="152">
        <v>20</v>
      </c>
      <c r="F136" s="643"/>
      <c r="G136" s="34">
        <v>0.08</v>
      </c>
      <c r="H136" s="637"/>
      <c r="I136" s="622" t="s">
        <v>124</v>
      </c>
      <c r="J136" s="112"/>
      <c r="K136" s="139">
        <f t="shared" si="68"/>
        <v>20</v>
      </c>
      <c r="L136" s="140">
        <f t="shared" si="101"/>
        <v>0.08</v>
      </c>
      <c r="M136" s="141">
        <f t="shared" si="102"/>
        <v>0</v>
      </c>
      <c r="N136" s="141">
        <f t="shared" si="103"/>
        <v>0</v>
      </c>
      <c r="O136" s="70"/>
      <c r="P136" s="143" t="str">
        <f t="shared" si="62"/>
        <v>Système de comptage</v>
      </c>
      <c r="Q136" s="144">
        <f t="shared" si="72"/>
        <v>0</v>
      </c>
      <c r="R136" s="144">
        <f t="shared" si="104"/>
        <v>0</v>
      </c>
      <c r="S136" s="144">
        <f t="shared" si="104"/>
        <v>0</v>
      </c>
      <c r="T136" s="144">
        <f t="shared" si="104"/>
        <v>0</v>
      </c>
      <c r="U136" s="144">
        <f t="shared" si="104"/>
        <v>0</v>
      </c>
      <c r="V136" s="144">
        <f t="shared" si="104"/>
        <v>0</v>
      </c>
      <c r="W136" s="144">
        <f t="shared" si="104"/>
        <v>0</v>
      </c>
      <c r="X136" s="144">
        <f t="shared" si="104"/>
        <v>0</v>
      </c>
      <c r="Y136" s="144">
        <f t="shared" si="104"/>
        <v>0</v>
      </c>
      <c r="Z136" s="144">
        <f t="shared" si="104"/>
        <v>0</v>
      </c>
      <c r="AA136" s="144">
        <f t="shared" si="104"/>
        <v>0</v>
      </c>
      <c r="AB136" s="144">
        <f t="shared" si="104"/>
        <v>0</v>
      </c>
      <c r="AC136" s="144">
        <f t="shared" si="104"/>
        <v>0</v>
      </c>
      <c r="AD136" s="144">
        <f t="shared" si="104"/>
        <v>0</v>
      </c>
      <c r="AE136" s="144">
        <f t="shared" si="104"/>
        <v>0</v>
      </c>
      <c r="AF136" s="144">
        <f t="shared" si="104"/>
        <v>0</v>
      </c>
      <c r="AG136" s="144">
        <f t="shared" si="104"/>
        <v>0</v>
      </c>
      <c r="AH136" s="144">
        <f t="shared" si="104"/>
        <v>0</v>
      </c>
      <c r="AI136" s="144">
        <f t="shared" si="104"/>
        <v>0</v>
      </c>
      <c r="AJ136" s="144">
        <f t="shared" si="104"/>
        <v>0</v>
      </c>
      <c r="AK136" s="144">
        <f t="shared" si="104"/>
        <v>0</v>
      </c>
      <c r="AL136" s="144">
        <f t="shared" si="104"/>
        <v>0</v>
      </c>
      <c r="AM136" s="144">
        <f t="shared" si="104"/>
        <v>0</v>
      </c>
      <c r="AN136" s="144">
        <f t="shared" si="104"/>
        <v>0</v>
      </c>
      <c r="AO136" s="144">
        <f t="shared" si="104"/>
        <v>0</v>
      </c>
      <c r="AP136" s="144">
        <f t="shared" si="104"/>
        <v>0</v>
      </c>
      <c r="AQ136" s="144">
        <f t="shared" si="104"/>
        <v>0</v>
      </c>
      <c r="AR136" s="144">
        <f t="shared" si="104"/>
        <v>0</v>
      </c>
      <c r="AS136" s="144">
        <f t="shared" si="104"/>
        <v>0</v>
      </c>
      <c r="AT136" s="144">
        <f t="shared" si="104"/>
        <v>0</v>
      </c>
      <c r="AU136" s="144">
        <f t="shared" si="104"/>
        <v>0</v>
      </c>
      <c r="AV136" s="144">
        <f t="shared" si="105"/>
        <v>0</v>
      </c>
      <c r="AX136" s="144">
        <f t="shared" si="58"/>
        <v>0</v>
      </c>
      <c r="AY136" s="144">
        <f t="shared" si="106"/>
        <v>0</v>
      </c>
      <c r="AZ136" s="144">
        <f t="shared" si="106"/>
        <v>0</v>
      </c>
      <c r="BA136" s="144">
        <f t="shared" si="106"/>
        <v>0</v>
      </c>
      <c r="BB136" s="144">
        <f t="shared" si="106"/>
        <v>0</v>
      </c>
      <c r="BC136" s="144">
        <f t="shared" si="106"/>
        <v>0</v>
      </c>
      <c r="BD136" s="144">
        <f t="shared" si="106"/>
        <v>0</v>
      </c>
      <c r="BE136" s="144">
        <f t="shared" si="106"/>
        <v>0</v>
      </c>
      <c r="BF136" s="144">
        <f t="shared" si="106"/>
        <v>0</v>
      </c>
      <c r="BG136" s="144">
        <f t="shared" si="106"/>
        <v>0</v>
      </c>
      <c r="BH136" s="144">
        <f t="shared" si="106"/>
        <v>0</v>
      </c>
      <c r="BI136" s="144">
        <f t="shared" si="106"/>
        <v>0</v>
      </c>
      <c r="BJ136" s="144">
        <f t="shared" si="106"/>
        <v>0</v>
      </c>
      <c r="BK136" s="144">
        <f t="shared" si="106"/>
        <v>0</v>
      </c>
      <c r="BL136" s="144">
        <f t="shared" si="106"/>
        <v>0</v>
      </c>
      <c r="BM136" s="144">
        <f t="shared" si="106"/>
        <v>0</v>
      </c>
      <c r="BN136" s="144">
        <f t="shared" si="85"/>
        <v>0</v>
      </c>
      <c r="BO136" s="144">
        <f t="shared" si="85"/>
        <v>0</v>
      </c>
      <c r="BP136" s="144">
        <f t="shared" si="85"/>
        <v>0</v>
      </c>
      <c r="BQ136" s="144">
        <f t="shared" si="85"/>
        <v>0</v>
      </c>
      <c r="BR136" s="144">
        <f t="shared" si="87"/>
        <v>0</v>
      </c>
      <c r="BS136" s="144">
        <f t="shared" si="87"/>
        <v>0</v>
      </c>
      <c r="BT136" s="144">
        <f t="shared" si="87"/>
        <v>0</v>
      </c>
      <c r="BU136" s="144">
        <f t="shared" si="87"/>
        <v>0</v>
      </c>
      <c r="BV136" s="144">
        <f t="shared" si="87"/>
        <v>0</v>
      </c>
      <c r="BW136" s="144">
        <f t="shared" si="87"/>
        <v>0</v>
      </c>
      <c r="BX136" s="144">
        <f t="shared" si="87"/>
        <v>0</v>
      </c>
      <c r="BY136" s="144">
        <f t="shared" si="87"/>
        <v>0</v>
      </c>
      <c r="BZ136" s="144">
        <f t="shared" si="87"/>
        <v>0</v>
      </c>
      <c r="CA136" s="144">
        <f t="shared" si="87"/>
        <v>0</v>
      </c>
      <c r="CB136" s="144">
        <f t="shared" si="87"/>
        <v>0</v>
      </c>
      <c r="CC136" s="369"/>
      <c r="CE136" s="189" t="str">
        <f t="shared" si="63"/>
        <v>Système de comptage</v>
      </c>
      <c r="CF136" s="145"/>
      <c r="CG136" s="145">
        <v>1</v>
      </c>
      <c r="CH136" s="145">
        <v>1</v>
      </c>
      <c r="CI136" s="145">
        <v>1</v>
      </c>
      <c r="CJ136" s="145">
        <v>1</v>
      </c>
      <c r="CK136" s="145">
        <v>1</v>
      </c>
      <c r="CL136" s="145">
        <v>1</v>
      </c>
      <c r="CM136" s="145">
        <v>1</v>
      </c>
      <c r="CN136" s="145">
        <v>1</v>
      </c>
      <c r="CO136" s="145">
        <v>1</v>
      </c>
      <c r="CP136" s="145">
        <v>1</v>
      </c>
      <c r="CQ136" s="145">
        <v>1</v>
      </c>
      <c r="CR136" s="145">
        <v>1</v>
      </c>
      <c r="CS136" s="145">
        <v>1</v>
      </c>
      <c r="CT136" s="145">
        <f t="shared" si="64"/>
        <v>0</v>
      </c>
      <c r="CU136" s="145">
        <f t="shared" si="65"/>
        <v>0</v>
      </c>
      <c r="CV136" s="145">
        <f t="shared" si="67"/>
        <v>0</v>
      </c>
    </row>
    <row r="137" spans="1:100" s="137" customFormat="1" ht="13.5" hidden="1" thickBot="1" x14ac:dyDescent="0.25">
      <c r="A137" s="369"/>
      <c r="B137" s="98" t="s">
        <v>367</v>
      </c>
      <c r="C137" s="320"/>
      <c r="D137" s="50"/>
      <c r="E137" s="152">
        <v>30</v>
      </c>
      <c r="F137" s="643"/>
      <c r="G137" s="34">
        <v>1E-3</v>
      </c>
      <c r="H137" s="637"/>
      <c r="I137" s="622" t="s">
        <v>124</v>
      </c>
      <c r="J137" s="112"/>
      <c r="K137" s="139">
        <f t="shared" si="68"/>
        <v>30</v>
      </c>
      <c r="L137" s="140">
        <f t="shared" si="101"/>
        <v>1E-3</v>
      </c>
      <c r="M137" s="141">
        <f t="shared" si="102"/>
        <v>0</v>
      </c>
      <c r="N137" s="141">
        <f t="shared" si="103"/>
        <v>0</v>
      </c>
      <c r="O137" s="70"/>
      <c r="P137" s="143" t="str">
        <f t="shared" si="62"/>
        <v>Calorifugeage</v>
      </c>
      <c r="Q137" s="144">
        <f t="shared" si="72"/>
        <v>0</v>
      </c>
      <c r="R137" s="144">
        <f t="shared" si="104"/>
        <v>0</v>
      </c>
      <c r="S137" s="144">
        <f t="shared" si="104"/>
        <v>0</v>
      </c>
      <c r="T137" s="144">
        <f t="shared" si="104"/>
        <v>0</v>
      </c>
      <c r="U137" s="144">
        <f t="shared" si="104"/>
        <v>0</v>
      </c>
      <c r="V137" s="144">
        <f t="shared" si="104"/>
        <v>0</v>
      </c>
      <c r="W137" s="144">
        <f t="shared" si="104"/>
        <v>0</v>
      </c>
      <c r="X137" s="144">
        <f t="shared" si="104"/>
        <v>0</v>
      </c>
      <c r="Y137" s="144">
        <f t="shared" si="104"/>
        <v>0</v>
      </c>
      <c r="Z137" s="144">
        <f t="shared" si="104"/>
        <v>0</v>
      </c>
      <c r="AA137" s="144">
        <f t="shared" si="104"/>
        <v>0</v>
      </c>
      <c r="AB137" s="144">
        <f t="shared" si="104"/>
        <v>0</v>
      </c>
      <c r="AC137" s="144">
        <f t="shared" si="104"/>
        <v>0</v>
      </c>
      <c r="AD137" s="144">
        <f t="shared" si="104"/>
        <v>0</v>
      </c>
      <c r="AE137" s="144">
        <f t="shared" si="104"/>
        <v>0</v>
      </c>
      <c r="AF137" s="144">
        <f t="shared" si="104"/>
        <v>0</v>
      </c>
      <c r="AG137" s="144">
        <f t="shared" si="104"/>
        <v>0</v>
      </c>
      <c r="AH137" s="144">
        <f t="shared" si="104"/>
        <v>0</v>
      </c>
      <c r="AI137" s="144">
        <f t="shared" si="104"/>
        <v>0</v>
      </c>
      <c r="AJ137" s="144">
        <f t="shared" si="104"/>
        <v>0</v>
      </c>
      <c r="AK137" s="144">
        <f t="shared" si="104"/>
        <v>0</v>
      </c>
      <c r="AL137" s="144">
        <f t="shared" si="104"/>
        <v>0</v>
      </c>
      <c r="AM137" s="144">
        <f t="shared" si="104"/>
        <v>0</v>
      </c>
      <c r="AN137" s="144">
        <f t="shared" si="104"/>
        <v>0</v>
      </c>
      <c r="AO137" s="144">
        <f t="shared" si="104"/>
        <v>0</v>
      </c>
      <c r="AP137" s="144">
        <f t="shared" si="104"/>
        <v>0</v>
      </c>
      <c r="AQ137" s="144">
        <f t="shared" si="104"/>
        <v>0</v>
      </c>
      <c r="AR137" s="144">
        <f t="shared" si="104"/>
        <v>0</v>
      </c>
      <c r="AS137" s="144">
        <f t="shared" si="104"/>
        <v>0</v>
      </c>
      <c r="AT137" s="144">
        <f t="shared" si="104"/>
        <v>0</v>
      </c>
      <c r="AU137" s="144">
        <f t="shared" si="104"/>
        <v>0</v>
      </c>
      <c r="AV137" s="144">
        <f t="shared" si="105"/>
        <v>0</v>
      </c>
      <c r="AX137" s="144">
        <f t="shared" si="58"/>
        <v>0</v>
      </c>
      <c r="AY137" s="144">
        <f t="shared" si="106"/>
        <v>0</v>
      </c>
      <c r="AZ137" s="144">
        <f t="shared" si="106"/>
        <v>0</v>
      </c>
      <c r="BA137" s="144">
        <f t="shared" si="106"/>
        <v>0</v>
      </c>
      <c r="BB137" s="144">
        <f t="shared" si="106"/>
        <v>0</v>
      </c>
      <c r="BC137" s="144">
        <f t="shared" si="106"/>
        <v>0</v>
      </c>
      <c r="BD137" s="144">
        <f t="shared" si="106"/>
        <v>0</v>
      </c>
      <c r="BE137" s="144">
        <f t="shared" si="106"/>
        <v>0</v>
      </c>
      <c r="BF137" s="144">
        <f t="shared" si="106"/>
        <v>0</v>
      </c>
      <c r="BG137" s="144">
        <f t="shared" si="106"/>
        <v>0</v>
      </c>
      <c r="BH137" s="144">
        <f t="shared" si="106"/>
        <v>0</v>
      </c>
      <c r="BI137" s="144">
        <f t="shared" si="106"/>
        <v>0</v>
      </c>
      <c r="BJ137" s="144">
        <f t="shared" si="106"/>
        <v>0</v>
      </c>
      <c r="BK137" s="144">
        <f t="shared" si="106"/>
        <v>0</v>
      </c>
      <c r="BL137" s="144">
        <f t="shared" si="106"/>
        <v>0</v>
      </c>
      <c r="BM137" s="144">
        <f t="shared" si="106"/>
        <v>0</v>
      </c>
      <c r="BN137" s="144">
        <f t="shared" si="85"/>
        <v>0</v>
      </c>
      <c r="BO137" s="144">
        <f t="shared" si="85"/>
        <v>0</v>
      </c>
      <c r="BP137" s="144">
        <f t="shared" si="85"/>
        <v>0</v>
      </c>
      <c r="BQ137" s="144">
        <f t="shared" si="85"/>
        <v>0</v>
      </c>
      <c r="BR137" s="144">
        <f t="shared" si="87"/>
        <v>0</v>
      </c>
      <c r="BS137" s="144">
        <f t="shared" si="87"/>
        <v>0</v>
      </c>
      <c r="BT137" s="144">
        <f t="shared" si="87"/>
        <v>0</v>
      </c>
      <c r="BU137" s="144">
        <f t="shared" si="87"/>
        <v>0</v>
      </c>
      <c r="BV137" s="144">
        <f t="shared" si="87"/>
        <v>0</v>
      </c>
      <c r="BW137" s="144">
        <f t="shared" si="87"/>
        <v>0</v>
      </c>
      <c r="BX137" s="144">
        <f t="shared" si="87"/>
        <v>0</v>
      </c>
      <c r="BY137" s="144">
        <f t="shared" si="87"/>
        <v>0</v>
      </c>
      <c r="BZ137" s="144">
        <f t="shared" si="87"/>
        <v>0</v>
      </c>
      <c r="CA137" s="144">
        <f t="shared" si="87"/>
        <v>0</v>
      </c>
      <c r="CB137" s="144">
        <f t="shared" si="87"/>
        <v>0</v>
      </c>
      <c r="CC137" s="369"/>
      <c r="CE137" s="189" t="str">
        <f t="shared" si="63"/>
        <v>Calorifugeage</v>
      </c>
      <c r="CF137" s="145"/>
      <c r="CG137" s="145">
        <v>1</v>
      </c>
      <c r="CH137" s="145">
        <v>1</v>
      </c>
      <c r="CI137" s="145">
        <v>1</v>
      </c>
      <c r="CJ137" s="145">
        <v>1</v>
      </c>
      <c r="CK137" s="145">
        <v>1</v>
      </c>
      <c r="CL137" s="145">
        <v>1</v>
      </c>
      <c r="CM137" s="145">
        <v>1</v>
      </c>
      <c r="CN137" s="145">
        <v>1</v>
      </c>
      <c r="CO137" s="145">
        <v>1</v>
      </c>
      <c r="CP137" s="145">
        <v>1</v>
      </c>
      <c r="CQ137" s="145">
        <v>1</v>
      </c>
      <c r="CR137" s="145">
        <v>1</v>
      </c>
      <c r="CS137" s="145">
        <v>1</v>
      </c>
      <c r="CT137" s="145">
        <f t="shared" si="64"/>
        <v>0</v>
      </c>
      <c r="CU137" s="145">
        <f t="shared" si="65"/>
        <v>0</v>
      </c>
      <c r="CV137" s="145">
        <f t="shared" si="67"/>
        <v>0</v>
      </c>
    </row>
    <row r="138" spans="1:100" s="137" customFormat="1" hidden="1" x14ac:dyDescent="0.2">
      <c r="B138" s="96" t="s">
        <v>45</v>
      </c>
      <c r="C138" s="320"/>
      <c r="D138" s="50"/>
      <c r="E138" s="510">
        <v>30</v>
      </c>
      <c r="F138" s="643"/>
      <c r="G138" s="157" t="s">
        <v>46</v>
      </c>
      <c r="H138" s="637"/>
      <c r="I138" s="623" t="s">
        <v>124</v>
      </c>
      <c r="J138" s="84"/>
      <c r="K138" s="139">
        <f t="shared" si="68"/>
        <v>30</v>
      </c>
      <c r="L138" s="140">
        <f t="shared" si="101"/>
        <v>0</v>
      </c>
      <c r="M138" s="141">
        <f t="shared" si="102"/>
        <v>0</v>
      </c>
      <c r="N138" s="141">
        <f t="shared" si="103"/>
        <v>0</v>
      </c>
      <c r="O138" s="70"/>
      <c r="P138" s="149" t="str">
        <f t="shared" si="62"/>
        <v>Autre</v>
      </c>
      <c r="Q138" s="144">
        <f t="shared" si="72"/>
        <v>0</v>
      </c>
      <c r="R138" s="144">
        <f t="shared" si="104"/>
        <v>0</v>
      </c>
      <c r="S138" s="144">
        <f t="shared" si="104"/>
        <v>0</v>
      </c>
      <c r="T138" s="144">
        <f t="shared" si="104"/>
        <v>0</v>
      </c>
      <c r="U138" s="144">
        <f t="shared" si="104"/>
        <v>0</v>
      </c>
      <c r="V138" s="144">
        <f t="shared" si="104"/>
        <v>0</v>
      </c>
      <c r="W138" s="144">
        <f t="shared" si="104"/>
        <v>0</v>
      </c>
      <c r="X138" s="144">
        <f t="shared" si="104"/>
        <v>0</v>
      </c>
      <c r="Y138" s="144">
        <f t="shared" si="104"/>
        <v>0</v>
      </c>
      <c r="Z138" s="144">
        <f t="shared" si="104"/>
        <v>0</v>
      </c>
      <c r="AA138" s="144">
        <f t="shared" si="104"/>
        <v>0</v>
      </c>
      <c r="AB138" s="144">
        <f t="shared" si="104"/>
        <v>0</v>
      </c>
      <c r="AC138" s="144">
        <f t="shared" si="104"/>
        <v>0</v>
      </c>
      <c r="AD138" s="144">
        <f t="shared" si="104"/>
        <v>0</v>
      </c>
      <c r="AE138" s="144">
        <f t="shared" si="104"/>
        <v>0</v>
      </c>
      <c r="AF138" s="144">
        <f t="shared" si="104"/>
        <v>0</v>
      </c>
      <c r="AG138" s="144">
        <f t="shared" si="104"/>
        <v>0</v>
      </c>
      <c r="AH138" s="144">
        <f t="shared" si="104"/>
        <v>0</v>
      </c>
      <c r="AI138" s="144">
        <f t="shared" si="104"/>
        <v>0</v>
      </c>
      <c r="AJ138" s="144">
        <f t="shared" si="104"/>
        <v>0</v>
      </c>
      <c r="AK138" s="144">
        <f t="shared" si="104"/>
        <v>0</v>
      </c>
      <c r="AL138" s="144">
        <f t="shared" si="104"/>
        <v>0</v>
      </c>
      <c r="AM138" s="144">
        <f t="shared" si="104"/>
        <v>0</v>
      </c>
      <c r="AN138" s="144">
        <f t="shared" si="104"/>
        <v>0</v>
      </c>
      <c r="AO138" s="144">
        <f t="shared" si="104"/>
        <v>0</v>
      </c>
      <c r="AP138" s="144">
        <f t="shared" si="104"/>
        <v>0</v>
      </c>
      <c r="AQ138" s="144">
        <f t="shared" si="104"/>
        <v>0</v>
      </c>
      <c r="AR138" s="144">
        <f t="shared" si="104"/>
        <v>0</v>
      </c>
      <c r="AS138" s="144">
        <f t="shared" si="104"/>
        <v>0</v>
      </c>
      <c r="AT138" s="144">
        <f t="shared" si="104"/>
        <v>0</v>
      </c>
      <c r="AU138" s="144">
        <f t="shared" si="104"/>
        <v>0</v>
      </c>
      <c r="AV138" s="144">
        <f t="shared" si="105"/>
        <v>0</v>
      </c>
      <c r="AX138" s="144">
        <f t="shared" si="58"/>
        <v>0</v>
      </c>
      <c r="AY138" s="144">
        <f t="shared" si="106"/>
        <v>0</v>
      </c>
      <c r="AZ138" s="144">
        <f t="shared" si="106"/>
        <v>0</v>
      </c>
      <c r="BA138" s="144">
        <f t="shared" si="106"/>
        <v>0</v>
      </c>
      <c r="BB138" s="144">
        <f t="shared" si="106"/>
        <v>0</v>
      </c>
      <c r="BC138" s="144">
        <f t="shared" si="106"/>
        <v>0</v>
      </c>
      <c r="BD138" s="144">
        <f t="shared" si="106"/>
        <v>0</v>
      </c>
      <c r="BE138" s="144">
        <f t="shared" si="106"/>
        <v>0</v>
      </c>
      <c r="BF138" s="144">
        <f t="shared" si="106"/>
        <v>0</v>
      </c>
      <c r="BG138" s="144">
        <f t="shared" si="106"/>
        <v>0</v>
      </c>
      <c r="BH138" s="144">
        <f t="shared" si="106"/>
        <v>0</v>
      </c>
      <c r="BI138" s="144">
        <f t="shared" si="106"/>
        <v>0</v>
      </c>
      <c r="BJ138" s="144">
        <f t="shared" si="106"/>
        <v>0</v>
      </c>
      <c r="BK138" s="144">
        <f t="shared" si="106"/>
        <v>0</v>
      </c>
      <c r="BL138" s="144">
        <f t="shared" si="106"/>
        <v>0</v>
      </c>
      <c r="BM138" s="144">
        <f t="shared" si="106"/>
        <v>0</v>
      </c>
      <c r="BN138" s="144">
        <f t="shared" si="85"/>
        <v>0</v>
      </c>
      <c r="BO138" s="144">
        <f t="shared" si="85"/>
        <v>0</v>
      </c>
      <c r="BP138" s="144">
        <f t="shared" si="85"/>
        <v>0</v>
      </c>
      <c r="BQ138" s="144">
        <f t="shared" si="85"/>
        <v>0</v>
      </c>
      <c r="BR138" s="144">
        <f t="shared" si="87"/>
        <v>0</v>
      </c>
      <c r="BS138" s="144">
        <f t="shared" si="87"/>
        <v>0</v>
      </c>
      <c r="BT138" s="144">
        <f t="shared" si="87"/>
        <v>0</v>
      </c>
      <c r="BU138" s="144">
        <f t="shared" si="87"/>
        <v>0</v>
      </c>
      <c r="BV138" s="144">
        <f t="shared" si="87"/>
        <v>0</v>
      </c>
      <c r="BW138" s="144">
        <f t="shared" si="87"/>
        <v>0</v>
      </c>
      <c r="BX138" s="144">
        <f t="shared" si="87"/>
        <v>0</v>
      </c>
      <c r="BY138" s="144">
        <f t="shared" si="87"/>
        <v>0</v>
      </c>
      <c r="BZ138" s="144">
        <f t="shared" si="87"/>
        <v>0</v>
      </c>
      <c r="CA138" s="144">
        <f t="shared" si="87"/>
        <v>0</v>
      </c>
      <c r="CB138" s="144">
        <f t="shared" si="87"/>
        <v>0</v>
      </c>
      <c r="CC138" s="369"/>
      <c r="CE138" s="189" t="str">
        <f t="shared" si="63"/>
        <v>Autre</v>
      </c>
      <c r="CF138" s="145"/>
      <c r="CG138" s="145">
        <v>1</v>
      </c>
      <c r="CH138" s="145">
        <v>1</v>
      </c>
      <c r="CI138" s="145">
        <v>1</v>
      </c>
      <c r="CJ138" s="145">
        <v>1</v>
      </c>
      <c r="CK138" s="145">
        <v>1</v>
      </c>
      <c r="CL138" s="145">
        <v>1</v>
      </c>
      <c r="CM138" s="145">
        <v>1</v>
      </c>
      <c r="CN138" s="145">
        <v>1</v>
      </c>
      <c r="CO138" s="145">
        <v>1</v>
      </c>
      <c r="CP138" s="145">
        <v>1</v>
      </c>
      <c r="CQ138" s="145">
        <v>1</v>
      </c>
      <c r="CR138" s="145">
        <v>1</v>
      </c>
      <c r="CS138" s="145">
        <v>1</v>
      </c>
      <c r="CT138" s="145">
        <f t="shared" si="64"/>
        <v>0</v>
      </c>
      <c r="CU138" s="145">
        <f t="shared" si="65"/>
        <v>0</v>
      </c>
      <c r="CV138" s="145">
        <f t="shared" si="67"/>
        <v>0</v>
      </c>
    </row>
    <row r="139" spans="1:100" s="137" customFormat="1" ht="13.5" hidden="1" thickBot="1" x14ac:dyDescent="0.25">
      <c r="B139" s="699" t="s">
        <v>430</v>
      </c>
      <c r="C139" s="322"/>
      <c r="D139" s="129"/>
      <c r="E139" s="155"/>
      <c r="F139" s="127"/>
      <c r="G139" s="130"/>
      <c r="H139" s="639"/>
      <c r="I139" s="130"/>
      <c r="J139" s="112"/>
      <c r="K139" s="139"/>
      <c r="L139" s="140"/>
      <c r="M139" s="141"/>
      <c r="N139" s="141"/>
      <c r="O139" s="70"/>
      <c r="P139" s="688" t="str">
        <f t="shared" si="62"/>
        <v>15. MCR/Automation du bâtiment</v>
      </c>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369"/>
      <c r="CE139" s="374" t="str">
        <f t="shared" si="63"/>
        <v>15. MCR/Automation du bâtiment</v>
      </c>
      <c r="CF139" s="145">
        <v>1</v>
      </c>
      <c r="CG139" s="145">
        <v>1</v>
      </c>
      <c r="CH139" s="145">
        <v>1</v>
      </c>
      <c r="CI139" s="145">
        <v>1</v>
      </c>
      <c r="CJ139" s="145">
        <v>1</v>
      </c>
      <c r="CK139" s="145">
        <v>1</v>
      </c>
      <c r="CL139" s="145">
        <v>1</v>
      </c>
      <c r="CM139" s="145">
        <v>1</v>
      </c>
      <c r="CN139" s="145">
        <v>1</v>
      </c>
      <c r="CO139" s="145">
        <v>1</v>
      </c>
      <c r="CP139" s="145">
        <v>1</v>
      </c>
      <c r="CQ139" s="145">
        <v>1</v>
      </c>
      <c r="CR139" s="145">
        <v>1</v>
      </c>
      <c r="CS139" s="145">
        <v>1</v>
      </c>
      <c r="CT139" s="145">
        <f t="shared" si="64"/>
        <v>1</v>
      </c>
      <c r="CU139" s="145">
        <f t="shared" si="65"/>
        <v>1</v>
      </c>
      <c r="CV139" s="145">
        <f t="shared" si="67"/>
        <v>1</v>
      </c>
    </row>
    <row r="140" spans="1:100" s="137" customFormat="1" ht="13.5" hidden="1" thickBot="1" x14ac:dyDescent="0.25">
      <c r="B140" s="98" t="s">
        <v>407</v>
      </c>
      <c r="C140" s="319"/>
      <c r="D140" s="49"/>
      <c r="E140" s="152">
        <v>15</v>
      </c>
      <c r="F140" s="642"/>
      <c r="G140" s="34">
        <v>1.4999999999999999E-2</v>
      </c>
      <c r="H140" s="636"/>
      <c r="I140" s="622" t="s">
        <v>124</v>
      </c>
      <c r="J140" s="112"/>
      <c r="K140" s="139">
        <f t="shared" si="68"/>
        <v>15</v>
      </c>
      <c r="L140" s="140">
        <f t="shared" ref="L140:L143" si="107">IF(ISNUMBER(H140),IF(I140=$D$332,IFERROR(H140/D140,"-"),H140/100),IF(ISNUMBER(G140),G140,0))</f>
        <v>1.4999999999999999E-2</v>
      </c>
      <c r="M140" s="141">
        <f t="shared" ref="M140:M143" si="108">IF(AND(ISNUMBER(H140),I140=$D$332),H140,L140*D140)</f>
        <v>0</v>
      </c>
      <c r="N140" s="141">
        <f t="shared" si="103"/>
        <v>0</v>
      </c>
      <c r="O140" s="70"/>
      <c r="P140" s="143" t="str">
        <f t="shared" si="62"/>
        <v>Capteurs/actionneurs</v>
      </c>
      <c r="Q140" s="144">
        <f t="shared" si="72"/>
        <v>0</v>
      </c>
      <c r="R140" s="144">
        <f t="shared" ref="R140:AU143" si="109">IF(Betrachtungszeit_Heizung&lt;R$26,0,IF(AND(Q$26&lt;&gt;0,Q$26/($K140)=INT(Q$26/($K140))),$D140,0))</f>
        <v>0</v>
      </c>
      <c r="S140" s="144">
        <f t="shared" si="109"/>
        <v>0</v>
      </c>
      <c r="T140" s="144">
        <f t="shared" si="109"/>
        <v>0</v>
      </c>
      <c r="U140" s="144">
        <f t="shared" si="109"/>
        <v>0</v>
      </c>
      <c r="V140" s="144">
        <f t="shared" si="109"/>
        <v>0</v>
      </c>
      <c r="W140" s="144">
        <f t="shared" si="109"/>
        <v>0</v>
      </c>
      <c r="X140" s="144">
        <f t="shared" si="109"/>
        <v>0</v>
      </c>
      <c r="Y140" s="144">
        <f t="shared" si="109"/>
        <v>0</v>
      </c>
      <c r="Z140" s="144">
        <f t="shared" si="109"/>
        <v>0</v>
      </c>
      <c r="AA140" s="144">
        <f t="shared" si="109"/>
        <v>0</v>
      </c>
      <c r="AB140" s="144">
        <f t="shared" si="109"/>
        <v>0</v>
      </c>
      <c r="AC140" s="144">
        <f t="shared" si="109"/>
        <v>0</v>
      </c>
      <c r="AD140" s="144">
        <f t="shared" si="109"/>
        <v>0</v>
      </c>
      <c r="AE140" s="144">
        <f t="shared" si="109"/>
        <v>0</v>
      </c>
      <c r="AF140" s="144">
        <f t="shared" si="109"/>
        <v>0</v>
      </c>
      <c r="AG140" s="144">
        <f t="shared" si="109"/>
        <v>0</v>
      </c>
      <c r="AH140" s="144">
        <f t="shared" si="109"/>
        <v>0</v>
      </c>
      <c r="AI140" s="144">
        <f t="shared" si="109"/>
        <v>0</v>
      </c>
      <c r="AJ140" s="144">
        <f t="shared" si="109"/>
        <v>0</v>
      </c>
      <c r="AK140" s="144">
        <f t="shared" si="109"/>
        <v>0</v>
      </c>
      <c r="AL140" s="144">
        <f t="shared" si="109"/>
        <v>0</v>
      </c>
      <c r="AM140" s="144">
        <f t="shared" si="109"/>
        <v>0</v>
      </c>
      <c r="AN140" s="144">
        <f t="shared" si="109"/>
        <v>0</v>
      </c>
      <c r="AO140" s="144">
        <f t="shared" si="109"/>
        <v>0</v>
      </c>
      <c r="AP140" s="144">
        <f t="shared" si="109"/>
        <v>0</v>
      </c>
      <c r="AQ140" s="144">
        <f t="shared" si="109"/>
        <v>0</v>
      </c>
      <c r="AR140" s="144">
        <f t="shared" si="109"/>
        <v>0</v>
      </c>
      <c r="AS140" s="144">
        <f t="shared" si="109"/>
        <v>0</v>
      </c>
      <c r="AT140" s="144">
        <f t="shared" si="109"/>
        <v>0</v>
      </c>
      <c r="AU140" s="144">
        <f t="shared" si="109"/>
        <v>0</v>
      </c>
      <c r="AV140" s="144">
        <f>SUMIF($AX$26:$CB$26,Betrachtungszeit_Heizung,AX140:CB140)</f>
        <v>0</v>
      </c>
      <c r="AX140" s="144">
        <f t="shared" si="58"/>
        <v>0</v>
      </c>
      <c r="AY140" s="144">
        <f t="shared" si="106"/>
        <v>0</v>
      </c>
      <c r="AZ140" s="144">
        <f t="shared" si="106"/>
        <v>0</v>
      </c>
      <c r="BA140" s="144">
        <f t="shared" si="106"/>
        <v>0</v>
      </c>
      <c r="BB140" s="144">
        <f t="shared" si="106"/>
        <v>0</v>
      </c>
      <c r="BC140" s="144">
        <f t="shared" si="106"/>
        <v>0</v>
      </c>
      <c r="BD140" s="144">
        <f t="shared" si="106"/>
        <v>0</v>
      </c>
      <c r="BE140" s="144">
        <f t="shared" si="106"/>
        <v>0</v>
      </c>
      <c r="BF140" s="144">
        <f t="shared" si="106"/>
        <v>0</v>
      </c>
      <c r="BG140" s="144">
        <f t="shared" si="106"/>
        <v>0</v>
      </c>
      <c r="BH140" s="144">
        <f t="shared" si="106"/>
        <v>0</v>
      </c>
      <c r="BI140" s="144">
        <f t="shared" si="106"/>
        <v>0</v>
      </c>
      <c r="BJ140" s="144">
        <f t="shared" si="106"/>
        <v>0</v>
      </c>
      <c r="BK140" s="144">
        <f t="shared" si="106"/>
        <v>0</v>
      </c>
      <c r="BL140" s="144">
        <f t="shared" si="106"/>
        <v>0</v>
      </c>
      <c r="BM140" s="144">
        <f t="shared" si="106"/>
        <v>0</v>
      </c>
      <c r="BN140" s="144">
        <f t="shared" si="85"/>
        <v>0</v>
      </c>
      <c r="BO140" s="144">
        <f t="shared" si="85"/>
        <v>0</v>
      </c>
      <c r="BP140" s="144">
        <f t="shared" si="85"/>
        <v>0</v>
      </c>
      <c r="BQ140" s="144">
        <f t="shared" si="85"/>
        <v>0</v>
      </c>
      <c r="BR140" s="144">
        <f t="shared" si="87"/>
        <v>0</v>
      </c>
      <c r="BS140" s="144">
        <f t="shared" si="87"/>
        <v>0</v>
      </c>
      <c r="BT140" s="144">
        <f t="shared" ref="BT140:CB154" si="110">BS140-$N140+AM140</f>
        <v>0</v>
      </c>
      <c r="BU140" s="144">
        <f t="shared" si="110"/>
        <v>0</v>
      </c>
      <c r="BV140" s="144">
        <f t="shared" si="110"/>
        <v>0</v>
      </c>
      <c r="BW140" s="144">
        <f t="shared" si="110"/>
        <v>0</v>
      </c>
      <c r="BX140" s="144">
        <f t="shared" si="110"/>
        <v>0</v>
      </c>
      <c r="BY140" s="144">
        <f t="shared" si="110"/>
        <v>0</v>
      </c>
      <c r="BZ140" s="144">
        <f t="shared" si="110"/>
        <v>0</v>
      </c>
      <c r="CA140" s="144">
        <f t="shared" si="110"/>
        <v>0</v>
      </c>
      <c r="CB140" s="144">
        <f t="shared" si="110"/>
        <v>0</v>
      </c>
      <c r="CC140" s="369"/>
      <c r="CE140" s="189" t="str">
        <f t="shared" si="63"/>
        <v>Capteurs/actionneurs</v>
      </c>
      <c r="CF140" s="145"/>
      <c r="CG140" s="145">
        <v>1</v>
      </c>
      <c r="CH140" s="145">
        <v>1</v>
      </c>
      <c r="CI140" s="145">
        <v>1</v>
      </c>
      <c r="CJ140" s="145">
        <v>1</v>
      </c>
      <c r="CK140" s="145">
        <v>1</v>
      </c>
      <c r="CL140" s="145">
        <v>1</v>
      </c>
      <c r="CM140" s="145">
        <v>1</v>
      </c>
      <c r="CN140" s="145">
        <v>1</v>
      </c>
      <c r="CO140" s="145">
        <v>1</v>
      </c>
      <c r="CP140" s="145">
        <v>1</v>
      </c>
      <c r="CQ140" s="145">
        <v>1</v>
      </c>
      <c r="CR140" s="145">
        <v>1</v>
      </c>
      <c r="CS140" s="145">
        <v>1</v>
      </c>
      <c r="CT140" s="145">
        <f t="shared" si="64"/>
        <v>0</v>
      </c>
      <c r="CU140" s="145">
        <f t="shared" si="65"/>
        <v>0</v>
      </c>
      <c r="CV140" s="145">
        <f t="shared" si="67"/>
        <v>0</v>
      </c>
    </row>
    <row r="141" spans="1:100" s="137" customFormat="1" ht="13.5" hidden="1" thickBot="1" x14ac:dyDescent="0.25">
      <c r="B141" s="98" t="s">
        <v>406</v>
      </c>
      <c r="C141" s="319"/>
      <c r="D141" s="49"/>
      <c r="E141" s="152">
        <v>15</v>
      </c>
      <c r="F141" s="642"/>
      <c r="G141" s="34">
        <v>0.01</v>
      </c>
      <c r="H141" s="636"/>
      <c r="I141" s="622" t="s">
        <v>124</v>
      </c>
      <c r="J141" s="112"/>
      <c r="K141" s="139">
        <f t="shared" si="68"/>
        <v>15</v>
      </c>
      <c r="L141" s="140">
        <f t="shared" si="107"/>
        <v>0.01</v>
      </c>
      <c r="M141" s="141">
        <f t="shared" si="108"/>
        <v>0</v>
      </c>
      <c r="N141" s="141">
        <f t="shared" si="103"/>
        <v>0</v>
      </c>
      <c r="O141" s="70"/>
      <c r="P141" s="143" t="str">
        <f t="shared" si="62"/>
        <v>Tableaux MCR</v>
      </c>
      <c r="Q141" s="144">
        <f t="shared" si="72"/>
        <v>0</v>
      </c>
      <c r="R141" s="144">
        <f t="shared" si="109"/>
        <v>0</v>
      </c>
      <c r="S141" s="144">
        <f t="shared" si="109"/>
        <v>0</v>
      </c>
      <c r="T141" s="144">
        <f t="shared" si="109"/>
        <v>0</v>
      </c>
      <c r="U141" s="144">
        <f t="shared" si="109"/>
        <v>0</v>
      </c>
      <c r="V141" s="144">
        <f t="shared" si="109"/>
        <v>0</v>
      </c>
      <c r="W141" s="144">
        <f t="shared" si="109"/>
        <v>0</v>
      </c>
      <c r="X141" s="144">
        <f t="shared" si="109"/>
        <v>0</v>
      </c>
      <c r="Y141" s="144">
        <f t="shared" si="109"/>
        <v>0</v>
      </c>
      <c r="Z141" s="144">
        <f t="shared" si="109"/>
        <v>0</v>
      </c>
      <c r="AA141" s="144">
        <f t="shared" si="109"/>
        <v>0</v>
      </c>
      <c r="AB141" s="144">
        <f t="shared" si="109"/>
        <v>0</v>
      </c>
      <c r="AC141" s="144">
        <f t="shared" si="109"/>
        <v>0</v>
      </c>
      <c r="AD141" s="144">
        <f t="shared" si="109"/>
        <v>0</v>
      </c>
      <c r="AE141" s="144">
        <f t="shared" si="109"/>
        <v>0</v>
      </c>
      <c r="AF141" s="144">
        <f t="shared" si="109"/>
        <v>0</v>
      </c>
      <c r="AG141" s="144">
        <f t="shared" si="109"/>
        <v>0</v>
      </c>
      <c r="AH141" s="144">
        <f t="shared" si="109"/>
        <v>0</v>
      </c>
      <c r="AI141" s="144">
        <f t="shared" si="109"/>
        <v>0</v>
      </c>
      <c r="AJ141" s="144">
        <f t="shared" si="109"/>
        <v>0</v>
      </c>
      <c r="AK141" s="144">
        <f t="shared" si="109"/>
        <v>0</v>
      </c>
      <c r="AL141" s="144">
        <f t="shared" si="109"/>
        <v>0</v>
      </c>
      <c r="AM141" s="144">
        <f t="shared" si="109"/>
        <v>0</v>
      </c>
      <c r="AN141" s="144">
        <f t="shared" si="109"/>
        <v>0</v>
      </c>
      <c r="AO141" s="144">
        <f t="shared" si="109"/>
        <v>0</v>
      </c>
      <c r="AP141" s="144">
        <f t="shared" si="109"/>
        <v>0</v>
      </c>
      <c r="AQ141" s="144">
        <f t="shared" si="109"/>
        <v>0</v>
      </c>
      <c r="AR141" s="144">
        <f t="shared" si="109"/>
        <v>0</v>
      </c>
      <c r="AS141" s="144">
        <f t="shared" si="109"/>
        <v>0</v>
      </c>
      <c r="AT141" s="144">
        <f t="shared" si="109"/>
        <v>0</v>
      </c>
      <c r="AU141" s="144">
        <f t="shared" si="109"/>
        <v>0</v>
      </c>
      <c r="AV141" s="144">
        <f>SUMIF($AX$26:$CB$26,Betrachtungszeit_Heizung,AX141:CB141)</f>
        <v>0</v>
      </c>
      <c r="AX141" s="144">
        <f t="shared" si="58"/>
        <v>0</v>
      </c>
      <c r="AY141" s="144">
        <f t="shared" si="106"/>
        <v>0</v>
      </c>
      <c r="AZ141" s="144">
        <f t="shared" si="106"/>
        <v>0</v>
      </c>
      <c r="BA141" s="144">
        <f t="shared" si="106"/>
        <v>0</v>
      </c>
      <c r="BB141" s="144">
        <f t="shared" si="106"/>
        <v>0</v>
      </c>
      <c r="BC141" s="144">
        <f t="shared" si="106"/>
        <v>0</v>
      </c>
      <c r="BD141" s="144">
        <f t="shared" si="106"/>
        <v>0</v>
      </c>
      <c r="BE141" s="144">
        <f t="shared" si="106"/>
        <v>0</v>
      </c>
      <c r="BF141" s="144">
        <f t="shared" si="106"/>
        <v>0</v>
      </c>
      <c r="BG141" s="144">
        <f t="shared" si="106"/>
        <v>0</v>
      </c>
      <c r="BH141" s="144">
        <f t="shared" si="106"/>
        <v>0</v>
      </c>
      <c r="BI141" s="144">
        <f t="shared" si="106"/>
        <v>0</v>
      </c>
      <c r="BJ141" s="144">
        <f t="shared" si="106"/>
        <v>0</v>
      </c>
      <c r="BK141" s="144">
        <f t="shared" si="106"/>
        <v>0</v>
      </c>
      <c r="BL141" s="144">
        <f t="shared" si="106"/>
        <v>0</v>
      </c>
      <c r="BM141" s="144">
        <f t="shared" si="106"/>
        <v>0</v>
      </c>
      <c r="BN141" s="144">
        <f t="shared" si="85"/>
        <v>0</v>
      </c>
      <c r="BO141" s="144">
        <f t="shared" si="85"/>
        <v>0</v>
      </c>
      <c r="BP141" s="144">
        <f t="shared" si="85"/>
        <v>0</v>
      </c>
      <c r="BQ141" s="144">
        <f t="shared" si="85"/>
        <v>0</v>
      </c>
      <c r="BR141" s="144">
        <f t="shared" si="85"/>
        <v>0</v>
      </c>
      <c r="BS141" s="144">
        <f t="shared" si="85"/>
        <v>0</v>
      </c>
      <c r="BT141" s="144">
        <f t="shared" si="110"/>
        <v>0</v>
      </c>
      <c r="BU141" s="144">
        <f t="shared" si="110"/>
        <v>0</v>
      </c>
      <c r="BV141" s="144">
        <f t="shared" si="110"/>
        <v>0</v>
      </c>
      <c r="BW141" s="144">
        <f t="shared" si="110"/>
        <v>0</v>
      </c>
      <c r="BX141" s="144">
        <f t="shared" si="110"/>
        <v>0</v>
      </c>
      <c r="BY141" s="144">
        <f t="shared" si="110"/>
        <v>0</v>
      </c>
      <c r="BZ141" s="144">
        <f t="shared" si="110"/>
        <v>0</v>
      </c>
      <c r="CA141" s="144">
        <f t="shared" si="110"/>
        <v>0</v>
      </c>
      <c r="CB141" s="144">
        <f t="shared" si="110"/>
        <v>0</v>
      </c>
      <c r="CC141" s="369"/>
      <c r="CE141" s="189" t="str">
        <f t="shared" si="63"/>
        <v>Tableaux MCR</v>
      </c>
      <c r="CF141" s="145"/>
      <c r="CG141" s="145">
        <v>1</v>
      </c>
      <c r="CH141" s="145">
        <v>1</v>
      </c>
      <c r="CI141" s="145">
        <v>1</v>
      </c>
      <c r="CJ141" s="145">
        <v>1</v>
      </c>
      <c r="CK141" s="145">
        <v>1</v>
      </c>
      <c r="CL141" s="145">
        <v>1</v>
      </c>
      <c r="CM141" s="145">
        <v>1</v>
      </c>
      <c r="CN141" s="145">
        <v>1</v>
      </c>
      <c r="CO141" s="145">
        <v>1</v>
      </c>
      <c r="CP141" s="145">
        <v>1</v>
      </c>
      <c r="CQ141" s="145">
        <v>1</v>
      </c>
      <c r="CR141" s="145">
        <v>1</v>
      </c>
      <c r="CS141" s="145">
        <v>1</v>
      </c>
      <c r="CT141" s="145">
        <f t="shared" si="64"/>
        <v>0</v>
      </c>
      <c r="CU141" s="145">
        <f t="shared" si="65"/>
        <v>0</v>
      </c>
      <c r="CV141" s="145">
        <f t="shared" si="67"/>
        <v>0</v>
      </c>
    </row>
    <row r="142" spans="1:100" s="137" customFormat="1" ht="13.5" hidden="1" thickBot="1" x14ac:dyDescent="0.25">
      <c r="B142" s="98" t="s">
        <v>431</v>
      </c>
      <c r="C142" s="319"/>
      <c r="D142" s="49"/>
      <c r="E142" s="152">
        <v>15</v>
      </c>
      <c r="F142" s="642"/>
      <c r="G142" s="34">
        <v>1.4999999999999999E-2</v>
      </c>
      <c r="H142" s="636"/>
      <c r="I142" s="622" t="s">
        <v>124</v>
      </c>
      <c r="J142" s="112"/>
      <c r="K142" s="139">
        <f t="shared" si="68"/>
        <v>15</v>
      </c>
      <c r="L142" s="140">
        <f t="shared" si="107"/>
        <v>1.4999999999999999E-2</v>
      </c>
      <c r="M142" s="141">
        <f t="shared" si="108"/>
        <v>0</v>
      </c>
      <c r="N142" s="141">
        <f t="shared" si="103"/>
        <v>0</v>
      </c>
      <c r="O142" s="70"/>
      <c r="P142" s="143" t="str">
        <f t="shared" si="62"/>
        <v>Régulation/Automate</v>
      </c>
      <c r="Q142" s="144">
        <f t="shared" si="72"/>
        <v>0</v>
      </c>
      <c r="R142" s="144">
        <f t="shared" si="109"/>
        <v>0</v>
      </c>
      <c r="S142" s="144">
        <f t="shared" si="109"/>
        <v>0</v>
      </c>
      <c r="T142" s="144">
        <f t="shared" si="109"/>
        <v>0</v>
      </c>
      <c r="U142" s="144">
        <f t="shared" si="109"/>
        <v>0</v>
      </c>
      <c r="V142" s="144">
        <f t="shared" si="109"/>
        <v>0</v>
      </c>
      <c r="W142" s="144">
        <f t="shared" si="109"/>
        <v>0</v>
      </c>
      <c r="X142" s="144">
        <f t="shared" si="109"/>
        <v>0</v>
      </c>
      <c r="Y142" s="144">
        <f t="shared" si="109"/>
        <v>0</v>
      </c>
      <c r="Z142" s="144">
        <f t="shared" si="109"/>
        <v>0</v>
      </c>
      <c r="AA142" s="144">
        <f t="shared" si="109"/>
        <v>0</v>
      </c>
      <c r="AB142" s="144">
        <f t="shared" si="109"/>
        <v>0</v>
      </c>
      <c r="AC142" s="144">
        <f t="shared" si="109"/>
        <v>0</v>
      </c>
      <c r="AD142" s="144">
        <f t="shared" si="109"/>
        <v>0</v>
      </c>
      <c r="AE142" s="144">
        <f t="shared" si="109"/>
        <v>0</v>
      </c>
      <c r="AF142" s="144">
        <f t="shared" si="109"/>
        <v>0</v>
      </c>
      <c r="AG142" s="144">
        <f t="shared" si="109"/>
        <v>0</v>
      </c>
      <c r="AH142" s="144">
        <f t="shared" si="109"/>
        <v>0</v>
      </c>
      <c r="AI142" s="144">
        <f t="shared" si="109"/>
        <v>0</v>
      </c>
      <c r="AJ142" s="144">
        <f t="shared" si="109"/>
        <v>0</v>
      </c>
      <c r="AK142" s="144">
        <f t="shared" si="109"/>
        <v>0</v>
      </c>
      <c r="AL142" s="144">
        <f t="shared" si="109"/>
        <v>0</v>
      </c>
      <c r="AM142" s="144">
        <f t="shared" si="109"/>
        <v>0</v>
      </c>
      <c r="AN142" s="144">
        <f t="shared" si="109"/>
        <v>0</v>
      </c>
      <c r="AO142" s="144">
        <f t="shared" si="109"/>
        <v>0</v>
      </c>
      <c r="AP142" s="144">
        <f t="shared" si="109"/>
        <v>0</v>
      </c>
      <c r="AQ142" s="144">
        <f t="shared" si="109"/>
        <v>0</v>
      </c>
      <c r="AR142" s="144">
        <f t="shared" si="109"/>
        <v>0</v>
      </c>
      <c r="AS142" s="144">
        <f t="shared" si="109"/>
        <v>0</v>
      </c>
      <c r="AT142" s="144">
        <f t="shared" si="109"/>
        <v>0</v>
      </c>
      <c r="AU142" s="144">
        <f t="shared" si="109"/>
        <v>0</v>
      </c>
      <c r="AV142" s="144">
        <f>SUMIF($AX$26:$CB$26,Betrachtungszeit_Heizung,AX142:CB142)</f>
        <v>0</v>
      </c>
      <c r="AX142" s="144">
        <f t="shared" si="58"/>
        <v>0</v>
      </c>
      <c r="AY142" s="144">
        <f t="shared" si="106"/>
        <v>0</v>
      </c>
      <c r="AZ142" s="144">
        <f t="shared" si="106"/>
        <v>0</v>
      </c>
      <c r="BA142" s="144">
        <f t="shared" si="106"/>
        <v>0</v>
      </c>
      <c r="BB142" s="144">
        <f t="shared" si="106"/>
        <v>0</v>
      </c>
      <c r="BC142" s="144">
        <f t="shared" si="106"/>
        <v>0</v>
      </c>
      <c r="BD142" s="144">
        <f t="shared" si="106"/>
        <v>0</v>
      </c>
      <c r="BE142" s="144">
        <f t="shared" si="106"/>
        <v>0</v>
      </c>
      <c r="BF142" s="144">
        <f t="shared" si="106"/>
        <v>0</v>
      </c>
      <c r="BG142" s="144">
        <f t="shared" si="106"/>
        <v>0</v>
      </c>
      <c r="BH142" s="144">
        <f t="shared" si="106"/>
        <v>0</v>
      </c>
      <c r="BI142" s="144">
        <f t="shared" si="106"/>
        <v>0</v>
      </c>
      <c r="BJ142" s="144">
        <f t="shared" si="106"/>
        <v>0</v>
      </c>
      <c r="BK142" s="144">
        <f t="shared" si="106"/>
        <v>0</v>
      </c>
      <c r="BL142" s="144">
        <f t="shared" si="106"/>
        <v>0</v>
      </c>
      <c r="BM142" s="144">
        <f t="shared" si="106"/>
        <v>0</v>
      </c>
      <c r="BN142" s="144">
        <f t="shared" si="85"/>
        <v>0</v>
      </c>
      <c r="BO142" s="144">
        <f t="shared" si="85"/>
        <v>0</v>
      </c>
      <c r="BP142" s="144">
        <f t="shared" si="85"/>
        <v>0</v>
      </c>
      <c r="BQ142" s="144">
        <f t="shared" si="85"/>
        <v>0</v>
      </c>
      <c r="BR142" s="144">
        <f t="shared" si="85"/>
        <v>0</v>
      </c>
      <c r="BS142" s="144">
        <f t="shared" si="85"/>
        <v>0</v>
      </c>
      <c r="BT142" s="144">
        <f t="shared" si="110"/>
        <v>0</v>
      </c>
      <c r="BU142" s="144">
        <f t="shared" si="110"/>
        <v>0</v>
      </c>
      <c r="BV142" s="144">
        <f t="shared" si="110"/>
        <v>0</v>
      </c>
      <c r="BW142" s="144">
        <f t="shared" si="110"/>
        <v>0</v>
      </c>
      <c r="BX142" s="144">
        <f t="shared" si="110"/>
        <v>0</v>
      </c>
      <c r="BY142" s="144">
        <f t="shared" si="110"/>
        <v>0</v>
      </c>
      <c r="BZ142" s="144">
        <f t="shared" si="110"/>
        <v>0</v>
      </c>
      <c r="CA142" s="144">
        <f t="shared" si="110"/>
        <v>0</v>
      </c>
      <c r="CB142" s="144">
        <f t="shared" si="110"/>
        <v>0</v>
      </c>
      <c r="CC142" s="369"/>
      <c r="CE142" s="189" t="str">
        <f t="shared" si="63"/>
        <v>Régulation/Automate</v>
      </c>
      <c r="CF142" s="145"/>
      <c r="CG142" s="145">
        <v>1</v>
      </c>
      <c r="CH142" s="145">
        <v>1</v>
      </c>
      <c r="CI142" s="145">
        <v>1</v>
      </c>
      <c r="CJ142" s="145">
        <v>1</v>
      </c>
      <c r="CK142" s="145">
        <v>1</v>
      </c>
      <c r="CL142" s="145">
        <v>1</v>
      </c>
      <c r="CM142" s="145">
        <v>1</v>
      </c>
      <c r="CN142" s="145">
        <v>1</v>
      </c>
      <c r="CO142" s="145">
        <v>1</v>
      </c>
      <c r="CP142" s="145">
        <v>1</v>
      </c>
      <c r="CQ142" s="145">
        <v>1</v>
      </c>
      <c r="CR142" s="145">
        <v>1</v>
      </c>
      <c r="CS142" s="145">
        <v>1</v>
      </c>
      <c r="CT142" s="145">
        <f t="shared" si="64"/>
        <v>0</v>
      </c>
      <c r="CU142" s="145">
        <f t="shared" si="65"/>
        <v>0</v>
      </c>
      <c r="CV142" s="145">
        <f t="shared" si="67"/>
        <v>0</v>
      </c>
    </row>
    <row r="143" spans="1:100" s="137" customFormat="1" hidden="1" x14ac:dyDescent="0.2">
      <c r="B143" s="96" t="s">
        <v>45</v>
      </c>
      <c r="C143" s="320"/>
      <c r="D143" s="50"/>
      <c r="E143" s="510">
        <v>30</v>
      </c>
      <c r="F143" s="643"/>
      <c r="G143" s="157" t="s">
        <v>46</v>
      </c>
      <c r="H143" s="637"/>
      <c r="I143" s="623" t="s">
        <v>124</v>
      </c>
      <c r="J143" s="84"/>
      <c r="K143" s="139">
        <f t="shared" si="68"/>
        <v>30</v>
      </c>
      <c r="L143" s="140">
        <f t="shared" si="107"/>
        <v>0</v>
      </c>
      <c r="M143" s="141">
        <f t="shared" si="108"/>
        <v>0</v>
      </c>
      <c r="N143" s="141">
        <f t="shared" si="103"/>
        <v>0</v>
      </c>
      <c r="O143" s="70"/>
      <c r="P143" s="149" t="str">
        <f t="shared" si="62"/>
        <v>Autre</v>
      </c>
      <c r="Q143" s="144">
        <f t="shared" si="72"/>
        <v>0</v>
      </c>
      <c r="R143" s="144">
        <f t="shared" si="109"/>
        <v>0</v>
      </c>
      <c r="S143" s="144">
        <f t="shared" si="109"/>
        <v>0</v>
      </c>
      <c r="T143" s="144">
        <f t="shared" si="109"/>
        <v>0</v>
      </c>
      <c r="U143" s="144">
        <f t="shared" si="109"/>
        <v>0</v>
      </c>
      <c r="V143" s="144">
        <f t="shared" si="109"/>
        <v>0</v>
      </c>
      <c r="W143" s="144">
        <f t="shared" si="109"/>
        <v>0</v>
      </c>
      <c r="X143" s="144">
        <f t="shared" si="109"/>
        <v>0</v>
      </c>
      <c r="Y143" s="144">
        <f t="shared" si="109"/>
        <v>0</v>
      </c>
      <c r="Z143" s="144">
        <f t="shared" si="109"/>
        <v>0</v>
      </c>
      <c r="AA143" s="144">
        <f t="shared" si="109"/>
        <v>0</v>
      </c>
      <c r="AB143" s="144">
        <f t="shared" si="109"/>
        <v>0</v>
      </c>
      <c r="AC143" s="144">
        <f t="shared" si="109"/>
        <v>0</v>
      </c>
      <c r="AD143" s="144">
        <f t="shared" si="109"/>
        <v>0</v>
      </c>
      <c r="AE143" s="144">
        <f t="shared" si="109"/>
        <v>0</v>
      </c>
      <c r="AF143" s="144">
        <f t="shared" si="109"/>
        <v>0</v>
      </c>
      <c r="AG143" s="144">
        <f t="shared" si="109"/>
        <v>0</v>
      </c>
      <c r="AH143" s="144">
        <f t="shared" si="109"/>
        <v>0</v>
      </c>
      <c r="AI143" s="144">
        <f t="shared" si="109"/>
        <v>0</v>
      </c>
      <c r="AJ143" s="144">
        <f t="shared" si="109"/>
        <v>0</v>
      </c>
      <c r="AK143" s="144">
        <f t="shared" si="109"/>
        <v>0</v>
      </c>
      <c r="AL143" s="144">
        <f t="shared" si="109"/>
        <v>0</v>
      </c>
      <c r="AM143" s="144">
        <f t="shared" si="109"/>
        <v>0</v>
      </c>
      <c r="AN143" s="144">
        <f t="shared" si="109"/>
        <v>0</v>
      </c>
      <c r="AO143" s="144">
        <f t="shared" si="109"/>
        <v>0</v>
      </c>
      <c r="AP143" s="144">
        <f t="shared" si="109"/>
        <v>0</v>
      </c>
      <c r="AQ143" s="144">
        <f t="shared" si="109"/>
        <v>0</v>
      </c>
      <c r="AR143" s="144">
        <f t="shared" si="109"/>
        <v>0</v>
      </c>
      <c r="AS143" s="144">
        <f t="shared" si="109"/>
        <v>0</v>
      </c>
      <c r="AT143" s="144">
        <f t="shared" si="109"/>
        <v>0</v>
      </c>
      <c r="AU143" s="144">
        <f t="shared" si="109"/>
        <v>0</v>
      </c>
      <c r="AV143" s="144">
        <f>SUMIF($AX$26:$CB$26,Betrachtungszeit_Heizung,AX143:CB143)</f>
        <v>0</v>
      </c>
      <c r="AX143" s="144">
        <f t="shared" si="58"/>
        <v>0</v>
      </c>
      <c r="AY143" s="144">
        <f t="shared" si="106"/>
        <v>0</v>
      </c>
      <c r="AZ143" s="144">
        <f t="shared" si="106"/>
        <v>0</v>
      </c>
      <c r="BA143" s="144">
        <f t="shared" si="106"/>
        <v>0</v>
      </c>
      <c r="BB143" s="144">
        <f t="shared" si="106"/>
        <v>0</v>
      </c>
      <c r="BC143" s="144">
        <f t="shared" si="106"/>
        <v>0</v>
      </c>
      <c r="BD143" s="144">
        <f t="shared" si="106"/>
        <v>0</v>
      </c>
      <c r="BE143" s="144">
        <f t="shared" si="106"/>
        <v>0</v>
      </c>
      <c r="BF143" s="144">
        <f t="shared" si="106"/>
        <v>0</v>
      </c>
      <c r="BG143" s="144">
        <f t="shared" si="106"/>
        <v>0</v>
      </c>
      <c r="BH143" s="144">
        <f t="shared" si="106"/>
        <v>0</v>
      </c>
      <c r="BI143" s="144">
        <f t="shared" si="106"/>
        <v>0</v>
      </c>
      <c r="BJ143" s="144">
        <f t="shared" si="106"/>
        <v>0</v>
      </c>
      <c r="BK143" s="144">
        <f t="shared" si="106"/>
        <v>0</v>
      </c>
      <c r="BL143" s="144">
        <f t="shared" si="106"/>
        <v>0</v>
      </c>
      <c r="BM143" s="144">
        <f t="shared" si="106"/>
        <v>0</v>
      </c>
      <c r="BN143" s="144">
        <f t="shared" si="85"/>
        <v>0</v>
      </c>
      <c r="BO143" s="144">
        <f t="shared" si="85"/>
        <v>0</v>
      </c>
      <c r="BP143" s="144">
        <f t="shared" si="85"/>
        <v>0</v>
      </c>
      <c r="BQ143" s="144">
        <f t="shared" si="85"/>
        <v>0</v>
      </c>
      <c r="BR143" s="144">
        <f t="shared" si="85"/>
        <v>0</v>
      </c>
      <c r="BS143" s="144">
        <f t="shared" si="85"/>
        <v>0</v>
      </c>
      <c r="BT143" s="144">
        <f t="shared" si="110"/>
        <v>0</v>
      </c>
      <c r="BU143" s="144">
        <f t="shared" si="110"/>
        <v>0</v>
      </c>
      <c r="BV143" s="144">
        <f t="shared" si="110"/>
        <v>0</v>
      </c>
      <c r="BW143" s="144">
        <f t="shared" si="110"/>
        <v>0</v>
      </c>
      <c r="BX143" s="144">
        <f t="shared" si="110"/>
        <v>0</v>
      </c>
      <c r="BY143" s="144">
        <f t="shared" si="110"/>
        <v>0</v>
      </c>
      <c r="BZ143" s="144">
        <f t="shared" si="110"/>
        <v>0</v>
      </c>
      <c r="CA143" s="144">
        <f t="shared" si="110"/>
        <v>0</v>
      </c>
      <c r="CB143" s="144">
        <f t="shared" si="110"/>
        <v>0</v>
      </c>
      <c r="CC143" s="369"/>
      <c r="CE143" s="189" t="str">
        <f t="shared" si="63"/>
        <v>Autre</v>
      </c>
      <c r="CF143" s="145"/>
      <c r="CG143" s="145">
        <v>1</v>
      </c>
      <c r="CH143" s="145">
        <v>1</v>
      </c>
      <c r="CI143" s="145">
        <v>1</v>
      </c>
      <c r="CJ143" s="145">
        <v>1</v>
      </c>
      <c r="CK143" s="145">
        <v>1</v>
      </c>
      <c r="CL143" s="145">
        <v>1</v>
      </c>
      <c r="CM143" s="145">
        <v>1</v>
      </c>
      <c r="CN143" s="145">
        <v>1</v>
      </c>
      <c r="CO143" s="145">
        <v>1</v>
      </c>
      <c r="CP143" s="145">
        <v>1</v>
      </c>
      <c r="CQ143" s="145">
        <v>1</v>
      </c>
      <c r="CR143" s="145">
        <v>1</v>
      </c>
      <c r="CS143" s="145">
        <v>1</v>
      </c>
      <c r="CT143" s="145">
        <f t="shared" si="64"/>
        <v>0</v>
      </c>
      <c r="CU143" s="145">
        <f t="shared" si="65"/>
        <v>0</v>
      </c>
      <c r="CV143" s="145">
        <f t="shared" si="67"/>
        <v>0</v>
      </c>
    </row>
    <row r="144" spans="1:100" s="137" customFormat="1" ht="13.5" hidden="1" thickBot="1" x14ac:dyDescent="0.25">
      <c r="B144" s="625" t="s">
        <v>159</v>
      </c>
      <c r="C144" s="322"/>
      <c r="D144" s="129"/>
      <c r="E144" s="155"/>
      <c r="F144" s="127"/>
      <c r="G144" s="130"/>
      <c r="H144" s="639"/>
      <c r="I144" s="130"/>
      <c r="J144" s="163"/>
      <c r="K144" s="139"/>
      <c r="L144" s="140"/>
      <c r="M144" s="141"/>
      <c r="N144" s="141"/>
      <c r="O144" s="70"/>
      <c r="P144" s="134" t="str">
        <f t="shared" si="62"/>
        <v>16. Électricité</v>
      </c>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44"/>
      <c r="BY144" s="144"/>
      <c r="BZ144" s="144"/>
      <c r="CA144" s="144"/>
      <c r="CB144" s="144"/>
      <c r="CC144" s="369"/>
      <c r="CE144" s="374" t="str">
        <f t="shared" si="63"/>
        <v>16. Électricité</v>
      </c>
      <c r="CF144" s="145">
        <v>1</v>
      </c>
      <c r="CG144" s="145">
        <v>1</v>
      </c>
      <c r="CH144" s="145">
        <v>1</v>
      </c>
      <c r="CI144" s="145">
        <v>1</v>
      </c>
      <c r="CJ144" s="145">
        <v>1</v>
      </c>
      <c r="CK144" s="145">
        <v>1</v>
      </c>
      <c r="CL144" s="145">
        <v>1</v>
      </c>
      <c r="CM144" s="145">
        <v>1</v>
      </c>
      <c r="CN144" s="145">
        <v>1</v>
      </c>
      <c r="CO144" s="145">
        <v>1</v>
      </c>
      <c r="CP144" s="145">
        <v>1</v>
      </c>
      <c r="CQ144" s="145">
        <v>1</v>
      </c>
      <c r="CR144" s="145">
        <v>1</v>
      </c>
      <c r="CS144" s="145">
        <v>1</v>
      </c>
      <c r="CT144" s="145">
        <f t="shared" si="64"/>
        <v>1</v>
      </c>
      <c r="CU144" s="145">
        <f t="shared" si="65"/>
        <v>1</v>
      </c>
      <c r="CV144" s="145">
        <f t="shared" si="67"/>
        <v>1</v>
      </c>
    </row>
    <row r="145" spans="2:100" s="137" customFormat="1" ht="13.5" hidden="1" thickBot="1" x14ac:dyDescent="0.25">
      <c r="B145" s="98" t="s">
        <v>408</v>
      </c>
      <c r="C145" s="319"/>
      <c r="D145" s="49"/>
      <c r="E145" s="152">
        <v>25</v>
      </c>
      <c r="F145" s="642"/>
      <c r="G145" s="34">
        <v>0</v>
      </c>
      <c r="H145" s="636"/>
      <c r="I145" s="622" t="s">
        <v>124</v>
      </c>
      <c r="J145" s="163"/>
      <c r="K145" s="139">
        <f t="shared" si="68"/>
        <v>25</v>
      </c>
      <c r="L145" s="140">
        <f t="shared" ref="L145:L154" si="111">IF(ISNUMBER(H145),IF(I145=$D$332,IFERROR(H145/D145,"-"),H145/100),IF(ISNUMBER(G145),G145,0))</f>
        <v>0</v>
      </c>
      <c r="M145" s="141">
        <f t="shared" ref="M145:M154" si="112">IF(AND(ISNUMBER(H145),I145=$D$332),H145,L145*D145)</f>
        <v>0</v>
      </c>
      <c r="N145" s="141">
        <f t="shared" si="103"/>
        <v>0</v>
      </c>
      <c r="O145" s="70"/>
      <c r="P145" s="143" t="str">
        <f t="shared" si="62"/>
        <v>Tableau de chantier</v>
      </c>
      <c r="Q145" s="144">
        <f t="shared" si="72"/>
        <v>0</v>
      </c>
      <c r="R145" s="144">
        <f t="shared" ref="R145:AU153" si="113">IF(Betrachtungszeit_Heizung&lt;R$26,0,IF(AND(Q$26&lt;&gt;0,Q$26/($K145)=INT(Q$26/($K145))),$D145,0))</f>
        <v>0</v>
      </c>
      <c r="S145" s="144">
        <f t="shared" si="113"/>
        <v>0</v>
      </c>
      <c r="T145" s="144">
        <f t="shared" si="113"/>
        <v>0</v>
      </c>
      <c r="U145" s="144">
        <f t="shared" si="113"/>
        <v>0</v>
      </c>
      <c r="V145" s="144">
        <f t="shared" si="113"/>
        <v>0</v>
      </c>
      <c r="W145" s="144">
        <f t="shared" si="113"/>
        <v>0</v>
      </c>
      <c r="X145" s="144">
        <f t="shared" si="113"/>
        <v>0</v>
      </c>
      <c r="Y145" s="144">
        <f t="shared" si="113"/>
        <v>0</v>
      </c>
      <c r="Z145" s="144">
        <f t="shared" si="113"/>
        <v>0</v>
      </c>
      <c r="AA145" s="144">
        <f t="shared" si="113"/>
        <v>0</v>
      </c>
      <c r="AB145" s="144">
        <f t="shared" si="113"/>
        <v>0</v>
      </c>
      <c r="AC145" s="144">
        <f t="shared" si="113"/>
        <v>0</v>
      </c>
      <c r="AD145" s="144">
        <f t="shared" si="113"/>
        <v>0</v>
      </c>
      <c r="AE145" s="144">
        <f t="shared" si="113"/>
        <v>0</v>
      </c>
      <c r="AF145" s="144">
        <f t="shared" si="113"/>
        <v>0</v>
      </c>
      <c r="AG145" s="144">
        <f t="shared" si="113"/>
        <v>0</v>
      </c>
      <c r="AH145" s="144">
        <f t="shared" si="113"/>
        <v>0</v>
      </c>
      <c r="AI145" s="144">
        <f t="shared" si="113"/>
        <v>0</v>
      </c>
      <c r="AJ145" s="144">
        <f t="shared" si="113"/>
        <v>0</v>
      </c>
      <c r="AK145" s="144">
        <f t="shared" si="113"/>
        <v>0</v>
      </c>
      <c r="AL145" s="144">
        <f t="shared" si="113"/>
        <v>0</v>
      </c>
      <c r="AM145" s="144">
        <f t="shared" si="113"/>
        <v>0</v>
      </c>
      <c r="AN145" s="144">
        <f t="shared" si="113"/>
        <v>0</v>
      </c>
      <c r="AO145" s="144">
        <f t="shared" si="113"/>
        <v>0</v>
      </c>
      <c r="AP145" s="144">
        <f t="shared" si="113"/>
        <v>0</v>
      </c>
      <c r="AQ145" s="144">
        <f t="shared" si="113"/>
        <v>0</v>
      </c>
      <c r="AR145" s="144">
        <f t="shared" si="113"/>
        <v>0</v>
      </c>
      <c r="AS145" s="144">
        <f t="shared" si="113"/>
        <v>0</v>
      </c>
      <c r="AT145" s="144">
        <f t="shared" si="113"/>
        <v>0</v>
      </c>
      <c r="AU145" s="144">
        <f t="shared" si="113"/>
        <v>0</v>
      </c>
      <c r="AV145" s="144">
        <f t="shared" ref="AV145:AV154" si="114">SUMIF($AX$26:$CB$26,Betrachtungszeit_Heizung,AX145:CB145)</f>
        <v>0</v>
      </c>
      <c r="AX145" s="144">
        <f t="shared" si="58"/>
        <v>0</v>
      </c>
      <c r="AY145" s="144">
        <f t="shared" si="106"/>
        <v>0</v>
      </c>
      <c r="AZ145" s="144">
        <f t="shared" si="106"/>
        <v>0</v>
      </c>
      <c r="BA145" s="144">
        <f t="shared" si="106"/>
        <v>0</v>
      </c>
      <c r="BB145" s="144">
        <f t="shared" si="106"/>
        <v>0</v>
      </c>
      <c r="BC145" s="144">
        <f t="shared" si="106"/>
        <v>0</v>
      </c>
      <c r="BD145" s="144">
        <f t="shared" si="106"/>
        <v>0</v>
      </c>
      <c r="BE145" s="144">
        <f t="shared" si="106"/>
        <v>0</v>
      </c>
      <c r="BF145" s="144">
        <f t="shared" si="106"/>
        <v>0</v>
      </c>
      <c r="BG145" s="144">
        <f t="shared" si="106"/>
        <v>0</v>
      </c>
      <c r="BH145" s="144">
        <f t="shared" si="106"/>
        <v>0</v>
      </c>
      <c r="BI145" s="144">
        <f t="shared" si="106"/>
        <v>0</v>
      </c>
      <c r="BJ145" s="144">
        <f t="shared" si="106"/>
        <v>0</v>
      </c>
      <c r="BK145" s="144">
        <f t="shared" si="106"/>
        <v>0</v>
      </c>
      <c r="BL145" s="144">
        <f t="shared" si="106"/>
        <v>0</v>
      </c>
      <c r="BM145" s="144">
        <f t="shared" si="106"/>
        <v>0</v>
      </c>
      <c r="BN145" s="144">
        <f t="shared" si="85"/>
        <v>0</v>
      </c>
      <c r="BO145" s="144">
        <f t="shared" si="85"/>
        <v>0</v>
      </c>
      <c r="BP145" s="144">
        <f t="shared" si="85"/>
        <v>0</v>
      </c>
      <c r="BQ145" s="144">
        <f t="shared" si="85"/>
        <v>0</v>
      </c>
      <c r="BR145" s="144">
        <f t="shared" si="85"/>
        <v>0</v>
      </c>
      <c r="BS145" s="144">
        <f t="shared" si="85"/>
        <v>0</v>
      </c>
      <c r="BT145" s="144">
        <f t="shared" si="110"/>
        <v>0</v>
      </c>
      <c r="BU145" s="144">
        <f t="shared" si="110"/>
        <v>0</v>
      </c>
      <c r="BV145" s="144">
        <f t="shared" si="110"/>
        <v>0</v>
      </c>
      <c r="BW145" s="144">
        <f t="shared" si="110"/>
        <v>0</v>
      </c>
      <c r="BX145" s="144">
        <f t="shared" si="110"/>
        <v>0</v>
      </c>
      <c r="BY145" s="144">
        <f t="shared" si="110"/>
        <v>0</v>
      </c>
      <c r="BZ145" s="144">
        <f t="shared" si="110"/>
        <v>0</v>
      </c>
      <c r="CA145" s="144">
        <f t="shared" si="110"/>
        <v>0</v>
      </c>
      <c r="CB145" s="144">
        <f t="shared" si="110"/>
        <v>0</v>
      </c>
      <c r="CC145" s="369"/>
      <c r="CE145" s="189" t="str">
        <f t="shared" si="63"/>
        <v>Tableau de chantier</v>
      </c>
      <c r="CF145" s="145"/>
      <c r="CG145" s="145">
        <v>1</v>
      </c>
      <c r="CH145" s="145">
        <v>1</v>
      </c>
      <c r="CI145" s="145">
        <v>1</v>
      </c>
      <c r="CJ145" s="145">
        <v>1</v>
      </c>
      <c r="CK145" s="145">
        <v>1</v>
      </c>
      <c r="CL145" s="145">
        <v>1</v>
      </c>
      <c r="CM145" s="145">
        <v>1</v>
      </c>
      <c r="CN145" s="145">
        <v>1</v>
      </c>
      <c r="CO145" s="145">
        <v>1</v>
      </c>
      <c r="CP145" s="145">
        <v>1</v>
      </c>
      <c r="CQ145" s="145">
        <v>1</v>
      </c>
      <c r="CR145" s="145">
        <v>1</v>
      </c>
      <c r="CS145" s="145">
        <v>1</v>
      </c>
      <c r="CT145" s="145">
        <f t="shared" si="64"/>
        <v>0</v>
      </c>
      <c r="CU145" s="145">
        <f t="shared" si="65"/>
        <v>0</v>
      </c>
      <c r="CV145" s="145">
        <f t="shared" si="67"/>
        <v>0</v>
      </c>
    </row>
    <row r="146" spans="2:100" s="370" customFormat="1" ht="13.5" hidden="1" thickBot="1" x14ac:dyDescent="0.25">
      <c r="B146" s="700" t="s">
        <v>409</v>
      </c>
      <c r="C146" s="319"/>
      <c r="D146" s="49"/>
      <c r="E146" s="152">
        <v>25</v>
      </c>
      <c r="F146" s="642"/>
      <c r="G146" s="34">
        <v>0</v>
      </c>
      <c r="H146" s="636"/>
      <c r="I146" s="622" t="s">
        <v>124</v>
      </c>
      <c r="J146" s="371"/>
      <c r="K146" s="139">
        <f t="shared" si="68"/>
        <v>25</v>
      </c>
      <c r="L146" s="140">
        <f t="shared" si="111"/>
        <v>0</v>
      </c>
      <c r="M146" s="141">
        <f t="shared" si="112"/>
        <v>0</v>
      </c>
      <c r="N146" s="141">
        <f t="shared" si="103"/>
        <v>0</v>
      </c>
      <c r="O146" s="70"/>
      <c r="P146" s="396" t="str">
        <f t="shared" si="62"/>
        <v>Démontage</v>
      </c>
      <c r="Q146" s="144">
        <f t="shared" si="72"/>
        <v>0</v>
      </c>
      <c r="R146" s="144">
        <f t="shared" si="113"/>
        <v>0</v>
      </c>
      <c r="S146" s="144">
        <f t="shared" si="113"/>
        <v>0</v>
      </c>
      <c r="T146" s="144">
        <f t="shared" si="113"/>
        <v>0</v>
      </c>
      <c r="U146" s="144">
        <f t="shared" si="113"/>
        <v>0</v>
      </c>
      <c r="V146" s="144">
        <f t="shared" si="113"/>
        <v>0</v>
      </c>
      <c r="W146" s="144">
        <f t="shared" si="113"/>
        <v>0</v>
      </c>
      <c r="X146" s="144">
        <f t="shared" si="113"/>
        <v>0</v>
      </c>
      <c r="Y146" s="144">
        <f t="shared" si="113"/>
        <v>0</v>
      </c>
      <c r="Z146" s="144">
        <f t="shared" si="113"/>
        <v>0</v>
      </c>
      <c r="AA146" s="144">
        <f t="shared" si="113"/>
        <v>0</v>
      </c>
      <c r="AB146" s="144">
        <f t="shared" si="113"/>
        <v>0</v>
      </c>
      <c r="AC146" s="144">
        <f t="shared" si="113"/>
        <v>0</v>
      </c>
      <c r="AD146" s="144">
        <f t="shared" si="113"/>
        <v>0</v>
      </c>
      <c r="AE146" s="144">
        <f t="shared" si="113"/>
        <v>0</v>
      </c>
      <c r="AF146" s="144">
        <f t="shared" si="113"/>
        <v>0</v>
      </c>
      <c r="AG146" s="144">
        <f t="shared" si="113"/>
        <v>0</v>
      </c>
      <c r="AH146" s="144">
        <f t="shared" si="113"/>
        <v>0</v>
      </c>
      <c r="AI146" s="144">
        <f t="shared" si="113"/>
        <v>0</v>
      </c>
      <c r="AJ146" s="144">
        <f t="shared" si="113"/>
        <v>0</v>
      </c>
      <c r="AK146" s="144">
        <f t="shared" si="113"/>
        <v>0</v>
      </c>
      <c r="AL146" s="144">
        <f t="shared" si="113"/>
        <v>0</v>
      </c>
      <c r="AM146" s="144">
        <f t="shared" si="113"/>
        <v>0</v>
      </c>
      <c r="AN146" s="144">
        <f t="shared" si="113"/>
        <v>0</v>
      </c>
      <c r="AO146" s="144">
        <f t="shared" si="113"/>
        <v>0</v>
      </c>
      <c r="AP146" s="144">
        <f t="shared" si="113"/>
        <v>0</v>
      </c>
      <c r="AQ146" s="144">
        <f t="shared" si="113"/>
        <v>0</v>
      </c>
      <c r="AR146" s="144">
        <f t="shared" si="113"/>
        <v>0</v>
      </c>
      <c r="AS146" s="144">
        <f t="shared" si="113"/>
        <v>0</v>
      </c>
      <c r="AT146" s="144">
        <f t="shared" si="113"/>
        <v>0</v>
      </c>
      <c r="AU146" s="144">
        <f t="shared" si="113"/>
        <v>0</v>
      </c>
      <c r="AV146" s="144">
        <f t="shared" si="114"/>
        <v>0</v>
      </c>
      <c r="AW146" s="137"/>
      <c r="AX146" s="144">
        <f t="shared" si="58"/>
        <v>0</v>
      </c>
      <c r="AY146" s="144">
        <f t="shared" si="106"/>
        <v>0</v>
      </c>
      <c r="AZ146" s="144">
        <f t="shared" si="106"/>
        <v>0</v>
      </c>
      <c r="BA146" s="144">
        <f t="shared" si="106"/>
        <v>0</v>
      </c>
      <c r="BB146" s="144">
        <f t="shared" si="106"/>
        <v>0</v>
      </c>
      <c r="BC146" s="144">
        <f t="shared" si="106"/>
        <v>0</v>
      </c>
      <c r="BD146" s="144">
        <f t="shared" si="106"/>
        <v>0</v>
      </c>
      <c r="BE146" s="144">
        <f t="shared" si="106"/>
        <v>0</v>
      </c>
      <c r="BF146" s="144">
        <f t="shared" si="106"/>
        <v>0</v>
      </c>
      <c r="BG146" s="144">
        <f t="shared" si="106"/>
        <v>0</v>
      </c>
      <c r="BH146" s="144">
        <f t="shared" si="106"/>
        <v>0</v>
      </c>
      <c r="BI146" s="144">
        <f t="shared" si="106"/>
        <v>0</v>
      </c>
      <c r="BJ146" s="144">
        <f t="shared" si="106"/>
        <v>0</v>
      </c>
      <c r="BK146" s="144">
        <f t="shared" si="106"/>
        <v>0</v>
      </c>
      <c r="BL146" s="144">
        <f t="shared" si="106"/>
        <v>0</v>
      </c>
      <c r="BM146" s="144">
        <f t="shared" si="106"/>
        <v>0</v>
      </c>
      <c r="BN146" s="144">
        <f t="shared" si="85"/>
        <v>0</v>
      </c>
      <c r="BO146" s="144">
        <f t="shared" si="85"/>
        <v>0</v>
      </c>
      <c r="BP146" s="144">
        <f t="shared" si="85"/>
        <v>0</v>
      </c>
      <c r="BQ146" s="144">
        <f t="shared" si="85"/>
        <v>0</v>
      </c>
      <c r="BR146" s="144">
        <f t="shared" si="85"/>
        <v>0</v>
      </c>
      <c r="BS146" s="144">
        <f t="shared" si="85"/>
        <v>0</v>
      </c>
      <c r="BT146" s="144">
        <f t="shared" si="110"/>
        <v>0</v>
      </c>
      <c r="BU146" s="144">
        <f t="shared" si="110"/>
        <v>0</v>
      </c>
      <c r="BV146" s="144">
        <f t="shared" si="110"/>
        <v>0</v>
      </c>
      <c r="BW146" s="144">
        <f t="shared" si="110"/>
        <v>0</v>
      </c>
      <c r="BX146" s="144">
        <f t="shared" si="110"/>
        <v>0</v>
      </c>
      <c r="BY146" s="144">
        <f t="shared" si="110"/>
        <v>0</v>
      </c>
      <c r="BZ146" s="144">
        <f t="shared" si="110"/>
        <v>0</v>
      </c>
      <c r="CA146" s="144">
        <f t="shared" si="110"/>
        <v>0</v>
      </c>
      <c r="CB146" s="144">
        <f t="shared" si="110"/>
        <v>0</v>
      </c>
      <c r="CC146" s="564"/>
      <c r="CE146" s="189" t="str">
        <f t="shared" si="63"/>
        <v>Démontage</v>
      </c>
      <c r="CF146" s="145"/>
      <c r="CG146" s="145">
        <v>1</v>
      </c>
      <c r="CH146" s="145">
        <v>1</v>
      </c>
      <c r="CI146" s="145">
        <v>1</v>
      </c>
      <c r="CJ146" s="145">
        <v>1</v>
      </c>
      <c r="CK146" s="145">
        <v>1</v>
      </c>
      <c r="CL146" s="145">
        <v>1</v>
      </c>
      <c r="CM146" s="145">
        <v>1</v>
      </c>
      <c r="CN146" s="145">
        <v>1</v>
      </c>
      <c r="CO146" s="145">
        <v>1</v>
      </c>
      <c r="CP146" s="145">
        <v>1</v>
      </c>
      <c r="CQ146" s="145">
        <v>1</v>
      </c>
      <c r="CR146" s="145">
        <v>1</v>
      </c>
      <c r="CS146" s="145">
        <v>1</v>
      </c>
      <c r="CT146" s="145">
        <f t="shared" si="64"/>
        <v>0</v>
      </c>
      <c r="CU146" s="145">
        <f t="shared" si="65"/>
        <v>0</v>
      </c>
      <c r="CV146" s="145">
        <f t="shared" si="67"/>
        <v>0</v>
      </c>
    </row>
    <row r="147" spans="2:100" s="137" customFormat="1" ht="13.5" hidden="1" thickBot="1" x14ac:dyDescent="0.25">
      <c r="B147" s="98" t="s">
        <v>410</v>
      </c>
      <c r="C147" s="319"/>
      <c r="D147" s="49"/>
      <c r="E147" s="152">
        <v>20</v>
      </c>
      <c r="F147" s="642"/>
      <c r="G147" s="34">
        <v>0.01</v>
      </c>
      <c r="H147" s="636"/>
      <c r="I147" s="622" t="s">
        <v>124</v>
      </c>
      <c r="J147" s="164"/>
      <c r="K147" s="139">
        <f t="shared" si="68"/>
        <v>20</v>
      </c>
      <c r="L147" s="140">
        <f t="shared" si="111"/>
        <v>0.01</v>
      </c>
      <c r="M147" s="141">
        <f t="shared" si="112"/>
        <v>0</v>
      </c>
      <c r="N147" s="141">
        <f t="shared" si="103"/>
        <v>0</v>
      </c>
      <c r="O147" s="70"/>
      <c r="P147" s="143" t="str">
        <f t="shared" si="62"/>
        <v>Tableaux électriques principaux et secondaires</v>
      </c>
      <c r="Q147" s="144">
        <f t="shared" si="72"/>
        <v>0</v>
      </c>
      <c r="R147" s="144">
        <f t="shared" si="113"/>
        <v>0</v>
      </c>
      <c r="S147" s="144">
        <f t="shared" si="113"/>
        <v>0</v>
      </c>
      <c r="T147" s="144">
        <f t="shared" si="113"/>
        <v>0</v>
      </c>
      <c r="U147" s="144">
        <f t="shared" si="113"/>
        <v>0</v>
      </c>
      <c r="V147" s="144">
        <f t="shared" si="113"/>
        <v>0</v>
      </c>
      <c r="W147" s="144">
        <f t="shared" si="113"/>
        <v>0</v>
      </c>
      <c r="X147" s="144">
        <f t="shared" si="113"/>
        <v>0</v>
      </c>
      <c r="Y147" s="144">
        <f t="shared" si="113"/>
        <v>0</v>
      </c>
      <c r="Z147" s="144">
        <f t="shared" si="113"/>
        <v>0</v>
      </c>
      <c r="AA147" s="144">
        <f t="shared" si="113"/>
        <v>0</v>
      </c>
      <c r="AB147" s="144">
        <f t="shared" si="113"/>
        <v>0</v>
      </c>
      <c r="AC147" s="144">
        <f t="shared" si="113"/>
        <v>0</v>
      </c>
      <c r="AD147" s="144">
        <f t="shared" si="113"/>
        <v>0</v>
      </c>
      <c r="AE147" s="144">
        <f t="shared" si="113"/>
        <v>0</v>
      </c>
      <c r="AF147" s="144">
        <f t="shared" si="113"/>
        <v>0</v>
      </c>
      <c r="AG147" s="144">
        <f t="shared" si="113"/>
        <v>0</v>
      </c>
      <c r="AH147" s="144">
        <f t="shared" si="113"/>
        <v>0</v>
      </c>
      <c r="AI147" s="144">
        <f t="shared" si="113"/>
        <v>0</v>
      </c>
      <c r="AJ147" s="144">
        <f t="shared" si="113"/>
        <v>0</v>
      </c>
      <c r="AK147" s="144">
        <f t="shared" si="113"/>
        <v>0</v>
      </c>
      <c r="AL147" s="144">
        <f t="shared" si="113"/>
        <v>0</v>
      </c>
      <c r="AM147" s="144">
        <f t="shared" si="113"/>
        <v>0</v>
      </c>
      <c r="AN147" s="144">
        <f t="shared" si="113"/>
        <v>0</v>
      </c>
      <c r="AO147" s="144">
        <f t="shared" si="113"/>
        <v>0</v>
      </c>
      <c r="AP147" s="144">
        <f t="shared" si="113"/>
        <v>0</v>
      </c>
      <c r="AQ147" s="144">
        <f t="shared" si="113"/>
        <v>0</v>
      </c>
      <c r="AR147" s="144">
        <f t="shared" si="113"/>
        <v>0</v>
      </c>
      <c r="AS147" s="144">
        <f t="shared" si="113"/>
        <v>0</v>
      </c>
      <c r="AT147" s="144">
        <f t="shared" si="113"/>
        <v>0</v>
      </c>
      <c r="AU147" s="144">
        <f t="shared" si="113"/>
        <v>0</v>
      </c>
      <c r="AV147" s="144">
        <f t="shared" si="114"/>
        <v>0</v>
      </c>
      <c r="AX147" s="144">
        <f t="shared" ref="AX147:AX154" si="115">$D147</f>
        <v>0</v>
      </c>
      <c r="AY147" s="144">
        <f t="shared" si="106"/>
        <v>0</v>
      </c>
      <c r="AZ147" s="144">
        <f t="shared" si="106"/>
        <v>0</v>
      </c>
      <c r="BA147" s="144">
        <f t="shared" si="106"/>
        <v>0</v>
      </c>
      <c r="BB147" s="144">
        <f t="shared" si="106"/>
        <v>0</v>
      </c>
      <c r="BC147" s="144">
        <f t="shared" si="106"/>
        <v>0</v>
      </c>
      <c r="BD147" s="144">
        <f t="shared" si="106"/>
        <v>0</v>
      </c>
      <c r="BE147" s="144">
        <f t="shared" si="106"/>
        <v>0</v>
      </c>
      <c r="BF147" s="144">
        <f t="shared" si="106"/>
        <v>0</v>
      </c>
      <c r="BG147" s="144">
        <f t="shared" si="106"/>
        <v>0</v>
      </c>
      <c r="BH147" s="144">
        <f t="shared" si="106"/>
        <v>0</v>
      </c>
      <c r="BI147" s="144">
        <f t="shared" si="106"/>
        <v>0</v>
      </c>
      <c r="BJ147" s="144">
        <f t="shared" si="106"/>
        <v>0</v>
      </c>
      <c r="BK147" s="144">
        <f t="shared" si="106"/>
        <v>0</v>
      </c>
      <c r="BL147" s="144">
        <f t="shared" si="106"/>
        <v>0</v>
      </c>
      <c r="BM147" s="144">
        <f t="shared" si="106"/>
        <v>0</v>
      </c>
      <c r="BN147" s="144">
        <f t="shared" si="85"/>
        <v>0</v>
      </c>
      <c r="BO147" s="144">
        <f t="shared" si="85"/>
        <v>0</v>
      </c>
      <c r="BP147" s="144">
        <f t="shared" si="85"/>
        <v>0</v>
      </c>
      <c r="BQ147" s="144">
        <f t="shared" si="85"/>
        <v>0</v>
      </c>
      <c r="BR147" s="144">
        <f t="shared" si="85"/>
        <v>0</v>
      </c>
      <c r="BS147" s="144">
        <f t="shared" si="85"/>
        <v>0</v>
      </c>
      <c r="BT147" s="144">
        <f t="shared" si="110"/>
        <v>0</v>
      </c>
      <c r="BU147" s="144">
        <f t="shared" si="110"/>
        <v>0</v>
      </c>
      <c r="BV147" s="144">
        <f t="shared" si="110"/>
        <v>0</v>
      </c>
      <c r="BW147" s="144">
        <f t="shared" si="110"/>
        <v>0</v>
      </c>
      <c r="BX147" s="144">
        <f t="shared" si="110"/>
        <v>0</v>
      </c>
      <c r="BY147" s="144">
        <f t="shared" si="110"/>
        <v>0</v>
      </c>
      <c r="BZ147" s="144">
        <f t="shared" si="110"/>
        <v>0</v>
      </c>
      <c r="CA147" s="144">
        <f t="shared" si="110"/>
        <v>0</v>
      </c>
      <c r="CB147" s="144">
        <f t="shared" si="110"/>
        <v>0</v>
      </c>
      <c r="CC147" s="369"/>
      <c r="CE147" s="189" t="str">
        <f t="shared" si="63"/>
        <v>Tableaux électriques principaux et secondaires</v>
      </c>
      <c r="CF147" s="145"/>
      <c r="CG147" s="145">
        <v>1</v>
      </c>
      <c r="CH147" s="145">
        <v>1</v>
      </c>
      <c r="CI147" s="145">
        <v>1</v>
      </c>
      <c r="CJ147" s="145">
        <v>1</v>
      </c>
      <c r="CK147" s="145">
        <v>1</v>
      </c>
      <c r="CL147" s="145">
        <v>1</v>
      </c>
      <c r="CM147" s="145">
        <v>1</v>
      </c>
      <c r="CN147" s="145">
        <v>1</v>
      </c>
      <c r="CO147" s="145">
        <v>1</v>
      </c>
      <c r="CP147" s="145">
        <v>1</v>
      </c>
      <c r="CQ147" s="145">
        <v>1</v>
      </c>
      <c r="CR147" s="145">
        <v>1</v>
      </c>
      <c r="CS147" s="145">
        <v>1</v>
      </c>
      <c r="CT147" s="145">
        <f t="shared" si="64"/>
        <v>0</v>
      </c>
      <c r="CU147" s="145">
        <f t="shared" si="65"/>
        <v>0</v>
      </c>
      <c r="CV147" s="145">
        <f t="shared" si="67"/>
        <v>0</v>
      </c>
    </row>
    <row r="148" spans="2:100" s="137" customFormat="1" ht="13.5" hidden="1" thickBot="1" x14ac:dyDescent="0.25">
      <c r="B148" s="98" t="s">
        <v>411</v>
      </c>
      <c r="C148" s="319"/>
      <c r="D148" s="49"/>
      <c r="E148" s="152">
        <v>30</v>
      </c>
      <c r="F148" s="642"/>
      <c r="G148" s="34">
        <v>5.0000000000000001E-3</v>
      </c>
      <c r="H148" s="636"/>
      <c r="I148" s="622" t="s">
        <v>124</v>
      </c>
      <c r="J148" s="164"/>
      <c r="K148" s="139">
        <f t="shared" si="68"/>
        <v>30</v>
      </c>
      <c r="L148" s="140">
        <f t="shared" si="111"/>
        <v>5.0000000000000001E-3</v>
      </c>
      <c r="M148" s="141">
        <f t="shared" si="112"/>
        <v>0</v>
      </c>
      <c r="N148" s="141">
        <f t="shared" si="103"/>
        <v>0</v>
      </c>
      <c r="O148" s="70"/>
      <c r="P148" s="143" t="str">
        <f t="shared" si="62"/>
        <v>Chemins de câbles/gaines</v>
      </c>
      <c r="Q148" s="144">
        <f t="shared" si="72"/>
        <v>0</v>
      </c>
      <c r="R148" s="144">
        <f t="shared" si="113"/>
        <v>0</v>
      </c>
      <c r="S148" s="144">
        <f t="shared" si="113"/>
        <v>0</v>
      </c>
      <c r="T148" s="144">
        <f t="shared" si="113"/>
        <v>0</v>
      </c>
      <c r="U148" s="144">
        <f t="shared" si="113"/>
        <v>0</v>
      </c>
      <c r="V148" s="144">
        <f t="shared" si="113"/>
        <v>0</v>
      </c>
      <c r="W148" s="144">
        <f t="shared" si="113"/>
        <v>0</v>
      </c>
      <c r="X148" s="144">
        <f t="shared" si="113"/>
        <v>0</v>
      </c>
      <c r="Y148" s="144">
        <f t="shared" si="113"/>
        <v>0</v>
      </c>
      <c r="Z148" s="144">
        <f t="shared" si="113"/>
        <v>0</v>
      </c>
      <c r="AA148" s="144">
        <f t="shared" si="113"/>
        <v>0</v>
      </c>
      <c r="AB148" s="144">
        <f t="shared" si="113"/>
        <v>0</v>
      </c>
      <c r="AC148" s="144">
        <f t="shared" si="113"/>
        <v>0</v>
      </c>
      <c r="AD148" s="144">
        <f t="shared" si="113"/>
        <v>0</v>
      </c>
      <c r="AE148" s="144">
        <f t="shared" si="113"/>
        <v>0</v>
      </c>
      <c r="AF148" s="144">
        <f t="shared" si="113"/>
        <v>0</v>
      </c>
      <c r="AG148" s="144">
        <f t="shared" si="113"/>
        <v>0</v>
      </c>
      <c r="AH148" s="144">
        <f t="shared" si="113"/>
        <v>0</v>
      </c>
      <c r="AI148" s="144">
        <f t="shared" si="113"/>
        <v>0</v>
      </c>
      <c r="AJ148" s="144">
        <f t="shared" si="113"/>
        <v>0</v>
      </c>
      <c r="AK148" s="144">
        <f t="shared" si="113"/>
        <v>0</v>
      </c>
      <c r="AL148" s="144">
        <f t="shared" si="113"/>
        <v>0</v>
      </c>
      <c r="AM148" s="144">
        <f t="shared" si="113"/>
        <v>0</v>
      </c>
      <c r="AN148" s="144">
        <f t="shared" si="113"/>
        <v>0</v>
      </c>
      <c r="AO148" s="144">
        <f t="shared" si="113"/>
        <v>0</v>
      </c>
      <c r="AP148" s="144">
        <f t="shared" si="113"/>
        <v>0</v>
      </c>
      <c r="AQ148" s="144">
        <f t="shared" si="113"/>
        <v>0</v>
      </c>
      <c r="AR148" s="144">
        <f t="shared" si="113"/>
        <v>0</v>
      </c>
      <c r="AS148" s="144">
        <f t="shared" si="113"/>
        <v>0</v>
      </c>
      <c r="AT148" s="144">
        <f t="shared" si="113"/>
        <v>0</v>
      </c>
      <c r="AU148" s="144">
        <f t="shared" si="113"/>
        <v>0</v>
      </c>
      <c r="AV148" s="144">
        <f t="shared" si="114"/>
        <v>0</v>
      </c>
      <c r="AX148" s="144">
        <f t="shared" si="115"/>
        <v>0</v>
      </c>
      <c r="AY148" s="144">
        <f t="shared" si="106"/>
        <v>0</v>
      </c>
      <c r="AZ148" s="144">
        <f t="shared" si="106"/>
        <v>0</v>
      </c>
      <c r="BA148" s="144">
        <f t="shared" si="106"/>
        <v>0</v>
      </c>
      <c r="BB148" s="144">
        <f t="shared" si="106"/>
        <v>0</v>
      </c>
      <c r="BC148" s="144">
        <f t="shared" si="106"/>
        <v>0</v>
      </c>
      <c r="BD148" s="144">
        <f t="shared" si="106"/>
        <v>0</v>
      </c>
      <c r="BE148" s="144">
        <f t="shared" si="106"/>
        <v>0</v>
      </c>
      <c r="BF148" s="144">
        <f t="shared" si="106"/>
        <v>0</v>
      </c>
      <c r="BG148" s="144">
        <f t="shared" si="106"/>
        <v>0</v>
      </c>
      <c r="BH148" s="144">
        <f t="shared" si="106"/>
        <v>0</v>
      </c>
      <c r="BI148" s="144">
        <f t="shared" si="106"/>
        <v>0</v>
      </c>
      <c r="BJ148" s="144">
        <f t="shared" si="106"/>
        <v>0</v>
      </c>
      <c r="BK148" s="144">
        <f t="shared" si="106"/>
        <v>0</v>
      </c>
      <c r="BL148" s="144">
        <f t="shared" si="106"/>
        <v>0</v>
      </c>
      <c r="BM148" s="144">
        <f t="shared" si="106"/>
        <v>0</v>
      </c>
      <c r="BN148" s="144">
        <f t="shared" si="85"/>
        <v>0</v>
      </c>
      <c r="BO148" s="144">
        <f t="shared" si="85"/>
        <v>0</v>
      </c>
      <c r="BP148" s="144">
        <f t="shared" si="85"/>
        <v>0</v>
      </c>
      <c r="BQ148" s="144">
        <f t="shared" si="85"/>
        <v>0</v>
      </c>
      <c r="BR148" s="144">
        <f t="shared" si="85"/>
        <v>0</v>
      </c>
      <c r="BS148" s="144">
        <f t="shared" si="85"/>
        <v>0</v>
      </c>
      <c r="BT148" s="144">
        <f t="shared" si="110"/>
        <v>0</v>
      </c>
      <c r="BU148" s="144">
        <f t="shared" si="110"/>
        <v>0</v>
      </c>
      <c r="BV148" s="144">
        <f t="shared" si="110"/>
        <v>0</v>
      </c>
      <c r="BW148" s="144">
        <f t="shared" si="110"/>
        <v>0</v>
      </c>
      <c r="BX148" s="144">
        <f t="shared" si="110"/>
        <v>0</v>
      </c>
      <c r="BY148" s="144">
        <f t="shared" si="110"/>
        <v>0</v>
      </c>
      <c r="BZ148" s="144">
        <f t="shared" si="110"/>
        <v>0</v>
      </c>
      <c r="CA148" s="144">
        <f t="shared" si="110"/>
        <v>0</v>
      </c>
      <c r="CB148" s="144">
        <f t="shared" si="110"/>
        <v>0</v>
      </c>
      <c r="CC148" s="369"/>
      <c r="CE148" s="189" t="str">
        <f t="shared" si="63"/>
        <v>Chemins de câbles/gaines</v>
      </c>
      <c r="CF148" s="145"/>
      <c r="CG148" s="145">
        <v>1</v>
      </c>
      <c r="CH148" s="145">
        <v>1</v>
      </c>
      <c r="CI148" s="145">
        <v>1</v>
      </c>
      <c r="CJ148" s="145">
        <v>1</v>
      </c>
      <c r="CK148" s="145">
        <v>1</v>
      </c>
      <c r="CL148" s="145">
        <v>1</v>
      </c>
      <c r="CM148" s="145">
        <v>1</v>
      </c>
      <c r="CN148" s="145">
        <v>1</v>
      </c>
      <c r="CO148" s="145">
        <v>1</v>
      </c>
      <c r="CP148" s="145">
        <v>1</v>
      </c>
      <c r="CQ148" s="145">
        <v>1</v>
      </c>
      <c r="CR148" s="145">
        <v>1</v>
      </c>
      <c r="CS148" s="145">
        <v>1</v>
      </c>
      <c r="CT148" s="145">
        <f t="shared" si="64"/>
        <v>0</v>
      </c>
      <c r="CU148" s="145">
        <f t="shared" si="65"/>
        <v>0</v>
      </c>
      <c r="CV148" s="145">
        <f t="shared" si="67"/>
        <v>0</v>
      </c>
    </row>
    <row r="149" spans="2:100" s="137" customFormat="1" ht="13.5" hidden="1" thickBot="1" x14ac:dyDescent="0.25">
      <c r="B149" s="98" t="s">
        <v>161</v>
      </c>
      <c r="C149" s="319"/>
      <c r="D149" s="49"/>
      <c r="E149" s="152">
        <v>15</v>
      </c>
      <c r="F149" s="642"/>
      <c r="G149" s="34">
        <v>0.02</v>
      </c>
      <c r="H149" s="636"/>
      <c r="I149" s="622" t="s">
        <v>124</v>
      </c>
      <c r="J149" s="164"/>
      <c r="K149" s="139">
        <f t="shared" si="68"/>
        <v>15</v>
      </c>
      <c r="L149" s="140">
        <f t="shared" si="111"/>
        <v>0.02</v>
      </c>
      <c r="M149" s="141">
        <f t="shared" si="112"/>
        <v>0</v>
      </c>
      <c r="N149" s="141">
        <f t="shared" si="103"/>
        <v>0</v>
      </c>
      <c r="O149" s="70"/>
      <c r="P149" s="143" t="str">
        <f t="shared" si="62"/>
        <v>Éclairage</v>
      </c>
      <c r="Q149" s="144">
        <f t="shared" si="72"/>
        <v>0</v>
      </c>
      <c r="R149" s="144">
        <f t="shared" si="113"/>
        <v>0</v>
      </c>
      <c r="S149" s="144">
        <f t="shared" si="113"/>
        <v>0</v>
      </c>
      <c r="T149" s="144">
        <f t="shared" si="113"/>
        <v>0</v>
      </c>
      <c r="U149" s="144">
        <f t="shared" si="113"/>
        <v>0</v>
      </c>
      <c r="V149" s="144">
        <f t="shared" si="113"/>
        <v>0</v>
      </c>
      <c r="W149" s="144">
        <f t="shared" si="113"/>
        <v>0</v>
      </c>
      <c r="X149" s="144">
        <f t="shared" si="113"/>
        <v>0</v>
      </c>
      <c r="Y149" s="144">
        <f t="shared" si="113"/>
        <v>0</v>
      </c>
      <c r="Z149" s="144">
        <f t="shared" si="113"/>
        <v>0</v>
      </c>
      <c r="AA149" s="144">
        <f t="shared" si="113"/>
        <v>0</v>
      </c>
      <c r="AB149" s="144">
        <f t="shared" si="113"/>
        <v>0</v>
      </c>
      <c r="AC149" s="144">
        <f t="shared" si="113"/>
        <v>0</v>
      </c>
      <c r="AD149" s="144">
        <f t="shared" si="113"/>
        <v>0</v>
      </c>
      <c r="AE149" s="144">
        <f t="shared" si="113"/>
        <v>0</v>
      </c>
      <c r="AF149" s="144">
        <f t="shared" si="113"/>
        <v>0</v>
      </c>
      <c r="AG149" s="144">
        <f t="shared" si="113"/>
        <v>0</v>
      </c>
      <c r="AH149" s="144">
        <f t="shared" si="113"/>
        <v>0</v>
      </c>
      <c r="AI149" s="144">
        <f t="shared" si="113"/>
        <v>0</v>
      </c>
      <c r="AJ149" s="144">
        <f t="shared" si="113"/>
        <v>0</v>
      </c>
      <c r="AK149" s="144">
        <f t="shared" si="113"/>
        <v>0</v>
      </c>
      <c r="AL149" s="144">
        <f t="shared" si="113"/>
        <v>0</v>
      </c>
      <c r="AM149" s="144">
        <f t="shared" si="113"/>
        <v>0</v>
      </c>
      <c r="AN149" s="144">
        <f t="shared" si="113"/>
        <v>0</v>
      </c>
      <c r="AO149" s="144">
        <f t="shared" si="113"/>
        <v>0</v>
      </c>
      <c r="AP149" s="144">
        <f t="shared" si="113"/>
        <v>0</v>
      </c>
      <c r="AQ149" s="144">
        <f t="shared" si="113"/>
        <v>0</v>
      </c>
      <c r="AR149" s="144">
        <f t="shared" si="113"/>
        <v>0</v>
      </c>
      <c r="AS149" s="144">
        <f t="shared" si="113"/>
        <v>0</v>
      </c>
      <c r="AT149" s="144">
        <f t="shared" si="113"/>
        <v>0</v>
      </c>
      <c r="AU149" s="144">
        <f t="shared" si="113"/>
        <v>0</v>
      </c>
      <c r="AV149" s="144">
        <f t="shared" si="114"/>
        <v>0</v>
      </c>
      <c r="AX149" s="144">
        <f t="shared" si="115"/>
        <v>0</v>
      </c>
      <c r="AY149" s="144">
        <f t="shared" si="106"/>
        <v>0</v>
      </c>
      <c r="AZ149" s="144">
        <f t="shared" si="106"/>
        <v>0</v>
      </c>
      <c r="BA149" s="144">
        <f t="shared" si="106"/>
        <v>0</v>
      </c>
      <c r="BB149" s="144">
        <f t="shared" si="106"/>
        <v>0</v>
      </c>
      <c r="BC149" s="144">
        <f t="shared" si="106"/>
        <v>0</v>
      </c>
      <c r="BD149" s="144">
        <f t="shared" si="106"/>
        <v>0</v>
      </c>
      <c r="BE149" s="144">
        <f t="shared" si="106"/>
        <v>0</v>
      </c>
      <c r="BF149" s="144">
        <f t="shared" si="106"/>
        <v>0</v>
      </c>
      <c r="BG149" s="144">
        <f t="shared" si="106"/>
        <v>0</v>
      </c>
      <c r="BH149" s="144">
        <f t="shared" si="106"/>
        <v>0</v>
      </c>
      <c r="BI149" s="144">
        <f t="shared" si="106"/>
        <v>0</v>
      </c>
      <c r="BJ149" s="144">
        <f t="shared" si="106"/>
        <v>0</v>
      </c>
      <c r="BK149" s="144">
        <f t="shared" si="106"/>
        <v>0</v>
      </c>
      <c r="BL149" s="144">
        <f t="shared" si="106"/>
        <v>0</v>
      </c>
      <c r="BM149" s="144">
        <f t="shared" si="106"/>
        <v>0</v>
      </c>
      <c r="BN149" s="144">
        <f t="shared" si="85"/>
        <v>0</v>
      </c>
      <c r="BO149" s="144">
        <f t="shared" si="85"/>
        <v>0</v>
      </c>
      <c r="BP149" s="144">
        <f t="shared" si="85"/>
        <v>0</v>
      </c>
      <c r="BQ149" s="144">
        <f t="shared" si="85"/>
        <v>0</v>
      </c>
      <c r="BR149" s="144">
        <f t="shared" si="85"/>
        <v>0</v>
      </c>
      <c r="BS149" s="144">
        <f t="shared" si="85"/>
        <v>0</v>
      </c>
      <c r="BT149" s="144">
        <f t="shared" si="110"/>
        <v>0</v>
      </c>
      <c r="BU149" s="144">
        <f t="shared" si="110"/>
        <v>0</v>
      </c>
      <c r="BV149" s="144">
        <f t="shared" si="110"/>
        <v>0</v>
      </c>
      <c r="BW149" s="144">
        <f t="shared" si="110"/>
        <v>0</v>
      </c>
      <c r="BX149" s="144">
        <f t="shared" si="110"/>
        <v>0</v>
      </c>
      <c r="BY149" s="144">
        <f t="shared" si="110"/>
        <v>0</v>
      </c>
      <c r="BZ149" s="144">
        <f t="shared" si="110"/>
        <v>0</v>
      </c>
      <c r="CA149" s="144">
        <f t="shared" si="110"/>
        <v>0</v>
      </c>
      <c r="CB149" s="144">
        <f t="shared" si="110"/>
        <v>0</v>
      </c>
      <c r="CC149" s="369"/>
      <c r="CE149" s="189" t="str">
        <f t="shared" si="63"/>
        <v>Éclairage</v>
      </c>
      <c r="CF149" s="145"/>
      <c r="CG149" s="145">
        <v>1</v>
      </c>
      <c r="CH149" s="145">
        <v>1</v>
      </c>
      <c r="CI149" s="145">
        <v>1</v>
      </c>
      <c r="CJ149" s="145">
        <v>1</v>
      </c>
      <c r="CK149" s="145">
        <v>1</v>
      </c>
      <c r="CL149" s="145">
        <v>1</v>
      </c>
      <c r="CM149" s="145">
        <v>1</v>
      </c>
      <c r="CN149" s="145">
        <v>1</v>
      </c>
      <c r="CO149" s="145">
        <v>1</v>
      </c>
      <c r="CP149" s="145">
        <v>1</v>
      </c>
      <c r="CQ149" s="145">
        <v>1</v>
      </c>
      <c r="CR149" s="145">
        <v>1</v>
      </c>
      <c r="CS149" s="145">
        <v>1</v>
      </c>
      <c r="CT149" s="145">
        <f t="shared" si="64"/>
        <v>0</v>
      </c>
      <c r="CU149" s="145">
        <f t="shared" si="65"/>
        <v>0</v>
      </c>
      <c r="CV149" s="145">
        <f t="shared" si="67"/>
        <v>0</v>
      </c>
    </row>
    <row r="150" spans="2:100" s="137" customFormat="1" ht="13.5" hidden="1" thickBot="1" x14ac:dyDescent="0.25">
      <c r="B150" s="98" t="s">
        <v>162</v>
      </c>
      <c r="C150" s="319"/>
      <c r="D150" s="49"/>
      <c r="E150" s="152">
        <v>20</v>
      </c>
      <c r="F150" s="642"/>
      <c r="G150" s="34">
        <v>0.01</v>
      </c>
      <c r="H150" s="636"/>
      <c r="I150" s="622" t="s">
        <v>124</v>
      </c>
      <c r="J150" s="164"/>
      <c r="K150" s="139">
        <f t="shared" si="68"/>
        <v>20</v>
      </c>
      <c r="L150" s="140">
        <f t="shared" si="111"/>
        <v>0.01</v>
      </c>
      <c r="M150" s="141">
        <f t="shared" si="112"/>
        <v>0</v>
      </c>
      <c r="N150" s="141">
        <f t="shared" si="103"/>
        <v>0</v>
      </c>
      <c r="O150" s="70"/>
      <c r="P150" s="143" t="str">
        <f t="shared" si="62"/>
        <v>Câblage</v>
      </c>
      <c r="Q150" s="144">
        <f t="shared" si="72"/>
        <v>0</v>
      </c>
      <c r="R150" s="144">
        <f t="shared" si="113"/>
        <v>0</v>
      </c>
      <c r="S150" s="144">
        <f t="shared" si="113"/>
        <v>0</v>
      </c>
      <c r="T150" s="144">
        <f t="shared" si="113"/>
        <v>0</v>
      </c>
      <c r="U150" s="144">
        <f t="shared" si="113"/>
        <v>0</v>
      </c>
      <c r="V150" s="144">
        <f t="shared" si="113"/>
        <v>0</v>
      </c>
      <c r="W150" s="144">
        <f t="shared" si="113"/>
        <v>0</v>
      </c>
      <c r="X150" s="144">
        <f t="shared" si="113"/>
        <v>0</v>
      </c>
      <c r="Y150" s="144">
        <f t="shared" si="113"/>
        <v>0</v>
      </c>
      <c r="Z150" s="144">
        <f t="shared" si="113"/>
        <v>0</v>
      </c>
      <c r="AA150" s="144">
        <f t="shared" si="113"/>
        <v>0</v>
      </c>
      <c r="AB150" s="144">
        <f t="shared" si="113"/>
        <v>0</v>
      </c>
      <c r="AC150" s="144">
        <f t="shared" si="113"/>
        <v>0</v>
      </c>
      <c r="AD150" s="144">
        <f t="shared" si="113"/>
        <v>0</v>
      </c>
      <c r="AE150" s="144">
        <f t="shared" si="113"/>
        <v>0</v>
      </c>
      <c r="AF150" s="144">
        <f t="shared" si="113"/>
        <v>0</v>
      </c>
      <c r="AG150" s="144">
        <f t="shared" si="113"/>
        <v>0</v>
      </c>
      <c r="AH150" s="144">
        <f t="shared" si="113"/>
        <v>0</v>
      </c>
      <c r="AI150" s="144">
        <f t="shared" si="113"/>
        <v>0</v>
      </c>
      <c r="AJ150" s="144">
        <f t="shared" si="113"/>
        <v>0</v>
      </c>
      <c r="AK150" s="144">
        <f t="shared" si="113"/>
        <v>0</v>
      </c>
      <c r="AL150" s="144">
        <f t="shared" si="113"/>
        <v>0</v>
      </c>
      <c r="AM150" s="144">
        <f t="shared" si="113"/>
        <v>0</v>
      </c>
      <c r="AN150" s="144">
        <f t="shared" si="113"/>
        <v>0</v>
      </c>
      <c r="AO150" s="144">
        <f t="shared" si="113"/>
        <v>0</v>
      </c>
      <c r="AP150" s="144">
        <f t="shared" si="113"/>
        <v>0</v>
      </c>
      <c r="AQ150" s="144">
        <f t="shared" si="113"/>
        <v>0</v>
      </c>
      <c r="AR150" s="144">
        <f t="shared" si="113"/>
        <v>0</v>
      </c>
      <c r="AS150" s="144">
        <f t="shared" si="113"/>
        <v>0</v>
      </c>
      <c r="AT150" s="144">
        <f t="shared" si="113"/>
        <v>0</v>
      </c>
      <c r="AU150" s="144">
        <f t="shared" si="113"/>
        <v>0</v>
      </c>
      <c r="AV150" s="144">
        <f t="shared" si="114"/>
        <v>0</v>
      </c>
      <c r="AX150" s="144">
        <f t="shared" si="115"/>
        <v>0</v>
      </c>
      <c r="AY150" s="144">
        <f t="shared" ref="AY150:BM154" si="116">AX150-$N150+R150</f>
        <v>0</v>
      </c>
      <c r="AZ150" s="144">
        <f t="shared" si="116"/>
        <v>0</v>
      </c>
      <c r="BA150" s="144">
        <f t="shared" si="116"/>
        <v>0</v>
      </c>
      <c r="BB150" s="144">
        <f t="shared" si="116"/>
        <v>0</v>
      </c>
      <c r="BC150" s="144">
        <f t="shared" si="116"/>
        <v>0</v>
      </c>
      <c r="BD150" s="144">
        <f t="shared" si="116"/>
        <v>0</v>
      </c>
      <c r="BE150" s="144">
        <f t="shared" si="116"/>
        <v>0</v>
      </c>
      <c r="BF150" s="144">
        <f t="shared" si="116"/>
        <v>0</v>
      </c>
      <c r="BG150" s="144">
        <f t="shared" si="116"/>
        <v>0</v>
      </c>
      <c r="BH150" s="144">
        <f t="shared" si="116"/>
        <v>0</v>
      </c>
      <c r="BI150" s="144">
        <f t="shared" si="116"/>
        <v>0</v>
      </c>
      <c r="BJ150" s="144">
        <f t="shared" si="116"/>
        <v>0</v>
      </c>
      <c r="BK150" s="144">
        <f t="shared" si="116"/>
        <v>0</v>
      </c>
      <c r="BL150" s="144">
        <f t="shared" si="116"/>
        <v>0</v>
      </c>
      <c r="BM150" s="144">
        <f t="shared" si="116"/>
        <v>0</v>
      </c>
      <c r="BN150" s="144">
        <f t="shared" si="85"/>
        <v>0</v>
      </c>
      <c r="BO150" s="144">
        <f t="shared" si="85"/>
        <v>0</v>
      </c>
      <c r="BP150" s="144">
        <f t="shared" si="85"/>
        <v>0</v>
      </c>
      <c r="BQ150" s="144">
        <f t="shared" si="85"/>
        <v>0</v>
      </c>
      <c r="BR150" s="144">
        <f t="shared" si="85"/>
        <v>0</v>
      </c>
      <c r="BS150" s="144">
        <f t="shared" si="85"/>
        <v>0</v>
      </c>
      <c r="BT150" s="144">
        <f t="shared" si="110"/>
        <v>0</v>
      </c>
      <c r="BU150" s="144">
        <f t="shared" si="110"/>
        <v>0</v>
      </c>
      <c r="BV150" s="144">
        <f t="shared" si="110"/>
        <v>0</v>
      </c>
      <c r="BW150" s="144">
        <f t="shared" si="110"/>
        <v>0</v>
      </c>
      <c r="BX150" s="144">
        <f t="shared" si="110"/>
        <v>0</v>
      </c>
      <c r="BY150" s="144">
        <f t="shared" si="110"/>
        <v>0</v>
      </c>
      <c r="BZ150" s="144">
        <f t="shared" si="110"/>
        <v>0</v>
      </c>
      <c r="CA150" s="144">
        <f t="shared" si="110"/>
        <v>0</v>
      </c>
      <c r="CB150" s="144">
        <f t="shared" si="110"/>
        <v>0</v>
      </c>
      <c r="CC150" s="369"/>
      <c r="CE150" s="189" t="str">
        <f t="shared" si="63"/>
        <v>Câblage</v>
      </c>
      <c r="CF150" s="145"/>
      <c r="CG150" s="145">
        <v>1</v>
      </c>
      <c r="CH150" s="145">
        <v>1</v>
      </c>
      <c r="CI150" s="145">
        <v>1</v>
      </c>
      <c r="CJ150" s="145">
        <v>1</v>
      </c>
      <c r="CK150" s="145">
        <v>1</v>
      </c>
      <c r="CL150" s="145">
        <v>1</v>
      </c>
      <c r="CM150" s="145">
        <v>1</v>
      </c>
      <c r="CN150" s="145">
        <v>1</v>
      </c>
      <c r="CO150" s="145">
        <v>1</v>
      </c>
      <c r="CP150" s="145">
        <v>1</v>
      </c>
      <c r="CQ150" s="145">
        <v>1</v>
      </c>
      <c r="CR150" s="145">
        <v>1</v>
      </c>
      <c r="CS150" s="145">
        <v>1</v>
      </c>
      <c r="CT150" s="145">
        <f t="shared" si="64"/>
        <v>0</v>
      </c>
      <c r="CU150" s="145">
        <f t="shared" si="65"/>
        <v>0</v>
      </c>
      <c r="CV150" s="145">
        <f t="shared" si="67"/>
        <v>0</v>
      </c>
    </row>
    <row r="151" spans="2:100" s="137" customFormat="1" ht="13.5" hidden="1" thickBot="1" x14ac:dyDescent="0.25">
      <c r="B151" s="98" t="s">
        <v>0</v>
      </c>
      <c r="C151" s="319"/>
      <c r="D151" s="49"/>
      <c r="E151" s="152">
        <v>20</v>
      </c>
      <c r="F151" s="642"/>
      <c r="G151" s="34">
        <v>0.01</v>
      </c>
      <c r="H151" s="636"/>
      <c r="I151" s="622" t="s">
        <v>124</v>
      </c>
      <c r="J151" s="164"/>
      <c r="K151" s="139">
        <f t="shared" si="68"/>
        <v>20</v>
      </c>
      <c r="L151" s="140">
        <f t="shared" si="111"/>
        <v>0.01</v>
      </c>
      <c r="M151" s="141">
        <f t="shared" si="112"/>
        <v>0</v>
      </c>
      <c r="N151" s="141">
        <f t="shared" si="103"/>
        <v>0</v>
      </c>
      <c r="O151" s="70"/>
      <c r="P151" s="143" t="str">
        <f t="shared" si="62"/>
        <v>Introduction</v>
      </c>
      <c r="Q151" s="144">
        <f t="shared" si="72"/>
        <v>0</v>
      </c>
      <c r="R151" s="144">
        <f t="shared" si="113"/>
        <v>0</v>
      </c>
      <c r="S151" s="144">
        <f t="shared" si="113"/>
        <v>0</v>
      </c>
      <c r="T151" s="144">
        <f t="shared" si="113"/>
        <v>0</v>
      </c>
      <c r="U151" s="144">
        <f t="shared" si="113"/>
        <v>0</v>
      </c>
      <c r="V151" s="144">
        <f t="shared" si="113"/>
        <v>0</v>
      </c>
      <c r="W151" s="144">
        <f t="shared" si="113"/>
        <v>0</v>
      </c>
      <c r="X151" s="144">
        <f t="shared" si="113"/>
        <v>0</v>
      </c>
      <c r="Y151" s="144">
        <f t="shared" si="113"/>
        <v>0</v>
      </c>
      <c r="Z151" s="144">
        <f t="shared" si="113"/>
        <v>0</v>
      </c>
      <c r="AA151" s="144">
        <f t="shared" si="113"/>
        <v>0</v>
      </c>
      <c r="AB151" s="144">
        <f t="shared" si="113"/>
        <v>0</v>
      </c>
      <c r="AC151" s="144">
        <f t="shared" si="113"/>
        <v>0</v>
      </c>
      <c r="AD151" s="144">
        <f t="shared" si="113"/>
        <v>0</v>
      </c>
      <c r="AE151" s="144">
        <f t="shared" si="113"/>
        <v>0</v>
      </c>
      <c r="AF151" s="144">
        <f t="shared" si="113"/>
        <v>0</v>
      </c>
      <c r="AG151" s="144">
        <f t="shared" si="113"/>
        <v>0</v>
      </c>
      <c r="AH151" s="144">
        <f t="shared" si="113"/>
        <v>0</v>
      </c>
      <c r="AI151" s="144">
        <f t="shared" si="113"/>
        <v>0</v>
      </c>
      <c r="AJ151" s="144">
        <f t="shared" si="113"/>
        <v>0</v>
      </c>
      <c r="AK151" s="144">
        <f t="shared" si="113"/>
        <v>0</v>
      </c>
      <c r="AL151" s="144">
        <f t="shared" si="113"/>
        <v>0</v>
      </c>
      <c r="AM151" s="144">
        <f t="shared" si="113"/>
        <v>0</v>
      </c>
      <c r="AN151" s="144">
        <f t="shared" si="113"/>
        <v>0</v>
      </c>
      <c r="AO151" s="144">
        <f t="shared" si="113"/>
        <v>0</v>
      </c>
      <c r="AP151" s="144">
        <f t="shared" si="113"/>
        <v>0</v>
      </c>
      <c r="AQ151" s="144">
        <f t="shared" si="113"/>
        <v>0</v>
      </c>
      <c r="AR151" s="144">
        <f t="shared" si="113"/>
        <v>0</v>
      </c>
      <c r="AS151" s="144">
        <f t="shared" si="113"/>
        <v>0</v>
      </c>
      <c r="AT151" s="144">
        <f t="shared" si="113"/>
        <v>0</v>
      </c>
      <c r="AU151" s="144">
        <f t="shared" si="113"/>
        <v>0</v>
      </c>
      <c r="AV151" s="144">
        <f t="shared" si="114"/>
        <v>0</v>
      </c>
      <c r="AX151" s="144">
        <f t="shared" si="115"/>
        <v>0</v>
      </c>
      <c r="AY151" s="144">
        <f t="shared" si="116"/>
        <v>0</v>
      </c>
      <c r="AZ151" s="144">
        <f t="shared" si="116"/>
        <v>0</v>
      </c>
      <c r="BA151" s="144">
        <f t="shared" si="116"/>
        <v>0</v>
      </c>
      <c r="BB151" s="144">
        <f t="shared" si="116"/>
        <v>0</v>
      </c>
      <c r="BC151" s="144">
        <f t="shared" si="116"/>
        <v>0</v>
      </c>
      <c r="BD151" s="144">
        <f t="shared" si="116"/>
        <v>0</v>
      </c>
      <c r="BE151" s="144">
        <f t="shared" si="116"/>
        <v>0</v>
      </c>
      <c r="BF151" s="144">
        <f t="shared" si="116"/>
        <v>0</v>
      </c>
      <c r="BG151" s="144">
        <f t="shared" si="116"/>
        <v>0</v>
      </c>
      <c r="BH151" s="144">
        <f t="shared" si="116"/>
        <v>0</v>
      </c>
      <c r="BI151" s="144">
        <f t="shared" si="116"/>
        <v>0</v>
      </c>
      <c r="BJ151" s="144">
        <f t="shared" si="116"/>
        <v>0</v>
      </c>
      <c r="BK151" s="144">
        <f t="shared" si="116"/>
        <v>0</v>
      </c>
      <c r="BL151" s="144">
        <f t="shared" si="116"/>
        <v>0</v>
      </c>
      <c r="BM151" s="144">
        <f t="shared" si="116"/>
        <v>0</v>
      </c>
      <c r="BN151" s="144">
        <f t="shared" si="85"/>
        <v>0</v>
      </c>
      <c r="BO151" s="144">
        <f t="shared" si="85"/>
        <v>0</v>
      </c>
      <c r="BP151" s="144">
        <f t="shared" si="85"/>
        <v>0</v>
      </c>
      <c r="BQ151" s="144">
        <f t="shared" si="85"/>
        <v>0</v>
      </c>
      <c r="BR151" s="144">
        <f t="shared" si="85"/>
        <v>0</v>
      </c>
      <c r="BS151" s="144">
        <f t="shared" si="85"/>
        <v>0</v>
      </c>
      <c r="BT151" s="144">
        <f t="shared" si="110"/>
        <v>0</v>
      </c>
      <c r="BU151" s="144">
        <f t="shared" si="110"/>
        <v>0</v>
      </c>
      <c r="BV151" s="144">
        <f t="shared" si="110"/>
        <v>0</v>
      </c>
      <c r="BW151" s="144">
        <f t="shared" si="110"/>
        <v>0</v>
      </c>
      <c r="BX151" s="144">
        <f t="shared" si="110"/>
        <v>0</v>
      </c>
      <c r="BY151" s="144">
        <f t="shared" si="110"/>
        <v>0</v>
      </c>
      <c r="BZ151" s="144">
        <f t="shared" si="110"/>
        <v>0</v>
      </c>
      <c r="CA151" s="144">
        <f t="shared" si="110"/>
        <v>0</v>
      </c>
      <c r="CB151" s="144">
        <f t="shared" si="110"/>
        <v>0</v>
      </c>
      <c r="CC151" s="369"/>
      <c r="CE151" s="189" t="str">
        <f t="shared" si="63"/>
        <v>Introduction</v>
      </c>
      <c r="CF151" s="145"/>
      <c r="CG151" s="145">
        <v>1</v>
      </c>
      <c r="CH151" s="145">
        <v>1</v>
      </c>
      <c r="CI151" s="145">
        <v>1</v>
      </c>
      <c r="CJ151" s="145">
        <v>1</v>
      </c>
      <c r="CK151" s="145">
        <v>1</v>
      </c>
      <c r="CL151" s="145">
        <v>1</v>
      </c>
      <c r="CM151" s="145">
        <v>1</v>
      </c>
      <c r="CN151" s="145">
        <v>1</v>
      </c>
      <c r="CO151" s="145">
        <v>1</v>
      </c>
      <c r="CP151" s="145">
        <v>1</v>
      </c>
      <c r="CQ151" s="145">
        <v>1</v>
      </c>
      <c r="CR151" s="145">
        <v>1</v>
      </c>
      <c r="CS151" s="145">
        <v>1</v>
      </c>
      <c r="CT151" s="145">
        <f t="shared" si="64"/>
        <v>0</v>
      </c>
      <c r="CU151" s="145">
        <f t="shared" si="65"/>
        <v>0</v>
      </c>
      <c r="CV151" s="145">
        <f t="shared" si="67"/>
        <v>0</v>
      </c>
    </row>
    <row r="152" spans="2:100" s="137" customFormat="1" ht="13.5" hidden="1" thickBot="1" x14ac:dyDescent="0.25">
      <c r="B152" s="98" t="s">
        <v>412</v>
      </c>
      <c r="C152" s="319"/>
      <c r="D152" s="49"/>
      <c r="E152" s="152">
        <v>15</v>
      </c>
      <c r="F152" s="642"/>
      <c r="G152" s="34">
        <v>2.5000000000000001E-2</v>
      </c>
      <c r="H152" s="636"/>
      <c r="I152" s="622" t="s">
        <v>124</v>
      </c>
      <c r="J152" s="165"/>
      <c r="K152" s="139">
        <f t="shared" si="68"/>
        <v>15</v>
      </c>
      <c r="L152" s="140">
        <f t="shared" si="111"/>
        <v>2.5000000000000001E-2</v>
      </c>
      <c r="M152" s="141">
        <f t="shared" si="112"/>
        <v>0</v>
      </c>
      <c r="N152" s="141">
        <f t="shared" si="103"/>
        <v>0</v>
      </c>
      <c r="O152" s="70"/>
      <c r="P152" s="143" t="str">
        <f t="shared" si="62"/>
        <v>Téléphonie, réseaux</v>
      </c>
      <c r="Q152" s="144">
        <f t="shared" si="72"/>
        <v>0</v>
      </c>
      <c r="R152" s="144">
        <f t="shared" si="113"/>
        <v>0</v>
      </c>
      <c r="S152" s="144">
        <f t="shared" si="113"/>
        <v>0</v>
      </c>
      <c r="T152" s="144">
        <f t="shared" si="113"/>
        <v>0</v>
      </c>
      <c r="U152" s="144">
        <f t="shared" si="113"/>
        <v>0</v>
      </c>
      <c r="V152" s="144">
        <f t="shared" si="113"/>
        <v>0</v>
      </c>
      <c r="W152" s="144">
        <f t="shared" si="113"/>
        <v>0</v>
      </c>
      <c r="X152" s="144">
        <f t="shared" si="113"/>
        <v>0</v>
      </c>
      <c r="Y152" s="144">
        <f t="shared" si="113"/>
        <v>0</v>
      </c>
      <c r="Z152" s="144">
        <f t="shared" si="113"/>
        <v>0</v>
      </c>
      <c r="AA152" s="144">
        <f t="shared" si="113"/>
        <v>0</v>
      </c>
      <c r="AB152" s="144">
        <f t="shared" si="113"/>
        <v>0</v>
      </c>
      <c r="AC152" s="144">
        <f t="shared" si="113"/>
        <v>0</v>
      </c>
      <c r="AD152" s="144">
        <f t="shared" si="113"/>
        <v>0</v>
      </c>
      <c r="AE152" s="144">
        <f t="shared" si="113"/>
        <v>0</v>
      </c>
      <c r="AF152" s="144">
        <f t="shared" si="113"/>
        <v>0</v>
      </c>
      <c r="AG152" s="144">
        <f t="shared" si="113"/>
        <v>0</v>
      </c>
      <c r="AH152" s="144">
        <f t="shared" si="113"/>
        <v>0</v>
      </c>
      <c r="AI152" s="144">
        <f t="shared" si="113"/>
        <v>0</v>
      </c>
      <c r="AJ152" s="144">
        <f t="shared" si="113"/>
        <v>0</v>
      </c>
      <c r="AK152" s="144">
        <f t="shared" si="113"/>
        <v>0</v>
      </c>
      <c r="AL152" s="144">
        <f t="shared" si="113"/>
        <v>0</v>
      </c>
      <c r="AM152" s="144">
        <f t="shared" si="113"/>
        <v>0</v>
      </c>
      <c r="AN152" s="144">
        <f t="shared" si="113"/>
        <v>0</v>
      </c>
      <c r="AO152" s="144">
        <f t="shared" si="113"/>
        <v>0</v>
      </c>
      <c r="AP152" s="144">
        <f t="shared" si="113"/>
        <v>0</v>
      </c>
      <c r="AQ152" s="144">
        <f t="shared" si="113"/>
        <v>0</v>
      </c>
      <c r="AR152" s="144">
        <f t="shared" si="113"/>
        <v>0</v>
      </c>
      <c r="AS152" s="144">
        <f t="shared" si="113"/>
        <v>0</v>
      </c>
      <c r="AT152" s="144">
        <f t="shared" si="113"/>
        <v>0</v>
      </c>
      <c r="AU152" s="144">
        <f t="shared" si="113"/>
        <v>0</v>
      </c>
      <c r="AV152" s="144">
        <f t="shared" si="114"/>
        <v>0</v>
      </c>
      <c r="AX152" s="144">
        <f t="shared" si="115"/>
        <v>0</v>
      </c>
      <c r="AY152" s="144">
        <f t="shared" si="116"/>
        <v>0</v>
      </c>
      <c r="AZ152" s="144">
        <f t="shared" si="116"/>
        <v>0</v>
      </c>
      <c r="BA152" s="144">
        <f t="shared" si="116"/>
        <v>0</v>
      </c>
      <c r="BB152" s="144">
        <f t="shared" si="116"/>
        <v>0</v>
      </c>
      <c r="BC152" s="144">
        <f t="shared" si="116"/>
        <v>0</v>
      </c>
      <c r="BD152" s="144">
        <f t="shared" si="116"/>
        <v>0</v>
      </c>
      <c r="BE152" s="144">
        <f t="shared" si="116"/>
        <v>0</v>
      </c>
      <c r="BF152" s="144">
        <f t="shared" si="116"/>
        <v>0</v>
      </c>
      <c r="BG152" s="144">
        <f t="shared" si="116"/>
        <v>0</v>
      </c>
      <c r="BH152" s="144">
        <f t="shared" si="116"/>
        <v>0</v>
      </c>
      <c r="BI152" s="144">
        <f t="shared" si="116"/>
        <v>0</v>
      </c>
      <c r="BJ152" s="144">
        <f t="shared" si="116"/>
        <v>0</v>
      </c>
      <c r="BK152" s="144">
        <f t="shared" si="116"/>
        <v>0</v>
      </c>
      <c r="BL152" s="144">
        <f t="shared" si="116"/>
        <v>0</v>
      </c>
      <c r="BM152" s="144">
        <f t="shared" si="116"/>
        <v>0</v>
      </c>
      <c r="BN152" s="144">
        <f t="shared" si="85"/>
        <v>0</v>
      </c>
      <c r="BO152" s="144">
        <f t="shared" si="85"/>
        <v>0</v>
      </c>
      <c r="BP152" s="144">
        <f t="shared" si="85"/>
        <v>0</v>
      </c>
      <c r="BQ152" s="144">
        <f t="shared" si="85"/>
        <v>0</v>
      </c>
      <c r="BR152" s="144">
        <f t="shared" si="85"/>
        <v>0</v>
      </c>
      <c r="BS152" s="144">
        <f t="shared" si="85"/>
        <v>0</v>
      </c>
      <c r="BT152" s="144">
        <f t="shared" si="110"/>
        <v>0</v>
      </c>
      <c r="BU152" s="144">
        <f t="shared" si="110"/>
        <v>0</v>
      </c>
      <c r="BV152" s="144">
        <f t="shared" si="110"/>
        <v>0</v>
      </c>
      <c r="BW152" s="144">
        <f t="shared" si="110"/>
        <v>0</v>
      </c>
      <c r="BX152" s="144">
        <f t="shared" si="110"/>
        <v>0</v>
      </c>
      <c r="BY152" s="144">
        <f t="shared" si="110"/>
        <v>0</v>
      </c>
      <c r="BZ152" s="144">
        <f t="shared" si="110"/>
        <v>0</v>
      </c>
      <c r="CA152" s="144">
        <f t="shared" si="110"/>
        <v>0</v>
      </c>
      <c r="CB152" s="144">
        <f t="shared" si="110"/>
        <v>0</v>
      </c>
      <c r="CC152" s="369"/>
      <c r="CE152" s="189" t="str">
        <f t="shared" si="63"/>
        <v>Téléphonie, réseaux</v>
      </c>
      <c r="CF152" s="145"/>
      <c r="CG152" s="145">
        <v>1</v>
      </c>
      <c r="CH152" s="145">
        <v>1</v>
      </c>
      <c r="CI152" s="145">
        <v>1</v>
      </c>
      <c r="CJ152" s="145">
        <v>1</v>
      </c>
      <c r="CK152" s="145">
        <v>1</v>
      </c>
      <c r="CL152" s="145">
        <v>1</v>
      </c>
      <c r="CM152" s="145">
        <v>1</v>
      </c>
      <c r="CN152" s="145">
        <v>1</v>
      </c>
      <c r="CO152" s="145">
        <v>1</v>
      </c>
      <c r="CP152" s="145">
        <v>1</v>
      </c>
      <c r="CQ152" s="145">
        <v>1</v>
      </c>
      <c r="CR152" s="145">
        <v>1</v>
      </c>
      <c r="CS152" s="145">
        <v>1</v>
      </c>
      <c r="CT152" s="145">
        <f t="shared" si="64"/>
        <v>0</v>
      </c>
      <c r="CU152" s="145">
        <f t="shared" si="65"/>
        <v>0</v>
      </c>
      <c r="CV152" s="145">
        <f t="shared" si="67"/>
        <v>0</v>
      </c>
    </row>
    <row r="153" spans="2:100" s="137" customFormat="1" ht="13.5" hidden="1" thickBot="1" x14ac:dyDescent="0.25">
      <c r="B153" s="98" t="s">
        <v>438</v>
      </c>
      <c r="C153" s="319"/>
      <c r="D153" s="49"/>
      <c r="E153" s="152">
        <v>15</v>
      </c>
      <c r="F153" s="642"/>
      <c r="G153" s="34">
        <v>2.5000000000000001E-2</v>
      </c>
      <c r="H153" s="636"/>
      <c r="I153" s="622" t="s">
        <v>124</v>
      </c>
      <c r="J153" s="166"/>
      <c r="K153" s="139">
        <f t="shared" si="68"/>
        <v>15</v>
      </c>
      <c r="L153" s="140">
        <f t="shared" si="111"/>
        <v>2.5000000000000001E-2</v>
      </c>
      <c r="M153" s="141">
        <f t="shared" si="112"/>
        <v>0</v>
      </c>
      <c r="N153" s="141">
        <f t="shared" si="103"/>
        <v>0</v>
      </c>
      <c r="O153" s="70"/>
      <c r="P153" s="143" t="str">
        <f t="shared" si="62"/>
        <v>Câblage bus (communication)</v>
      </c>
      <c r="Q153" s="144">
        <f t="shared" si="72"/>
        <v>0</v>
      </c>
      <c r="R153" s="144">
        <f t="shared" si="113"/>
        <v>0</v>
      </c>
      <c r="S153" s="144">
        <f t="shared" si="113"/>
        <v>0</v>
      </c>
      <c r="T153" s="144">
        <f t="shared" si="113"/>
        <v>0</v>
      </c>
      <c r="U153" s="144">
        <f t="shared" si="113"/>
        <v>0</v>
      </c>
      <c r="V153" s="144">
        <f t="shared" si="113"/>
        <v>0</v>
      </c>
      <c r="W153" s="144">
        <f t="shared" si="113"/>
        <v>0</v>
      </c>
      <c r="X153" s="144">
        <f t="shared" si="113"/>
        <v>0</v>
      </c>
      <c r="Y153" s="144">
        <f t="shared" si="113"/>
        <v>0</v>
      </c>
      <c r="Z153" s="144">
        <f t="shared" si="113"/>
        <v>0</v>
      </c>
      <c r="AA153" s="144">
        <f t="shared" si="113"/>
        <v>0</v>
      </c>
      <c r="AB153" s="144">
        <f t="shared" si="113"/>
        <v>0</v>
      </c>
      <c r="AC153" s="144">
        <f t="shared" si="113"/>
        <v>0</v>
      </c>
      <c r="AD153" s="144">
        <f t="shared" si="113"/>
        <v>0</v>
      </c>
      <c r="AE153" s="144">
        <f t="shared" si="113"/>
        <v>0</v>
      </c>
      <c r="AF153" s="144">
        <f t="shared" si="113"/>
        <v>0</v>
      </c>
      <c r="AG153" s="144">
        <f t="shared" ref="AG153:AU153" si="117">IF(Betrachtungszeit_Heizung&lt;AG$26,0,IF(AND(AF$26&lt;&gt;0,AF$26/($K153)=INT(AF$26/($K153))),$D153,0))</f>
        <v>0</v>
      </c>
      <c r="AH153" s="144">
        <f t="shared" si="117"/>
        <v>0</v>
      </c>
      <c r="AI153" s="144">
        <f t="shared" si="117"/>
        <v>0</v>
      </c>
      <c r="AJ153" s="144">
        <f t="shared" si="117"/>
        <v>0</v>
      </c>
      <c r="AK153" s="144">
        <f t="shared" si="117"/>
        <v>0</v>
      </c>
      <c r="AL153" s="144">
        <f t="shared" si="117"/>
        <v>0</v>
      </c>
      <c r="AM153" s="144">
        <f t="shared" si="117"/>
        <v>0</v>
      </c>
      <c r="AN153" s="144">
        <f t="shared" si="117"/>
        <v>0</v>
      </c>
      <c r="AO153" s="144">
        <f t="shared" si="117"/>
        <v>0</v>
      </c>
      <c r="AP153" s="144">
        <f t="shared" si="117"/>
        <v>0</v>
      </c>
      <c r="AQ153" s="144">
        <f t="shared" si="117"/>
        <v>0</v>
      </c>
      <c r="AR153" s="144">
        <f t="shared" si="117"/>
        <v>0</v>
      </c>
      <c r="AS153" s="144">
        <f t="shared" si="117"/>
        <v>0</v>
      </c>
      <c r="AT153" s="144">
        <f t="shared" si="117"/>
        <v>0</v>
      </c>
      <c r="AU153" s="144">
        <f t="shared" si="117"/>
        <v>0</v>
      </c>
      <c r="AV153" s="144">
        <f t="shared" si="114"/>
        <v>0</v>
      </c>
      <c r="AX153" s="144">
        <f t="shared" si="115"/>
        <v>0</v>
      </c>
      <c r="AY153" s="144">
        <f t="shared" si="116"/>
        <v>0</v>
      </c>
      <c r="AZ153" s="144">
        <f t="shared" si="116"/>
        <v>0</v>
      </c>
      <c r="BA153" s="144">
        <f t="shared" si="116"/>
        <v>0</v>
      </c>
      <c r="BB153" s="144">
        <f t="shared" si="116"/>
        <v>0</v>
      </c>
      <c r="BC153" s="144">
        <f t="shared" si="116"/>
        <v>0</v>
      </c>
      <c r="BD153" s="144">
        <f t="shared" si="116"/>
        <v>0</v>
      </c>
      <c r="BE153" s="144">
        <f t="shared" si="116"/>
        <v>0</v>
      </c>
      <c r="BF153" s="144">
        <f t="shared" si="116"/>
        <v>0</v>
      </c>
      <c r="BG153" s="144">
        <f t="shared" si="116"/>
        <v>0</v>
      </c>
      <c r="BH153" s="144">
        <f t="shared" si="116"/>
        <v>0</v>
      </c>
      <c r="BI153" s="144">
        <f t="shared" si="116"/>
        <v>0</v>
      </c>
      <c r="BJ153" s="144">
        <f t="shared" si="116"/>
        <v>0</v>
      </c>
      <c r="BK153" s="144">
        <f t="shared" si="116"/>
        <v>0</v>
      </c>
      <c r="BL153" s="144">
        <f t="shared" si="116"/>
        <v>0</v>
      </c>
      <c r="BM153" s="144">
        <f t="shared" si="116"/>
        <v>0</v>
      </c>
      <c r="BN153" s="144">
        <f t="shared" si="85"/>
        <v>0</v>
      </c>
      <c r="BO153" s="144">
        <f t="shared" si="85"/>
        <v>0</v>
      </c>
      <c r="BP153" s="144">
        <f t="shared" si="85"/>
        <v>0</v>
      </c>
      <c r="BQ153" s="144">
        <f t="shared" si="85"/>
        <v>0</v>
      </c>
      <c r="BR153" s="144">
        <f t="shared" si="85"/>
        <v>0</v>
      </c>
      <c r="BS153" s="144">
        <f t="shared" si="85"/>
        <v>0</v>
      </c>
      <c r="BT153" s="144">
        <f t="shared" si="110"/>
        <v>0</v>
      </c>
      <c r="BU153" s="144">
        <f t="shared" si="110"/>
        <v>0</v>
      </c>
      <c r="BV153" s="144">
        <f t="shared" si="110"/>
        <v>0</v>
      </c>
      <c r="BW153" s="144">
        <f t="shared" si="110"/>
        <v>0</v>
      </c>
      <c r="BX153" s="144">
        <f t="shared" si="110"/>
        <v>0</v>
      </c>
      <c r="BY153" s="144">
        <f t="shared" si="110"/>
        <v>0</v>
      </c>
      <c r="BZ153" s="144">
        <f t="shared" si="110"/>
        <v>0</v>
      </c>
      <c r="CA153" s="144">
        <f t="shared" si="110"/>
        <v>0</v>
      </c>
      <c r="CB153" s="144">
        <f t="shared" si="110"/>
        <v>0</v>
      </c>
      <c r="CC153" s="369"/>
      <c r="CE153" s="189" t="str">
        <f t="shared" si="63"/>
        <v>Câblage bus (communication)</v>
      </c>
      <c r="CF153" s="145"/>
      <c r="CG153" s="145">
        <v>1</v>
      </c>
      <c r="CH153" s="145">
        <v>1</v>
      </c>
      <c r="CI153" s="145">
        <v>1</v>
      </c>
      <c r="CJ153" s="145">
        <v>1</v>
      </c>
      <c r="CK153" s="145">
        <v>1</v>
      </c>
      <c r="CL153" s="145">
        <v>1</v>
      </c>
      <c r="CM153" s="145">
        <v>1</v>
      </c>
      <c r="CN153" s="145">
        <v>1</v>
      </c>
      <c r="CO153" s="145">
        <v>1</v>
      </c>
      <c r="CP153" s="145">
        <v>1</v>
      </c>
      <c r="CQ153" s="145">
        <v>1</v>
      </c>
      <c r="CR153" s="145">
        <v>1</v>
      </c>
      <c r="CS153" s="145">
        <v>1</v>
      </c>
      <c r="CT153" s="145">
        <f t="shared" si="64"/>
        <v>0</v>
      </c>
      <c r="CU153" s="145">
        <f t="shared" si="65"/>
        <v>0</v>
      </c>
      <c r="CV153" s="145">
        <f t="shared" si="67"/>
        <v>0</v>
      </c>
    </row>
    <row r="154" spans="2:100" s="137" customFormat="1" hidden="1" x14ac:dyDescent="0.2">
      <c r="B154" s="96" t="s">
        <v>45</v>
      </c>
      <c r="C154" s="320"/>
      <c r="D154" s="50"/>
      <c r="E154" s="510">
        <v>30</v>
      </c>
      <c r="F154" s="643"/>
      <c r="G154" s="157" t="s">
        <v>46</v>
      </c>
      <c r="H154" s="637"/>
      <c r="I154" s="623" t="s">
        <v>124</v>
      </c>
      <c r="J154" s="84"/>
      <c r="K154" s="139">
        <f t="shared" si="68"/>
        <v>30</v>
      </c>
      <c r="L154" s="140">
        <f t="shared" si="111"/>
        <v>0</v>
      </c>
      <c r="M154" s="141">
        <f t="shared" si="112"/>
        <v>0</v>
      </c>
      <c r="N154" s="141">
        <f t="shared" si="103"/>
        <v>0</v>
      </c>
      <c r="O154" s="70"/>
      <c r="P154" s="149" t="str">
        <f t="shared" ref="P154:P185" si="118">B154</f>
        <v>Autre</v>
      </c>
      <c r="Q154" s="144">
        <f t="shared" si="72"/>
        <v>0</v>
      </c>
      <c r="R154" s="144">
        <f t="shared" ref="R154:AU154" si="119">IF(Betrachtungszeit_Heizung&lt;R$26,0,IF(AND(Q$26&lt;&gt;0,Q$26/($K154)=INT(Q$26/($K154))),$D154,0))</f>
        <v>0</v>
      </c>
      <c r="S154" s="144">
        <f t="shared" si="119"/>
        <v>0</v>
      </c>
      <c r="T154" s="144">
        <f t="shared" si="119"/>
        <v>0</v>
      </c>
      <c r="U154" s="144">
        <f t="shared" si="119"/>
        <v>0</v>
      </c>
      <c r="V154" s="144">
        <f t="shared" si="119"/>
        <v>0</v>
      </c>
      <c r="W154" s="144">
        <f t="shared" si="119"/>
        <v>0</v>
      </c>
      <c r="X154" s="144">
        <f t="shared" si="119"/>
        <v>0</v>
      </c>
      <c r="Y154" s="144">
        <f t="shared" si="119"/>
        <v>0</v>
      </c>
      <c r="Z154" s="144">
        <f t="shared" si="119"/>
        <v>0</v>
      </c>
      <c r="AA154" s="144">
        <f t="shared" si="119"/>
        <v>0</v>
      </c>
      <c r="AB154" s="144">
        <f t="shared" si="119"/>
        <v>0</v>
      </c>
      <c r="AC154" s="144">
        <f t="shared" si="119"/>
        <v>0</v>
      </c>
      <c r="AD154" s="144">
        <f t="shared" si="119"/>
        <v>0</v>
      </c>
      <c r="AE154" s="144">
        <f t="shared" si="119"/>
        <v>0</v>
      </c>
      <c r="AF154" s="144">
        <f t="shared" si="119"/>
        <v>0</v>
      </c>
      <c r="AG154" s="144">
        <f t="shared" si="119"/>
        <v>0</v>
      </c>
      <c r="AH154" s="144">
        <f t="shared" si="119"/>
        <v>0</v>
      </c>
      <c r="AI154" s="144">
        <f t="shared" si="119"/>
        <v>0</v>
      </c>
      <c r="AJ154" s="144">
        <f t="shared" si="119"/>
        <v>0</v>
      </c>
      <c r="AK154" s="144">
        <f t="shared" si="119"/>
        <v>0</v>
      </c>
      <c r="AL154" s="144">
        <f t="shared" si="119"/>
        <v>0</v>
      </c>
      <c r="AM154" s="144">
        <f t="shared" si="119"/>
        <v>0</v>
      </c>
      <c r="AN154" s="144">
        <f t="shared" si="119"/>
        <v>0</v>
      </c>
      <c r="AO154" s="144">
        <f t="shared" si="119"/>
        <v>0</v>
      </c>
      <c r="AP154" s="144">
        <f t="shared" si="119"/>
        <v>0</v>
      </c>
      <c r="AQ154" s="144">
        <f t="shared" si="119"/>
        <v>0</v>
      </c>
      <c r="AR154" s="144">
        <f t="shared" si="119"/>
        <v>0</v>
      </c>
      <c r="AS154" s="144">
        <f t="shared" si="119"/>
        <v>0</v>
      </c>
      <c r="AT154" s="144">
        <f t="shared" si="119"/>
        <v>0</v>
      </c>
      <c r="AU154" s="144">
        <f t="shared" si="119"/>
        <v>0</v>
      </c>
      <c r="AV154" s="144">
        <f t="shared" si="114"/>
        <v>0</v>
      </c>
      <c r="AX154" s="144">
        <f t="shared" si="115"/>
        <v>0</v>
      </c>
      <c r="AY154" s="144">
        <f t="shared" si="116"/>
        <v>0</v>
      </c>
      <c r="AZ154" s="144">
        <f t="shared" si="116"/>
        <v>0</v>
      </c>
      <c r="BA154" s="144">
        <f t="shared" si="116"/>
        <v>0</v>
      </c>
      <c r="BB154" s="144">
        <f t="shared" si="116"/>
        <v>0</v>
      </c>
      <c r="BC154" s="144">
        <f t="shared" si="116"/>
        <v>0</v>
      </c>
      <c r="BD154" s="144">
        <f t="shared" si="116"/>
        <v>0</v>
      </c>
      <c r="BE154" s="144">
        <f t="shared" si="116"/>
        <v>0</v>
      </c>
      <c r="BF154" s="144">
        <f t="shared" si="116"/>
        <v>0</v>
      </c>
      <c r="BG154" s="144">
        <f t="shared" si="116"/>
        <v>0</v>
      </c>
      <c r="BH154" s="144">
        <f t="shared" si="116"/>
        <v>0</v>
      </c>
      <c r="BI154" s="144">
        <f t="shared" si="116"/>
        <v>0</v>
      </c>
      <c r="BJ154" s="144">
        <f t="shared" si="116"/>
        <v>0</v>
      </c>
      <c r="BK154" s="144">
        <f t="shared" si="116"/>
        <v>0</v>
      </c>
      <c r="BL154" s="144">
        <f t="shared" si="116"/>
        <v>0</v>
      </c>
      <c r="BM154" s="144">
        <f t="shared" si="116"/>
        <v>0</v>
      </c>
      <c r="BN154" s="144">
        <f t="shared" si="85"/>
        <v>0</v>
      </c>
      <c r="BO154" s="144">
        <f t="shared" si="85"/>
        <v>0</v>
      </c>
      <c r="BP154" s="144">
        <f t="shared" si="85"/>
        <v>0</v>
      </c>
      <c r="BQ154" s="144">
        <f t="shared" si="85"/>
        <v>0</v>
      </c>
      <c r="BR154" s="144">
        <f t="shared" si="85"/>
        <v>0</v>
      </c>
      <c r="BS154" s="144">
        <f t="shared" si="85"/>
        <v>0</v>
      </c>
      <c r="BT154" s="144">
        <f t="shared" si="110"/>
        <v>0</v>
      </c>
      <c r="BU154" s="144">
        <f t="shared" si="110"/>
        <v>0</v>
      </c>
      <c r="BV154" s="144">
        <f t="shared" si="110"/>
        <v>0</v>
      </c>
      <c r="BW154" s="144">
        <f t="shared" si="110"/>
        <v>0</v>
      </c>
      <c r="BX154" s="144">
        <f t="shared" si="110"/>
        <v>0</v>
      </c>
      <c r="BY154" s="144">
        <f t="shared" si="110"/>
        <v>0</v>
      </c>
      <c r="BZ154" s="144">
        <f t="shared" si="110"/>
        <v>0</v>
      </c>
      <c r="CA154" s="144">
        <f t="shared" si="110"/>
        <v>0</v>
      </c>
      <c r="CB154" s="144">
        <f t="shared" si="110"/>
        <v>0</v>
      </c>
      <c r="CC154" s="369"/>
      <c r="CE154" s="189" t="str">
        <f t="shared" ref="CE154:CE185" si="120">B154</f>
        <v>Autre</v>
      </c>
      <c r="CF154" s="145"/>
      <c r="CG154" s="145">
        <v>1</v>
      </c>
      <c r="CH154" s="145">
        <v>1</v>
      </c>
      <c r="CI154" s="145">
        <v>1</v>
      </c>
      <c r="CJ154" s="145">
        <v>1</v>
      </c>
      <c r="CK154" s="145">
        <v>1</v>
      </c>
      <c r="CL154" s="145">
        <v>1</v>
      </c>
      <c r="CM154" s="145">
        <v>1</v>
      </c>
      <c r="CN154" s="145">
        <v>1</v>
      </c>
      <c r="CO154" s="145">
        <v>1</v>
      </c>
      <c r="CP154" s="145">
        <v>1</v>
      </c>
      <c r="CQ154" s="145">
        <v>1</v>
      </c>
      <c r="CR154" s="145">
        <v>1</v>
      </c>
      <c r="CS154" s="145">
        <v>1</v>
      </c>
      <c r="CT154" s="145">
        <f t="shared" ref="CT154:CT185" si="121">SUMIF($CF$25:$CS$25,$C$12,CF154:CS154)</f>
        <v>0</v>
      </c>
      <c r="CU154" s="145">
        <f t="shared" ref="CU154:CU185" si="122">SUMIF($CF$25:$CS$25,$C$20,CF154:CS154)</f>
        <v>0</v>
      </c>
      <c r="CV154" s="145">
        <f t="shared" si="67"/>
        <v>0</v>
      </c>
    </row>
    <row r="155" spans="2:100" s="137" customFormat="1" ht="13.5" hidden="1" thickBot="1" x14ac:dyDescent="0.25">
      <c r="B155" s="625" t="s">
        <v>416</v>
      </c>
      <c r="C155" s="322"/>
      <c r="D155" s="129"/>
      <c r="E155" s="155"/>
      <c r="F155" s="127"/>
      <c r="G155" s="130"/>
      <c r="H155" s="639"/>
      <c r="I155" s="130"/>
      <c r="J155" s="165"/>
      <c r="K155" s="139"/>
      <c r="L155" s="140"/>
      <c r="M155" s="141"/>
      <c r="N155" s="141"/>
      <c r="O155" s="70"/>
      <c r="P155" s="134" t="str">
        <f t="shared" si="118"/>
        <v>17. Génie civil</v>
      </c>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369"/>
      <c r="CE155" s="374" t="str">
        <f t="shared" si="120"/>
        <v>17. Génie civil</v>
      </c>
      <c r="CF155" s="145">
        <v>1</v>
      </c>
      <c r="CG155" s="145">
        <v>1</v>
      </c>
      <c r="CH155" s="145">
        <v>1</v>
      </c>
      <c r="CI155" s="145">
        <v>1</v>
      </c>
      <c r="CJ155" s="145">
        <v>1</v>
      </c>
      <c r="CK155" s="145">
        <v>1</v>
      </c>
      <c r="CL155" s="145">
        <v>1</v>
      </c>
      <c r="CM155" s="145">
        <v>1</v>
      </c>
      <c r="CN155" s="145">
        <v>1</v>
      </c>
      <c r="CO155" s="145">
        <v>1</v>
      </c>
      <c r="CP155" s="145">
        <v>1</v>
      </c>
      <c r="CQ155" s="145">
        <v>1</v>
      </c>
      <c r="CR155" s="145">
        <v>1</v>
      </c>
      <c r="CS155" s="145">
        <v>1</v>
      </c>
      <c r="CT155" s="145">
        <f t="shared" si="121"/>
        <v>1</v>
      </c>
      <c r="CU155" s="145">
        <f t="shared" si="122"/>
        <v>1</v>
      </c>
      <c r="CV155" s="145">
        <f t="shared" ref="CV155:CV185" si="123">IF(CT155+CU155&gt;0,1,0)</f>
        <v>1</v>
      </c>
    </row>
    <row r="156" spans="2:100" s="137" customFormat="1" ht="13.5" hidden="1" thickBot="1" x14ac:dyDescent="0.25">
      <c r="B156" s="98" t="s">
        <v>163</v>
      </c>
      <c r="C156" s="319"/>
      <c r="D156" s="49"/>
      <c r="E156" s="152">
        <v>20</v>
      </c>
      <c r="F156" s="642"/>
      <c r="G156" s="157">
        <v>0</v>
      </c>
      <c r="H156" s="636"/>
      <c r="I156" s="622" t="s">
        <v>124</v>
      </c>
      <c r="J156" s="165"/>
      <c r="K156" s="139">
        <f t="shared" ref="K156:K184" si="124">IF(ISNUMBER(F156),F156,IF(ISNUMBER(E156),E156,0))</f>
        <v>20</v>
      </c>
      <c r="L156" s="140">
        <f t="shared" ref="L156:L165" si="125">IF(ISNUMBER(H156),IF(I156=$D$332,IFERROR(H156/D156,"-"),H156/100),IF(ISNUMBER(G156),G156,0))</f>
        <v>0</v>
      </c>
      <c r="M156" s="141">
        <f t="shared" ref="M156:M165" si="126">IF(AND(ISNUMBER(H156),I156=$D$332),H156,L156*D156)</f>
        <v>0</v>
      </c>
      <c r="N156" s="141">
        <f t="shared" si="103"/>
        <v>0</v>
      </c>
      <c r="O156" s="70"/>
      <c r="P156" s="143" t="str">
        <f t="shared" si="118"/>
        <v>Constructions provisoires</v>
      </c>
      <c r="Q156" s="144">
        <f t="shared" ref="Q156:Q185" si="127">D156</f>
        <v>0</v>
      </c>
      <c r="R156" s="144">
        <f t="shared" ref="R156:AU164" si="128">IF(Betrachtungszeit_Heizung&lt;R$26,0,IF(AND(Q$26&lt;&gt;0,Q$26/($K156)=INT(Q$26/($K156))),$D156,0))</f>
        <v>0</v>
      </c>
      <c r="S156" s="144">
        <f t="shared" si="128"/>
        <v>0</v>
      </c>
      <c r="T156" s="144">
        <f t="shared" si="128"/>
        <v>0</v>
      </c>
      <c r="U156" s="144">
        <f t="shared" si="128"/>
        <v>0</v>
      </c>
      <c r="V156" s="144">
        <f t="shared" si="128"/>
        <v>0</v>
      </c>
      <c r="W156" s="144">
        <f t="shared" si="128"/>
        <v>0</v>
      </c>
      <c r="X156" s="144">
        <f t="shared" si="128"/>
        <v>0</v>
      </c>
      <c r="Y156" s="144">
        <f t="shared" si="128"/>
        <v>0</v>
      </c>
      <c r="Z156" s="144">
        <f t="shared" si="128"/>
        <v>0</v>
      </c>
      <c r="AA156" s="144">
        <f t="shared" si="128"/>
        <v>0</v>
      </c>
      <c r="AB156" s="144">
        <f t="shared" si="128"/>
        <v>0</v>
      </c>
      <c r="AC156" s="144">
        <f t="shared" si="128"/>
        <v>0</v>
      </c>
      <c r="AD156" s="144">
        <f t="shared" si="128"/>
        <v>0</v>
      </c>
      <c r="AE156" s="144">
        <f t="shared" si="128"/>
        <v>0</v>
      </c>
      <c r="AF156" s="144">
        <f t="shared" si="128"/>
        <v>0</v>
      </c>
      <c r="AG156" s="144">
        <f t="shared" si="128"/>
        <v>0</v>
      </c>
      <c r="AH156" s="144">
        <f t="shared" si="128"/>
        <v>0</v>
      </c>
      <c r="AI156" s="144">
        <f t="shared" si="128"/>
        <v>0</v>
      </c>
      <c r="AJ156" s="144">
        <f t="shared" si="128"/>
        <v>0</v>
      </c>
      <c r="AK156" s="144">
        <f t="shared" si="128"/>
        <v>0</v>
      </c>
      <c r="AL156" s="144">
        <f t="shared" si="128"/>
        <v>0</v>
      </c>
      <c r="AM156" s="144">
        <f t="shared" si="128"/>
        <v>0</v>
      </c>
      <c r="AN156" s="144">
        <f t="shared" si="128"/>
        <v>0</v>
      </c>
      <c r="AO156" s="144">
        <f t="shared" si="128"/>
        <v>0</v>
      </c>
      <c r="AP156" s="144">
        <f t="shared" si="128"/>
        <v>0</v>
      </c>
      <c r="AQ156" s="144">
        <f t="shared" si="128"/>
        <v>0</v>
      </c>
      <c r="AR156" s="144">
        <f t="shared" si="128"/>
        <v>0</v>
      </c>
      <c r="AS156" s="144">
        <f t="shared" si="128"/>
        <v>0</v>
      </c>
      <c r="AT156" s="144">
        <f t="shared" si="128"/>
        <v>0</v>
      </c>
      <c r="AU156" s="144">
        <f t="shared" si="128"/>
        <v>0</v>
      </c>
      <c r="AV156" s="144">
        <f t="shared" ref="AV156:AV165" si="129">SUMIF($AX$26:$CB$26,Betrachtungszeit_Heizung,AX156:CB156)</f>
        <v>0</v>
      </c>
      <c r="AX156" s="144">
        <f t="shared" ref="AX156:AX165" si="130">$D156</f>
        <v>0</v>
      </c>
      <c r="AY156" s="144">
        <f t="shared" ref="AY156:BN173" si="131">AX156-$N156+R156</f>
        <v>0</v>
      </c>
      <c r="AZ156" s="144">
        <f t="shared" si="131"/>
        <v>0</v>
      </c>
      <c r="BA156" s="144">
        <f t="shared" si="131"/>
        <v>0</v>
      </c>
      <c r="BB156" s="144">
        <f t="shared" si="131"/>
        <v>0</v>
      </c>
      <c r="BC156" s="144">
        <f t="shared" si="131"/>
        <v>0</v>
      </c>
      <c r="BD156" s="144">
        <f t="shared" si="131"/>
        <v>0</v>
      </c>
      <c r="BE156" s="144">
        <f t="shared" si="131"/>
        <v>0</v>
      </c>
      <c r="BF156" s="144">
        <f t="shared" si="131"/>
        <v>0</v>
      </c>
      <c r="BG156" s="144">
        <f t="shared" si="131"/>
        <v>0</v>
      </c>
      <c r="BH156" s="144">
        <f t="shared" si="131"/>
        <v>0</v>
      </c>
      <c r="BI156" s="144">
        <f t="shared" si="131"/>
        <v>0</v>
      </c>
      <c r="BJ156" s="144">
        <f t="shared" si="131"/>
        <v>0</v>
      </c>
      <c r="BK156" s="144">
        <f t="shared" si="131"/>
        <v>0</v>
      </c>
      <c r="BL156" s="144">
        <f t="shared" si="131"/>
        <v>0</v>
      </c>
      <c r="BM156" s="144">
        <f t="shared" si="131"/>
        <v>0</v>
      </c>
      <c r="BN156" s="144">
        <f t="shared" si="131"/>
        <v>0</v>
      </c>
      <c r="BO156" s="144">
        <f t="shared" ref="BO156:CB177" si="132">BN156-$N156+AH156</f>
        <v>0</v>
      </c>
      <c r="BP156" s="144">
        <f t="shared" si="132"/>
        <v>0</v>
      </c>
      <c r="BQ156" s="144">
        <f t="shared" si="132"/>
        <v>0</v>
      </c>
      <c r="BR156" s="144">
        <f t="shared" si="132"/>
        <v>0</v>
      </c>
      <c r="BS156" s="144">
        <f t="shared" si="132"/>
        <v>0</v>
      </c>
      <c r="BT156" s="144">
        <f t="shared" si="132"/>
        <v>0</v>
      </c>
      <c r="BU156" s="144">
        <f t="shared" si="132"/>
        <v>0</v>
      </c>
      <c r="BV156" s="144">
        <f t="shared" si="132"/>
        <v>0</v>
      </c>
      <c r="BW156" s="144">
        <f t="shared" si="132"/>
        <v>0</v>
      </c>
      <c r="BX156" s="144">
        <f t="shared" si="132"/>
        <v>0</v>
      </c>
      <c r="BY156" s="144">
        <f t="shared" si="132"/>
        <v>0</v>
      </c>
      <c r="BZ156" s="144">
        <f t="shared" si="132"/>
        <v>0</v>
      </c>
      <c r="CA156" s="144">
        <f t="shared" si="132"/>
        <v>0</v>
      </c>
      <c r="CB156" s="144">
        <f t="shared" si="132"/>
        <v>0</v>
      </c>
      <c r="CC156" s="369"/>
      <c r="CE156" s="189" t="str">
        <f t="shared" si="120"/>
        <v>Constructions provisoires</v>
      </c>
      <c r="CF156" s="145"/>
      <c r="CG156" s="145">
        <v>1</v>
      </c>
      <c r="CH156" s="145">
        <v>1</v>
      </c>
      <c r="CI156" s="145">
        <v>1</v>
      </c>
      <c r="CJ156" s="145">
        <v>1</v>
      </c>
      <c r="CK156" s="145">
        <v>1</v>
      </c>
      <c r="CL156" s="145">
        <v>1</v>
      </c>
      <c r="CM156" s="145">
        <v>1</v>
      </c>
      <c r="CN156" s="145">
        <v>1</v>
      </c>
      <c r="CO156" s="145">
        <v>1</v>
      </c>
      <c r="CP156" s="145">
        <v>1</v>
      </c>
      <c r="CQ156" s="145">
        <v>1</v>
      </c>
      <c r="CR156" s="145">
        <v>1</v>
      </c>
      <c r="CS156" s="145">
        <v>1</v>
      </c>
      <c r="CT156" s="145">
        <f t="shared" si="121"/>
        <v>0</v>
      </c>
      <c r="CU156" s="145">
        <f t="shared" si="122"/>
        <v>0</v>
      </c>
      <c r="CV156" s="145">
        <f t="shared" si="123"/>
        <v>0</v>
      </c>
    </row>
    <row r="157" spans="2:100" s="137" customFormat="1" ht="13.5" hidden="1" thickBot="1" x14ac:dyDescent="0.25">
      <c r="B157" s="98" t="s">
        <v>164</v>
      </c>
      <c r="C157" s="320"/>
      <c r="D157" s="50"/>
      <c r="E157" s="152">
        <v>20</v>
      </c>
      <c r="F157" s="643"/>
      <c r="G157" s="157">
        <v>0</v>
      </c>
      <c r="H157" s="637"/>
      <c r="I157" s="622" t="s">
        <v>124</v>
      </c>
      <c r="J157" s="165"/>
      <c r="K157" s="139">
        <f t="shared" si="124"/>
        <v>20</v>
      </c>
      <c r="L157" s="140">
        <f t="shared" si="125"/>
        <v>0</v>
      </c>
      <c r="M157" s="141">
        <f t="shared" si="126"/>
        <v>0</v>
      </c>
      <c r="N157" s="141">
        <f t="shared" si="103"/>
        <v>0</v>
      </c>
      <c r="O157" s="70"/>
      <c r="P157" s="143" t="str">
        <f t="shared" si="118"/>
        <v>Travaux de démolition</v>
      </c>
      <c r="Q157" s="144">
        <f t="shared" si="127"/>
        <v>0</v>
      </c>
      <c r="R157" s="144">
        <f t="shared" si="128"/>
        <v>0</v>
      </c>
      <c r="S157" s="144">
        <f t="shared" si="128"/>
        <v>0</v>
      </c>
      <c r="T157" s="144">
        <f t="shared" si="128"/>
        <v>0</v>
      </c>
      <c r="U157" s="144">
        <f t="shared" si="128"/>
        <v>0</v>
      </c>
      <c r="V157" s="144">
        <f t="shared" si="128"/>
        <v>0</v>
      </c>
      <c r="W157" s="144">
        <f t="shared" si="128"/>
        <v>0</v>
      </c>
      <c r="X157" s="144">
        <f t="shared" si="128"/>
        <v>0</v>
      </c>
      <c r="Y157" s="144">
        <f t="shared" si="128"/>
        <v>0</v>
      </c>
      <c r="Z157" s="144">
        <f t="shared" si="128"/>
        <v>0</v>
      </c>
      <c r="AA157" s="144">
        <f t="shared" si="128"/>
        <v>0</v>
      </c>
      <c r="AB157" s="144">
        <f t="shared" si="128"/>
        <v>0</v>
      </c>
      <c r="AC157" s="144">
        <f t="shared" si="128"/>
        <v>0</v>
      </c>
      <c r="AD157" s="144">
        <f t="shared" si="128"/>
        <v>0</v>
      </c>
      <c r="AE157" s="144">
        <f t="shared" si="128"/>
        <v>0</v>
      </c>
      <c r="AF157" s="144">
        <f t="shared" si="128"/>
        <v>0</v>
      </c>
      <c r="AG157" s="144">
        <f t="shared" si="128"/>
        <v>0</v>
      </c>
      <c r="AH157" s="144">
        <f t="shared" si="128"/>
        <v>0</v>
      </c>
      <c r="AI157" s="144">
        <f t="shared" si="128"/>
        <v>0</v>
      </c>
      <c r="AJ157" s="144">
        <f t="shared" si="128"/>
        <v>0</v>
      </c>
      <c r="AK157" s="144">
        <f t="shared" si="128"/>
        <v>0</v>
      </c>
      <c r="AL157" s="144">
        <f t="shared" si="128"/>
        <v>0</v>
      </c>
      <c r="AM157" s="144">
        <f t="shared" si="128"/>
        <v>0</v>
      </c>
      <c r="AN157" s="144">
        <f t="shared" si="128"/>
        <v>0</v>
      </c>
      <c r="AO157" s="144">
        <f t="shared" si="128"/>
        <v>0</v>
      </c>
      <c r="AP157" s="144">
        <f t="shared" si="128"/>
        <v>0</v>
      </c>
      <c r="AQ157" s="144">
        <f t="shared" si="128"/>
        <v>0</v>
      </c>
      <c r="AR157" s="144">
        <f t="shared" si="128"/>
        <v>0</v>
      </c>
      <c r="AS157" s="144">
        <f t="shared" si="128"/>
        <v>0</v>
      </c>
      <c r="AT157" s="144">
        <f t="shared" si="128"/>
        <v>0</v>
      </c>
      <c r="AU157" s="144">
        <f t="shared" si="128"/>
        <v>0</v>
      </c>
      <c r="AV157" s="144">
        <f t="shared" si="129"/>
        <v>0</v>
      </c>
      <c r="AX157" s="144">
        <f t="shared" si="130"/>
        <v>0</v>
      </c>
      <c r="AY157" s="144">
        <f t="shared" si="131"/>
        <v>0</v>
      </c>
      <c r="AZ157" s="144">
        <f t="shared" si="131"/>
        <v>0</v>
      </c>
      <c r="BA157" s="144">
        <f t="shared" si="131"/>
        <v>0</v>
      </c>
      <c r="BB157" s="144">
        <f t="shared" si="131"/>
        <v>0</v>
      </c>
      <c r="BC157" s="144">
        <f t="shared" si="131"/>
        <v>0</v>
      </c>
      <c r="BD157" s="144">
        <f t="shared" si="131"/>
        <v>0</v>
      </c>
      <c r="BE157" s="144">
        <f t="shared" si="131"/>
        <v>0</v>
      </c>
      <c r="BF157" s="144">
        <f t="shared" si="131"/>
        <v>0</v>
      </c>
      <c r="BG157" s="144">
        <f t="shared" si="131"/>
        <v>0</v>
      </c>
      <c r="BH157" s="144">
        <f t="shared" si="131"/>
        <v>0</v>
      </c>
      <c r="BI157" s="144">
        <f t="shared" si="131"/>
        <v>0</v>
      </c>
      <c r="BJ157" s="144">
        <f t="shared" si="131"/>
        <v>0</v>
      </c>
      <c r="BK157" s="144">
        <f t="shared" si="131"/>
        <v>0</v>
      </c>
      <c r="BL157" s="144">
        <f t="shared" si="131"/>
        <v>0</v>
      </c>
      <c r="BM157" s="144">
        <f t="shared" si="131"/>
        <v>0</v>
      </c>
      <c r="BN157" s="144">
        <f t="shared" si="131"/>
        <v>0</v>
      </c>
      <c r="BO157" s="144">
        <f t="shared" si="132"/>
        <v>0</v>
      </c>
      <c r="BP157" s="144">
        <f t="shared" si="132"/>
        <v>0</v>
      </c>
      <c r="BQ157" s="144">
        <f t="shared" si="132"/>
        <v>0</v>
      </c>
      <c r="BR157" s="144">
        <f t="shared" si="132"/>
        <v>0</v>
      </c>
      <c r="BS157" s="144">
        <f t="shared" si="132"/>
        <v>0</v>
      </c>
      <c r="BT157" s="144">
        <f t="shared" si="132"/>
        <v>0</v>
      </c>
      <c r="BU157" s="144">
        <f t="shared" si="132"/>
        <v>0</v>
      </c>
      <c r="BV157" s="144">
        <f t="shared" si="132"/>
        <v>0</v>
      </c>
      <c r="BW157" s="144">
        <f t="shared" si="132"/>
        <v>0</v>
      </c>
      <c r="BX157" s="144">
        <f t="shared" si="132"/>
        <v>0</v>
      </c>
      <c r="BY157" s="144">
        <f t="shared" si="132"/>
        <v>0</v>
      </c>
      <c r="BZ157" s="144">
        <f t="shared" si="132"/>
        <v>0</v>
      </c>
      <c r="CA157" s="144">
        <f t="shared" si="132"/>
        <v>0</v>
      </c>
      <c r="CB157" s="144">
        <f t="shared" si="132"/>
        <v>0</v>
      </c>
      <c r="CC157" s="369"/>
      <c r="CE157" s="189" t="str">
        <f t="shared" si="120"/>
        <v>Travaux de démolition</v>
      </c>
      <c r="CF157" s="145"/>
      <c r="CG157" s="145">
        <v>1</v>
      </c>
      <c r="CH157" s="145">
        <v>1</v>
      </c>
      <c r="CI157" s="145">
        <v>1</v>
      </c>
      <c r="CJ157" s="145">
        <v>1</v>
      </c>
      <c r="CK157" s="145">
        <v>1</v>
      </c>
      <c r="CL157" s="145">
        <v>1</v>
      </c>
      <c r="CM157" s="145">
        <v>1</v>
      </c>
      <c r="CN157" s="145">
        <v>1</v>
      </c>
      <c r="CO157" s="145">
        <v>1</v>
      </c>
      <c r="CP157" s="145">
        <v>1</v>
      </c>
      <c r="CQ157" s="145">
        <v>1</v>
      </c>
      <c r="CR157" s="145">
        <v>1</v>
      </c>
      <c r="CS157" s="145">
        <v>1</v>
      </c>
      <c r="CT157" s="145">
        <f t="shared" si="121"/>
        <v>0</v>
      </c>
      <c r="CU157" s="145">
        <f t="shared" si="122"/>
        <v>0</v>
      </c>
      <c r="CV157" s="145">
        <f t="shared" si="123"/>
        <v>0</v>
      </c>
    </row>
    <row r="158" spans="2:100" s="137" customFormat="1" ht="13.5" hidden="1" thickBot="1" x14ac:dyDescent="0.25">
      <c r="B158" s="98" t="s">
        <v>413</v>
      </c>
      <c r="C158" s="320"/>
      <c r="D158" s="50"/>
      <c r="E158" s="152">
        <v>20</v>
      </c>
      <c r="F158" s="643"/>
      <c r="G158" s="157">
        <v>5.0000000000000001E-3</v>
      </c>
      <c r="H158" s="637"/>
      <c r="I158" s="622" t="s">
        <v>124</v>
      </c>
      <c r="J158" s="165"/>
      <c r="K158" s="139">
        <f t="shared" si="124"/>
        <v>20</v>
      </c>
      <c r="L158" s="140">
        <f t="shared" si="125"/>
        <v>5.0000000000000001E-3</v>
      </c>
      <c r="M158" s="141">
        <f t="shared" si="126"/>
        <v>0</v>
      </c>
      <c r="N158" s="141">
        <f t="shared" si="103"/>
        <v>0</v>
      </c>
      <c r="O158" s="70"/>
      <c r="P158" s="143" t="str">
        <f t="shared" si="118"/>
        <v>Fouilles pour câbles</v>
      </c>
      <c r="Q158" s="144">
        <f t="shared" si="127"/>
        <v>0</v>
      </c>
      <c r="R158" s="144">
        <f t="shared" si="128"/>
        <v>0</v>
      </c>
      <c r="S158" s="144">
        <f t="shared" si="128"/>
        <v>0</v>
      </c>
      <c r="T158" s="144">
        <f t="shared" si="128"/>
        <v>0</v>
      </c>
      <c r="U158" s="144">
        <f t="shared" si="128"/>
        <v>0</v>
      </c>
      <c r="V158" s="144">
        <f t="shared" si="128"/>
        <v>0</v>
      </c>
      <c r="W158" s="144">
        <f t="shared" si="128"/>
        <v>0</v>
      </c>
      <c r="X158" s="144">
        <f t="shared" si="128"/>
        <v>0</v>
      </c>
      <c r="Y158" s="144">
        <f t="shared" si="128"/>
        <v>0</v>
      </c>
      <c r="Z158" s="144">
        <f t="shared" si="128"/>
        <v>0</v>
      </c>
      <c r="AA158" s="144">
        <f t="shared" si="128"/>
        <v>0</v>
      </c>
      <c r="AB158" s="144">
        <f t="shared" si="128"/>
        <v>0</v>
      </c>
      <c r="AC158" s="144">
        <f t="shared" si="128"/>
        <v>0</v>
      </c>
      <c r="AD158" s="144">
        <f t="shared" si="128"/>
        <v>0</v>
      </c>
      <c r="AE158" s="144">
        <f t="shared" si="128"/>
        <v>0</v>
      </c>
      <c r="AF158" s="144">
        <f t="shared" si="128"/>
        <v>0</v>
      </c>
      <c r="AG158" s="144">
        <f t="shared" si="128"/>
        <v>0</v>
      </c>
      <c r="AH158" s="144">
        <f t="shared" si="128"/>
        <v>0</v>
      </c>
      <c r="AI158" s="144">
        <f t="shared" si="128"/>
        <v>0</v>
      </c>
      <c r="AJ158" s="144">
        <f t="shared" si="128"/>
        <v>0</v>
      </c>
      <c r="AK158" s="144">
        <f t="shared" si="128"/>
        <v>0</v>
      </c>
      <c r="AL158" s="144">
        <f t="shared" si="128"/>
        <v>0</v>
      </c>
      <c r="AM158" s="144">
        <f t="shared" si="128"/>
        <v>0</v>
      </c>
      <c r="AN158" s="144">
        <f t="shared" si="128"/>
        <v>0</v>
      </c>
      <c r="AO158" s="144">
        <f t="shared" si="128"/>
        <v>0</v>
      </c>
      <c r="AP158" s="144">
        <f t="shared" si="128"/>
        <v>0</v>
      </c>
      <c r="AQ158" s="144">
        <f t="shared" si="128"/>
        <v>0</v>
      </c>
      <c r="AR158" s="144">
        <f t="shared" si="128"/>
        <v>0</v>
      </c>
      <c r="AS158" s="144">
        <f t="shared" si="128"/>
        <v>0</v>
      </c>
      <c r="AT158" s="144">
        <f t="shared" si="128"/>
        <v>0</v>
      </c>
      <c r="AU158" s="144">
        <f t="shared" si="128"/>
        <v>0</v>
      </c>
      <c r="AV158" s="144">
        <f t="shared" si="129"/>
        <v>0</v>
      </c>
      <c r="AX158" s="144">
        <f t="shared" si="130"/>
        <v>0</v>
      </c>
      <c r="AY158" s="144">
        <f t="shared" si="131"/>
        <v>0</v>
      </c>
      <c r="AZ158" s="144">
        <f t="shared" si="131"/>
        <v>0</v>
      </c>
      <c r="BA158" s="144">
        <f t="shared" si="131"/>
        <v>0</v>
      </c>
      <c r="BB158" s="144">
        <f t="shared" si="131"/>
        <v>0</v>
      </c>
      <c r="BC158" s="144">
        <f t="shared" si="131"/>
        <v>0</v>
      </c>
      <c r="BD158" s="144">
        <f t="shared" si="131"/>
        <v>0</v>
      </c>
      <c r="BE158" s="144">
        <f t="shared" si="131"/>
        <v>0</v>
      </c>
      <c r="BF158" s="144">
        <f t="shared" si="131"/>
        <v>0</v>
      </c>
      <c r="BG158" s="144">
        <f t="shared" si="131"/>
        <v>0</v>
      </c>
      <c r="BH158" s="144">
        <f t="shared" si="131"/>
        <v>0</v>
      </c>
      <c r="BI158" s="144">
        <f t="shared" si="131"/>
        <v>0</v>
      </c>
      <c r="BJ158" s="144">
        <f t="shared" si="131"/>
        <v>0</v>
      </c>
      <c r="BK158" s="144">
        <f t="shared" si="131"/>
        <v>0</v>
      </c>
      <c r="BL158" s="144">
        <f t="shared" si="131"/>
        <v>0</v>
      </c>
      <c r="BM158" s="144">
        <f t="shared" si="131"/>
        <v>0</v>
      </c>
      <c r="BN158" s="144">
        <f t="shared" si="131"/>
        <v>0</v>
      </c>
      <c r="BO158" s="144">
        <f t="shared" si="132"/>
        <v>0</v>
      </c>
      <c r="BP158" s="144">
        <f t="shared" si="132"/>
        <v>0</v>
      </c>
      <c r="BQ158" s="144">
        <f t="shared" si="132"/>
        <v>0</v>
      </c>
      <c r="BR158" s="144">
        <f t="shared" si="132"/>
        <v>0</v>
      </c>
      <c r="BS158" s="144">
        <f t="shared" si="132"/>
        <v>0</v>
      </c>
      <c r="BT158" s="144">
        <f t="shared" si="132"/>
        <v>0</v>
      </c>
      <c r="BU158" s="144">
        <f t="shared" si="132"/>
        <v>0</v>
      </c>
      <c r="BV158" s="144">
        <f t="shared" si="132"/>
        <v>0</v>
      </c>
      <c r="BW158" s="144">
        <f t="shared" si="132"/>
        <v>0</v>
      </c>
      <c r="BX158" s="144">
        <f t="shared" si="132"/>
        <v>0</v>
      </c>
      <c r="BY158" s="144">
        <f t="shared" si="132"/>
        <v>0</v>
      </c>
      <c r="BZ158" s="144">
        <f t="shared" si="132"/>
        <v>0</v>
      </c>
      <c r="CA158" s="144">
        <f t="shared" si="132"/>
        <v>0</v>
      </c>
      <c r="CB158" s="144">
        <f t="shared" si="132"/>
        <v>0</v>
      </c>
      <c r="CC158" s="369"/>
      <c r="CE158" s="189" t="str">
        <f t="shared" si="120"/>
        <v>Fouilles pour câbles</v>
      </c>
      <c r="CF158" s="145"/>
      <c r="CG158" s="145">
        <v>1</v>
      </c>
      <c r="CH158" s="145">
        <v>1</v>
      </c>
      <c r="CI158" s="145">
        <v>1</v>
      </c>
      <c r="CJ158" s="145">
        <v>1</v>
      </c>
      <c r="CK158" s="145">
        <v>1</v>
      </c>
      <c r="CL158" s="145">
        <v>1</v>
      </c>
      <c r="CM158" s="145">
        <v>1</v>
      </c>
      <c r="CN158" s="145">
        <v>1</v>
      </c>
      <c r="CO158" s="145">
        <v>1</v>
      </c>
      <c r="CP158" s="145">
        <v>1</v>
      </c>
      <c r="CQ158" s="145">
        <v>1</v>
      </c>
      <c r="CR158" s="145">
        <v>1</v>
      </c>
      <c r="CS158" s="145">
        <v>1</v>
      </c>
      <c r="CT158" s="145">
        <f t="shared" si="121"/>
        <v>0</v>
      </c>
      <c r="CU158" s="145">
        <f t="shared" si="122"/>
        <v>0</v>
      </c>
      <c r="CV158" s="145">
        <f t="shared" si="123"/>
        <v>0</v>
      </c>
    </row>
    <row r="159" spans="2:100" s="137" customFormat="1" ht="13.5" hidden="1" thickBot="1" x14ac:dyDescent="0.25">
      <c r="B159" s="98" t="s">
        <v>415</v>
      </c>
      <c r="C159" s="320"/>
      <c r="D159" s="50"/>
      <c r="E159" s="152">
        <v>20</v>
      </c>
      <c r="F159" s="643"/>
      <c r="G159" s="157">
        <v>0</v>
      </c>
      <c r="H159" s="637"/>
      <c r="I159" s="622" t="s">
        <v>124</v>
      </c>
      <c r="J159" s="165"/>
      <c r="K159" s="139">
        <f t="shared" si="124"/>
        <v>20</v>
      </c>
      <c r="L159" s="140">
        <f t="shared" si="125"/>
        <v>0</v>
      </c>
      <c r="M159" s="141">
        <f t="shared" si="126"/>
        <v>0</v>
      </c>
      <c r="N159" s="141">
        <f t="shared" si="103"/>
        <v>0</v>
      </c>
      <c r="O159" s="70"/>
      <c r="P159" s="143" t="str">
        <f t="shared" si="118"/>
        <v>Percements, carottages</v>
      </c>
      <c r="Q159" s="144">
        <f t="shared" si="127"/>
        <v>0</v>
      </c>
      <c r="R159" s="144">
        <f t="shared" si="128"/>
        <v>0</v>
      </c>
      <c r="S159" s="144">
        <f t="shared" si="128"/>
        <v>0</v>
      </c>
      <c r="T159" s="144">
        <f t="shared" si="128"/>
        <v>0</v>
      </c>
      <c r="U159" s="144">
        <f t="shared" si="128"/>
        <v>0</v>
      </c>
      <c r="V159" s="144">
        <f t="shared" si="128"/>
        <v>0</v>
      </c>
      <c r="W159" s="144">
        <f t="shared" si="128"/>
        <v>0</v>
      </c>
      <c r="X159" s="144">
        <f t="shared" si="128"/>
        <v>0</v>
      </c>
      <c r="Y159" s="144">
        <f t="shared" si="128"/>
        <v>0</v>
      </c>
      <c r="Z159" s="144">
        <f t="shared" si="128"/>
        <v>0</v>
      </c>
      <c r="AA159" s="144">
        <f t="shared" si="128"/>
        <v>0</v>
      </c>
      <c r="AB159" s="144">
        <f t="shared" si="128"/>
        <v>0</v>
      </c>
      <c r="AC159" s="144">
        <f t="shared" si="128"/>
        <v>0</v>
      </c>
      <c r="AD159" s="144">
        <f t="shared" si="128"/>
        <v>0</v>
      </c>
      <c r="AE159" s="144">
        <f t="shared" si="128"/>
        <v>0</v>
      </c>
      <c r="AF159" s="144">
        <f t="shared" si="128"/>
        <v>0</v>
      </c>
      <c r="AG159" s="144">
        <f t="shared" si="128"/>
        <v>0</v>
      </c>
      <c r="AH159" s="144">
        <f t="shared" si="128"/>
        <v>0</v>
      </c>
      <c r="AI159" s="144">
        <f t="shared" si="128"/>
        <v>0</v>
      </c>
      <c r="AJ159" s="144">
        <f t="shared" si="128"/>
        <v>0</v>
      </c>
      <c r="AK159" s="144">
        <f t="shared" si="128"/>
        <v>0</v>
      </c>
      <c r="AL159" s="144">
        <f t="shared" si="128"/>
        <v>0</v>
      </c>
      <c r="AM159" s="144">
        <f t="shared" si="128"/>
        <v>0</v>
      </c>
      <c r="AN159" s="144">
        <f t="shared" si="128"/>
        <v>0</v>
      </c>
      <c r="AO159" s="144">
        <f t="shared" si="128"/>
        <v>0</v>
      </c>
      <c r="AP159" s="144">
        <f t="shared" si="128"/>
        <v>0</v>
      </c>
      <c r="AQ159" s="144">
        <f t="shared" si="128"/>
        <v>0</v>
      </c>
      <c r="AR159" s="144">
        <f t="shared" si="128"/>
        <v>0</v>
      </c>
      <c r="AS159" s="144">
        <f t="shared" si="128"/>
        <v>0</v>
      </c>
      <c r="AT159" s="144">
        <f t="shared" si="128"/>
        <v>0</v>
      </c>
      <c r="AU159" s="144">
        <f t="shared" si="128"/>
        <v>0</v>
      </c>
      <c r="AV159" s="144">
        <f t="shared" si="129"/>
        <v>0</v>
      </c>
      <c r="AX159" s="144">
        <f t="shared" si="130"/>
        <v>0</v>
      </c>
      <c r="AY159" s="144">
        <f t="shared" si="131"/>
        <v>0</v>
      </c>
      <c r="AZ159" s="144">
        <f t="shared" si="131"/>
        <v>0</v>
      </c>
      <c r="BA159" s="144">
        <f t="shared" si="131"/>
        <v>0</v>
      </c>
      <c r="BB159" s="144">
        <f t="shared" si="131"/>
        <v>0</v>
      </c>
      <c r="BC159" s="144">
        <f t="shared" si="131"/>
        <v>0</v>
      </c>
      <c r="BD159" s="144">
        <f t="shared" si="131"/>
        <v>0</v>
      </c>
      <c r="BE159" s="144">
        <f t="shared" si="131"/>
        <v>0</v>
      </c>
      <c r="BF159" s="144">
        <f t="shared" si="131"/>
        <v>0</v>
      </c>
      <c r="BG159" s="144">
        <f t="shared" si="131"/>
        <v>0</v>
      </c>
      <c r="BH159" s="144">
        <f t="shared" si="131"/>
        <v>0</v>
      </c>
      <c r="BI159" s="144">
        <f t="shared" si="131"/>
        <v>0</v>
      </c>
      <c r="BJ159" s="144">
        <f t="shared" si="131"/>
        <v>0</v>
      </c>
      <c r="BK159" s="144">
        <f t="shared" si="131"/>
        <v>0</v>
      </c>
      <c r="BL159" s="144">
        <f t="shared" si="131"/>
        <v>0</v>
      </c>
      <c r="BM159" s="144">
        <f t="shared" si="131"/>
        <v>0</v>
      </c>
      <c r="BN159" s="144">
        <f t="shared" si="131"/>
        <v>0</v>
      </c>
      <c r="BO159" s="144">
        <f t="shared" si="132"/>
        <v>0</v>
      </c>
      <c r="BP159" s="144">
        <f t="shared" si="132"/>
        <v>0</v>
      </c>
      <c r="BQ159" s="144">
        <f t="shared" si="132"/>
        <v>0</v>
      </c>
      <c r="BR159" s="144">
        <f t="shared" si="132"/>
        <v>0</v>
      </c>
      <c r="BS159" s="144">
        <f t="shared" si="132"/>
        <v>0</v>
      </c>
      <c r="BT159" s="144">
        <f t="shared" si="132"/>
        <v>0</v>
      </c>
      <c r="BU159" s="144">
        <f t="shared" si="132"/>
        <v>0</v>
      </c>
      <c r="BV159" s="144">
        <f t="shared" si="132"/>
        <v>0</v>
      </c>
      <c r="BW159" s="144">
        <f t="shared" si="132"/>
        <v>0</v>
      </c>
      <c r="BX159" s="144">
        <f t="shared" si="132"/>
        <v>0</v>
      </c>
      <c r="BY159" s="144">
        <f t="shared" si="132"/>
        <v>0</v>
      </c>
      <c r="BZ159" s="144">
        <f t="shared" si="132"/>
        <v>0</v>
      </c>
      <c r="CA159" s="144">
        <f t="shared" si="132"/>
        <v>0</v>
      </c>
      <c r="CB159" s="144">
        <f t="shared" si="132"/>
        <v>0</v>
      </c>
      <c r="CC159" s="369"/>
      <c r="CE159" s="189" t="str">
        <f t="shared" si="120"/>
        <v>Percements, carottages</v>
      </c>
      <c r="CF159" s="145"/>
      <c r="CG159" s="145">
        <v>1</v>
      </c>
      <c r="CH159" s="145">
        <v>1</v>
      </c>
      <c r="CI159" s="145">
        <v>1</v>
      </c>
      <c r="CJ159" s="145">
        <v>1</v>
      </c>
      <c r="CK159" s="145">
        <v>1</v>
      </c>
      <c r="CL159" s="145">
        <v>1</v>
      </c>
      <c r="CM159" s="145">
        <v>1</v>
      </c>
      <c r="CN159" s="145">
        <v>1</v>
      </c>
      <c r="CO159" s="145">
        <v>1</v>
      </c>
      <c r="CP159" s="145">
        <v>1</v>
      </c>
      <c r="CQ159" s="145">
        <v>1</v>
      </c>
      <c r="CR159" s="145">
        <v>1</v>
      </c>
      <c r="CS159" s="145">
        <v>1</v>
      </c>
      <c r="CT159" s="145">
        <f t="shared" si="121"/>
        <v>0</v>
      </c>
      <c r="CU159" s="145">
        <f t="shared" si="122"/>
        <v>0</v>
      </c>
      <c r="CV159" s="145">
        <f t="shared" si="123"/>
        <v>0</v>
      </c>
    </row>
    <row r="160" spans="2:100" s="137" customFormat="1" ht="13.5" hidden="1" thickBot="1" x14ac:dyDescent="0.25">
      <c r="B160" s="98" t="s">
        <v>414</v>
      </c>
      <c r="C160" s="320"/>
      <c r="D160" s="50"/>
      <c r="E160" s="152">
        <v>20</v>
      </c>
      <c r="F160" s="643"/>
      <c r="G160" s="157">
        <v>1E-3</v>
      </c>
      <c r="H160" s="637"/>
      <c r="I160" s="622" t="s">
        <v>124</v>
      </c>
      <c r="J160" s="165"/>
      <c r="K160" s="139">
        <f t="shared" si="124"/>
        <v>20</v>
      </c>
      <c r="L160" s="140">
        <f t="shared" si="125"/>
        <v>1E-3</v>
      </c>
      <c r="M160" s="141">
        <f t="shared" si="126"/>
        <v>0</v>
      </c>
      <c r="N160" s="141">
        <f t="shared" si="103"/>
        <v>0</v>
      </c>
      <c r="O160" s="70"/>
      <c r="P160" s="143" t="str">
        <f t="shared" si="118"/>
        <v>Fondations</v>
      </c>
      <c r="Q160" s="144">
        <f t="shared" si="127"/>
        <v>0</v>
      </c>
      <c r="R160" s="144">
        <f t="shared" si="128"/>
        <v>0</v>
      </c>
      <c r="S160" s="144">
        <f t="shared" si="128"/>
        <v>0</v>
      </c>
      <c r="T160" s="144">
        <f t="shared" si="128"/>
        <v>0</v>
      </c>
      <c r="U160" s="144">
        <f t="shared" si="128"/>
        <v>0</v>
      </c>
      <c r="V160" s="144">
        <f t="shared" si="128"/>
        <v>0</v>
      </c>
      <c r="W160" s="144">
        <f t="shared" si="128"/>
        <v>0</v>
      </c>
      <c r="X160" s="144">
        <f t="shared" si="128"/>
        <v>0</v>
      </c>
      <c r="Y160" s="144">
        <f t="shared" si="128"/>
        <v>0</v>
      </c>
      <c r="Z160" s="144">
        <f t="shared" si="128"/>
        <v>0</v>
      </c>
      <c r="AA160" s="144">
        <f t="shared" si="128"/>
        <v>0</v>
      </c>
      <c r="AB160" s="144">
        <f t="shared" si="128"/>
        <v>0</v>
      </c>
      <c r="AC160" s="144">
        <f t="shared" si="128"/>
        <v>0</v>
      </c>
      <c r="AD160" s="144">
        <f t="shared" si="128"/>
        <v>0</v>
      </c>
      <c r="AE160" s="144">
        <f t="shared" si="128"/>
        <v>0</v>
      </c>
      <c r="AF160" s="144">
        <f t="shared" si="128"/>
        <v>0</v>
      </c>
      <c r="AG160" s="144">
        <f t="shared" si="128"/>
        <v>0</v>
      </c>
      <c r="AH160" s="144">
        <f t="shared" si="128"/>
        <v>0</v>
      </c>
      <c r="AI160" s="144">
        <f t="shared" si="128"/>
        <v>0</v>
      </c>
      <c r="AJ160" s="144">
        <f t="shared" si="128"/>
        <v>0</v>
      </c>
      <c r="AK160" s="144">
        <f t="shared" si="128"/>
        <v>0</v>
      </c>
      <c r="AL160" s="144">
        <f t="shared" si="128"/>
        <v>0</v>
      </c>
      <c r="AM160" s="144">
        <f t="shared" si="128"/>
        <v>0</v>
      </c>
      <c r="AN160" s="144">
        <f t="shared" si="128"/>
        <v>0</v>
      </c>
      <c r="AO160" s="144">
        <f t="shared" si="128"/>
        <v>0</v>
      </c>
      <c r="AP160" s="144">
        <f t="shared" si="128"/>
        <v>0</v>
      </c>
      <c r="AQ160" s="144">
        <f t="shared" si="128"/>
        <v>0</v>
      </c>
      <c r="AR160" s="144">
        <f t="shared" si="128"/>
        <v>0</v>
      </c>
      <c r="AS160" s="144">
        <f t="shared" si="128"/>
        <v>0</v>
      </c>
      <c r="AT160" s="144">
        <f t="shared" si="128"/>
        <v>0</v>
      </c>
      <c r="AU160" s="144">
        <f t="shared" si="128"/>
        <v>0</v>
      </c>
      <c r="AV160" s="144">
        <f t="shared" si="129"/>
        <v>0</v>
      </c>
      <c r="AX160" s="144">
        <f t="shared" si="130"/>
        <v>0</v>
      </c>
      <c r="AY160" s="144">
        <f t="shared" si="131"/>
        <v>0</v>
      </c>
      <c r="AZ160" s="144">
        <f t="shared" si="131"/>
        <v>0</v>
      </c>
      <c r="BA160" s="144">
        <f t="shared" si="131"/>
        <v>0</v>
      </c>
      <c r="BB160" s="144">
        <f t="shared" si="131"/>
        <v>0</v>
      </c>
      <c r="BC160" s="144">
        <f t="shared" si="131"/>
        <v>0</v>
      </c>
      <c r="BD160" s="144">
        <f t="shared" si="131"/>
        <v>0</v>
      </c>
      <c r="BE160" s="144">
        <f t="shared" si="131"/>
        <v>0</v>
      </c>
      <c r="BF160" s="144">
        <f t="shared" si="131"/>
        <v>0</v>
      </c>
      <c r="BG160" s="144">
        <f t="shared" si="131"/>
        <v>0</v>
      </c>
      <c r="BH160" s="144">
        <f t="shared" si="131"/>
        <v>0</v>
      </c>
      <c r="BI160" s="144">
        <f t="shared" si="131"/>
        <v>0</v>
      </c>
      <c r="BJ160" s="144">
        <f t="shared" si="131"/>
        <v>0</v>
      </c>
      <c r="BK160" s="144">
        <f t="shared" si="131"/>
        <v>0</v>
      </c>
      <c r="BL160" s="144">
        <f t="shared" si="131"/>
        <v>0</v>
      </c>
      <c r="BM160" s="144">
        <f t="shared" si="131"/>
        <v>0</v>
      </c>
      <c r="BN160" s="144">
        <f t="shared" si="131"/>
        <v>0</v>
      </c>
      <c r="BO160" s="144">
        <f t="shared" si="132"/>
        <v>0</v>
      </c>
      <c r="BP160" s="144">
        <f t="shared" si="132"/>
        <v>0</v>
      </c>
      <c r="BQ160" s="144">
        <f t="shared" si="132"/>
        <v>0</v>
      </c>
      <c r="BR160" s="144">
        <f t="shared" si="132"/>
        <v>0</v>
      </c>
      <c r="BS160" s="144">
        <f t="shared" si="132"/>
        <v>0</v>
      </c>
      <c r="BT160" s="144">
        <f t="shared" si="132"/>
        <v>0</v>
      </c>
      <c r="BU160" s="144">
        <f t="shared" si="132"/>
        <v>0</v>
      </c>
      <c r="BV160" s="144">
        <f t="shared" si="132"/>
        <v>0</v>
      </c>
      <c r="BW160" s="144">
        <f t="shared" si="132"/>
        <v>0</v>
      </c>
      <c r="BX160" s="144">
        <f t="shared" si="132"/>
        <v>0</v>
      </c>
      <c r="BY160" s="144">
        <f t="shared" si="132"/>
        <v>0</v>
      </c>
      <c r="BZ160" s="144">
        <f t="shared" si="132"/>
        <v>0</v>
      </c>
      <c r="CA160" s="144">
        <f t="shared" si="132"/>
        <v>0</v>
      </c>
      <c r="CB160" s="144">
        <f t="shared" si="132"/>
        <v>0</v>
      </c>
      <c r="CC160" s="369"/>
      <c r="CE160" s="189" t="str">
        <f t="shared" si="120"/>
        <v>Fondations</v>
      </c>
      <c r="CF160" s="145"/>
      <c r="CG160" s="145">
        <v>1</v>
      </c>
      <c r="CH160" s="145">
        <v>1</v>
      </c>
      <c r="CI160" s="145">
        <v>1</v>
      </c>
      <c r="CJ160" s="145">
        <v>1</v>
      </c>
      <c r="CK160" s="145">
        <v>1</v>
      </c>
      <c r="CL160" s="145">
        <v>1</v>
      </c>
      <c r="CM160" s="145">
        <v>1</v>
      </c>
      <c r="CN160" s="145">
        <v>1</v>
      </c>
      <c r="CO160" s="145">
        <v>1</v>
      </c>
      <c r="CP160" s="145">
        <v>1</v>
      </c>
      <c r="CQ160" s="145">
        <v>1</v>
      </c>
      <c r="CR160" s="145">
        <v>1</v>
      </c>
      <c r="CS160" s="145">
        <v>1</v>
      </c>
      <c r="CT160" s="145">
        <f t="shared" si="121"/>
        <v>0</v>
      </c>
      <c r="CU160" s="145">
        <f t="shared" si="122"/>
        <v>0</v>
      </c>
      <c r="CV160" s="145">
        <f t="shared" si="123"/>
        <v>0</v>
      </c>
    </row>
    <row r="161" spans="1:100" s="137" customFormat="1" ht="13.5" hidden="1" thickBot="1" x14ac:dyDescent="0.25">
      <c r="B161" s="98" t="s">
        <v>165</v>
      </c>
      <c r="C161" s="320"/>
      <c r="D161" s="50"/>
      <c r="E161" s="152">
        <v>30</v>
      </c>
      <c r="F161" s="643"/>
      <c r="G161" s="157">
        <v>1E-3</v>
      </c>
      <c r="H161" s="637"/>
      <c r="I161" s="622" t="s">
        <v>124</v>
      </c>
      <c r="J161" s="165"/>
      <c r="K161" s="139">
        <f t="shared" si="124"/>
        <v>30</v>
      </c>
      <c r="L161" s="140">
        <f t="shared" si="125"/>
        <v>1E-3</v>
      </c>
      <c r="M161" s="141">
        <f t="shared" si="126"/>
        <v>0</v>
      </c>
      <c r="N161" s="141">
        <f t="shared" si="103"/>
        <v>0</v>
      </c>
      <c r="O161" s="70"/>
      <c r="P161" s="143" t="str">
        <f t="shared" si="118"/>
        <v>Travaux de maçonnerie</v>
      </c>
      <c r="Q161" s="144">
        <f t="shared" si="127"/>
        <v>0</v>
      </c>
      <c r="R161" s="144">
        <f t="shared" si="128"/>
        <v>0</v>
      </c>
      <c r="S161" s="144">
        <f t="shared" si="128"/>
        <v>0</v>
      </c>
      <c r="T161" s="144">
        <f t="shared" si="128"/>
        <v>0</v>
      </c>
      <c r="U161" s="144">
        <f t="shared" si="128"/>
        <v>0</v>
      </c>
      <c r="V161" s="144">
        <f t="shared" si="128"/>
        <v>0</v>
      </c>
      <c r="W161" s="144">
        <f t="shared" si="128"/>
        <v>0</v>
      </c>
      <c r="X161" s="144">
        <f t="shared" si="128"/>
        <v>0</v>
      </c>
      <c r="Y161" s="144">
        <f t="shared" si="128"/>
        <v>0</v>
      </c>
      <c r="Z161" s="144">
        <f t="shared" si="128"/>
        <v>0</v>
      </c>
      <c r="AA161" s="144">
        <f t="shared" si="128"/>
        <v>0</v>
      </c>
      <c r="AB161" s="144">
        <f t="shared" si="128"/>
        <v>0</v>
      </c>
      <c r="AC161" s="144">
        <f t="shared" si="128"/>
        <v>0</v>
      </c>
      <c r="AD161" s="144">
        <f t="shared" si="128"/>
        <v>0</v>
      </c>
      <c r="AE161" s="144">
        <f t="shared" si="128"/>
        <v>0</v>
      </c>
      <c r="AF161" s="144">
        <f t="shared" si="128"/>
        <v>0</v>
      </c>
      <c r="AG161" s="144">
        <f t="shared" si="128"/>
        <v>0</v>
      </c>
      <c r="AH161" s="144">
        <f t="shared" si="128"/>
        <v>0</v>
      </c>
      <c r="AI161" s="144">
        <f t="shared" si="128"/>
        <v>0</v>
      </c>
      <c r="AJ161" s="144">
        <f t="shared" si="128"/>
        <v>0</v>
      </c>
      <c r="AK161" s="144">
        <f t="shared" si="128"/>
        <v>0</v>
      </c>
      <c r="AL161" s="144">
        <f t="shared" si="128"/>
        <v>0</v>
      </c>
      <c r="AM161" s="144">
        <f t="shared" si="128"/>
        <v>0</v>
      </c>
      <c r="AN161" s="144">
        <f t="shared" si="128"/>
        <v>0</v>
      </c>
      <c r="AO161" s="144">
        <f t="shared" si="128"/>
        <v>0</v>
      </c>
      <c r="AP161" s="144">
        <f t="shared" si="128"/>
        <v>0</v>
      </c>
      <c r="AQ161" s="144">
        <f t="shared" si="128"/>
        <v>0</v>
      </c>
      <c r="AR161" s="144">
        <f t="shared" si="128"/>
        <v>0</v>
      </c>
      <c r="AS161" s="144">
        <f t="shared" si="128"/>
        <v>0</v>
      </c>
      <c r="AT161" s="144">
        <f t="shared" si="128"/>
        <v>0</v>
      </c>
      <c r="AU161" s="144">
        <f t="shared" si="128"/>
        <v>0</v>
      </c>
      <c r="AV161" s="144">
        <f t="shared" si="129"/>
        <v>0</v>
      </c>
      <c r="AX161" s="144">
        <f t="shared" si="130"/>
        <v>0</v>
      </c>
      <c r="AY161" s="144">
        <f t="shared" si="131"/>
        <v>0</v>
      </c>
      <c r="AZ161" s="144">
        <f t="shared" si="131"/>
        <v>0</v>
      </c>
      <c r="BA161" s="144">
        <f t="shared" si="131"/>
        <v>0</v>
      </c>
      <c r="BB161" s="144">
        <f t="shared" si="131"/>
        <v>0</v>
      </c>
      <c r="BC161" s="144">
        <f t="shared" si="131"/>
        <v>0</v>
      </c>
      <c r="BD161" s="144">
        <f t="shared" si="131"/>
        <v>0</v>
      </c>
      <c r="BE161" s="144">
        <f t="shared" si="131"/>
        <v>0</v>
      </c>
      <c r="BF161" s="144">
        <f t="shared" si="131"/>
        <v>0</v>
      </c>
      <c r="BG161" s="144">
        <f t="shared" si="131"/>
        <v>0</v>
      </c>
      <c r="BH161" s="144">
        <f t="shared" si="131"/>
        <v>0</v>
      </c>
      <c r="BI161" s="144">
        <f t="shared" si="131"/>
        <v>0</v>
      </c>
      <c r="BJ161" s="144">
        <f t="shared" si="131"/>
        <v>0</v>
      </c>
      <c r="BK161" s="144">
        <f t="shared" si="131"/>
        <v>0</v>
      </c>
      <c r="BL161" s="144">
        <f t="shared" si="131"/>
        <v>0</v>
      </c>
      <c r="BM161" s="144">
        <f t="shared" si="131"/>
        <v>0</v>
      </c>
      <c r="BN161" s="144">
        <f t="shared" si="131"/>
        <v>0</v>
      </c>
      <c r="BO161" s="144">
        <f t="shared" si="132"/>
        <v>0</v>
      </c>
      <c r="BP161" s="144">
        <f t="shared" si="132"/>
        <v>0</v>
      </c>
      <c r="BQ161" s="144">
        <f t="shared" si="132"/>
        <v>0</v>
      </c>
      <c r="BR161" s="144">
        <f t="shared" si="132"/>
        <v>0</v>
      </c>
      <c r="BS161" s="144">
        <f t="shared" si="132"/>
        <v>0</v>
      </c>
      <c r="BT161" s="144">
        <f t="shared" si="132"/>
        <v>0</v>
      </c>
      <c r="BU161" s="144">
        <f t="shared" si="132"/>
        <v>0</v>
      </c>
      <c r="BV161" s="144">
        <f t="shared" si="132"/>
        <v>0</v>
      </c>
      <c r="BW161" s="144">
        <f t="shared" si="132"/>
        <v>0</v>
      </c>
      <c r="BX161" s="144">
        <f t="shared" si="132"/>
        <v>0</v>
      </c>
      <c r="BY161" s="144">
        <f t="shared" si="132"/>
        <v>0</v>
      </c>
      <c r="BZ161" s="144">
        <f t="shared" si="132"/>
        <v>0</v>
      </c>
      <c r="CA161" s="144">
        <f t="shared" si="132"/>
        <v>0</v>
      </c>
      <c r="CB161" s="144">
        <f t="shared" si="132"/>
        <v>0</v>
      </c>
      <c r="CC161" s="369"/>
      <c r="CE161" s="189" t="str">
        <f t="shared" si="120"/>
        <v>Travaux de maçonnerie</v>
      </c>
      <c r="CF161" s="145"/>
      <c r="CG161" s="145">
        <v>1</v>
      </c>
      <c r="CH161" s="145">
        <v>1</v>
      </c>
      <c r="CI161" s="145">
        <v>1</v>
      </c>
      <c r="CJ161" s="145">
        <v>1</v>
      </c>
      <c r="CK161" s="145">
        <v>1</v>
      </c>
      <c r="CL161" s="145">
        <v>1</v>
      </c>
      <c r="CM161" s="145">
        <v>1</v>
      </c>
      <c r="CN161" s="145">
        <v>1</v>
      </c>
      <c r="CO161" s="145">
        <v>1</v>
      </c>
      <c r="CP161" s="145">
        <v>1</v>
      </c>
      <c r="CQ161" s="145">
        <v>1</v>
      </c>
      <c r="CR161" s="145">
        <v>1</v>
      </c>
      <c r="CS161" s="145">
        <v>1</v>
      </c>
      <c r="CT161" s="145">
        <f t="shared" si="121"/>
        <v>0</v>
      </c>
      <c r="CU161" s="145">
        <f t="shared" si="122"/>
        <v>0</v>
      </c>
      <c r="CV161" s="145">
        <f t="shared" si="123"/>
        <v>0</v>
      </c>
    </row>
    <row r="162" spans="1:100" s="137" customFormat="1" ht="13.5" hidden="1" thickBot="1" x14ac:dyDescent="0.25">
      <c r="B162" s="98" t="s">
        <v>166</v>
      </c>
      <c r="C162" s="320"/>
      <c r="D162" s="50"/>
      <c r="E162" s="152">
        <v>20</v>
      </c>
      <c r="F162" s="643"/>
      <c r="G162" s="157">
        <v>0.02</v>
      </c>
      <c r="H162" s="637"/>
      <c r="I162" s="622" t="s">
        <v>124</v>
      </c>
      <c r="J162" s="165"/>
      <c r="K162" s="139">
        <f t="shared" si="124"/>
        <v>20</v>
      </c>
      <c r="L162" s="140">
        <f t="shared" si="125"/>
        <v>0.02</v>
      </c>
      <c r="M162" s="141">
        <f t="shared" si="126"/>
        <v>0</v>
      </c>
      <c r="N162" s="141">
        <f t="shared" si="103"/>
        <v>0</v>
      </c>
      <c r="O162" s="70"/>
      <c r="P162" s="143" t="str">
        <f t="shared" si="118"/>
        <v>Cloisonnements pare-feu</v>
      </c>
      <c r="Q162" s="144">
        <f t="shared" si="127"/>
        <v>0</v>
      </c>
      <c r="R162" s="144">
        <f t="shared" si="128"/>
        <v>0</v>
      </c>
      <c r="S162" s="144">
        <f t="shared" si="128"/>
        <v>0</v>
      </c>
      <c r="T162" s="144">
        <f t="shared" si="128"/>
        <v>0</v>
      </c>
      <c r="U162" s="144">
        <f t="shared" si="128"/>
        <v>0</v>
      </c>
      <c r="V162" s="144">
        <f t="shared" si="128"/>
        <v>0</v>
      </c>
      <c r="W162" s="144">
        <f t="shared" si="128"/>
        <v>0</v>
      </c>
      <c r="X162" s="144">
        <f t="shared" si="128"/>
        <v>0</v>
      </c>
      <c r="Y162" s="144">
        <f t="shared" si="128"/>
        <v>0</v>
      </c>
      <c r="Z162" s="144">
        <f t="shared" si="128"/>
        <v>0</v>
      </c>
      <c r="AA162" s="144">
        <f t="shared" si="128"/>
        <v>0</v>
      </c>
      <c r="AB162" s="144">
        <f t="shared" si="128"/>
        <v>0</v>
      </c>
      <c r="AC162" s="144">
        <f t="shared" si="128"/>
        <v>0</v>
      </c>
      <c r="AD162" s="144">
        <f t="shared" si="128"/>
        <v>0</v>
      </c>
      <c r="AE162" s="144">
        <f t="shared" si="128"/>
        <v>0</v>
      </c>
      <c r="AF162" s="144">
        <f t="shared" si="128"/>
        <v>0</v>
      </c>
      <c r="AG162" s="144">
        <f t="shared" si="128"/>
        <v>0</v>
      </c>
      <c r="AH162" s="144">
        <f t="shared" si="128"/>
        <v>0</v>
      </c>
      <c r="AI162" s="144">
        <f t="shared" si="128"/>
        <v>0</v>
      </c>
      <c r="AJ162" s="144">
        <f t="shared" si="128"/>
        <v>0</v>
      </c>
      <c r="AK162" s="144">
        <f t="shared" si="128"/>
        <v>0</v>
      </c>
      <c r="AL162" s="144">
        <f t="shared" si="128"/>
        <v>0</v>
      </c>
      <c r="AM162" s="144">
        <f t="shared" si="128"/>
        <v>0</v>
      </c>
      <c r="AN162" s="144">
        <f t="shared" si="128"/>
        <v>0</v>
      </c>
      <c r="AO162" s="144">
        <f t="shared" si="128"/>
        <v>0</v>
      </c>
      <c r="AP162" s="144">
        <f t="shared" si="128"/>
        <v>0</v>
      </c>
      <c r="AQ162" s="144">
        <f t="shared" si="128"/>
        <v>0</v>
      </c>
      <c r="AR162" s="144">
        <f t="shared" si="128"/>
        <v>0</v>
      </c>
      <c r="AS162" s="144">
        <f t="shared" si="128"/>
        <v>0</v>
      </c>
      <c r="AT162" s="144">
        <f t="shared" si="128"/>
        <v>0</v>
      </c>
      <c r="AU162" s="144">
        <f t="shared" si="128"/>
        <v>0</v>
      </c>
      <c r="AV162" s="144">
        <f t="shared" si="129"/>
        <v>0</v>
      </c>
      <c r="AX162" s="144">
        <f t="shared" si="130"/>
        <v>0</v>
      </c>
      <c r="AY162" s="144">
        <f t="shared" si="131"/>
        <v>0</v>
      </c>
      <c r="AZ162" s="144">
        <f t="shared" si="131"/>
        <v>0</v>
      </c>
      <c r="BA162" s="144">
        <f t="shared" si="131"/>
        <v>0</v>
      </c>
      <c r="BB162" s="144">
        <f t="shared" si="131"/>
        <v>0</v>
      </c>
      <c r="BC162" s="144">
        <f t="shared" si="131"/>
        <v>0</v>
      </c>
      <c r="BD162" s="144">
        <f t="shared" si="131"/>
        <v>0</v>
      </c>
      <c r="BE162" s="144">
        <f t="shared" si="131"/>
        <v>0</v>
      </c>
      <c r="BF162" s="144">
        <f t="shared" si="131"/>
        <v>0</v>
      </c>
      <c r="BG162" s="144">
        <f t="shared" si="131"/>
        <v>0</v>
      </c>
      <c r="BH162" s="144">
        <f t="shared" si="131"/>
        <v>0</v>
      </c>
      <c r="BI162" s="144">
        <f t="shared" si="131"/>
        <v>0</v>
      </c>
      <c r="BJ162" s="144">
        <f t="shared" si="131"/>
        <v>0</v>
      </c>
      <c r="BK162" s="144">
        <f t="shared" si="131"/>
        <v>0</v>
      </c>
      <c r="BL162" s="144">
        <f t="shared" si="131"/>
        <v>0</v>
      </c>
      <c r="BM162" s="144">
        <f t="shared" si="131"/>
        <v>0</v>
      </c>
      <c r="BN162" s="144">
        <f t="shared" si="131"/>
        <v>0</v>
      </c>
      <c r="BO162" s="144">
        <f t="shared" si="132"/>
        <v>0</v>
      </c>
      <c r="BP162" s="144">
        <f t="shared" si="132"/>
        <v>0</v>
      </c>
      <c r="BQ162" s="144">
        <f t="shared" si="132"/>
        <v>0</v>
      </c>
      <c r="BR162" s="144">
        <f t="shared" si="132"/>
        <v>0</v>
      </c>
      <c r="BS162" s="144">
        <f t="shared" si="132"/>
        <v>0</v>
      </c>
      <c r="BT162" s="144">
        <f t="shared" si="132"/>
        <v>0</v>
      </c>
      <c r="BU162" s="144">
        <f t="shared" si="132"/>
        <v>0</v>
      </c>
      <c r="BV162" s="144">
        <f t="shared" si="132"/>
        <v>0</v>
      </c>
      <c r="BW162" s="144">
        <f t="shared" si="132"/>
        <v>0</v>
      </c>
      <c r="BX162" s="144">
        <f t="shared" si="132"/>
        <v>0</v>
      </c>
      <c r="BY162" s="144">
        <f t="shared" si="132"/>
        <v>0</v>
      </c>
      <c r="BZ162" s="144">
        <f t="shared" si="132"/>
        <v>0</v>
      </c>
      <c r="CA162" s="144">
        <f t="shared" si="132"/>
        <v>0</v>
      </c>
      <c r="CB162" s="144">
        <f t="shared" si="132"/>
        <v>0</v>
      </c>
      <c r="CC162" s="369"/>
      <c r="CE162" s="189" t="str">
        <f t="shared" si="120"/>
        <v>Cloisonnements pare-feu</v>
      </c>
      <c r="CF162" s="145"/>
      <c r="CG162" s="145">
        <v>1</v>
      </c>
      <c r="CH162" s="145">
        <v>1</v>
      </c>
      <c r="CI162" s="145">
        <v>1</v>
      </c>
      <c r="CJ162" s="145">
        <v>1</v>
      </c>
      <c r="CK162" s="145">
        <v>1</v>
      </c>
      <c r="CL162" s="145">
        <v>1</v>
      </c>
      <c r="CM162" s="145">
        <v>1</v>
      </c>
      <c r="CN162" s="145">
        <v>1</v>
      </c>
      <c r="CO162" s="145">
        <v>1</v>
      </c>
      <c r="CP162" s="145">
        <v>1</v>
      </c>
      <c r="CQ162" s="145">
        <v>1</v>
      </c>
      <c r="CR162" s="145">
        <v>1</v>
      </c>
      <c r="CS162" s="145">
        <v>1</v>
      </c>
      <c r="CT162" s="145">
        <f t="shared" si="121"/>
        <v>0</v>
      </c>
      <c r="CU162" s="145">
        <f t="shared" si="122"/>
        <v>0</v>
      </c>
      <c r="CV162" s="145">
        <f t="shared" si="123"/>
        <v>0</v>
      </c>
    </row>
    <row r="163" spans="1:100" s="137" customFormat="1" ht="13.5" hidden="1" thickBot="1" x14ac:dyDescent="0.25">
      <c r="B163" s="98" t="s">
        <v>167</v>
      </c>
      <c r="C163" s="320"/>
      <c r="D163" s="50"/>
      <c r="E163" s="152">
        <v>20</v>
      </c>
      <c r="F163" s="643"/>
      <c r="G163" s="157">
        <v>0</v>
      </c>
      <c r="H163" s="637"/>
      <c r="I163" s="622" t="s">
        <v>124</v>
      </c>
      <c r="J163" s="165"/>
      <c r="K163" s="139">
        <f t="shared" si="124"/>
        <v>20</v>
      </c>
      <c r="L163" s="140">
        <f t="shared" si="125"/>
        <v>0</v>
      </c>
      <c r="M163" s="141">
        <f t="shared" si="126"/>
        <v>0</v>
      </c>
      <c r="N163" s="141">
        <f t="shared" si="103"/>
        <v>0</v>
      </c>
      <c r="O163" s="70"/>
      <c r="P163" s="143" t="str">
        <f t="shared" si="118"/>
        <v>Échafaudages</v>
      </c>
      <c r="Q163" s="144">
        <f t="shared" si="127"/>
        <v>0</v>
      </c>
      <c r="R163" s="144">
        <f t="shared" si="128"/>
        <v>0</v>
      </c>
      <c r="S163" s="144">
        <f t="shared" si="128"/>
        <v>0</v>
      </c>
      <c r="T163" s="144">
        <f t="shared" si="128"/>
        <v>0</v>
      </c>
      <c r="U163" s="144">
        <f t="shared" si="128"/>
        <v>0</v>
      </c>
      <c r="V163" s="144">
        <f t="shared" si="128"/>
        <v>0</v>
      </c>
      <c r="W163" s="144">
        <f t="shared" si="128"/>
        <v>0</v>
      </c>
      <c r="X163" s="144">
        <f t="shared" si="128"/>
        <v>0</v>
      </c>
      <c r="Y163" s="144">
        <f t="shared" si="128"/>
        <v>0</v>
      </c>
      <c r="Z163" s="144">
        <f t="shared" si="128"/>
        <v>0</v>
      </c>
      <c r="AA163" s="144">
        <f t="shared" si="128"/>
        <v>0</v>
      </c>
      <c r="AB163" s="144">
        <f t="shared" si="128"/>
        <v>0</v>
      </c>
      <c r="AC163" s="144">
        <f t="shared" si="128"/>
        <v>0</v>
      </c>
      <c r="AD163" s="144">
        <f t="shared" si="128"/>
        <v>0</v>
      </c>
      <c r="AE163" s="144">
        <f t="shared" si="128"/>
        <v>0</v>
      </c>
      <c r="AF163" s="144">
        <f t="shared" si="128"/>
        <v>0</v>
      </c>
      <c r="AG163" s="144">
        <f t="shared" si="128"/>
        <v>0</v>
      </c>
      <c r="AH163" s="144">
        <f t="shared" si="128"/>
        <v>0</v>
      </c>
      <c r="AI163" s="144">
        <f t="shared" si="128"/>
        <v>0</v>
      </c>
      <c r="AJ163" s="144">
        <f t="shared" si="128"/>
        <v>0</v>
      </c>
      <c r="AK163" s="144">
        <f t="shared" si="128"/>
        <v>0</v>
      </c>
      <c r="AL163" s="144">
        <f t="shared" si="128"/>
        <v>0</v>
      </c>
      <c r="AM163" s="144">
        <f t="shared" si="128"/>
        <v>0</v>
      </c>
      <c r="AN163" s="144">
        <f t="shared" si="128"/>
        <v>0</v>
      </c>
      <c r="AO163" s="144">
        <f t="shared" si="128"/>
        <v>0</v>
      </c>
      <c r="AP163" s="144">
        <f t="shared" si="128"/>
        <v>0</v>
      </c>
      <c r="AQ163" s="144">
        <f t="shared" si="128"/>
        <v>0</v>
      </c>
      <c r="AR163" s="144">
        <f t="shared" si="128"/>
        <v>0</v>
      </c>
      <c r="AS163" s="144">
        <f t="shared" si="128"/>
        <v>0</v>
      </c>
      <c r="AT163" s="144">
        <f t="shared" si="128"/>
        <v>0</v>
      </c>
      <c r="AU163" s="144">
        <f t="shared" si="128"/>
        <v>0</v>
      </c>
      <c r="AV163" s="144">
        <f t="shared" si="129"/>
        <v>0</v>
      </c>
      <c r="AX163" s="144">
        <f t="shared" si="130"/>
        <v>0</v>
      </c>
      <c r="AY163" s="144">
        <f t="shared" si="131"/>
        <v>0</v>
      </c>
      <c r="AZ163" s="144">
        <f t="shared" si="131"/>
        <v>0</v>
      </c>
      <c r="BA163" s="144">
        <f t="shared" si="131"/>
        <v>0</v>
      </c>
      <c r="BB163" s="144">
        <f t="shared" si="131"/>
        <v>0</v>
      </c>
      <c r="BC163" s="144">
        <f t="shared" si="131"/>
        <v>0</v>
      </c>
      <c r="BD163" s="144">
        <f t="shared" si="131"/>
        <v>0</v>
      </c>
      <c r="BE163" s="144">
        <f t="shared" si="131"/>
        <v>0</v>
      </c>
      <c r="BF163" s="144">
        <f t="shared" si="131"/>
        <v>0</v>
      </c>
      <c r="BG163" s="144">
        <f t="shared" si="131"/>
        <v>0</v>
      </c>
      <c r="BH163" s="144">
        <f t="shared" si="131"/>
        <v>0</v>
      </c>
      <c r="BI163" s="144">
        <f t="shared" si="131"/>
        <v>0</v>
      </c>
      <c r="BJ163" s="144">
        <f t="shared" si="131"/>
        <v>0</v>
      </c>
      <c r="BK163" s="144">
        <f t="shared" si="131"/>
        <v>0</v>
      </c>
      <c r="BL163" s="144">
        <f t="shared" si="131"/>
        <v>0</v>
      </c>
      <c r="BM163" s="144">
        <f t="shared" si="131"/>
        <v>0</v>
      </c>
      <c r="BN163" s="144">
        <f t="shared" si="131"/>
        <v>0</v>
      </c>
      <c r="BO163" s="144">
        <f t="shared" si="132"/>
        <v>0</v>
      </c>
      <c r="BP163" s="144">
        <f t="shared" si="132"/>
        <v>0</v>
      </c>
      <c r="BQ163" s="144">
        <f t="shared" si="132"/>
        <v>0</v>
      </c>
      <c r="BR163" s="144">
        <f t="shared" si="132"/>
        <v>0</v>
      </c>
      <c r="BS163" s="144">
        <f t="shared" si="132"/>
        <v>0</v>
      </c>
      <c r="BT163" s="144">
        <f t="shared" si="132"/>
        <v>0</v>
      </c>
      <c r="BU163" s="144">
        <f t="shared" si="132"/>
        <v>0</v>
      </c>
      <c r="BV163" s="144">
        <f t="shared" si="132"/>
        <v>0</v>
      </c>
      <c r="BW163" s="144">
        <f t="shared" si="132"/>
        <v>0</v>
      </c>
      <c r="BX163" s="144">
        <f t="shared" si="132"/>
        <v>0</v>
      </c>
      <c r="BY163" s="144">
        <f t="shared" si="132"/>
        <v>0</v>
      </c>
      <c r="BZ163" s="144">
        <f t="shared" si="132"/>
        <v>0</v>
      </c>
      <c r="CA163" s="144">
        <f t="shared" si="132"/>
        <v>0</v>
      </c>
      <c r="CB163" s="144">
        <f t="shared" si="132"/>
        <v>0</v>
      </c>
      <c r="CC163" s="369"/>
      <c r="CE163" s="189" t="str">
        <f t="shared" si="120"/>
        <v>Échafaudages</v>
      </c>
      <c r="CF163" s="145"/>
      <c r="CG163" s="145">
        <v>1</v>
      </c>
      <c r="CH163" s="145">
        <v>1</v>
      </c>
      <c r="CI163" s="145">
        <v>1</v>
      </c>
      <c r="CJ163" s="145">
        <v>1</v>
      </c>
      <c r="CK163" s="145">
        <v>1</v>
      </c>
      <c r="CL163" s="145">
        <v>1</v>
      </c>
      <c r="CM163" s="145">
        <v>1</v>
      </c>
      <c r="CN163" s="145">
        <v>1</v>
      </c>
      <c r="CO163" s="145">
        <v>1</v>
      </c>
      <c r="CP163" s="145">
        <v>1</v>
      </c>
      <c r="CQ163" s="145">
        <v>1</v>
      </c>
      <c r="CR163" s="145">
        <v>1</v>
      </c>
      <c r="CS163" s="145">
        <v>1</v>
      </c>
      <c r="CT163" s="145">
        <f t="shared" si="121"/>
        <v>0</v>
      </c>
      <c r="CU163" s="145">
        <f t="shared" si="122"/>
        <v>0</v>
      </c>
      <c r="CV163" s="145">
        <f t="shared" si="123"/>
        <v>0</v>
      </c>
    </row>
    <row r="164" spans="1:100" s="137" customFormat="1" ht="13.5" hidden="1" thickBot="1" x14ac:dyDescent="0.25">
      <c r="B164" s="98" t="s">
        <v>168</v>
      </c>
      <c r="C164" s="320"/>
      <c r="D164" s="50"/>
      <c r="E164" s="152">
        <v>20</v>
      </c>
      <c r="F164" s="643"/>
      <c r="G164" s="157">
        <v>0</v>
      </c>
      <c r="H164" s="637"/>
      <c r="I164" s="622" t="s">
        <v>124</v>
      </c>
      <c r="J164" s="165"/>
      <c r="K164" s="139">
        <f t="shared" si="124"/>
        <v>20</v>
      </c>
      <c r="L164" s="140">
        <f t="shared" si="125"/>
        <v>0</v>
      </c>
      <c r="M164" s="141">
        <f t="shared" si="126"/>
        <v>0</v>
      </c>
      <c r="N164" s="141">
        <f t="shared" si="103"/>
        <v>0</v>
      </c>
      <c r="O164" s="70"/>
      <c r="P164" s="143" t="str">
        <f t="shared" si="118"/>
        <v>Grue, grue mobile</v>
      </c>
      <c r="Q164" s="144">
        <f t="shared" si="127"/>
        <v>0</v>
      </c>
      <c r="R164" s="144">
        <f t="shared" si="128"/>
        <v>0</v>
      </c>
      <c r="S164" s="144">
        <f t="shared" si="128"/>
        <v>0</v>
      </c>
      <c r="T164" s="144">
        <f t="shared" si="128"/>
        <v>0</v>
      </c>
      <c r="U164" s="144">
        <f t="shared" si="128"/>
        <v>0</v>
      </c>
      <c r="V164" s="144">
        <f t="shared" si="128"/>
        <v>0</v>
      </c>
      <c r="W164" s="144">
        <f t="shared" si="128"/>
        <v>0</v>
      </c>
      <c r="X164" s="144">
        <f t="shared" si="128"/>
        <v>0</v>
      </c>
      <c r="Y164" s="144">
        <f t="shared" si="128"/>
        <v>0</v>
      </c>
      <c r="Z164" s="144">
        <f t="shared" si="128"/>
        <v>0</v>
      </c>
      <c r="AA164" s="144">
        <f t="shared" si="128"/>
        <v>0</v>
      </c>
      <c r="AB164" s="144">
        <f t="shared" si="128"/>
        <v>0</v>
      </c>
      <c r="AC164" s="144">
        <f t="shared" si="128"/>
        <v>0</v>
      </c>
      <c r="AD164" s="144">
        <f t="shared" si="128"/>
        <v>0</v>
      </c>
      <c r="AE164" s="144">
        <f t="shared" si="128"/>
        <v>0</v>
      </c>
      <c r="AF164" s="144">
        <f t="shared" si="128"/>
        <v>0</v>
      </c>
      <c r="AG164" s="144">
        <f t="shared" ref="AG164:AU164" si="133">IF(Betrachtungszeit_Heizung&lt;AG$26,0,IF(AND(AF$26&lt;&gt;0,AF$26/($K164)=INT(AF$26/($K164))),$D164,0))</f>
        <v>0</v>
      </c>
      <c r="AH164" s="144">
        <f t="shared" si="133"/>
        <v>0</v>
      </c>
      <c r="AI164" s="144">
        <f t="shared" si="133"/>
        <v>0</v>
      </c>
      <c r="AJ164" s="144">
        <f t="shared" si="133"/>
        <v>0</v>
      </c>
      <c r="AK164" s="144">
        <f t="shared" si="133"/>
        <v>0</v>
      </c>
      <c r="AL164" s="144">
        <f t="shared" si="133"/>
        <v>0</v>
      </c>
      <c r="AM164" s="144">
        <f t="shared" si="133"/>
        <v>0</v>
      </c>
      <c r="AN164" s="144">
        <f t="shared" si="133"/>
        <v>0</v>
      </c>
      <c r="AO164" s="144">
        <f t="shared" si="133"/>
        <v>0</v>
      </c>
      <c r="AP164" s="144">
        <f t="shared" si="133"/>
        <v>0</v>
      </c>
      <c r="AQ164" s="144">
        <f t="shared" si="133"/>
        <v>0</v>
      </c>
      <c r="AR164" s="144">
        <f t="shared" si="133"/>
        <v>0</v>
      </c>
      <c r="AS164" s="144">
        <f t="shared" si="133"/>
        <v>0</v>
      </c>
      <c r="AT164" s="144">
        <f t="shared" si="133"/>
        <v>0</v>
      </c>
      <c r="AU164" s="144">
        <f t="shared" si="133"/>
        <v>0</v>
      </c>
      <c r="AV164" s="144">
        <f t="shared" si="129"/>
        <v>0</v>
      </c>
      <c r="AX164" s="144">
        <f t="shared" si="130"/>
        <v>0</v>
      </c>
      <c r="AY164" s="144">
        <f t="shared" si="131"/>
        <v>0</v>
      </c>
      <c r="AZ164" s="144">
        <f t="shared" si="131"/>
        <v>0</v>
      </c>
      <c r="BA164" s="144">
        <f t="shared" si="131"/>
        <v>0</v>
      </c>
      <c r="BB164" s="144">
        <f t="shared" si="131"/>
        <v>0</v>
      </c>
      <c r="BC164" s="144">
        <f t="shared" si="131"/>
        <v>0</v>
      </c>
      <c r="BD164" s="144">
        <f t="shared" si="131"/>
        <v>0</v>
      </c>
      <c r="BE164" s="144">
        <f t="shared" si="131"/>
        <v>0</v>
      </c>
      <c r="BF164" s="144">
        <f t="shared" si="131"/>
        <v>0</v>
      </c>
      <c r="BG164" s="144">
        <f t="shared" si="131"/>
        <v>0</v>
      </c>
      <c r="BH164" s="144">
        <f t="shared" si="131"/>
        <v>0</v>
      </c>
      <c r="BI164" s="144">
        <f t="shared" si="131"/>
        <v>0</v>
      </c>
      <c r="BJ164" s="144">
        <f t="shared" si="131"/>
        <v>0</v>
      </c>
      <c r="BK164" s="144">
        <f t="shared" si="131"/>
        <v>0</v>
      </c>
      <c r="BL164" s="144">
        <f t="shared" si="131"/>
        <v>0</v>
      </c>
      <c r="BM164" s="144">
        <f t="shared" si="131"/>
        <v>0</v>
      </c>
      <c r="BN164" s="144">
        <f t="shared" si="131"/>
        <v>0</v>
      </c>
      <c r="BO164" s="144">
        <f t="shared" si="132"/>
        <v>0</v>
      </c>
      <c r="BP164" s="144">
        <f t="shared" si="132"/>
        <v>0</v>
      </c>
      <c r="BQ164" s="144">
        <f t="shared" si="132"/>
        <v>0</v>
      </c>
      <c r="BR164" s="144">
        <f t="shared" si="132"/>
        <v>0</v>
      </c>
      <c r="BS164" s="144">
        <f t="shared" si="132"/>
        <v>0</v>
      </c>
      <c r="BT164" s="144">
        <f t="shared" si="132"/>
        <v>0</v>
      </c>
      <c r="BU164" s="144">
        <f t="shared" si="132"/>
        <v>0</v>
      </c>
      <c r="BV164" s="144">
        <f t="shared" si="132"/>
        <v>0</v>
      </c>
      <c r="BW164" s="144">
        <f t="shared" si="132"/>
        <v>0</v>
      </c>
      <c r="BX164" s="144">
        <f t="shared" si="132"/>
        <v>0</v>
      </c>
      <c r="BY164" s="144">
        <f t="shared" si="132"/>
        <v>0</v>
      </c>
      <c r="BZ164" s="144">
        <f t="shared" si="132"/>
        <v>0</v>
      </c>
      <c r="CA164" s="144">
        <f t="shared" si="132"/>
        <v>0</v>
      </c>
      <c r="CB164" s="144">
        <f t="shared" si="132"/>
        <v>0</v>
      </c>
      <c r="CC164" s="369"/>
      <c r="CE164" s="189" t="str">
        <f t="shared" si="120"/>
        <v>Grue, grue mobile</v>
      </c>
      <c r="CF164" s="145"/>
      <c r="CG164" s="145">
        <v>1</v>
      </c>
      <c r="CH164" s="145">
        <v>1</v>
      </c>
      <c r="CI164" s="145">
        <v>1</v>
      </c>
      <c r="CJ164" s="145">
        <v>1</v>
      </c>
      <c r="CK164" s="145">
        <v>1</v>
      </c>
      <c r="CL164" s="145">
        <v>1</v>
      </c>
      <c r="CM164" s="145">
        <v>1</v>
      </c>
      <c r="CN164" s="145">
        <v>1</v>
      </c>
      <c r="CO164" s="145">
        <v>1</v>
      </c>
      <c r="CP164" s="145">
        <v>1</v>
      </c>
      <c r="CQ164" s="145">
        <v>1</v>
      </c>
      <c r="CR164" s="145">
        <v>1</v>
      </c>
      <c r="CS164" s="145">
        <v>1</v>
      </c>
      <c r="CT164" s="145">
        <f t="shared" si="121"/>
        <v>0</v>
      </c>
      <c r="CU164" s="145">
        <f t="shared" si="122"/>
        <v>0</v>
      </c>
      <c r="CV164" s="145">
        <f t="shared" si="123"/>
        <v>0</v>
      </c>
    </row>
    <row r="165" spans="1:100" s="137" customFormat="1" hidden="1" x14ac:dyDescent="0.2">
      <c r="B165" s="96" t="s">
        <v>45</v>
      </c>
      <c r="C165" s="320"/>
      <c r="D165" s="50"/>
      <c r="E165" s="510">
        <v>30</v>
      </c>
      <c r="F165" s="643"/>
      <c r="G165" s="157" t="s">
        <v>46</v>
      </c>
      <c r="H165" s="637"/>
      <c r="I165" s="623" t="s">
        <v>124</v>
      </c>
      <c r="J165" s="84"/>
      <c r="K165" s="139">
        <f t="shared" si="124"/>
        <v>30</v>
      </c>
      <c r="L165" s="140">
        <f t="shared" si="125"/>
        <v>0</v>
      </c>
      <c r="M165" s="141">
        <f t="shared" si="126"/>
        <v>0</v>
      </c>
      <c r="N165" s="141">
        <f t="shared" si="103"/>
        <v>0</v>
      </c>
      <c r="O165" s="70"/>
      <c r="P165" s="149" t="str">
        <f t="shared" si="118"/>
        <v>Autre</v>
      </c>
      <c r="Q165" s="144">
        <f t="shared" si="127"/>
        <v>0</v>
      </c>
      <c r="R165" s="144">
        <f t="shared" ref="R165:AU165" si="134">IF(Betrachtungszeit_Heizung&lt;R$26,0,IF(AND(Q$26&lt;&gt;0,Q$26/($K165)=INT(Q$26/($K165))),$D165,0))</f>
        <v>0</v>
      </c>
      <c r="S165" s="144">
        <f t="shared" si="134"/>
        <v>0</v>
      </c>
      <c r="T165" s="144">
        <f t="shared" si="134"/>
        <v>0</v>
      </c>
      <c r="U165" s="144">
        <f t="shared" si="134"/>
        <v>0</v>
      </c>
      <c r="V165" s="144">
        <f t="shared" si="134"/>
        <v>0</v>
      </c>
      <c r="W165" s="144">
        <f t="shared" si="134"/>
        <v>0</v>
      </c>
      <c r="X165" s="144">
        <f t="shared" si="134"/>
        <v>0</v>
      </c>
      <c r="Y165" s="144">
        <f t="shared" si="134"/>
        <v>0</v>
      </c>
      <c r="Z165" s="144">
        <f t="shared" si="134"/>
        <v>0</v>
      </c>
      <c r="AA165" s="144">
        <f t="shared" si="134"/>
        <v>0</v>
      </c>
      <c r="AB165" s="144">
        <f t="shared" si="134"/>
        <v>0</v>
      </c>
      <c r="AC165" s="144">
        <f t="shared" si="134"/>
        <v>0</v>
      </c>
      <c r="AD165" s="144">
        <f t="shared" si="134"/>
        <v>0</v>
      </c>
      <c r="AE165" s="144">
        <f t="shared" si="134"/>
        <v>0</v>
      </c>
      <c r="AF165" s="144">
        <f t="shared" si="134"/>
        <v>0</v>
      </c>
      <c r="AG165" s="144">
        <f t="shared" si="134"/>
        <v>0</v>
      </c>
      <c r="AH165" s="144">
        <f t="shared" si="134"/>
        <v>0</v>
      </c>
      <c r="AI165" s="144">
        <f t="shared" si="134"/>
        <v>0</v>
      </c>
      <c r="AJ165" s="144">
        <f t="shared" si="134"/>
        <v>0</v>
      </c>
      <c r="AK165" s="144">
        <f t="shared" si="134"/>
        <v>0</v>
      </c>
      <c r="AL165" s="144">
        <f t="shared" si="134"/>
        <v>0</v>
      </c>
      <c r="AM165" s="144">
        <f t="shared" si="134"/>
        <v>0</v>
      </c>
      <c r="AN165" s="144">
        <f t="shared" si="134"/>
        <v>0</v>
      </c>
      <c r="AO165" s="144">
        <f t="shared" si="134"/>
        <v>0</v>
      </c>
      <c r="AP165" s="144">
        <f t="shared" si="134"/>
        <v>0</v>
      </c>
      <c r="AQ165" s="144">
        <f t="shared" si="134"/>
        <v>0</v>
      </c>
      <c r="AR165" s="144">
        <f t="shared" si="134"/>
        <v>0</v>
      </c>
      <c r="AS165" s="144">
        <f t="shared" si="134"/>
        <v>0</v>
      </c>
      <c r="AT165" s="144">
        <f t="shared" si="134"/>
        <v>0</v>
      </c>
      <c r="AU165" s="144">
        <f t="shared" si="134"/>
        <v>0</v>
      </c>
      <c r="AV165" s="144">
        <f t="shared" si="129"/>
        <v>0</v>
      </c>
      <c r="AX165" s="144">
        <f t="shared" si="130"/>
        <v>0</v>
      </c>
      <c r="AY165" s="144">
        <f t="shared" si="131"/>
        <v>0</v>
      </c>
      <c r="AZ165" s="144">
        <f t="shared" si="131"/>
        <v>0</v>
      </c>
      <c r="BA165" s="144">
        <f t="shared" si="131"/>
        <v>0</v>
      </c>
      <c r="BB165" s="144">
        <f t="shared" si="131"/>
        <v>0</v>
      </c>
      <c r="BC165" s="144">
        <f t="shared" si="131"/>
        <v>0</v>
      </c>
      <c r="BD165" s="144">
        <f t="shared" si="131"/>
        <v>0</v>
      </c>
      <c r="BE165" s="144">
        <f t="shared" si="131"/>
        <v>0</v>
      </c>
      <c r="BF165" s="144">
        <f t="shared" si="131"/>
        <v>0</v>
      </c>
      <c r="BG165" s="144">
        <f t="shared" si="131"/>
        <v>0</v>
      </c>
      <c r="BH165" s="144">
        <f t="shared" si="131"/>
        <v>0</v>
      </c>
      <c r="BI165" s="144">
        <f t="shared" si="131"/>
        <v>0</v>
      </c>
      <c r="BJ165" s="144">
        <f t="shared" si="131"/>
        <v>0</v>
      </c>
      <c r="BK165" s="144">
        <f t="shared" si="131"/>
        <v>0</v>
      </c>
      <c r="BL165" s="144">
        <f t="shared" si="131"/>
        <v>0</v>
      </c>
      <c r="BM165" s="144">
        <f t="shared" si="131"/>
        <v>0</v>
      </c>
      <c r="BN165" s="144">
        <f t="shared" si="131"/>
        <v>0</v>
      </c>
      <c r="BO165" s="144">
        <f t="shared" si="132"/>
        <v>0</v>
      </c>
      <c r="BP165" s="144">
        <f t="shared" si="132"/>
        <v>0</v>
      </c>
      <c r="BQ165" s="144">
        <f t="shared" si="132"/>
        <v>0</v>
      </c>
      <c r="BR165" s="144">
        <f t="shared" si="132"/>
        <v>0</v>
      </c>
      <c r="BS165" s="144">
        <f t="shared" si="132"/>
        <v>0</v>
      </c>
      <c r="BT165" s="144">
        <f t="shared" si="132"/>
        <v>0</v>
      </c>
      <c r="BU165" s="144">
        <f t="shared" si="132"/>
        <v>0</v>
      </c>
      <c r="BV165" s="144">
        <f t="shared" si="132"/>
        <v>0</v>
      </c>
      <c r="BW165" s="144">
        <f t="shared" si="132"/>
        <v>0</v>
      </c>
      <c r="BX165" s="144">
        <f t="shared" si="132"/>
        <v>0</v>
      </c>
      <c r="BY165" s="144">
        <f t="shared" si="132"/>
        <v>0</v>
      </c>
      <c r="BZ165" s="144">
        <f t="shared" si="132"/>
        <v>0</v>
      </c>
      <c r="CA165" s="144">
        <f t="shared" si="132"/>
        <v>0</v>
      </c>
      <c r="CB165" s="144">
        <f t="shared" si="132"/>
        <v>0</v>
      </c>
      <c r="CC165" s="369"/>
      <c r="CE165" s="189" t="str">
        <f t="shared" si="120"/>
        <v>Autre</v>
      </c>
      <c r="CF165" s="145"/>
      <c r="CG165" s="145">
        <v>1</v>
      </c>
      <c r="CH165" s="145">
        <v>1</v>
      </c>
      <c r="CI165" s="145">
        <v>1</v>
      </c>
      <c r="CJ165" s="145">
        <v>1</v>
      </c>
      <c r="CK165" s="145">
        <v>1</v>
      </c>
      <c r="CL165" s="145">
        <v>1</v>
      </c>
      <c r="CM165" s="145">
        <v>1</v>
      </c>
      <c r="CN165" s="145">
        <v>1</v>
      </c>
      <c r="CO165" s="145">
        <v>1</v>
      </c>
      <c r="CP165" s="145">
        <v>1</v>
      </c>
      <c r="CQ165" s="145">
        <v>1</v>
      </c>
      <c r="CR165" s="145">
        <v>1</v>
      </c>
      <c r="CS165" s="145">
        <v>1</v>
      </c>
      <c r="CT165" s="145">
        <f t="shared" si="121"/>
        <v>0</v>
      </c>
      <c r="CU165" s="145">
        <f t="shared" si="122"/>
        <v>0</v>
      </c>
      <c r="CV165" s="145">
        <f t="shared" si="123"/>
        <v>0</v>
      </c>
    </row>
    <row r="166" spans="1:100" s="137" customFormat="1" ht="13.5" hidden="1" thickBot="1" x14ac:dyDescent="0.25">
      <c r="B166" s="625" t="s">
        <v>169</v>
      </c>
      <c r="C166" s="322"/>
      <c r="D166" s="129"/>
      <c r="E166" s="155"/>
      <c r="F166" s="127"/>
      <c r="G166" s="130"/>
      <c r="H166" s="639"/>
      <c r="I166" s="130"/>
      <c r="J166" s="165"/>
      <c r="K166" s="139"/>
      <c r="L166" s="140"/>
      <c r="M166" s="141"/>
      <c r="N166" s="141"/>
      <c r="O166" s="70"/>
      <c r="P166" s="134" t="str">
        <f t="shared" si="118"/>
        <v>18. Frais annexes pour la construction</v>
      </c>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369"/>
      <c r="CE166" s="374" t="str">
        <f t="shared" si="120"/>
        <v>18. Frais annexes pour la construction</v>
      </c>
      <c r="CF166" s="145">
        <v>1</v>
      </c>
      <c r="CG166" s="145">
        <v>1</v>
      </c>
      <c r="CH166" s="145">
        <v>1</v>
      </c>
      <c r="CI166" s="145">
        <v>1</v>
      </c>
      <c r="CJ166" s="145">
        <v>1</v>
      </c>
      <c r="CK166" s="145">
        <v>1</v>
      </c>
      <c r="CL166" s="145">
        <v>1</v>
      </c>
      <c r="CM166" s="145">
        <v>1</v>
      </c>
      <c r="CN166" s="145">
        <v>1</v>
      </c>
      <c r="CO166" s="145">
        <v>1</v>
      </c>
      <c r="CP166" s="145">
        <v>1</v>
      </c>
      <c r="CQ166" s="145">
        <v>1</v>
      </c>
      <c r="CR166" s="145">
        <v>1</v>
      </c>
      <c r="CS166" s="145">
        <v>1</v>
      </c>
      <c r="CT166" s="145">
        <f t="shared" si="121"/>
        <v>1</v>
      </c>
      <c r="CU166" s="145">
        <f t="shared" si="122"/>
        <v>1</v>
      </c>
      <c r="CV166" s="145">
        <f t="shared" si="123"/>
        <v>1</v>
      </c>
    </row>
    <row r="167" spans="1:100" s="137" customFormat="1" ht="13.5" hidden="1" thickBot="1" x14ac:dyDescent="0.25">
      <c r="B167" s="98" t="s">
        <v>160</v>
      </c>
      <c r="C167" s="319"/>
      <c r="D167" s="49"/>
      <c r="E167" s="152">
        <v>25</v>
      </c>
      <c r="F167" s="642"/>
      <c r="G167" s="157">
        <v>0</v>
      </c>
      <c r="H167" s="636"/>
      <c r="I167" s="622" t="s">
        <v>124</v>
      </c>
      <c r="J167" s="165"/>
      <c r="K167" s="139">
        <f t="shared" si="124"/>
        <v>25</v>
      </c>
      <c r="L167" s="140">
        <f t="shared" ref="L167:L171" si="135">IF(ISNUMBER(H167),IF(I167=$D$332,IFERROR(H167/D167,"-"),H167/100),IF(ISNUMBER(G167),G167,0))</f>
        <v>0</v>
      </c>
      <c r="M167" s="141">
        <f t="shared" ref="M167:M171" si="136">IF(AND(ISNUMBER(H167),I167=$D$332),H167,L167*D167)</f>
        <v>0</v>
      </c>
      <c r="N167" s="141">
        <f t="shared" si="103"/>
        <v>0</v>
      </c>
      <c r="O167" s="70"/>
      <c r="P167" s="143" t="str">
        <f t="shared" si="118"/>
        <v>Démontages</v>
      </c>
      <c r="Q167" s="144">
        <f t="shared" si="127"/>
        <v>0</v>
      </c>
      <c r="R167" s="144">
        <f t="shared" ref="R167:AU171" si="137">IF(Betrachtungszeit_Heizung&lt;R$26,0,IF(AND(Q$26&lt;&gt;0,Q$26/($K167)=INT(Q$26/($K167))),$D167,0))</f>
        <v>0</v>
      </c>
      <c r="S167" s="144">
        <f t="shared" si="137"/>
        <v>0</v>
      </c>
      <c r="T167" s="144">
        <f t="shared" si="137"/>
        <v>0</v>
      </c>
      <c r="U167" s="144">
        <f t="shared" si="137"/>
        <v>0</v>
      </c>
      <c r="V167" s="144">
        <f t="shared" si="137"/>
        <v>0</v>
      </c>
      <c r="W167" s="144">
        <f t="shared" si="137"/>
        <v>0</v>
      </c>
      <c r="X167" s="144">
        <f t="shared" si="137"/>
        <v>0</v>
      </c>
      <c r="Y167" s="144">
        <f t="shared" si="137"/>
        <v>0</v>
      </c>
      <c r="Z167" s="144">
        <f t="shared" si="137"/>
        <v>0</v>
      </c>
      <c r="AA167" s="144">
        <f t="shared" si="137"/>
        <v>0</v>
      </c>
      <c r="AB167" s="144">
        <f t="shared" si="137"/>
        <v>0</v>
      </c>
      <c r="AC167" s="144">
        <f t="shared" si="137"/>
        <v>0</v>
      </c>
      <c r="AD167" s="144">
        <f t="shared" si="137"/>
        <v>0</v>
      </c>
      <c r="AE167" s="144">
        <f t="shared" si="137"/>
        <v>0</v>
      </c>
      <c r="AF167" s="144">
        <f t="shared" si="137"/>
        <v>0</v>
      </c>
      <c r="AG167" s="144">
        <f t="shared" si="137"/>
        <v>0</v>
      </c>
      <c r="AH167" s="144">
        <f t="shared" si="137"/>
        <v>0</v>
      </c>
      <c r="AI167" s="144">
        <f t="shared" si="137"/>
        <v>0</v>
      </c>
      <c r="AJ167" s="144">
        <f t="shared" si="137"/>
        <v>0</v>
      </c>
      <c r="AK167" s="144">
        <f t="shared" si="137"/>
        <v>0</v>
      </c>
      <c r="AL167" s="144">
        <f t="shared" si="137"/>
        <v>0</v>
      </c>
      <c r="AM167" s="144">
        <f t="shared" si="137"/>
        <v>0</v>
      </c>
      <c r="AN167" s="144">
        <f t="shared" si="137"/>
        <v>0</v>
      </c>
      <c r="AO167" s="144">
        <f t="shared" si="137"/>
        <v>0</v>
      </c>
      <c r="AP167" s="144">
        <f t="shared" si="137"/>
        <v>0</v>
      </c>
      <c r="AQ167" s="144">
        <f t="shared" si="137"/>
        <v>0</v>
      </c>
      <c r="AR167" s="144">
        <f t="shared" si="137"/>
        <v>0</v>
      </c>
      <c r="AS167" s="144">
        <f t="shared" si="137"/>
        <v>0</v>
      </c>
      <c r="AT167" s="144">
        <f t="shared" si="137"/>
        <v>0</v>
      </c>
      <c r="AU167" s="144">
        <f t="shared" si="137"/>
        <v>0</v>
      </c>
      <c r="AV167" s="144">
        <f>SUMIF($AX$26:$CB$26,Betrachtungszeit_Heizung,AX167:CB167)</f>
        <v>0</v>
      </c>
      <c r="AX167" s="144">
        <f t="shared" ref="AX167:AX171" si="138">$D167</f>
        <v>0</v>
      </c>
      <c r="AY167" s="144">
        <f t="shared" si="131"/>
        <v>0</v>
      </c>
      <c r="AZ167" s="144">
        <f t="shared" si="131"/>
        <v>0</v>
      </c>
      <c r="BA167" s="144">
        <f t="shared" si="131"/>
        <v>0</v>
      </c>
      <c r="BB167" s="144">
        <f t="shared" si="131"/>
        <v>0</v>
      </c>
      <c r="BC167" s="144">
        <f t="shared" si="131"/>
        <v>0</v>
      </c>
      <c r="BD167" s="144">
        <f t="shared" si="131"/>
        <v>0</v>
      </c>
      <c r="BE167" s="144">
        <f t="shared" si="131"/>
        <v>0</v>
      </c>
      <c r="BF167" s="144">
        <f t="shared" si="131"/>
        <v>0</v>
      </c>
      <c r="BG167" s="144">
        <f t="shared" si="131"/>
        <v>0</v>
      </c>
      <c r="BH167" s="144">
        <f t="shared" si="131"/>
        <v>0</v>
      </c>
      <c r="BI167" s="144">
        <f t="shared" si="131"/>
        <v>0</v>
      </c>
      <c r="BJ167" s="144">
        <f t="shared" si="131"/>
        <v>0</v>
      </c>
      <c r="BK167" s="144">
        <f t="shared" si="131"/>
        <v>0</v>
      </c>
      <c r="BL167" s="144">
        <f t="shared" si="131"/>
        <v>0</v>
      </c>
      <c r="BM167" s="144">
        <f t="shared" si="131"/>
        <v>0</v>
      </c>
      <c r="BN167" s="144">
        <f t="shared" si="131"/>
        <v>0</v>
      </c>
      <c r="BO167" s="144">
        <f t="shared" si="132"/>
        <v>0</v>
      </c>
      <c r="BP167" s="144">
        <f t="shared" si="132"/>
        <v>0</v>
      </c>
      <c r="BQ167" s="144">
        <f t="shared" si="132"/>
        <v>0</v>
      </c>
      <c r="BR167" s="144">
        <f t="shared" si="132"/>
        <v>0</v>
      </c>
      <c r="BS167" s="144">
        <f t="shared" si="132"/>
        <v>0</v>
      </c>
      <c r="BT167" s="144">
        <f t="shared" si="132"/>
        <v>0</v>
      </c>
      <c r="BU167" s="144">
        <f t="shared" si="132"/>
        <v>0</v>
      </c>
      <c r="BV167" s="144">
        <f t="shared" si="132"/>
        <v>0</v>
      </c>
      <c r="BW167" s="144">
        <f t="shared" si="132"/>
        <v>0</v>
      </c>
      <c r="BX167" s="144">
        <f t="shared" si="132"/>
        <v>0</v>
      </c>
      <c r="BY167" s="144">
        <f t="shared" si="132"/>
        <v>0</v>
      </c>
      <c r="BZ167" s="144">
        <f t="shared" si="132"/>
        <v>0</v>
      </c>
      <c r="CA167" s="144">
        <f t="shared" si="132"/>
        <v>0</v>
      </c>
      <c r="CB167" s="144">
        <f t="shared" si="132"/>
        <v>0</v>
      </c>
      <c r="CC167" s="369"/>
      <c r="CE167" s="189" t="str">
        <f t="shared" si="120"/>
        <v>Démontages</v>
      </c>
      <c r="CF167" s="145"/>
      <c r="CG167" s="145">
        <v>1</v>
      </c>
      <c r="CH167" s="145">
        <v>1</v>
      </c>
      <c r="CI167" s="145">
        <v>1</v>
      </c>
      <c r="CJ167" s="145">
        <v>1</v>
      </c>
      <c r="CK167" s="145">
        <v>1</v>
      </c>
      <c r="CL167" s="145">
        <v>1</v>
      </c>
      <c r="CM167" s="145">
        <v>1</v>
      </c>
      <c r="CN167" s="145">
        <v>1</v>
      </c>
      <c r="CO167" s="145">
        <v>1</v>
      </c>
      <c r="CP167" s="145">
        <v>1</v>
      </c>
      <c r="CQ167" s="145">
        <v>1</v>
      </c>
      <c r="CR167" s="145">
        <v>1</v>
      </c>
      <c r="CS167" s="145">
        <v>1</v>
      </c>
      <c r="CT167" s="145">
        <f t="shared" si="121"/>
        <v>0</v>
      </c>
      <c r="CU167" s="145">
        <f t="shared" si="122"/>
        <v>0</v>
      </c>
      <c r="CV167" s="145">
        <f t="shared" si="123"/>
        <v>0</v>
      </c>
    </row>
    <row r="168" spans="1:100" s="137" customFormat="1" ht="13.5" hidden="1" thickBot="1" x14ac:dyDescent="0.25">
      <c r="B168" s="98" t="s">
        <v>170</v>
      </c>
      <c r="C168" s="319"/>
      <c r="D168" s="49"/>
      <c r="E168" s="152">
        <v>15</v>
      </c>
      <c r="F168" s="642"/>
      <c r="G168" s="157">
        <v>5.0000000000000001E-3</v>
      </c>
      <c r="H168" s="636"/>
      <c r="I168" s="622" t="s">
        <v>124</v>
      </c>
      <c r="J168" s="165"/>
      <c r="K168" s="139">
        <f t="shared" si="124"/>
        <v>15</v>
      </c>
      <c r="L168" s="140">
        <f t="shared" si="135"/>
        <v>5.0000000000000001E-3</v>
      </c>
      <c r="M168" s="141">
        <f t="shared" si="136"/>
        <v>0</v>
      </c>
      <c r="N168" s="141">
        <f t="shared" si="103"/>
        <v>0</v>
      </c>
      <c r="O168" s="70"/>
      <c r="P168" s="143" t="str">
        <f t="shared" si="118"/>
        <v>Travaux de peinture</v>
      </c>
      <c r="Q168" s="144">
        <f t="shared" si="127"/>
        <v>0</v>
      </c>
      <c r="R168" s="144">
        <f t="shared" si="137"/>
        <v>0</v>
      </c>
      <c r="S168" s="144">
        <f t="shared" si="137"/>
        <v>0</v>
      </c>
      <c r="T168" s="144">
        <f t="shared" si="137"/>
        <v>0</v>
      </c>
      <c r="U168" s="144">
        <f t="shared" si="137"/>
        <v>0</v>
      </c>
      <c r="V168" s="144">
        <f t="shared" si="137"/>
        <v>0</v>
      </c>
      <c r="W168" s="144">
        <f t="shared" si="137"/>
        <v>0</v>
      </c>
      <c r="X168" s="144">
        <f t="shared" si="137"/>
        <v>0</v>
      </c>
      <c r="Y168" s="144">
        <f t="shared" si="137"/>
        <v>0</v>
      </c>
      <c r="Z168" s="144">
        <f t="shared" si="137"/>
        <v>0</v>
      </c>
      <c r="AA168" s="144">
        <f t="shared" si="137"/>
        <v>0</v>
      </c>
      <c r="AB168" s="144">
        <f t="shared" si="137"/>
        <v>0</v>
      </c>
      <c r="AC168" s="144">
        <f t="shared" si="137"/>
        <v>0</v>
      </c>
      <c r="AD168" s="144">
        <f t="shared" si="137"/>
        <v>0</v>
      </c>
      <c r="AE168" s="144">
        <f t="shared" si="137"/>
        <v>0</v>
      </c>
      <c r="AF168" s="144">
        <f t="shared" si="137"/>
        <v>0</v>
      </c>
      <c r="AG168" s="144">
        <f t="shared" si="137"/>
        <v>0</v>
      </c>
      <c r="AH168" s="144">
        <f t="shared" si="137"/>
        <v>0</v>
      </c>
      <c r="AI168" s="144">
        <f t="shared" si="137"/>
        <v>0</v>
      </c>
      <c r="AJ168" s="144">
        <f t="shared" si="137"/>
        <v>0</v>
      </c>
      <c r="AK168" s="144">
        <f t="shared" si="137"/>
        <v>0</v>
      </c>
      <c r="AL168" s="144">
        <f t="shared" si="137"/>
        <v>0</v>
      </c>
      <c r="AM168" s="144">
        <f t="shared" si="137"/>
        <v>0</v>
      </c>
      <c r="AN168" s="144">
        <f t="shared" si="137"/>
        <v>0</v>
      </c>
      <c r="AO168" s="144">
        <f t="shared" si="137"/>
        <v>0</v>
      </c>
      <c r="AP168" s="144">
        <f t="shared" si="137"/>
        <v>0</v>
      </c>
      <c r="AQ168" s="144">
        <f t="shared" si="137"/>
        <v>0</v>
      </c>
      <c r="AR168" s="144">
        <f t="shared" si="137"/>
        <v>0</v>
      </c>
      <c r="AS168" s="144">
        <f t="shared" si="137"/>
        <v>0</v>
      </c>
      <c r="AT168" s="144">
        <f t="shared" si="137"/>
        <v>0</v>
      </c>
      <c r="AU168" s="144">
        <f t="shared" si="137"/>
        <v>0</v>
      </c>
      <c r="AV168" s="144">
        <f>SUMIF($AX$26:$CB$26,Betrachtungszeit_Heizung,AX168:CB168)</f>
        <v>0</v>
      </c>
      <c r="AX168" s="144">
        <f t="shared" si="138"/>
        <v>0</v>
      </c>
      <c r="AY168" s="144">
        <f t="shared" si="131"/>
        <v>0</v>
      </c>
      <c r="AZ168" s="144">
        <f t="shared" si="131"/>
        <v>0</v>
      </c>
      <c r="BA168" s="144">
        <f t="shared" si="131"/>
        <v>0</v>
      </c>
      <c r="BB168" s="144">
        <f t="shared" si="131"/>
        <v>0</v>
      </c>
      <c r="BC168" s="144">
        <f t="shared" si="131"/>
        <v>0</v>
      </c>
      <c r="BD168" s="144">
        <f t="shared" si="131"/>
        <v>0</v>
      </c>
      <c r="BE168" s="144">
        <f t="shared" si="131"/>
        <v>0</v>
      </c>
      <c r="BF168" s="144">
        <f t="shared" si="131"/>
        <v>0</v>
      </c>
      <c r="BG168" s="144">
        <f t="shared" si="131"/>
        <v>0</v>
      </c>
      <c r="BH168" s="144">
        <f t="shared" si="131"/>
        <v>0</v>
      </c>
      <c r="BI168" s="144">
        <f t="shared" si="131"/>
        <v>0</v>
      </c>
      <c r="BJ168" s="144">
        <f t="shared" si="131"/>
        <v>0</v>
      </c>
      <c r="BK168" s="144">
        <f t="shared" si="131"/>
        <v>0</v>
      </c>
      <c r="BL168" s="144">
        <f t="shared" si="131"/>
        <v>0</v>
      </c>
      <c r="BM168" s="144">
        <f t="shared" si="131"/>
        <v>0</v>
      </c>
      <c r="BN168" s="144">
        <f t="shared" si="131"/>
        <v>0</v>
      </c>
      <c r="BO168" s="144">
        <f t="shared" si="132"/>
        <v>0</v>
      </c>
      <c r="BP168" s="144">
        <f t="shared" si="132"/>
        <v>0</v>
      </c>
      <c r="BQ168" s="144">
        <f t="shared" si="132"/>
        <v>0</v>
      </c>
      <c r="BR168" s="144">
        <f t="shared" si="132"/>
        <v>0</v>
      </c>
      <c r="BS168" s="144">
        <f t="shared" si="132"/>
        <v>0</v>
      </c>
      <c r="BT168" s="144">
        <f t="shared" si="132"/>
        <v>0</v>
      </c>
      <c r="BU168" s="144">
        <f t="shared" si="132"/>
        <v>0</v>
      </c>
      <c r="BV168" s="144">
        <f t="shared" si="132"/>
        <v>0</v>
      </c>
      <c r="BW168" s="144">
        <f t="shared" si="132"/>
        <v>0</v>
      </c>
      <c r="BX168" s="144">
        <f t="shared" si="132"/>
        <v>0</v>
      </c>
      <c r="BY168" s="144">
        <f t="shared" si="132"/>
        <v>0</v>
      </c>
      <c r="BZ168" s="144">
        <f t="shared" si="132"/>
        <v>0</v>
      </c>
      <c r="CA168" s="144">
        <f t="shared" si="132"/>
        <v>0</v>
      </c>
      <c r="CB168" s="144">
        <f t="shared" si="132"/>
        <v>0</v>
      </c>
      <c r="CC168" s="369"/>
      <c r="CE168" s="189" t="str">
        <f t="shared" si="120"/>
        <v>Travaux de peinture</v>
      </c>
      <c r="CF168" s="145"/>
      <c r="CG168" s="145">
        <v>1</v>
      </c>
      <c r="CH168" s="145">
        <v>1</v>
      </c>
      <c r="CI168" s="145">
        <v>1</v>
      </c>
      <c r="CJ168" s="145">
        <v>1</v>
      </c>
      <c r="CK168" s="145">
        <v>1</v>
      </c>
      <c r="CL168" s="145">
        <v>1</v>
      </c>
      <c r="CM168" s="145">
        <v>1</v>
      </c>
      <c r="CN168" s="145">
        <v>1</v>
      </c>
      <c r="CO168" s="145">
        <v>1</v>
      </c>
      <c r="CP168" s="145">
        <v>1</v>
      </c>
      <c r="CQ168" s="145">
        <v>1</v>
      </c>
      <c r="CR168" s="145">
        <v>1</v>
      </c>
      <c r="CS168" s="145">
        <v>1</v>
      </c>
      <c r="CT168" s="145">
        <f t="shared" si="121"/>
        <v>0</v>
      </c>
      <c r="CU168" s="145">
        <f t="shared" si="122"/>
        <v>0</v>
      </c>
      <c r="CV168" s="145">
        <f t="shared" si="123"/>
        <v>0</v>
      </c>
    </row>
    <row r="169" spans="1:100" s="137" customFormat="1" ht="13.5" hidden="1" thickBot="1" x14ac:dyDescent="0.25">
      <c r="B169" s="98" t="s">
        <v>171</v>
      </c>
      <c r="C169" s="319"/>
      <c r="D169" s="49"/>
      <c r="E169" s="152">
        <v>15</v>
      </c>
      <c r="F169" s="642"/>
      <c r="G169" s="157">
        <v>0</v>
      </c>
      <c r="H169" s="636"/>
      <c r="I169" s="622" t="s">
        <v>124</v>
      </c>
      <c r="J169" s="165"/>
      <c r="K169" s="139">
        <f t="shared" si="124"/>
        <v>15</v>
      </c>
      <c r="L169" s="140">
        <f t="shared" si="135"/>
        <v>0</v>
      </c>
      <c r="M169" s="141">
        <f t="shared" si="136"/>
        <v>0</v>
      </c>
      <c r="N169" s="141">
        <f t="shared" si="103"/>
        <v>0</v>
      </c>
      <c r="O169" s="70"/>
      <c r="P169" s="143" t="str">
        <f t="shared" si="118"/>
        <v>Nettoyage de chantier</v>
      </c>
      <c r="Q169" s="144">
        <f t="shared" si="127"/>
        <v>0</v>
      </c>
      <c r="R169" s="144">
        <f t="shared" si="137"/>
        <v>0</v>
      </c>
      <c r="S169" s="144">
        <f t="shared" si="137"/>
        <v>0</v>
      </c>
      <c r="T169" s="144">
        <f t="shared" si="137"/>
        <v>0</v>
      </c>
      <c r="U169" s="144">
        <f t="shared" si="137"/>
        <v>0</v>
      </c>
      <c r="V169" s="144">
        <f t="shared" si="137"/>
        <v>0</v>
      </c>
      <c r="W169" s="144">
        <f t="shared" si="137"/>
        <v>0</v>
      </c>
      <c r="X169" s="144">
        <f t="shared" si="137"/>
        <v>0</v>
      </c>
      <c r="Y169" s="144">
        <f t="shared" si="137"/>
        <v>0</v>
      </c>
      <c r="Z169" s="144">
        <f t="shared" si="137"/>
        <v>0</v>
      </c>
      <c r="AA169" s="144">
        <f t="shared" si="137"/>
        <v>0</v>
      </c>
      <c r="AB169" s="144">
        <f t="shared" si="137"/>
        <v>0</v>
      </c>
      <c r="AC169" s="144">
        <f t="shared" si="137"/>
        <v>0</v>
      </c>
      <c r="AD169" s="144">
        <f t="shared" si="137"/>
        <v>0</v>
      </c>
      <c r="AE169" s="144">
        <f t="shared" si="137"/>
        <v>0</v>
      </c>
      <c r="AF169" s="144">
        <f t="shared" si="137"/>
        <v>0</v>
      </c>
      <c r="AG169" s="144">
        <f t="shared" si="137"/>
        <v>0</v>
      </c>
      <c r="AH169" s="144">
        <f t="shared" si="137"/>
        <v>0</v>
      </c>
      <c r="AI169" s="144">
        <f t="shared" si="137"/>
        <v>0</v>
      </c>
      <c r="AJ169" s="144">
        <f t="shared" si="137"/>
        <v>0</v>
      </c>
      <c r="AK169" s="144">
        <f t="shared" si="137"/>
        <v>0</v>
      </c>
      <c r="AL169" s="144">
        <f t="shared" si="137"/>
        <v>0</v>
      </c>
      <c r="AM169" s="144">
        <f t="shared" si="137"/>
        <v>0</v>
      </c>
      <c r="AN169" s="144">
        <f t="shared" si="137"/>
        <v>0</v>
      </c>
      <c r="AO169" s="144">
        <f t="shared" si="137"/>
        <v>0</v>
      </c>
      <c r="AP169" s="144">
        <f t="shared" si="137"/>
        <v>0</v>
      </c>
      <c r="AQ169" s="144">
        <f t="shared" si="137"/>
        <v>0</v>
      </c>
      <c r="AR169" s="144">
        <f t="shared" si="137"/>
        <v>0</v>
      </c>
      <c r="AS169" s="144">
        <f t="shared" si="137"/>
        <v>0</v>
      </c>
      <c r="AT169" s="144">
        <f t="shared" si="137"/>
        <v>0</v>
      </c>
      <c r="AU169" s="144">
        <f t="shared" si="137"/>
        <v>0</v>
      </c>
      <c r="AV169" s="144">
        <f>SUMIF($AX$26:$CB$26,Betrachtungszeit_Heizung,AX169:CB169)</f>
        <v>0</v>
      </c>
      <c r="AX169" s="144">
        <f t="shared" si="138"/>
        <v>0</v>
      </c>
      <c r="AY169" s="144">
        <f t="shared" si="131"/>
        <v>0</v>
      </c>
      <c r="AZ169" s="144">
        <f t="shared" si="131"/>
        <v>0</v>
      </c>
      <c r="BA169" s="144">
        <f t="shared" si="131"/>
        <v>0</v>
      </c>
      <c r="BB169" s="144">
        <f t="shared" si="131"/>
        <v>0</v>
      </c>
      <c r="BC169" s="144">
        <f t="shared" si="131"/>
        <v>0</v>
      </c>
      <c r="BD169" s="144">
        <f t="shared" si="131"/>
        <v>0</v>
      </c>
      <c r="BE169" s="144">
        <f t="shared" si="131"/>
        <v>0</v>
      </c>
      <c r="BF169" s="144">
        <f t="shared" si="131"/>
        <v>0</v>
      </c>
      <c r="BG169" s="144">
        <f t="shared" si="131"/>
        <v>0</v>
      </c>
      <c r="BH169" s="144">
        <f t="shared" si="131"/>
        <v>0</v>
      </c>
      <c r="BI169" s="144">
        <f t="shared" si="131"/>
        <v>0</v>
      </c>
      <c r="BJ169" s="144">
        <f t="shared" si="131"/>
        <v>0</v>
      </c>
      <c r="BK169" s="144">
        <f t="shared" si="131"/>
        <v>0</v>
      </c>
      <c r="BL169" s="144">
        <f t="shared" si="131"/>
        <v>0</v>
      </c>
      <c r="BM169" s="144">
        <f t="shared" si="131"/>
        <v>0</v>
      </c>
      <c r="BN169" s="144">
        <f t="shared" si="131"/>
        <v>0</v>
      </c>
      <c r="BO169" s="144">
        <f t="shared" si="132"/>
        <v>0</v>
      </c>
      <c r="BP169" s="144">
        <f t="shared" si="132"/>
        <v>0</v>
      </c>
      <c r="BQ169" s="144">
        <f t="shared" si="132"/>
        <v>0</v>
      </c>
      <c r="BR169" s="144">
        <f t="shared" si="132"/>
        <v>0</v>
      </c>
      <c r="BS169" s="144">
        <f t="shared" si="132"/>
        <v>0</v>
      </c>
      <c r="BT169" s="144">
        <f t="shared" si="132"/>
        <v>0</v>
      </c>
      <c r="BU169" s="144">
        <f t="shared" si="132"/>
        <v>0</v>
      </c>
      <c r="BV169" s="144">
        <f t="shared" si="132"/>
        <v>0</v>
      </c>
      <c r="BW169" s="144">
        <f t="shared" si="132"/>
        <v>0</v>
      </c>
      <c r="BX169" s="144">
        <f t="shared" si="132"/>
        <v>0</v>
      </c>
      <c r="BY169" s="144">
        <f t="shared" si="132"/>
        <v>0</v>
      </c>
      <c r="BZ169" s="144">
        <f t="shared" si="132"/>
        <v>0</v>
      </c>
      <c r="CA169" s="144">
        <f t="shared" si="132"/>
        <v>0</v>
      </c>
      <c r="CB169" s="144">
        <f t="shared" si="132"/>
        <v>0</v>
      </c>
      <c r="CC169" s="369"/>
      <c r="CE169" s="189" t="str">
        <f t="shared" si="120"/>
        <v>Nettoyage de chantier</v>
      </c>
      <c r="CF169" s="145"/>
      <c r="CG169" s="145">
        <v>1</v>
      </c>
      <c r="CH169" s="145">
        <v>1</v>
      </c>
      <c r="CI169" s="145">
        <v>1</v>
      </c>
      <c r="CJ169" s="145">
        <v>1</v>
      </c>
      <c r="CK169" s="145">
        <v>1</v>
      </c>
      <c r="CL169" s="145">
        <v>1</v>
      </c>
      <c r="CM169" s="145">
        <v>1</v>
      </c>
      <c r="CN169" s="145">
        <v>1</v>
      </c>
      <c r="CO169" s="145">
        <v>1</v>
      </c>
      <c r="CP169" s="145">
        <v>1</v>
      </c>
      <c r="CQ169" s="145">
        <v>1</v>
      </c>
      <c r="CR169" s="145">
        <v>1</v>
      </c>
      <c r="CS169" s="145">
        <v>1</v>
      </c>
      <c r="CT169" s="145">
        <f t="shared" si="121"/>
        <v>0</v>
      </c>
      <c r="CU169" s="145">
        <f t="shared" si="122"/>
        <v>0</v>
      </c>
      <c r="CV169" s="145">
        <f t="shared" si="123"/>
        <v>0</v>
      </c>
    </row>
    <row r="170" spans="1:100" s="137" customFormat="1" ht="13.5" hidden="1" thickBot="1" x14ac:dyDescent="0.25">
      <c r="B170" s="96" t="s">
        <v>417</v>
      </c>
      <c r="C170" s="319"/>
      <c r="D170" s="49"/>
      <c r="E170" s="152">
        <v>30</v>
      </c>
      <c r="F170" s="642"/>
      <c r="G170" s="34">
        <v>5.0000000000000001E-3</v>
      </c>
      <c r="H170" s="636"/>
      <c r="I170" s="622" t="s">
        <v>124</v>
      </c>
      <c r="J170" s="165"/>
      <c r="K170" s="139">
        <f t="shared" si="124"/>
        <v>30</v>
      </c>
      <c r="L170" s="140">
        <f t="shared" si="135"/>
        <v>5.0000000000000001E-3</v>
      </c>
      <c r="M170" s="141">
        <f t="shared" si="136"/>
        <v>0</v>
      </c>
      <c r="N170" s="141">
        <f t="shared" si="103"/>
        <v>0</v>
      </c>
      <c r="O170" s="70"/>
      <c r="P170" s="149" t="str">
        <f t="shared" si="118"/>
        <v>Aménagements extérieurs</v>
      </c>
      <c r="Q170" s="144">
        <f t="shared" si="127"/>
        <v>0</v>
      </c>
      <c r="R170" s="144">
        <f t="shared" si="137"/>
        <v>0</v>
      </c>
      <c r="S170" s="144">
        <f t="shared" si="137"/>
        <v>0</v>
      </c>
      <c r="T170" s="144">
        <f t="shared" si="137"/>
        <v>0</v>
      </c>
      <c r="U170" s="144">
        <f t="shared" si="137"/>
        <v>0</v>
      </c>
      <c r="V170" s="144">
        <f t="shared" si="137"/>
        <v>0</v>
      </c>
      <c r="W170" s="144">
        <f t="shared" si="137"/>
        <v>0</v>
      </c>
      <c r="X170" s="144">
        <f t="shared" si="137"/>
        <v>0</v>
      </c>
      <c r="Y170" s="144">
        <f t="shared" si="137"/>
        <v>0</v>
      </c>
      <c r="Z170" s="144">
        <f t="shared" si="137"/>
        <v>0</v>
      </c>
      <c r="AA170" s="144">
        <f t="shared" si="137"/>
        <v>0</v>
      </c>
      <c r="AB170" s="144">
        <f t="shared" si="137"/>
        <v>0</v>
      </c>
      <c r="AC170" s="144">
        <f t="shared" si="137"/>
        <v>0</v>
      </c>
      <c r="AD170" s="144">
        <f t="shared" si="137"/>
        <v>0</v>
      </c>
      <c r="AE170" s="144">
        <f t="shared" si="137"/>
        <v>0</v>
      </c>
      <c r="AF170" s="144">
        <f t="shared" si="137"/>
        <v>0</v>
      </c>
      <c r="AG170" s="144">
        <f t="shared" si="137"/>
        <v>0</v>
      </c>
      <c r="AH170" s="144">
        <f t="shared" si="137"/>
        <v>0</v>
      </c>
      <c r="AI170" s="144">
        <f t="shared" si="137"/>
        <v>0</v>
      </c>
      <c r="AJ170" s="144">
        <f t="shared" si="137"/>
        <v>0</v>
      </c>
      <c r="AK170" s="144">
        <f t="shared" si="137"/>
        <v>0</v>
      </c>
      <c r="AL170" s="144">
        <f t="shared" si="137"/>
        <v>0</v>
      </c>
      <c r="AM170" s="144">
        <f t="shared" si="137"/>
        <v>0</v>
      </c>
      <c r="AN170" s="144">
        <f t="shared" si="137"/>
        <v>0</v>
      </c>
      <c r="AO170" s="144">
        <f t="shared" si="137"/>
        <v>0</v>
      </c>
      <c r="AP170" s="144">
        <f t="shared" si="137"/>
        <v>0</v>
      </c>
      <c r="AQ170" s="144">
        <f t="shared" si="137"/>
        <v>0</v>
      </c>
      <c r="AR170" s="144">
        <f t="shared" si="137"/>
        <v>0</v>
      </c>
      <c r="AS170" s="144">
        <f t="shared" si="137"/>
        <v>0</v>
      </c>
      <c r="AT170" s="144">
        <f t="shared" si="137"/>
        <v>0</v>
      </c>
      <c r="AU170" s="144">
        <f t="shared" si="137"/>
        <v>0</v>
      </c>
      <c r="AV170" s="144">
        <f>SUMIF($AX$26:$CB$26,Betrachtungszeit_Heizung,AX170:CB170)</f>
        <v>0</v>
      </c>
      <c r="AX170" s="144">
        <f t="shared" si="138"/>
        <v>0</v>
      </c>
      <c r="AY170" s="144">
        <f t="shared" si="131"/>
        <v>0</v>
      </c>
      <c r="AZ170" s="144">
        <f t="shared" si="131"/>
        <v>0</v>
      </c>
      <c r="BA170" s="144">
        <f t="shared" si="131"/>
        <v>0</v>
      </c>
      <c r="BB170" s="144">
        <f t="shared" si="131"/>
        <v>0</v>
      </c>
      <c r="BC170" s="144">
        <f t="shared" si="131"/>
        <v>0</v>
      </c>
      <c r="BD170" s="144">
        <f t="shared" si="131"/>
        <v>0</v>
      </c>
      <c r="BE170" s="144">
        <f t="shared" si="131"/>
        <v>0</v>
      </c>
      <c r="BF170" s="144">
        <f t="shared" si="131"/>
        <v>0</v>
      </c>
      <c r="BG170" s="144">
        <f t="shared" si="131"/>
        <v>0</v>
      </c>
      <c r="BH170" s="144">
        <f t="shared" si="131"/>
        <v>0</v>
      </c>
      <c r="BI170" s="144">
        <f t="shared" si="131"/>
        <v>0</v>
      </c>
      <c r="BJ170" s="144">
        <f t="shared" si="131"/>
        <v>0</v>
      </c>
      <c r="BK170" s="144">
        <f t="shared" si="131"/>
        <v>0</v>
      </c>
      <c r="BL170" s="144">
        <f t="shared" si="131"/>
        <v>0</v>
      </c>
      <c r="BM170" s="144">
        <f t="shared" si="131"/>
        <v>0</v>
      </c>
      <c r="BN170" s="144">
        <f t="shared" si="131"/>
        <v>0</v>
      </c>
      <c r="BO170" s="144">
        <f t="shared" si="132"/>
        <v>0</v>
      </c>
      <c r="BP170" s="144">
        <f t="shared" si="132"/>
        <v>0</v>
      </c>
      <c r="BQ170" s="144">
        <f t="shared" si="132"/>
        <v>0</v>
      </c>
      <c r="BR170" s="144">
        <f t="shared" si="132"/>
        <v>0</v>
      </c>
      <c r="BS170" s="144">
        <f t="shared" si="132"/>
        <v>0</v>
      </c>
      <c r="BT170" s="144">
        <f t="shared" si="132"/>
        <v>0</v>
      </c>
      <c r="BU170" s="144">
        <f t="shared" si="132"/>
        <v>0</v>
      </c>
      <c r="BV170" s="144">
        <f t="shared" si="132"/>
        <v>0</v>
      </c>
      <c r="BW170" s="144">
        <f t="shared" si="132"/>
        <v>0</v>
      </c>
      <c r="BX170" s="144">
        <f t="shared" si="132"/>
        <v>0</v>
      </c>
      <c r="BY170" s="144">
        <f t="shared" si="132"/>
        <v>0</v>
      </c>
      <c r="BZ170" s="144">
        <f t="shared" si="132"/>
        <v>0</v>
      </c>
      <c r="CA170" s="144">
        <f t="shared" si="132"/>
        <v>0</v>
      </c>
      <c r="CB170" s="144">
        <f t="shared" si="132"/>
        <v>0</v>
      </c>
      <c r="CC170" s="369"/>
      <c r="CE170" s="189" t="str">
        <f t="shared" si="120"/>
        <v>Aménagements extérieurs</v>
      </c>
      <c r="CF170" s="145"/>
      <c r="CG170" s="145">
        <v>1</v>
      </c>
      <c r="CH170" s="145">
        <v>1</v>
      </c>
      <c r="CI170" s="145">
        <v>1</v>
      </c>
      <c r="CJ170" s="145">
        <v>1</v>
      </c>
      <c r="CK170" s="145">
        <v>1</v>
      </c>
      <c r="CL170" s="145">
        <v>1</v>
      </c>
      <c r="CM170" s="145">
        <v>1</v>
      </c>
      <c r="CN170" s="145">
        <v>1</v>
      </c>
      <c r="CO170" s="145">
        <v>1</v>
      </c>
      <c r="CP170" s="145">
        <v>1</v>
      </c>
      <c r="CQ170" s="145">
        <v>1</v>
      </c>
      <c r="CR170" s="145">
        <v>1</v>
      </c>
      <c r="CS170" s="145">
        <v>1</v>
      </c>
      <c r="CT170" s="145">
        <f t="shared" si="121"/>
        <v>0</v>
      </c>
      <c r="CU170" s="145">
        <f t="shared" si="122"/>
        <v>0</v>
      </c>
      <c r="CV170" s="145">
        <f t="shared" si="123"/>
        <v>0</v>
      </c>
    </row>
    <row r="171" spans="1:100" s="137" customFormat="1" hidden="1" x14ac:dyDescent="0.2">
      <c r="B171" s="96" t="s">
        <v>45</v>
      </c>
      <c r="C171" s="320"/>
      <c r="D171" s="50"/>
      <c r="E171" s="510">
        <v>30</v>
      </c>
      <c r="F171" s="643"/>
      <c r="G171" s="157" t="s">
        <v>46</v>
      </c>
      <c r="H171" s="637"/>
      <c r="I171" s="623" t="s">
        <v>124</v>
      </c>
      <c r="J171" s="84"/>
      <c r="K171" s="139">
        <f t="shared" si="124"/>
        <v>30</v>
      </c>
      <c r="L171" s="140">
        <f t="shared" si="135"/>
        <v>0</v>
      </c>
      <c r="M171" s="141">
        <f t="shared" si="136"/>
        <v>0</v>
      </c>
      <c r="N171" s="141">
        <f t="shared" si="103"/>
        <v>0</v>
      </c>
      <c r="O171" s="70"/>
      <c r="P171" s="149" t="str">
        <f t="shared" si="118"/>
        <v>Autre</v>
      </c>
      <c r="Q171" s="144">
        <f t="shared" si="127"/>
        <v>0</v>
      </c>
      <c r="R171" s="144">
        <f t="shared" si="137"/>
        <v>0</v>
      </c>
      <c r="S171" s="144">
        <f t="shared" si="137"/>
        <v>0</v>
      </c>
      <c r="T171" s="144">
        <f t="shared" si="137"/>
        <v>0</v>
      </c>
      <c r="U171" s="144">
        <f t="shared" si="137"/>
        <v>0</v>
      </c>
      <c r="V171" s="144">
        <f t="shared" si="137"/>
        <v>0</v>
      </c>
      <c r="W171" s="144">
        <f t="shared" si="137"/>
        <v>0</v>
      </c>
      <c r="X171" s="144">
        <f t="shared" si="137"/>
        <v>0</v>
      </c>
      <c r="Y171" s="144">
        <f t="shared" si="137"/>
        <v>0</v>
      </c>
      <c r="Z171" s="144">
        <f t="shared" si="137"/>
        <v>0</v>
      </c>
      <c r="AA171" s="144">
        <f t="shared" si="137"/>
        <v>0</v>
      </c>
      <c r="AB171" s="144">
        <f t="shared" si="137"/>
        <v>0</v>
      </c>
      <c r="AC171" s="144">
        <f t="shared" si="137"/>
        <v>0</v>
      </c>
      <c r="AD171" s="144">
        <f t="shared" si="137"/>
        <v>0</v>
      </c>
      <c r="AE171" s="144">
        <f t="shared" si="137"/>
        <v>0</v>
      </c>
      <c r="AF171" s="144">
        <f t="shared" si="137"/>
        <v>0</v>
      </c>
      <c r="AG171" s="144">
        <f t="shared" si="137"/>
        <v>0</v>
      </c>
      <c r="AH171" s="144">
        <f t="shared" si="137"/>
        <v>0</v>
      </c>
      <c r="AI171" s="144">
        <f t="shared" si="137"/>
        <v>0</v>
      </c>
      <c r="AJ171" s="144">
        <f t="shared" si="137"/>
        <v>0</v>
      </c>
      <c r="AK171" s="144">
        <f t="shared" si="137"/>
        <v>0</v>
      </c>
      <c r="AL171" s="144">
        <f t="shared" si="137"/>
        <v>0</v>
      </c>
      <c r="AM171" s="144">
        <f t="shared" si="137"/>
        <v>0</v>
      </c>
      <c r="AN171" s="144">
        <f t="shared" si="137"/>
        <v>0</v>
      </c>
      <c r="AO171" s="144">
        <f t="shared" si="137"/>
        <v>0</v>
      </c>
      <c r="AP171" s="144">
        <f t="shared" si="137"/>
        <v>0</v>
      </c>
      <c r="AQ171" s="144">
        <f t="shared" si="137"/>
        <v>0</v>
      </c>
      <c r="AR171" s="144">
        <f t="shared" si="137"/>
        <v>0</v>
      </c>
      <c r="AS171" s="144">
        <f t="shared" si="137"/>
        <v>0</v>
      </c>
      <c r="AT171" s="144">
        <f t="shared" si="137"/>
        <v>0</v>
      </c>
      <c r="AU171" s="144">
        <f t="shared" si="137"/>
        <v>0</v>
      </c>
      <c r="AV171" s="144">
        <f>SUMIF($AX$26:$CB$26,Betrachtungszeit_Heizung,AX171:CB171)</f>
        <v>0</v>
      </c>
      <c r="AX171" s="144">
        <f t="shared" si="138"/>
        <v>0</v>
      </c>
      <c r="AY171" s="144">
        <f t="shared" si="131"/>
        <v>0</v>
      </c>
      <c r="AZ171" s="144">
        <f t="shared" si="131"/>
        <v>0</v>
      </c>
      <c r="BA171" s="144">
        <f t="shared" si="131"/>
        <v>0</v>
      </c>
      <c r="BB171" s="144">
        <f t="shared" si="131"/>
        <v>0</v>
      </c>
      <c r="BC171" s="144">
        <f t="shared" si="131"/>
        <v>0</v>
      </c>
      <c r="BD171" s="144">
        <f t="shared" si="131"/>
        <v>0</v>
      </c>
      <c r="BE171" s="144">
        <f t="shared" si="131"/>
        <v>0</v>
      </c>
      <c r="BF171" s="144">
        <f t="shared" si="131"/>
        <v>0</v>
      </c>
      <c r="BG171" s="144">
        <f t="shared" si="131"/>
        <v>0</v>
      </c>
      <c r="BH171" s="144">
        <f t="shared" si="131"/>
        <v>0</v>
      </c>
      <c r="BI171" s="144">
        <f t="shared" si="131"/>
        <v>0</v>
      </c>
      <c r="BJ171" s="144">
        <f t="shared" si="131"/>
        <v>0</v>
      </c>
      <c r="BK171" s="144">
        <f t="shared" si="131"/>
        <v>0</v>
      </c>
      <c r="BL171" s="144">
        <f t="shared" si="131"/>
        <v>0</v>
      </c>
      <c r="BM171" s="144">
        <f t="shared" si="131"/>
        <v>0</v>
      </c>
      <c r="BN171" s="144">
        <f t="shared" si="131"/>
        <v>0</v>
      </c>
      <c r="BO171" s="144">
        <f t="shared" si="132"/>
        <v>0</v>
      </c>
      <c r="BP171" s="144">
        <f t="shared" si="132"/>
        <v>0</v>
      </c>
      <c r="BQ171" s="144">
        <f t="shared" si="132"/>
        <v>0</v>
      </c>
      <c r="BR171" s="144">
        <f t="shared" si="132"/>
        <v>0</v>
      </c>
      <c r="BS171" s="144">
        <f t="shared" si="132"/>
        <v>0</v>
      </c>
      <c r="BT171" s="144">
        <f t="shared" si="132"/>
        <v>0</v>
      </c>
      <c r="BU171" s="144">
        <f t="shared" si="132"/>
        <v>0</v>
      </c>
      <c r="BV171" s="144">
        <f t="shared" si="132"/>
        <v>0</v>
      </c>
      <c r="BW171" s="144">
        <f t="shared" si="132"/>
        <v>0</v>
      </c>
      <c r="BX171" s="144">
        <f t="shared" si="132"/>
        <v>0</v>
      </c>
      <c r="BY171" s="144">
        <f t="shared" si="132"/>
        <v>0</v>
      </c>
      <c r="BZ171" s="144">
        <f t="shared" si="132"/>
        <v>0</v>
      </c>
      <c r="CA171" s="144">
        <f t="shared" si="132"/>
        <v>0</v>
      </c>
      <c r="CB171" s="144">
        <f t="shared" si="132"/>
        <v>0</v>
      </c>
      <c r="CC171" s="369"/>
      <c r="CE171" s="189" t="str">
        <f t="shared" si="120"/>
        <v>Autre</v>
      </c>
      <c r="CF171" s="145"/>
      <c r="CG171" s="145">
        <v>1</v>
      </c>
      <c r="CH171" s="145">
        <v>1</v>
      </c>
      <c r="CI171" s="145">
        <v>1</v>
      </c>
      <c r="CJ171" s="145">
        <v>1</v>
      </c>
      <c r="CK171" s="145">
        <v>1</v>
      </c>
      <c r="CL171" s="145">
        <v>1</v>
      </c>
      <c r="CM171" s="145">
        <v>1</v>
      </c>
      <c r="CN171" s="145">
        <v>1</v>
      </c>
      <c r="CO171" s="145">
        <v>1</v>
      </c>
      <c r="CP171" s="145">
        <v>1</v>
      </c>
      <c r="CQ171" s="145">
        <v>1</v>
      </c>
      <c r="CR171" s="145">
        <v>1</v>
      </c>
      <c r="CS171" s="145">
        <v>1</v>
      </c>
      <c r="CT171" s="145">
        <f t="shared" si="121"/>
        <v>0</v>
      </c>
      <c r="CU171" s="145">
        <f t="shared" si="122"/>
        <v>0</v>
      </c>
      <c r="CV171" s="145">
        <f t="shared" si="123"/>
        <v>0</v>
      </c>
    </row>
    <row r="172" spans="1:100" s="158" customFormat="1" ht="13.5" hidden="1" thickBot="1" x14ac:dyDescent="0.25">
      <c r="A172" s="137"/>
      <c r="B172" s="625" t="s">
        <v>172</v>
      </c>
      <c r="C172" s="322"/>
      <c r="D172" s="129"/>
      <c r="E172" s="155"/>
      <c r="F172" s="127"/>
      <c r="G172" s="130"/>
      <c r="H172" s="639"/>
      <c r="I172" s="130"/>
      <c r="J172" s="84"/>
      <c r="K172" s="139"/>
      <c r="L172" s="140"/>
      <c r="M172" s="141"/>
      <c r="N172" s="141"/>
      <c r="O172" s="70"/>
      <c r="P172" s="397" t="str">
        <f t="shared" si="118"/>
        <v>19. Imprévus</v>
      </c>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37"/>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E172" s="374" t="str">
        <f t="shared" si="120"/>
        <v>19. Imprévus</v>
      </c>
      <c r="CF172" s="145">
        <v>1</v>
      </c>
      <c r="CG172" s="145">
        <v>1</v>
      </c>
      <c r="CH172" s="145">
        <v>1</v>
      </c>
      <c r="CI172" s="145">
        <v>1</v>
      </c>
      <c r="CJ172" s="145">
        <v>1</v>
      </c>
      <c r="CK172" s="145">
        <v>1</v>
      </c>
      <c r="CL172" s="145">
        <v>1</v>
      </c>
      <c r="CM172" s="145">
        <v>1</v>
      </c>
      <c r="CN172" s="145">
        <v>1</v>
      </c>
      <c r="CO172" s="145">
        <v>1</v>
      </c>
      <c r="CP172" s="145">
        <v>1</v>
      </c>
      <c r="CQ172" s="145">
        <v>1</v>
      </c>
      <c r="CR172" s="145">
        <v>1</v>
      </c>
      <c r="CS172" s="145">
        <v>1</v>
      </c>
      <c r="CT172" s="145">
        <f t="shared" si="121"/>
        <v>1</v>
      </c>
      <c r="CU172" s="145">
        <f t="shared" si="122"/>
        <v>1</v>
      </c>
      <c r="CV172" s="145">
        <f t="shared" si="123"/>
        <v>1</v>
      </c>
    </row>
    <row r="173" spans="1:100" s="158" customFormat="1" ht="13.5" hidden="1" thickBot="1" x14ac:dyDescent="0.25">
      <c r="A173" s="137"/>
      <c r="B173" s="96" t="s">
        <v>418</v>
      </c>
      <c r="C173" s="319"/>
      <c r="D173" s="49"/>
      <c r="E173" s="152">
        <v>20</v>
      </c>
      <c r="F173" s="642"/>
      <c r="G173" s="157">
        <v>0.02</v>
      </c>
      <c r="H173" s="636"/>
      <c r="I173" s="622" t="s">
        <v>124</v>
      </c>
      <c r="J173" s="84"/>
      <c r="K173" s="139">
        <f t="shared" si="124"/>
        <v>20</v>
      </c>
      <c r="L173" s="140">
        <f t="shared" ref="L173:L174" si="139">IF(ISNUMBER(H173),IF(I173=$D$332,IFERROR(H173/D173,"-"),H173/100),IF(ISNUMBER(G173),G173,0))</f>
        <v>0.02</v>
      </c>
      <c r="M173" s="141">
        <f t="shared" ref="M173:M174" si="140">IF(AND(ISNUMBER(H173),I173=$D$332),H173,L173*D173)</f>
        <v>0</v>
      </c>
      <c r="N173" s="141">
        <f t="shared" si="103"/>
        <v>0</v>
      </c>
      <c r="O173" s="70"/>
      <c r="P173" s="149" t="str">
        <f t="shared" si="118"/>
        <v>Imprévus - installations techniques</v>
      </c>
      <c r="Q173" s="144">
        <f t="shared" si="127"/>
        <v>0</v>
      </c>
      <c r="R173" s="144">
        <f t="shared" ref="R173:AU174" si="141">IF(Betrachtungszeit_Heizung&lt;R$26,0,IF(AND(Q$26&lt;&gt;0,Q$26/($K173)=INT(Q$26/($K173))),$D173,0))</f>
        <v>0</v>
      </c>
      <c r="S173" s="144">
        <f t="shared" si="141"/>
        <v>0</v>
      </c>
      <c r="T173" s="144">
        <f t="shared" si="141"/>
        <v>0</v>
      </c>
      <c r="U173" s="144">
        <f t="shared" si="141"/>
        <v>0</v>
      </c>
      <c r="V173" s="144">
        <f t="shared" si="141"/>
        <v>0</v>
      </c>
      <c r="W173" s="144">
        <f t="shared" si="141"/>
        <v>0</v>
      </c>
      <c r="X173" s="144">
        <f t="shared" si="141"/>
        <v>0</v>
      </c>
      <c r="Y173" s="144">
        <f t="shared" si="141"/>
        <v>0</v>
      </c>
      <c r="Z173" s="144">
        <f t="shared" si="141"/>
        <v>0</v>
      </c>
      <c r="AA173" s="144">
        <f t="shared" si="141"/>
        <v>0</v>
      </c>
      <c r="AB173" s="144">
        <f t="shared" si="141"/>
        <v>0</v>
      </c>
      <c r="AC173" s="144">
        <f t="shared" si="141"/>
        <v>0</v>
      </c>
      <c r="AD173" s="144">
        <f t="shared" si="141"/>
        <v>0</v>
      </c>
      <c r="AE173" s="144">
        <f t="shared" si="141"/>
        <v>0</v>
      </c>
      <c r="AF173" s="144">
        <f t="shared" si="141"/>
        <v>0</v>
      </c>
      <c r="AG173" s="144">
        <f t="shared" si="141"/>
        <v>0</v>
      </c>
      <c r="AH173" s="144">
        <f t="shared" si="141"/>
        <v>0</v>
      </c>
      <c r="AI173" s="144">
        <f t="shared" si="141"/>
        <v>0</v>
      </c>
      <c r="AJ173" s="144">
        <f t="shared" si="141"/>
        <v>0</v>
      </c>
      <c r="AK173" s="144">
        <f t="shared" si="141"/>
        <v>0</v>
      </c>
      <c r="AL173" s="144">
        <f t="shared" si="141"/>
        <v>0</v>
      </c>
      <c r="AM173" s="144">
        <f t="shared" si="141"/>
        <v>0</v>
      </c>
      <c r="AN173" s="144">
        <f t="shared" si="141"/>
        <v>0</v>
      </c>
      <c r="AO173" s="144">
        <f t="shared" si="141"/>
        <v>0</v>
      </c>
      <c r="AP173" s="144">
        <f t="shared" si="141"/>
        <v>0</v>
      </c>
      <c r="AQ173" s="144">
        <f t="shared" si="141"/>
        <v>0</v>
      </c>
      <c r="AR173" s="144">
        <f t="shared" si="141"/>
        <v>0</v>
      </c>
      <c r="AS173" s="144">
        <f t="shared" si="141"/>
        <v>0</v>
      </c>
      <c r="AT173" s="144">
        <f t="shared" si="141"/>
        <v>0</v>
      </c>
      <c r="AU173" s="144">
        <f t="shared" si="141"/>
        <v>0</v>
      </c>
      <c r="AV173" s="144">
        <f>SUMIF($AX$26:$CB$26,Betrachtungszeit_Heizung,AX173:CB173)</f>
        <v>0</v>
      </c>
      <c r="AW173" s="137"/>
      <c r="AX173" s="144">
        <f t="shared" ref="AX173:AX174" si="142">$D173</f>
        <v>0</v>
      </c>
      <c r="AY173" s="144">
        <f t="shared" si="131"/>
        <v>0</v>
      </c>
      <c r="AZ173" s="144">
        <f t="shared" si="131"/>
        <v>0</v>
      </c>
      <c r="BA173" s="144">
        <f t="shared" si="131"/>
        <v>0</v>
      </c>
      <c r="BB173" s="144">
        <f t="shared" si="131"/>
        <v>0</v>
      </c>
      <c r="BC173" s="144">
        <f t="shared" si="131"/>
        <v>0</v>
      </c>
      <c r="BD173" s="144">
        <f t="shared" si="131"/>
        <v>0</v>
      </c>
      <c r="BE173" s="144">
        <f t="shared" si="131"/>
        <v>0</v>
      </c>
      <c r="BF173" s="144">
        <f t="shared" si="131"/>
        <v>0</v>
      </c>
      <c r="BG173" s="144">
        <f t="shared" si="131"/>
        <v>0</v>
      </c>
      <c r="BH173" s="144">
        <f t="shared" si="131"/>
        <v>0</v>
      </c>
      <c r="BI173" s="144">
        <f t="shared" si="131"/>
        <v>0</v>
      </c>
      <c r="BJ173" s="144">
        <f t="shared" si="131"/>
        <v>0</v>
      </c>
      <c r="BK173" s="144">
        <f t="shared" si="131"/>
        <v>0</v>
      </c>
      <c r="BL173" s="144">
        <f t="shared" si="131"/>
        <v>0</v>
      </c>
      <c r="BM173" s="144">
        <f t="shared" si="131"/>
        <v>0</v>
      </c>
      <c r="BN173" s="144">
        <f t="shared" ref="BN173:BQ185" si="143">BM173-$N173+AG173</f>
        <v>0</v>
      </c>
      <c r="BO173" s="144">
        <f t="shared" si="132"/>
        <v>0</v>
      </c>
      <c r="BP173" s="144">
        <f t="shared" si="132"/>
        <v>0</v>
      </c>
      <c r="BQ173" s="144">
        <f t="shared" si="132"/>
        <v>0</v>
      </c>
      <c r="BR173" s="144">
        <f t="shared" si="132"/>
        <v>0</v>
      </c>
      <c r="BS173" s="144">
        <f t="shared" si="132"/>
        <v>0</v>
      </c>
      <c r="BT173" s="144">
        <f t="shared" si="132"/>
        <v>0</v>
      </c>
      <c r="BU173" s="144">
        <f t="shared" si="132"/>
        <v>0</v>
      </c>
      <c r="BV173" s="144">
        <f t="shared" si="132"/>
        <v>0</v>
      </c>
      <c r="BW173" s="144">
        <f t="shared" si="132"/>
        <v>0</v>
      </c>
      <c r="BX173" s="144">
        <f t="shared" si="132"/>
        <v>0</v>
      </c>
      <c r="BY173" s="144">
        <f t="shared" si="132"/>
        <v>0</v>
      </c>
      <c r="BZ173" s="144">
        <f t="shared" si="132"/>
        <v>0</v>
      </c>
      <c r="CA173" s="144">
        <f t="shared" si="132"/>
        <v>0</v>
      </c>
      <c r="CB173" s="144">
        <f t="shared" si="132"/>
        <v>0</v>
      </c>
      <c r="CE173" s="189" t="str">
        <f t="shared" si="120"/>
        <v>Imprévus - installations techniques</v>
      </c>
      <c r="CF173" s="145"/>
      <c r="CG173" s="145">
        <v>1</v>
      </c>
      <c r="CH173" s="145">
        <v>1</v>
      </c>
      <c r="CI173" s="145">
        <v>1</v>
      </c>
      <c r="CJ173" s="145">
        <v>1</v>
      </c>
      <c r="CK173" s="145">
        <v>1</v>
      </c>
      <c r="CL173" s="145">
        <v>1</v>
      </c>
      <c r="CM173" s="145">
        <v>1</v>
      </c>
      <c r="CN173" s="145">
        <v>1</v>
      </c>
      <c r="CO173" s="145">
        <v>1</v>
      </c>
      <c r="CP173" s="145">
        <v>1</v>
      </c>
      <c r="CQ173" s="145">
        <v>1</v>
      </c>
      <c r="CR173" s="145">
        <v>1</v>
      </c>
      <c r="CS173" s="145">
        <v>1</v>
      </c>
      <c r="CT173" s="145">
        <f t="shared" si="121"/>
        <v>0</v>
      </c>
      <c r="CU173" s="145">
        <f t="shared" si="122"/>
        <v>0</v>
      </c>
      <c r="CV173" s="145">
        <f t="shared" si="123"/>
        <v>0</v>
      </c>
    </row>
    <row r="174" spans="1:100" s="158" customFormat="1" hidden="1" x14ac:dyDescent="0.2">
      <c r="A174" s="137"/>
      <c r="B174" s="96" t="s">
        <v>419</v>
      </c>
      <c r="C174" s="320"/>
      <c r="D174" s="50"/>
      <c r="E174" s="510">
        <v>20</v>
      </c>
      <c r="F174" s="643"/>
      <c r="G174" s="157">
        <v>0.01</v>
      </c>
      <c r="H174" s="637"/>
      <c r="I174" s="623" t="s">
        <v>124</v>
      </c>
      <c r="J174" s="84"/>
      <c r="K174" s="139">
        <f t="shared" si="124"/>
        <v>20</v>
      </c>
      <c r="L174" s="140">
        <f t="shared" si="139"/>
        <v>0.01</v>
      </c>
      <c r="M174" s="141">
        <f t="shared" si="140"/>
        <v>0</v>
      </c>
      <c r="N174" s="141">
        <f t="shared" si="103"/>
        <v>0</v>
      </c>
      <c r="O174" s="70"/>
      <c r="P174" s="149" t="str">
        <f t="shared" si="118"/>
        <v>Imprévus - travaux de construction</v>
      </c>
      <c r="Q174" s="144">
        <f t="shared" si="127"/>
        <v>0</v>
      </c>
      <c r="R174" s="144">
        <f t="shared" si="141"/>
        <v>0</v>
      </c>
      <c r="S174" s="144">
        <f t="shared" si="141"/>
        <v>0</v>
      </c>
      <c r="T174" s="144">
        <f t="shared" si="141"/>
        <v>0</v>
      </c>
      <c r="U174" s="144">
        <f t="shared" si="141"/>
        <v>0</v>
      </c>
      <c r="V174" s="144">
        <f t="shared" si="141"/>
        <v>0</v>
      </c>
      <c r="W174" s="144">
        <f t="shared" si="141"/>
        <v>0</v>
      </c>
      <c r="X174" s="144">
        <f t="shared" si="141"/>
        <v>0</v>
      </c>
      <c r="Y174" s="144">
        <f t="shared" si="141"/>
        <v>0</v>
      </c>
      <c r="Z174" s="144">
        <f t="shared" si="141"/>
        <v>0</v>
      </c>
      <c r="AA174" s="144">
        <f t="shared" si="141"/>
        <v>0</v>
      </c>
      <c r="AB174" s="144">
        <f t="shared" si="141"/>
        <v>0</v>
      </c>
      <c r="AC174" s="144">
        <f t="shared" si="141"/>
        <v>0</v>
      </c>
      <c r="AD174" s="144">
        <f t="shared" si="141"/>
        <v>0</v>
      </c>
      <c r="AE174" s="144">
        <f t="shared" si="141"/>
        <v>0</v>
      </c>
      <c r="AF174" s="144">
        <f t="shared" si="141"/>
        <v>0</v>
      </c>
      <c r="AG174" s="144">
        <f t="shared" si="141"/>
        <v>0</v>
      </c>
      <c r="AH174" s="144">
        <f t="shared" si="141"/>
        <v>0</v>
      </c>
      <c r="AI174" s="144">
        <f t="shared" si="141"/>
        <v>0</v>
      </c>
      <c r="AJ174" s="144">
        <f t="shared" si="141"/>
        <v>0</v>
      </c>
      <c r="AK174" s="144">
        <f t="shared" si="141"/>
        <v>0</v>
      </c>
      <c r="AL174" s="144">
        <f t="shared" si="141"/>
        <v>0</v>
      </c>
      <c r="AM174" s="144">
        <f t="shared" si="141"/>
        <v>0</v>
      </c>
      <c r="AN174" s="144">
        <f t="shared" si="141"/>
        <v>0</v>
      </c>
      <c r="AO174" s="144">
        <f t="shared" si="141"/>
        <v>0</v>
      </c>
      <c r="AP174" s="144">
        <f t="shared" si="141"/>
        <v>0</v>
      </c>
      <c r="AQ174" s="144">
        <f t="shared" si="141"/>
        <v>0</v>
      </c>
      <c r="AR174" s="144">
        <f t="shared" si="141"/>
        <v>0</v>
      </c>
      <c r="AS174" s="144">
        <f t="shared" si="141"/>
        <v>0</v>
      </c>
      <c r="AT174" s="144">
        <f t="shared" si="141"/>
        <v>0</v>
      </c>
      <c r="AU174" s="144">
        <f t="shared" si="141"/>
        <v>0</v>
      </c>
      <c r="AV174" s="144">
        <f>SUMIF($AX$26:$CB$26,Betrachtungszeit_Heizung,AX174:CB174)</f>
        <v>0</v>
      </c>
      <c r="AW174" s="137"/>
      <c r="AX174" s="144">
        <f t="shared" si="142"/>
        <v>0</v>
      </c>
      <c r="AY174" s="144">
        <f t="shared" ref="AY174:BM185" si="144">AX174-$N174+R174</f>
        <v>0</v>
      </c>
      <c r="AZ174" s="144">
        <f t="shared" si="144"/>
        <v>0</v>
      </c>
      <c r="BA174" s="144">
        <f t="shared" si="144"/>
        <v>0</v>
      </c>
      <c r="BB174" s="144">
        <f t="shared" si="144"/>
        <v>0</v>
      </c>
      <c r="BC174" s="144">
        <f t="shared" si="144"/>
        <v>0</v>
      </c>
      <c r="BD174" s="144">
        <f t="shared" si="144"/>
        <v>0</v>
      </c>
      <c r="BE174" s="144">
        <f t="shared" si="144"/>
        <v>0</v>
      </c>
      <c r="BF174" s="144">
        <f t="shared" si="144"/>
        <v>0</v>
      </c>
      <c r="BG174" s="144">
        <f t="shared" si="144"/>
        <v>0</v>
      </c>
      <c r="BH174" s="144">
        <f t="shared" si="144"/>
        <v>0</v>
      </c>
      <c r="BI174" s="144">
        <f t="shared" si="144"/>
        <v>0</v>
      </c>
      <c r="BJ174" s="144">
        <f t="shared" si="144"/>
        <v>0</v>
      </c>
      <c r="BK174" s="144">
        <f t="shared" si="144"/>
        <v>0</v>
      </c>
      <c r="BL174" s="144">
        <f t="shared" si="144"/>
        <v>0</v>
      </c>
      <c r="BM174" s="144">
        <f t="shared" si="144"/>
        <v>0</v>
      </c>
      <c r="BN174" s="144">
        <f t="shared" si="143"/>
        <v>0</v>
      </c>
      <c r="BO174" s="144">
        <f t="shared" si="132"/>
        <v>0</v>
      </c>
      <c r="BP174" s="144">
        <f t="shared" si="132"/>
        <v>0</v>
      </c>
      <c r="BQ174" s="144">
        <f t="shared" si="132"/>
        <v>0</v>
      </c>
      <c r="BR174" s="144">
        <f t="shared" si="132"/>
        <v>0</v>
      </c>
      <c r="BS174" s="144">
        <f t="shared" si="132"/>
        <v>0</v>
      </c>
      <c r="BT174" s="144">
        <f t="shared" si="132"/>
        <v>0</v>
      </c>
      <c r="BU174" s="144">
        <f t="shared" si="132"/>
        <v>0</v>
      </c>
      <c r="BV174" s="144">
        <f t="shared" si="132"/>
        <v>0</v>
      </c>
      <c r="BW174" s="144">
        <f t="shared" si="132"/>
        <v>0</v>
      </c>
      <c r="BX174" s="144">
        <f t="shared" si="132"/>
        <v>0</v>
      </c>
      <c r="BY174" s="144">
        <f t="shared" si="132"/>
        <v>0</v>
      </c>
      <c r="BZ174" s="144">
        <f t="shared" si="132"/>
        <v>0</v>
      </c>
      <c r="CA174" s="144">
        <f t="shared" si="132"/>
        <v>0</v>
      </c>
      <c r="CB174" s="144">
        <f t="shared" si="132"/>
        <v>0</v>
      </c>
      <c r="CE174" s="189" t="str">
        <f t="shared" si="120"/>
        <v>Imprévus - travaux de construction</v>
      </c>
      <c r="CF174" s="145"/>
      <c r="CG174" s="145">
        <v>1</v>
      </c>
      <c r="CH174" s="145">
        <v>1</v>
      </c>
      <c r="CI174" s="145">
        <v>1</v>
      </c>
      <c r="CJ174" s="145">
        <v>1</v>
      </c>
      <c r="CK174" s="145">
        <v>1</v>
      </c>
      <c r="CL174" s="145">
        <v>1</v>
      </c>
      <c r="CM174" s="145">
        <v>1</v>
      </c>
      <c r="CN174" s="145">
        <v>1</v>
      </c>
      <c r="CO174" s="145">
        <v>1</v>
      </c>
      <c r="CP174" s="145">
        <v>1</v>
      </c>
      <c r="CQ174" s="145">
        <v>1</v>
      </c>
      <c r="CR174" s="145">
        <v>1</v>
      </c>
      <c r="CS174" s="145">
        <v>1</v>
      </c>
      <c r="CT174" s="145">
        <f t="shared" si="121"/>
        <v>0</v>
      </c>
      <c r="CU174" s="145">
        <f t="shared" si="122"/>
        <v>0</v>
      </c>
      <c r="CV174" s="145">
        <f t="shared" si="123"/>
        <v>0</v>
      </c>
    </row>
    <row r="175" spans="1:100" s="137" customFormat="1" ht="13.5" hidden="1" thickBot="1" x14ac:dyDescent="0.25">
      <c r="B175" s="698" t="s">
        <v>173</v>
      </c>
      <c r="C175" s="323"/>
      <c r="D175" s="160"/>
      <c r="E175" s="155"/>
      <c r="F175" s="127"/>
      <c r="G175" s="161"/>
      <c r="H175" s="130"/>
      <c r="I175" s="130"/>
      <c r="J175" s="165"/>
      <c r="K175" s="139"/>
      <c r="L175" s="140"/>
      <c r="M175" s="141"/>
      <c r="N175" s="141"/>
      <c r="O175" s="70"/>
      <c r="P175" s="395" t="str">
        <f t="shared" si="118"/>
        <v>20. Honoraires/frais annexes</v>
      </c>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369"/>
      <c r="CE175" s="374" t="str">
        <f t="shared" si="120"/>
        <v>20. Honoraires/frais annexes</v>
      </c>
      <c r="CF175" s="145">
        <v>1</v>
      </c>
      <c r="CG175" s="145">
        <v>1</v>
      </c>
      <c r="CH175" s="145">
        <v>1</v>
      </c>
      <c r="CI175" s="145">
        <v>1</v>
      </c>
      <c r="CJ175" s="145">
        <v>1</v>
      </c>
      <c r="CK175" s="145">
        <v>1</v>
      </c>
      <c r="CL175" s="145">
        <v>1</v>
      </c>
      <c r="CM175" s="145">
        <v>1</v>
      </c>
      <c r="CN175" s="145">
        <v>1</v>
      </c>
      <c r="CO175" s="145">
        <v>1</v>
      </c>
      <c r="CP175" s="145">
        <v>1</v>
      </c>
      <c r="CQ175" s="145">
        <v>1</v>
      </c>
      <c r="CR175" s="145">
        <v>1</v>
      </c>
      <c r="CS175" s="145">
        <v>1</v>
      </c>
      <c r="CT175" s="145">
        <f t="shared" si="121"/>
        <v>1</v>
      </c>
      <c r="CU175" s="145">
        <f t="shared" si="122"/>
        <v>1</v>
      </c>
      <c r="CV175" s="145">
        <f t="shared" si="123"/>
        <v>1</v>
      </c>
    </row>
    <row r="176" spans="1:100" s="137" customFormat="1" ht="13.5" hidden="1" thickBot="1" x14ac:dyDescent="0.25">
      <c r="B176" s="98" t="s">
        <v>420</v>
      </c>
      <c r="C176" s="319"/>
      <c r="D176" s="49"/>
      <c r="E176" s="152">
        <v>25</v>
      </c>
      <c r="F176" s="642"/>
      <c r="G176" s="157"/>
      <c r="H176" s="168"/>
      <c r="I176" s="168"/>
      <c r="J176" s="165"/>
      <c r="K176" s="139">
        <f t="shared" si="124"/>
        <v>25</v>
      </c>
      <c r="L176" s="140">
        <f t="shared" ref="L176:L185" si="145">IF(ISNUMBER(H176),IF(I176=$D$332,IFERROR(H176/D176,"-"),H176/100),IF(ISNUMBER(G176),G176,0))</f>
        <v>0</v>
      </c>
      <c r="M176" s="141">
        <f t="shared" ref="M176:M185" si="146">IF(AND(ISNUMBER(H176),I176=$D$332),H176,L176*D176)</f>
        <v>0</v>
      </c>
      <c r="N176" s="141">
        <f t="shared" si="103"/>
        <v>0</v>
      </c>
      <c r="O176" s="70"/>
      <c r="P176" s="143" t="str">
        <f t="shared" si="118"/>
        <v>Ingénieur CVCSE</v>
      </c>
      <c r="Q176" s="144">
        <f t="shared" si="127"/>
        <v>0</v>
      </c>
      <c r="R176" s="144">
        <f t="shared" ref="R176:AU184" si="147">IF(Betrachtungszeit_Heizung&lt;R$26,0,IF(AND(Q$26&lt;&gt;0,Q$26/($K176)=INT(Q$26/($K176))),$D176,0))</f>
        <v>0</v>
      </c>
      <c r="S176" s="144">
        <f t="shared" si="147"/>
        <v>0</v>
      </c>
      <c r="T176" s="144">
        <f t="shared" si="147"/>
        <v>0</v>
      </c>
      <c r="U176" s="144">
        <f t="shared" si="147"/>
        <v>0</v>
      </c>
      <c r="V176" s="144">
        <f t="shared" si="147"/>
        <v>0</v>
      </c>
      <c r="W176" s="144">
        <f t="shared" si="147"/>
        <v>0</v>
      </c>
      <c r="X176" s="144">
        <f t="shared" si="147"/>
        <v>0</v>
      </c>
      <c r="Y176" s="144">
        <f t="shared" si="147"/>
        <v>0</v>
      </c>
      <c r="Z176" s="144">
        <f t="shared" si="147"/>
        <v>0</v>
      </c>
      <c r="AA176" s="144">
        <f t="shared" si="147"/>
        <v>0</v>
      </c>
      <c r="AB176" s="144">
        <f t="shared" si="147"/>
        <v>0</v>
      </c>
      <c r="AC176" s="144">
        <f t="shared" si="147"/>
        <v>0</v>
      </c>
      <c r="AD176" s="144">
        <f t="shared" si="147"/>
        <v>0</v>
      </c>
      <c r="AE176" s="144">
        <f t="shared" si="147"/>
        <v>0</v>
      </c>
      <c r="AF176" s="144">
        <f t="shared" si="147"/>
        <v>0</v>
      </c>
      <c r="AG176" s="144">
        <f t="shared" si="147"/>
        <v>0</v>
      </c>
      <c r="AH176" s="144">
        <f t="shared" si="147"/>
        <v>0</v>
      </c>
      <c r="AI176" s="144">
        <f t="shared" si="147"/>
        <v>0</v>
      </c>
      <c r="AJ176" s="144">
        <f t="shared" si="147"/>
        <v>0</v>
      </c>
      <c r="AK176" s="144">
        <f t="shared" si="147"/>
        <v>0</v>
      </c>
      <c r="AL176" s="144">
        <f t="shared" si="147"/>
        <v>0</v>
      </c>
      <c r="AM176" s="144">
        <f t="shared" si="147"/>
        <v>0</v>
      </c>
      <c r="AN176" s="144">
        <f t="shared" si="147"/>
        <v>0</v>
      </c>
      <c r="AO176" s="144">
        <f t="shared" si="147"/>
        <v>0</v>
      </c>
      <c r="AP176" s="144">
        <f t="shared" si="147"/>
        <v>0</v>
      </c>
      <c r="AQ176" s="144">
        <f t="shared" si="147"/>
        <v>0</v>
      </c>
      <c r="AR176" s="144">
        <f t="shared" si="147"/>
        <v>0</v>
      </c>
      <c r="AS176" s="144">
        <f t="shared" si="147"/>
        <v>0</v>
      </c>
      <c r="AT176" s="144">
        <f t="shared" si="147"/>
        <v>0</v>
      </c>
      <c r="AU176" s="144">
        <f t="shared" si="147"/>
        <v>0</v>
      </c>
      <c r="AV176" s="144">
        <f t="shared" ref="AV176:AV185" si="148">SUMIF($AX$26:$CB$26,Betrachtungszeit_Heizung,AX176:CB176)</f>
        <v>0</v>
      </c>
      <c r="AX176" s="144">
        <f t="shared" ref="AX176:AX185" si="149">$D176</f>
        <v>0</v>
      </c>
      <c r="AY176" s="144">
        <f t="shared" si="144"/>
        <v>0</v>
      </c>
      <c r="AZ176" s="144">
        <f t="shared" si="144"/>
        <v>0</v>
      </c>
      <c r="BA176" s="144">
        <f t="shared" si="144"/>
        <v>0</v>
      </c>
      <c r="BB176" s="144">
        <f t="shared" si="144"/>
        <v>0</v>
      </c>
      <c r="BC176" s="144">
        <f t="shared" si="144"/>
        <v>0</v>
      </c>
      <c r="BD176" s="144">
        <f t="shared" si="144"/>
        <v>0</v>
      </c>
      <c r="BE176" s="144">
        <f t="shared" si="144"/>
        <v>0</v>
      </c>
      <c r="BF176" s="144">
        <f t="shared" si="144"/>
        <v>0</v>
      </c>
      <c r="BG176" s="144">
        <f t="shared" si="144"/>
        <v>0</v>
      </c>
      <c r="BH176" s="144">
        <f t="shared" si="144"/>
        <v>0</v>
      </c>
      <c r="BI176" s="144">
        <f t="shared" si="144"/>
        <v>0</v>
      </c>
      <c r="BJ176" s="144">
        <f t="shared" si="144"/>
        <v>0</v>
      </c>
      <c r="BK176" s="144">
        <f t="shared" si="144"/>
        <v>0</v>
      </c>
      <c r="BL176" s="144">
        <f t="shared" si="144"/>
        <v>0</v>
      </c>
      <c r="BM176" s="144">
        <f t="shared" si="144"/>
        <v>0</v>
      </c>
      <c r="BN176" s="144">
        <f t="shared" si="143"/>
        <v>0</v>
      </c>
      <c r="BO176" s="144">
        <f t="shared" si="132"/>
        <v>0</v>
      </c>
      <c r="BP176" s="144">
        <f t="shared" si="132"/>
        <v>0</v>
      </c>
      <c r="BQ176" s="144">
        <f t="shared" si="132"/>
        <v>0</v>
      </c>
      <c r="BR176" s="144">
        <f t="shared" si="132"/>
        <v>0</v>
      </c>
      <c r="BS176" s="144">
        <f t="shared" si="132"/>
        <v>0</v>
      </c>
      <c r="BT176" s="144">
        <f t="shared" si="132"/>
        <v>0</v>
      </c>
      <c r="BU176" s="144">
        <f t="shared" si="132"/>
        <v>0</v>
      </c>
      <c r="BV176" s="144">
        <f t="shared" si="132"/>
        <v>0</v>
      </c>
      <c r="BW176" s="144">
        <f t="shared" si="132"/>
        <v>0</v>
      </c>
      <c r="BX176" s="144">
        <f t="shared" si="132"/>
        <v>0</v>
      </c>
      <c r="BY176" s="144">
        <f t="shared" si="132"/>
        <v>0</v>
      </c>
      <c r="BZ176" s="144">
        <f t="shared" si="132"/>
        <v>0</v>
      </c>
      <c r="CA176" s="144">
        <f t="shared" si="132"/>
        <v>0</v>
      </c>
      <c r="CB176" s="144">
        <f t="shared" si="132"/>
        <v>0</v>
      </c>
      <c r="CC176" s="369"/>
      <c r="CE176" s="189" t="str">
        <f t="shared" si="120"/>
        <v>Ingénieur CVCSE</v>
      </c>
      <c r="CF176" s="145"/>
      <c r="CG176" s="145">
        <v>1</v>
      </c>
      <c r="CH176" s="145">
        <v>1</v>
      </c>
      <c r="CI176" s="145">
        <v>1</v>
      </c>
      <c r="CJ176" s="145">
        <v>1</v>
      </c>
      <c r="CK176" s="145">
        <v>1</v>
      </c>
      <c r="CL176" s="145">
        <v>1</v>
      </c>
      <c r="CM176" s="145">
        <v>1</v>
      </c>
      <c r="CN176" s="145">
        <v>1</v>
      </c>
      <c r="CO176" s="145">
        <v>1</v>
      </c>
      <c r="CP176" s="145">
        <v>1</v>
      </c>
      <c r="CQ176" s="145">
        <v>1</v>
      </c>
      <c r="CR176" s="145">
        <v>1</v>
      </c>
      <c r="CS176" s="145">
        <v>1</v>
      </c>
      <c r="CT176" s="145">
        <f t="shared" si="121"/>
        <v>0</v>
      </c>
      <c r="CU176" s="145">
        <f t="shared" si="122"/>
        <v>0</v>
      </c>
      <c r="CV176" s="145">
        <f t="shared" si="123"/>
        <v>0</v>
      </c>
    </row>
    <row r="177" spans="2:100" s="137" customFormat="1" ht="13.5" hidden="1" thickBot="1" x14ac:dyDescent="0.25">
      <c r="B177" s="98" t="s">
        <v>174</v>
      </c>
      <c r="C177" s="320"/>
      <c r="D177" s="50"/>
      <c r="E177" s="152">
        <v>25</v>
      </c>
      <c r="F177" s="642"/>
      <c r="G177" s="157"/>
      <c r="H177" s="168"/>
      <c r="I177" s="168"/>
      <c r="J177" s="165"/>
      <c r="K177" s="139">
        <f t="shared" si="124"/>
        <v>25</v>
      </c>
      <c r="L177" s="140">
        <f t="shared" si="145"/>
        <v>0</v>
      </c>
      <c r="M177" s="141">
        <f t="shared" si="146"/>
        <v>0</v>
      </c>
      <c r="N177" s="141">
        <f t="shared" si="103"/>
        <v>0</v>
      </c>
      <c r="O177" s="70"/>
      <c r="P177" s="143" t="str">
        <f t="shared" si="118"/>
        <v>Ingénieur civil</v>
      </c>
      <c r="Q177" s="144">
        <f t="shared" si="127"/>
        <v>0</v>
      </c>
      <c r="R177" s="144">
        <f t="shared" si="147"/>
        <v>0</v>
      </c>
      <c r="S177" s="144">
        <f t="shared" si="147"/>
        <v>0</v>
      </c>
      <c r="T177" s="144">
        <f t="shared" si="147"/>
        <v>0</v>
      </c>
      <c r="U177" s="144">
        <f t="shared" si="147"/>
        <v>0</v>
      </c>
      <c r="V177" s="144">
        <f t="shared" si="147"/>
        <v>0</v>
      </c>
      <c r="W177" s="144">
        <f t="shared" si="147"/>
        <v>0</v>
      </c>
      <c r="X177" s="144">
        <f t="shared" si="147"/>
        <v>0</v>
      </c>
      <c r="Y177" s="144">
        <f t="shared" si="147"/>
        <v>0</v>
      </c>
      <c r="Z177" s="144">
        <f t="shared" si="147"/>
        <v>0</v>
      </c>
      <c r="AA177" s="144">
        <f t="shared" si="147"/>
        <v>0</v>
      </c>
      <c r="AB177" s="144">
        <f t="shared" si="147"/>
        <v>0</v>
      </c>
      <c r="AC177" s="144">
        <f t="shared" si="147"/>
        <v>0</v>
      </c>
      <c r="AD177" s="144">
        <f t="shared" si="147"/>
        <v>0</v>
      </c>
      <c r="AE177" s="144">
        <f t="shared" si="147"/>
        <v>0</v>
      </c>
      <c r="AF177" s="144">
        <f t="shared" si="147"/>
        <v>0</v>
      </c>
      <c r="AG177" s="144">
        <f t="shared" si="147"/>
        <v>0</v>
      </c>
      <c r="AH177" s="144">
        <f t="shared" si="147"/>
        <v>0</v>
      </c>
      <c r="AI177" s="144">
        <f t="shared" si="147"/>
        <v>0</v>
      </c>
      <c r="AJ177" s="144">
        <f t="shared" si="147"/>
        <v>0</v>
      </c>
      <c r="AK177" s="144">
        <f t="shared" si="147"/>
        <v>0</v>
      </c>
      <c r="AL177" s="144">
        <f t="shared" si="147"/>
        <v>0</v>
      </c>
      <c r="AM177" s="144">
        <f t="shared" si="147"/>
        <v>0</v>
      </c>
      <c r="AN177" s="144">
        <f t="shared" si="147"/>
        <v>0</v>
      </c>
      <c r="AO177" s="144">
        <f t="shared" si="147"/>
        <v>0</v>
      </c>
      <c r="AP177" s="144">
        <f t="shared" si="147"/>
        <v>0</v>
      </c>
      <c r="AQ177" s="144">
        <f t="shared" si="147"/>
        <v>0</v>
      </c>
      <c r="AR177" s="144">
        <f t="shared" si="147"/>
        <v>0</v>
      </c>
      <c r="AS177" s="144">
        <f t="shared" si="147"/>
        <v>0</v>
      </c>
      <c r="AT177" s="144">
        <f t="shared" si="147"/>
        <v>0</v>
      </c>
      <c r="AU177" s="144">
        <f t="shared" si="147"/>
        <v>0</v>
      </c>
      <c r="AV177" s="144">
        <f t="shared" si="148"/>
        <v>0</v>
      </c>
      <c r="AX177" s="144">
        <f t="shared" si="149"/>
        <v>0</v>
      </c>
      <c r="AY177" s="144">
        <f t="shared" si="144"/>
        <v>0</v>
      </c>
      <c r="AZ177" s="144">
        <f t="shared" si="144"/>
        <v>0</v>
      </c>
      <c r="BA177" s="144">
        <f t="shared" si="144"/>
        <v>0</v>
      </c>
      <c r="BB177" s="144">
        <f t="shared" si="144"/>
        <v>0</v>
      </c>
      <c r="BC177" s="144">
        <f t="shared" si="144"/>
        <v>0</v>
      </c>
      <c r="BD177" s="144">
        <f t="shared" si="144"/>
        <v>0</v>
      </c>
      <c r="BE177" s="144">
        <f t="shared" si="144"/>
        <v>0</v>
      </c>
      <c r="BF177" s="144">
        <f t="shared" si="144"/>
        <v>0</v>
      </c>
      <c r="BG177" s="144">
        <f t="shared" si="144"/>
        <v>0</v>
      </c>
      <c r="BH177" s="144">
        <f t="shared" si="144"/>
        <v>0</v>
      </c>
      <c r="BI177" s="144">
        <f t="shared" si="144"/>
        <v>0</v>
      </c>
      <c r="BJ177" s="144">
        <f t="shared" si="144"/>
        <v>0</v>
      </c>
      <c r="BK177" s="144">
        <f t="shared" si="144"/>
        <v>0</v>
      </c>
      <c r="BL177" s="144">
        <f t="shared" si="144"/>
        <v>0</v>
      </c>
      <c r="BM177" s="144">
        <f t="shared" si="144"/>
        <v>0</v>
      </c>
      <c r="BN177" s="144">
        <f t="shared" si="143"/>
        <v>0</v>
      </c>
      <c r="BO177" s="144">
        <f t="shared" si="132"/>
        <v>0</v>
      </c>
      <c r="BP177" s="144">
        <f t="shared" si="132"/>
        <v>0</v>
      </c>
      <c r="BQ177" s="144">
        <f t="shared" si="132"/>
        <v>0</v>
      </c>
      <c r="BR177" s="144">
        <f t="shared" ref="BR177:CB185" si="150">BQ177-$N177+AK177</f>
        <v>0</v>
      </c>
      <c r="BS177" s="144">
        <f t="shared" si="150"/>
        <v>0</v>
      </c>
      <c r="BT177" s="144">
        <f t="shared" si="150"/>
        <v>0</v>
      </c>
      <c r="BU177" s="144">
        <f t="shared" si="150"/>
        <v>0</v>
      </c>
      <c r="BV177" s="144">
        <f t="shared" si="150"/>
        <v>0</v>
      </c>
      <c r="BW177" s="144">
        <f t="shared" si="150"/>
        <v>0</v>
      </c>
      <c r="BX177" s="144">
        <f t="shared" si="150"/>
        <v>0</v>
      </c>
      <c r="BY177" s="144">
        <f t="shared" si="150"/>
        <v>0</v>
      </c>
      <c r="BZ177" s="144">
        <f t="shared" si="150"/>
        <v>0</v>
      </c>
      <c r="CA177" s="144">
        <f t="shared" si="150"/>
        <v>0</v>
      </c>
      <c r="CB177" s="144">
        <f t="shared" si="150"/>
        <v>0</v>
      </c>
      <c r="CC177" s="369"/>
      <c r="CE177" s="189" t="str">
        <f t="shared" si="120"/>
        <v>Ingénieur civil</v>
      </c>
      <c r="CF177" s="145"/>
      <c r="CG177" s="145">
        <v>1</v>
      </c>
      <c r="CH177" s="145">
        <v>1</v>
      </c>
      <c r="CI177" s="145">
        <v>1</v>
      </c>
      <c r="CJ177" s="145">
        <v>1</v>
      </c>
      <c r="CK177" s="145">
        <v>1</v>
      </c>
      <c r="CL177" s="145">
        <v>1</v>
      </c>
      <c r="CM177" s="145">
        <v>1</v>
      </c>
      <c r="CN177" s="145">
        <v>1</v>
      </c>
      <c r="CO177" s="145">
        <v>1</v>
      </c>
      <c r="CP177" s="145">
        <v>1</v>
      </c>
      <c r="CQ177" s="145">
        <v>1</v>
      </c>
      <c r="CR177" s="145">
        <v>1</v>
      </c>
      <c r="CS177" s="145">
        <v>1</v>
      </c>
      <c r="CT177" s="145">
        <f t="shared" si="121"/>
        <v>0</v>
      </c>
      <c r="CU177" s="145">
        <f t="shared" si="122"/>
        <v>0</v>
      </c>
      <c r="CV177" s="145">
        <f t="shared" si="123"/>
        <v>0</v>
      </c>
    </row>
    <row r="178" spans="2:100" s="137" customFormat="1" ht="13.5" hidden="1" thickBot="1" x14ac:dyDescent="0.25">
      <c r="B178" s="98" t="s">
        <v>175</v>
      </c>
      <c r="C178" s="320"/>
      <c r="D178" s="50"/>
      <c r="E178" s="152">
        <v>25</v>
      </c>
      <c r="F178" s="642"/>
      <c r="G178" s="157"/>
      <c r="H178" s="168"/>
      <c r="I178" s="168"/>
      <c r="J178" s="165"/>
      <c r="K178" s="139">
        <f t="shared" si="124"/>
        <v>25</v>
      </c>
      <c r="L178" s="140">
        <f t="shared" si="145"/>
        <v>0</v>
      </c>
      <c r="M178" s="141">
        <f t="shared" si="146"/>
        <v>0</v>
      </c>
      <c r="N178" s="141">
        <f t="shared" si="103"/>
        <v>0</v>
      </c>
      <c r="O178" s="70"/>
      <c r="P178" s="143" t="str">
        <f t="shared" si="118"/>
        <v>Propres prestations</v>
      </c>
      <c r="Q178" s="144">
        <f t="shared" si="127"/>
        <v>0</v>
      </c>
      <c r="R178" s="144">
        <f t="shared" si="147"/>
        <v>0</v>
      </c>
      <c r="S178" s="144">
        <f t="shared" si="147"/>
        <v>0</v>
      </c>
      <c r="T178" s="144">
        <f t="shared" si="147"/>
        <v>0</v>
      </c>
      <c r="U178" s="144">
        <f t="shared" si="147"/>
        <v>0</v>
      </c>
      <c r="V178" s="144">
        <f t="shared" si="147"/>
        <v>0</v>
      </c>
      <c r="W178" s="144">
        <f t="shared" si="147"/>
        <v>0</v>
      </c>
      <c r="X178" s="144">
        <f t="shared" si="147"/>
        <v>0</v>
      </c>
      <c r="Y178" s="144">
        <f t="shared" si="147"/>
        <v>0</v>
      </c>
      <c r="Z178" s="144">
        <f t="shared" si="147"/>
        <v>0</v>
      </c>
      <c r="AA178" s="144">
        <f t="shared" si="147"/>
        <v>0</v>
      </c>
      <c r="AB178" s="144">
        <f t="shared" si="147"/>
        <v>0</v>
      </c>
      <c r="AC178" s="144">
        <f t="shared" si="147"/>
        <v>0</v>
      </c>
      <c r="AD178" s="144">
        <f t="shared" si="147"/>
        <v>0</v>
      </c>
      <c r="AE178" s="144">
        <f t="shared" si="147"/>
        <v>0</v>
      </c>
      <c r="AF178" s="144">
        <f t="shared" si="147"/>
        <v>0</v>
      </c>
      <c r="AG178" s="144">
        <f t="shared" si="147"/>
        <v>0</v>
      </c>
      <c r="AH178" s="144">
        <f t="shared" si="147"/>
        <v>0</v>
      </c>
      <c r="AI178" s="144">
        <f t="shared" si="147"/>
        <v>0</v>
      </c>
      <c r="AJ178" s="144">
        <f t="shared" si="147"/>
        <v>0</v>
      </c>
      <c r="AK178" s="144">
        <f t="shared" si="147"/>
        <v>0</v>
      </c>
      <c r="AL178" s="144">
        <f t="shared" si="147"/>
        <v>0</v>
      </c>
      <c r="AM178" s="144">
        <f t="shared" si="147"/>
        <v>0</v>
      </c>
      <c r="AN178" s="144">
        <f t="shared" si="147"/>
        <v>0</v>
      </c>
      <c r="AO178" s="144">
        <f t="shared" si="147"/>
        <v>0</v>
      </c>
      <c r="AP178" s="144">
        <f t="shared" si="147"/>
        <v>0</v>
      </c>
      <c r="AQ178" s="144">
        <f t="shared" si="147"/>
        <v>0</v>
      </c>
      <c r="AR178" s="144">
        <f t="shared" si="147"/>
        <v>0</v>
      </c>
      <c r="AS178" s="144">
        <f t="shared" si="147"/>
        <v>0</v>
      </c>
      <c r="AT178" s="144">
        <f t="shared" si="147"/>
        <v>0</v>
      </c>
      <c r="AU178" s="144">
        <f t="shared" si="147"/>
        <v>0</v>
      </c>
      <c r="AV178" s="144">
        <f t="shared" si="148"/>
        <v>0</v>
      </c>
      <c r="AX178" s="144">
        <f t="shared" si="149"/>
        <v>0</v>
      </c>
      <c r="AY178" s="144">
        <f t="shared" si="144"/>
        <v>0</v>
      </c>
      <c r="AZ178" s="144">
        <f t="shared" si="144"/>
        <v>0</v>
      </c>
      <c r="BA178" s="144">
        <f t="shared" si="144"/>
        <v>0</v>
      </c>
      <c r="BB178" s="144">
        <f t="shared" si="144"/>
        <v>0</v>
      </c>
      <c r="BC178" s="144">
        <f t="shared" si="144"/>
        <v>0</v>
      </c>
      <c r="BD178" s="144">
        <f t="shared" si="144"/>
        <v>0</v>
      </c>
      <c r="BE178" s="144">
        <f t="shared" si="144"/>
        <v>0</v>
      </c>
      <c r="BF178" s="144">
        <f t="shared" si="144"/>
        <v>0</v>
      </c>
      <c r="BG178" s="144">
        <f t="shared" si="144"/>
        <v>0</v>
      </c>
      <c r="BH178" s="144">
        <f t="shared" si="144"/>
        <v>0</v>
      </c>
      <c r="BI178" s="144">
        <f t="shared" si="144"/>
        <v>0</v>
      </c>
      <c r="BJ178" s="144">
        <f t="shared" si="144"/>
        <v>0</v>
      </c>
      <c r="BK178" s="144">
        <f t="shared" si="144"/>
        <v>0</v>
      </c>
      <c r="BL178" s="144">
        <f t="shared" si="144"/>
        <v>0</v>
      </c>
      <c r="BM178" s="144">
        <f t="shared" si="144"/>
        <v>0</v>
      </c>
      <c r="BN178" s="144">
        <f t="shared" si="143"/>
        <v>0</v>
      </c>
      <c r="BO178" s="144">
        <f t="shared" si="143"/>
        <v>0</v>
      </c>
      <c r="BP178" s="144">
        <f t="shared" si="143"/>
        <v>0</v>
      </c>
      <c r="BQ178" s="144">
        <f t="shared" si="143"/>
        <v>0</v>
      </c>
      <c r="BR178" s="144">
        <f t="shared" si="150"/>
        <v>0</v>
      </c>
      <c r="BS178" s="144">
        <f t="shared" si="150"/>
        <v>0</v>
      </c>
      <c r="BT178" s="144">
        <f t="shared" si="150"/>
        <v>0</v>
      </c>
      <c r="BU178" s="144">
        <f t="shared" si="150"/>
        <v>0</v>
      </c>
      <c r="BV178" s="144">
        <f t="shared" si="150"/>
        <v>0</v>
      </c>
      <c r="BW178" s="144">
        <f t="shared" si="150"/>
        <v>0</v>
      </c>
      <c r="BX178" s="144">
        <f t="shared" si="150"/>
        <v>0</v>
      </c>
      <c r="BY178" s="144">
        <f t="shared" si="150"/>
        <v>0</v>
      </c>
      <c r="BZ178" s="144">
        <f t="shared" si="150"/>
        <v>0</v>
      </c>
      <c r="CA178" s="144">
        <f t="shared" si="150"/>
        <v>0</v>
      </c>
      <c r="CB178" s="144">
        <f t="shared" si="150"/>
        <v>0</v>
      </c>
      <c r="CC178" s="369"/>
      <c r="CE178" s="189" t="str">
        <f t="shared" si="120"/>
        <v>Propres prestations</v>
      </c>
      <c r="CF178" s="145"/>
      <c r="CG178" s="145">
        <v>1</v>
      </c>
      <c r="CH178" s="145">
        <v>1</v>
      </c>
      <c r="CI178" s="145">
        <v>1</v>
      </c>
      <c r="CJ178" s="145">
        <v>1</v>
      </c>
      <c r="CK178" s="145">
        <v>1</v>
      </c>
      <c r="CL178" s="145">
        <v>1</v>
      </c>
      <c r="CM178" s="145">
        <v>1</v>
      </c>
      <c r="CN178" s="145">
        <v>1</v>
      </c>
      <c r="CO178" s="145">
        <v>1</v>
      </c>
      <c r="CP178" s="145">
        <v>1</v>
      </c>
      <c r="CQ178" s="145">
        <v>1</v>
      </c>
      <c r="CR178" s="145">
        <v>1</v>
      </c>
      <c r="CS178" s="145">
        <v>1</v>
      </c>
      <c r="CT178" s="145">
        <f t="shared" si="121"/>
        <v>0</v>
      </c>
      <c r="CU178" s="145">
        <f t="shared" si="122"/>
        <v>0</v>
      </c>
      <c r="CV178" s="145">
        <f t="shared" si="123"/>
        <v>0</v>
      </c>
    </row>
    <row r="179" spans="2:100" s="137" customFormat="1" ht="13.5" hidden="1" thickBot="1" x14ac:dyDescent="0.25">
      <c r="B179" s="98" t="s">
        <v>176</v>
      </c>
      <c r="C179" s="320"/>
      <c r="D179" s="50"/>
      <c r="E179" s="152">
        <v>25</v>
      </c>
      <c r="F179" s="642"/>
      <c r="G179" s="157"/>
      <c r="H179" s="168"/>
      <c r="I179" s="168"/>
      <c r="J179" s="165"/>
      <c r="K179" s="139">
        <f t="shared" si="124"/>
        <v>25</v>
      </c>
      <c r="L179" s="140">
        <f t="shared" si="145"/>
        <v>0</v>
      </c>
      <c r="M179" s="141">
        <f t="shared" si="146"/>
        <v>0</v>
      </c>
      <c r="N179" s="141">
        <f t="shared" si="103"/>
        <v>0</v>
      </c>
      <c r="O179" s="70"/>
      <c r="P179" s="143" t="str">
        <f t="shared" si="118"/>
        <v>Géologue, acousticien, physicien du bâtiment</v>
      </c>
      <c r="Q179" s="144">
        <f t="shared" si="127"/>
        <v>0</v>
      </c>
      <c r="R179" s="144">
        <f t="shared" si="147"/>
        <v>0</v>
      </c>
      <c r="S179" s="144">
        <f t="shared" si="147"/>
        <v>0</v>
      </c>
      <c r="T179" s="144">
        <f t="shared" si="147"/>
        <v>0</v>
      </c>
      <c r="U179" s="144">
        <f t="shared" si="147"/>
        <v>0</v>
      </c>
      <c r="V179" s="144">
        <f t="shared" si="147"/>
        <v>0</v>
      </c>
      <c r="W179" s="144">
        <f t="shared" si="147"/>
        <v>0</v>
      </c>
      <c r="X179" s="144">
        <f t="shared" si="147"/>
        <v>0</v>
      </c>
      <c r="Y179" s="144">
        <f t="shared" si="147"/>
        <v>0</v>
      </c>
      <c r="Z179" s="144">
        <f t="shared" si="147"/>
        <v>0</v>
      </c>
      <c r="AA179" s="144">
        <f t="shared" si="147"/>
        <v>0</v>
      </c>
      <c r="AB179" s="144">
        <f t="shared" si="147"/>
        <v>0</v>
      </c>
      <c r="AC179" s="144">
        <f t="shared" si="147"/>
        <v>0</v>
      </c>
      <c r="AD179" s="144">
        <f t="shared" si="147"/>
        <v>0</v>
      </c>
      <c r="AE179" s="144">
        <f t="shared" si="147"/>
        <v>0</v>
      </c>
      <c r="AF179" s="144">
        <f t="shared" si="147"/>
        <v>0</v>
      </c>
      <c r="AG179" s="144">
        <f t="shared" si="147"/>
        <v>0</v>
      </c>
      <c r="AH179" s="144">
        <f t="shared" si="147"/>
        <v>0</v>
      </c>
      <c r="AI179" s="144">
        <f t="shared" si="147"/>
        <v>0</v>
      </c>
      <c r="AJ179" s="144">
        <f t="shared" si="147"/>
        <v>0</v>
      </c>
      <c r="AK179" s="144">
        <f t="shared" si="147"/>
        <v>0</v>
      </c>
      <c r="AL179" s="144">
        <f t="shared" si="147"/>
        <v>0</v>
      </c>
      <c r="AM179" s="144">
        <f t="shared" si="147"/>
        <v>0</v>
      </c>
      <c r="AN179" s="144">
        <f t="shared" si="147"/>
        <v>0</v>
      </c>
      <c r="AO179" s="144">
        <f t="shared" si="147"/>
        <v>0</v>
      </c>
      <c r="AP179" s="144">
        <f t="shared" si="147"/>
        <v>0</v>
      </c>
      <c r="AQ179" s="144">
        <f t="shared" si="147"/>
        <v>0</v>
      </c>
      <c r="AR179" s="144">
        <f t="shared" si="147"/>
        <v>0</v>
      </c>
      <c r="AS179" s="144">
        <f t="shared" si="147"/>
        <v>0</v>
      </c>
      <c r="AT179" s="144">
        <f t="shared" si="147"/>
        <v>0</v>
      </c>
      <c r="AU179" s="144">
        <f t="shared" si="147"/>
        <v>0</v>
      </c>
      <c r="AV179" s="144">
        <f t="shared" si="148"/>
        <v>0</v>
      </c>
      <c r="AX179" s="144">
        <f t="shared" si="149"/>
        <v>0</v>
      </c>
      <c r="AY179" s="144">
        <f t="shared" si="144"/>
        <v>0</v>
      </c>
      <c r="AZ179" s="144">
        <f t="shared" si="144"/>
        <v>0</v>
      </c>
      <c r="BA179" s="144">
        <f t="shared" si="144"/>
        <v>0</v>
      </c>
      <c r="BB179" s="144">
        <f t="shared" si="144"/>
        <v>0</v>
      </c>
      <c r="BC179" s="144">
        <f t="shared" si="144"/>
        <v>0</v>
      </c>
      <c r="BD179" s="144">
        <f t="shared" si="144"/>
        <v>0</v>
      </c>
      <c r="BE179" s="144">
        <f t="shared" si="144"/>
        <v>0</v>
      </c>
      <c r="BF179" s="144">
        <f t="shared" si="144"/>
        <v>0</v>
      </c>
      <c r="BG179" s="144">
        <f t="shared" si="144"/>
        <v>0</v>
      </c>
      <c r="BH179" s="144">
        <f t="shared" si="144"/>
        <v>0</v>
      </c>
      <c r="BI179" s="144">
        <f t="shared" si="144"/>
        <v>0</v>
      </c>
      <c r="BJ179" s="144">
        <f t="shared" si="144"/>
        <v>0</v>
      </c>
      <c r="BK179" s="144">
        <f t="shared" si="144"/>
        <v>0</v>
      </c>
      <c r="BL179" s="144">
        <f t="shared" si="144"/>
        <v>0</v>
      </c>
      <c r="BM179" s="144">
        <f t="shared" si="144"/>
        <v>0</v>
      </c>
      <c r="BN179" s="144">
        <f t="shared" si="143"/>
        <v>0</v>
      </c>
      <c r="BO179" s="144">
        <f t="shared" si="143"/>
        <v>0</v>
      </c>
      <c r="BP179" s="144">
        <f t="shared" si="143"/>
        <v>0</v>
      </c>
      <c r="BQ179" s="144">
        <f t="shared" si="143"/>
        <v>0</v>
      </c>
      <c r="BR179" s="144">
        <f t="shared" si="150"/>
        <v>0</v>
      </c>
      <c r="BS179" s="144">
        <f t="shared" si="150"/>
        <v>0</v>
      </c>
      <c r="BT179" s="144">
        <f t="shared" si="150"/>
        <v>0</v>
      </c>
      <c r="BU179" s="144">
        <f t="shared" si="150"/>
        <v>0</v>
      </c>
      <c r="BV179" s="144">
        <f t="shared" si="150"/>
        <v>0</v>
      </c>
      <c r="BW179" s="144">
        <f t="shared" si="150"/>
        <v>0</v>
      </c>
      <c r="BX179" s="144">
        <f t="shared" si="150"/>
        <v>0</v>
      </c>
      <c r="BY179" s="144">
        <f t="shared" si="150"/>
        <v>0</v>
      </c>
      <c r="BZ179" s="144">
        <f t="shared" si="150"/>
        <v>0</v>
      </c>
      <c r="CA179" s="144">
        <f t="shared" si="150"/>
        <v>0</v>
      </c>
      <c r="CB179" s="144">
        <f t="shared" si="150"/>
        <v>0</v>
      </c>
      <c r="CC179" s="369"/>
      <c r="CE179" s="189" t="str">
        <f t="shared" si="120"/>
        <v>Géologue, acousticien, physicien du bâtiment</v>
      </c>
      <c r="CF179" s="145"/>
      <c r="CG179" s="145">
        <v>1</v>
      </c>
      <c r="CH179" s="145">
        <v>1</v>
      </c>
      <c r="CI179" s="145">
        <v>1</v>
      </c>
      <c r="CJ179" s="145">
        <v>1</v>
      </c>
      <c r="CK179" s="145">
        <v>1</v>
      </c>
      <c r="CL179" s="145">
        <v>1</v>
      </c>
      <c r="CM179" s="145">
        <v>1</v>
      </c>
      <c r="CN179" s="145">
        <v>1</v>
      </c>
      <c r="CO179" s="145">
        <v>1</v>
      </c>
      <c r="CP179" s="145">
        <v>1</v>
      </c>
      <c r="CQ179" s="145">
        <v>1</v>
      </c>
      <c r="CR179" s="145">
        <v>1</v>
      </c>
      <c r="CS179" s="145">
        <v>1</v>
      </c>
      <c r="CT179" s="145">
        <f t="shared" si="121"/>
        <v>0</v>
      </c>
      <c r="CU179" s="145">
        <f t="shared" si="122"/>
        <v>0</v>
      </c>
      <c r="CV179" s="145">
        <f t="shared" si="123"/>
        <v>0</v>
      </c>
    </row>
    <row r="180" spans="2:100" s="137" customFormat="1" ht="13.5" hidden="1" thickBot="1" x14ac:dyDescent="0.25">
      <c r="B180" s="98" t="s">
        <v>421</v>
      </c>
      <c r="C180" s="320"/>
      <c r="D180" s="50"/>
      <c r="E180" s="152">
        <v>25</v>
      </c>
      <c r="F180" s="642"/>
      <c r="G180" s="157"/>
      <c r="H180" s="168"/>
      <c r="I180" s="168"/>
      <c r="J180" s="165"/>
      <c r="K180" s="139">
        <f t="shared" si="124"/>
        <v>25</v>
      </c>
      <c r="L180" s="140">
        <f t="shared" si="145"/>
        <v>0</v>
      </c>
      <c r="M180" s="141">
        <f t="shared" si="146"/>
        <v>0</v>
      </c>
      <c r="N180" s="141">
        <f t="shared" si="103"/>
        <v>0</v>
      </c>
      <c r="O180" s="70"/>
      <c r="P180" s="143" t="str">
        <f t="shared" si="118"/>
        <v>Permis de construire, demande d'autorisation</v>
      </c>
      <c r="Q180" s="144">
        <f t="shared" si="127"/>
        <v>0</v>
      </c>
      <c r="R180" s="144">
        <f t="shared" si="147"/>
        <v>0</v>
      </c>
      <c r="S180" s="144">
        <f t="shared" si="147"/>
        <v>0</v>
      </c>
      <c r="T180" s="144">
        <f t="shared" si="147"/>
        <v>0</v>
      </c>
      <c r="U180" s="144">
        <f t="shared" si="147"/>
        <v>0</v>
      </c>
      <c r="V180" s="144">
        <f t="shared" si="147"/>
        <v>0</v>
      </c>
      <c r="W180" s="144">
        <f t="shared" si="147"/>
        <v>0</v>
      </c>
      <c r="X180" s="144">
        <f t="shared" si="147"/>
        <v>0</v>
      </c>
      <c r="Y180" s="144">
        <f t="shared" si="147"/>
        <v>0</v>
      </c>
      <c r="Z180" s="144">
        <f t="shared" si="147"/>
        <v>0</v>
      </c>
      <c r="AA180" s="144">
        <f t="shared" si="147"/>
        <v>0</v>
      </c>
      <c r="AB180" s="144">
        <f t="shared" si="147"/>
        <v>0</v>
      </c>
      <c r="AC180" s="144">
        <f t="shared" si="147"/>
        <v>0</v>
      </c>
      <c r="AD180" s="144">
        <f t="shared" si="147"/>
        <v>0</v>
      </c>
      <c r="AE180" s="144">
        <f t="shared" si="147"/>
        <v>0</v>
      </c>
      <c r="AF180" s="144">
        <f t="shared" si="147"/>
        <v>0</v>
      </c>
      <c r="AG180" s="144">
        <f t="shared" si="147"/>
        <v>0</v>
      </c>
      <c r="AH180" s="144">
        <f t="shared" si="147"/>
        <v>0</v>
      </c>
      <c r="AI180" s="144">
        <f t="shared" si="147"/>
        <v>0</v>
      </c>
      <c r="AJ180" s="144">
        <f t="shared" si="147"/>
        <v>0</v>
      </c>
      <c r="AK180" s="144">
        <f t="shared" si="147"/>
        <v>0</v>
      </c>
      <c r="AL180" s="144">
        <f t="shared" si="147"/>
        <v>0</v>
      </c>
      <c r="AM180" s="144">
        <f t="shared" si="147"/>
        <v>0</v>
      </c>
      <c r="AN180" s="144">
        <f t="shared" si="147"/>
        <v>0</v>
      </c>
      <c r="AO180" s="144">
        <f t="shared" si="147"/>
        <v>0</v>
      </c>
      <c r="AP180" s="144">
        <f t="shared" si="147"/>
        <v>0</v>
      </c>
      <c r="AQ180" s="144">
        <f t="shared" si="147"/>
        <v>0</v>
      </c>
      <c r="AR180" s="144">
        <f t="shared" si="147"/>
        <v>0</v>
      </c>
      <c r="AS180" s="144">
        <f t="shared" si="147"/>
        <v>0</v>
      </c>
      <c r="AT180" s="144">
        <f t="shared" si="147"/>
        <v>0</v>
      </c>
      <c r="AU180" s="144">
        <f t="shared" si="147"/>
        <v>0</v>
      </c>
      <c r="AV180" s="144">
        <f t="shared" si="148"/>
        <v>0</v>
      </c>
      <c r="AX180" s="144">
        <f t="shared" si="149"/>
        <v>0</v>
      </c>
      <c r="AY180" s="144">
        <f t="shared" si="144"/>
        <v>0</v>
      </c>
      <c r="AZ180" s="144">
        <f t="shared" si="144"/>
        <v>0</v>
      </c>
      <c r="BA180" s="144">
        <f t="shared" si="144"/>
        <v>0</v>
      </c>
      <c r="BB180" s="144">
        <f t="shared" si="144"/>
        <v>0</v>
      </c>
      <c r="BC180" s="144">
        <f t="shared" si="144"/>
        <v>0</v>
      </c>
      <c r="BD180" s="144">
        <f t="shared" si="144"/>
        <v>0</v>
      </c>
      <c r="BE180" s="144">
        <f t="shared" si="144"/>
        <v>0</v>
      </c>
      <c r="BF180" s="144">
        <f t="shared" si="144"/>
        <v>0</v>
      </c>
      <c r="BG180" s="144">
        <f t="shared" si="144"/>
        <v>0</v>
      </c>
      <c r="BH180" s="144">
        <f t="shared" si="144"/>
        <v>0</v>
      </c>
      <c r="BI180" s="144">
        <f t="shared" si="144"/>
        <v>0</v>
      </c>
      <c r="BJ180" s="144">
        <f t="shared" si="144"/>
        <v>0</v>
      </c>
      <c r="BK180" s="144">
        <f t="shared" si="144"/>
        <v>0</v>
      </c>
      <c r="BL180" s="144">
        <f t="shared" si="144"/>
        <v>0</v>
      </c>
      <c r="BM180" s="144">
        <f t="shared" si="144"/>
        <v>0</v>
      </c>
      <c r="BN180" s="144">
        <f t="shared" si="143"/>
        <v>0</v>
      </c>
      <c r="BO180" s="144">
        <f t="shared" si="143"/>
        <v>0</v>
      </c>
      <c r="BP180" s="144">
        <f t="shared" si="143"/>
        <v>0</v>
      </c>
      <c r="BQ180" s="144">
        <f t="shared" si="143"/>
        <v>0</v>
      </c>
      <c r="BR180" s="144">
        <f t="shared" si="150"/>
        <v>0</v>
      </c>
      <c r="BS180" s="144">
        <f t="shared" si="150"/>
        <v>0</v>
      </c>
      <c r="BT180" s="144">
        <f t="shared" si="150"/>
        <v>0</v>
      </c>
      <c r="BU180" s="144">
        <f t="shared" si="150"/>
        <v>0</v>
      </c>
      <c r="BV180" s="144">
        <f t="shared" si="150"/>
        <v>0</v>
      </c>
      <c r="BW180" s="144">
        <f t="shared" si="150"/>
        <v>0</v>
      </c>
      <c r="BX180" s="144">
        <f t="shared" si="150"/>
        <v>0</v>
      </c>
      <c r="BY180" s="144">
        <f t="shared" si="150"/>
        <v>0</v>
      </c>
      <c r="BZ180" s="144">
        <f t="shared" si="150"/>
        <v>0</v>
      </c>
      <c r="CA180" s="144">
        <f t="shared" si="150"/>
        <v>0</v>
      </c>
      <c r="CB180" s="144">
        <f t="shared" si="150"/>
        <v>0</v>
      </c>
      <c r="CC180" s="369"/>
      <c r="CE180" s="189" t="str">
        <f t="shared" si="120"/>
        <v>Permis de construire, demande d'autorisation</v>
      </c>
      <c r="CF180" s="145"/>
      <c r="CG180" s="145">
        <v>1</v>
      </c>
      <c r="CH180" s="145">
        <v>1</v>
      </c>
      <c r="CI180" s="145">
        <v>1</v>
      </c>
      <c r="CJ180" s="145">
        <v>1</v>
      </c>
      <c r="CK180" s="145">
        <v>1</v>
      </c>
      <c r="CL180" s="145">
        <v>1</v>
      </c>
      <c r="CM180" s="145">
        <v>1</v>
      </c>
      <c r="CN180" s="145">
        <v>1</v>
      </c>
      <c r="CO180" s="145">
        <v>1</v>
      </c>
      <c r="CP180" s="145">
        <v>1</v>
      </c>
      <c r="CQ180" s="145">
        <v>1</v>
      </c>
      <c r="CR180" s="145">
        <v>1</v>
      </c>
      <c r="CS180" s="145">
        <v>1</v>
      </c>
      <c r="CT180" s="145">
        <f t="shared" si="121"/>
        <v>0</v>
      </c>
      <c r="CU180" s="145">
        <f t="shared" si="122"/>
        <v>0</v>
      </c>
      <c r="CV180" s="145">
        <f t="shared" si="123"/>
        <v>0</v>
      </c>
    </row>
    <row r="181" spans="2:100" s="137" customFormat="1" ht="13.5" hidden="1" thickBot="1" x14ac:dyDescent="0.25">
      <c r="B181" s="98" t="s">
        <v>177</v>
      </c>
      <c r="C181" s="320"/>
      <c r="D181" s="50"/>
      <c r="E181" s="152">
        <v>25</v>
      </c>
      <c r="F181" s="642"/>
      <c r="G181" s="157"/>
      <c r="H181" s="168"/>
      <c r="I181" s="168"/>
      <c r="J181" s="165"/>
      <c r="K181" s="139">
        <f t="shared" si="124"/>
        <v>25</v>
      </c>
      <c r="L181" s="140">
        <f t="shared" si="145"/>
        <v>0</v>
      </c>
      <c r="M181" s="141">
        <f t="shared" si="146"/>
        <v>0</v>
      </c>
      <c r="N181" s="141">
        <f t="shared" si="103"/>
        <v>0</v>
      </c>
      <c r="O181" s="70"/>
      <c r="P181" s="143" t="str">
        <f t="shared" si="118"/>
        <v>Reproduction, plan, copies, frais</v>
      </c>
      <c r="Q181" s="144">
        <f t="shared" si="127"/>
        <v>0</v>
      </c>
      <c r="R181" s="144">
        <f t="shared" si="147"/>
        <v>0</v>
      </c>
      <c r="S181" s="144">
        <f t="shared" si="147"/>
        <v>0</v>
      </c>
      <c r="T181" s="144">
        <f t="shared" si="147"/>
        <v>0</v>
      </c>
      <c r="U181" s="144">
        <f t="shared" si="147"/>
        <v>0</v>
      </c>
      <c r="V181" s="144">
        <f t="shared" si="147"/>
        <v>0</v>
      </c>
      <c r="W181" s="144">
        <f t="shared" si="147"/>
        <v>0</v>
      </c>
      <c r="X181" s="144">
        <f t="shared" si="147"/>
        <v>0</v>
      </c>
      <c r="Y181" s="144">
        <f t="shared" si="147"/>
        <v>0</v>
      </c>
      <c r="Z181" s="144">
        <f t="shared" si="147"/>
        <v>0</v>
      </c>
      <c r="AA181" s="144">
        <f t="shared" si="147"/>
        <v>0</v>
      </c>
      <c r="AB181" s="144">
        <f t="shared" si="147"/>
        <v>0</v>
      </c>
      <c r="AC181" s="144">
        <f t="shared" si="147"/>
        <v>0</v>
      </c>
      <c r="AD181" s="144">
        <f t="shared" si="147"/>
        <v>0</v>
      </c>
      <c r="AE181" s="144">
        <f t="shared" si="147"/>
        <v>0</v>
      </c>
      <c r="AF181" s="144">
        <f t="shared" si="147"/>
        <v>0</v>
      </c>
      <c r="AG181" s="144">
        <f t="shared" si="147"/>
        <v>0</v>
      </c>
      <c r="AH181" s="144">
        <f t="shared" si="147"/>
        <v>0</v>
      </c>
      <c r="AI181" s="144">
        <f t="shared" si="147"/>
        <v>0</v>
      </c>
      <c r="AJ181" s="144">
        <f t="shared" si="147"/>
        <v>0</v>
      </c>
      <c r="AK181" s="144">
        <f t="shared" si="147"/>
        <v>0</v>
      </c>
      <c r="AL181" s="144">
        <f t="shared" si="147"/>
        <v>0</v>
      </c>
      <c r="AM181" s="144">
        <f t="shared" si="147"/>
        <v>0</v>
      </c>
      <c r="AN181" s="144">
        <f t="shared" si="147"/>
        <v>0</v>
      </c>
      <c r="AO181" s="144">
        <f t="shared" si="147"/>
        <v>0</v>
      </c>
      <c r="AP181" s="144">
        <f t="shared" si="147"/>
        <v>0</v>
      </c>
      <c r="AQ181" s="144">
        <f t="shared" si="147"/>
        <v>0</v>
      </c>
      <c r="AR181" s="144">
        <f t="shared" si="147"/>
        <v>0</v>
      </c>
      <c r="AS181" s="144">
        <f t="shared" si="147"/>
        <v>0</v>
      </c>
      <c r="AT181" s="144">
        <f t="shared" si="147"/>
        <v>0</v>
      </c>
      <c r="AU181" s="144">
        <f t="shared" si="147"/>
        <v>0</v>
      </c>
      <c r="AV181" s="144">
        <f t="shared" si="148"/>
        <v>0</v>
      </c>
      <c r="AX181" s="144">
        <f t="shared" si="149"/>
        <v>0</v>
      </c>
      <c r="AY181" s="144">
        <f t="shared" si="144"/>
        <v>0</v>
      </c>
      <c r="AZ181" s="144">
        <f t="shared" si="144"/>
        <v>0</v>
      </c>
      <c r="BA181" s="144">
        <f t="shared" si="144"/>
        <v>0</v>
      </c>
      <c r="BB181" s="144">
        <f t="shared" si="144"/>
        <v>0</v>
      </c>
      <c r="BC181" s="144">
        <f t="shared" si="144"/>
        <v>0</v>
      </c>
      <c r="BD181" s="144">
        <f t="shared" si="144"/>
        <v>0</v>
      </c>
      <c r="BE181" s="144">
        <f t="shared" si="144"/>
        <v>0</v>
      </c>
      <c r="BF181" s="144">
        <f t="shared" si="144"/>
        <v>0</v>
      </c>
      <c r="BG181" s="144">
        <f t="shared" si="144"/>
        <v>0</v>
      </c>
      <c r="BH181" s="144">
        <f t="shared" si="144"/>
        <v>0</v>
      </c>
      <c r="BI181" s="144">
        <f t="shared" si="144"/>
        <v>0</v>
      </c>
      <c r="BJ181" s="144">
        <f t="shared" si="144"/>
        <v>0</v>
      </c>
      <c r="BK181" s="144">
        <f t="shared" si="144"/>
        <v>0</v>
      </c>
      <c r="BL181" s="144">
        <f t="shared" si="144"/>
        <v>0</v>
      </c>
      <c r="BM181" s="144">
        <f t="shared" si="144"/>
        <v>0</v>
      </c>
      <c r="BN181" s="144">
        <f t="shared" si="143"/>
        <v>0</v>
      </c>
      <c r="BO181" s="144">
        <f t="shared" si="143"/>
        <v>0</v>
      </c>
      <c r="BP181" s="144">
        <f t="shared" si="143"/>
        <v>0</v>
      </c>
      <c r="BQ181" s="144">
        <f t="shared" si="143"/>
        <v>0</v>
      </c>
      <c r="BR181" s="144">
        <f t="shared" si="150"/>
        <v>0</v>
      </c>
      <c r="BS181" s="144">
        <f t="shared" si="150"/>
        <v>0</v>
      </c>
      <c r="BT181" s="144">
        <f t="shared" si="150"/>
        <v>0</v>
      </c>
      <c r="BU181" s="144">
        <f t="shared" si="150"/>
        <v>0</v>
      </c>
      <c r="BV181" s="144">
        <f t="shared" si="150"/>
        <v>0</v>
      </c>
      <c r="BW181" s="144">
        <f t="shared" si="150"/>
        <v>0</v>
      </c>
      <c r="BX181" s="144">
        <f t="shared" si="150"/>
        <v>0</v>
      </c>
      <c r="BY181" s="144">
        <f t="shared" si="150"/>
        <v>0</v>
      </c>
      <c r="BZ181" s="144">
        <f t="shared" si="150"/>
        <v>0</v>
      </c>
      <c r="CA181" s="144">
        <f t="shared" si="150"/>
        <v>0</v>
      </c>
      <c r="CB181" s="144">
        <f t="shared" si="150"/>
        <v>0</v>
      </c>
      <c r="CC181" s="369"/>
      <c r="CE181" s="189" t="str">
        <f t="shared" si="120"/>
        <v>Reproduction, plan, copies, frais</v>
      </c>
      <c r="CF181" s="145"/>
      <c r="CG181" s="145">
        <v>1</v>
      </c>
      <c r="CH181" s="145">
        <v>1</v>
      </c>
      <c r="CI181" s="145">
        <v>1</v>
      </c>
      <c r="CJ181" s="145">
        <v>1</v>
      </c>
      <c r="CK181" s="145">
        <v>1</v>
      </c>
      <c r="CL181" s="145">
        <v>1</v>
      </c>
      <c r="CM181" s="145">
        <v>1</v>
      </c>
      <c r="CN181" s="145">
        <v>1</v>
      </c>
      <c r="CO181" s="145">
        <v>1</v>
      </c>
      <c r="CP181" s="145">
        <v>1</v>
      </c>
      <c r="CQ181" s="145">
        <v>1</v>
      </c>
      <c r="CR181" s="145">
        <v>1</v>
      </c>
      <c r="CS181" s="145">
        <v>1</v>
      </c>
      <c r="CT181" s="145">
        <f t="shared" si="121"/>
        <v>0</v>
      </c>
      <c r="CU181" s="145">
        <f t="shared" si="122"/>
        <v>0</v>
      </c>
      <c r="CV181" s="145">
        <f t="shared" si="123"/>
        <v>0</v>
      </c>
    </row>
    <row r="182" spans="2:100" s="137" customFormat="1" ht="13.5" hidden="1" thickBot="1" x14ac:dyDescent="0.25">
      <c r="B182" s="98" t="s">
        <v>178</v>
      </c>
      <c r="C182" s="320"/>
      <c r="D182" s="50"/>
      <c r="E182" s="152">
        <v>25</v>
      </c>
      <c r="F182" s="642"/>
      <c r="G182" s="157"/>
      <c r="H182" s="168"/>
      <c r="I182" s="168"/>
      <c r="J182" s="165"/>
      <c r="K182" s="139">
        <f t="shared" si="124"/>
        <v>25</v>
      </c>
      <c r="L182" s="140">
        <f t="shared" si="145"/>
        <v>0</v>
      </c>
      <c r="M182" s="141">
        <f t="shared" si="146"/>
        <v>0</v>
      </c>
      <c r="N182" s="141">
        <f t="shared" si="103"/>
        <v>0</v>
      </c>
      <c r="O182" s="70"/>
      <c r="P182" s="143" t="str">
        <f t="shared" si="118"/>
        <v>AQ (planification, exécution)</v>
      </c>
      <c r="Q182" s="144">
        <f t="shared" si="127"/>
        <v>0</v>
      </c>
      <c r="R182" s="144">
        <f t="shared" si="147"/>
        <v>0</v>
      </c>
      <c r="S182" s="144">
        <f t="shared" si="147"/>
        <v>0</v>
      </c>
      <c r="T182" s="144">
        <f t="shared" si="147"/>
        <v>0</v>
      </c>
      <c r="U182" s="144">
        <f t="shared" si="147"/>
        <v>0</v>
      </c>
      <c r="V182" s="144">
        <f t="shared" si="147"/>
        <v>0</v>
      </c>
      <c r="W182" s="144">
        <f t="shared" si="147"/>
        <v>0</v>
      </c>
      <c r="X182" s="144">
        <f t="shared" si="147"/>
        <v>0</v>
      </c>
      <c r="Y182" s="144">
        <f t="shared" si="147"/>
        <v>0</v>
      </c>
      <c r="Z182" s="144">
        <f t="shared" si="147"/>
        <v>0</v>
      </c>
      <c r="AA182" s="144">
        <f t="shared" si="147"/>
        <v>0</v>
      </c>
      <c r="AB182" s="144">
        <f t="shared" si="147"/>
        <v>0</v>
      </c>
      <c r="AC182" s="144">
        <f t="shared" si="147"/>
        <v>0</v>
      </c>
      <c r="AD182" s="144">
        <f t="shared" si="147"/>
        <v>0</v>
      </c>
      <c r="AE182" s="144">
        <f t="shared" si="147"/>
        <v>0</v>
      </c>
      <c r="AF182" s="144">
        <f t="shared" si="147"/>
        <v>0</v>
      </c>
      <c r="AG182" s="144">
        <f t="shared" si="147"/>
        <v>0</v>
      </c>
      <c r="AH182" s="144">
        <f t="shared" si="147"/>
        <v>0</v>
      </c>
      <c r="AI182" s="144">
        <f t="shared" si="147"/>
        <v>0</v>
      </c>
      <c r="AJ182" s="144">
        <f t="shared" si="147"/>
        <v>0</v>
      </c>
      <c r="AK182" s="144">
        <f t="shared" si="147"/>
        <v>0</v>
      </c>
      <c r="AL182" s="144">
        <f t="shared" si="147"/>
        <v>0</v>
      </c>
      <c r="AM182" s="144">
        <f t="shared" si="147"/>
        <v>0</v>
      </c>
      <c r="AN182" s="144">
        <f t="shared" si="147"/>
        <v>0</v>
      </c>
      <c r="AO182" s="144">
        <f t="shared" si="147"/>
        <v>0</v>
      </c>
      <c r="AP182" s="144">
        <f t="shared" si="147"/>
        <v>0</v>
      </c>
      <c r="AQ182" s="144">
        <f t="shared" si="147"/>
        <v>0</v>
      </c>
      <c r="AR182" s="144">
        <f t="shared" si="147"/>
        <v>0</v>
      </c>
      <c r="AS182" s="144">
        <f t="shared" si="147"/>
        <v>0</v>
      </c>
      <c r="AT182" s="144">
        <f t="shared" si="147"/>
        <v>0</v>
      </c>
      <c r="AU182" s="144">
        <f t="shared" si="147"/>
        <v>0</v>
      </c>
      <c r="AV182" s="144">
        <f t="shared" si="148"/>
        <v>0</v>
      </c>
      <c r="AX182" s="144">
        <f t="shared" si="149"/>
        <v>0</v>
      </c>
      <c r="AY182" s="144">
        <f t="shared" si="144"/>
        <v>0</v>
      </c>
      <c r="AZ182" s="144">
        <f t="shared" si="144"/>
        <v>0</v>
      </c>
      <c r="BA182" s="144">
        <f t="shared" si="144"/>
        <v>0</v>
      </c>
      <c r="BB182" s="144">
        <f t="shared" si="144"/>
        <v>0</v>
      </c>
      <c r="BC182" s="144">
        <f t="shared" si="144"/>
        <v>0</v>
      </c>
      <c r="BD182" s="144">
        <f t="shared" si="144"/>
        <v>0</v>
      </c>
      <c r="BE182" s="144">
        <f t="shared" si="144"/>
        <v>0</v>
      </c>
      <c r="BF182" s="144">
        <f t="shared" si="144"/>
        <v>0</v>
      </c>
      <c r="BG182" s="144">
        <f t="shared" si="144"/>
        <v>0</v>
      </c>
      <c r="BH182" s="144">
        <f t="shared" si="144"/>
        <v>0</v>
      </c>
      <c r="BI182" s="144">
        <f t="shared" si="144"/>
        <v>0</v>
      </c>
      <c r="BJ182" s="144">
        <f t="shared" si="144"/>
        <v>0</v>
      </c>
      <c r="BK182" s="144">
        <f t="shared" si="144"/>
        <v>0</v>
      </c>
      <c r="BL182" s="144">
        <f t="shared" si="144"/>
        <v>0</v>
      </c>
      <c r="BM182" s="144">
        <f t="shared" si="144"/>
        <v>0</v>
      </c>
      <c r="BN182" s="144">
        <f t="shared" si="143"/>
        <v>0</v>
      </c>
      <c r="BO182" s="144">
        <f t="shared" si="143"/>
        <v>0</v>
      </c>
      <c r="BP182" s="144">
        <f t="shared" si="143"/>
        <v>0</v>
      </c>
      <c r="BQ182" s="144">
        <f t="shared" si="143"/>
        <v>0</v>
      </c>
      <c r="BR182" s="144">
        <f t="shared" si="150"/>
        <v>0</v>
      </c>
      <c r="BS182" s="144">
        <f t="shared" si="150"/>
        <v>0</v>
      </c>
      <c r="BT182" s="144">
        <f t="shared" si="150"/>
        <v>0</v>
      </c>
      <c r="BU182" s="144">
        <f t="shared" si="150"/>
        <v>0</v>
      </c>
      <c r="BV182" s="144">
        <f t="shared" si="150"/>
        <v>0</v>
      </c>
      <c r="BW182" s="144">
        <f t="shared" si="150"/>
        <v>0</v>
      </c>
      <c r="BX182" s="144">
        <f t="shared" si="150"/>
        <v>0</v>
      </c>
      <c r="BY182" s="144">
        <f t="shared" si="150"/>
        <v>0</v>
      </c>
      <c r="BZ182" s="144">
        <f t="shared" si="150"/>
        <v>0</v>
      </c>
      <c r="CA182" s="144">
        <f t="shared" si="150"/>
        <v>0</v>
      </c>
      <c r="CB182" s="144">
        <f t="shared" si="150"/>
        <v>0</v>
      </c>
      <c r="CC182" s="369"/>
      <c r="CE182" s="189" t="str">
        <f t="shared" si="120"/>
        <v>AQ (planification, exécution)</v>
      </c>
      <c r="CF182" s="145"/>
      <c r="CG182" s="145">
        <v>1</v>
      </c>
      <c r="CH182" s="145">
        <v>1</v>
      </c>
      <c r="CI182" s="145">
        <v>1</v>
      </c>
      <c r="CJ182" s="145">
        <v>1</v>
      </c>
      <c r="CK182" s="145">
        <v>1</v>
      </c>
      <c r="CL182" s="145">
        <v>1</v>
      </c>
      <c r="CM182" s="145">
        <v>1</v>
      </c>
      <c r="CN182" s="145">
        <v>1</v>
      </c>
      <c r="CO182" s="145">
        <v>1</v>
      </c>
      <c r="CP182" s="145">
        <v>1</v>
      </c>
      <c r="CQ182" s="145">
        <v>1</v>
      </c>
      <c r="CR182" s="145">
        <v>1</v>
      </c>
      <c r="CS182" s="145">
        <v>1</v>
      </c>
      <c r="CT182" s="145">
        <f t="shared" si="121"/>
        <v>0</v>
      </c>
      <c r="CU182" s="145">
        <f t="shared" si="122"/>
        <v>0</v>
      </c>
      <c r="CV182" s="145">
        <f t="shared" si="123"/>
        <v>0</v>
      </c>
    </row>
    <row r="183" spans="2:100" s="137" customFormat="1" ht="13.5" hidden="1" thickBot="1" x14ac:dyDescent="0.25">
      <c r="B183" s="98" t="s">
        <v>179</v>
      </c>
      <c r="C183" s="320"/>
      <c r="D183" s="50"/>
      <c r="E183" s="152">
        <v>25</v>
      </c>
      <c r="F183" s="642"/>
      <c r="G183" s="157"/>
      <c r="H183" s="168"/>
      <c r="I183" s="168"/>
      <c r="J183" s="165"/>
      <c r="K183" s="139">
        <f t="shared" si="124"/>
        <v>25</v>
      </c>
      <c r="L183" s="140">
        <f t="shared" si="145"/>
        <v>0</v>
      </c>
      <c r="M183" s="141">
        <f t="shared" si="146"/>
        <v>0</v>
      </c>
      <c r="N183" s="141">
        <f t="shared" si="103"/>
        <v>0</v>
      </c>
      <c r="O183" s="70"/>
      <c r="P183" s="143" t="str">
        <f t="shared" si="118"/>
        <v>Optimisation de l'exploitation après la mise en service</v>
      </c>
      <c r="Q183" s="144">
        <f t="shared" si="127"/>
        <v>0</v>
      </c>
      <c r="R183" s="144">
        <f t="shared" si="147"/>
        <v>0</v>
      </c>
      <c r="S183" s="144">
        <f t="shared" si="147"/>
        <v>0</v>
      </c>
      <c r="T183" s="144">
        <f t="shared" si="147"/>
        <v>0</v>
      </c>
      <c r="U183" s="144">
        <f t="shared" si="147"/>
        <v>0</v>
      </c>
      <c r="V183" s="144">
        <f t="shared" si="147"/>
        <v>0</v>
      </c>
      <c r="W183" s="144">
        <f t="shared" si="147"/>
        <v>0</v>
      </c>
      <c r="X183" s="144">
        <f t="shared" si="147"/>
        <v>0</v>
      </c>
      <c r="Y183" s="144">
        <f t="shared" si="147"/>
        <v>0</v>
      </c>
      <c r="Z183" s="144">
        <f t="shared" si="147"/>
        <v>0</v>
      </c>
      <c r="AA183" s="144">
        <f t="shared" si="147"/>
        <v>0</v>
      </c>
      <c r="AB183" s="144">
        <f t="shared" si="147"/>
        <v>0</v>
      </c>
      <c r="AC183" s="144">
        <f t="shared" si="147"/>
        <v>0</v>
      </c>
      <c r="AD183" s="144">
        <f t="shared" si="147"/>
        <v>0</v>
      </c>
      <c r="AE183" s="144">
        <f t="shared" si="147"/>
        <v>0</v>
      </c>
      <c r="AF183" s="144">
        <f t="shared" si="147"/>
        <v>0</v>
      </c>
      <c r="AG183" s="144">
        <f t="shared" si="147"/>
        <v>0</v>
      </c>
      <c r="AH183" s="144">
        <f t="shared" si="147"/>
        <v>0</v>
      </c>
      <c r="AI183" s="144">
        <f t="shared" si="147"/>
        <v>0</v>
      </c>
      <c r="AJ183" s="144">
        <f t="shared" si="147"/>
        <v>0</v>
      </c>
      <c r="AK183" s="144">
        <f t="shared" si="147"/>
        <v>0</v>
      </c>
      <c r="AL183" s="144">
        <f t="shared" si="147"/>
        <v>0</v>
      </c>
      <c r="AM183" s="144">
        <f t="shared" si="147"/>
        <v>0</v>
      </c>
      <c r="AN183" s="144">
        <f t="shared" si="147"/>
        <v>0</v>
      </c>
      <c r="AO183" s="144">
        <f t="shared" si="147"/>
        <v>0</v>
      </c>
      <c r="AP183" s="144">
        <f t="shared" si="147"/>
        <v>0</v>
      </c>
      <c r="AQ183" s="144">
        <f t="shared" si="147"/>
        <v>0</v>
      </c>
      <c r="AR183" s="144">
        <f t="shared" si="147"/>
        <v>0</v>
      </c>
      <c r="AS183" s="144">
        <f t="shared" si="147"/>
        <v>0</v>
      </c>
      <c r="AT183" s="144">
        <f t="shared" si="147"/>
        <v>0</v>
      </c>
      <c r="AU183" s="144">
        <f t="shared" si="147"/>
        <v>0</v>
      </c>
      <c r="AV183" s="144">
        <f t="shared" si="148"/>
        <v>0</v>
      </c>
      <c r="AX183" s="144">
        <f t="shared" si="149"/>
        <v>0</v>
      </c>
      <c r="AY183" s="144">
        <f t="shared" si="144"/>
        <v>0</v>
      </c>
      <c r="AZ183" s="144">
        <f t="shared" si="144"/>
        <v>0</v>
      </c>
      <c r="BA183" s="144">
        <f t="shared" si="144"/>
        <v>0</v>
      </c>
      <c r="BB183" s="144">
        <f t="shared" si="144"/>
        <v>0</v>
      </c>
      <c r="BC183" s="144">
        <f t="shared" si="144"/>
        <v>0</v>
      </c>
      <c r="BD183" s="144">
        <f t="shared" si="144"/>
        <v>0</v>
      </c>
      <c r="BE183" s="144">
        <f t="shared" si="144"/>
        <v>0</v>
      </c>
      <c r="BF183" s="144">
        <f t="shared" si="144"/>
        <v>0</v>
      </c>
      <c r="BG183" s="144">
        <f t="shared" si="144"/>
        <v>0</v>
      </c>
      <c r="BH183" s="144">
        <f t="shared" si="144"/>
        <v>0</v>
      </c>
      <c r="BI183" s="144">
        <f t="shared" si="144"/>
        <v>0</v>
      </c>
      <c r="BJ183" s="144">
        <f t="shared" si="144"/>
        <v>0</v>
      </c>
      <c r="BK183" s="144">
        <f t="shared" si="144"/>
        <v>0</v>
      </c>
      <c r="BL183" s="144">
        <f t="shared" si="144"/>
        <v>0</v>
      </c>
      <c r="BM183" s="144">
        <f t="shared" si="144"/>
        <v>0</v>
      </c>
      <c r="BN183" s="144">
        <f t="shared" si="143"/>
        <v>0</v>
      </c>
      <c r="BO183" s="144">
        <f t="shared" si="143"/>
        <v>0</v>
      </c>
      <c r="BP183" s="144">
        <f t="shared" si="143"/>
        <v>0</v>
      </c>
      <c r="BQ183" s="144">
        <f t="shared" si="143"/>
        <v>0</v>
      </c>
      <c r="BR183" s="144">
        <f t="shared" si="150"/>
        <v>0</v>
      </c>
      <c r="BS183" s="144">
        <f t="shared" si="150"/>
        <v>0</v>
      </c>
      <c r="BT183" s="144">
        <f t="shared" si="150"/>
        <v>0</v>
      </c>
      <c r="BU183" s="144">
        <f t="shared" si="150"/>
        <v>0</v>
      </c>
      <c r="BV183" s="144">
        <f t="shared" si="150"/>
        <v>0</v>
      </c>
      <c r="BW183" s="144">
        <f t="shared" si="150"/>
        <v>0</v>
      </c>
      <c r="BX183" s="144">
        <f t="shared" si="150"/>
        <v>0</v>
      </c>
      <c r="BY183" s="144">
        <f t="shared" si="150"/>
        <v>0</v>
      </c>
      <c r="BZ183" s="144">
        <f t="shared" si="150"/>
        <v>0</v>
      </c>
      <c r="CA183" s="144">
        <f t="shared" si="150"/>
        <v>0</v>
      </c>
      <c r="CB183" s="144">
        <f t="shared" si="150"/>
        <v>0</v>
      </c>
      <c r="CC183" s="369"/>
      <c r="CE183" s="189" t="str">
        <f t="shared" si="120"/>
        <v>Optimisation de l'exploitation après la mise en service</v>
      </c>
      <c r="CF183" s="145"/>
      <c r="CG183" s="145">
        <v>1</v>
      </c>
      <c r="CH183" s="145">
        <v>1</v>
      </c>
      <c r="CI183" s="145">
        <v>1</v>
      </c>
      <c r="CJ183" s="145">
        <v>1</v>
      </c>
      <c r="CK183" s="145">
        <v>1</v>
      </c>
      <c r="CL183" s="145">
        <v>1</v>
      </c>
      <c r="CM183" s="145">
        <v>1</v>
      </c>
      <c r="CN183" s="145">
        <v>1</v>
      </c>
      <c r="CO183" s="145">
        <v>1</v>
      </c>
      <c r="CP183" s="145">
        <v>1</v>
      </c>
      <c r="CQ183" s="145">
        <v>1</v>
      </c>
      <c r="CR183" s="145">
        <v>1</v>
      </c>
      <c r="CS183" s="145">
        <v>1</v>
      </c>
      <c r="CT183" s="145">
        <f t="shared" si="121"/>
        <v>0</v>
      </c>
      <c r="CU183" s="145">
        <f t="shared" si="122"/>
        <v>0</v>
      </c>
      <c r="CV183" s="145">
        <f t="shared" si="123"/>
        <v>0</v>
      </c>
    </row>
    <row r="184" spans="2:100" s="137" customFormat="1" ht="13.5" hidden="1" thickBot="1" x14ac:dyDescent="0.25">
      <c r="B184" s="98" t="s">
        <v>180</v>
      </c>
      <c r="C184" s="320"/>
      <c r="D184" s="50"/>
      <c r="E184" s="152">
        <v>5</v>
      </c>
      <c r="F184" s="642"/>
      <c r="G184" s="157"/>
      <c r="H184" s="168"/>
      <c r="I184" s="168"/>
      <c r="J184" s="165"/>
      <c r="K184" s="139">
        <f t="shared" si="124"/>
        <v>5</v>
      </c>
      <c r="L184" s="140">
        <f t="shared" si="145"/>
        <v>0</v>
      </c>
      <c r="M184" s="141">
        <f t="shared" si="146"/>
        <v>0</v>
      </c>
      <c r="N184" s="141">
        <f t="shared" si="103"/>
        <v>0</v>
      </c>
      <c r="O184" s="70"/>
      <c r="P184" s="143" t="str">
        <f t="shared" si="118"/>
        <v>Optimisation de l'exploitation tous les 5 ans</v>
      </c>
      <c r="Q184" s="144">
        <f t="shared" si="127"/>
        <v>0</v>
      </c>
      <c r="R184" s="144">
        <f t="shared" si="147"/>
        <v>0</v>
      </c>
      <c r="S184" s="144">
        <f t="shared" si="147"/>
        <v>0</v>
      </c>
      <c r="T184" s="144">
        <f t="shared" si="147"/>
        <v>0</v>
      </c>
      <c r="U184" s="144">
        <f t="shared" si="147"/>
        <v>0</v>
      </c>
      <c r="V184" s="144">
        <f t="shared" si="147"/>
        <v>0</v>
      </c>
      <c r="W184" s="144">
        <f t="shared" si="147"/>
        <v>0</v>
      </c>
      <c r="X184" s="144">
        <f t="shared" si="147"/>
        <v>0</v>
      </c>
      <c r="Y184" s="144">
        <f t="shared" si="147"/>
        <v>0</v>
      </c>
      <c r="Z184" s="144">
        <f t="shared" si="147"/>
        <v>0</v>
      </c>
      <c r="AA184" s="144">
        <f t="shared" si="147"/>
        <v>0</v>
      </c>
      <c r="AB184" s="144">
        <f t="shared" si="147"/>
        <v>0</v>
      </c>
      <c r="AC184" s="144">
        <f t="shared" si="147"/>
        <v>0</v>
      </c>
      <c r="AD184" s="144">
        <f t="shared" si="147"/>
        <v>0</v>
      </c>
      <c r="AE184" s="144">
        <f t="shared" si="147"/>
        <v>0</v>
      </c>
      <c r="AF184" s="144">
        <f t="shared" si="147"/>
        <v>0</v>
      </c>
      <c r="AG184" s="144">
        <f t="shared" ref="AG184:AU184" si="151">IF(Betrachtungszeit_Heizung&lt;AG$26,0,IF(AND(AF$26&lt;&gt;0,AF$26/($K184)=INT(AF$26/($K184))),$D184,0))</f>
        <v>0</v>
      </c>
      <c r="AH184" s="144">
        <f t="shared" si="151"/>
        <v>0</v>
      </c>
      <c r="AI184" s="144">
        <f t="shared" si="151"/>
        <v>0</v>
      </c>
      <c r="AJ184" s="144">
        <f t="shared" si="151"/>
        <v>0</v>
      </c>
      <c r="AK184" s="144">
        <f t="shared" si="151"/>
        <v>0</v>
      </c>
      <c r="AL184" s="144">
        <f t="shared" si="151"/>
        <v>0</v>
      </c>
      <c r="AM184" s="144">
        <f t="shared" si="151"/>
        <v>0</v>
      </c>
      <c r="AN184" s="144">
        <f t="shared" si="151"/>
        <v>0</v>
      </c>
      <c r="AO184" s="144">
        <f t="shared" si="151"/>
        <v>0</v>
      </c>
      <c r="AP184" s="144">
        <f t="shared" si="151"/>
        <v>0</v>
      </c>
      <c r="AQ184" s="144">
        <f t="shared" si="151"/>
        <v>0</v>
      </c>
      <c r="AR184" s="144">
        <f t="shared" si="151"/>
        <v>0</v>
      </c>
      <c r="AS184" s="144">
        <f t="shared" si="151"/>
        <v>0</v>
      </c>
      <c r="AT184" s="144">
        <f t="shared" si="151"/>
        <v>0</v>
      </c>
      <c r="AU184" s="144">
        <f t="shared" si="151"/>
        <v>0</v>
      </c>
      <c r="AV184" s="144">
        <f t="shared" si="148"/>
        <v>0</v>
      </c>
      <c r="AX184" s="144">
        <f t="shared" si="149"/>
        <v>0</v>
      </c>
      <c r="AY184" s="144">
        <f t="shared" si="144"/>
        <v>0</v>
      </c>
      <c r="AZ184" s="144">
        <f t="shared" si="144"/>
        <v>0</v>
      </c>
      <c r="BA184" s="144">
        <f t="shared" si="144"/>
        <v>0</v>
      </c>
      <c r="BB184" s="144">
        <f t="shared" si="144"/>
        <v>0</v>
      </c>
      <c r="BC184" s="144">
        <f t="shared" si="144"/>
        <v>0</v>
      </c>
      <c r="BD184" s="144">
        <f t="shared" si="144"/>
        <v>0</v>
      </c>
      <c r="BE184" s="144">
        <f t="shared" si="144"/>
        <v>0</v>
      </c>
      <c r="BF184" s="144">
        <f t="shared" si="144"/>
        <v>0</v>
      </c>
      <c r="BG184" s="144">
        <f t="shared" si="144"/>
        <v>0</v>
      </c>
      <c r="BH184" s="144">
        <f t="shared" si="144"/>
        <v>0</v>
      </c>
      <c r="BI184" s="144">
        <f t="shared" si="144"/>
        <v>0</v>
      </c>
      <c r="BJ184" s="144">
        <f t="shared" si="144"/>
        <v>0</v>
      </c>
      <c r="BK184" s="144">
        <f t="shared" si="144"/>
        <v>0</v>
      </c>
      <c r="BL184" s="144">
        <f t="shared" si="144"/>
        <v>0</v>
      </c>
      <c r="BM184" s="144">
        <f t="shared" si="144"/>
        <v>0</v>
      </c>
      <c r="BN184" s="144">
        <f t="shared" si="143"/>
        <v>0</v>
      </c>
      <c r="BO184" s="144">
        <f t="shared" si="143"/>
        <v>0</v>
      </c>
      <c r="BP184" s="144">
        <f t="shared" si="143"/>
        <v>0</v>
      </c>
      <c r="BQ184" s="144">
        <f t="shared" si="143"/>
        <v>0</v>
      </c>
      <c r="BR184" s="144">
        <f t="shared" si="150"/>
        <v>0</v>
      </c>
      <c r="BS184" s="144">
        <f t="shared" si="150"/>
        <v>0</v>
      </c>
      <c r="BT184" s="144">
        <f t="shared" si="150"/>
        <v>0</v>
      </c>
      <c r="BU184" s="144">
        <f t="shared" si="150"/>
        <v>0</v>
      </c>
      <c r="BV184" s="144">
        <f t="shared" si="150"/>
        <v>0</v>
      </c>
      <c r="BW184" s="144">
        <f t="shared" si="150"/>
        <v>0</v>
      </c>
      <c r="BX184" s="144">
        <f t="shared" si="150"/>
        <v>0</v>
      </c>
      <c r="BY184" s="144">
        <f t="shared" si="150"/>
        <v>0</v>
      </c>
      <c r="BZ184" s="144">
        <f t="shared" si="150"/>
        <v>0</v>
      </c>
      <c r="CA184" s="144">
        <f t="shared" si="150"/>
        <v>0</v>
      </c>
      <c r="CB184" s="144">
        <f t="shared" si="150"/>
        <v>0</v>
      </c>
      <c r="CC184" s="369"/>
      <c r="CE184" s="189" t="str">
        <f t="shared" si="120"/>
        <v>Optimisation de l'exploitation tous les 5 ans</v>
      </c>
      <c r="CF184" s="145"/>
      <c r="CG184" s="145">
        <v>1</v>
      </c>
      <c r="CH184" s="145">
        <v>1</v>
      </c>
      <c r="CI184" s="145">
        <v>1</v>
      </c>
      <c r="CJ184" s="145">
        <v>1</v>
      </c>
      <c r="CK184" s="145">
        <v>1</v>
      </c>
      <c r="CL184" s="145">
        <v>1</v>
      </c>
      <c r="CM184" s="145">
        <v>1</v>
      </c>
      <c r="CN184" s="145">
        <v>1</v>
      </c>
      <c r="CO184" s="145">
        <v>1</v>
      </c>
      <c r="CP184" s="145">
        <v>1</v>
      </c>
      <c r="CQ184" s="145">
        <v>1</v>
      </c>
      <c r="CR184" s="145">
        <v>1</v>
      </c>
      <c r="CS184" s="145">
        <v>1</v>
      </c>
      <c r="CT184" s="145">
        <f t="shared" si="121"/>
        <v>0</v>
      </c>
      <c r="CU184" s="145">
        <f t="shared" si="122"/>
        <v>0</v>
      </c>
      <c r="CV184" s="145">
        <f t="shared" si="123"/>
        <v>0</v>
      </c>
    </row>
    <row r="185" spans="2:100" s="137" customFormat="1" hidden="1" x14ac:dyDescent="0.2">
      <c r="B185" s="95" t="s">
        <v>45</v>
      </c>
      <c r="C185" s="320"/>
      <c r="D185" s="50"/>
      <c r="E185" s="510">
        <v>30</v>
      </c>
      <c r="F185" s="643"/>
      <c r="G185" s="157"/>
      <c r="H185" s="626"/>
      <c r="I185" s="627"/>
      <c r="J185" s="84"/>
      <c r="K185" s="139">
        <f>IF(ISNUMBER(F185),F185,IF(ISNUMBER(E185),E185,0))</f>
        <v>30</v>
      </c>
      <c r="L185" s="140">
        <f t="shared" si="145"/>
        <v>0</v>
      </c>
      <c r="M185" s="141">
        <f t="shared" si="146"/>
        <v>0</v>
      </c>
      <c r="N185" s="141">
        <f t="shared" si="103"/>
        <v>0</v>
      </c>
      <c r="O185" s="70"/>
      <c r="P185" s="149" t="str">
        <f t="shared" si="118"/>
        <v>Autre</v>
      </c>
      <c r="Q185" s="144">
        <f t="shared" si="127"/>
        <v>0</v>
      </c>
      <c r="R185" s="144">
        <f t="shared" ref="R185:AU185" si="152">IF(Betrachtungszeit_Heizung&lt;R$26,0,IF(AND(Q$26&lt;&gt;0,Q$26/($K185)=INT(Q$26/($K185))),$D185,0))</f>
        <v>0</v>
      </c>
      <c r="S185" s="144">
        <f t="shared" si="152"/>
        <v>0</v>
      </c>
      <c r="T185" s="144">
        <f t="shared" si="152"/>
        <v>0</v>
      </c>
      <c r="U185" s="144">
        <f t="shared" si="152"/>
        <v>0</v>
      </c>
      <c r="V185" s="144">
        <f t="shared" si="152"/>
        <v>0</v>
      </c>
      <c r="W185" s="144">
        <f t="shared" si="152"/>
        <v>0</v>
      </c>
      <c r="X185" s="144">
        <f t="shared" si="152"/>
        <v>0</v>
      </c>
      <c r="Y185" s="144">
        <f t="shared" si="152"/>
        <v>0</v>
      </c>
      <c r="Z185" s="144">
        <f t="shared" si="152"/>
        <v>0</v>
      </c>
      <c r="AA185" s="144">
        <f t="shared" si="152"/>
        <v>0</v>
      </c>
      <c r="AB185" s="144">
        <f t="shared" si="152"/>
        <v>0</v>
      </c>
      <c r="AC185" s="144">
        <f t="shared" si="152"/>
        <v>0</v>
      </c>
      <c r="AD185" s="144">
        <f t="shared" si="152"/>
        <v>0</v>
      </c>
      <c r="AE185" s="144">
        <f t="shared" si="152"/>
        <v>0</v>
      </c>
      <c r="AF185" s="144">
        <f t="shared" si="152"/>
        <v>0</v>
      </c>
      <c r="AG185" s="144">
        <f t="shared" si="152"/>
        <v>0</v>
      </c>
      <c r="AH185" s="144">
        <f t="shared" si="152"/>
        <v>0</v>
      </c>
      <c r="AI185" s="144">
        <f t="shared" si="152"/>
        <v>0</v>
      </c>
      <c r="AJ185" s="144">
        <f t="shared" si="152"/>
        <v>0</v>
      </c>
      <c r="AK185" s="144">
        <f t="shared" si="152"/>
        <v>0</v>
      </c>
      <c r="AL185" s="144">
        <f t="shared" si="152"/>
        <v>0</v>
      </c>
      <c r="AM185" s="144">
        <f t="shared" si="152"/>
        <v>0</v>
      </c>
      <c r="AN185" s="144">
        <f t="shared" si="152"/>
        <v>0</v>
      </c>
      <c r="AO185" s="144">
        <f t="shared" si="152"/>
        <v>0</v>
      </c>
      <c r="AP185" s="144">
        <f t="shared" si="152"/>
        <v>0</v>
      </c>
      <c r="AQ185" s="144">
        <f t="shared" si="152"/>
        <v>0</v>
      </c>
      <c r="AR185" s="144">
        <f t="shared" si="152"/>
        <v>0</v>
      </c>
      <c r="AS185" s="144">
        <f t="shared" si="152"/>
        <v>0</v>
      </c>
      <c r="AT185" s="144">
        <f t="shared" si="152"/>
        <v>0</v>
      </c>
      <c r="AU185" s="144">
        <f t="shared" si="152"/>
        <v>0</v>
      </c>
      <c r="AV185" s="144">
        <f t="shared" si="148"/>
        <v>0</v>
      </c>
      <c r="AX185" s="144">
        <f t="shared" si="149"/>
        <v>0</v>
      </c>
      <c r="AY185" s="144">
        <f t="shared" si="144"/>
        <v>0</v>
      </c>
      <c r="AZ185" s="144">
        <f t="shared" si="144"/>
        <v>0</v>
      </c>
      <c r="BA185" s="144">
        <f t="shared" si="144"/>
        <v>0</v>
      </c>
      <c r="BB185" s="144">
        <f t="shared" si="144"/>
        <v>0</v>
      </c>
      <c r="BC185" s="144">
        <f t="shared" si="144"/>
        <v>0</v>
      </c>
      <c r="BD185" s="144">
        <f t="shared" si="144"/>
        <v>0</v>
      </c>
      <c r="BE185" s="144">
        <f t="shared" si="144"/>
        <v>0</v>
      </c>
      <c r="BF185" s="144">
        <f t="shared" si="144"/>
        <v>0</v>
      </c>
      <c r="BG185" s="144">
        <f t="shared" si="144"/>
        <v>0</v>
      </c>
      <c r="BH185" s="144">
        <f t="shared" si="144"/>
        <v>0</v>
      </c>
      <c r="BI185" s="144">
        <f t="shared" si="144"/>
        <v>0</v>
      </c>
      <c r="BJ185" s="144">
        <f t="shared" si="144"/>
        <v>0</v>
      </c>
      <c r="BK185" s="144">
        <f t="shared" si="144"/>
        <v>0</v>
      </c>
      <c r="BL185" s="144">
        <f t="shared" si="144"/>
        <v>0</v>
      </c>
      <c r="BM185" s="144">
        <f t="shared" si="144"/>
        <v>0</v>
      </c>
      <c r="BN185" s="144">
        <f t="shared" si="143"/>
        <v>0</v>
      </c>
      <c r="BO185" s="144">
        <f t="shared" si="143"/>
        <v>0</v>
      </c>
      <c r="BP185" s="144">
        <f t="shared" si="143"/>
        <v>0</v>
      </c>
      <c r="BQ185" s="144">
        <f t="shared" si="143"/>
        <v>0</v>
      </c>
      <c r="BR185" s="144">
        <f t="shared" si="150"/>
        <v>0</v>
      </c>
      <c r="BS185" s="144">
        <f t="shared" si="150"/>
        <v>0</v>
      </c>
      <c r="BT185" s="144">
        <f t="shared" si="150"/>
        <v>0</v>
      </c>
      <c r="BU185" s="144">
        <f t="shared" si="150"/>
        <v>0</v>
      </c>
      <c r="BV185" s="144">
        <f t="shared" si="150"/>
        <v>0</v>
      </c>
      <c r="BW185" s="144">
        <f t="shared" si="150"/>
        <v>0</v>
      </c>
      <c r="BX185" s="144">
        <f t="shared" si="150"/>
        <v>0</v>
      </c>
      <c r="BY185" s="144">
        <f t="shared" si="150"/>
        <v>0</v>
      </c>
      <c r="BZ185" s="144">
        <f t="shared" si="150"/>
        <v>0</v>
      </c>
      <c r="CA185" s="144">
        <f t="shared" si="150"/>
        <v>0</v>
      </c>
      <c r="CB185" s="144">
        <f t="shared" si="150"/>
        <v>0</v>
      </c>
      <c r="CC185" s="369"/>
      <c r="CE185" s="189" t="str">
        <f t="shared" si="120"/>
        <v>Autre</v>
      </c>
      <c r="CF185" s="145"/>
      <c r="CG185" s="145">
        <v>1</v>
      </c>
      <c r="CH185" s="145">
        <v>1</v>
      </c>
      <c r="CI185" s="145">
        <v>1</v>
      </c>
      <c r="CJ185" s="145">
        <v>1</v>
      </c>
      <c r="CK185" s="145">
        <v>1</v>
      </c>
      <c r="CL185" s="145">
        <v>1</v>
      </c>
      <c r="CM185" s="145">
        <v>1</v>
      </c>
      <c r="CN185" s="145">
        <v>1</v>
      </c>
      <c r="CO185" s="145">
        <v>1</v>
      </c>
      <c r="CP185" s="145">
        <v>1</v>
      </c>
      <c r="CQ185" s="145">
        <v>1</v>
      </c>
      <c r="CR185" s="145">
        <v>1</v>
      </c>
      <c r="CS185" s="145">
        <v>1</v>
      </c>
      <c r="CT185" s="145">
        <f t="shared" si="121"/>
        <v>0</v>
      </c>
      <c r="CU185" s="145">
        <f t="shared" si="122"/>
        <v>0</v>
      </c>
      <c r="CV185" s="145">
        <f t="shared" si="123"/>
        <v>0</v>
      </c>
    </row>
    <row r="186" spans="2:100" s="146" customFormat="1" hidden="1" x14ac:dyDescent="0.2">
      <c r="B186" s="539" t="s">
        <v>181</v>
      </c>
      <c r="C186" s="540"/>
      <c r="D186" s="172"/>
      <c r="E186" s="173"/>
      <c r="F186" s="174"/>
      <c r="G186" s="175"/>
      <c r="H186" s="176"/>
      <c r="I186" s="176"/>
      <c r="J186" s="84"/>
      <c r="K186" s="573"/>
      <c r="L186" s="574"/>
      <c r="M186" s="192"/>
      <c r="N186" s="575"/>
      <c r="O186" s="70"/>
      <c r="P186" s="551"/>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575"/>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2"/>
      <c r="BZ186" s="192"/>
      <c r="CA186" s="192"/>
      <c r="CB186" s="192"/>
      <c r="CC186" s="158"/>
      <c r="CE186" s="217"/>
      <c r="CF186" s="128"/>
      <c r="CG186" s="128"/>
      <c r="CH186" s="128"/>
      <c r="CI186" s="128"/>
      <c r="CJ186" s="128"/>
      <c r="CK186" s="128"/>
      <c r="CL186" s="128"/>
      <c r="CM186" s="128"/>
      <c r="CN186" s="128"/>
      <c r="CO186" s="128"/>
      <c r="CP186" s="128"/>
      <c r="CQ186" s="128"/>
      <c r="CR186" s="128"/>
      <c r="CS186" s="128"/>
      <c r="CT186" s="70"/>
      <c r="CU186" s="70"/>
      <c r="CV186" s="70"/>
    </row>
    <row r="187" spans="2:100" s="146" customFormat="1" hidden="1" x14ac:dyDescent="0.2">
      <c r="B187" s="541" t="str">
        <f>B26</f>
        <v>1. Source de chaleur - génie civil</v>
      </c>
      <c r="C187" s="540"/>
      <c r="D187" s="542">
        <f>SUM(D27:D35)</f>
        <v>0</v>
      </c>
      <c r="E187" s="173"/>
      <c r="F187" s="174"/>
      <c r="G187" s="175"/>
      <c r="H187" s="176"/>
      <c r="I187" s="176"/>
      <c r="J187" s="84"/>
      <c r="K187" s="511"/>
      <c r="L187" s="148"/>
      <c r="M187" s="71"/>
      <c r="N187" s="576"/>
      <c r="O187" s="70"/>
      <c r="P187" s="578"/>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576"/>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158"/>
      <c r="CF187" s="70"/>
      <c r="CG187" s="70"/>
      <c r="CH187" s="70"/>
      <c r="CI187" s="70"/>
      <c r="CJ187" s="70"/>
      <c r="CK187" s="70"/>
      <c r="CL187" s="70"/>
      <c r="CM187" s="70"/>
      <c r="CN187" s="70"/>
      <c r="CO187" s="70"/>
      <c r="CP187" s="70"/>
      <c r="CQ187" s="70"/>
      <c r="CR187" s="70"/>
      <c r="CS187" s="70"/>
      <c r="CT187" s="70"/>
      <c r="CU187" s="70"/>
      <c r="CV187" s="70"/>
    </row>
    <row r="188" spans="2:100" s="146" customFormat="1" hidden="1" x14ac:dyDescent="0.2">
      <c r="B188" s="541" t="str">
        <f>B36</f>
        <v>2. Source de chaleur - installations technique</v>
      </c>
      <c r="C188" s="540"/>
      <c r="D188" s="542">
        <f>SUM(D37:D48)</f>
        <v>0</v>
      </c>
      <c r="E188" s="173"/>
      <c r="F188" s="174"/>
      <c r="G188" s="175"/>
      <c r="H188" s="176"/>
      <c r="I188" s="176"/>
      <c r="J188" s="84"/>
      <c r="K188" s="511"/>
      <c r="L188" s="148"/>
      <c r="M188" s="71"/>
      <c r="N188" s="576"/>
      <c r="O188" s="70"/>
      <c r="P188" s="578"/>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576"/>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158"/>
      <c r="CF188" s="70"/>
      <c r="CG188" s="70"/>
      <c r="CH188" s="70"/>
      <c r="CI188" s="70"/>
      <c r="CJ188" s="70"/>
      <c r="CK188" s="70"/>
      <c r="CL188" s="70"/>
      <c r="CM188" s="70"/>
      <c r="CN188" s="70"/>
      <c r="CO188" s="70"/>
      <c r="CP188" s="70"/>
      <c r="CQ188" s="70"/>
      <c r="CR188" s="70"/>
      <c r="CS188" s="70"/>
      <c r="CT188" s="70"/>
      <c r="CU188" s="70"/>
      <c r="CV188" s="70"/>
    </row>
    <row r="189" spans="2:100" s="146" customFormat="1" hidden="1" x14ac:dyDescent="0.2">
      <c r="B189" s="541" t="str">
        <f>B49</f>
        <v>3. Approvisionnement en énergie</v>
      </c>
      <c r="C189" s="540"/>
      <c r="D189" s="542">
        <f>SUM(D50:D58)</f>
        <v>0</v>
      </c>
      <c r="E189" s="173"/>
      <c r="F189" s="174"/>
      <c r="G189" s="175"/>
      <c r="H189" s="176"/>
      <c r="I189" s="176"/>
      <c r="J189" s="84"/>
      <c r="K189" s="511"/>
      <c r="L189" s="148"/>
      <c r="M189" s="71"/>
      <c r="N189" s="576"/>
      <c r="O189" s="70"/>
      <c r="P189" s="578"/>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576"/>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158"/>
      <c r="CF189" s="70"/>
      <c r="CG189" s="70"/>
      <c r="CH189" s="70"/>
      <c r="CI189" s="70"/>
      <c r="CJ189" s="70"/>
      <c r="CK189" s="70"/>
      <c r="CL189" s="70"/>
      <c r="CM189" s="70"/>
      <c r="CN189" s="70"/>
      <c r="CO189" s="70"/>
      <c r="CP189" s="70"/>
      <c r="CQ189" s="70"/>
      <c r="CR189" s="70"/>
      <c r="CS189" s="70"/>
      <c r="CT189" s="70"/>
      <c r="CU189" s="70"/>
      <c r="CV189" s="70"/>
    </row>
    <row r="190" spans="2:100" s="146" customFormat="1" hidden="1" x14ac:dyDescent="0.2">
      <c r="B190" s="541" t="str">
        <f>B59</f>
        <v>4. Production de chaleur</v>
      </c>
      <c r="C190" s="540"/>
      <c r="D190" s="542">
        <f>SUM(D60:D67)</f>
        <v>0</v>
      </c>
      <c r="E190" s="173"/>
      <c r="F190" s="174"/>
      <c r="G190" s="175"/>
      <c r="H190" s="176"/>
      <c r="I190" s="176"/>
      <c r="J190" s="84"/>
      <c r="K190" s="511"/>
      <c r="L190" s="148"/>
      <c r="M190" s="71"/>
      <c r="N190" s="576"/>
      <c r="O190" s="70"/>
      <c r="P190" s="578"/>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576"/>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158"/>
      <c r="CF190" s="70"/>
      <c r="CG190" s="70"/>
      <c r="CH190" s="70"/>
      <c r="CI190" s="70"/>
      <c r="CJ190" s="70"/>
      <c r="CK190" s="70"/>
      <c r="CL190" s="70"/>
      <c r="CM190" s="70"/>
      <c r="CN190" s="70"/>
      <c r="CO190" s="70"/>
      <c r="CP190" s="70"/>
      <c r="CQ190" s="70"/>
      <c r="CR190" s="70"/>
      <c r="CS190" s="70"/>
      <c r="CT190" s="70"/>
      <c r="CU190" s="70"/>
      <c r="CV190" s="70"/>
    </row>
    <row r="191" spans="2:100" s="146" customFormat="1" hidden="1" x14ac:dyDescent="0.2">
      <c r="B191" s="541" t="str">
        <f>B68</f>
        <v>5. Conduit de cheminée</v>
      </c>
      <c r="C191" s="540"/>
      <c r="D191" s="542">
        <f>SUM(D69:D73)</f>
        <v>0</v>
      </c>
      <c r="E191" s="173"/>
      <c r="F191" s="174"/>
      <c r="G191" s="175"/>
      <c r="H191" s="176"/>
      <c r="I191" s="176"/>
      <c r="J191" s="84"/>
      <c r="K191" s="511"/>
      <c r="L191" s="148"/>
      <c r="M191" s="71"/>
      <c r="N191" s="576"/>
      <c r="O191" s="70"/>
      <c r="P191" s="578"/>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576"/>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158"/>
      <c r="CF191" s="70"/>
      <c r="CG191" s="70"/>
      <c r="CH191" s="70"/>
      <c r="CI191" s="70"/>
      <c r="CJ191" s="70"/>
      <c r="CK191" s="70"/>
      <c r="CL191" s="70"/>
      <c r="CM191" s="70"/>
      <c r="CN191" s="70"/>
      <c r="CO191" s="70"/>
      <c r="CP191" s="70"/>
      <c r="CQ191" s="70"/>
      <c r="CR191" s="70"/>
      <c r="CS191" s="70"/>
      <c r="CT191" s="70"/>
      <c r="CU191" s="70"/>
      <c r="CV191" s="70"/>
    </row>
    <row r="192" spans="2:100" s="146" customFormat="1" hidden="1" x14ac:dyDescent="0.2">
      <c r="B192" s="541" t="str">
        <f>B74</f>
        <v>6. Distribution de chaleur</v>
      </c>
      <c r="C192" s="540"/>
      <c r="D192" s="542">
        <f>SUM(D75:D81)</f>
        <v>0</v>
      </c>
      <c r="E192" s="173"/>
      <c r="F192" s="174"/>
      <c r="G192" s="175"/>
      <c r="H192" s="176"/>
      <c r="I192" s="176"/>
      <c r="J192" s="84"/>
      <c r="K192" s="511"/>
      <c r="L192" s="148"/>
      <c r="M192" s="71"/>
      <c r="N192" s="576"/>
      <c r="O192" s="70"/>
      <c r="P192" s="578"/>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576"/>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158"/>
      <c r="CF192" s="70"/>
      <c r="CG192" s="70"/>
      <c r="CH192" s="70"/>
      <c r="CI192" s="70"/>
      <c r="CJ192" s="70"/>
      <c r="CK192" s="70"/>
      <c r="CL192" s="70"/>
      <c r="CM192" s="70"/>
      <c r="CN192" s="70"/>
      <c r="CO192" s="70"/>
      <c r="CP192" s="70"/>
      <c r="CQ192" s="70"/>
      <c r="CR192" s="70"/>
      <c r="CS192" s="70"/>
      <c r="CT192" s="70"/>
      <c r="CU192" s="70"/>
      <c r="CV192" s="70"/>
    </row>
    <row r="193" spans="1:100" s="146" customFormat="1" hidden="1" x14ac:dyDescent="0.2">
      <c r="B193" s="541" t="str">
        <f>B82</f>
        <v>7. Émission de chaleur</v>
      </c>
      <c r="C193" s="540"/>
      <c r="D193" s="542">
        <f>SUM(D83:D91)</f>
        <v>0</v>
      </c>
      <c r="E193" s="173"/>
      <c r="F193" s="174"/>
      <c r="G193" s="175"/>
      <c r="H193" s="176"/>
      <c r="I193" s="176"/>
      <c r="J193" s="84"/>
      <c r="K193" s="511"/>
      <c r="L193" s="148"/>
      <c r="M193" s="71"/>
      <c r="N193" s="576"/>
      <c r="O193" s="70"/>
      <c r="P193" s="578"/>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576"/>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158"/>
      <c r="CF193" s="70"/>
      <c r="CG193" s="70"/>
      <c r="CH193" s="70"/>
      <c r="CI193" s="70"/>
      <c r="CJ193" s="70"/>
      <c r="CK193" s="70"/>
      <c r="CL193" s="70"/>
      <c r="CM193" s="70"/>
      <c r="CN193" s="70"/>
      <c r="CO193" s="70"/>
      <c r="CP193" s="70"/>
      <c r="CQ193" s="70"/>
      <c r="CR193" s="70"/>
      <c r="CS193" s="70"/>
      <c r="CT193" s="70"/>
      <c r="CU193" s="70"/>
      <c r="CV193" s="70"/>
    </row>
    <row r="194" spans="1:100" s="146" customFormat="1" hidden="1" x14ac:dyDescent="0.2">
      <c r="B194" s="541" t="str">
        <f>B92</f>
        <v>8. Sécurité</v>
      </c>
      <c r="C194" s="540"/>
      <c r="D194" s="542">
        <f>SUM(D93:D97)</f>
        <v>0</v>
      </c>
      <c r="E194" s="173"/>
      <c r="F194" s="174"/>
      <c r="G194" s="175"/>
      <c r="H194" s="176"/>
      <c r="I194" s="176"/>
      <c r="J194" s="84"/>
      <c r="K194" s="511"/>
      <c r="L194" s="148"/>
      <c r="M194" s="71"/>
      <c r="N194" s="576"/>
      <c r="O194" s="70"/>
      <c r="P194" s="578"/>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576"/>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158"/>
      <c r="CF194" s="70"/>
      <c r="CG194" s="70"/>
      <c r="CH194" s="70"/>
      <c r="CI194" s="70"/>
      <c r="CJ194" s="70"/>
      <c r="CK194" s="70"/>
      <c r="CL194" s="70"/>
      <c r="CM194" s="70"/>
      <c r="CN194" s="70"/>
      <c r="CO194" s="70"/>
      <c r="CP194" s="70"/>
      <c r="CQ194" s="70"/>
      <c r="CR194" s="70"/>
      <c r="CS194" s="70"/>
      <c r="CT194" s="70"/>
      <c r="CU194" s="70"/>
      <c r="CV194" s="70"/>
    </row>
    <row r="195" spans="1:100" s="146" customFormat="1" hidden="1" x14ac:dyDescent="0.2">
      <c r="B195" s="541" t="str">
        <f>B98</f>
        <v>9. Sanitaire</v>
      </c>
      <c r="C195" s="540"/>
      <c r="D195" s="542">
        <f>SUM(D99:D106)</f>
        <v>0</v>
      </c>
      <c r="E195" s="173"/>
      <c r="F195" s="174"/>
      <c r="G195" s="175"/>
      <c r="H195" s="176"/>
      <c r="I195" s="176"/>
      <c r="J195" s="84"/>
      <c r="K195" s="511"/>
      <c r="L195" s="148"/>
      <c r="M195" s="71"/>
      <c r="N195" s="576"/>
      <c r="O195" s="70"/>
      <c r="P195" s="578"/>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576"/>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158"/>
      <c r="CF195" s="70"/>
      <c r="CG195" s="70"/>
      <c r="CH195" s="70"/>
      <c r="CI195" s="70"/>
      <c r="CJ195" s="70"/>
      <c r="CK195" s="70"/>
      <c r="CL195" s="70"/>
      <c r="CM195" s="70"/>
      <c r="CN195" s="70"/>
      <c r="CO195" s="70"/>
      <c r="CP195" s="70"/>
      <c r="CQ195" s="70"/>
      <c r="CR195" s="70"/>
      <c r="CS195" s="70"/>
      <c r="CT195" s="70"/>
      <c r="CU195" s="70"/>
      <c r="CV195" s="70"/>
    </row>
    <row r="196" spans="1:100" s="146" customFormat="1" hidden="1" x14ac:dyDescent="0.2">
      <c r="B196" s="543" t="str">
        <f>B107</f>
        <v>10. Ventilation</v>
      </c>
      <c r="C196" s="540"/>
      <c r="D196" s="542">
        <f>SUM(D108:D112)</f>
        <v>0</v>
      </c>
      <c r="E196" s="173"/>
      <c r="F196" s="174"/>
      <c r="G196" s="175"/>
      <c r="H196" s="176"/>
      <c r="I196" s="176"/>
      <c r="J196" s="84"/>
      <c r="K196" s="511"/>
      <c r="L196" s="148"/>
      <c r="M196" s="71"/>
      <c r="N196" s="576"/>
      <c r="O196" s="70"/>
      <c r="P196" s="578"/>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576"/>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158"/>
      <c r="CF196" s="70"/>
      <c r="CG196" s="70"/>
      <c r="CH196" s="70"/>
      <c r="CI196" s="70"/>
      <c r="CJ196" s="70"/>
      <c r="CK196" s="70"/>
      <c r="CL196" s="70"/>
      <c r="CM196" s="70"/>
      <c r="CN196" s="70"/>
      <c r="CO196" s="70"/>
      <c r="CP196" s="70"/>
      <c r="CQ196" s="70"/>
      <c r="CR196" s="70"/>
      <c r="CS196" s="70"/>
      <c r="CT196" s="70"/>
      <c r="CU196" s="70"/>
      <c r="CV196" s="70"/>
    </row>
    <row r="197" spans="1:100" s="146" customFormat="1" hidden="1" x14ac:dyDescent="0.2">
      <c r="B197" s="541" t="str">
        <f>B113</f>
        <v>11. Construction métallique</v>
      </c>
      <c r="C197" s="540"/>
      <c r="D197" s="542">
        <f>SUM(D114:D118)</f>
        <v>0</v>
      </c>
      <c r="E197" s="173"/>
      <c r="F197" s="174"/>
      <c r="G197" s="175"/>
      <c r="H197" s="176"/>
      <c r="I197" s="176"/>
      <c r="J197" s="84"/>
      <c r="K197" s="511"/>
      <c r="L197" s="148"/>
      <c r="M197" s="71"/>
      <c r="N197" s="576"/>
      <c r="O197" s="70"/>
      <c r="P197" s="578"/>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576"/>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158"/>
      <c r="CF197" s="70"/>
      <c r="CG197" s="70"/>
      <c r="CH197" s="70"/>
      <c r="CI197" s="70"/>
      <c r="CJ197" s="70"/>
      <c r="CK197" s="70"/>
      <c r="CL197" s="70"/>
      <c r="CM197" s="70"/>
      <c r="CN197" s="70"/>
      <c r="CO197" s="70"/>
      <c r="CP197" s="70"/>
      <c r="CQ197" s="70"/>
      <c r="CR197" s="70"/>
      <c r="CS197" s="70"/>
      <c r="CT197" s="70"/>
      <c r="CU197" s="70"/>
      <c r="CV197" s="70"/>
    </row>
    <row r="198" spans="1:100" s="146" customFormat="1" hidden="1" x14ac:dyDescent="0.2">
      <c r="B198" s="681" t="str">
        <f>B119</f>
        <v>12. Chaufferie - génie civil</v>
      </c>
      <c r="C198" s="540"/>
      <c r="D198" s="542">
        <f>SUM(D120:D125)</f>
        <v>0</v>
      </c>
      <c r="E198" s="173"/>
      <c r="F198" s="174"/>
      <c r="G198" s="175"/>
      <c r="H198" s="176"/>
      <c r="I198" s="176"/>
      <c r="J198" s="84"/>
      <c r="K198" s="511"/>
      <c r="L198" s="148"/>
      <c r="M198" s="71"/>
      <c r="N198" s="576"/>
      <c r="O198" s="70"/>
      <c r="P198" s="578"/>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576"/>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158"/>
      <c r="CF198" s="70"/>
      <c r="CG198" s="70"/>
      <c r="CH198" s="70"/>
      <c r="CI198" s="70"/>
      <c r="CJ198" s="70"/>
      <c r="CK198" s="70"/>
      <c r="CL198" s="70"/>
      <c r="CM198" s="70"/>
      <c r="CN198" s="70"/>
      <c r="CO198" s="70"/>
      <c r="CP198" s="70"/>
      <c r="CQ198" s="70"/>
      <c r="CR198" s="70"/>
      <c r="CS198" s="70"/>
      <c r="CT198" s="70"/>
      <c r="CU198" s="70"/>
      <c r="CV198" s="70"/>
    </row>
    <row r="199" spans="1:100" s="146" customFormat="1" hidden="1" x14ac:dyDescent="0.2">
      <c r="B199" s="541" t="str">
        <f>B126</f>
        <v>13. Réseau de chaleur : génie civil</v>
      </c>
      <c r="C199" s="540"/>
      <c r="D199" s="542">
        <f>SUM(D127:D129)</f>
        <v>0</v>
      </c>
      <c r="E199" s="173"/>
      <c r="F199" s="174"/>
      <c r="G199" s="175"/>
      <c r="H199" s="176"/>
      <c r="I199" s="176"/>
      <c r="J199" s="84"/>
      <c r="K199" s="511"/>
      <c r="L199" s="148"/>
      <c r="M199" s="71"/>
      <c r="N199" s="576"/>
      <c r="O199" s="70"/>
      <c r="P199" s="578"/>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576"/>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158"/>
      <c r="CF199" s="70"/>
      <c r="CG199" s="70"/>
      <c r="CH199" s="70"/>
      <c r="CI199" s="70"/>
      <c r="CJ199" s="70"/>
      <c r="CK199" s="70"/>
      <c r="CL199" s="70"/>
      <c r="CM199" s="70"/>
      <c r="CN199" s="70"/>
      <c r="CO199" s="70"/>
      <c r="CP199" s="70"/>
      <c r="CQ199" s="70"/>
      <c r="CR199" s="70"/>
      <c r="CS199" s="70"/>
      <c r="CT199" s="70"/>
      <c r="CU199" s="70"/>
      <c r="CV199" s="70"/>
    </row>
    <row r="200" spans="1:100" s="146" customFormat="1" hidden="1" x14ac:dyDescent="0.2">
      <c r="B200" s="541" t="str">
        <f>B130</f>
        <v>14. Réseau de chaleur : conduites</v>
      </c>
      <c r="C200" s="540"/>
      <c r="D200" s="542">
        <f>SUM(D131:D138)</f>
        <v>0</v>
      </c>
      <c r="E200" s="173"/>
      <c r="F200" s="174"/>
      <c r="G200" s="175"/>
      <c r="H200" s="176"/>
      <c r="I200" s="176"/>
      <c r="J200" s="84"/>
      <c r="K200" s="511"/>
      <c r="L200" s="148"/>
      <c r="M200" s="71"/>
      <c r="N200" s="576"/>
      <c r="O200" s="70"/>
      <c r="P200" s="578"/>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576"/>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158"/>
      <c r="CF200" s="70"/>
      <c r="CG200" s="70"/>
      <c r="CH200" s="70"/>
      <c r="CI200" s="70"/>
      <c r="CJ200" s="70"/>
      <c r="CK200" s="70"/>
      <c r="CL200" s="70"/>
      <c r="CM200" s="70"/>
      <c r="CN200" s="70"/>
      <c r="CO200" s="70"/>
      <c r="CP200" s="70"/>
      <c r="CQ200" s="70"/>
      <c r="CR200" s="70"/>
      <c r="CS200" s="70"/>
      <c r="CT200" s="70"/>
      <c r="CU200" s="70"/>
      <c r="CV200" s="70"/>
    </row>
    <row r="201" spans="1:100" s="146" customFormat="1" hidden="1" x14ac:dyDescent="0.2">
      <c r="B201" s="681" t="str">
        <f>B139</f>
        <v>15. MCR/Automation du bâtiment</v>
      </c>
      <c r="C201" s="540"/>
      <c r="D201" s="542">
        <f>SUM(D140:D143)</f>
        <v>0</v>
      </c>
      <c r="E201" s="173"/>
      <c r="F201" s="174"/>
      <c r="G201" s="175"/>
      <c r="H201" s="176"/>
      <c r="I201" s="176"/>
      <c r="J201" s="84"/>
      <c r="K201" s="511"/>
      <c r="L201" s="148"/>
      <c r="M201" s="71"/>
      <c r="N201" s="576"/>
      <c r="O201" s="70"/>
      <c r="P201" s="578"/>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576"/>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158"/>
      <c r="CF201" s="70"/>
      <c r="CG201" s="70"/>
      <c r="CH201" s="70"/>
      <c r="CI201" s="70"/>
      <c r="CJ201" s="70"/>
      <c r="CK201" s="70"/>
      <c r="CL201" s="70"/>
      <c r="CM201" s="70"/>
      <c r="CN201" s="70"/>
      <c r="CO201" s="70"/>
      <c r="CP201" s="70"/>
      <c r="CQ201" s="70"/>
      <c r="CR201" s="70"/>
      <c r="CS201" s="70"/>
      <c r="CT201" s="70"/>
      <c r="CU201" s="70"/>
      <c r="CV201" s="70"/>
    </row>
    <row r="202" spans="1:100" s="146" customFormat="1" hidden="1" x14ac:dyDescent="0.2">
      <c r="B202" s="541" t="str">
        <f>B144</f>
        <v>16. Électricité</v>
      </c>
      <c r="C202" s="540"/>
      <c r="D202" s="542">
        <f>SUM(D145:D154)</f>
        <v>0</v>
      </c>
      <c r="E202" s="173"/>
      <c r="F202" s="174"/>
      <c r="G202" s="175"/>
      <c r="H202" s="176"/>
      <c r="I202" s="176"/>
      <c r="J202" s="84"/>
      <c r="K202" s="511"/>
      <c r="L202" s="148"/>
      <c r="M202" s="71"/>
      <c r="N202" s="576"/>
      <c r="O202" s="70"/>
      <c r="P202" s="578"/>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576"/>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158"/>
      <c r="CF202" s="70"/>
      <c r="CG202" s="70"/>
      <c r="CH202" s="70"/>
      <c r="CI202" s="70"/>
      <c r="CJ202" s="70"/>
      <c r="CK202" s="70"/>
      <c r="CL202" s="70"/>
      <c r="CM202" s="70"/>
      <c r="CN202" s="70"/>
      <c r="CO202" s="70"/>
      <c r="CP202" s="70"/>
      <c r="CQ202" s="70"/>
      <c r="CR202" s="70"/>
      <c r="CS202" s="70"/>
      <c r="CT202" s="70"/>
      <c r="CU202" s="70"/>
      <c r="CV202" s="70"/>
    </row>
    <row r="203" spans="1:100" s="146" customFormat="1" hidden="1" x14ac:dyDescent="0.2">
      <c r="B203" s="541" t="str">
        <f>B155</f>
        <v>17. Génie civil</v>
      </c>
      <c r="C203" s="540"/>
      <c r="D203" s="542">
        <f>SUM(D156:D165)</f>
        <v>0</v>
      </c>
      <c r="E203" s="173"/>
      <c r="F203" s="174"/>
      <c r="G203" s="175"/>
      <c r="H203" s="176"/>
      <c r="I203" s="176"/>
      <c r="J203" s="84"/>
      <c r="K203" s="511"/>
      <c r="L203" s="148"/>
      <c r="M203" s="71"/>
      <c r="N203" s="576"/>
      <c r="O203" s="70"/>
      <c r="P203" s="578"/>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576"/>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158"/>
      <c r="CF203" s="70"/>
      <c r="CG203" s="70"/>
      <c r="CH203" s="70"/>
      <c r="CI203" s="70"/>
      <c r="CJ203" s="70"/>
      <c r="CK203" s="70"/>
      <c r="CL203" s="70"/>
      <c r="CM203" s="70"/>
      <c r="CN203" s="70"/>
      <c r="CO203" s="70"/>
      <c r="CP203" s="70"/>
      <c r="CQ203" s="70"/>
      <c r="CR203" s="70"/>
      <c r="CS203" s="70"/>
      <c r="CT203" s="70"/>
      <c r="CU203" s="70"/>
      <c r="CV203" s="70"/>
    </row>
    <row r="204" spans="1:100" s="146" customFormat="1" hidden="1" x14ac:dyDescent="0.2">
      <c r="B204" s="541" t="str">
        <f>B166</f>
        <v>18. Frais annexes pour la construction</v>
      </c>
      <c r="C204" s="540"/>
      <c r="D204" s="542">
        <f>SUM(D167:D171)</f>
        <v>0</v>
      </c>
      <c r="E204" s="173"/>
      <c r="F204" s="174"/>
      <c r="G204" s="175"/>
      <c r="H204" s="176"/>
      <c r="I204" s="176"/>
      <c r="J204" s="84"/>
      <c r="K204" s="511"/>
      <c r="L204" s="148"/>
      <c r="M204" s="71"/>
      <c r="N204" s="576"/>
      <c r="O204" s="70"/>
      <c r="P204" s="578"/>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576"/>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158"/>
      <c r="CF204" s="70"/>
      <c r="CG204" s="70"/>
      <c r="CH204" s="70"/>
      <c r="CI204" s="70"/>
      <c r="CJ204" s="70"/>
      <c r="CK204" s="70"/>
      <c r="CL204" s="70"/>
      <c r="CM204" s="70"/>
      <c r="CN204" s="70"/>
      <c r="CO204" s="70"/>
      <c r="CP204" s="70"/>
      <c r="CQ204" s="70"/>
      <c r="CR204" s="70"/>
      <c r="CS204" s="70"/>
      <c r="CT204" s="70"/>
      <c r="CU204" s="70"/>
      <c r="CV204" s="70"/>
    </row>
    <row r="205" spans="1:100" s="146" customFormat="1" hidden="1" x14ac:dyDescent="0.2">
      <c r="B205" s="541" t="str">
        <f>B172</f>
        <v>19. Imprévus</v>
      </c>
      <c r="C205" s="540"/>
      <c r="D205" s="542">
        <f>SUM(D173:D174)</f>
        <v>0</v>
      </c>
      <c r="E205" s="173"/>
      <c r="F205" s="174"/>
      <c r="G205" s="175"/>
      <c r="H205" s="176"/>
      <c r="I205" s="176"/>
      <c r="J205" s="84"/>
      <c r="K205" s="511"/>
      <c r="L205" s="148"/>
      <c r="M205" s="71"/>
      <c r="N205" s="576"/>
      <c r="O205" s="70"/>
      <c r="P205" s="578"/>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576"/>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158"/>
      <c r="CF205" s="70"/>
      <c r="CG205" s="70"/>
      <c r="CH205" s="70"/>
      <c r="CI205" s="70"/>
      <c r="CJ205" s="70"/>
      <c r="CK205" s="70"/>
      <c r="CL205" s="70"/>
      <c r="CM205" s="70"/>
      <c r="CN205" s="70"/>
      <c r="CO205" s="70"/>
      <c r="CP205" s="70"/>
      <c r="CQ205" s="70"/>
      <c r="CR205" s="70"/>
      <c r="CS205" s="70"/>
      <c r="CT205" s="70"/>
      <c r="CU205" s="70"/>
      <c r="CV205" s="70"/>
    </row>
    <row r="206" spans="1:100" s="146" customFormat="1" hidden="1" x14ac:dyDescent="0.2">
      <c r="B206" s="543" t="str">
        <f>B175</f>
        <v>20. Honoraires/frais annexes</v>
      </c>
      <c r="C206" s="540"/>
      <c r="D206" s="542">
        <f>SUM(D176:D185)</f>
        <v>0</v>
      </c>
      <c r="E206" s="173"/>
      <c r="F206" s="174"/>
      <c r="G206" s="175"/>
      <c r="H206" s="176"/>
      <c r="I206" s="176"/>
      <c r="J206" s="84"/>
      <c r="K206" s="511"/>
      <c r="L206" s="148"/>
      <c r="M206" s="71"/>
      <c r="N206" s="576"/>
      <c r="O206" s="70"/>
      <c r="P206" s="552"/>
      <c r="Q206" s="509"/>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579"/>
      <c r="AX206" s="509"/>
      <c r="AY206" s="509"/>
      <c r="AZ206" s="509"/>
      <c r="BA206" s="509"/>
      <c r="BB206" s="509"/>
      <c r="BC206" s="509"/>
      <c r="BD206" s="509"/>
      <c r="BE206" s="509"/>
      <c r="BF206" s="509"/>
      <c r="BG206" s="509"/>
      <c r="BH206" s="509"/>
      <c r="BI206" s="509"/>
      <c r="BJ206" s="509"/>
      <c r="BK206" s="509"/>
      <c r="BL206" s="509"/>
      <c r="BM206" s="509"/>
      <c r="BN206" s="509"/>
      <c r="BO206" s="509"/>
      <c r="BP206" s="509"/>
      <c r="BQ206" s="509"/>
      <c r="BR206" s="509"/>
      <c r="BS206" s="509"/>
      <c r="BT206" s="509"/>
      <c r="BU206" s="509"/>
      <c r="BV206" s="509"/>
      <c r="BW206" s="509"/>
      <c r="BX206" s="509"/>
      <c r="BY206" s="509"/>
      <c r="BZ206" s="509"/>
      <c r="CA206" s="509"/>
      <c r="CB206" s="509"/>
      <c r="CC206" s="158"/>
      <c r="CF206" s="70"/>
      <c r="CG206" s="70"/>
      <c r="CH206" s="70"/>
      <c r="CI206" s="70"/>
      <c r="CJ206" s="70"/>
      <c r="CK206" s="70"/>
      <c r="CL206" s="70"/>
      <c r="CM206" s="70"/>
      <c r="CN206" s="70"/>
      <c r="CO206" s="70"/>
      <c r="CP206" s="70"/>
      <c r="CQ206" s="70"/>
      <c r="CR206" s="70"/>
      <c r="CS206" s="70"/>
      <c r="CT206" s="70"/>
      <c r="CU206" s="70"/>
      <c r="CV206" s="70"/>
    </row>
    <row r="207" spans="1:100" s="158" customFormat="1" ht="25.5" x14ac:dyDescent="0.2">
      <c r="A207" s="137"/>
      <c r="B207" s="170"/>
      <c r="C207" s="171"/>
      <c r="D207" s="172"/>
      <c r="E207" s="173"/>
      <c r="F207" s="174"/>
      <c r="G207" s="175"/>
      <c r="H207" s="176"/>
      <c r="I207" s="176"/>
      <c r="J207" s="84"/>
      <c r="K207" s="577"/>
      <c r="L207" s="631"/>
      <c r="M207" s="632"/>
      <c r="N207" s="633"/>
      <c r="O207" s="142"/>
      <c r="P207" s="177" t="s">
        <v>301</v>
      </c>
      <c r="Q207" s="135">
        <v>0</v>
      </c>
      <c r="R207" s="135">
        <v>1</v>
      </c>
      <c r="S207" s="135">
        <v>2</v>
      </c>
      <c r="T207" s="135">
        <v>3</v>
      </c>
      <c r="U207" s="135">
        <v>4</v>
      </c>
      <c r="V207" s="135">
        <v>5</v>
      </c>
      <c r="W207" s="135">
        <v>6</v>
      </c>
      <c r="X207" s="135">
        <v>7</v>
      </c>
      <c r="Y207" s="135">
        <v>8</v>
      </c>
      <c r="Z207" s="135">
        <v>9</v>
      </c>
      <c r="AA207" s="135">
        <v>10</v>
      </c>
      <c r="AB207" s="135">
        <v>11</v>
      </c>
      <c r="AC207" s="135">
        <v>12</v>
      </c>
      <c r="AD207" s="135">
        <v>13</v>
      </c>
      <c r="AE207" s="135">
        <v>14</v>
      </c>
      <c r="AF207" s="135">
        <v>15</v>
      </c>
      <c r="AG207" s="135">
        <v>16</v>
      </c>
      <c r="AH207" s="135">
        <v>17</v>
      </c>
      <c r="AI207" s="135">
        <v>18</v>
      </c>
      <c r="AJ207" s="135">
        <v>19</v>
      </c>
      <c r="AK207" s="135">
        <v>20</v>
      </c>
      <c r="AL207" s="135">
        <v>21</v>
      </c>
      <c r="AM207" s="135">
        <v>22</v>
      </c>
      <c r="AN207" s="135">
        <v>23</v>
      </c>
      <c r="AO207" s="135">
        <v>24</v>
      </c>
      <c r="AP207" s="135">
        <v>25</v>
      </c>
      <c r="AQ207" s="135">
        <v>26</v>
      </c>
      <c r="AR207" s="135">
        <v>27</v>
      </c>
      <c r="AS207" s="135">
        <v>28</v>
      </c>
      <c r="AT207" s="135">
        <v>29</v>
      </c>
      <c r="AU207" s="135">
        <v>30</v>
      </c>
      <c r="AV207" s="706" t="s">
        <v>346</v>
      </c>
      <c r="AW207" s="112"/>
      <c r="AX207" s="135">
        <v>0</v>
      </c>
      <c r="AY207" s="135">
        <v>1</v>
      </c>
      <c r="AZ207" s="135">
        <v>2</v>
      </c>
      <c r="BA207" s="135">
        <v>3</v>
      </c>
      <c r="BB207" s="135">
        <v>4</v>
      </c>
      <c r="BC207" s="135">
        <v>5</v>
      </c>
      <c r="BD207" s="135">
        <v>6</v>
      </c>
      <c r="BE207" s="135">
        <v>7</v>
      </c>
      <c r="BF207" s="135">
        <v>8</v>
      </c>
      <c r="BG207" s="135">
        <v>9</v>
      </c>
      <c r="BH207" s="135">
        <v>10</v>
      </c>
      <c r="BI207" s="135">
        <v>11</v>
      </c>
      <c r="BJ207" s="135">
        <v>12</v>
      </c>
      <c r="BK207" s="135">
        <v>13</v>
      </c>
      <c r="BL207" s="135">
        <v>14</v>
      </c>
      <c r="BM207" s="135">
        <v>15</v>
      </c>
      <c r="BN207" s="135">
        <v>16</v>
      </c>
      <c r="BO207" s="135">
        <v>17</v>
      </c>
      <c r="BP207" s="135">
        <v>18</v>
      </c>
      <c r="BQ207" s="135">
        <v>19</v>
      </c>
      <c r="BR207" s="135">
        <v>20</v>
      </c>
      <c r="BS207" s="135">
        <v>21</v>
      </c>
      <c r="BT207" s="135">
        <v>22</v>
      </c>
      <c r="BU207" s="135">
        <v>23</v>
      </c>
      <c r="BV207" s="135">
        <v>24</v>
      </c>
      <c r="BW207" s="135">
        <v>25</v>
      </c>
      <c r="BX207" s="135">
        <v>26</v>
      </c>
      <c r="BY207" s="135">
        <v>27</v>
      </c>
      <c r="BZ207" s="135">
        <v>28</v>
      </c>
      <c r="CA207" s="135">
        <v>29</v>
      </c>
      <c r="CB207" s="135">
        <v>30</v>
      </c>
      <c r="CE207" s="146"/>
      <c r="CF207" s="70"/>
      <c r="CG207" s="70"/>
      <c r="CH207" s="70"/>
      <c r="CI207" s="70"/>
      <c r="CJ207" s="70"/>
      <c r="CK207" s="70"/>
      <c r="CL207" s="70"/>
      <c r="CM207" s="70"/>
      <c r="CN207" s="70"/>
      <c r="CO207" s="70"/>
      <c r="CP207" s="70"/>
      <c r="CQ207" s="70"/>
      <c r="CR207" s="70"/>
      <c r="CS207" s="70"/>
      <c r="CT207" s="137"/>
      <c r="CU207" s="137"/>
      <c r="CV207" s="137"/>
    </row>
    <row r="208" spans="1:100" s="393" customFormat="1" ht="25.5" customHeight="1" x14ac:dyDescent="0.2">
      <c r="A208" s="607" t="s">
        <v>8</v>
      </c>
      <c r="B208" s="178" t="s">
        <v>302</v>
      </c>
      <c r="C208" s="658"/>
      <c r="D208" s="61"/>
      <c r="E208" s="426">
        <v>30</v>
      </c>
      <c r="F208" s="645"/>
      <c r="G208" s="427">
        <f>VLOOKUP(C12,$C$279:$G$293,5,0)*H297+VLOOKUP(C20,$C$279:$G$293,5,0)*H298</f>
        <v>0</v>
      </c>
      <c r="H208" s="634"/>
      <c r="I208" s="630" t="s">
        <v>124</v>
      </c>
      <c r="J208" s="647"/>
      <c r="K208" s="179">
        <f>IF(ISNUMBER(F208),F208,IF(ISNUMBER(E208),E208,0))</f>
        <v>30</v>
      </c>
      <c r="L208" s="429">
        <f t="shared" ref="L208" si="153">IF(ISNUMBER(H208),IF(I208=$D$332,IFERROR(H208/D208,"-"),H208/100),IF(ISNUMBER(G208),G208,0))</f>
        <v>0</v>
      </c>
      <c r="M208" s="180">
        <f t="shared" ref="M208" si="154">IF(AND(ISNUMBER(H208),I208=$D$332),H208,L208*D208)</f>
        <v>0</v>
      </c>
      <c r="N208" s="180">
        <f t="shared" ref="N208" si="155">1/K208*D208</f>
        <v>0</v>
      </c>
      <c r="O208" s="391"/>
      <c r="P208" s="398" t="s">
        <v>303</v>
      </c>
      <c r="Q208" s="392">
        <f>D208</f>
        <v>0</v>
      </c>
      <c r="R208" s="392">
        <f t="shared" ref="R208:AU208" si="156">IF(Betrachtungszeit_Heizung&lt;R$26,0,IF(AND(Q$26&lt;&gt;0,Q$26/($K208)=INT(Q$26/($K208))),$D208,0))</f>
        <v>0</v>
      </c>
      <c r="S208" s="392">
        <f t="shared" si="156"/>
        <v>0</v>
      </c>
      <c r="T208" s="392">
        <f t="shared" si="156"/>
        <v>0</v>
      </c>
      <c r="U208" s="392">
        <f t="shared" si="156"/>
        <v>0</v>
      </c>
      <c r="V208" s="392">
        <f t="shared" si="156"/>
        <v>0</v>
      </c>
      <c r="W208" s="392">
        <f t="shared" si="156"/>
        <v>0</v>
      </c>
      <c r="X208" s="392">
        <f t="shared" si="156"/>
        <v>0</v>
      </c>
      <c r="Y208" s="392">
        <f t="shared" si="156"/>
        <v>0</v>
      </c>
      <c r="Z208" s="392">
        <f t="shared" si="156"/>
        <v>0</v>
      </c>
      <c r="AA208" s="392">
        <f t="shared" si="156"/>
        <v>0</v>
      </c>
      <c r="AB208" s="392">
        <f t="shared" si="156"/>
        <v>0</v>
      </c>
      <c r="AC208" s="392">
        <f t="shared" si="156"/>
        <v>0</v>
      </c>
      <c r="AD208" s="392">
        <f t="shared" si="156"/>
        <v>0</v>
      </c>
      <c r="AE208" s="392">
        <f t="shared" si="156"/>
        <v>0</v>
      </c>
      <c r="AF208" s="392">
        <f t="shared" si="156"/>
        <v>0</v>
      </c>
      <c r="AG208" s="392">
        <f t="shared" si="156"/>
        <v>0</v>
      </c>
      <c r="AH208" s="392">
        <f t="shared" si="156"/>
        <v>0</v>
      </c>
      <c r="AI208" s="392">
        <f t="shared" si="156"/>
        <v>0</v>
      </c>
      <c r="AJ208" s="392">
        <f t="shared" si="156"/>
        <v>0</v>
      </c>
      <c r="AK208" s="392">
        <f t="shared" si="156"/>
        <v>0</v>
      </c>
      <c r="AL208" s="392">
        <f t="shared" si="156"/>
        <v>0</v>
      </c>
      <c r="AM208" s="392">
        <f t="shared" si="156"/>
        <v>0</v>
      </c>
      <c r="AN208" s="392">
        <f t="shared" si="156"/>
        <v>0</v>
      </c>
      <c r="AO208" s="392">
        <f t="shared" si="156"/>
        <v>0</v>
      </c>
      <c r="AP208" s="392">
        <f t="shared" si="156"/>
        <v>0</v>
      </c>
      <c r="AQ208" s="392">
        <f t="shared" si="156"/>
        <v>0</v>
      </c>
      <c r="AR208" s="392">
        <f t="shared" si="156"/>
        <v>0</v>
      </c>
      <c r="AS208" s="392">
        <f t="shared" si="156"/>
        <v>0</v>
      </c>
      <c r="AT208" s="392">
        <f t="shared" si="156"/>
        <v>0</v>
      </c>
      <c r="AU208" s="392">
        <f t="shared" si="156"/>
        <v>0</v>
      </c>
      <c r="AV208" s="392">
        <f>SUMIF($AX$207:$CB$207,Betrachtungszeit_Heizung,AX208:CB208)</f>
        <v>0</v>
      </c>
      <c r="AW208" s="580"/>
      <c r="AX208" s="392">
        <f t="shared" ref="AX208" si="157">$D208</f>
        <v>0</v>
      </c>
      <c r="AY208" s="392">
        <f>AX208-$N208+R208</f>
        <v>0</v>
      </c>
      <c r="AZ208" s="392">
        <f t="shared" ref="AZ208:CB208" si="158">AY208-$N208+S208</f>
        <v>0</v>
      </c>
      <c r="BA208" s="392">
        <f t="shared" si="158"/>
        <v>0</v>
      </c>
      <c r="BB208" s="392">
        <f t="shared" si="158"/>
        <v>0</v>
      </c>
      <c r="BC208" s="392">
        <f t="shared" si="158"/>
        <v>0</v>
      </c>
      <c r="BD208" s="392">
        <f t="shared" si="158"/>
        <v>0</v>
      </c>
      <c r="BE208" s="392">
        <f t="shared" si="158"/>
        <v>0</v>
      </c>
      <c r="BF208" s="392">
        <f t="shared" si="158"/>
        <v>0</v>
      </c>
      <c r="BG208" s="392">
        <f t="shared" si="158"/>
        <v>0</v>
      </c>
      <c r="BH208" s="392">
        <f t="shared" si="158"/>
        <v>0</v>
      </c>
      <c r="BI208" s="392">
        <f t="shared" si="158"/>
        <v>0</v>
      </c>
      <c r="BJ208" s="392">
        <f t="shared" si="158"/>
        <v>0</v>
      </c>
      <c r="BK208" s="392">
        <f t="shared" si="158"/>
        <v>0</v>
      </c>
      <c r="BL208" s="392">
        <f t="shared" si="158"/>
        <v>0</v>
      </c>
      <c r="BM208" s="392">
        <f t="shared" si="158"/>
        <v>0</v>
      </c>
      <c r="BN208" s="392">
        <f t="shared" si="158"/>
        <v>0</v>
      </c>
      <c r="BO208" s="392">
        <f t="shared" si="158"/>
        <v>0</v>
      </c>
      <c r="BP208" s="392">
        <f t="shared" si="158"/>
        <v>0</v>
      </c>
      <c r="BQ208" s="392">
        <f t="shared" si="158"/>
        <v>0</v>
      </c>
      <c r="BR208" s="392">
        <f t="shared" si="158"/>
        <v>0</v>
      </c>
      <c r="BS208" s="392">
        <f t="shared" si="158"/>
        <v>0</v>
      </c>
      <c r="BT208" s="392">
        <f t="shared" si="158"/>
        <v>0</v>
      </c>
      <c r="BU208" s="392">
        <f t="shared" si="158"/>
        <v>0</v>
      </c>
      <c r="BV208" s="392">
        <f t="shared" si="158"/>
        <v>0</v>
      </c>
      <c r="BW208" s="392">
        <f t="shared" si="158"/>
        <v>0</v>
      </c>
      <c r="BX208" s="392">
        <f t="shared" si="158"/>
        <v>0</v>
      </c>
      <c r="BY208" s="392">
        <f t="shared" si="158"/>
        <v>0</v>
      </c>
      <c r="BZ208" s="392">
        <f t="shared" si="158"/>
        <v>0</v>
      </c>
      <c r="CA208" s="392">
        <f t="shared" si="158"/>
        <v>0</v>
      </c>
      <c r="CB208" s="392">
        <f t="shared" si="158"/>
        <v>0</v>
      </c>
      <c r="CC208" s="158"/>
      <c r="CE208" s="221"/>
      <c r="CF208" s="70"/>
      <c r="CG208" s="394"/>
      <c r="CH208" s="394"/>
      <c r="CI208" s="394"/>
      <c r="CJ208" s="394"/>
      <c r="CK208" s="394"/>
      <c r="CL208" s="394"/>
      <c r="CM208" s="394"/>
      <c r="CN208" s="394"/>
      <c r="CO208" s="394"/>
      <c r="CP208" s="394"/>
      <c r="CQ208" s="394"/>
      <c r="CR208" s="394"/>
      <c r="CS208" s="394"/>
      <c r="CT208" s="390"/>
      <c r="CU208" s="390"/>
      <c r="CV208" s="390"/>
    </row>
    <row r="209" spans="1:100" s="158" customFormat="1" ht="25.5" customHeight="1" thickBot="1" x14ac:dyDescent="0.25">
      <c r="A209" s="137"/>
      <c r="B209" s="667" t="s">
        <v>182</v>
      </c>
      <c r="C209" s="181" t="s">
        <v>107</v>
      </c>
      <c r="D209" s="535">
        <f>IF(C24="oui",SUM(D27:D185)-C23,D208-C23)</f>
        <v>0</v>
      </c>
      <c r="E209" s="536"/>
      <c r="F209" s="351"/>
      <c r="G209" s="537"/>
      <c r="H209" s="538"/>
      <c r="I209" s="538"/>
      <c r="J209" s="83"/>
      <c r="K209" s="182"/>
      <c r="L209" s="182"/>
      <c r="M209" s="183"/>
      <c r="N209" s="433"/>
      <c r="O209" s="83"/>
      <c r="P209" s="184" t="s">
        <v>183</v>
      </c>
      <c r="Q209" s="185"/>
      <c r="R209" s="185"/>
      <c r="S209" s="77"/>
      <c r="T209" s="186"/>
      <c r="U209" s="186"/>
      <c r="V209" s="186"/>
      <c r="W209" s="186"/>
      <c r="X209" s="487"/>
      <c r="Y209" s="79"/>
      <c r="Z209" s="78"/>
      <c r="AA209" s="78"/>
      <c r="AB209" s="78"/>
      <c r="AC209" s="78"/>
      <c r="AD209" s="78"/>
      <c r="AE209" s="79"/>
      <c r="AF209" s="79"/>
      <c r="AG209" s="79"/>
      <c r="AH209" s="79"/>
      <c r="AI209" s="79"/>
      <c r="AJ209" s="79"/>
      <c r="AK209" s="79"/>
      <c r="AL209" s="79"/>
      <c r="AM209" s="79"/>
      <c r="AN209" s="79"/>
      <c r="AO209" s="79"/>
      <c r="AP209" s="79"/>
      <c r="AQ209" s="79"/>
      <c r="AR209" s="79"/>
      <c r="AS209" s="79"/>
      <c r="AT209" s="79"/>
      <c r="AU209" s="79"/>
      <c r="AV209" s="188" t="s">
        <v>184</v>
      </c>
      <c r="AW209" s="581"/>
      <c r="AX209" s="68"/>
      <c r="AY209" s="6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E209" s="146"/>
      <c r="CF209" s="70"/>
      <c r="CG209" s="70"/>
      <c r="CH209" s="70"/>
      <c r="CI209" s="70"/>
      <c r="CJ209" s="70"/>
      <c r="CK209" s="70"/>
      <c r="CL209" s="70"/>
      <c r="CM209" s="70"/>
      <c r="CN209" s="70"/>
      <c r="CO209" s="70"/>
      <c r="CP209" s="70"/>
      <c r="CQ209" s="70"/>
      <c r="CR209" s="70"/>
      <c r="CS209" s="70"/>
      <c r="CT209" s="137"/>
      <c r="CU209" s="137"/>
      <c r="CV209" s="137"/>
    </row>
    <row r="210" spans="1:100" s="158" customFormat="1" ht="25.5" customHeight="1" thickTop="1" x14ac:dyDescent="0.2">
      <c r="A210" s="137"/>
      <c r="B210" s="566" t="s">
        <v>456</v>
      </c>
      <c r="C210" s="567" t="s">
        <v>107</v>
      </c>
      <c r="D210" s="568">
        <f>IF(C24="oui",SUM(AV27:AV185),AV208)</f>
        <v>0</v>
      </c>
      <c r="E210" s="569"/>
      <c r="F210" s="570"/>
      <c r="G210" s="571"/>
      <c r="H210" s="572"/>
      <c r="I210" s="572"/>
      <c r="J210" s="165"/>
      <c r="K210" s="146"/>
      <c r="L210" s="146"/>
      <c r="O210" s="146"/>
      <c r="P210" s="189" t="s">
        <v>185</v>
      </c>
      <c r="Q210" s="144">
        <f>D209</f>
        <v>0</v>
      </c>
      <c r="R210" s="144">
        <f t="shared" ref="R210:AU210" si="159">IF($C24="oui",SUM(R27:R185),R208)</f>
        <v>0</v>
      </c>
      <c r="S210" s="144">
        <f t="shared" si="159"/>
        <v>0</v>
      </c>
      <c r="T210" s="144">
        <f t="shared" si="159"/>
        <v>0</v>
      </c>
      <c r="U210" s="144">
        <f t="shared" si="159"/>
        <v>0</v>
      </c>
      <c r="V210" s="144">
        <f t="shared" si="159"/>
        <v>0</v>
      </c>
      <c r="W210" s="144">
        <f t="shared" si="159"/>
        <v>0</v>
      </c>
      <c r="X210" s="144">
        <f t="shared" si="159"/>
        <v>0</v>
      </c>
      <c r="Y210" s="144">
        <f t="shared" si="159"/>
        <v>0</v>
      </c>
      <c r="Z210" s="144">
        <f t="shared" si="159"/>
        <v>0</v>
      </c>
      <c r="AA210" s="144">
        <f t="shared" si="159"/>
        <v>0</v>
      </c>
      <c r="AB210" s="144">
        <f t="shared" si="159"/>
        <v>0</v>
      </c>
      <c r="AC210" s="144">
        <f t="shared" si="159"/>
        <v>0</v>
      </c>
      <c r="AD210" s="144">
        <f t="shared" si="159"/>
        <v>0</v>
      </c>
      <c r="AE210" s="144">
        <f t="shared" si="159"/>
        <v>0</v>
      </c>
      <c r="AF210" s="144">
        <f t="shared" si="159"/>
        <v>0</v>
      </c>
      <c r="AG210" s="144">
        <f t="shared" si="159"/>
        <v>0</v>
      </c>
      <c r="AH210" s="144">
        <f t="shared" si="159"/>
        <v>0</v>
      </c>
      <c r="AI210" s="144">
        <f t="shared" si="159"/>
        <v>0</v>
      </c>
      <c r="AJ210" s="144">
        <f t="shared" si="159"/>
        <v>0</v>
      </c>
      <c r="AK210" s="144">
        <f t="shared" si="159"/>
        <v>0</v>
      </c>
      <c r="AL210" s="144">
        <f t="shared" si="159"/>
        <v>0</v>
      </c>
      <c r="AM210" s="144">
        <f t="shared" si="159"/>
        <v>0</v>
      </c>
      <c r="AN210" s="144">
        <f t="shared" si="159"/>
        <v>0</v>
      </c>
      <c r="AO210" s="144">
        <f t="shared" si="159"/>
        <v>0</v>
      </c>
      <c r="AP210" s="144">
        <f t="shared" si="159"/>
        <v>0</v>
      </c>
      <c r="AQ210" s="144">
        <f t="shared" si="159"/>
        <v>0</v>
      </c>
      <c r="AR210" s="144">
        <f t="shared" si="159"/>
        <v>0</v>
      </c>
      <c r="AS210" s="144">
        <f t="shared" si="159"/>
        <v>0</v>
      </c>
      <c r="AT210" s="144">
        <f t="shared" si="159"/>
        <v>0</v>
      </c>
      <c r="AU210" s="144">
        <f t="shared" si="159"/>
        <v>0</v>
      </c>
      <c r="AV210" s="68"/>
      <c r="AW210" s="112"/>
      <c r="AX210" s="68"/>
      <c r="AY210" s="6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E210" s="146"/>
      <c r="CF210" s="70"/>
      <c r="CG210" s="70"/>
      <c r="CH210" s="70"/>
      <c r="CI210" s="70"/>
      <c r="CJ210" s="70"/>
      <c r="CK210" s="70"/>
      <c r="CL210" s="70"/>
      <c r="CM210" s="70"/>
      <c r="CN210" s="70"/>
      <c r="CO210" s="70"/>
      <c r="CP210" s="70"/>
      <c r="CQ210" s="70"/>
      <c r="CR210" s="70"/>
      <c r="CS210" s="70"/>
      <c r="CT210" s="137"/>
      <c r="CU210" s="137"/>
      <c r="CV210" s="137"/>
    </row>
    <row r="211" spans="1:100" s="158" customFormat="1" x14ac:dyDescent="0.2">
      <c r="F211" s="153"/>
      <c r="G211" s="68"/>
      <c r="H211" s="68"/>
      <c r="I211" s="68"/>
      <c r="J211" s="165"/>
      <c r="K211" s="146"/>
      <c r="L211" s="146"/>
      <c r="M211" s="70"/>
      <c r="N211" s="70"/>
      <c r="O211" s="146"/>
      <c r="P211" s="189" t="s">
        <v>186</v>
      </c>
      <c r="Q211" s="144">
        <f t="shared" ref="Q211:AU211" si="160">IF(Betrachtungszeit_Heizung=Q26,-$D$210,0)</f>
        <v>0</v>
      </c>
      <c r="R211" s="144">
        <f t="shared" si="160"/>
        <v>0</v>
      </c>
      <c r="S211" s="144">
        <f t="shared" si="160"/>
        <v>0</v>
      </c>
      <c r="T211" s="144">
        <f t="shared" si="160"/>
        <v>0</v>
      </c>
      <c r="U211" s="144">
        <f t="shared" si="160"/>
        <v>0</v>
      </c>
      <c r="V211" s="144">
        <f t="shared" si="160"/>
        <v>0</v>
      </c>
      <c r="W211" s="144">
        <f t="shared" si="160"/>
        <v>0</v>
      </c>
      <c r="X211" s="144">
        <f t="shared" si="160"/>
        <v>0</v>
      </c>
      <c r="Y211" s="144">
        <f t="shared" si="160"/>
        <v>0</v>
      </c>
      <c r="Z211" s="144">
        <f t="shared" si="160"/>
        <v>0</v>
      </c>
      <c r="AA211" s="144">
        <f t="shared" si="160"/>
        <v>0</v>
      </c>
      <c r="AB211" s="144">
        <f t="shared" si="160"/>
        <v>0</v>
      </c>
      <c r="AC211" s="144">
        <f t="shared" si="160"/>
        <v>0</v>
      </c>
      <c r="AD211" s="144">
        <f t="shared" si="160"/>
        <v>0</v>
      </c>
      <c r="AE211" s="144">
        <f t="shared" si="160"/>
        <v>0</v>
      </c>
      <c r="AF211" s="144">
        <f t="shared" si="160"/>
        <v>0</v>
      </c>
      <c r="AG211" s="144">
        <f>IF(Betrachtungszeit_Heizung=AG26,-$D$210,0)</f>
        <v>0</v>
      </c>
      <c r="AH211" s="144">
        <f t="shared" si="160"/>
        <v>0</v>
      </c>
      <c r="AI211" s="144">
        <f t="shared" si="160"/>
        <v>0</v>
      </c>
      <c r="AJ211" s="144">
        <f t="shared" si="160"/>
        <v>0</v>
      </c>
      <c r="AK211" s="144">
        <f t="shared" si="160"/>
        <v>0</v>
      </c>
      <c r="AL211" s="144">
        <f t="shared" si="160"/>
        <v>0</v>
      </c>
      <c r="AM211" s="144">
        <f t="shared" si="160"/>
        <v>0</v>
      </c>
      <c r="AN211" s="144">
        <f t="shared" si="160"/>
        <v>0</v>
      </c>
      <c r="AO211" s="144">
        <f t="shared" si="160"/>
        <v>0</v>
      </c>
      <c r="AP211" s="144">
        <f t="shared" si="160"/>
        <v>0</v>
      </c>
      <c r="AQ211" s="144">
        <f t="shared" si="160"/>
        <v>0</v>
      </c>
      <c r="AR211" s="144">
        <f t="shared" si="160"/>
        <v>0</v>
      </c>
      <c r="AS211" s="144">
        <f t="shared" si="160"/>
        <v>0</v>
      </c>
      <c r="AT211" s="144">
        <f t="shared" si="160"/>
        <v>0</v>
      </c>
      <c r="AU211" s="144">
        <f t="shared" si="160"/>
        <v>0</v>
      </c>
      <c r="AX211" s="68"/>
      <c r="AY211" s="6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E211" s="146"/>
      <c r="CF211" s="70"/>
      <c r="CG211" s="70"/>
      <c r="CH211" s="70"/>
      <c r="CI211" s="70"/>
      <c r="CJ211" s="70"/>
      <c r="CK211" s="70"/>
      <c r="CL211" s="70"/>
      <c r="CM211" s="70"/>
      <c r="CN211" s="70"/>
      <c r="CO211" s="70"/>
      <c r="CP211" s="70"/>
      <c r="CQ211" s="70"/>
      <c r="CR211" s="70"/>
      <c r="CS211" s="70"/>
      <c r="CT211" s="137"/>
      <c r="CU211" s="137"/>
      <c r="CV211" s="137"/>
    </row>
    <row r="212" spans="1:100" s="158" customFormat="1" x14ac:dyDescent="0.2">
      <c r="F212" s="153"/>
      <c r="G212" s="68"/>
      <c r="H212" s="68"/>
      <c r="I212" s="68"/>
      <c r="J212" s="165"/>
      <c r="K212" s="146"/>
      <c r="L212" s="146"/>
      <c r="M212" s="70"/>
      <c r="N212" s="70"/>
      <c r="O212" s="146"/>
      <c r="P212" s="189" t="s">
        <v>187</v>
      </c>
      <c r="Q212" s="144">
        <f t="shared" ref="Q212:AU212" si="161">SUM(Q210:Q211)*(1+Inflationsindex)^Q$26</f>
        <v>0</v>
      </c>
      <c r="R212" s="144">
        <f t="shared" si="161"/>
        <v>0</v>
      </c>
      <c r="S212" s="144">
        <f t="shared" si="161"/>
        <v>0</v>
      </c>
      <c r="T212" s="144">
        <f t="shared" si="161"/>
        <v>0</v>
      </c>
      <c r="U212" s="144">
        <f t="shared" si="161"/>
        <v>0</v>
      </c>
      <c r="V212" s="144">
        <f t="shared" si="161"/>
        <v>0</v>
      </c>
      <c r="W212" s="144">
        <f t="shared" si="161"/>
        <v>0</v>
      </c>
      <c r="X212" s="144">
        <f t="shared" si="161"/>
        <v>0</v>
      </c>
      <c r="Y212" s="144">
        <f t="shared" si="161"/>
        <v>0</v>
      </c>
      <c r="Z212" s="144">
        <f t="shared" si="161"/>
        <v>0</v>
      </c>
      <c r="AA212" s="144">
        <f t="shared" si="161"/>
        <v>0</v>
      </c>
      <c r="AB212" s="144">
        <f t="shared" si="161"/>
        <v>0</v>
      </c>
      <c r="AC212" s="144">
        <f t="shared" si="161"/>
        <v>0</v>
      </c>
      <c r="AD212" s="144">
        <f t="shared" si="161"/>
        <v>0</v>
      </c>
      <c r="AE212" s="144">
        <f t="shared" si="161"/>
        <v>0</v>
      </c>
      <c r="AF212" s="144">
        <f t="shared" si="161"/>
        <v>0</v>
      </c>
      <c r="AG212" s="144">
        <f>SUM(AG210:AG211)*(1+Inflationsindex)^AG$26</f>
        <v>0</v>
      </c>
      <c r="AH212" s="144">
        <f t="shared" si="161"/>
        <v>0</v>
      </c>
      <c r="AI212" s="144">
        <f t="shared" si="161"/>
        <v>0</v>
      </c>
      <c r="AJ212" s="144">
        <f t="shared" si="161"/>
        <v>0</v>
      </c>
      <c r="AK212" s="144">
        <f t="shared" si="161"/>
        <v>0</v>
      </c>
      <c r="AL212" s="144">
        <f t="shared" si="161"/>
        <v>0</v>
      </c>
      <c r="AM212" s="144">
        <f t="shared" si="161"/>
        <v>0</v>
      </c>
      <c r="AN212" s="144">
        <f t="shared" si="161"/>
        <v>0</v>
      </c>
      <c r="AO212" s="144">
        <f t="shared" si="161"/>
        <v>0</v>
      </c>
      <c r="AP212" s="144">
        <f t="shared" si="161"/>
        <v>0</v>
      </c>
      <c r="AQ212" s="144">
        <f t="shared" si="161"/>
        <v>0</v>
      </c>
      <c r="AR212" s="144">
        <f t="shared" si="161"/>
        <v>0</v>
      </c>
      <c r="AS212" s="144">
        <f t="shared" si="161"/>
        <v>0</v>
      </c>
      <c r="AT212" s="144">
        <f t="shared" si="161"/>
        <v>0</v>
      </c>
      <c r="AU212" s="144">
        <f t="shared" si="161"/>
        <v>0</v>
      </c>
      <c r="AV212" s="68"/>
      <c r="AW212" s="112"/>
      <c r="AX212" s="68"/>
      <c r="AY212" s="6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E212" s="146"/>
      <c r="CF212" s="70"/>
      <c r="CG212" s="70"/>
      <c r="CH212" s="70"/>
      <c r="CI212" s="70"/>
      <c r="CJ212" s="70"/>
      <c r="CK212" s="70"/>
      <c r="CL212" s="70"/>
      <c r="CM212" s="70"/>
      <c r="CN212" s="70"/>
      <c r="CO212" s="70"/>
      <c r="CP212" s="70"/>
      <c r="CQ212" s="70"/>
      <c r="CR212" s="70"/>
      <c r="CS212" s="70"/>
      <c r="CT212" s="137"/>
      <c r="CU212" s="137"/>
      <c r="CV212" s="137"/>
    </row>
    <row r="213" spans="1:100" x14ac:dyDescent="0.2">
      <c r="G213" s="68"/>
      <c r="H213" s="68"/>
      <c r="I213" s="68"/>
      <c r="J213" s="191"/>
      <c r="K213" s="146"/>
      <c r="L213" s="146"/>
      <c r="O213" s="146"/>
      <c r="P213" s="189" t="s">
        <v>188</v>
      </c>
      <c r="Q213" s="144">
        <f t="shared" ref="Q213:AU213" si="162">Q212*(1+Kalkulationszinssatz)^-Q$26</f>
        <v>0</v>
      </c>
      <c r="R213" s="144">
        <f t="shared" si="162"/>
        <v>0</v>
      </c>
      <c r="S213" s="144">
        <f t="shared" si="162"/>
        <v>0</v>
      </c>
      <c r="T213" s="144">
        <f t="shared" si="162"/>
        <v>0</v>
      </c>
      <c r="U213" s="144">
        <f t="shared" si="162"/>
        <v>0</v>
      </c>
      <c r="V213" s="144">
        <f t="shared" si="162"/>
        <v>0</v>
      </c>
      <c r="W213" s="144">
        <f t="shared" si="162"/>
        <v>0</v>
      </c>
      <c r="X213" s="144">
        <f t="shared" si="162"/>
        <v>0</v>
      </c>
      <c r="Y213" s="144">
        <f t="shared" si="162"/>
        <v>0</v>
      </c>
      <c r="Z213" s="144">
        <f t="shared" si="162"/>
        <v>0</v>
      </c>
      <c r="AA213" s="144">
        <f t="shared" si="162"/>
        <v>0</v>
      </c>
      <c r="AB213" s="144">
        <f t="shared" si="162"/>
        <v>0</v>
      </c>
      <c r="AC213" s="144">
        <f t="shared" si="162"/>
        <v>0</v>
      </c>
      <c r="AD213" s="144">
        <f t="shared" si="162"/>
        <v>0</v>
      </c>
      <c r="AE213" s="144">
        <f t="shared" si="162"/>
        <v>0</v>
      </c>
      <c r="AF213" s="144">
        <f t="shared" si="162"/>
        <v>0</v>
      </c>
      <c r="AG213" s="144">
        <f t="shared" si="162"/>
        <v>0</v>
      </c>
      <c r="AH213" s="144">
        <f t="shared" si="162"/>
        <v>0</v>
      </c>
      <c r="AI213" s="144">
        <f t="shared" si="162"/>
        <v>0</v>
      </c>
      <c r="AJ213" s="144">
        <f t="shared" si="162"/>
        <v>0</v>
      </c>
      <c r="AK213" s="144">
        <f t="shared" si="162"/>
        <v>0</v>
      </c>
      <c r="AL213" s="144">
        <f t="shared" si="162"/>
        <v>0</v>
      </c>
      <c r="AM213" s="144">
        <f t="shared" si="162"/>
        <v>0</v>
      </c>
      <c r="AN213" s="144">
        <f t="shared" si="162"/>
        <v>0</v>
      </c>
      <c r="AO213" s="144">
        <f t="shared" si="162"/>
        <v>0</v>
      </c>
      <c r="AP213" s="144">
        <f t="shared" si="162"/>
        <v>0</v>
      </c>
      <c r="AQ213" s="144">
        <f t="shared" si="162"/>
        <v>0</v>
      </c>
      <c r="AR213" s="144">
        <f t="shared" si="162"/>
        <v>0</v>
      </c>
      <c r="AS213" s="144">
        <f t="shared" si="162"/>
        <v>0</v>
      </c>
      <c r="AT213" s="144">
        <f t="shared" si="162"/>
        <v>0</v>
      </c>
      <c r="AU213" s="144">
        <f t="shared" si="162"/>
        <v>0</v>
      </c>
      <c r="AV213" s="190">
        <f>SUM(Q213:AU213)</f>
        <v>0</v>
      </c>
      <c r="AW213" s="433"/>
      <c r="CE213" s="146"/>
      <c r="CF213" s="70"/>
      <c r="CG213" s="70"/>
      <c r="CH213" s="70"/>
      <c r="CI213" s="70"/>
      <c r="CJ213" s="70"/>
      <c r="CK213" s="70"/>
      <c r="CL213" s="70"/>
      <c r="CM213" s="70"/>
      <c r="CN213" s="70"/>
      <c r="CO213" s="70"/>
      <c r="CP213" s="70"/>
      <c r="CQ213" s="70"/>
      <c r="CR213" s="70"/>
      <c r="CS213" s="70"/>
      <c r="CT213" s="137"/>
      <c r="CU213" s="137"/>
      <c r="CV213" s="137"/>
    </row>
    <row r="214" spans="1:100" x14ac:dyDescent="0.2">
      <c r="B214" s="81" t="s">
        <v>189</v>
      </c>
      <c r="D214" s="193"/>
      <c r="E214" s="274"/>
      <c r="F214" s="274"/>
      <c r="G214" s="68"/>
      <c r="H214" s="68"/>
      <c r="I214" s="68"/>
      <c r="J214" s="191"/>
      <c r="K214" s="158"/>
      <c r="L214" s="146"/>
      <c r="O214" s="146"/>
      <c r="Q214" s="128"/>
      <c r="R214" s="128"/>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W214" s="112"/>
      <c r="CE214" s="146"/>
      <c r="CF214" s="70"/>
      <c r="CG214" s="70"/>
      <c r="CH214" s="70"/>
      <c r="CI214" s="70"/>
      <c r="CJ214" s="70"/>
      <c r="CK214" s="70"/>
      <c r="CL214" s="70"/>
      <c r="CM214" s="70"/>
      <c r="CN214" s="70"/>
      <c r="CO214" s="70"/>
      <c r="CP214" s="70"/>
      <c r="CQ214" s="70"/>
      <c r="CR214" s="70"/>
      <c r="CS214" s="70"/>
      <c r="CT214" s="137"/>
      <c r="CU214" s="137"/>
      <c r="CV214" s="137"/>
    </row>
    <row r="215" spans="1:100" ht="13.5" thickBot="1" x14ac:dyDescent="0.25">
      <c r="B215" s="194" t="s">
        <v>190</v>
      </c>
      <c r="C215" s="195"/>
      <c r="D215" s="195"/>
      <c r="E215" s="196">
        <f>IF(C24="oui",SUM(M27:M185),M208)</f>
        <v>0</v>
      </c>
      <c r="F215" s="384" t="s">
        <v>191</v>
      </c>
      <c r="G215" s="68"/>
      <c r="H215" s="68"/>
      <c r="I215" s="68"/>
      <c r="J215" s="191"/>
      <c r="K215" s="158"/>
      <c r="P215" s="184" t="s">
        <v>192</v>
      </c>
      <c r="Q215" s="488"/>
      <c r="R215" s="488"/>
      <c r="S215" s="489"/>
      <c r="T215" s="490"/>
      <c r="U215" s="490"/>
      <c r="V215" s="490"/>
      <c r="W215" s="490"/>
      <c r="X215" s="490"/>
      <c r="Y215" s="79"/>
      <c r="Z215" s="78"/>
      <c r="AA215" s="78"/>
      <c r="AB215" s="78"/>
      <c r="AC215" s="78"/>
      <c r="AD215" s="78"/>
      <c r="AE215" s="79"/>
      <c r="AF215" s="79"/>
      <c r="AG215" s="79"/>
      <c r="AH215" s="79"/>
      <c r="AI215" s="79"/>
      <c r="AJ215" s="79"/>
      <c r="AK215" s="79"/>
      <c r="AL215" s="79"/>
      <c r="AM215" s="79"/>
      <c r="AN215" s="79"/>
      <c r="AO215" s="79"/>
      <c r="AP215" s="79"/>
      <c r="AQ215" s="79"/>
      <c r="AR215" s="79"/>
      <c r="AS215" s="79"/>
      <c r="AT215" s="79"/>
      <c r="AU215" s="79"/>
      <c r="AV215" s="188" t="s">
        <v>184</v>
      </c>
      <c r="AW215" s="581"/>
      <c r="CE215" s="146"/>
      <c r="CF215" s="70"/>
      <c r="CG215" s="70"/>
      <c r="CH215" s="70"/>
      <c r="CI215" s="70"/>
      <c r="CJ215" s="70"/>
      <c r="CK215" s="70"/>
      <c r="CL215" s="70"/>
      <c r="CM215" s="70"/>
      <c r="CN215" s="70"/>
      <c r="CO215" s="70"/>
      <c r="CP215" s="70"/>
      <c r="CQ215" s="70"/>
      <c r="CR215" s="70"/>
      <c r="CS215" s="70"/>
      <c r="CT215" s="137"/>
      <c r="CU215" s="137"/>
      <c r="CV215" s="137"/>
    </row>
    <row r="216" spans="1:100" ht="12.75" customHeight="1" thickTop="1" x14ac:dyDescent="0.2">
      <c r="D216" s="68"/>
      <c r="F216" s="81"/>
      <c r="G216" s="68"/>
      <c r="H216" s="68"/>
      <c r="I216" s="68"/>
      <c r="J216" s="191"/>
      <c r="K216" s="158"/>
      <c r="P216" s="189" t="s">
        <v>187</v>
      </c>
      <c r="Q216" s="144">
        <v>0</v>
      </c>
      <c r="R216" s="144">
        <f>IF(R$26&lt;=Betrachtungszeit_Heizung,E215+E215*Inflationsindex,0)</f>
        <v>0</v>
      </c>
      <c r="S216" s="144">
        <f t="shared" ref="S216:AU216" si="163">IF(S$26&lt;=Betrachtungszeit_Heizung,R216+R216*Inflationsindex,0)</f>
        <v>0</v>
      </c>
      <c r="T216" s="144">
        <f t="shared" si="163"/>
        <v>0</v>
      </c>
      <c r="U216" s="144">
        <f t="shared" si="163"/>
        <v>0</v>
      </c>
      <c r="V216" s="144">
        <f t="shared" si="163"/>
        <v>0</v>
      </c>
      <c r="W216" s="144">
        <f t="shared" si="163"/>
        <v>0</v>
      </c>
      <c r="X216" s="144">
        <f t="shared" si="163"/>
        <v>0</v>
      </c>
      <c r="Y216" s="144">
        <f t="shared" si="163"/>
        <v>0</v>
      </c>
      <c r="Z216" s="144">
        <f t="shared" si="163"/>
        <v>0</v>
      </c>
      <c r="AA216" s="144">
        <f t="shared" si="163"/>
        <v>0</v>
      </c>
      <c r="AB216" s="144">
        <f t="shared" si="163"/>
        <v>0</v>
      </c>
      <c r="AC216" s="144">
        <f t="shared" si="163"/>
        <v>0</v>
      </c>
      <c r="AD216" s="144">
        <f t="shared" si="163"/>
        <v>0</v>
      </c>
      <c r="AE216" s="144">
        <f t="shared" si="163"/>
        <v>0</v>
      </c>
      <c r="AF216" s="144">
        <f t="shared" si="163"/>
        <v>0</v>
      </c>
      <c r="AG216" s="144">
        <f t="shared" si="163"/>
        <v>0</v>
      </c>
      <c r="AH216" s="144">
        <f t="shared" si="163"/>
        <v>0</v>
      </c>
      <c r="AI216" s="144">
        <f t="shared" si="163"/>
        <v>0</v>
      </c>
      <c r="AJ216" s="144">
        <f t="shared" si="163"/>
        <v>0</v>
      </c>
      <c r="AK216" s="144">
        <f t="shared" si="163"/>
        <v>0</v>
      </c>
      <c r="AL216" s="144">
        <f t="shared" si="163"/>
        <v>0</v>
      </c>
      <c r="AM216" s="144">
        <f t="shared" si="163"/>
        <v>0</v>
      </c>
      <c r="AN216" s="144">
        <f t="shared" si="163"/>
        <v>0</v>
      </c>
      <c r="AO216" s="144">
        <f t="shared" si="163"/>
        <v>0</v>
      </c>
      <c r="AP216" s="144">
        <f t="shared" si="163"/>
        <v>0</v>
      </c>
      <c r="AQ216" s="144">
        <f t="shared" si="163"/>
        <v>0</v>
      </c>
      <c r="AR216" s="144">
        <f t="shared" si="163"/>
        <v>0</v>
      </c>
      <c r="AS216" s="144">
        <f t="shared" si="163"/>
        <v>0</v>
      </c>
      <c r="AT216" s="144">
        <f t="shared" si="163"/>
        <v>0</v>
      </c>
      <c r="AU216" s="144">
        <f t="shared" si="163"/>
        <v>0</v>
      </c>
      <c r="AW216" s="112"/>
      <c r="AX216" s="108"/>
      <c r="AY216" s="108"/>
      <c r="CE216" s="146"/>
      <c r="CF216" s="70"/>
      <c r="CG216" s="70"/>
      <c r="CH216" s="70"/>
      <c r="CI216" s="70"/>
      <c r="CJ216" s="70"/>
      <c r="CK216" s="70"/>
      <c r="CL216" s="70"/>
      <c r="CM216" s="70"/>
      <c r="CN216" s="70"/>
      <c r="CO216" s="70"/>
      <c r="CP216" s="70"/>
      <c r="CQ216" s="70"/>
      <c r="CR216" s="70"/>
      <c r="CS216" s="70"/>
      <c r="CT216" s="137"/>
      <c r="CU216" s="137"/>
      <c r="CV216" s="137"/>
    </row>
    <row r="217" spans="1:100" ht="13.5" thickBot="1" x14ac:dyDescent="0.25">
      <c r="A217" s="158"/>
      <c r="B217" s="197" t="s">
        <v>193</v>
      </c>
      <c r="C217" s="197"/>
      <c r="D217" s="213"/>
      <c r="E217" s="201"/>
      <c r="F217" s="81"/>
      <c r="G217" s="112"/>
      <c r="H217" s="112"/>
      <c r="I217" s="112"/>
      <c r="J217" s="191"/>
      <c r="K217" s="158"/>
      <c r="P217" s="189" t="s">
        <v>188</v>
      </c>
      <c r="Q217" s="144">
        <v>0</v>
      </c>
      <c r="R217" s="144">
        <f t="shared" ref="R217:AU217" si="164">R216*(1+Kalkulationszinssatz)^-R$26</f>
        <v>0</v>
      </c>
      <c r="S217" s="144">
        <f t="shared" si="164"/>
        <v>0</v>
      </c>
      <c r="T217" s="144">
        <f t="shared" si="164"/>
        <v>0</v>
      </c>
      <c r="U217" s="144">
        <f t="shared" si="164"/>
        <v>0</v>
      </c>
      <c r="V217" s="144">
        <f t="shared" si="164"/>
        <v>0</v>
      </c>
      <c r="W217" s="144">
        <f t="shared" si="164"/>
        <v>0</v>
      </c>
      <c r="X217" s="144">
        <f t="shared" si="164"/>
        <v>0</v>
      </c>
      <c r="Y217" s="144">
        <f t="shared" si="164"/>
        <v>0</v>
      </c>
      <c r="Z217" s="144">
        <f t="shared" si="164"/>
        <v>0</v>
      </c>
      <c r="AA217" s="144">
        <f t="shared" si="164"/>
        <v>0</v>
      </c>
      <c r="AB217" s="144">
        <f t="shared" si="164"/>
        <v>0</v>
      </c>
      <c r="AC217" s="144">
        <f t="shared" si="164"/>
        <v>0</v>
      </c>
      <c r="AD217" s="144">
        <f t="shared" si="164"/>
        <v>0</v>
      </c>
      <c r="AE217" s="144">
        <f t="shared" si="164"/>
        <v>0</v>
      </c>
      <c r="AF217" s="144">
        <f t="shared" si="164"/>
        <v>0</v>
      </c>
      <c r="AG217" s="144">
        <f t="shared" si="164"/>
        <v>0</v>
      </c>
      <c r="AH217" s="144">
        <f t="shared" si="164"/>
        <v>0</v>
      </c>
      <c r="AI217" s="144">
        <f t="shared" si="164"/>
        <v>0</v>
      </c>
      <c r="AJ217" s="144">
        <f t="shared" si="164"/>
        <v>0</v>
      </c>
      <c r="AK217" s="144">
        <f t="shared" si="164"/>
        <v>0</v>
      </c>
      <c r="AL217" s="144">
        <f t="shared" si="164"/>
        <v>0</v>
      </c>
      <c r="AM217" s="144">
        <f t="shared" si="164"/>
        <v>0</v>
      </c>
      <c r="AN217" s="144">
        <f t="shared" si="164"/>
        <v>0</v>
      </c>
      <c r="AO217" s="144">
        <f t="shared" si="164"/>
        <v>0</v>
      </c>
      <c r="AP217" s="144">
        <f t="shared" si="164"/>
        <v>0</v>
      </c>
      <c r="AQ217" s="144">
        <f t="shared" si="164"/>
        <v>0</v>
      </c>
      <c r="AR217" s="144">
        <f t="shared" si="164"/>
        <v>0</v>
      </c>
      <c r="AS217" s="144">
        <f t="shared" si="164"/>
        <v>0</v>
      </c>
      <c r="AT217" s="144">
        <f t="shared" si="164"/>
        <v>0</v>
      </c>
      <c r="AU217" s="144">
        <f t="shared" si="164"/>
        <v>0</v>
      </c>
      <c r="AV217" s="190">
        <f>SUM(Q217:AU217)</f>
        <v>0</v>
      </c>
      <c r="AW217" s="433"/>
      <c r="AX217" s="70"/>
      <c r="AY217" s="70"/>
      <c r="CE217" s="146"/>
      <c r="CF217" s="70"/>
      <c r="CG217" s="70"/>
      <c r="CH217" s="70"/>
      <c r="CI217" s="70"/>
      <c r="CJ217" s="70"/>
      <c r="CK217" s="70"/>
      <c r="CL217" s="70"/>
      <c r="CM217" s="70"/>
      <c r="CN217" s="70"/>
      <c r="CO217" s="70"/>
      <c r="CP217" s="70"/>
      <c r="CQ217" s="70"/>
      <c r="CR217" s="70"/>
      <c r="CS217" s="70"/>
      <c r="CT217" s="137"/>
      <c r="CU217" s="137"/>
      <c r="CV217" s="137"/>
    </row>
    <row r="218" spans="1:100" ht="13.5" thickBot="1" x14ac:dyDescent="0.25">
      <c r="A218" s="608" t="s">
        <v>8</v>
      </c>
      <c r="B218" s="199" t="s">
        <v>194</v>
      </c>
      <c r="C218" s="169"/>
      <c r="D218" s="169"/>
      <c r="E218" s="492"/>
      <c r="F218" s="380" t="s">
        <v>191</v>
      </c>
      <c r="G218" s="112"/>
      <c r="H218" s="112"/>
      <c r="I218" s="112"/>
      <c r="J218" s="191"/>
      <c r="K218" s="158"/>
      <c r="L218" s="146"/>
      <c r="O218" s="146"/>
      <c r="AW218" s="112"/>
      <c r="AX218" s="108"/>
      <c r="AY218" s="108"/>
      <c r="CE218" s="146"/>
      <c r="CF218" s="70"/>
      <c r="CG218" s="70"/>
      <c r="CH218" s="70"/>
      <c r="CI218" s="70"/>
      <c r="CJ218" s="70"/>
      <c r="CK218" s="70"/>
      <c r="CL218" s="70"/>
      <c r="CM218" s="70"/>
      <c r="CN218" s="70"/>
      <c r="CO218" s="70"/>
      <c r="CP218" s="70"/>
      <c r="CQ218" s="70"/>
      <c r="CR218" s="70"/>
      <c r="CS218" s="70"/>
      <c r="CT218" s="137"/>
      <c r="CU218" s="137"/>
      <c r="CV218" s="137"/>
    </row>
    <row r="219" spans="1:100" ht="13.5" thickBot="1" x14ac:dyDescent="0.25">
      <c r="B219" s="102" t="s">
        <v>422</v>
      </c>
      <c r="C219" s="376"/>
      <c r="D219" s="376"/>
      <c r="E219" s="247"/>
      <c r="F219" s="381" t="s">
        <v>191</v>
      </c>
      <c r="G219" s="68"/>
      <c r="H219" s="68"/>
      <c r="I219" s="68"/>
      <c r="J219" s="191"/>
      <c r="L219" s="200"/>
      <c r="M219" s="201"/>
      <c r="N219" s="201"/>
      <c r="O219" s="146"/>
      <c r="P219" s="184" t="s">
        <v>195</v>
      </c>
      <c r="Q219" s="488"/>
      <c r="R219" s="488"/>
      <c r="S219" s="489"/>
      <c r="T219" s="490"/>
      <c r="U219" s="490"/>
      <c r="V219" s="490"/>
      <c r="W219" s="490"/>
      <c r="X219" s="490"/>
      <c r="Y219" s="79"/>
      <c r="Z219" s="78"/>
      <c r="AA219" s="78"/>
      <c r="AB219" s="78"/>
      <c r="AC219" s="78"/>
      <c r="AD219" s="78"/>
      <c r="AE219" s="79"/>
      <c r="AF219" s="79"/>
      <c r="AG219" s="79"/>
      <c r="AH219" s="79"/>
      <c r="AI219" s="79"/>
      <c r="AJ219" s="79"/>
      <c r="AK219" s="79"/>
      <c r="AL219" s="79"/>
      <c r="AM219" s="79"/>
      <c r="AN219" s="79"/>
      <c r="AO219" s="79"/>
      <c r="AP219" s="79"/>
      <c r="AQ219" s="79"/>
      <c r="AR219" s="79"/>
      <c r="AS219" s="79"/>
      <c r="AT219" s="79"/>
      <c r="AU219" s="79"/>
      <c r="AV219" s="188" t="s">
        <v>184</v>
      </c>
      <c r="AW219" s="581"/>
      <c r="AX219" s="108"/>
      <c r="AY219" s="108"/>
      <c r="CE219" s="146"/>
      <c r="CF219" s="70"/>
      <c r="CG219" s="70"/>
      <c r="CH219" s="70"/>
      <c r="CI219" s="70"/>
      <c r="CJ219" s="70"/>
      <c r="CK219" s="70"/>
      <c r="CL219" s="70"/>
      <c r="CM219" s="70"/>
      <c r="CN219" s="70"/>
      <c r="CO219" s="70"/>
      <c r="CP219" s="70"/>
      <c r="CQ219" s="70"/>
      <c r="CR219" s="70"/>
      <c r="CS219" s="70"/>
      <c r="CT219" s="137"/>
      <c r="CU219" s="137"/>
      <c r="CV219" s="137"/>
    </row>
    <row r="220" spans="1:100" s="107" customFormat="1" ht="13.5" thickBot="1" x14ac:dyDescent="0.25">
      <c r="A220" s="491"/>
      <c r="B220" s="69" t="s">
        <v>196</v>
      </c>
      <c r="C220" s="376"/>
      <c r="D220" s="376"/>
      <c r="E220" s="326"/>
      <c r="F220" s="382" t="s">
        <v>191</v>
      </c>
      <c r="G220" s="92"/>
      <c r="H220" s="92"/>
      <c r="I220" s="92"/>
      <c r="J220" s="191"/>
      <c r="K220" s="69"/>
      <c r="L220" s="146"/>
      <c r="M220" s="102"/>
      <c r="N220" s="102"/>
      <c r="O220" s="146"/>
      <c r="P220" s="189" t="s">
        <v>187</v>
      </c>
      <c r="Q220" s="144">
        <v>0</v>
      </c>
      <c r="R220" s="144">
        <f>IF(R$26&lt;=Betrachtungszeit_Heizung,E222+E222*Inflationsindex,0)</f>
        <v>0</v>
      </c>
      <c r="S220" s="144">
        <f t="shared" ref="S220:AU220" si="165">IF(S$26&lt;=Betrachtungszeit_Heizung,R220+R220*Inflationsindex,0)</f>
        <v>0</v>
      </c>
      <c r="T220" s="144">
        <f t="shared" si="165"/>
        <v>0</v>
      </c>
      <c r="U220" s="144">
        <f t="shared" si="165"/>
        <v>0</v>
      </c>
      <c r="V220" s="144">
        <f t="shared" si="165"/>
        <v>0</v>
      </c>
      <c r="W220" s="144">
        <f t="shared" si="165"/>
        <v>0</v>
      </c>
      <c r="X220" s="144">
        <f t="shared" si="165"/>
        <v>0</v>
      </c>
      <c r="Y220" s="144">
        <f t="shared" si="165"/>
        <v>0</v>
      </c>
      <c r="Z220" s="144">
        <f t="shared" si="165"/>
        <v>0</v>
      </c>
      <c r="AA220" s="144">
        <f t="shared" si="165"/>
        <v>0</v>
      </c>
      <c r="AB220" s="144">
        <f t="shared" si="165"/>
        <v>0</v>
      </c>
      <c r="AC220" s="144">
        <f t="shared" si="165"/>
        <v>0</v>
      </c>
      <c r="AD220" s="144">
        <f t="shared" si="165"/>
        <v>0</v>
      </c>
      <c r="AE220" s="144">
        <f t="shared" si="165"/>
        <v>0</v>
      </c>
      <c r="AF220" s="144">
        <f t="shared" si="165"/>
        <v>0</v>
      </c>
      <c r="AG220" s="144">
        <f t="shared" si="165"/>
        <v>0</v>
      </c>
      <c r="AH220" s="144">
        <f t="shared" si="165"/>
        <v>0</v>
      </c>
      <c r="AI220" s="144">
        <f t="shared" si="165"/>
        <v>0</v>
      </c>
      <c r="AJ220" s="144">
        <f t="shared" si="165"/>
        <v>0</v>
      </c>
      <c r="AK220" s="144">
        <f t="shared" si="165"/>
        <v>0</v>
      </c>
      <c r="AL220" s="144">
        <f t="shared" si="165"/>
        <v>0</v>
      </c>
      <c r="AM220" s="144">
        <f t="shared" si="165"/>
        <v>0</v>
      </c>
      <c r="AN220" s="144">
        <f t="shared" si="165"/>
        <v>0</v>
      </c>
      <c r="AO220" s="144">
        <f t="shared" si="165"/>
        <v>0</v>
      </c>
      <c r="AP220" s="144">
        <f t="shared" si="165"/>
        <v>0</v>
      </c>
      <c r="AQ220" s="144">
        <f t="shared" si="165"/>
        <v>0</v>
      </c>
      <c r="AR220" s="144">
        <f t="shared" si="165"/>
        <v>0</v>
      </c>
      <c r="AS220" s="144">
        <f t="shared" si="165"/>
        <v>0</v>
      </c>
      <c r="AT220" s="144">
        <f t="shared" si="165"/>
        <v>0</v>
      </c>
      <c r="AU220" s="144">
        <f t="shared" si="165"/>
        <v>0</v>
      </c>
      <c r="AV220" s="68"/>
      <c r="AW220" s="112"/>
      <c r="AX220" s="68"/>
      <c r="AY220" s="68"/>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E220" s="146"/>
      <c r="CF220" s="70"/>
      <c r="CG220" s="70"/>
      <c r="CH220" s="70"/>
      <c r="CI220" s="70"/>
      <c r="CJ220" s="70"/>
      <c r="CK220" s="70"/>
      <c r="CL220" s="70"/>
      <c r="CM220" s="70"/>
      <c r="CN220" s="70"/>
      <c r="CO220" s="70"/>
      <c r="CP220" s="70"/>
      <c r="CQ220" s="70"/>
      <c r="CR220" s="70"/>
      <c r="CS220" s="70"/>
      <c r="CT220" s="137"/>
      <c r="CU220" s="137"/>
      <c r="CV220" s="137"/>
    </row>
    <row r="221" spans="1:100" x14ac:dyDescent="0.2">
      <c r="B221" s="202" t="s">
        <v>45</v>
      </c>
      <c r="C221" s="325"/>
      <c r="D221" s="325"/>
      <c r="E221" s="326"/>
      <c r="F221" s="382" t="s">
        <v>191</v>
      </c>
      <c r="G221" s="163"/>
      <c r="H221" s="163"/>
      <c r="I221" s="163"/>
      <c r="J221" s="191"/>
      <c r="L221" s="146"/>
      <c r="O221" s="146"/>
      <c r="P221" s="189" t="s">
        <v>188</v>
      </c>
      <c r="Q221" s="144">
        <v>0</v>
      </c>
      <c r="R221" s="144">
        <f t="shared" ref="R221:AU221" si="166">R220*(1+Kalkulationszinssatz)^-R$26</f>
        <v>0</v>
      </c>
      <c r="S221" s="144">
        <f t="shared" si="166"/>
        <v>0</v>
      </c>
      <c r="T221" s="144">
        <f t="shared" si="166"/>
        <v>0</v>
      </c>
      <c r="U221" s="144">
        <f t="shared" si="166"/>
        <v>0</v>
      </c>
      <c r="V221" s="144">
        <f t="shared" si="166"/>
        <v>0</v>
      </c>
      <c r="W221" s="144">
        <f t="shared" si="166"/>
        <v>0</v>
      </c>
      <c r="X221" s="144">
        <f t="shared" si="166"/>
        <v>0</v>
      </c>
      <c r="Y221" s="144">
        <f t="shared" si="166"/>
        <v>0</v>
      </c>
      <c r="Z221" s="144">
        <f t="shared" si="166"/>
        <v>0</v>
      </c>
      <c r="AA221" s="144">
        <f t="shared" si="166"/>
        <v>0</v>
      </c>
      <c r="AB221" s="144">
        <f t="shared" si="166"/>
        <v>0</v>
      </c>
      <c r="AC221" s="144">
        <f t="shared" si="166"/>
        <v>0</v>
      </c>
      <c r="AD221" s="144">
        <f t="shared" si="166"/>
        <v>0</v>
      </c>
      <c r="AE221" s="144">
        <f t="shared" si="166"/>
        <v>0</v>
      </c>
      <c r="AF221" s="144">
        <f t="shared" si="166"/>
        <v>0</v>
      </c>
      <c r="AG221" s="144">
        <f t="shared" si="166"/>
        <v>0</v>
      </c>
      <c r="AH221" s="144">
        <f t="shared" si="166"/>
        <v>0</v>
      </c>
      <c r="AI221" s="144">
        <f t="shared" si="166"/>
        <v>0</v>
      </c>
      <c r="AJ221" s="144">
        <f t="shared" si="166"/>
        <v>0</v>
      </c>
      <c r="AK221" s="144">
        <f t="shared" si="166"/>
        <v>0</v>
      </c>
      <c r="AL221" s="144">
        <f t="shared" si="166"/>
        <v>0</v>
      </c>
      <c r="AM221" s="144">
        <f t="shared" si="166"/>
        <v>0</v>
      </c>
      <c r="AN221" s="144">
        <f t="shared" si="166"/>
        <v>0</v>
      </c>
      <c r="AO221" s="144">
        <f t="shared" si="166"/>
        <v>0</v>
      </c>
      <c r="AP221" s="144">
        <f t="shared" si="166"/>
        <v>0</v>
      </c>
      <c r="AQ221" s="144">
        <f t="shared" si="166"/>
        <v>0</v>
      </c>
      <c r="AR221" s="144">
        <f t="shared" si="166"/>
        <v>0</v>
      </c>
      <c r="AS221" s="144">
        <f t="shared" si="166"/>
        <v>0</v>
      </c>
      <c r="AT221" s="144">
        <f t="shared" si="166"/>
        <v>0</v>
      </c>
      <c r="AU221" s="144">
        <f t="shared" si="166"/>
        <v>0</v>
      </c>
      <c r="AV221" s="190">
        <f>SUM(Q221:AU221)</f>
        <v>0</v>
      </c>
      <c r="AW221" s="433"/>
      <c r="CE221" s="146"/>
      <c r="CF221" s="70"/>
      <c r="CG221" s="70"/>
      <c r="CH221" s="70"/>
      <c r="CI221" s="70"/>
      <c r="CJ221" s="70"/>
      <c r="CK221" s="70"/>
      <c r="CL221" s="70"/>
      <c r="CM221" s="70"/>
      <c r="CN221" s="70"/>
      <c r="CO221" s="70"/>
      <c r="CP221" s="70"/>
      <c r="CQ221" s="70"/>
      <c r="CR221" s="70"/>
      <c r="CS221" s="70"/>
      <c r="CT221" s="137"/>
      <c r="CU221" s="137"/>
      <c r="CV221" s="137"/>
    </row>
    <row r="222" spans="1:100" s="69" customFormat="1" ht="13.5" thickBot="1" x14ac:dyDescent="0.25">
      <c r="A222" s="203"/>
      <c r="B222" s="215" t="s">
        <v>190</v>
      </c>
      <c r="C222" s="204"/>
      <c r="D222" s="204"/>
      <c r="E222" s="216">
        <f>SUM(E218:E221)</f>
        <v>0</v>
      </c>
      <c r="F222" s="379" t="s">
        <v>191</v>
      </c>
      <c r="G222" s="205"/>
      <c r="H222" s="205"/>
      <c r="I222" s="205"/>
      <c r="J222" s="191"/>
      <c r="L222" s="146"/>
      <c r="M222" s="70"/>
      <c r="N222" s="70"/>
      <c r="O222" s="146"/>
      <c r="AW222" s="102"/>
      <c r="CC222" s="102"/>
      <c r="CE222" s="146"/>
      <c r="CF222" s="70"/>
      <c r="CG222" s="70"/>
      <c r="CH222" s="70"/>
      <c r="CI222" s="70"/>
      <c r="CJ222" s="70"/>
      <c r="CK222" s="70"/>
      <c r="CL222" s="70"/>
      <c r="CM222" s="70"/>
      <c r="CN222" s="70"/>
      <c r="CO222" s="70"/>
      <c r="CP222" s="70"/>
      <c r="CQ222" s="70"/>
      <c r="CR222" s="70"/>
      <c r="CS222" s="70"/>
      <c r="CT222" s="137"/>
      <c r="CU222" s="137"/>
      <c r="CV222" s="137"/>
    </row>
    <row r="223" spans="1:100" s="69" customFormat="1" ht="13.5" thickTop="1" x14ac:dyDescent="0.2">
      <c r="F223" s="205"/>
      <c r="G223" s="205"/>
      <c r="H223" s="205"/>
      <c r="I223" s="205"/>
      <c r="J223" s="191"/>
      <c r="AW223" s="102"/>
      <c r="CC223" s="102"/>
      <c r="CE223" s="146"/>
      <c r="CF223" s="70"/>
      <c r="CG223" s="70"/>
      <c r="CH223" s="70"/>
      <c r="CI223" s="70"/>
      <c r="CJ223" s="70"/>
      <c r="CK223" s="70"/>
      <c r="CL223" s="70"/>
      <c r="CM223" s="70"/>
      <c r="CN223" s="70"/>
      <c r="CO223" s="70"/>
      <c r="CP223" s="70"/>
      <c r="CQ223" s="70"/>
      <c r="CR223" s="70"/>
      <c r="CS223" s="70"/>
      <c r="CT223" s="137"/>
      <c r="CU223" s="137"/>
      <c r="CV223" s="137"/>
    </row>
    <row r="224" spans="1:100" ht="54" customHeight="1" thickBot="1" x14ac:dyDescent="0.25">
      <c r="A224" s="69"/>
      <c r="B224" s="297" t="s">
        <v>197</v>
      </c>
      <c r="C224" s="377" t="str">
        <f>"Producteur de chaleur 1
 ("&amp;$C$7&amp;")"</f>
        <v>Producteur de chaleur 1
 (VEUILLEZ SÉLECTIONNER)</v>
      </c>
      <c r="D224" s="377" t="str">
        <f>"Producteur de chaleur 2
("&amp;$C$15&amp;")"</f>
        <v>Producteur de chaleur 2
(VEUILLEZ SÉLECTIONNER)</v>
      </c>
      <c r="E224" s="704" t="s">
        <v>190</v>
      </c>
      <c r="F224" s="705"/>
      <c r="G224" s="69"/>
      <c r="H224" s="705"/>
      <c r="I224" s="705"/>
      <c r="J224" s="191"/>
      <c r="M224" s="69"/>
      <c r="N224" s="69"/>
      <c r="P224" s="184" t="s">
        <v>197</v>
      </c>
      <c r="Q224" s="185"/>
      <c r="R224" s="185"/>
      <c r="S224" s="77"/>
      <c r="T224" s="490"/>
      <c r="U224" s="490"/>
      <c r="V224" s="490"/>
      <c r="W224" s="490"/>
      <c r="X224" s="490"/>
      <c r="Y224" s="79"/>
      <c r="Z224" s="78"/>
      <c r="AA224" s="78"/>
      <c r="AB224" s="78"/>
      <c r="AC224" s="78"/>
      <c r="AD224" s="78"/>
      <c r="AE224" s="79"/>
      <c r="AF224" s="79"/>
      <c r="AG224" s="79"/>
      <c r="AH224" s="79"/>
      <c r="AI224" s="79"/>
      <c r="AJ224" s="79"/>
      <c r="AK224" s="79"/>
      <c r="AL224" s="79"/>
      <c r="AM224" s="79"/>
      <c r="AN224" s="79"/>
      <c r="AO224" s="79"/>
      <c r="AP224" s="79"/>
      <c r="AQ224" s="79"/>
      <c r="AR224" s="79"/>
      <c r="AS224" s="79"/>
      <c r="AT224" s="79"/>
      <c r="AU224" s="79"/>
      <c r="AV224" s="188" t="s">
        <v>184</v>
      </c>
      <c r="AW224" s="581"/>
      <c r="CE224" s="146"/>
      <c r="CF224" s="70"/>
      <c r="CG224" s="70"/>
      <c r="CH224" s="70"/>
      <c r="CI224" s="70"/>
      <c r="CJ224" s="70"/>
      <c r="CK224" s="70"/>
      <c r="CL224" s="70"/>
      <c r="CM224" s="70"/>
      <c r="CN224" s="70"/>
      <c r="CO224" s="70"/>
      <c r="CP224" s="70"/>
      <c r="CQ224" s="70"/>
      <c r="CR224" s="70"/>
      <c r="CS224" s="70"/>
      <c r="CT224" s="137"/>
      <c r="CU224" s="137"/>
      <c r="CV224" s="137"/>
    </row>
    <row r="225" spans="1:100" s="69" customFormat="1" ht="13.5" thickBot="1" x14ac:dyDescent="0.25">
      <c r="A225" s="608" t="s">
        <v>8</v>
      </c>
      <c r="B225" s="102" t="s">
        <v>198</v>
      </c>
      <c r="C225" s="110">
        <f>VLOOKUP(C13,Données_de_base!$W$9:$AB$21,2,0)*IF(C13=14,C8/C10*12,C8)</f>
        <v>0</v>
      </c>
      <c r="D225" s="110">
        <f>VLOOKUP(C21,Données_de_base!$W$9:$AB$21,2,0)*IF(C21=14,C16/C18*12,C16)</f>
        <v>0</v>
      </c>
      <c r="E225" s="383">
        <f>SUM(C225:D225)</f>
        <v>0</v>
      </c>
      <c r="F225" s="316" t="s">
        <v>191</v>
      </c>
      <c r="H225" s="210"/>
      <c r="I225" s="210"/>
      <c r="J225" s="191"/>
      <c r="K225" s="102"/>
      <c r="P225" s="189" t="s">
        <v>199</v>
      </c>
      <c r="Q225" s="144">
        <v>0</v>
      </c>
      <c r="R225" s="144">
        <f>IF(R$26&lt;=Betrachtungszeit_Heizung,$E$227*(1+Energiepreissteigerung),0)</f>
        <v>0</v>
      </c>
      <c r="S225" s="144">
        <f t="shared" ref="S225:AU225" si="167">IF(S$26&lt;=Betrachtungszeit_Heizung,R225*(1+Energiepreissteigerung),0)</f>
        <v>0</v>
      </c>
      <c r="T225" s="144">
        <f t="shared" si="167"/>
        <v>0</v>
      </c>
      <c r="U225" s="144">
        <f t="shared" si="167"/>
        <v>0</v>
      </c>
      <c r="V225" s="144">
        <f t="shared" si="167"/>
        <v>0</v>
      </c>
      <c r="W225" s="144">
        <f t="shared" si="167"/>
        <v>0</v>
      </c>
      <c r="X225" s="144">
        <f t="shared" si="167"/>
        <v>0</v>
      </c>
      <c r="Y225" s="144">
        <f t="shared" si="167"/>
        <v>0</v>
      </c>
      <c r="Z225" s="144">
        <f t="shared" si="167"/>
        <v>0</v>
      </c>
      <c r="AA225" s="144">
        <f t="shared" si="167"/>
        <v>0</v>
      </c>
      <c r="AB225" s="144">
        <f t="shared" si="167"/>
        <v>0</v>
      </c>
      <c r="AC225" s="144">
        <f t="shared" si="167"/>
        <v>0</v>
      </c>
      <c r="AD225" s="144">
        <f t="shared" si="167"/>
        <v>0</v>
      </c>
      <c r="AE225" s="144">
        <f t="shared" si="167"/>
        <v>0</v>
      </c>
      <c r="AF225" s="144">
        <f t="shared" si="167"/>
        <v>0</v>
      </c>
      <c r="AG225" s="144">
        <f t="shared" si="167"/>
        <v>0</v>
      </c>
      <c r="AH225" s="144">
        <f t="shared" si="167"/>
        <v>0</v>
      </c>
      <c r="AI225" s="144">
        <f t="shared" si="167"/>
        <v>0</v>
      </c>
      <c r="AJ225" s="144">
        <f t="shared" si="167"/>
        <v>0</v>
      </c>
      <c r="AK225" s="144">
        <f t="shared" si="167"/>
        <v>0</v>
      </c>
      <c r="AL225" s="144">
        <f t="shared" si="167"/>
        <v>0</v>
      </c>
      <c r="AM225" s="144">
        <f t="shared" si="167"/>
        <v>0</v>
      </c>
      <c r="AN225" s="144">
        <f t="shared" si="167"/>
        <v>0</v>
      </c>
      <c r="AO225" s="144">
        <f t="shared" si="167"/>
        <v>0</v>
      </c>
      <c r="AP225" s="144">
        <f t="shared" si="167"/>
        <v>0</v>
      </c>
      <c r="AQ225" s="144">
        <f t="shared" si="167"/>
        <v>0</v>
      </c>
      <c r="AR225" s="144">
        <f t="shared" si="167"/>
        <v>0</v>
      </c>
      <c r="AS225" s="144">
        <f t="shared" si="167"/>
        <v>0</v>
      </c>
      <c r="AT225" s="144">
        <f t="shared" si="167"/>
        <v>0</v>
      </c>
      <c r="AU225" s="144">
        <f t="shared" si="167"/>
        <v>0</v>
      </c>
      <c r="AV225" s="68"/>
      <c r="AW225" s="112"/>
      <c r="AX225" s="68"/>
      <c r="AY225" s="68"/>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108"/>
      <c r="CE225" s="146"/>
      <c r="CF225" s="70"/>
      <c r="CG225" s="70"/>
      <c r="CH225" s="70"/>
      <c r="CI225" s="70"/>
      <c r="CJ225" s="70"/>
      <c r="CK225" s="70"/>
      <c r="CL225" s="70"/>
      <c r="CM225" s="70"/>
      <c r="CN225" s="70"/>
      <c r="CO225" s="70"/>
      <c r="CP225" s="70"/>
      <c r="CQ225" s="70"/>
      <c r="CR225" s="70"/>
      <c r="CS225" s="70"/>
      <c r="CT225" s="137"/>
      <c r="CU225" s="137"/>
      <c r="CV225" s="137"/>
    </row>
    <row r="226" spans="1:100" x14ac:dyDescent="0.2">
      <c r="A226" s="198" t="s">
        <v>8</v>
      </c>
      <c r="B226" s="95" t="s">
        <v>197</v>
      </c>
      <c r="C226" s="110">
        <f>IF(C13=14,(StrompreisWPHT/100*70%+StrompreisWPNT/100*30%)*C11*1000,VLOOKUP(C13,Données_de_base!$W$9:$AB$21,3,0)/100*C11*1000)</f>
        <v>0</v>
      </c>
      <c r="D226" s="212">
        <f>IF(C21=14,(StrompreisWPHT/100*70%+StrompreisWPNT/100*30%)*C19*1000,VLOOKUP(C21,Données_de_base!$W$9:$AB$21,3,0)/100*C19*1000)</f>
        <v>0</v>
      </c>
      <c r="E226" s="230">
        <f>SUM(C226:D226)</f>
        <v>0</v>
      </c>
      <c r="F226" s="197" t="s">
        <v>191</v>
      </c>
      <c r="H226" s="164"/>
      <c r="I226" s="164"/>
      <c r="J226" s="191"/>
      <c r="P226" s="189" t="s">
        <v>188</v>
      </c>
      <c r="Q226" s="144">
        <v>0</v>
      </c>
      <c r="R226" s="144">
        <f>R225*(1+Kalkulationszinssatz)^-R$26</f>
        <v>0</v>
      </c>
      <c r="S226" s="144">
        <f t="shared" ref="S226:AU226" si="168">S225*(1+Kalkulationszinssatz)^-S$26</f>
        <v>0</v>
      </c>
      <c r="T226" s="144">
        <f t="shared" si="168"/>
        <v>0</v>
      </c>
      <c r="U226" s="144">
        <f t="shared" si="168"/>
        <v>0</v>
      </c>
      <c r="V226" s="144">
        <f t="shared" si="168"/>
        <v>0</v>
      </c>
      <c r="W226" s="144">
        <f t="shared" si="168"/>
        <v>0</v>
      </c>
      <c r="X226" s="144">
        <f t="shared" si="168"/>
        <v>0</v>
      </c>
      <c r="Y226" s="144">
        <f t="shared" si="168"/>
        <v>0</v>
      </c>
      <c r="Z226" s="144">
        <f t="shared" si="168"/>
        <v>0</v>
      </c>
      <c r="AA226" s="144">
        <f t="shared" si="168"/>
        <v>0</v>
      </c>
      <c r="AB226" s="144">
        <f t="shared" si="168"/>
        <v>0</v>
      </c>
      <c r="AC226" s="144">
        <f t="shared" si="168"/>
        <v>0</v>
      </c>
      <c r="AD226" s="144">
        <f t="shared" si="168"/>
        <v>0</v>
      </c>
      <c r="AE226" s="144">
        <f t="shared" si="168"/>
        <v>0</v>
      </c>
      <c r="AF226" s="144">
        <f t="shared" si="168"/>
        <v>0</v>
      </c>
      <c r="AG226" s="144">
        <f t="shared" si="168"/>
        <v>0</v>
      </c>
      <c r="AH226" s="144">
        <f t="shared" si="168"/>
        <v>0</v>
      </c>
      <c r="AI226" s="144">
        <f t="shared" si="168"/>
        <v>0</v>
      </c>
      <c r="AJ226" s="144">
        <f t="shared" si="168"/>
        <v>0</v>
      </c>
      <c r="AK226" s="144">
        <f t="shared" si="168"/>
        <v>0</v>
      </c>
      <c r="AL226" s="144">
        <f t="shared" si="168"/>
        <v>0</v>
      </c>
      <c r="AM226" s="144">
        <f t="shared" si="168"/>
        <v>0</v>
      </c>
      <c r="AN226" s="144">
        <f t="shared" si="168"/>
        <v>0</v>
      </c>
      <c r="AO226" s="144">
        <f t="shared" si="168"/>
        <v>0</v>
      </c>
      <c r="AP226" s="144">
        <f t="shared" si="168"/>
        <v>0</v>
      </c>
      <c r="AQ226" s="144">
        <f t="shared" si="168"/>
        <v>0</v>
      </c>
      <c r="AR226" s="144">
        <f t="shared" si="168"/>
        <v>0</v>
      </c>
      <c r="AS226" s="144">
        <f t="shared" si="168"/>
        <v>0</v>
      </c>
      <c r="AT226" s="144">
        <f t="shared" si="168"/>
        <v>0</v>
      </c>
      <c r="AU226" s="144">
        <f t="shared" si="168"/>
        <v>0</v>
      </c>
      <c r="AV226" s="190">
        <f>SUM(Q226:AU226)</f>
        <v>0</v>
      </c>
      <c r="AW226" s="433"/>
      <c r="CE226" s="146"/>
      <c r="CF226" s="70"/>
      <c r="CG226" s="70"/>
      <c r="CH226" s="70"/>
      <c r="CI226" s="70"/>
      <c r="CJ226" s="70"/>
      <c r="CK226" s="70"/>
      <c r="CL226" s="70"/>
      <c r="CM226" s="70"/>
      <c r="CN226" s="70"/>
      <c r="CO226" s="70"/>
      <c r="CP226" s="70"/>
      <c r="CQ226" s="70"/>
      <c r="CR226" s="70"/>
      <c r="CS226" s="70"/>
      <c r="CT226" s="137"/>
      <c r="CU226" s="137"/>
      <c r="CV226" s="137"/>
    </row>
    <row r="227" spans="1:100" ht="13.5" thickBot="1" x14ac:dyDescent="0.25">
      <c r="A227" s="203"/>
      <c r="B227" s="194" t="s">
        <v>190</v>
      </c>
      <c r="C227" s="196">
        <f t="shared" ref="C227" si="169">SUM(C225:C226)</f>
        <v>0</v>
      </c>
      <c r="D227" s="196">
        <f>SUM(D225:D226)</f>
        <v>0</v>
      </c>
      <c r="E227" s="196">
        <f>SUM(E225:E226)</f>
        <v>0</v>
      </c>
      <c r="F227" s="224" t="s">
        <v>191</v>
      </c>
      <c r="G227" s="164"/>
      <c r="H227" s="164"/>
      <c r="I227" s="164"/>
      <c r="J227" s="191"/>
      <c r="AW227" s="112"/>
      <c r="CE227" s="146"/>
      <c r="CF227" s="70"/>
      <c r="CG227" s="70"/>
      <c r="CH227" s="70"/>
      <c r="CI227" s="70"/>
      <c r="CJ227" s="70"/>
      <c r="CK227" s="70"/>
      <c r="CL227" s="70"/>
      <c r="CM227" s="70"/>
      <c r="CN227" s="70"/>
      <c r="CO227" s="70"/>
      <c r="CP227" s="70"/>
      <c r="CQ227" s="70"/>
      <c r="CR227" s="70"/>
      <c r="CS227" s="70"/>
      <c r="CT227" s="137"/>
      <c r="CU227" s="137"/>
      <c r="CV227" s="137"/>
    </row>
    <row r="228" spans="1:100" ht="13.5" thickTop="1" x14ac:dyDescent="0.2">
      <c r="A228" s="203"/>
      <c r="B228" s="102"/>
      <c r="C228" s="69"/>
      <c r="D228" s="229"/>
      <c r="F228" s="81"/>
      <c r="G228" s="164"/>
      <c r="H228" s="164"/>
      <c r="I228" s="164"/>
      <c r="J228" s="191"/>
      <c r="AW228" s="112"/>
      <c r="CE228" s="146"/>
      <c r="CF228" s="70"/>
      <c r="CG228" s="70"/>
      <c r="CH228" s="70"/>
      <c r="CI228" s="70"/>
      <c r="CJ228" s="70"/>
      <c r="CK228" s="70"/>
      <c r="CL228" s="70"/>
      <c r="CM228" s="70"/>
      <c r="CN228" s="70"/>
      <c r="CO228" s="70"/>
      <c r="CP228" s="70"/>
      <c r="CQ228" s="70"/>
      <c r="CR228" s="70"/>
      <c r="CS228" s="70"/>
      <c r="CT228" s="137"/>
      <c r="CU228" s="137"/>
      <c r="CV228" s="137"/>
    </row>
    <row r="229" spans="1:100" ht="48.75" customHeight="1" x14ac:dyDescent="0.2">
      <c r="A229" s="276"/>
      <c r="B229" s="109" t="s">
        <v>200</v>
      </c>
      <c r="C229" s="116" t="str">
        <f>"Producteur de chaleur 1
 ("&amp;$C$7&amp;")"</f>
        <v>Producteur de chaleur 1
 (VEUILLEZ SÉLECTIONNER)</v>
      </c>
      <c r="D229" s="116" t="str">
        <f>"Producteur de chaleur 2
("&amp;$C$15&amp;")"</f>
        <v>Producteur de chaleur 2
(VEUILLEZ SÉLECTIONNER)</v>
      </c>
      <c r="E229" s="704" t="s">
        <v>190</v>
      </c>
      <c r="F229" s="81"/>
      <c r="G229" s="164"/>
      <c r="H229" s="164"/>
      <c r="I229" s="164"/>
      <c r="J229" s="191"/>
      <c r="AW229" s="112"/>
      <c r="CE229" s="146"/>
      <c r="CF229" s="70"/>
      <c r="CG229" s="70"/>
      <c r="CH229" s="70"/>
      <c r="CI229" s="70"/>
      <c r="CJ229" s="70"/>
      <c r="CK229" s="70"/>
      <c r="CL229" s="70"/>
      <c r="CM229" s="70"/>
      <c r="CN229" s="70"/>
      <c r="CO229" s="70"/>
      <c r="CP229" s="70"/>
      <c r="CQ229" s="70"/>
      <c r="CR229" s="70"/>
      <c r="CS229" s="70"/>
      <c r="CT229" s="137"/>
      <c r="CU229" s="137"/>
      <c r="CV229" s="137"/>
    </row>
    <row r="230" spans="1:100" ht="14.25" x14ac:dyDescent="0.25">
      <c r="A230" s="102"/>
      <c r="B230" s="207" t="s">
        <v>201</v>
      </c>
      <c r="C230" s="129">
        <f>VLOOKUP(C13,Données_de_base!$W$9:$AB$21,5,0)/1000*C11</f>
        <v>0</v>
      </c>
      <c r="D230" s="129">
        <f>VLOOKUP(C21,Données_de_base!$W$9:$AB$21,5,0)/1000*C19</f>
        <v>0</v>
      </c>
      <c r="E230" s="434">
        <f>SUM(C230:D230)</f>
        <v>0</v>
      </c>
      <c r="F230" s="125" t="s">
        <v>202</v>
      </c>
      <c r="G230" s="165"/>
      <c r="H230" s="165"/>
      <c r="I230" s="165"/>
      <c r="J230" s="191"/>
      <c r="P230" s="184" t="s">
        <v>203</v>
      </c>
      <c r="Q230" s="185"/>
      <c r="R230" s="185"/>
      <c r="S230" s="77"/>
      <c r="T230" s="490"/>
      <c r="U230" s="490"/>
      <c r="V230" s="490"/>
      <c r="W230" s="490"/>
      <c r="X230" s="490"/>
      <c r="Y230" s="79"/>
      <c r="Z230" s="78"/>
      <c r="AA230" s="78"/>
      <c r="AB230" s="78"/>
      <c r="AC230" s="78"/>
      <c r="AD230" s="78"/>
      <c r="AE230" s="79"/>
      <c r="AF230" s="79"/>
      <c r="AG230" s="79"/>
      <c r="AH230" s="79"/>
      <c r="AI230" s="79"/>
      <c r="AJ230" s="79"/>
      <c r="AK230" s="79"/>
      <c r="AL230" s="79"/>
      <c r="AM230" s="79"/>
      <c r="AN230" s="79"/>
      <c r="AO230" s="79"/>
      <c r="AP230" s="79"/>
      <c r="AQ230" s="79"/>
      <c r="AR230" s="79"/>
      <c r="AS230" s="79"/>
      <c r="AT230" s="79"/>
      <c r="AU230" s="79"/>
      <c r="AV230" s="188" t="s">
        <v>184</v>
      </c>
      <c r="AW230" s="581"/>
      <c r="CE230" s="146"/>
      <c r="CF230" s="70"/>
      <c r="CG230" s="70"/>
      <c r="CH230" s="70"/>
      <c r="CI230" s="70"/>
      <c r="CJ230" s="70"/>
      <c r="CK230" s="70"/>
      <c r="CL230" s="70"/>
      <c r="CM230" s="70"/>
      <c r="CN230" s="70"/>
      <c r="CO230" s="70"/>
      <c r="CP230" s="70"/>
      <c r="CQ230" s="70"/>
      <c r="CR230" s="70"/>
      <c r="CS230" s="70"/>
      <c r="CT230" s="137"/>
      <c r="CU230" s="137"/>
      <c r="CV230" s="137"/>
    </row>
    <row r="231" spans="1:100" x14ac:dyDescent="0.2">
      <c r="B231" s="102" t="s">
        <v>204</v>
      </c>
      <c r="C231" s="110">
        <f>VLOOKUP(C13,Données_de_base!$W$9:$AB$21,6,0)*C11*1000</f>
        <v>0</v>
      </c>
      <c r="D231" s="110">
        <f>VLOOKUP(C21,Données_de_base!$W$9:$AB$21,6,0)*C19*1000</f>
        <v>0</v>
      </c>
      <c r="E231" s="433">
        <f t="shared" ref="E231" si="170">SUM(C231:D231)</f>
        <v>0</v>
      </c>
      <c r="F231" s="151" t="s">
        <v>205</v>
      </c>
      <c r="G231" s="209"/>
      <c r="H231" s="210"/>
      <c r="I231" s="210"/>
      <c r="J231" s="191"/>
      <c r="P231" s="189" t="s">
        <v>187</v>
      </c>
      <c r="Q231" s="144">
        <v>0</v>
      </c>
      <c r="R231" s="144">
        <f>IF(R$26&lt;=Betrachtungszeit_Heizung,E232+E232*Inflationsindex,0)</f>
        <v>0</v>
      </c>
      <c r="S231" s="144">
        <f t="shared" ref="S231:AU231" si="171">IF(S$26&lt;=Betrachtungszeit_Heizung,R231+R231*Inflationsindex,0)</f>
        <v>0</v>
      </c>
      <c r="T231" s="144">
        <f t="shared" si="171"/>
        <v>0</v>
      </c>
      <c r="U231" s="144">
        <f t="shared" si="171"/>
        <v>0</v>
      </c>
      <c r="V231" s="144">
        <f t="shared" si="171"/>
        <v>0</v>
      </c>
      <c r="W231" s="144">
        <f t="shared" si="171"/>
        <v>0</v>
      </c>
      <c r="X231" s="144">
        <f t="shared" si="171"/>
        <v>0</v>
      </c>
      <c r="Y231" s="144">
        <f t="shared" si="171"/>
        <v>0</v>
      </c>
      <c r="Z231" s="144">
        <f t="shared" si="171"/>
        <v>0</v>
      </c>
      <c r="AA231" s="144">
        <f t="shared" si="171"/>
        <v>0</v>
      </c>
      <c r="AB231" s="144">
        <f t="shared" si="171"/>
        <v>0</v>
      </c>
      <c r="AC231" s="144">
        <f t="shared" si="171"/>
        <v>0</v>
      </c>
      <c r="AD231" s="144">
        <f t="shared" si="171"/>
        <v>0</v>
      </c>
      <c r="AE231" s="144">
        <f t="shared" si="171"/>
        <v>0</v>
      </c>
      <c r="AF231" s="144">
        <f t="shared" si="171"/>
        <v>0</v>
      </c>
      <c r="AG231" s="144">
        <f t="shared" si="171"/>
        <v>0</v>
      </c>
      <c r="AH231" s="144">
        <f t="shared" si="171"/>
        <v>0</v>
      </c>
      <c r="AI231" s="144">
        <f t="shared" si="171"/>
        <v>0</v>
      </c>
      <c r="AJ231" s="144">
        <f t="shared" si="171"/>
        <v>0</v>
      </c>
      <c r="AK231" s="144">
        <f t="shared" si="171"/>
        <v>0</v>
      </c>
      <c r="AL231" s="144">
        <f t="shared" si="171"/>
        <v>0</v>
      </c>
      <c r="AM231" s="144">
        <f t="shared" si="171"/>
        <v>0</v>
      </c>
      <c r="AN231" s="144">
        <f t="shared" si="171"/>
        <v>0</v>
      </c>
      <c r="AO231" s="144">
        <f t="shared" si="171"/>
        <v>0</v>
      </c>
      <c r="AP231" s="144">
        <f t="shared" si="171"/>
        <v>0</v>
      </c>
      <c r="AQ231" s="144">
        <f t="shared" si="171"/>
        <v>0</v>
      </c>
      <c r="AR231" s="144">
        <f t="shared" si="171"/>
        <v>0</v>
      </c>
      <c r="AS231" s="144">
        <f t="shared" si="171"/>
        <v>0</v>
      </c>
      <c r="AT231" s="144">
        <f t="shared" si="171"/>
        <v>0</v>
      </c>
      <c r="AU231" s="144">
        <f t="shared" si="171"/>
        <v>0</v>
      </c>
      <c r="AW231" s="112"/>
      <c r="CE231" s="146"/>
      <c r="CF231" s="70"/>
      <c r="CG231" s="70"/>
      <c r="CH231" s="70"/>
      <c r="CI231" s="70"/>
      <c r="CJ231" s="70"/>
      <c r="CK231" s="70"/>
      <c r="CL231" s="70"/>
      <c r="CM231" s="70"/>
      <c r="CN231" s="70"/>
      <c r="CO231" s="70"/>
      <c r="CP231" s="70"/>
      <c r="CQ231" s="70"/>
      <c r="CR231" s="70"/>
      <c r="CS231" s="70"/>
      <c r="CT231" s="137"/>
      <c r="CU231" s="137"/>
      <c r="CV231" s="137"/>
    </row>
    <row r="232" spans="1:100" x14ac:dyDescent="0.2">
      <c r="B232" s="159" t="str">
        <f>VLOOKUP(Données_de_base!$B$23,Données_de_base!$B$47:$D$50,3,0)</f>
        <v>Coûts pour GES: pas sélectionné</v>
      </c>
      <c r="C232" s="400">
        <f>C230*Kosten_THG</f>
        <v>0</v>
      </c>
      <c r="D232" s="400">
        <f>D230*Kosten_THG</f>
        <v>0</v>
      </c>
      <c r="E232" s="399">
        <f>SUM(C232:D232)</f>
        <v>0</v>
      </c>
      <c r="F232" s="260" t="s">
        <v>191</v>
      </c>
      <c r="G232" s="209"/>
      <c r="H232" s="210"/>
      <c r="I232" s="210"/>
      <c r="J232" s="191"/>
      <c r="M232" s="112"/>
      <c r="N232" s="112"/>
      <c r="P232" s="189" t="s">
        <v>188</v>
      </c>
      <c r="Q232" s="144">
        <v>0</v>
      </c>
      <c r="R232" s="144">
        <f t="shared" ref="R232:AU232" si="172">R231*(1+Kalkulationszinssatz)^-R$26</f>
        <v>0</v>
      </c>
      <c r="S232" s="144">
        <f t="shared" si="172"/>
        <v>0</v>
      </c>
      <c r="T232" s="144">
        <f t="shared" si="172"/>
        <v>0</v>
      </c>
      <c r="U232" s="144">
        <f t="shared" si="172"/>
        <v>0</v>
      </c>
      <c r="V232" s="144">
        <f t="shared" si="172"/>
        <v>0</v>
      </c>
      <c r="W232" s="144">
        <f t="shared" si="172"/>
        <v>0</v>
      </c>
      <c r="X232" s="144">
        <f t="shared" si="172"/>
        <v>0</v>
      </c>
      <c r="Y232" s="144">
        <f t="shared" si="172"/>
        <v>0</v>
      </c>
      <c r="Z232" s="144">
        <f t="shared" si="172"/>
        <v>0</v>
      </c>
      <c r="AA232" s="144">
        <f t="shared" si="172"/>
        <v>0</v>
      </c>
      <c r="AB232" s="144">
        <f t="shared" si="172"/>
        <v>0</v>
      </c>
      <c r="AC232" s="144">
        <f t="shared" si="172"/>
        <v>0</v>
      </c>
      <c r="AD232" s="144">
        <f t="shared" si="172"/>
        <v>0</v>
      </c>
      <c r="AE232" s="144">
        <f t="shared" si="172"/>
        <v>0</v>
      </c>
      <c r="AF232" s="144">
        <f t="shared" si="172"/>
        <v>0</v>
      </c>
      <c r="AG232" s="144">
        <f t="shared" si="172"/>
        <v>0</v>
      </c>
      <c r="AH232" s="144">
        <f t="shared" si="172"/>
        <v>0</v>
      </c>
      <c r="AI232" s="144">
        <f t="shared" si="172"/>
        <v>0</v>
      </c>
      <c r="AJ232" s="144">
        <f t="shared" si="172"/>
        <v>0</v>
      </c>
      <c r="AK232" s="144">
        <f t="shared" si="172"/>
        <v>0</v>
      </c>
      <c r="AL232" s="144">
        <f t="shared" si="172"/>
        <v>0</v>
      </c>
      <c r="AM232" s="144">
        <f t="shared" si="172"/>
        <v>0</v>
      </c>
      <c r="AN232" s="144">
        <f t="shared" si="172"/>
        <v>0</v>
      </c>
      <c r="AO232" s="144">
        <f t="shared" si="172"/>
        <v>0</v>
      </c>
      <c r="AP232" s="144">
        <f t="shared" si="172"/>
        <v>0</v>
      </c>
      <c r="AQ232" s="144">
        <f t="shared" si="172"/>
        <v>0</v>
      </c>
      <c r="AR232" s="144">
        <f t="shared" si="172"/>
        <v>0</v>
      </c>
      <c r="AS232" s="144">
        <f t="shared" si="172"/>
        <v>0</v>
      </c>
      <c r="AT232" s="144">
        <f t="shared" si="172"/>
        <v>0</v>
      </c>
      <c r="AU232" s="144">
        <f t="shared" si="172"/>
        <v>0</v>
      </c>
      <c r="AV232" s="190">
        <f>SUM(Q232:AU232)</f>
        <v>0</v>
      </c>
      <c r="AW232" s="433"/>
      <c r="CE232" s="146"/>
      <c r="CF232" s="70"/>
      <c r="CG232" s="70"/>
      <c r="CH232" s="70"/>
      <c r="CI232" s="70"/>
      <c r="CJ232" s="70"/>
      <c r="CK232" s="70"/>
      <c r="CL232" s="70"/>
      <c r="CM232" s="70"/>
      <c r="CN232" s="70"/>
      <c r="CO232" s="70"/>
      <c r="CP232" s="70"/>
      <c r="CQ232" s="70"/>
      <c r="CR232" s="70"/>
      <c r="CS232" s="70"/>
      <c r="CT232" s="137"/>
      <c r="CU232" s="137"/>
      <c r="CV232" s="137"/>
    </row>
    <row r="233" spans="1:100" x14ac:dyDescent="0.2">
      <c r="B233" s="69"/>
      <c r="C233" s="69"/>
      <c r="D233" s="69"/>
      <c r="E233" s="69"/>
      <c r="F233" s="69"/>
      <c r="G233" s="209"/>
      <c r="H233" s="210"/>
      <c r="I233" s="210"/>
      <c r="J233" s="191"/>
      <c r="P233" s="158"/>
      <c r="Q233" s="428"/>
      <c r="R233" s="428"/>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70"/>
      <c r="AW233" s="108"/>
      <c r="CE233" s="146"/>
      <c r="CF233" s="70"/>
      <c r="CG233" s="70"/>
      <c r="CH233" s="70"/>
      <c r="CI233" s="70"/>
      <c r="CJ233" s="70"/>
      <c r="CK233" s="70"/>
      <c r="CL233" s="70"/>
      <c r="CM233" s="70"/>
      <c r="CN233" s="70"/>
      <c r="CO233" s="70"/>
      <c r="CP233" s="70"/>
      <c r="CQ233" s="70"/>
      <c r="CR233" s="70"/>
      <c r="CS233" s="70"/>
      <c r="CT233" s="137"/>
      <c r="CU233" s="137"/>
      <c r="CV233" s="137"/>
    </row>
    <row r="234" spans="1:100" ht="25.5" x14ac:dyDescent="0.2">
      <c r="A234" s="69"/>
      <c r="B234" s="109" t="s">
        <v>432</v>
      </c>
      <c r="C234" s="167"/>
      <c r="D234" s="385" t="s">
        <v>115</v>
      </c>
      <c r="E234" s="193"/>
      <c r="F234" s="69"/>
      <c r="G234" s="209"/>
      <c r="H234" s="210"/>
      <c r="I234" s="210"/>
      <c r="J234" s="191"/>
      <c r="M234" s="69"/>
      <c r="N234" s="69"/>
      <c r="P234" s="184" t="s">
        <v>460</v>
      </c>
      <c r="Q234" s="185"/>
      <c r="R234" s="185"/>
      <c r="S234" s="77"/>
      <c r="T234" s="490"/>
      <c r="U234" s="490"/>
      <c r="V234" s="490"/>
      <c r="W234" s="490"/>
      <c r="X234" s="490"/>
      <c r="Y234" s="79"/>
      <c r="Z234" s="78"/>
      <c r="AA234" s="78"/>
      <c r="AB234" s="78"/>
      <c r="AC234" s="78"/>
      <c r="AD234" s="78"/>
      <c r="AE234" s="79"/>
      <c r="AF234" s="79"/>
      <c r="AG234" s="79"/>
      <c r="AH234" s="79"/>
      <c r="AI234" s="79"/>
      <c r="AJ234" s="79"/>
      <c r="AK234" s="79"/>
      <c r="AL234" s="79"/>
      <c r="AM234" s="79"/>
      <c r="AN234" s="79"/>
      <c r="AO234" s="79"/>
      <c r="AP234" s="79"/>
      <c r="AQ234" s="79"/>
      <c r="AR234" s="79"/>
      <c r="AS234" s="79"/>
      <c r="AT234" s="79"/>
      <c r="AU234" s="79"/>
      <c r="AV234" s="188" t="s">
        <v>184</v>
      </c>
      <c r="AW234" s="581"/>
      <c r="CE234" s="146"/>
      <c r="CF234" s="70"/>
      <c r="CG234" s="70"/>
      <c r="CH234" s="70"/>
      <c r="CI234" s="70"/>
      <c r="CJ234" s="70"/>
      <c r="CK234" s="70"/>
      <c r="CL234" s="70"/>
      <c r="CM234" s="70"/>
      <c r="CN234" s="70"/>
      <c r="CO234" s="70"/>
      <c r="CP234" s="70"/>
      <c r="CQ234" s="70"/>
      <c r="CR234" s="70"/>
      <c r="CS234" s="70"/>
      <c r="CT234" s="137"/>
      <c r="CU234" s="137"/>
      <c r="CV234" s="137"/>
    </row>
    <row r="235" spans="1:100" ht="13.5" thickBot="1" x14ac:dyDescent="0.25">
      <c r="A235" s="609" t="s">
        <v>8</v>
      </c>
      <c r="B235" s="701" t="s">
        <v>423</v>
      </c>
      <c r="C235" s="507">
        <v>0.01</v>
      </c>
      <c r="D235" s="508"/>
      <c r="E235" s="196">
        <f>IF(ISNUMBER(D235),D235,C235)*IF(C24="oui",SUM(D27:D174),D208)</f>
        <v>0</v>
      </c>
      <c r="F235" s="384" t="s">
        <v>107</v>
      </c>
      <c r="G235" s="209"/>
      <c r="H235" s="210"/>
      <c r="I235" s="210"/>
      <c r="J235" s="191"/>
      <c r="M235" s="69"/>
      <c r="N235" s="69"/>
      <c r="P235" s="189" t="s">
        <v>187</v>
      </c>
      <c r="Q235" s="144">
        <v>0</v>
      </c>
      <c r="R235" s="144">
        <f t="shared" ref="R235:AU235" si="173">IF(R$26=Betrachtungszeit_Heizung,$E$235*(1+Inflationsindex)^R$26,0)</f>
        <v>0</v>
      </c>
      <c r="S235" s="144">
        <f t="shared" si="173"/>
        <v>0</v>
      </c>
      <c r="T235" s="144">
        <f t="shared" si="173"/>
        <v>0</v>
      </c>
      <c r="U235" s="144">
        <f t="shared" si="173"/>
        <v>0</v>
      </c>
      <c r="V235" s="144">
        <f t="shared" si="173"/>
        <v>0</v>
      </c>
      <c r="W235" s="144">
        <f t="shared" si="173"/>
        <v>0</v>
      </c>
      <c r="X235" s="144">
        <f t="shared" si="173"/>
        <v>0</v>
      </c>
      <c r="Y235" s="144">
        <f t="shared" si="173"/>
        <v>0</v>
      </c>
      <c r="Z235" s="144">
        <f t="shared" si="173"/>
        <v>0</v>
      </c>
      <c r="AA235" s="144">
        <f t="shared" si="173"/>
        <v>0</v>
      </c>
      <c r="AB235" s="144">
        <f t="shared" si="173"/>
        <v>0</v>
      </c>
      <c r="AC235" s="144">
        <f t="shared" si="173"/>
        <v>0</v>
      </c>
      <c r="AD235" s="144">
        <f t="shared" si="173"/>
        <v>0</v>
      </c>
      <c r="AE235" s="144">
        <f t="shared" si="173"/>
        <v>0</v>
      </c>
      <c r="AF235" s="144">
        <f t="shared" si="173"/>
        <v>0</v>
      </c>
      <c r="AG235" s="144">
        <f t="shared" si="173"/>
        <v>0</v>
      </c>
      <c r="AH235" s="144">
        <f t="shared" si="173"/>
        <v>0</v>
      </c>
      <c r="AI235" s="144">
        <f t="shared" si="173"/>
        <v>0</v>
      </c>
      <c r="AJ235" s="144">
        <f t="shared" si="173"/>
        <v>0</v>
      </c>
      <c r="AK235" s="144">
        <f t="shared" si="173"/>
        <v>0</v>
      </c>
      <c r="AL235" s="144">
        <f t="shared" si="173"/>
        <v>0</v>
      </c>
      <c r="AM235" s="144">
        <f t="shared" si="173"/>
        <v>0</v>
      </c>
      <c r="AN235" s="144">
        <f t="shared" si="173"/>
        <v>0</v>
      </c>
      <c r="AO235" s="144">
        <f t="shared" si="173"/>
        <v>0</v>
      </c>
      <c r="AP235" s="144">
        <f t="shared" si="173"/>
        <v>0</v>
      </c>
      <c r="AQ235" s="144">
        <f t="shared" si="173"/>
        <v>0</v>
      </c>
      <c r="AR235" s="144">
        <f t="shared" si="173"/>
        <v>0</v>
      </c>
      <c r="AS235" s="144">
        <f t="shared" si="173"/>
        <v>0</v>
      </c>
      <c r="AT235" s="144">
        <f t="shared" si="173"/>
        <v>0</v>
      </c>
      <c r="AU235" s="144">
        <f t="shared" si="173"/>
        <v>0</v>
      </c>
      <c r="AW235" s="112"/>
      <c r="CE235" s="146"/>
      <c r="CF235" s="70"/>
      <c r="CG235" s="70"/>
      <c r="CH235" s="70"/>
      <c r="CI235" s="70"/>
      <c r="CJ235" s="70"/>
      <c r="CK235" s="70"/>
      <c r="CL235" s="70"/>
      <c r="CM235" s="70"/>
      <c r="CN235" s="70"/>
      <c r="CO235" s="70"/>
      <c r="CP235" s="70"/>
      <c r="CQ235" s="70"/>
      <c r="CR235" s="70"/>
      <c r="CS235" s="70"/>
      <c r="CT235" s="137"/>
      <c r="CU235" s="137"/>
      <c r="CV235" s="137"/>
    </row>
    <row r="236" spans="1:100" ht="13.5" thickTop="1" x14ac:dyDescent="0.2">
      <c r="A236" s="69"/>
      <c r="B236" s="386"/>
      <c r="C236" s="387"/>
      <c r="D236" s="387"/>
      <c r="E236" s="388"/>
      <c r="F236" s="389"/>
      <c r="G236" s="209"/>
      <c r="H236" s="210"/>
      <c r="I236" s="210"/>
      <c r="J236" s="191"/>
      <c r="L236" s="197"/>
      <c r="M236" s="201"/>
      <c r="N236" s="201"/>
      <c r="P236" s="189" t="s">
        <v>188</v>
      </c>
      <c r="Q236" s="144">
        <v>0</v>
      </c>
      <c r="R236" s="144">
        <f t="shared" ref="R236:AU236" si="174">R235*(1+Kalkulationszinssatz)^-R$26</f>
        <v>0</v>
      </c>
      <c r="S236" s="144">
        <f t="shared" si="174"/>
        <v>0</v>
      </c>
      <c r="T236" s="144">
        <f t="shared" si="174"/>
        <v>0</v>
      </c>
      <c r="U236" s="144">
        <f t="shared" si="174"/>
        <v>0</v>
      </c>
      <c r="V236" s="144">
        <f t="shared" si="174"/>
        <v>0</v>
      </c>
      <c r="W236" s="144">
        <f t="shared" si="174"/>
        <v>0</v>
      </c>
      <c r="X236" s="144">
        <f t="shared" si="174"/>
        <v>0</v>
      </c>
      <c r="Y236" s="144">
        <f t="shared" si="174"/>
        <v>0</v>
      </c>
      <c r="Z236" s="144">
        <f t="shared" si="174"/>
        <v>0</v>
      </c>
      <c r="AA236" s="144">
        <f t="shared" si="174"/>
        <v>0</v>
      </c>
      <c r="AB236" s="144">
        <f t="shared" si="174"/>
        <v>0</v>
      </c>
      <c r="AC236" s="144">
        <f t="shared" si="174"/>
        <v>0</v>
      </c>
      <c r="AD236" s="144">
        <f t="shared" si="174"/>
        <v>0</v>
      </c>
      <c r="AE236" s="144">
        <f t="shared" si="174"/>
        <v>0</v>
      </c>
      <c r="AF236" s="144">
        <f t="shared" si="174"/>
        <v>0</v>
      </c>
      <c r="AG236" s="144">
        <f t="shared" si="174"/>
        <v>0</v>
      </c>
      <c r="AH236" s="144">
        <f t="shared" si="174"/>
        <v>0</v>
      </c>
      <c r="AI236" s="144">
        <f t="shared" si="174"/>
        <v>0</v>
      </c>
      <c r="AJ236" s="144">
        <f t="shared" si="174"/>
        <v>0</v>
      </c>
      <c r="AK236" s="144">
        <f t="shared" si="174"/>
        <v>0</v>
      </c>
      <c r="AL236" s="144">
        <f t="shared" si="174"/>
        <v>0</v>
      </c>
      <c r="AM236" s="144">
        <f t="shared" si="174"/>
        <v>0</v>
      </c>
      <c r="AN236" s="144">
        <f t="shared" si="174"/>
        <v>0</v>
      </c>
      <c r="AO236" s="144">
        <f t="shared" si="174"/>
        <v>0</v>
      </c>
      <c r="AP236" s="144">
        <f t="shared" si="174"/>
        <v>0</v>
      </c>
      <c r="AQ236" s="144">
        <f t="shared" si="174"/>
        <v>0</v>
      </c>
      <c r="AR236" s="144">
        <f t="shared" si="174"/>
        <v>0</v>
      </c>
      <c r="AS236" s="144">
        <f t="shared" si="174"/>
        <v>0</v>
      </c>
      <c r="AT236" s="144">
        <f t="shared" si="174"/>
        <v>0</v>
      </c>
      <c r="AU236" s="144">
        <f t="shared" si="174"/>
        <v>0</v>
      </c>
      <c r="AV236" s="190">
        <f>SUM(Q236:AU236)</f>
        <v>0</v>
      </c>
      <c r="AW236" s="433"/>
      <c r="CE236" s="146"/>
      <c r="CF236" s="70"/>
      <c r="CG236" s="70"/>
      <c r="CH236" s="70"/>
      <c r="CI236" s="70"/>
      <c r="CJ236" s="70"/>
      <c r="CK236" s="70"/>
      <c r="CL236" s="70"/>
      <c r="CM236" s="70"/>
      <c r="CN236" s="70"/>
      <c r="CO236" s="70"/>
      <c r="CP236" s="70"/>
      <c r="CQ236" s="70"/>
      <c r="CR236" s="70"/>
      <c r="CS236" s="70"/>
      <c r="CT236" s="137"/>
      <c r="CU236" s="137"/>
      <c r="CV236" s="137"/>
    </row>
    <row r="237" spans="1:100" x14ac:dyDescent="0.2">
      <c r="A237" s="69"/>
      <c r="B237" s="69"/>
      <c r="C237" s="69"/>
      <c r="D237" s="69"/>
      <c r="E237" s="69"/>
      <c r="F237" s="165"/>
      <c r="G237" s="209"/>
      <c r="H237" s="210"/>
      <c r="I237" s="210"/>
      <c r="J237" s="191"/>
      <c r="L237" s="102"/>
      <c r="M237" s="69"/>
      <c r="N237" s="69"/>
      <c r="P237" s="217"/>
      <c r="Q237" s="128"/>
      <c r="R237" s="128"/>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70"/>
      <c r="AW237" s="108"/>
      <c r="CE237" s="146"/>
      <c r="CF237" s="70"/>
      <c r="CG237" s="70"/>
      <c r="CH237" s="70"/>
      <c r="CI237" s="70"/>
      <c r="CJ237" s="70"/>
      <c r="CK237" s="70"/>
      <c r="CL237" s="70"/>
      <c r="CM237" s="70"/>
      <c r="CN237" s="70"/>
      <c r="CO237" s="70"/>
      <c r="CP237" s="70"/>
      <c r="CQ237" s="70"/>
      <c r="CR237" s="70"/>
      <c r="CS237" s="70"/>
      <c r="CT237" s="137"/>
      <c r="CU237" s="137"/>
      <c r="CV237" s="137"/>
    </row>
    <row r="238" spans="1:100" s="107" customFormat="1" x14ac:dyDescent="0.2">
      <c r="A238" s="69"/>
      <c r="B238" s="219" t="s">
        <v>206</v>
      </c>
      <c r="C238" s="220"/>
      <c r="D238" s="220"/>
      <c r="E238" s="220"/>
      <c r="F238" s="75"/>
      <c r="G238" s="75"/>
      <c r="H238" s="75"/>
      <c r="I238" s="75"/>
      <c r="J238" s="191"/>
      <c r="K238" s="102"/>
      <c r="L238" s="102"/>
      <c r="M238" s="108"/>
      <c r="N238" s="108"/>
      <c r="O238" s="102"/>
      <c r="P238" s="102"/>
      <c r="Q238" s="110"/>
      <c r="R238" s="110"/>
      <c r="S238" s="110"/>
      <c r="T238" s="110"/>
      <c r="U238" s="110"/>
      <c r="V238" s="110"/>
      <c r="W238" s="111"/>
      <c r="X238" s="110"/>
      <c r="Y238" s="110"/>
      <c r="Z238" s="110"/>
      <c r="AA238" s="110"/>
      <c r="AB238" s="110"/>
      <c r="AC238" s="111"/>
      <c r="AD238" s="111"/>
      <c r="AE238" s="111"/>
      <c r="AF238" s="111"/>
      <c r="AG238" s="111"/>
      <c r="AH238" s="111"/>
      <c r="AI238" s="111"/>
      <c r="AJ238" s="111"/>
      <c r="AK238" s="111"/>
      <c r="AL238" s="111"/>
      <c r="AM238" s="111"/>
      <c r="AN238" s="111"/>
      <c r="AO238" s="111"/>
      <c r="AP238" s="111"/>
      <c r="AQ238" s="111"/>
      <c r="AR238" s="111"/>
      <c r="AS238" s="111"/>
      <c r="AT238" s="111"/>
      <c r="AU238" s="111"/>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row>
    <row r="239" spans="1:100" s="107" customFormat="1" ht="78.75" customHeight="1" x14ac:dyDescent="0.2">
      <c r="A239" s="102"/>
      <c r="B239" s="754" t="s">
        <v>207</v>
      </c>
      <c r="C239" s="754"/>
      <c r="D239" s="754"/>
      <c r="E239" s="754"/>
      <c r="F239" s="754"/>
      <c r="G239" s="754"/>
      <c r="H239" s="754"/>
      <c r="I239" s="754"/>
      <c r="J239" s="191"/>
      <c r="K239" s="102"/>
      <c r="L239" s="102"/>
      <c r="M239" s="108"/>
      <c r="N239" s="108"/>
      <c r="O239" s="102"/>
      <c r="P239" s="109"/>
      <c r="Q239" s="110"/>
      <c r="R239" s="110"/>
      <c r="S239" s="110"/>
      <c r="T239" s="110"/>
      <c r="U239" s="110"/>
      <c r="V239" s="110"/>
      <c r="W239" s="111"/>
      <c r="X239" s="110"/>
      <c r="Y239" s="110"/>
      <c r="Z239" s="110"/>
      <c r="AA239" s="110"/>
      <c r="AB239" s="110"/>
      <c r="AC239" s="111"/>
      <c r="AD239" s="111"/>
      <c r="AE239" s="111"/>
      <c r="AF239" s="111"/>
      <c r="AG239" s="111"/>
      <c r="AH239" s="111"/>
      <c r="AI239" s="111"/>
      <c r="AJ239" s="111"/>
      <c r="AK239" s="111"/>
      <c r="AL239" s="111"/>
      <c r="AM239" s="111"/>
      <c r="AN239" s="111"/>
      <c r="AO239" s="111"/>
      <c r="AP239" s="111"/>
      <c r="AQ239" s="111"/>
      <c r="AR239" s="111"/>
      <c r="AS239" s="111"/>
      <c r="AT239" s="111"/>
      <c r="AU239" s="111"/>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E239" s="102"/>
      <c r="CF239" s="108"/>
      <c r="CG239" s="108"/>
      <c r="CH239" s="108"/>
      <c r="CI239" s="108"/>
      <c r="CJ239" s="108"/>
      <c r="CK239" s="108"/>
      <c r="CL239" s="108"/>
      <c r="CM239" s="108"/>
      <c r="CN239" s="108"/>
      <c r="CO239" s="108"/>
      <c r="CP239" s="108"/>
      <c r="CQ239" s="108"/>
      <c r="CR239" s="108"/>
      <c r="CS239" s="112"/>
    </row>
    <row r="240" spans="1:100" s="107" customFormat="1" x14ac:dyDescent="0.2">
      <c r="A240" s="102"/>
      <c r="B240" s="707"/>
      <c r="C240" s="707"/>
      <c r="D240" s="707"/>
      <c r="E240" s="707"/>
      <c r="F240" s="707"/>
      <c r="G240" s="707"/>
      <c r="H240" s="707"/>
      <c r="I240" s="707"/>
      <c r="J240" s="191"/>
      <c r="K240" s="102"/>
      <c r="L240" s="102"/>
      <c r="M240" s="108"/>
      <c r="N240" s="108"/>
      <c r="O240" s="102"/>
      <c r="P240" s="109"/>
      <c r="Q240" s="110"/>
      <c r="R240" s="110"/>
      <c r="S240" s="110"/>
      <c r="T240" s="110"/>
      <c r="U240" s="110"/>
      <c r="V240" s="110"/>
      <c r="W240" s="111"/>
      <c r="X240" s="110"/>
      <c r="Y240" s="110"/>
      <c r="Z240" s="110"/>
      <c r="AA240" s="110"/>
      <c r="AB240" s="110"/>
      <c r="AC240" s="111"/>
      <c r="AD240" s="111"/>
      <c r="AE240" s="111"/>
      <c r="AF240" s="111"/>
      <c r="AG240" s="111"/>
      <c r="AH240" s="111"/>
      <c r="AI240" s="111"/>
      <c r="AJ240" s="111"/>
      <c r="AK240" s="111"/>
      <c r="AL240" s="111"/>
      <c r="AM240" s="111"/>
      <c r="AN240" s="111"/>
      <c r="AO240" s="111"/>
      <c r="AP240" s="111"/>
      <c r="AQ240" s="111"/>
      <c r="AR240" s="111"/>
      <c r="AS240" s="111"/>
      <c r="AT240" s="111"/>
      <c r="AU240" s="111"/>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E240" s="102"/>
      <c r="CF240" s="108"/>
      <c r="CG240" s="108"/>
      <c r="CH240" s="108"/>
      <c r="CI240" s="108"/>
      <c r="CJ240" s="108"/>
      <c r="CK240" s="108"/>
      <c r="CL240" s="108"/>
      <c r="CM240" s="108"/>
      <c r="CN240" s="108"/>
      <c r="CO240" s="108"/>
      <c r="CP240" s="108"/>
      <c r="CQ240" s="108"/>
      <c r="CR240" s="108"/>
      <c r="CS240" s="112"/>
    </row>
    <row r="241" spans="1:100" ht="25.5" customHeight="1" x14ac:dyDescent="0.2">
      <c r="A241" s="419" t="s">
        <v>8</v>
      </c>
      <c r="B241" s="705" t="s">
        <v>208</v>
      </c>
      <c r="C241" s="116" t="str">
        <f>"Producteur de chaleur 1 
("&amp;$C$7&amp;")"</f>
        <v>Producteur de chaleur 1 
(VEUILLEZ SÉLECTIONNER)</v>
      </c>
      <c r="D241" s="628" t="s">
        <v>115</v>
      </c>
      <c r="E241" s="604" t="str">
        <f>"Producteur de chaleur 2
("&amp;$C$15&amp;")"</f>
        <v>Producteur de chaleur 2
(VEUILLEZ SÉLECTIONNER)</v>
      </c>
      <c r="F241" s="628" t="s">
        <v>115</v>
      </c>
      <c r="G241" s="704" t="s">
        <v>190</v>
      </c>
      <c r="H241" s="81"/>
      <c r="I241" s="81"/>
      <c r="J241" s="191"/>
      <c r="AV241" s="70"/>
      <c r="AW241" s="70"/>
      <c r="CE241" s="146"/>
      <c r="CF241" s="70"/>
      <c r="CG241" s="70"/>
      <c r="CH241" s="70"/>
      <c r="CI241" s="70"/>
      <c r="CJ241" s="70"/>
      <c r="CK241" s="70"/>
      <c r="CL241" s="70"/>
      <c r="CM241" s="70"/>
      <c r="CN241" s="70"/>
      <c r="CO241" s="70"/>
      <c r="CP241" s="70"/>
      <c r="CQ241" s="70"/>
      <c r="CR241" s="70"/>
      <c r="CS241" s="70"/>
      <c r="CT241" s="137"/>
      <c r="CU241" s="137"/>
      <c r="CV241" s="137"/>
    </row>
    <row r="242" spans="1:100" ht="15" thickBot="1" x14ac:dyDescent="0.3">
      <c r="A242" s="69"/>
      <c r="B242" s="207" t="s">
        <v>201</v>
      </c>
      <c r="C242" s="127">
        <f>IFERROR((VLOOKUP(C12,$B$313:$H$327,4,0)*C8^0.7+VLOOKUP(C12,$B$313:$H$327,5,0)*C8)/1000000,"Aucune valeur par défaut")</f>
        <v>0</v>
      </c>
      <c r="D242" s="411"/>
      <c r="E242" s="127">
        <f>IFERROR((VLOOKUP(C20,$B$313:$H$327,4,0)*C16^0.7+VLOOKUP(C20,$B$313:$H$327,5,0)*C16)/1000000,"Aucune valeur par défaut")</f>
        <v>0</v>
      </c>
      <c r="F242" s="411"/>
      <c r="G242" s="648">
        <f>IF(ISNUMBER(D242),D242,IF(ISNUMBER(C242),C242,0))+IF(ISNUMBER(F242),F242,IF(ISNUMBER(E242),E242,0))</f>
        <v>0</v>
      </c>
      <c r="H242" s="125" t="s">
        <v>209</v>
      </c>
      <c r="I242" s="151"/>
      <c r="J242" s="191"/>
      <c r="AV242" s="70"/>
      <c r="AW242" s="70"/>
      <c r="CE242" s="146"/>
      <c r="CF242" s="70"/>
      <c r="CG242" s="70"/>
      <c r="CH242" s="70"/>
      <c r="CI242" s="70"/>
      <c r="CJ242" s="70"/>
      <c r="CK242" s="70"/>
      <c r="CL242" s="70"/>
      <c r="CM242" s="70"/>
      <c r="CN242" s="70"/>
      <c r="CO242" s="70"/>
      <c r="CP242" s="70"/>
      <c r="CQ242" s="70"/>
      <c r="CR242" s="70"/>
      <c r="CS242" s="70"/>
      <c r="CT242" s="137"/>
      <c r="CU242" s="137"/>
      <c r="CV242" s="137"/>
    </row>
    <row r="243" spans="1:100" ht="13.5" thickBot="1" x14ac:dyDescent="0.25">
      <c r="A243" s="69"/>
      <c r="B243" s="102" t="s">
        <v>204</v>
      </c>
      <c r="C243" s="110">
        <f>IFERROR(VLOOKUP(C12,$B$313:$H$327,6,0)*C8^0.7+VLOOKUP(C12,$B$313:$H$327,7,0)*C8,"Aucune valeur par défaut")</f>
        <v>0</v>
      </c>
      <c r="D243" s="411"/>
      <c r="E243" s="110">
        <f>IFERROR(VLOOKUP(C20,$B$313:$H$327,6,0)*C16^0.7+VLOOKUP(C20,$B$313:$H$327,7,0)*C16,"Aucune valeur par défaut")</f>
        <v>0</v>
      </c>
      <c r="F243" s="411"/>
      <c r="G243" s="433">
        <f>IF(ISNUMBER(D243),D243,IF(ISNUMBER(C243),C243,0))+IF(ISNUMBER(F243),F243,IF(ISNUMBER(E243),E243,0))</f>
        <v>0</v>
      </c>
      <c r="H243" s="151" t="s">
        <v>210</v>
      </c>
      <c r="I243" s="151"/>
      <c r="J243" s="191"/>
      <c r="AV243" s="70"/>
      <c r="AW243" s="70"/>
      <c r="CE243" s="146"/>
      <c r="CF243" s="70"/>
      <c r="CG243" s="70"/>
      <c r="CH243" s="70"/>
      <c r="CI243" s="70"/>
      <c r="CJ243" s="70"/>
      <c r="CK243" s="70"/>
      <c r="CL243" s="70"/>
      <c r="CM243" s="70"/>
      <c r="CN243" s="70"/>
      <c r="CO243" s="70"/>
      <c r="CP243" s="70"/>
      <c r="CQ243" s="70"/>
      <c r="CR243" s="70"/>
      <c r="CS243" s="70"/>
      <c r="CT243" s="137"/>
      <c r="CU243" s="137"/>
      <c r="CV243" s="137"/>
    </row>
    <row r="244" spans="1:100" x14ac:dyDescent="0.2">
      <c r="A244" s="69"/>
      <c r="B244" s="159" t="str">
        <f>VLOOKUP(Données_de_base!$B$23,Données_de_base!$B$47:$D$50,3,0)</f>
        <v>Coûts pour GES: pas sélectionné</v>
      </c>
      <c r="C244" s="400">
        <f>IFERROR(IF(ISNUMBER(D242),D242,C242)*Kosten_THG,"Saisir valeur s.v.p.")</f>
        <v>0</v>
      </c>
      <c r="D244" s="603"/>
      <c r="E244" s="400">
        <f>IFERROR(IF(ISNUMBER(F242),F242,E242)*Kosten_THG,"Saisir valeur s.v.p.")</f>
        <v>0</v>
      </c>
      <c r="F244" s="603"/>
      <c r="G244" s="649">
        <f>IF(ISNUMBER(C244),C244,0)+IF(ISNUMBER(E244),E244,0)</f>
        <v>0</v>
      </c>
      <c r="H244" s="260" t="s">
        <v>107</v>
      </c>
      <c r="I244" s="151"/>
      <c r="J244" s="191"/>
      <c r="AV244" s="70"/>
      <c r="AW244" s="70"/>
      <c r="CE244" s="146"/>
      <c r="CF244" s="70"/>
      <c r="CG244" s="70"/>
      <c r="CH244" s="70"/>
      <c r="CI244" s="70"/>
      <c r="CJ244" s="70"/>
      <c r="CK244" s="70"/>
      <c r="CL244" s="70"/>
      <c r="CM244" s="70"/>
      <c r="CN244" s="70"/>
      <c r="CO244" s="70"/>
      <c r="CP244" s="70"/>
      <c r="CQ244" s="70"/>
      <c r="CR244" s="70"/>
      <c r="CS244" s="70"/>
      <c r="CT244" s="137"/>
      <c r="CU244" s="137"/>
      <c r="CV244" s="137"/>
    </row>
    <row r="245" spans="1:100" ht="18.75" customHeight="1" x14ac:dyDescent="0.2">
      <c r="A245" s="69"/>
      <c r="B245" s="99"/>
      <c r="C245" s="106"/>
      <c r="D245" s="106"/>
      <c r="E245" s="435"/>
      <c r="F245" s="151"/>
      <c r="G245" s="209"/>
      <c r="H245" s="210"/>
      <c r="I245" s="210"/>
      <c r="J245" s="191"/>
      <c r="AV245" s="70"/>
      <c r="AW245" s="70"/>
      <c r="CE245" s="146"/>
      <c r="CF245" s="70"/>
      <c r="CG245" s="70"/>
      <c r="CH245" s="70"/>
      <c r="CI245" s="70"/>
      <c r="CJ245" s="70"/>
      <c r="CK245" s="70"/>
      <c r="CL245" s="70"/>
      <c r="CM245" s="70"/>
      <c r="CN245" s="70"/>
      <c r="CO245" s="70"/>
      <c r="CP245" s="70"/>
      <c r="CQ245" s="70"/>
      <c r="CR245" s="70"/>
      <c r="CS245" s="70"/>
      <c r="CT245" s="137"/>
      <c r="CU245" s="137"/>
      <c r="CV245" s="137"/>
    </row>
    <row r="246" spans="1:100" ht="39.75" x14ac:dyDescent="0.2">
      <c r="A246" s="596" t="s">
        <v>8</v>
      </c>
      <c r="B246" s="650" t="s">
        <v>211</v>
      </c>
      <c r="C246" s="165" t="s">
        <v>212</v>
      </c>
      <c r="D246" s="336" t="s">
        <v>213</v>
      </c>
      <c r="E246" s="338" t="s">
        <v>214</v>
      </c>
      <c r="F246" s="336" t="s">
        <v>215</v>
      </c>
      <c r="G246" s="336" t="s">
        <v>216</v>
      </c>
      <c r="H246" s="337" t="s">
        <v>217</v>
      </c>
      <c r="I246" s="337"/>
      <c r="J246" s="191"/>
      <c r="CE246" s="69"/>
      <c r="CF246" s="70"/>
      <c r="CG246" s="70"/>
      <c r="CH246" s="70"/>
      <c r="CI246" s="70"/>
      <c r="CJ246" s="70"/>
      <c r="CK246" s="70"/>
      <c r="CL246" s="70"/>
      <c r="CM246" s="70"/>
      <c r="CN246" s="70"/>
      <c r="CO246" s="70"/>
      <c r="CP246" s="70"/>
      <c r="CQ246" s="70"/>
      <c r="CR246" s="70"/>
    </row>
    <row r="247" spans="1:100" s="328" customFormat="1" ht="13.5" thickBot="1" x14ac:dyDescent="0.25">
      <c r="A247" s="694"/>
      <c r="B247" s="416" t="s">
        <v>7</v>
      </c>
      <c r="C247" s="407"/>
      <c r="D247" s="408"/>
      <c r="E247" s="409"/>
      <c r="F247" s="355">
        <f>2*(C247*D247+C247*E247+D247*E247)</f>
        <v>0</v>
      </c>
      <c r="G247" s="356">
        <f>F247*0.2</f>
        <v>0</v>
      </c>
      <c r="H247" s="357">
        <f>VLOOKUP(B247,$B$296:$C$302,2,0)*(C247*D247*(E247+1)+(E247+1)^2/2*(C247+D247)*2)</f>
        <v>0</v>
      </c>
      <c r="I247" s="345"/>
      <c r="J247" s="331"/>
      <c r="K247" s="94"/>
      <c r="L247" s="94"/>
      <c r="M247" s="332"/>
      <c r="N247" s="332"/>
      <c r="O247" s="94"/>
      <c r="AX247" s="335"/>
      <c r="AY247" s="335"/>
      <c r="AZ247" s="335"/>
      <c r="BA247" s="335"/>
      <c r="BB247" s="335"/>
      <c r="BC247" s="335"/>
      <c r="BD247" s="335"/>
      <c r="BE247" s="335"/>
      <c r="BF247" s="335"/>
      <c r="BG247" s="335"/>
      <c r="BH247" s="335"/>
      <c r="BI247" s="335"/>
      <c r="BJ247" s="335"/>
      <c r="BK247" s="335"/>
      <c r="BL247" s="335"/>
      <c r="BM247" s="335"/>
      <c r="BN247" s="335"/>
      <c r="BO247" s="335"/>
      <c r="BP247" s="335"/>
      <c r="BQ247" s="335"/>
      <c r="BR247" s="335"/>
      <c r="BS247" s="335"/>
      <c r="BT247" s="335"/>
      <c r="BU247" s="335"/>
      <c r="BV247" s="335"/>
      <c r="BW247" s="335"/>
      <c r="BX247" s="335"/>
      <c r="BY247" s="335"/>
      <c r="BZ247" s="335"/>
      <c r="CA247" s="335"/>
      <c r="CB247" s="335"/>
      <c r="CC247" s="565"/>
      <c r="CF247" s="335"/>
      <c r="CG247" s="335"/>
      <c r="CH247" s="335"/>
      <c r="CI247" s="335"/>
      <c r="CJ247" s="335"/>
      <c r="CK247" s="335"/>
      <c r="CL247" s="335"/>
      <c r="CM247" s="335"/>
      <c r="CN247" s="335"/>
      <c r="CO247" s="335"/>
      <c r="CP247" s="335"/>
      <c r="CQ247" s="335"/>
      <c r="CR247" s="335"/>
      <c r="CS247" s="335"/>
    </row>
    <row r="248" spans="1:100" s="328" customFormat="1" ht="13.5" thickBot="1" x14ac:dyDescent="0.25">
      <c r="A248" s="694"/>
      <c r="B248" s="417" t="s">
        <v>7</v>
      </c>
      <c r="C248" s="410"/>
      <c r="D248" s="411"/>
      <c r="E248" s="412"/>
      <c r="F248" s="348">
        <f>2*(C248*D248+C248*E248+D248*E248)</f>
        <v>0</v>
      </c>
      <c r="G248" s="335">
        <f>F248*0.2</f>
        <v>0</v>
      </c>
      <c r="H248" s="345">
        <f t="shared" ref="H248:H249" si="175">VLOOKUP(B248,$B$296:$C$302,2,0)*(C248*D248*(E248+1)+(E248+1)^2/2*(C248+D248)*2)</f>
        <v>0</v>
      </c>
      <c r="I248" s="345"/>
      <c r="J248" s="331"/>
      <c r="K248" s="94"/>
      <c r="L248" s="94"/>
      <c r="M248" s="332"/>
      <c r="N248" s="332"/>
      <c r="O248" s="94"/>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c r="BW248" s="335"/>
      <c r="BX248" s="335"/>
      <c r="BY248" s="335"/>
      <c r="BZ248" s="335"/>
      <c r="CA248" s="335"/>
      <c r="CB248" s="335"/>
      <c r="CC248" s="565"/>
      <c r="CF248" s="335"/>
      <c r="CG248" s="335"/>
      <c r="CH248" s="335"/>
      <c r="CI248" s="335"/>
      <c r="CJ248" s="335"/>
      <c r="CK248" s="335"/>
      <c r="CL248" s="335"/>
      <c r="CM248" s="335"/>
      <c r="CN248" s="335"/>
      <c r="CO248" s="335"/>
      <c r="CP248" s="335"/>
      <c r="CQ248" s="335"/>
      <c r="CR248" s="335"/>
      <c r="CS248" s="335"/>
    </row>
    <row r="249" spans="1:100" s="328" customFormat="1" x14ac:dyDescent="0.2">
      <c r="A249" s="694"/>
      <c r="B249" s="418" t="s">
        <v>7</v>
      </c>
      <c r="C249" s="413"/>
      <c r="D249" s="414"/>
      <c r="E249" s="415"/>
      <c r="F249" s="352">
        <f>2*(C249*D249+C249*E249+D249*E249)</f>
        <v>0</v>
      </c>
      <c r="G249" s="335">
        <f>F249*0.2</f>
        <v>0</v>
      </c>
      <c r="H249" s="345">
        <f t="shared" si="175"/>
        <v>0</v>
      </c>
      <c r="I249" s="345"/>
      <c r="J249" s="331"/>
      <c r="K249" s="94"/>
      <c r="L249" s="94"/>
      <c r="M249" s="332"/>
      <c r="N249" s="332"/>
      <c r="O249" s="94"/>
      <c r="P249" s="94"/>
      <c r="Q249" s="333"/>
      <c r="R249" s="333"/>
      <c r="S249" s="333"/>
      <c r="T249" s="333"/>
      <c r="U249" s="333"/>
      <c r="V249" s="333"/>
      <c r="W249" s="334"/>
      <c r="X249" s="333"/>
      <c r="Y249" s="333"/>
      <c r="Z249" s="333"/>
      <c r="AA249" s="333"/>
      <c r="AB249" s="333"/>
      <c r="AC249" s="334"/>
      <c r="AD249" s="334"/>
      <c r="AE249" s="334"/>
      <c r="AF249" s="334"/>
      <c r="AG249" s="334"/>
      <c r="AH249" s="334"/>
      <c r="AI249" s="334"/>
      <c r="AJ249" s="334"/>
      <c r="AK249" s="334"/>
      <c r="AL249" s="334"/>
      <c r="AM249" s="334"/>
      <c r="AN249" s="334"/>
      <c r="AO249" s="334"/>
      <c r="AP249" s="334"/>
      <c r="AQ249" s="334"/>
      <c r="AR249" s="334"/>
      <c r="AS249" s="334"/>
      <c r="AT249" s="334"/>
      <c r="AU249" s="334"/>
      <c r="AV249" s="335"/>
      <c r="AW249" s="335"/>
      <c r="AX249" s="335"/>
      <c r="AY249" s="335"/>
      <c r="AZ249" s="335"/>
      <c r="BA249" s="335"/>
      <c r="BB249" s="335"/>
      <c r="BC249" s="335"/>
      <c r="BD249" s="335"/>
      <c r="BE249" s="335"/>
      <c r="BF249" s="335"/>
      <c r="BG249" s="335"/>
      <c r="BH249" s="335"/>
      <c r="BI249" s="335"/>
      <c r="BJ249" s="335"/>
      <c r="BK249" s="335"/>
      <c r="BL249" s="335"/>
      <c r="BM249" s="335"/>
      <c r="BN249" s="335"/>
      <c r="BO249" s="335"/>
      <c r="BP249" s="335"/>
      <c r="BQ249" s="335"/>
      <c r="BR249" s="335"/>
      <c r="BS249" s="335"/>
      <c r="BT249" s="335"/>
      <c r="BU249" s="335"/>
      <c r="BV249" s="335"/>
      <c r="BW249" s="335"/>
      <c r="BX249" s="335"/>
      <c r="BY249" s="335"/>
      <c r="BZ249" s="335"/>
      <c r="CA249" s="335"/>
      <c r="CB249" s="335"/>
      <c r="CC249" s="565"/>
      <c r="CF249" s="335"/>
      <c r="CG249" s="335"/>
      <c r="CH249" s="335"/>
      <c r="CI249" s="335"/>
      <c r="CJ249" s="335"/>
      <c r="CK249" s="335"/>
      <c r="CL249" s="335"/>
      <c r="CM249" s="335"/>
      <c r="CN249" s="335"/>
      <c r="CO249" s="335"/>
      <c r="CP249" s="335"/>
      <c r="CQ249" s="335"/>
      <c r="CR249" s="335"/>
      <c r="CS249" s="335"/>
    </row>
    <row r="250" spans="1:100" s="328" customFormat="1" ht="13.5" thickBot="1" x14ac:dyDescent="0.25">
      <c r="A250" s="94"/>
      <c r="B250" s="350" t="s">
        <v>190</v>
      </c>
      <c r="C250" s="349"/>
      <c r="D250" s="349"/>
      <c r="E250" s="349"/>
      <c r="F250" s="351">
        <f>SUM(F247:F249)</f>
        <v>0</v>
      </c>
      <c r="G250" s="351">
        <f>SUM(G247:G249)</f>
        <v>0</v>
      </c>
      <c r="H250" s="351">
        <f>SUM(H247:H249)</f>
        <v>0</v>
      </c>
      <c r="I250" s="615"/>
      <c r="J250" s="331"/>
      <c r="K250" s="94"/>
      <c r="L250" s="94"/>
      <c r="M250" s="332"/>
      <c r="N250" s="332"/>
      <c r="O250" s="94"/>
      <c r="P250" s="94"/>
      <c r="Q250" s="333"/>
      <c r="R250" s="333"/>
      <c r="S250" s="333"/>
      <c r="T250" s="333"/>
      <c r="U250" s="333"/>
      <c r="V250" s="333"/>
      <c r="W250" s="334"/>
      <c r="X250" s="333"/>
      <c r="Y250" s="333"/>
      <c r="Z250" s="333"/>
      <c r="AA250" s="333"/>
      <c r="AB250" s="333"/>
      <c r="AC250" s="334"/>
      <c r="AD250" s="334"/>
      <c r="AE250" s="334"/>
      <c r="AF250" s="334"/>
      <c r="AG250" s="334"/>
      <c r="AH250" s="334"/>
      <c r="AI250" s="334"/>
      <c r="AJ250" s="334"/>
      <c r="AK250" s="334"/>
      <c r="AL250" s="334"/>
      <c r="AM250" s="334"/>
      <c r="AN250" s="334"/>
      <c r="AO250" s="334"/>
      <c r="AP250" s="334"/>
      <c r="AQ250" s="334"/>
      <c r="AR250" s="334"/>
      <c r="AS250" s="334"/>
      <c r="AT250" s="334"/>
      <c r="AU250" s="334"/>
      <c r="AV250" s="335"/>
      <c r="AW250" s="335"/>
      <c r="AX250" s="335"/>
      <c r="AY250" s="335"/>
      <c r="AZ250" s="335"/>
      <c r="BA250" s="335"/>
      <c r="BB250" s="335"/>
      <c r="BC250" s="335"/>
      <c r="BD250" s="335"/>
      <c r="BE250" s="335"/>
      <c r="BF250" s="335"/>
      <c r="BG250" s="335"/>
      <c r="BH250" s="335"/>
      <c r="BI250" s="335"/>
      <c r="BJ250" s="335"/>
      <c r="BK250" s="335"/>
      <c r="BL250" s="335"/>
      <c r="BM250" s="335"/>
      <c r="BN250" s="335"/>
      <c r="BO250" s="335"/>
      <c r="BP250" s="335"/>
      <c r="BQ250" s="335"/>
      <c r="BR250" s="335"/>
      <c r="BS250" s="335"/>
      <c r="BT250" s="335"/>
      <c r="BU250" s="335"/>
      <c r="BV250" s="335"/>
      <c r="BW250" s="335"/>
      <c r="BX250" s="335"/>
      <c r="BY250" s="335"/>
      <c r="BZ250" s="335"/>
      <c r="CA250" s="335"/>
      <c r="CB250" s="335"/>
      <c r="CC250" s="565"/>
      <c r="CF250" s="335"/>
      <c r="CG250" s="335"/>
      <c r="CH250" s="335"/>
      <c r="CI250" s="335"/>
      <c r="CJ250" s="335"/>
      <c r="CK250" s="335"/>
      <c r="CL250" s="335"/>
      <c r="CM250" s="335"/>
      <c r="CN250" s="335"/>
      <c r="CO250" s="335"/>
      <c r="CP250" s="335"/>
      <c r="CQ250" s="335"/>
      <c r="CR250" s="335"/>
      <c r="CS250" s="335"/>
    </row>
    <row r="251" spans="1:100" s="328" customFormat="1" ht="42.75" customHeight="1" thickTop="1" x14ac:dyDescent="0.2">
      <c r="A251" s="94"/>
      <c r="B251" s="705" t="s">
        <v>218</v>
      </c>
      <c r="C251" s="116" t="s">
        <v>219</v>
      </c>
      <c r="D251" s="116" t="s">
        <v>157</v>
      </c>
      <c r="E251" s="704" t="s">
        <v>190</v>
      </c>
      <c r="F251" s="81"/>
      <c r="G251" s="329"/>
      <c r="H251" s="330"/>
      <c r="I251" s="330"/>
      <c r="J251" s="331"/>
      <c r="K251" s="94"/>
      <c r="L251" s="94"/>
      <c r="M251" s="332"/>
      <c r="N251" s="332"/>
      <c r="O251" s="94"/>
      <c r="P251" s="94"/>
      <c r="Q251" s="333"/>
      <c r="R251" s="333"/>
      <c r="S251" s="333"/>
      <c r="T251" s="333"/>
      <c r="U251" s="333"/>
      <c r="V251" s="333"/>
      <c r="W251" s="334"/>
      <c r="X251" s="333"/>
      <c r="Y251" s="333"/>
      <c r="Z251" s="333"/>
      <c r="AA251" s="333"/>
      <c r="AB251" s="333"/>
      <c r="AC251" s="334"/>
      <c r="AD251" s="334"/>
      <c r="AE251" s="334"/>
      <c r="AF251" s="334"/>
      <c r="AG251" s="334"/>
      <c r="AH251" s="334"/>
      <c r="AI251" s="334"/>
      <c r="AJ251" s="334"/>
      <c r="AK251" s="334"/>
      <c r="AL251" s="334"/>
      <c r="AM251" s="334"/>
      <c r="AN251" s="334"/>
      <c r="AO251" s="334"/>
      <c r="AP251" s="334"/>
      <c r="AQ251" s="334"/>
      <c r="AR251" s="334"/>
      <c r="AS251" s="334"/>
      <c r="AT251" s="334"/>
      <c r="AU251" s="334"/>
      <c r="AV251" s="335"/>
      <c r="AW251" s="335"/>
      <c r="AX251" s="335"/>
      <c r="AY251" s="335"/>
      <c r="AZ251" s="335"/>
      <c r="BA251" s="335"/>
      <c r="BB251" s="335"/>
      <c r="BC251" s="335"/>
      <c r="BD251" s="335"/>
      <c r="BE251" s="335"/>
      <c r="BF251" s="335"/>
      <c r="BG251" s="335"/>
      <c r="BH251" s="335"/>
      <c r="BI251" s="335"/>
      <c r="BJ251" s="335"/>
      <c r="BK251" s="335"/>
      <c r="BL251" s="335"/>
      <c r="BM251" s="335"/>
      <c r="BN251" s="335"/>
      <c r="BO251" s="335"/>
      <c r="BP251" s="335"/>
      <c r="BQ251" s="335"/>
      <c r="BR251" s="335"/>
      <c r="BS251" s="335"/>
      <c r="BT251" s="335"/>
      <c r="BU251" s="335"/>
      <c r="BV251" s="335"/>
      <c r="BW251" s="335"/>
      <c r="BX251" s="335"/>
      <c r="BY251" s="335"/>
      <c r="BZ251" s="335"/>
      <c r="CA251" s="335"/>
      <c r="CB251" s="335"/>
      <c r="CC251" s="565"/>
      <c r="CF251" s="335"/>
      <c r="CG251" s="335"/>
      <c r="CH251" s="335"/>
      <c r="CI251" s="335"/>
      <c r="CJ251" s="335"/>
      <c r="CK251" s="335"/>
      <c r="CL251" s="335"/>
      <c r="CM251" s="335"/>
      <c r="CN251" s="335"/>
      <c r="CO251" s="335"/>
      <c r="CP251" s="335"/>
      <c r="CQ251" s="335"/>
      <c r="CR251" s="335"/>
      <c r="CS251" s="335"/>
    </row>
    <row r="252" spans="1:100" s="328" customFormat="1" ht="14.25" x14ac:dyDescent="0.25">
      <c r="A252" s="94"/>
      <c r="B252" s="207" t="s">
        <v>201</v>
      </c>
      <c r="C252" s="129">
        <f>E307*$G250/1000000</f>
        <v>0</v>
      </c>
      <c r="D252" s="129">
        <f>E308*$H250/1000000</f>
        <v>0</v>
      </c>
      <c r="E252" s="434">
        <f t="shared" ref="E252" si="176">SUM(C252:D252)</f>
        <v>0</v>
      </c>
      <c r="F252" s="125" t="s">
        <v>209</v>
      </c>
      <c r="G252" s="329"/>
      <c r="H252" s="330"/>
      <c r="I252" s="330"/>
      <c r="J252" s="331"/>
      <c r="K252" s="94"/>
      <c r="L252" s="94"/>
      <c r="M252" s="332"/>
      <c r="N252" s="332"/>
      <c r="O252" s="94"/>
      <c r="P252" s="94"/>
      <c r="Q252" s="333"/>
      <c r="R252" s="333"/>
      <c r="S252" s="333"/>
      <c r="T252" s="333"/>
      <c r="U252" s="333"/>
      <c r="V252" s="333"/>
      <c r="W252" s="334"/>
      <c r="X252" s="333"/>
      <c r="Y252" s="333"/>
      <c r="Z252" s="333"/>
      <c r="AA252" s="333"/>
      <c r="AB252" s="333"/>
      <c r="AC252" s="334"/>
      <c r="AD252" s="334"/>
      <c r="AE252" s="334"/>
      <c r="AF252" s="334"/>
      <c r="AG252" s="334"/>
      <c r="AH252" s="334"/>
      <c r="AI252" s="334"/>
      <c r="AJ252" s="334"/>
      <c r="AK252" s="334"/>
      <c r="AL252" s="334"/>
      <c r="AM252" s="334"/>
      <c r="AN252" s="334"/>
      <c r="AO252" s="334"/>
      <c r="AP252" s="334"/>
      <c r="AQ252" s="334"/>
      <c r="AR252" s="334"/>
      <c r="AS252" s="334"/>
      <c r="AT252" s="334"/>
      <c r="AU252" s="334"/>
      <c r="AV252" s="335"/>
      <c r="AW252" s="335"/>
      <c r="AX252" s="335"/>
      <c r="AY252" s="335"/>
      <c r="AZ252" s="335"/>
      <c r="BA252" s="335"/>
      <c r="BB252" s="335"/>
      <c r="BC252" s="335"/>
      <c r="BD252" s="335"/>
      <c r="BE252" s="335"/>
      <c r="BF252" s="335"/>
      <c r="BG252" s="335"/>
      <c r="BH252" s="335"/>
      <c r="BI252" s="335"/>
      <c r="BJ252" s="335"/>
      <c r="BK252" s="335"/>
      <c r="BL252" s="335"/>
      <c r="BM252" s="335"/>
      <c r="BN252" s="335"/>
      <c r="BO252" s="335"/>
      <c r="BP252" s="335"/>
      <c r="BQ252" s="335"/>
      <c r="BR252" s="335"/>
      <c r="BS252" s="335"/>
      <c r="BT252" s="335"/>
      <c r="BU252" s="335"/>
      <c r="BV252" s="335"/>
      <c r="BW252" s="335"/>
      <c r="BX252" s="335"/>
      <c r="BY252" s="335"/>
      <c r="BZ252" s="335"/>
      <c r="CA252" s="335"/>
      <c r="CB252" s="335"/>
      <c r="CC252" s="565"/>
      <c r="CF252" s="335"/>
      <c r="CG252" s="335"/>
      <c r="CH252" s="335"/>
      <c r="CI252" s="335"/>
      <c r="CJ252" s="335"/>
      <c r="CK252" s="335"/>
      <c r="CL252" s="335"/>
      <c r="CM252" s="335"/>
      <c r="CN252" s="335"/>
      <c r="CO252" s="335"/>
      <c r="CP252" s="335"/>
      <c r="CQ252" s="335"/>
      <c r="CR252" s="335"/>
      <c r="CS252" s="335"/>
    </row>
    <row r="253" spans="1:100" s="328" customFormat="1" x14ac:dyDescent="0.2">
      <c r="A253" s="94"/>
      <c r="B253" s="102" t="s">
        <v>204</v>
      </c>
      <c r="C253" s="110">
        <f>F307*$G250</f>
        <v>0</v>
      </c>
      <c r="D253" s="110">
        <f>F308*$H250</f>
        <v>0</v>
      </c>
      <c r="E253" s="433">
        <f>SUM(C253:D253)</f>
        <v>0</v>
      </c>
      <c r="F253" s="151" t="s">
        <v>210</v>
      </c>
      <c r="G253" s="329"/>
      <c r="H253" s="330"/>
      <c r="I253" s="330"/>
      <c r="J253" s="331"/>
      <c r="K253" s="94"/>
      <c r="L253" s="94"/>
      <c r="M253" s="332"/>
      <c r="N253" s="332"/>
      <c r="O253" s="94"/>
      <c r="P253" s="184" t="s">
        <v>220</v>
      </c>
      <c r="Q253" s="185"/>
      <c r="R253" s="185"/>
      <c r="S253" s="77"/>
      <c r="T253" s="186"/>
      <c r="U253" s="186"/>
      <c r="V253" s="186"/>
      <c r="W253" s="186"/>
      <c r="X253" s="187"/>
      <c r="Y253" s="79"/>
      <c r="Z253" s="78"/>
      <c r="AA253" s="78"/>
      <c r="AB253" s="78"/>
      <c r="AC253" s="78"/>
      <c r="AD253" s="78"/>
      <c r="AE253" s="79"/>
      <c r="AF253" s="79"/>
      <c r="AG253" s="79"/>
      <c r="AH253" s="79"/>
      <c r="AI253" s="79"/>
      <c r="AJ253" s="79"/>
      <c r="AK253" s="79"/>
      <c r="AL253" s="79"/>
      <c r="AM253" s="79"/>
      <c r="AN253" s="79"/>
      <c r="AO253" s="79"/>
      <c r="AP253" s="79"/>
      <c r="AQ253" s="79"/>
      <c r="AR253" s="79"/>
      <c r="AS253" s="79"/>
      <c r="AT253" s="79"/>
      <c r="AU253" s="79"/>
      <c r="AV253" s="188" t="s">
        <v>184</v>
      </c>
      <c r="AW253" s="188"/>
      <c r="AX253" s="335"/>
      <c r="AY253" s="335"/>
      <c r="AZ253" s="335"/>
      <c r="BA253" s="335"/>
      <c r="BB253" s="335"/>
      <c r="BC253" s="335"/>
      <c r="BD253" s="335"/>
      <c r="BE253" s="335"/>
      <c r="BF253" s="335"/>
      <c r="BG253" s="335"/>
      <c r="BH253" s="335"/>
      <c r="BI253" s="335"/>
      <c r="BJ253" s="335"/>
      <c r="BK253" s="335"/>
      <c r="BL253" s="335"/>
      <c r="BM253" s="335"/>
      <c r="BN253" s="335"/>
      <c r="BO253" s="335"/>
      <c r="BP253" s="335"/>
      <c r="BQ253" s="335"/>
      <c r="BR253" s="335"/>
      <c r="BS253" s="335"/>
      <c r="BT253" s="335"/>
      <c r="BU253" s="335"/>
      <c r="BV253" s="335"/>
      <c r="BW253" s="335"/>
      <c r="BX253" s="335"/>
      <c r="BY253" s="335"/>
      <c r="BZ253" s="335"/>
      <c r="CA253" s="335"/>
      <c r="CB253" s="335"/>
      <c r="CC253" s="565"/>
      <c r="CF253" s="335"/>
      <c r="CG253" s="335"/>
      <c r="CH253" s="335"/>
      <c r="CI253" s="335"/>
      <c r="CJ253" s="335"/>
      <c r="CK253" s="335"/>
      <c r="CL253" s="335"/>
      <c r="CM253" s="335"/>
      <c r="CN253" s="335"/>
      <c r="CO253" s="335"/>
      <c r="CP253" s="335"/>
      <c r="CQ253" s="335"/>
      <c r="CR253" s="335"/>
      <c r="CS253" s="335"/>
    </row>
    <row r="254" spans="1:100" s="328" customFormat="1" x14ac:dyDescent="0.2">
      <c r="A254" s="94"/>
      <c r="B254" s="159" t="str">
        <f>VLOOKUP(Données_de_base!$B$23,Données_de_base!$B$47:$D$50,3,0)</f>
        <v>Coûts pour GES: pas sélectionné</v>
      </c>
      <c r="C254" s="400">
        <f>C252*Kosten_THG</f>
        <v>0</v>
      </c>
      <c r="D254" s="400">
        <f>D252*Kosten_THG</f>
        <v>0</v>
      </c>
      <c r="E254" s="399">
        <f>SUM(C254:D254)</f>
        <v>0</v>
      </c>
      <c r="F254" s="260" t="s">
        <v>107</v>
      </c>
      <c r="G254" s="329"/>
      <c r="H254" s="330"/>
      <c r="I254" s="330"/>
      <c r="J254" s="331"/>
      <c r="K254" s="94"/>
      <c r="L254" s="94"/>
      <c r="M254" s="332"/>
      <c r="N254" s="332"/>
      <c r="O254" s="94"/>
      <c r="P254" s="189" t="s">
        <v>188</v>
      </c>
      <c r="Q254" s="144">
        <f>G244+E254</f>
        <v>0</v>
      </c>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90">
        <f>SUM(Q254:AU254)</f>
        <v>0</v>
      </c>
      <c r="AW254" s="230"/>
      <c r="AX254" s="335"/>
      <c r="AY254" s="335"/>
      <c r="AZ254" s="335"/>
      <c r="BA254" s="335"/>
      <c r="BB254" s="335"/>
      <c r="BC254" s="335"/>
      <c r="BD254" s="335"/>
      <c r="BE254" s="335"/>
      <c r="BF254" s="335"/>
      <c r="BG254" s="335"/>
      <c r="BH254" s="335"/>
      <c r="BI254" s="335"/>
      <c r="BJ254" s="335"/>
      <c r="BK254" s="335"/>
      <c r="BL254" s="335"/>
      <c r="BM254" s="335"/>
      <c r="BN254" s="335"/>
      <c r="BO254" s="335"/>
      <c r="BP254" s="335"/>
      <c r="BQ254" s="335"/>
      <c r="BR254" s="335"/>
      <c r="BS254" s="335"/>
      <c r="BT254" s="335"/>
      <c r="BU254" s="335"/>
      <c r="BV254" s="335"/>
      <c r="BW254" s="335"/>
      <c r="BX254" s="335"/>
      <c r="BY254" s="335"/>
      <c r="BZ254" s="335"/>
      <c r="CA254" s="335"/>
      <c r="CB254" s="335"/>
      <c r="CC254" s="565"/>
      <c r="CF254" s="335"/>
      <c r="CG254" s="335"/>
      <c r="CH254" s="335"/>
      <c r="CI254" s="335"/>
      <c r="CJ254" s="335"/>
      <c r="CK254" s="335"/>
      <c r="CL254" s="335"/>
      <c r="CM254" s="335"/>
      <c r="CN254" s="335"/>
      <c r="CO254" s="335"/>
      <c r="CP254" s="335"/>
      <c r="CQ254" s="335"/>
      <c r="CR254" s="335"/>
      <c r="CS254" s="335"/>
    </row>
    <row r="255" spans="1:100" ht="32.25" customHeight="1" x14ac:dyDescent="0.2">
      <c r="A255" s="69"/>
      <c r="B255" s="102"/>
      <c r="C255" s="110"/>
      <c r="D255" s="110"/>
      <c r="E255" s="433"/>
      <c r="F255" s="151"/>
      <c r="G255" s="209"/>
      <c r="H255" s="210"/>
      <c r="I255" s="210"/>
      <c r="J255" s="191"/>
      <c r="AV255" s="70"/>
      <c r="AW255" s="70"/>
      <c r="CE255" s="146"/>
      <c r="CF255" s="70"/>
      <c r="CG255" s="70"/>
      <c r="CH255" s="70"/>
      <c r="CI255" s="70"/>
      <c r="CJ255" s="70"/>
      <c r="CK255" s="70"/>
      <c r="CL255" s="70"/>
      <c r="CM255" s="70"/>
      <c r="CN255" s="70"/>
      <c r="CO255" s="70"/>
      <c r="CP255" s="70"/>
      <c r="CQ255" s="70"/>
      <c r="CR255" s="70"/>
      <c r="CS255" s="70"/>
      <c r="CT255" s="137"/>
      <c r="CU255" s="137"/>
      <c r="CV255" s="137"/>
    </row>
    <row r="256" spans="1:100" s="107" customFormat="1" x14ac:dyDescent="0.2">
      <c r="A256" s="69"/>
      <c r="B256" s="75" t="s">
        <v>221</v>
      </c>
      <c r="C256" s="346"/>
      <c r="D256" s="346"/>
      <c r="E256" s="346"/>
      <c r="F256" s="75"/>
      <c r="G256" s="75"/>
      <c r="H256" s="75"/>
      <c r="I256" s="75"/>
      <c r="J256" s="191"/>
      <c r="K256" s="102"/>
      <c r="L256" s="102"/>
      <c r="M256" s="108"/>
      <c r="N256" s="108"/>
      <c r="O256" s="102"/>
      <c r="P256" s="102"/>
      <c r="Q256" s="110"/>
      <c r="R256" s="110"/>
      <c r="S256" s="110"/>
      <c r="T256" s="110"/>
      <c r="U256" s="110"/>
      <c r="V256" s="110"/>
      <c r="W256" s="111"/>
      <c r="X256" s="110"/>
      <c r="Y256" s="110"/>
      <c r="Z256" s="110"/>
      <c r="AA256" s="110"/>
      <c r="AB256" s="110"/>
      <c r="AC256" s="111"/>
      <c r="AD256" s="111"/>
      <c r="AE256" s="111"/>
      <c r="AF256" s="111"/>
      <c r="AG256" s="111"/>
      <c r="AH256" s="111"/>
      <c r="AI256" s="111"/>
      <c r="AJ256" s="111"/>
      <c r="AK256" s="111"/>
      <c r="AL256" s="111"/>
      <c r="AM256" s="111"/>
      <c r="AN256" s="111"/>
      <c r="AO256" s="111"/>
      <c r="AP256" s="111"/>
      <c r="AQ256" s="111"/>
      <c r="AR256" s="111"/>
      <c r="AS256" s="111"/>
      <c r="AT256" s="111"/>
      <c r="AU256" s="111"/>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c r="CI256" s="112"/>
      <c r="CJ256" s="112"/>
      <c r="CK256" s="112"/>
      <c r="CL256" s="112"/>
      <c r="CM256" s="112"/>
      <c r="CN256" s="112"/>
      <c r="CO256" s="112"/>
      <c r="CP256" s="112"/>
      <c r="CQ256" s="112"/>
      <c r="CR256" s="112"/>
      <c r="CS256" s="112"/>
      <c r="CT256" s="112"/>
      <c r="CU256" s="112"/>
      <c r="CV256" s="112"/>
    </row>
    <row r="257" spans="1:97" s="107" customFormat="1" ht="20.25" customHeight="1" x14ac:dyDescent="0.2">
      <c r="A257" s="102"/>
      <c r="B257" s="221" t="s">
        <v>453</v>
      </c>
      <c r="C257" s="222"/>
      <c r="D257" s="222"/>
      <c r="E257" s="222"/>
      <c r="F257" s="222"/>
      <c r="G257" s="222"/>
      <c r="H257" s="222"/>
      <c r="I257" s="222"/>
      <c r="J257" s="191"/>
      <c r="K257" s="102"/>
      <c r="L257" s="102"/>
      <c r="M257" s="108"/>
      <c r="N257" s="108"/>
      <c r="O257" s="102"/>
      <c r="P257" s="102"/>
      <c r="Q257" s="110"/>
      <c r="R257" s="110"/>
      <c r="S257" s="110"/>
      <c r="T257" s="110"/>
      <c r="U257" s="110"/>
      <c r="V257" s="110"/>
      <c r="W257" s="111"/>
      <c r="X257" s="110"/>
      <c r="Y257" s="110"/>
      <c r="Z257" s="110"/>
      <c r="AA257" s="110"/>
      <c r="AB257" s="110"/>
      <c r="AC257" s="111"/>
      <c r="AD257" s="111"/>
      <c r="AE257" s="111"/>
      <c r="AF257" s="111"/>
      <c r="AG257" s="111"/>
      <c r="AH257" s="111"/>
      <c r="AI257" s="111"/>
      <c r="AJ257" s="111"/>
      <c r="AK257" s="111"/>
      <c r="AL257" s="111"/>
      <c r="AM257" s="111"/>
      <c r="AN257" s="111"/>
      <c r="AO257" s="111"/>
      <c r="AP257" s="111"/>
      <c r="AQ257" s="111"/>
      <c r="AR257" s="111"/>
      <c r="AS257" s="111"/>
      <c r="AT257" s="111"/>
      <c r="AU257" s="111"/>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F257" s="112"/>
      <c r="CG257" s="112"/>
      <c r="CH257" s="112"/>
      <c r="CI257" s="112"/>
      <c r="CJ257" s="112"/>
      <c r="CK257" s="112"/>
      <c r="CL257" s="112"/>
      <c r="CM257" s="112"/>
      <c r="CN257" s="112"/>
      <c r="CO257" s="112"/>
      <c r="CP257" s="112"/>
      <c r="CQ257" s="112"/>
      <c r="CR257" s="112"/>
      <c r="CS257" s="112"/>
    </row>
    <row r="258" spans="1:97" x14ac:dyDescent="0.2">
      <c r="A258" s="102"/>
      <c r="C258" s="202"/>
      <c r="D258" s="202"/>
      <c r="E258" s="223"/>
      <c r="F258" s="102"/>
      <c r="G258" s="102"/>
      <c r="H258" s="102"/>
      <c r="I258" s="102"/>
      <c r="J258" s="191"/>
      <c r="P258" s="184" t="s">
        <v>222</v>
      </c>
      <c r="Q258" s="185"/>
      <c r="R258" s="185"/>
      <c r="S258" s="77"/>
      <c r="T258" s="186"/>
      <c r="U258" s="186"/>
      <c r="V258" s="186"/>
      <c r="W258" s="186"/>
      <c r="X258" s="187"/>
      <c r="Y258" s="79"/>
      <c r="Z258" s="78"/>
      <c r="AA258" s="78"/>
      <c r="AB258" s="78"/>
      <c r="AC258" s="78"/>
      <c r="AD258" s="78"/>
      <c r="AE258" s="79"/>
      <c r="AF258" s="79"/>
      <c r="AG258" s="79"/>
      <c r="AH258" s="79"/>
      <c r="AI258" s="79"/>
      <c r="AJ258" s="79"/>
      <c r="AK258" s="79"/>
      <c r="AL258" s="79"/>
      <c r="AM258" s="79"/>
      <c r="AN258" s="79"/>
      <c r="AO258" s="79"/>
      <c r="AP258" s="79"/>
      <c r="AQ258" s="79"/>
      <c r="AR258" s="79"/>
      <c r="AS258" s="79"/>
      <c r="AT258" s="79"/>
      <c r="AU258" s="79"/>
      <c r="AV258" s="188" t="s">
        <v>184</v>
      </c>
      <c r="AW258" s="188"/>
    </row>
    <row r="259" spans="1:97" x14ac:dyDescent="0.2">
      <c r="A259" s="596" t="s">
        <v>8</v>
      </c>
      <c r="B259" s="217" t="s">
        <v>223</v>
      </c>
      <c r="C259" s="217"/>
      <c r="D259" s="208"/>
      <c r="E259" s="192">
        <f>AV259</f>
        <v>0</v>
      </c>
      <c r="F259" s="523" t="s">
        <v>107</v>
      </c>
      <c r="G259" s="158"/>
      <c r="H259" s="158"/>
      <c r="I259" s="158"/>
      <c r="J259" s="191"/>
      <c r="P259" s="131" t="str">
        <f t="shared" ref="P259:P265" si="177">B259</f>
        <v>Coûts d'acquisition (déduction faite des subventions et de la valeur résiduelle)</v>
      </c>
      <c r="Q259" s="144">
        <f t="shared" ref="Q259:AV259" si="178">Q213</f>
        <v>0</v>
      </c>
      <c r="R259" s="144">
        <f t="shared" si="178"/>
        <v>0</v>
      </c>
      <c r="S259" s="144">
        <f t="shared" si="178"/>
        <v>0</v>
      </c>
      <c r="T259" s="144">
        <f t="shared" si="178"/>
        <v>0</v>
      </c>
      <c r="U259" s="144">
        <f t="shared" si="178"/>
        <v>0</v>
      </c>
      <c r="V259" s="144">
        <f t="shared" si="178"/>
        <v>0</v>
      </c>
      <c r="W259" s="144">
        <f t="shared" si="178"/>
        <v>0</v>
      </c>
      <c r="X259" s="144">
        <f t="shared" si="178"/>
        <v>0</v>
      </c>
      <c r="Y259" s="144">
        <f t="shared" si="178"/>
        <v>0</v>
      </c>
      <c r="Z259" s="144">
        <f t="shared" si="178"/>
        <v>0</v>
      </c>
      <c r="AA259" s="144">
        <f t="shared" si="178"/>
        <v>0</v>
      </c>
      <c r="AB259" s="144">
        <f t="shared" si="178"/>
        <v>0</v>
      </c>
      <c r="AC259" s="144">
        <f t="shared" si="178"/>
        <v>0</v>
      </c>
      <c r="AD259" s="144">
        <f t="shared" si="178"/>
        <v>0</v>
      </c>
      <c r="AE259" s="144">
        <f t="shared" si="178"/>
        <v>0</v>
      </c>
      <c r="AF259" s="144">
        <f t="shared" si="178"/>
        <v>0</v>
      </c>
      <c r="AG259" s="144">
        <f t="shared" si="178"/>
        <v>0</v>
      </c>
      <c r="AH259" s="144">
        <f t="shared" si="178"/>
        <v>0</v>
      </c>
      <c r="AI259" s="144">
        <f t="shared" si="178"/>
        <v>0</v>
      </c>
      <c r="AJ259" s="144">
        <f t="shared" si="178"/>
        <v>0</v>
      </c>
      <c r="AK259" s="144">
        <f t="shared" si="178"/>
        <v>0</v>
      </c>
      <c r="AL259" s="144">
        <f t="shared" si="178"/>
        <v>0</v>
      </c>
      <c r="AM259" s="144">
        <f t="shared" si="178"/>
        <v>0</v>
      </c>
      <c r="AN259" s="144">
        <f t="shared" si="178"/>
        <v>0</v>
      </c>
      <c r="AO259" s="144">
        <f t="shared" si="178"/>
        <v>0</v>
      </c>
      <c r="AP259" s="144">
        <f t="shared" si="178"/>
        <v>0</v>
      </c>
      <c r="AQ259" s="144">
        <f t="shared" si="178"/>
        <v>0</v>
      </c>
      <c r="AR259" s="144">
        <f t="shared" si="178"/>
        <v>0</v>
      </c>
      <c r="AS259" s="144">
        <f t="shared" si="178"/>
        <v>0</v>
      </c>
      <c r="AT259" s="144">
        <f t="shared" si="178"/>
        <v>0</v>
      </c>
      <c r="AU259" s="144">
        <f t="shared" si="178"/>
        <v>0</v>
      </c>
      <c r="AV259" s="144">
        <f t="shared" si="178"/>
        <v>0</v>
      </c>
      <c r="AW259" s="71"/>
    </row>
    <row r="260" spans="1:97" x14ac:dyDescent="0.2">
      <c r="A260" s="102"/>
      <c r="B260" s="146" t="s">
        <v>192</v>
      </c>
      <c r="C260" s="146"/>
      <c r="D260" s="229"/>
      <c r="E260" s="71">
        <f t="shared" ref="E260:E264" si="179">AV260</f>
        <v>0</v>
      </c>
      <c r="F260" s="95" t="s">
        <v>107</v>
      </c>
      <c r="G260" s="158"/>
      <c r="H260" s="158"/>
      <c r="I260" s="158"/>
      <c r="J260" s="191"/>
      <c r="P260" s="189" t="str">
        <f t="shared" si="177"/>
        <v>Coûts de maintenance</v>
      </c>
      <c r="Q260" s="144">
        <f t="shared" ref="Q260:AV260" si="180">Q217</f>
        <v>0</v>
      </c>
      <c r="R260" s="144">
        <f t="shared" si="180"/>
        <v>0</v>
      </c>
      <c r="S260" s="144">
        <f t="shared" si="180"/>
        <v>0</v>
      </c>
      <c r="T260" s="144">
        <f t="shared" si="180"/>
        <v>0</v>
      </c>
      <c r="U260" s="144">
        <f t="shared" si="180"/>
        <v>0</v>
      </c>
      <c r="V260" s="144">
        <f t="shared" si="180"/>
        <v>0</v>
      </c>
      <c r="W260" s="144">
        <f t="shared" si="180"/>
        <v>0</v>
      </c>
      <c r="X260" s="144">
        <f t="shared" si="180"/>
        <v>0</v>
      </c>
      <c r="Y260" s="144">
        <f t="shared" si="180"/>
        <v>0</v>
      </c>
      <c r="Z260" s="144">
        <f t="shared" si="180"/>
        <v>0</v>
      </c>
      <c r="AA260" s="144">
        <f t="shared" si="180"/>
        <v>0</v>
      </c>
      <c r="AB260" s="144">
        <f t="shared" si="180"/>
        <v>0</v>
      </c>
      <c r="AC260" s="144">
        <f t="shared" si="180"/>
        <v>0</v>
      </c>
      <c r="AD260" s="144">
        <f t="shared" si="180"/>
        <v>0</v>
      </c>
      <c r="AE260" s="144">
        <f t="shared" si="180"/>
        <v>0</v>
      </c>
      <c r="AF260" s="144">
        <f t="shared" si="180"/>
        <v>0</v>
      </c>
      <c r="AG260" s="144">
        <f t="shared" si="180"/>
        <v>0</v>
      </c>
      <c r="AH260" s="144">
        <f t="shared" si="180"/>
        <v>0</v>
      </c>
      <c r="AI260" s="144">
        <f t="shared" si="180"/>
        <v>0</v>
      </c>
      <c r="AJ260" s="144">
        <f t="shared" si="180"/>
        <v>0</v>
      </c>
      <c r="AK260" s="144">
        <f t="shared" si="180"/>
        <v>0</v>
      </c>
      <c r="AL260" s="144">
        <f t="shared" si="180"/>
        <v>0</v>
      </c>
      <c r="AM260" s="144">
        <f t="shared" si="180"/>
        <v>0</v>
      </c>
      <c r="AN260" s="144">
        <f t="shared" si="180"/>
        <v>0</v>
      </c>
      <c r="AO260" s="144">
        <f t="shared" si="180"/>
        <v>0</v>
      </c>
      <c r="AP260" s="144">
        <f t="shared" si="180"/>
        <v>0</v>
      </c>
      <c r="AQ260" s="144">
        <f t="shared" si="180"/>
        <v>0</v>
      </c>
      <c r="AR260" s="144">
        <f t="shared" si="180"/>
        <v>0</v>
      </c>
      <c r="AS260" s="144">
        <f t="shared" si="180"/>
        <v>0</v>
      </c>
      <c r="AT260" s="144">
        <f t="shared" si="180"/>
        <v>0</v>
      </c>
      <c r="AU260" s="144">
        <f t="shared" si="180"/>
        <v>0</v>
      </c>
      <c r="AV260" s="144">
        <f t="shared" si="180"/>
        <v>0</v>
      </c>
      <c r="AW260" s="71"/>
    </row>
    <row r="261" spans="1:97" x14ac:dyDescent="0.2">
      <c r="B261" s="146" t="s">
        <v>195</v>
      </c>
      <c r="C261" s="146"/>
      <c r="D261" s="229"/>
      <c r="E261" s="71">
        <f t="shared" si="179"/>
        <v>0</v>
      </c>
      <c r="F261" s="95" t="s">
        <v>107</v>
      </c>
      <c r="G261" s="158"/>
      <c r="H261" s="158"/>
      <c r="I261" s="158"/>
      <c r="J261" s="164"/>
      <c r="P261" s="189" t="str">
        <f t="shared" si="177"/>
        <v>Coûts d'exploitation</v>
      </c>
      <c r="Q261" s="144">
        <f t="shared" ref="Q261:AV261" si="181">Q221</f>
        <v>0</v>
      </c>
      <c r="R261" s="144">
        <f t="shared" si="181"/>
        <v>0</v>
      </c>
      <c r="S261" s="144">
        <f t="shared" si="181"/>
        <v>0</v>
      </c>
      <c r="T261" s="144">
        <f t="shared" si="181"/>
        <v>0</v>
      </c>
      <c r="U261" s="144">
        <f t="shared" si="181"/>
        <v>0</v>
      </c>
      <c r="V261" s="144">
        <f t="shared" si="181"/>
        <v>0</v>
      </c>
      <c r="W261" s="144">
        <f t="shared" si="181"/>
        <v>0</v>
      </c>
      <c r="X261" s="144">
        <f t="shared" si="181"/>
        <v>0</v>
      </c>
      <c r="Y261" s="144">
        <f t="shared" si="181"/>
        <v>0</v>
      </c>
      <c r="Z261" s="144">
        <f t="shared" si="181"/>
        <v>0</v>
      </c>
      <c r="AA261" s="144">
        <f t="shared" si="181"/>
        <v>0</v>
      </c>
      <c r="AB261" s="144">
        <f t="shared" si="181"/>
        <v>0</v>
      </c>
      <c r="AC261" s="144">
        <f t="shared" si="181"/>
        <v>0</v>
      </c>
      <c r="AD261" s="144">
        <f t="shared" si="181"/>
        <v>0</v>
      </c>
      <c r="AE261" s="144">
        <f t="shared" si="181"/>
        <v>0</v>
      </c>
      <c r="AF261" s="144">
        <f t="shared" si="181"/>
        <v>0</v>
      </c>
      <c r="AG261" s="144">
        <f t="shared" si="181"/>
        <v>0</v>
      </c>
      <c r="AH261" s="144">
        <f t="shared" si="181"/>
        <v>0</v>
      </c>
      <c r="AI261" s="144">
        <f t="shared" si="181"/>
        <v>0</v>
      </c>
      <c r="AJ261" s="144">
        <f t="shared" si="181"/>
        <v>0</v>
      </c>
      <c r="AK261" s="144">
        <f t="shared" si="181"/>
        <v>0</v>
      </c>
      <c r="AL261" s="144">
        <f t="shared" si="181"/>
        <v>0</v>
      </c>
      <c r="AM261" s="144">
        <f t="shared" si="181"/>
        <v>0</v>
      </c>
      <c r="AN261" s="144">
        <f t="shared" si="181"/>
        <v>0</v>
      </c>
      <c r="AO261" s="144">
        <f t="shared" si="181"/>
        <v>0</v>
      </c>
      <c r="AP261" s="144">
        <f t="shared" si="181"/>
        <v>0</v>
      </c>
      <c r="AQ261" s="144">
        <f t="shared" si="181"/>
        <v>0</v>
      </c>
      <c r="AR261" s="144">
        <f t="shared" si="181"/>
        <v>0</v>
      </c>
      <c r="AS261" s="144">
        <f t="shared" si="181"/>
        <v>0</v>
      </c>
      <c r="AT261" s="144">
        <f t="shared" si="181"/>
        <v>0</v>
      </c>
      <c r="AU261" s="144">
        <f t="shared" si="181"/>
        <v>0</v>
      </c>
      <c r="AV261" s="144">
        <f t="shared" si="181"/>
        <v>0</v>
      </c>
      <c r="AW261" s="71"/>
    </row>
    <row r="262" spans="1:97" ht="12" customHeight="1" x14ac:dyDescent="0.2">
      <c r="B262" s="146" t="s">
        <v>197</v>
      </c>
      <c r="C262" s="146"/>
      <c r="D262" s="229"/>
      <c r="E262" s="71">
        <f t="shared" si="179"/>
        <v>0</v>
      </c>
      <c r="F262" s="95" t="s">
        <v>107</v>
      </c>
      <c r="G262" s="158"/>
      <c r="H262" s="158"/>
      <c r="I262" s="158"/>
      <c r="J262" s="164"/>
      <c r="P262" s="189" t="str">
        <f t="shared" si="177"/>
        <v>Coûts énergétiques</v>
      </c>
      <c r="Q262" s="144">
        <f t="shared" ref="Q262:AV262" si="182">Q226</f>
        <v>0</v>
      </c>
      <c r="R262" s="144">
        <f t="shared" si="182"/>
        <v>0</v>
      </c>
      <c r="S262" s="144">
        <f t="shared" si="182"/>
        <v>0</v>
      </c>
      <c r="T262" s="144">
        <f t="shared" si="182"/>
        <v>0</v>
      </c>
      <c r="U262" s="144">
        <f t="shared" si="182"/>
        <v>0</v>
      </c>
      <c r="V262" s="144">
        <f t="shared" si="182"/>
        <v>0</v>
      </c>
      <c r="W262" s="144">
        <f t="shared" si="182"/>
        <v>0</v>
      </c>
      <c r="X262" s="144">
        <f t="shared" si="182"/>
        <v>0</v>
      </c>
      <c r="Y262" s="144">
        <f t="shared" si="182"/>
        <v>0</v>
      </c>
      <c r="Z262" s="144">
        <f t="shared" si="182"/>
        <v>0</v>
      </c>
      <c r="AA262" s="144">
        <f t="shared" si="182"/>
        <v>0</v>
      </c>
      <c r="AB262" s="144">
        <f t="shared" si="182"/>
        <v>0</v>
      </c>
      <c r="AC262" s="144">
        <f t="shared" si="182"/>
        <v>0</v>
      </c>
      <c r="AD262" s="144">
        <f t="shared" si="182"/>
        <v>0</v>
      </c>
      <c r="AE262" s="144">
        <f t="shared" si="182"/>
        <v>0</v>
      </c>
      <c r="AF262" s="144">
        <f t="shared" si="182"/>
        <v>0</v>
      </c>
      <c r="AG262" s="144">
        <f t="shared" si="182"/>
        <v>0</v>
      </c>
      <c r="AH262" s="144">
        <f t="shared" si="182"/>
        <v>0</v>
      </c>
      <c r="AI262" s="144">
        <f t="shared" si="182"/>
        <v>0</v>
      </c>
      <c r="AJ262" s="144">
        <f t="shared" si="182"/>
        <v>0</v>
      </c>
      <c r="AK262" s="144">
        <f t="shared" si="182"/>
        <v>0</v>
      </c>
      <c r="AL262" s="144">
        <f t="shared" si="182"/>
        <v>0</v>
      </c>
      <c r="AM262" s="144">
        <f t="shared" si="182"/>
        <v>0</v>
      </c>
      <c r="AN262" s="144">
        <f t="shared" si="182"/>
        <v>0</v>
      </c>
      <c r="AO262" s="144">
        <f t="shared" si="182"/>
        <v>0</v>
      </c>
      <c r="AP262" s="144">
        <f t="shared" si="182"/>
        <v>0</v>
      </c>
      <c r="AQ262" s="144">
        <f t="shared" si="182"/>
        <v>0</v>
      </c>
      <c r="AR262" s="144">
        <f t="shared" si="182"/>
        <v>0</v>
      </c>
      <c r="AS262" s="144">
        <f t="shared" si="182"/>
        <v>0</v>
      </c>
      <c r="AT262" s="144">
        <f t="shared" si="182"/>
        <v>0</v>
      </c>
      <c r="AU262" s="144">
        <f t="shared" si="182"/>
        <v>0</v>
      </c>
      <c r="AV262" s="144">
        <f t="shared" si="182"/>
        <v>0</v>
      </c>
      <c r="AW262" s="71"/>
    </row>
    <row r="263" spans="1:97" x14ac:dyDescent="0.2">
      <c r="A263" s="596" t="s">
        <v>8</v>
      </c>
      <c r="B263" s="146" t="str">
        <f>VLOOKUP(Données_de_base!$B$23,Données_de_base!$B$47:$D$50,3,0)&amp;" (Exploitation et Fabrication/élimination)"</f>
        <v>Coûts pour GES: pas sélectionné (Exploitation et Fabrication/élimination)</v>
      </c>
      <c r="C263" s="146"/>
      <c r="D263" s="229"/>
      <c r="E263" s="71">
        <f t="shared" si="179"/>
        <v>0</v>
      </c>
      <c r="F263" s="95" t="s">
        <v>107</v>
      </c>
      <c r="G263" s="158"/>
      <c r="H263" s="158"/>
      <c r="I263" s="158"/>
      <c r="J263" s="164"/>
      <c r="P263" s="189" t="str">
        <f t="shared" si="177"/>
        <v>Coûts pour GES: pas sélectionné (Exploitation et Fabrication/élimination)</v>
      </c>
      <c r="Q263" s="144">
        <f t="shared" ref="Q263:AV263" si="183">Q232+Q254</f>
        <v>0</v>
      </c>
      <c r="R263" s="144">
        <f t="shared" si="183"/>
        <v>0</v>
      </c>
      <c r="S263" s="144">
        <f t="shared" si="183"/>
        <v>0</v>
      </c>
      <c r="T263" s="144">
        <f t="shared" si="183"/>
        <v>0</v>
      </c>
      <c r="U263" s="144">
        <f t="shared" si="183"/>
        <v>0</v>
      </c>
      <c r="V263" s="144">
        <f t="shared" si="183"/>
        <v>0</v>
      </c>
      <c r="W263" s="144">
        <f t="shared" si="183"/>
        <v>0</v>
      </c>
      <c r="X263" s="144">
        <f t="shared" si="183"/>
        <v>0</v>
      </c>
      <c r="Y263" s="144">
        <f t="shared" si="183"/>
        <v>0</v>
      </c>
      <c r="Z263" s="144">
        <f t="shared" si="183"/>
        <v>0</v>
      </c>
      <c r="AA263" s="144">
        <f t="shared" si="183"/>
        <v>0</v>
      </c>
      <c r="AB263" s="144">
        <f t="shared" si="183"/>
        <v>0</v>
      </c>
      <c r="AC263" s="144">
        <f t="shared" si="183"/>
        <v>0</v>
      </c>
      <c r="AD263" s="144">
        <f t="shared" si="183"/>
        <v>0</v>
      </c>
      <c r="AE263" s="144">
        <f t="shared" si="183"/>
        <v>0</v>
      </c>
      <c r="AF263" s="144">
        <f t="shared" si="183"/>
        <v>0</v>
      </c>
      <c r="AG263" s="144">
        <f t="shared" si="183"/>
        <v>0</v>
      </c>
      <c r="AH263" s="144">
        <f t="shared" si="183"/>
        <v>0</v>
      </c>
      <c r="AI263" s="144">
        <f t="shared" si="183"/>
        <v>0</v>
      </c>
      <c r="AJ263" s="144">
        <f t="shared" si="183"/>
        <v>0</v>
      </c>
      <c r="AK263" s="144">
        <f t="shared" si="183"/>
        <v>0</v>
      </c>
      <c r="AL263" s="144">
        <f t="shared" si="183"/>
        <v>0</v>
      </c>
      <c r="AM263" s="144">
        <f t="shared" si="183"/>
        <v>0</v>
      </c>
      <c r="AN263" s="144">
        <f t="shared" si="183"/>
        <v>0</v>
      </c>
      <c r="AO263" s="144">
        <f t="shared" si="183"/>
        <v>0</v>
      </c>
      <c r="AP263" s="144">
        <f t="shared" si="183"/>
        <v>0</v>
      </c>
      <c r="AQ263" s="144">
        <f t="shared" si="183"/>
        <v>0</v>
      </c>
      <c r="AR263" s="144">
        <f t="shared" si="183"/>
        <v>0</v>
      </c>
      <c r="AS263" s="144">
        <f t="shared" si="183"/>
        <v>0</v>
      </c>
      <c r="AT263" s="144">
        <f t="shared" si="183"/>
        <v>0</v>
      </c>
      <c r="AU263" s="144">
        <f t="shared" si="183"/>
        <v>0</v>
      </c>
      <c r="AV263" s="144">
        <f t="shared" si="183"/>
        <v>0</v>
      </c>
      <c r="AW263" s="71"/>
    </row>
    <row r="264" spans="1:97" x14ac:dyDescent="0.2">
      <c r="B264" s="702" t="s">
        <v>424</v>
      </c>
      <c r="C264" s="533"/>
      <c r="D264" s="211"/>
      <c r="E264" s="509">
        <f t="shared" si="179"/>
        <v>0</v>
      </c>
      <c r="F264" s="150" t="s">
        <v>107</v>
      </c>
      <c r="G264" s="158"/>
      <c r="H264" s="158"/>
      <c r="I264" s="158"/>
      <c r="J264" s="164"/>
      <c r="P264" s="189" t="str">
        <f t="shared" si="177"/>
        <v>Coûts pour le démantèlement</v>
      </c>
      <c r="Q264" s="144">
        <f t="shared" ref="Q264:AV264" si="184">Q236</f>
        <v>0</v>
      </c>
      <c r="R264" s="144">
        <f t="shared" si="184"/>
        <v>0</v>
      </c>
      <c r="S264" s="144">
        <f t="shared" si="184"/>
        <v>0</v>
      </c>
      <c r="T264" s="144">
        <f t="shared" si="184"/>
        <v>0</v>
      </c>
      <c r="U264" s="144">
        <f t="shared" si="184"/>
        <v>0</v>
      </c>
      <c r="V264" s="144">
        <f t="shared" si="184"/>
        <v>0</v>
      </c>
      <c r="W264" s="144">
        <f t="shared" si="184"/>
        <v>0</v>
      </c>
      <c r="X264" s="144">
        <f t="shared" si="184"/>
        <v>0</v>
      </c>
      <c r="Y264" s="144">
        <f t="shared" si="184"/>
        <v>0</v>
      </c>
      <c r="Z264" s="144">
        <f t="shared" si="184"/>
        <v>0</v>
      </c>
      <c r="AA264" s="144">
        <f t="shared" si="184"/>
        <v>0</v>
      </c>
      <c r="AB264" s="144">
        <f t="shared" si="184"/>
        <v>0</v>
      </c>
      <c r="AC264" s="144">
        <f t="shared" si="184"/>
        <v>0</v>
      </c>
      <c r="AD264" s="144">
        <f t="shared" si="184"/>
        <v>0</v>
      </c>
      <c r="AE264" s="144">
        <f t="shared" si="184"/>
        <v>0</v>
      </c>
      <c r="AF264" s="144">
        <f t="shared" si="184"/>
        <v>0</v>
      </c>
      <c r="AG264" s="144">
        <f t="shared" si="184"/>
        <v>0</v>
      </c>
      <c r="AH264" s="144">
        <f t="shared" si="184"/>
        <v>0</v>
      </c>
      <c r="AI264" s="144">
        <f t="shared" si="184"/>
        <v>0</v>
      </c>
      <c r="AJ264" s="144">
        <f t="shared" si="184"/>
        <v>0</v>
      </c>
      <c r="AK264" s="144">
        <f t="shared" si="184"/>
        <v>0</v>
      </c>
      <c r="AL264" s="144">
        <f t="shared" si="184"/>
        <v>0</v>
      </c>
      <c r="AM264" s="144">
        <f t="shared" si="184"/>
        <v>0</v>
      </c>
      <c r="AN264" s="144">
        <f t="shared" si="184"/>
        <v>0</v>
      </c>
      <c r="AO264" s="144">
        <f t="shared" si="184"/>
        <v>0</v>
      </c>
      <c r="AP264" s="144">
        <f t="shared" si="184"/>
        <v>0</v>
      </c>
      <c r="AQ264" s="144">
        <f t="shared" si="184"/>
        <v>0</v>
      </c>
      <c r="AR264" s="144">
        <f t="shared" si="184"/>
        <v>0</v>
      </c>
      <c r="AS264" s="144">
        <f t="shared" si="184"/>
        <v>0</v>
      </c>
      <c r="AT264" s="144">
        <f t="shared" si="184"/>
        <v>0</v>
      </c>
      <c r="AU264" s="144">
        <f t="shared" si="184"/>
        <v>0</v>
      </c>
      <c r="AV264" s="144">
        <f t="shared" si="184"/>
        <v>0</v>
      </c>
      <c r="AW264" s="71"/>
    </row>
    <row r="265" spans="1:97" ht="13.5" thickBot="1" x14ac:dyDescent="0.25">
      <c r="B265" s="224" t="s">
        <v>190</v>
      </c>
      <c r="C265" s="224"/>
      <c r="D265" s="225"/>
      <c r="E265" s="226">
        <f>AV265</f>
        <v>0</v>
      </c>
      <c r="F265" s="378" t="s">
        <v>107</v>
      </c>
      <c r="G265" s="109"/>
      <c r="H265" s="109"/>
      <c r="I265" s="109"/>
      <c r="J265" s="164"/>
      <c r="P265" s="227" t="str">
        <f t="shared" si="177"/>
        <v>Total</v>
      </c>
      <c r="Q265" s="228">
        <f t="shared" ref="Q265" si="185">SUM(Q259:Q264)</f>
        <v>0</v>
      </c>
      <c r="R265" s="228">
        <f t="shared" ref="R265:AT265" si="186">SUM(R259:R264)</f>
        <v>0</v>
      </c>
      <c r="S265" s="228">
        <f t="shared" si="186"/>
        <v>0</v>
      </c>
      <c r="T265" s="228">
        <f t="shared" si="186"/>
        <v>0</v>
      </c>
      <c r="U265" s="228">
        <f t="shared" si="186"/>
        <v>0</v>
      </c>
      <c r="V265" s="228">
        <f t="shared" si="186"/>
        <v>0</v>
      </c>
      <c r="W265" s="228">
        <f t="shared" si="186"/>
        <v>0</v>
      </c>
      <c r="X265" s="228">
        <f t="shared" si="186"/>
        <v>0</v>
      </c>
      <c r="Y265" s="228">
        <f t="shared" si="186"/>
        <v>0</v>
      </c>
      <c r="Z265" s="228">
        <f t="shared" si="186"/>
        <v>0</v>
      </c>
      <c r="AA265" s="228">
        <f t="shared" si="186"/>
        <v>0</v>
      </c>
      <c r="AB265" s="228">
        <f t="shared" si="186"/>
        <v>0</v>
      </c>
      <c r="AC265" s="228">
        <f t="shared" si="186"/>
        <v>0</v>
      </c>
      <c r="AD265" s="228">
        <f t="shared" si="186"/>
        <v>0</v>
      </c>
      <c r="AE265" s="228">
        <f t="shared" si="186"/>
        <v>0</v>
      </c>
      <c r="AF265" s="228">
        <f t="shared" si="186"/>
        <v>0</v>
      </c>
      <c r="AG265" s="228">
        <f t="shared" si="186"/>
        <v>0</v>
      </c>
      <c r="AH265" s="228">
        <f t="shared" si="186"/>
        <v>0</v>
      </c>
      <c r="AI265" s="228">
        <f t="shared" si="186"/>
        <v>0</v>
      </c>
      <c r="AJ265" s="228">
        <f t="shared" si="186"/>
        <v>0</v>
      </c>
      <c r="AK265" s="228">
        <f t="shared" si="186"/>
        <v>0</v>
      </c>
      <c r="AL265" s="228">
        <f t="shared" si="186"/>
        <v>0</v>
      </c>
      <c r="AM265" s="228">
        <f t="shared" si="186"/>
        <v>0</v>
      </c>
      <c r="AN265" s="228">
        <f t="shared" si="186"/>
        <v>0</v>
      </c>
      <c r="AO265" s="228">
        <f t="shared" si="186"/>
        <v>0</v>
      </c>
      <c r="AP265" s="228">
        <f t="shared" si="186"/>
        <v>0</v>
      </c>
      <c r="AQ265" s="228">
        <f t="shared" si="186"/>
        <v>0</v>
      </c>
      <c r="AR265" s="228">
        <f t="shared" si="186"/>
        <v>0</v>
      </c>
      <c r="AS265" s="228">
        <f t="shared" si="186"/>
        <v>0</v>
      </c>
      <c r="AT265" s="228">
        <f t="shared" si="186"/>
        <v>0</v>
      </c>
      <c r="AU265" s="228">
        <f>SUM(AU259:AU264)</f>
        <v>0</v>
      </c>
      <c r="AV265" s="228">
        <f>SUM(AV259:AV264)</f>
        <v>0</v>
      </c>
      <c r="AW265" s="230"/>
    </row>
    <row r="266" spans="1:97" ht="14.25" thickTop="1" thickBot="1" x14ac:dyDescent="0.25">
      <c r="B266" s="69"/>
      <c r="C266" s="69"/>
      <c r="D266" s="229"/>
      <c r="E266" s="71"/>
      <c r="F266" s="102"/>
      <c r="G266" s="102"/>
      <c r="H266" s="102"/>
      <c r="I266" s="102"/>
      <c r="J266" s="164"/>
      <c r="P266" s="227" t="s">
        <v>225</v>
      </c>
      <c r="Q266" s="228">
        <f>Q265</f>
        <v>0</v>
      </c>
      <c r="R266" s="228">
        <f>Q266+R265</f>
        <v>0</v>
      </c>
      <c r="S266" s="228">
        <f>R266+S265</f>
        <v>0</v>
      </c>
      <c r="T266" s="228">
        <f t="shared" ref="T266:AT266" si="187">S266+T265</f>
        <v>0</v>
      </c>
      <c r="U266" s="228">
        <f t="shared" si="187"/>
        <v>0</v>
      </c>
      <c r="V266" s="228">
        <f t="shared" si="187"/>
        <v>0</v>
      </c>
      <c r="W266" s="228">
        <f t="shared" si="187"/>
        <v>0</v>
      </c>
      <c r="X266" s="228">
        <f t="shared" si="187"/>
        <v>0</v>
      </c>
      <c r="Y266" s="228">
        <f t="shared" si="187"/>
        <v>0</v>
      </c>
      <c r="Z266" s="228">
        <f t="shared" si="187"/>
        <v>0</v>
      </c>
      <c r="AA266" s="228">
        <f t="shared" si="187"/>
        <v>0</v>
      </c>
      <c r="AB266" s="228">
        <f t="shared" si="187"/>
        <v>0</v>
      </c>
      <c r="AC266" s="228">
        <f t="shared" si="187"/>
        <v>0</v>
      </c>
      <c r="AD266" s="228">
        <f t="shared" si="187"/>
        <v>0</v>
      </c>
      <c r="AE266" s="228">
        <f t="shared" si="187"/>
        <v>0</v>
      </c>
      <c r="AF266" s="228">
        <f t="shared" si="187"/>
        <v>0</v>
      </c>
      <c r="AG266" s="228">
        <f t="shared" si="187"/>
        <v>0</v>
      </c>
      <c r="AH266" s="228">
        <f t="shared" si="187"/>
        <v>0</v>
      </c>
      <c r="AI266" s="228">
        <f t="shared" si="187"/>
        <v>0</v>
      </c>
      <c r="AJ266" s="228">
        <f t="shared" si="187"/>
        <v>0</v>
      </c>
      <c r="AK266" s="228">
        <f t="shared" si="187"/>
        <v>0</v>
      </c>
      <c r="AL266" s="228">
        <f t="shared" si="187"/>
        <v>0</v>
      </c>
      <c r="AM266" s="228">
        <f t="shared" si="187"/>
        <v>0</v>
      </c>
      <c r="AN266" s="228">
        <f t="shared" si="187"/>
        <v>0</v>
      </c>
      <c r="AO266" s="228">
        <f t="shared" si="187"/>
        <v>0</v>
      </c>
      <c r="AP266" s="228">
        <f t="shared" si="187"/>
        <v>0</v>
      </c>
      <c r="AQ266" s="228">
        <f t="shared" si="187"/>
        <v>0</v>
      </c>
      <c r="AR266" s="228">
        <f t="shared" si="187"/>
        <v>0</v>
      </c>
      <c r="AS266" s="228">
        <f t="shared" si="187"/>
        <v>0</v>
      </c>
      <c r="AT266" s="228">
        <f t="shared" si="187"/>
        <v>0</v>
      </c>
      <c r="AU266" s="228">
        <f>AT266+AU265</f>
        <v>0</v>
      </c>
      <c r="AV266" s="228"/>
    </row>
    <row r="267" spans="1:97" ht="27.75" customHeight="1" thickTop="1" x14ac:dyDescent="0.2">
      <c r="B267" s="755" t="s">
        <v>226</v>
      </c>
      <c r="C267" s="755"/>
      <c r="D267" s="755"/>
      <c r="E267" s="671">
        <f>G242+E252</f>
        <v>0</v>
      </c>
      <c r="F267" s="672" t="s">
        <v>227</v>
      </c>
      <c r="G267" s="109"/>
      <c r="H267" s="109"/>
      <c r="I267" s="109"/>
      <c r="J267" s="164"/>
      <c r="P267" s="69" t="s">
        <v>457</v>
      </c>
      <c r="Q267" s="71">
        <f>IF(Q207=Betrachtungszeit_Heizung,MAX(Resultats_Chauffages!$D$13:$H$13),0)</f>
        <v>0</v>
      </c>
      <c r="R267" s="71">
        <f>IF(R207=Betrachtungszeit_Heizung,MAX(Resultats_Chauffages!$D$13:$H$13),0)</f>
        <v>0</v>
      </c>
      <c r="S267" s="71">
        <f>IF(S207=Betrachtungszeit_Heizung,MAX(Resultats_Chauffages!$D$13:$H$13),0)</f>
        <v>0</v>
      </c>
      <c r="T267" s="71">
        <f>IF(T207=Betrachtungszeit_Heizung,MAX(Resultats_Chauffages!$D$13:$H$13),0)</f>
        <v>0</v>
      </c>
      <c r="U267" s="71">
        <f>IF(U207=Betrachtungszeit_Heizung,MAX(Resultats_Chauffages!$D$13:$H$13),0)</f>
        <v>0</v>
      </c>
      <c r="V267" s="71">
        <f>IF(V207=Betrachtungszeit_Heizung,MAX(Resultats_Chauffages!$D$13:$H$13),0)</f>
        <v>0</v>
      </c>
      <c r="W267" s="71">
        <f>IF(W207=Betrachtungszeit_Heizung,MAX(Resultats_Chauffages!$D$13:$H$13),0)</f>
        <v>0</v>
      </c>
      <c r="X267" s="71">
        <f>IF(X207=Betrachtungszeit_Heizung,MAX(Resultats_Chauffages!$D$13:$H$13),0)</f>
        <v>0</v>
      </c>
      <c r="Y267" s="71">
        <f>IF(Y207=Betrachtungszeit_Heizung,MAX(Resultats_Chauffages!$D$13:$H$13),0)</f>
        <v>0</v>
      </c>
      <c r="Z267" s="71">
        <f>IF(Z207=Betrachtungszeit_Heizung,MAX(Resultats_Chauffages!$D$13:$H$13),0)</f>
        <v>0</v>
      </c>
      <c r="AA267" s="71">
        <f>IF(AA207=Betrachtungszeit_Heizung,MAX(Resultats_Chauffages!$D$13:$H$13),0)</f>
        <v>0</v>
      </c>
      <c r="AB267" s="71">
        <f>IF(AB207=Betrachtungszeit_Heizung,MAX(Resultats_Chauffages!$D$13:$H$13),0)</f>
        <v>0</v>
      </c>
      <c r="AC267" s="71">
        <f>IF(AC207=Betrachtungszeit_Heizung,MAX(Resultats_Chauffages!$D$13:$H$13),0)</f>
        <v>0</v>
      </c>
      <c r="AD267" s="71">
        <f>IF(AD207=Betrachtungszeit_Heizung,MAX(Resultats_Chauffages!$D$13:$H$13),0)</f>
        <v>0</v>
      </c>
      <c r="AE267" s="71">
        <f>IF(AE207=Betrachtungszeit_Heizung,MAX(Resultats_Chauffages!$D$13:$H$13),0)</f>
        <v>0</v>
      </c>
      <c r="AF267" s="71">
        <f>IF(AF207=Betrachtungszeit_Heizung,MAX(Resultats_Chauffages!$D$13:$H$13),0)</f>
        <v>0</v>
      </c>
      <c r="AG267" s="71">
        <f>IF(AG207=Betrachtungszeit_Heizung,MAX(Resultats_Chauffages!$D$13:$H$13),0)</f>
        <v>0</v>
      </c>
      <c r="AH267" s="71">
        <f>IF(AH207=Betrachtungszeit_Heizung,MAX(Resultats_Chauffages!$D$13:$H$13),0)</f>
        <v>0</v>
      </c>
      <c r="AI267" s="71">
        <f>IF(AI207=Betrachtungszeit_Heizung,MAX(Resultats_Chauffages!$D$13:$H$13),0)</f>
        <v>0</v>
      </c>
      <c r="AJ267" s="71">
        <f>IF(AJ207=Betrachtungszeit_Heizung,MAX(Resultats_Chauffages!$D$13:$H$13),0)</f>
        <v>0</v>
      </c>
      <c r="AK267" s="71">
        <f>IF(AK207=Betrachtungszeit_Heizung,MAX(Resultats_Chauffages!$D$13:$H$13),0)</f>
        <v>0</v>
      </c>
      <c r="AL267" s="71">
        <f>IF(AL207=Betrachtungszeit_Heizung,MAX(Resultats_Chauffages!$D$13:$H$13),0)</f>
        <v>0</v>
      </c>
      <c r="AM267" s="71">
        <f>IF(AM207=Betrachtungszeit_Heizung,MAX(Resultats_Chauffages!$D$13:$H$13),0)</f>
        <v>0</v>
      </c>
      <c r="AN267" s="71">
        <f>IF(AN207=Betrachtungszeit_Heizung,MAX(Resultats_Chauffages!$D$13:$H$13),0)</f>
        <v>0</v>
      </c>
      <c r="AO267" s="71">
        <f>IF(AO207=Betrachtungszeit_Heizung,MAX(Resultats_Chauffages!$D$13:$H$13),0)</f>
        <v>0</v>
      </c>
      <c r="AP267" s="71">
        <f>IF(AP207=Betrachtungszeit_Heizung,MAX(Resultats_Chauffages!$D$13:$H$13),0)</f>
        <v>0</v>
      </c>
      <c r="AQ267" s="71">
        <f>IF(AQ207=Betrachtungszeit_Heizung,MAX(Resultats_Chauffages!$D$13:$H$13),0)</f>
        <v>0</v>
      </c>
      <c r="AR267" s="71">
        <f>IF(AR207=Betrachtungszeit_Heizung,MAX(Resultats_Chauffages!$D$13:$H$13),0)</f>
        <v>0</v>
      </c>
      <c r="AS267" s="71">
        <f>IF(AS207=Betrachtungszeit_Heizung,MAX(Resultats_Chauffages!$D$13:$H$13),0)</f>
        <v>0</v>
      </c>
      <c r="AT267" s="71">
        <f>IF(AT207=Betrachtungszeit_Heizung,MAX(Resultats_Chauffages!$D$13:$H$13),0)</f>
        <v>0</v>
      </c>
      <c r="AU267" s="71">
        <f>IF(AU207=Betrachtungszeit_Heizung,MAX(Resultats_Chauffages!$D$13:$H$13),0)</f>
        <v>0</v>
      </c>
    </row>
    <row r="268" spans="1:97" ht="15.75" x14ac:dyDescent="0.2">
      <c r="B268" s="86" t="s">
        <v>228</v>
      </c>
      <c r="C268" s="673"/>
      <c r="D268" s="673"/>
      <c r="E268" s="674">
        <f>Betrachtungszeit_Heizung*E230</f>
        <v>0</v>
      </c>
      <c r="F268" s="675" t="s">
        <v>227</v>
      </c>
      <c r="G268" s="109"/>
      <c r="H268" s="109"/>
      <c r="I268" s="109"/>
      <c r="J268" s="164"/>
      <c r="S268" s="230"/>
      <c r="X268" s="71"/>
      <c r="Y268" s="71"/>
      <c r="Z268" s="71"/>
      <c r="AA268" s="71"/>
      <c r="AB268" s="71"/>
    </row>
    <row r="269" spans="1:97" ht="27.75" customHeight="1" x14ac:dyDescent="0.2">
      <c r="B269" s="756" t="s">
        <v>355</v>
      </c>
      <c r="C269" s="756"/>
      <c r="D269" s="756"/>
      <c r="E269" s="674">
        <f>G243+E253</f>
        <v>0</v>
      </c>
      <c r="F269" s="675" t="s">
        <v>210</v>
      </c>
      <c r="G269" s="109"/>
      <c r="H269" s="109"/>
      <c r="I269" s="109"/>
      <c r="J269" s="164"/>
      <c r="S269" s="230"/>
      <c r="X269" s="71"/>
      <c r="Y269" s="71"/>
      <c r="Z269" s="71"/>
      <c r="AA269" s="71"/>
      <c r="AB269" s="71"/>
    </row>
    <row r="270" spans="1:97" x14ac:dyDescent="0.2">
      <c r="B270" s="86" t="s">
        <v>229</v>
      </c>
      <c r="C270" s="673"/>
      <c r="D270" s="673"/>
      <c r="E270" s="674">
        <f>Betrachtungszeit_Heizung*E231</f>
        <v>0</v>
      </c>
      <c r="F270" s="675" t="s">
        <v>210</v>
      </c>
      <c r="G270" s="109"/>
      <c r="H270" s="109"/>
      <c r="I270" s="109"/>
      <c r="J270" s="164"/>
      <c r="S270" s="230"/>
      <c r="X270" s="71"/>
      <c r="Y270" s="71"/>
      <c r="Z270" s="71"/>
      <c r="AA270" s="71"/>
      <c r="AB270" s="71"/>
    </row>
    <row r="271" spans="1:97" x14ac:dyDescent="0.2">
      <c r="A271" s="596" t="s">
        <v>8</v>
      </c>
      <c r="B271" s="673" t="s">
        <v>230</v>
      </c>
      <c r="C271" s="673"/>
      <c r="D271" s="673"/>
      <c r="E271" s="676">
        <f>IF(C9+C17=0,0,E265*100/((C9+C17)*1000*Betrachtungszeit_Heizung))</f>
        <v>0</v>
      </c>
      <c r="F271" s="675" t="s">
        <v>231</v>
      </c>
      <c r="G271" s="109"/>
      <c r="H271" s="109"/>
      <c r="I271" s="109"/>
      <c r="J271" s="164"/>
      <c r="P271" s="197"/>
      <c r="S271" s="231"/>
      <c r="X271" s="71"/>
      <c r="Y271" s="71"/>
      <c r="Z271" s="71"/>
      <c r="AA271" s="71"/>
      <c r="AB271" s="71"/>
    </row>
    <row r="272" spans="1:97" x14ac:dyDescent="0.2">
      <c r="A272" s="596" t="s">
        <v>8</v>
      </c>
      <c r="B272" s="677" t="s">
        <v>232</v>
      </c>
      <c r="C272" s="678"/>
      <c r="D272" s="678"/>
      <c r="E272" s="679">
        <f>IF(C9+C17=0,0,((1+Kalkulationszinssatz)^Betrachtungszeit_Heizung*Kalkulationszinssatz)/((1+Kalkulationszinssatz)^Betrachtungszeit_Heizung-1)*E265*100/((C9+C17)*1000))</f>
        <v>0</v>
      </c>
      <c r="F272" s="680" t="s">
        <v>231</v>
      </c>
      <c r="G272" s="109"/>
      <c r="H272" s="109"/>
      <c r="I272" s="109"/>
      <c r="J272" s="164"/>
      <c r="P272" s="197"/>
      <c r="S272" s="231"/>
      <c r="X272" s="71"/>
      <c r="Y272" s="71"/>
      <c r="Z272" s="71"/>
      <c r="AA272" s="71"/>
      <c r="AB272" s="71"/>
    </row>
    <row r="273" spans="1:100" x14ac:dyDescent="0.2">
      <c r="A273" s="203"/>
      <c r="B273" s="197"/>
      <c r="C273" s="197"/>
      <c r="D273" s="69"/>
      <c r="E273" s="232"/>
      <c r="F273" s="151"/>
      <c r="G273" s="109"/>
      <c r="H273" s="109"/>
      <c r="I273" s="109"/>
      <c r="J273" s="164"/>
      <c r="P273" s="197"/>
      <c r="S273" s="231"/>
      <c r="X273" s="71"/>
      <c r="Y273" s="71"/>
      <c r="Z273" s="71"/>
      <c r="AA273" s="71"/>
      <c r="AB273" s="71"/>
    </row>
    <row r="274" spans="1:100" s="107" customFormat="1" x14ac:dyDescent="0.2">
      <c r="A274" s="69"/>
      <c r="B274" s="75"/>
      <c r="C274" s="346"/>
      <c r="D274" s="346"/>
      <c r="E274" s="346"/>
      <c r="F274" s="75"/>
      <c r="G274" s="75"/>
      <c r="H274" s="75"/>
      <c r="I274" s="75"/>
      <c r="J274" s="191"/>
      <c r="K274" s="102"/>
      <c r="L274" s="102"/>
      <c r="M274" s="108"/>
      <c r="N274" s="108"/>
      <c r="O274" s="102"/>
      <c r="P274" s="102"/>
      <c r="Q274" s="110"/>
      <c r="R274" s="110"/>
      <c r="S274" s="110"/>
      <c r="T274" s="110"/>
      <c r="U274" s="110"/>
      <c r="V274" s="110"/>
      <c r="W274" s="111"/>
      <c r="X274" s="110"/>
      <c r="Y274" s="110"/>
      <c r="Z274" s="110"/>
      <c r="AA274" s="110"/>
      <c r="AB274" s="110"/>
      <c r="AC274" s="111"/>
      <c r="AD274" s="111"/>
      <c r="AE274" s="111"/>
      <c r="AF274" s="111"/>
      <c r="AG274" s="111"/>
      <c r="AH274" s="111"/>
      <c r="AI274" s="111"/>
      <c r="AJ274" s="111"/>
      <c r="AK274" s="111"/>
      <c r="AL274" s="111"/>
      <c r="AM274" s="111"/>
      <c r="AN274" s="111"/>
      <c r="AO274" s="111"/>
      <c r="AP274" s="111"/>
      <c r="AQ274" s="111"/>
      <c r="AR274" s="111"/>
      <c r="AS274" s="111"/>
      <c r="AT274" s="111"/>
      <c r="AU274" s="111"/>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c r="CU274" s="112"/>
      <c r="CV274" s="112"/>
    </row>
    <row r="275" spans="1:100" x14ac:dyDescent="0.2">
      <c r="A275" s="107"/>
      <c r="H275" s="69"/>
      <c r="I275" s="69"/>
      <c r="J275" s="164"/>
      <c r="P275" s="197"/>
      <c r="Q275" s="232"/>
      <c r="R275" s="232"/>
      <c r="S275" s="231"/>
      <c r="X275" s="71"/>
      <c r="Y275" s="71"/>
      <c r="Z275" s="71"/>
      <c r="AA275" s="71"/>
      <c r="AB275" s="71"/>
      <c r="CD275" s="107"/>
    </row>
    <row r="276" spans="1:100" hidden="1" outlineLevel="1" x14ac:dyDescent="0.2">
      <c r="A276" s="107"/>
      <c r="B276" s="75" t="s">
        <v>233</v>
      </c>
      <c r="C276" s="252"/>
      <c r="D276" s="252"/>
      <c r="E276" s="80"/>
      <c r="F276" s="252"/>
      <c r="G276" s="252"/>
      <c r="H276" s="76"/>
      <c r="I276" s="76"/>
      <c r="J276" s="164"/>
      <c r="K276" s="76"/>
      <c r="L276" s="76"/>
      <c r="M276" s="77"/>
      <c r="N276" s="77"/>
      <c r="O276" s="76"/>
      <c r="P276" s="481"/>
      <c r="Q276" s="482"/>
      <c r="R276" s="482"/>
      <c r="S276" s="483"/>
      <c r="T276" s="78"/>
      <c r="U276" s="78"/>
      <c r="V276" s="78"/>
      <c r="W276" s="79"/>
      <c r="X276" s="78"/>
      <c r="Y276" s="78"/>
      <c r="Z276" s="78"/>
      <c r="AA276" s="78"/>
      <c r="AB276" s="78"/>
      <c r="AC276" s="79"/>
      <c r="AD276" s="79"/>
      <c r="AE276" s="79"/>
      <c r="AF276" s="79"/>
      <c r="AG276" s="79"/>
      <c r="AH276" s="79"/>
      <c r="AI276" s="79"/>
      <c r="AJ276" s="79"/>
      <c r="AK276" s="79"/>
      <c r="AL276" s="79"/>
      <c r="AM276" s="79"/>
      <c r="AN276" s="79"/>
      <c r="AO276" s="79"/>
      <c r="AP276" s="79"/>
      <c r="AQ276" s="79"/>
      <c r="AR276" s="79"/>
      <c r="AS276" s="79"/>
      <c r="AT276" s="79"/>
      <c r="AU276" s="79"/>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D276" s="107"/>
      <c r="CE276" s="252"/>
      <c r="CF276" s="80"/>
      <c r="CG276" s="80"/>
      <c r="CH276" s="80"/>
      <c r="CI276" s="80"/>
      <c r="CJ276" s="80"/>
      <c r="CK276" s="80"/>
      <c r="CL276" s="80"/>
      <c r="CM276" s="80"/>
      <c r="CN276" s="80"/>
      <c r="CO276" s="80"/>
      <c r="CP276" s="80"/>
      <c r="CQ276" s="80"/>
      <c r="CR276" s="80"/>
      <c r="CS276" s="80"/>
      <c r="CT276" s="252"/>
      <c r="CU276" s="252"/>
      <c r="CV276" s="252"/>
    </row>
    <row r="277" spans="1:100" hidden="1" outlineLevel="1" x14ac:dyDescent="0.2">
      <c r="A277" s="107"/>
      <c r="H277" s="497"/>
      <c r="I277" s="497"/>
      <c r="J277" s="512"/>
      <c r="P277" s="197"/>
      <c r="Q277" s="232"/>
      <c r="R277" s="232"/>
      <c r="S277" s="231"/>
      <c r="X277" s="71"/>
      <c r="Y277" s="71"/>
      <c r="Z277" s="71"/>
      <c r="AA277" s="71"/>
      <c r="AB277" s="71"/>
    </row>
    <row r="278" spans="1:100" ht="51" hidden="1" outlineLevel="1" x14ac:dyDescent="0.2">
      <c r="A278" s="596" t="s">
        <v>8</v>
      </c>
      <c r="B278" s="233" t="s">
        <v>234</v>
      </c>
      <c r="C278" s="375" t="s">
        <v>235</v>
      </c>
      <c r="D278" s="375" t="s">
        <v>236</v>
      </c>
      <c r="E278" s="235" t="s">
        <v>17</v>
      </c>
      <c r="F278" s="236" t="s">
        <v>237</v>
      </c>
      <c r="G278" s="375" t="s">
        <v>238</v>
      </c>
      <c r="H278" s="498"/>
      <c r="I278" s="498"/>
      <c r="J278" s="513"/>
      <c r="X278" s="71"/>
      <c r="Y278" s="71"/>
      <c r="Z278" s="71"/>
      <c r="AA278" s="71"/>
      <c r="AB278" s="71"/>
    </row>
    <row r="279" spans="1:100" hidden="1" outlineLevel="1" x14ac:dyDescent="0.2">
      <c r="B279" s="143" t="s">
        <v>7</v>
      </c>
      <c r="C279" s="145">
        <v>0</v>
      </c>
      <c r="D279" s="145">
        <v>0</v>
      </c>
      <c r="E279" s="237" t="s">
        <v>17</v>
      </c>
      <c r="F279" s="238" t="s">
        <v>239</v>
      </c>
      <c r="G279" s="495">
        <v>0</v>
      </c>
      <c r="H279" s="499"/>
      <c r="I279" s="499"/>
      <c r="J279" s="499"/>
      <c r="X279" s="71"/>
      <c r="Y279" s="71"/>
      <c r="Z279" s="71"/>
      <c r="AA279" s="71"/>
      <c r="AB279" s="71"/>
    </row>
    <row r="280" spans="1:100" hidden="1" outlineLevel="1" x14ac:dyDescent="0.2">
      <c r="B280" s="149" t="s">
        <v>240</v>
      </c>
      <c r="C280" s="145">
        <v>1</v>
      </c>
      <c r="D280" s="145">
        <v>14</v>
      </c>
      <c r="E280" s="239" t="s">
        <v>53</v>
      </c>
      <c r="F280" s="238" t="s">
        <v>241</v>
      </c>
      <c r="G280" s="496">
        <v>0.01</v>
      </c>
      <c r="H280" s="499"/>
      <c r="I280" s="499"/>
      <c r="J280" s="499"/>
      <c r="X280" s="71"/>
      <c r="Y280" s="71"/>
      <c r="Z280" s="71"/>
      <c r="AA280" s="71"/>
      <c r="AB280" s="71"/>
    </row>
    <row r="281" spans="1:100" hidden="1" outlineLevel="1" x14ac:dyDescent="0.2">
      <c r="B281" s="149" t="s">
        <v>242</v>
      </c>
      <c r="C281" s="145">
        <v>2</v>
      </c>
      <c r="D281" s="145">
        <v>14</v>
      </c>
      <c r="E281" s="239" t="s">
        <v>53</v>
      </c>
      <c r="F281" s="238" t="s">
        <v>241</v>
      </c>
      <c r="G281" s="496">
        <v>0.01</v>
      </c>
      <c r="H281" s="499"/>
      <c r="I281" s="499"/>
      <c r="J281" s="499"/>
      <c r="X281" s="71"/>
      <c r="Y281" s="71"/>
      <c r="Z281" s="71"/>
      <c r="AA281" s="71"/>
      <c r="AB281" s="71"/>
    </row>
    <row r="282" spans="1:100" hidden="1" outlineLevel="1" x14ac:dyDescent="0.2">
      <c r="B282" s="149" t="s">
        <v>243</v>
      </c>
      <c r="C282" s="145">
        <v>3</v>
      </c>
      <c r="D282" s="145">
        <v>14</v>
      </c>
      <c r="E282" s="239" t="s">
        <v>53</v>
      </c>
      <c r="F282" s="238" t="s">
        <v>241</v>
      </c>
      <c r="G282" s="496">
        <v>0.01</v>
      </c>
      <c r="H282" s="499"/>
      <c r="I282" s="499"/>
      <c r="J282" s="499"/>
      <c r="X282" s="71"/>
      <c r="Y282" s="71"/>
      <c r="Z282" s="71"/>
      <c r="AA282" s="71"/>
      <c r="AB282" s="71"/>
    </row>
    <row r="283" spans="1:100" hidden="1" outlineLevel="1" x14ac:dyDescent="0.2">
      <c r="B283" s="149" t="s">
        <v>244</v>
      </c>
      <c r="C283" s="145">
        <v>4</v>
      </c>
      <c r="D283" s="145">
        <v>14</v>
      </c>
      <c r="E283" s="239" t="s">
        <v>53</v>
      </c>
      <c r="F283" s="238" t="s">
        <v>241</v>
      </c>
      <c r="G283" s="496">
        <v>1.4999999999999999E-2</v>
      </c>
      <c r="H283" s="499"/>
      <c r="I283" s="499"/>
      <c r="J283" s="499"/>
      <c r="X283" s="71"/>
      <c r="Y283" s="71"/>
      <c r="Z283" s="71"/>
      <c r="AA283" s="71"/>
      <c r="AB283" s="71"/>
    </row>
    <row r="284" spans="1:100" hidden="1" outlineLevel="1" x14ac:dyDescent="0.2">
      <c r="B284" s="149" t="s">
        <v>105</v>
      </c>
      <c r="C284" s="145">
        <v>5</v>
      </c>
      <c r="D284" s="145">
        <v>14</v>
      </c>
      <c r="E284" s="239" t="s">
        <v>53</v>
      </c>
      <c r="F284" s="238" t="s">
        <v>241</v>
      </c>
      <c r="G284" s="496">
        <v>0.01</v>
      </c>
      <c r="H284" s="499"/>
      <c r="I284" s="499"/>
      <c r="J284" s="499"/>
      <c r="X284" s="71"/>
      <c r="Y284" s="71"/>
      <c r="Z284" s="71"/>
      <c r="AA284" s="71"/>
      <c r="AB284" s="71"/>
    </row>
    <row r="285" spans="1:100" hidden="1" outlineLevel="1" x14ac:dyDescent="0.2">
      <c r="B285" s="149" t="s">
        <v>42</v>
      </c>
      <c r="C285" s="145">
        <v>6</v>
      </c>
      <c r="D285" s="145">
        <v>6</v>
      </c>
      <c r="E285" s="239" t="s">
        <v>42</v>
      </c>
      <c r="F285" s="238" t="s">
        <v>245</v>
      </c>
      <c r="G285" s="496">
        <v>0.01</v>
      </c>
      <c r="H285" s="499"/>
      <c r="I285" s="499"/>
      <c r="J285" s="499"/>
      <c r="X285" s="71"/>
      <c r="Y285" s="71"/>
      <c r="Z285" s="71"/>
      <c r="AA285" s="71"/>
      <c r="AB285" s="71"/>
    </row>
    <row r="286" spans="1:100" hidden="1" outlineLevel="1" x14ac:dyDescent="0.2">
      <c r="B286" s="149" t="s">
        <v>246</v>
      </c>
      <c r="C286" s="145">
        <v>7</v>
      </c>
      <c r="D286" s="145">
        <v>4</v>
      </c>
      <c r="E286" s="239" t="s">
        <v>38</v>
      </c>
      <c r="F286" s="238" t="s">
        <v>245</v>
      </c>
      <c r="G286" s="496">
        <v>2.5000000000000001E-2</v>
      </c>
      <c r="H286" s="499"/>
      <c r="I286" s="499"/>
      <c r="J286" s="499"/>
      <c r="X286" s="71"/>
      <c r="Y286" s="71"/>
      <c r="Z286" s="71"/>
      <c r="AA286" s="71"/>
      <c r="AB286" s="71"/>
    </row>
    <row r="287" spans="1:100" hidden="1" outlineLevel="1" x14ac:dyDescent="0.2">
      <c r="B287" s="149" t="s">
        <v>247</v>
      </c>
      <c r="C287" s="145">
        <v>8</v>
      </c>
      <c r="D287" s="145">
        <v>5</v>
      </c>
      <c r="E287" s="239" t="s">
        <v>41</v>
      </c>
      <c r="F287" s="238" t="s">
        <v>245</v>
      </c>
      <c r="G287" s="496">
        <v>2.5000000000000001E-2</v>
      </c>
      <c r="H287" s="499"/>
      <c r="I287" s="499"/>
      <c r="J287" s="499"/>
      <c r="X287" s="71"/>
      <c r="Y287" s="71"/>
      <c r="Z287" s="71"/>
      <c r="AA287" s="71"/>
      <c r="AB287" s="71"/>
    </row>
    <row r="288" spans="1:100" hidden="1" outlineLevel="1" x14ac:dyDescent="0.2">
      <c r="B288" s="149" t="s">
        <v>248</v>
      </c>
      <c r="C288" s="145">
        <v>9</v>
      </c>
      <c r="D288" s="240">
        <v>0</v>
      </c>
      <c r="E288" s="239" t="s">
        <v>249</v>
      </c>
      <c r="F288" s="238" t="s">
        <v>245</v>
      </c>
      <c r="G288" s="495">
        <v>0.01</v>
      </c>
      <c r="H288" s="499"/>
      <c r="I288" s="499"/>
      <c r="J288" s="499"/>
      <c r="X288" s="71"/>
      <c r="Y288" s="71"/>
      <c r="Z288" s="71"/>
      <c r="AA288" s="71"/>
      <c r="AB288" s="71"/>
    </row>
    <row r="289" spans="2:28" hidden="1" outlineLevel="1" x14ac:dyDescent="0.2">
      <c r="B289" s="149" t="s">
        <v>250</v>
      </c>
      <c r="C289" s="145">
        <v>10</v>
      </c>
      <c r="D289" s="240">
        <v>0</v>
      </c>
      <c r="E289" s="239" t="s">
        <v>251</v>
      </c>
      <c r="F289" s="238" t="s">
        <v>245</v>
      </c>
      <c r="G289" s="495">
        <v>0.01</v>
      </c>
      <c r="H289" s="499"/>
      <c r="I289" s="499"/>
      <c r="J289" s="499"/>
      <c r="X289" s="71"/>
      <c r="Y289" s="71"/>
      <c r="Z289" s="71"/>
      <c r="AA289" s="71"/>
      <c r="AB289" s="71"/>
    </row>
    <row r="290" spans="2:28" hidden="1" outlineLevel="1" x14ac:dyDescent="0.2">
      <c r="B290" s="149" t="s">
        <v>252</v>
      </c>
      <c r="C290" s="145">
        <v>11</v>
      </c>
      <c r="D290" s="145">
        <v>2</v>
      </c>
      <c r="E290" s="239" t="s">
        <v>34</v>
      </c>
      <c r="F290" s="238" t="s">
        <v>245</v>
      </c>
      <c r="G290" s="496">
        <v>1.4999999999999999E-2</v>
      </c>
      <c r="H290" s="499"/>
      <c r="I290" s="499"/>
      <c r="J290" s="499"/>
      <c r="X290" s="71"/>
      <c r="Y290" s="71"/>
      <c r="Z290" s="71"/>
      <c r="AA290" s="71"/>
      <c r="AB290" s="71"/>
    </row>
    <row r="291" spans="2:28" hidden="1" outlineLevel="1" x14ac:dyDescent="0.2">
      <c r="B291" s="149" t="s">
        <v>253</v>
      </c>
      <c r="C291" s="145">
        <v>12</v>
      </c>
      <c r="D291" s="145">
        <v>1</v>
      </c>
      <c r="E291" s="239" t="s">
        <v>31</v>
      </c>
      <c r="F291" s="238" t="s">
        <v>245</v>
      </c>
      <c r="G291" s="496">
        <v>1.4999999999999999E-2</v>
      </c>
      <c r="H291" s="499"/>
      <c r="I291" s="499"/>
      <c r="J291" s="499"/>
      <c r="X291" s="71"/>
      <c r="Y291" s="71"/>
      <c r="Z291" s="71"/>
      <c r="AA291" s="71"/>
      <c r="AB291" s="71"/>
    </row>
    <row r="292" spans="2:28" hidden="1" outlineLevel="1" x14ac:dyDescent="0.2">
      <c r="B292" s="149" t="s">
        <v>103</v>
      </c>
      <c r="C292" s="145">
        <v>13</v>
      </c>
      <c r="D292" s="145">
        <v>3</v>
      </c>
      <c r="E292" s="239" t="s">
        <v>254</v>
      </c>
      <c r="F292" s="238" t="s">
        <v>245</v>
      </c>
      <c r="G292" s="496">
        <v>2.5000000000000001E-2</v>
      </c>
      <c r="H292" s="499"/>
      <c r="I292" s="499"/>
      <c r="J292" s="499"/>
      <c r="X292" s="71"/>
      <c r="Y292" s="71"/>
      <c r="Z292" s="71"/>
      <c r="AA292" s="71"/>
      <c r="AB292" s="71"/>
    </row>
    <row r="293" spans="2:28" hidden="1" outlineLevel="1" x14ac:dyDescent="0.2">
      <c r="B293" s="149" t="s">
        <v>255</v>
      </c>
      <c r="C293" s="145">
        <v>14</v>
      </c>
      <c r="D293" s="145">
        <v>11</v>
      </c>
      <c r="E293" s="162" t="str">
        <f>Données_de_base!B16</f>
        <v>Autre</v>
      </c>
      <c r="F293" s="238" t="s">
        <v>245</v>
      </c>
      <c r="G293" s="496">
        <v>1.4999999999999999E-2</v>
      </c>
      <c r="H293" s="499"/>
      <c r="I293" s="499"/>
      <c r="J293" s="499"/>
      <c r="X293" s="71"/>
      <c r="Y293" s="71"/>
      <c r="Z293" s="71"/>
      <c r="AA293" s="71"/>
      <c r="AB293" s="71"/>
    </row>
    <row r="294" spans="2:28" hidden="1" outlineLevel="1" x14ac:dyDescent="0.2">
      <c r="B294" s="95"/>
      <c r="C294" s="95"/>
      <c r="D294" s="95"/>
      <c r="E294" s="241"/>
      <c r="G294" s="209"/>
      <c r="H294" s="210"/>
      <c r="I294" s="210"/>
      <c r="J294" s="164"/>
      <c r="X294" s="71"/>
      <c r="Y294" s="71"/>
      <c r="Z294" s="71"/>
      <c r="AA294" s="71"/>
      <c r="AB294" s="71"/>
    </row>
    <row r="295" spans="2:28" ht="45" hidden="1" customHeight="1" outlineLevel="1" x14ac:dyDescent="0.2">
      <c r="B295" s="164" t="s">
        <v>256</v>
      </c>
      <c r="C295" s="164" t="s">
        <v>257</v>
      </c>
      <c r="D295" s="164"/>
      <c r="E295" s="749" t="s">
        <v>357</v>
      </c>
      <c r="F295" s="749"/>
      <c r="G295" s="749"/>
      <c r="H295" s="749"/>
      <c r="I295" s="616"/>
      <c r="X295" s="71"/>
      <c r="Y295" s="71"/>
      <c r="Z295" s="71"/>
      <c r="AA295" s="71"/>
      <c r="AB295" s="71"/>
    </row>
    <row r="296" spans="2:28" ht="63.75" hidden="1" outlineLevel="1" x14ac:dyDescent="0.2">
      <c r="B296" s="341" t="s">
        <v>7</v>
      </c>
      <c r="C296" s="342">
        <v>0</v>
      </c>
      <c r="D296" s="164"/>
      <c r="E296" s="233"/>
      <c r="F296" s="375" t="s">
        <v>258</v>
      </c>
      <c r="G296" s="375" t="s">
        <v>259</v>
      </c>
      <c r="H296" s="375" t="s">
        <v>260</v>
      </c>
      <c r="I296" s="704"/>
      <c r="X296" s="71"/>
      <c r="Y296" s="71"/>
      <c r="Z296" s="71"/>
      <c r="AA296" s="71"/>
      <c r="AB296" s="71"/>
    </row>
    <row r="297" spans="2:28" hidden="1" outlineLevel="1" x14ac:dyDescent="0.2">
      <c r="B297" s="339" t="s">
        <v>261</v>
      </c>
      <c r="C297" s="343">
        <v>1</v>
      </c>
      <c r="D297" s="164"/>
      <c r="E297" s="143" t="s">
        <v>262</v>
      </c>
      <c r="F297" s="145">
        <f>IF(C12=0,0,1)</f>
        <v>0</v>
      </c>
      <c r="G297" s="145">
        <f>C9*F297</f>
        <v>0</v>
      </c>
      <c r="H297" s="500">
        <f>IF(G299=0,0,G297/$G$299)</f>
        <v>0</v>
      </c>
      <c r="I297" s="617"/>
      <c r="X297" s="71"/>
      <c r="Y297" s="71"/>
      <c r="Z297" s="71"/>
      <c r="AA297" s="71"/>
      <c r="AB297" s="71"/>
    </row>
    <row r="298" spans="2:28" hidden="1" outlineLevel="1" x14ac:dyDescent="0.2">
      <c r="B298" s="339" t="s">
        <v>263</v>
      </c>
      <c r="C298" s="343">
        <v>0</v>
      </c>
      <c r="D298" s="164"/>
      <c r="E298" s="149" t="s">
        <v>264</v>
      </c>
      <c r="F298" s="145">
        <f>IF(C20=0,0,1)</f>
        <v>0</v>
      </c>
      <c r="G298" s="145">
        <f>C17*F298</f>
        <v>0</v>
      </c>
      <c r="H298" s="500">
        <f>IF(G299=0,0,G298/$G$299)</f>
        <v>0</v>
      </c>
      <c r="I298" s="617"/>
      <c r="X298" s="71"/>
      <c r="Y298" s="71"/>
      <c r="Z298" s="71"/>
      <c r="AA298" s="71"/>
      <c r="AB298" s="71"/>
    </row>
    <row r="299" spans="2:28" hidden="1" outlineLevel="1" x14ac:dyDescent="0.2">
      <c r="B299" s="339" t="s">
        <v>265</v>
      </c>
      <c r="C299" s="343">
        <v>1</v>
      </c>
      <c r="D299" s="164"/>
      <c r="E299" s="134" t="s">
        <v>190</v>
      </c>
      <c r="F299" s="373">
        <f>SUM(F297:F298)</f>
        <v>0</v>
      </c>
      <c r="G299" s="373">
        <f>SUM(G297:G298)</f>
        <v>0</v>
      </c>
      <c r="H299" s="501">
        <f>SUM(H297:H298)</f>
        <v>0</v>
      </c>
      <c r="I299" s="618"/>
      <c r="J299" s="164"/>
      <c r="X299" s="71"/>
      <c r="Y299" s="71"/>
      <c r="Z299" s="71"/>
      <c r="AA299" s="71"/>
      <c r="AB299" s="71"/>
    </row>
    <row r="300" spans="2:28" hidden="1" outlineLevel="1" x14ac:dyDescent="0.2">
      <c r="B300" s="339" t="s">
        <v>266</v>
      </c>
      <c r="C300" s="343">
        <v>0</v>
      </c>
      <c r="D300" s="164"/>
      <c r="E300" s="218"/>
      <c r="F300" s="164"/>
      <c r="G300" s="164"/>
      <c r="H300" s="164"/>
      <c r="I300" s="164"/>
      <c r="J300" s="164"/>
      <c r="X300" s="71"/>
      <c r="Y300" s="71"/>
      <c r="Z300" s="71"/>
      <c r="AA300" s="71"/>
      <c r="AB300" s="71"/>
    </row>
    <row r="301" spans="2:28" hidden="1" outlineLevel="1" x14ac:dyDescent="0.2">
      <c r="B301" s="339" t="s">
        <v>267</v>
      </c>
      <c r="C301" s="343">
        <v>1</v>
      </c>
      <c r="D301" s="164"/>
      <c r="E301" s="218"/>
      <c r="F301" s="164"/>
      <c r="G301" s="164"/>
      <c r="H301" s="164"/>
      <c r="I301" s="164"/>
      <c r="J301" s="164"/>
      <c r="X301" s="71"/>
      <c r="Y301" s="71"/>
      <c r="Z301" s="71"/>
      <c r="AA301" s="71"/>
      <c r="AB301" s="71"/>
    </row>
    <row r="302" spans="2:28" hidden="1" outlineLevel="1" x14ac:dyDescent="0.2">
      <c r="B302" s="340" t="s">
        <v>268</v>
      </c>
      <c r="C302" s="344">
        <v>0</v>
      </c>
      <c r="D302" s="164"/>
      <c r="E302" s="218"/>
      <c r="F302" s="164"/>
      <c r="G302" s="164"/>
      <c r="H302" s="164"/>
      <c r="I302" s="164"/>
      <c r="X302" s="71"/>
      <c r="Y302" s="71"/>
      <c r="Z302" s="71"/>
      <c r="AA302" s="71"/>
      <c r="AB302" s="71"/>
    </row>
    <row r="303" spans="2:28" hidden="1" outlineLevel="1" x14ac:dyDescent="0.2">
      <c r="B303" s="164"/>
      <c r="C303" s="164"/>
      <c r="D303" s="164"/>
      <c r="E303" s="218"/>
      <c r="F303" s="164"/>
      <c r="G303" s="164"/>
      <c r="H303" s="164"/>
      <c r="I303" s="164"/>
      <c r="X303" s="71"/>
      <c r="Y303" s="71"/>
      <c r="Z303" s="71"/>
      <c r="AA303" s="71"/>
      <c r="AB303" s="71"/>
    </row>
    <row r="304" spans="2:28" hidden="1" outlineLevel="1" x14ac:dyDescent="0.2">
      <c r="B304" s="164"/>
      <c r="C304" s="164"/>
      <c r="D304" s="164"/>
      <c r="E304" s="218"/>
      <c r="F304" s="164"/>
      <c r="G304" s="164"/>
      <c r="H304" s="164"/>
      <c r="I304" s="164"/>
      <c r="X304" s="71"/>
      <c r="Y304" s="71"/>
      <c r="Z304" s="71"/>
      <c r="AA304" s="71"/>
      <c r="AB304" s="71"/>
    </row>
    <row r="305" spans="1:97" hidden="1" outlineLevel="1" x14ac:dyDescent="0.2">
      <c r="A305" s="596" t="s">
        <v>8</v>
      </c>
      <c r="B305" s="164" t="s">
        <v>269</v>
      </c>
      <c r="C305" s="164"/>
      <c r="D305" s="164"/>
      <c r="E305" s="218"/>
      <c r="F305" s="164"/>
      <c r="G305" s="164"/>
      <c r="H305" s="164"/>
      <c r="I305" s="164"/>
      <c r="X305" s="71"/>
      <c r="Y305" s="71"/>
      <c r="Z305" s="71"/>
      <c r="AA305" s="71"/>
      <c r="AB305" s="71"/>
    </row>
    <row r="306" spans="1:97" ht="51.75" hidden="1" outlineLevel="1" x14ac:dyDescent="0.25">
      <c r="B306" s="234" t="s">
        <v>270</v>
      </c>
      <c r="C306" s="353" t="s">
        <v>271</v>
      </c>
      <c r="D306" s="375" t="s">
        <v>22</v>
      </c>
      <c r="E306" s="354" t="s">
        <v>272</v>
      </c>
      <c r="F306" s="354" t="s">
        <v>273</v>
      </c>
      <c r="G306" s="71"/>
      <c r="O306" s="491"/>
      <c r="P306" s="491"/>
      <c r="Q306" s="491"/>
      <c r="R306" s="491"/>
      <c r="S306" s="491"/>
      <c r="T306" s="491"/>
      <c r="U306" s="491"/>
      <c r="V306" s="491"/>
      <c r="W306" s="491"/>
      <c r="X306" s="71"/>
      <c r="Y306" s="71"/>
      <c r="Z306" s="71"/>
      <c r="AA306" s="71"/>
      <c r="AB306" s="71"/>
    </row>
    <row r="307" spans="1:97" ht="14.25" hidden="1" outlineLevel="1" x14ac:dyDescent="0.2">
      <c r="B307" s="149" t="s">
        <v>274</v>
      </c>
      <c r="C307" s="493" t="s">
        <v>275</v>
      </c>
      <c r="D307" s="145" t="s">
        <v>276</v>
      </c>
      <c r="E307" s="144">
        <f>0.107*1000*2350</f>
        <v>251450</v>
      </c>
      <c r="F307" s="144">
        <f>99.9*2350</f>
        <v>234765</v>
      </c>
      <c r="G307" s="347"/>
      <c r="K307" s="491"/>
      <c r="L307" s="491"/>
      <c r="M307" s="491"/>
      <c r="N307" s="491"/>
      <c r="O307" s="491"/>
      <c r="P307" s="491"/>
      <c r="Q307" s="491"/>
      <c r="R307" s="491"/>
      <c r="S307" s="491"/>
      <c r="T307" s="491"/>
      <c r="U307" s="491"/>
      <c r="V307" s="491"/>
      <c r="W307" s="491"/>
      <c r="X307" s="71"/>
      <c r="Y307" s="71"/>
      <c r="Z307" s="71"/>
      <c r="AA307" s="71"/>
      <c r="AB307" s="71"/>
    </row>
    <row r="308" spans="1:97" ht="14.25" hidden="1" outlineLevel="1" x14ac:dyDescent="0.2">
      <c r="B308" s="149" t="s">
        <v>274</v>
      </c>
      <c r="C308" s="493" t="s">
        <v>277</v>
      </c>
      <c r="D308" s="145" t="s">
        <v>278</v>
      </c>
      <c r="E308" s="144">
        <v>412</v>
      </c>
      <c r="F308" s="144">
        <v>489</v>
      </c>
      <c r="G308" s="347"/>
      <c r="K308" s="491"/>
      <c r="L308" s="491"/>
      <c r="M308" s="491"/>
      <c r="N308" s="491"/>
      <c r="O308" s="491"/>
      <c r="P308" s="491"/>
      <c r="Q308" s="491"/>
      <c r="R308" s="491"/>
      <c r="S308" s="491"/>
      <c r="T308" s="491"/>
      <c r="U308" s="491"/>
      <c r="V308" s="491"/>
      <c r="W308" s="491"/>
      <c r="X308" s="71"/>
      <c r="Y308" s="71"/>
      <c r="Z308" s="71"/>
      <c r="AA308" s="71"/>
      <c r="AB308" s="71"/>
    </row>
    <row r="309" spans="1:97" s="69" customFormat="1" hidden="1" outlineLevel="1" x14ac:dyDescent="0.2">
      <c r="B309" s="523"/>
      <c r="C309" s="605"/>
      <c r="D309" s="128"/>
      <c r="E309" s="192"/>
      <c r="F309" s="192"/>
      <c r="G309" s="347"/>
      <c r="J309" s="102"/>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108"/>
      <c r="CF309" s="70"/>
      <c r="CG309" s="70"/>
      <c r="CH309" s="70"/>
      <c r="CI309" s="70"/>
      <c r="CJ309" s="70"/>
      <c r="CK309" s="70"/>
      <c r="CL309" s="70"/>
      <c r="CM309" s="70"/>
      <c r="CN309" s="70"/>
      <c r="CO309" s="70"/>
      <c r="CP309" s="70"/>
      <c r="CQ309" s="70"/>
      <c r="CR309" s="70"/>
      <c r="CS309" s="70"/>
    </row>
    <row r="310" spans="1:97" s="69" customFormat="1" hidden="1" outlineLevel="1" x14ac:dyDescent="0.2">
      <c r="B310" s="95"/>
      <c r="C310" s="606"/>
      <c r="D310" s="70"/>
      <c r="E310" s="71"/>
      <c r="F310" s="71"/>
      <c r="G310" s="347"/>
      <c r="J310" s="102"/>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108"/>
      <c r="CF310" s="70"/>
      <c r="CG310" s="70"/>
      <c r="CH310" s="70"/>
      <c r="CI310" s="70"/>
      <c r="CJ310" s="70"/>
      <c r="CK310" s="70"/>
      <c r="CL310" s="70"/>
      <c r="CM310" s="70"/>
      <c r="CN310" s="70"/>
      <c r="CO310" s="70"/>
      <c r="CP310" s="70"/>
      <c r="CQ310" s="70"/>
      <c r="CR310" s="70"/>
      <c r="CS310" s="70"/>
    </row>
    <row r="311" spans="1:97" s="69" customFormat="1" ht="27" hidden="1" customHeight="1" outlineLevel="1" x14ac:dyDescent="0.2">
      <c r="A311" s="419" t="s">
        <v>8</v>
      </c>
      <c r="B311" s="151" t="s">
        <v>279</v>
      </c>
      <c r="C311" s="606"/>
      <c r="D311" s="70"/>
      <c r="E311" s="748" t="s">
        <v>272</v>
      </c>
      <c r="F311" s="748"/>
      <c r="G311" s="748" t="s">
        <v>273</v>
      </c>
      <c r="H311" s="748"/>
      <c r="I311" s="619"/>
      <c r="J311" s="102"/>
      <c r="K311" s="102"/>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108"/>
      <c r="CF311" s="70"/>
      <c r="CG311" s="70"/>
      <c r="CH311" s="70"/>
      <c r="CI311" s="70"/>
      <c r="CJ311" s="70"/>
      <c r="CK311" s="70"/>
      <c r="CL311" s="70"/>
      <c r="CM311" s="70"/>
      <c r="CN311" s="70"/>
      <c r="CO311" s="70"/>
      <c r="CP311" s="70"/>
      <c r="CQ311" s="70"/>
      <c r="CR311" s="70"/>
      <c r="CS311" s="70"/>
    </row>
    <row r="312" spans="1:97" s="69" customFormat="1" ht="38.25" hidden="1" outlineLevel="1" x14ac:dyDescent="0.2">
      <c r="B312" s="234" t="s">
        <v>280</v>
      </c>
      <c r="C312" s="375" t="s">
        <v>281</v>
      </c>
      <c r="D312" s="375" t="s">
        <v>282</v>
      </c>
      <c r="E312" s="354" t="s">
        <v>283</v>
      </c>
      <c r="F312" s="354" t="s">
        <v>284</v>
      </c>
      <c r="G312" s="354" t="s">
        <v>285</v>
      </c>
      <c r="H312" s="354" t="s">
        <v>286</v>
      </c>
      <c r="I312" s="620"/>
      <c r="J312" s="102"/>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108"/>
      <c r="CF312" s="70"/>
      <c r="CG312" s="70"/>
      <c r="CH312" s="70"/>
      <c r="CI312" s="70"/>
      <c r="CJ312" s="70"/>
      <c r="CK312" s="70"/>
      <c r="CL312" s="70"/>
      <c r="CM312" s="70"/>
      <c r="CN312" s="70"/>
      <c r="CO312" s="70"/>
      <c r="CP312" s="70"/>
      <c r="CQ312" s="70"/>
      <c r="CR312" s="70"/>
      <c r="CS312" s="70"/>
    </row>
    <row r="313" spans="1:97" hidden="1" outlineLevel="1" x14ac:dyDescent="0.2">
      <c r="B313" s="149">
        <v>0</v>
      </c>
      <c r="C313" s="493" t="s">
        <v>287</v>
      </c>
      <c r="D313" s="691" t="s">
        <v>288</v>
      </c>
      <c r="E313" s="144">
        <v>0</v>
      </c>
      <c r="F313" s="144">
        <v>0</v>
      </c>
      <c r="G313" s="144">
        <v>0</v>
      </c>
      <c r="H313" s="144">
        <v>0</v>
      </c>
      <c r="I313" s="71"/>
      <c r="J313" s="491"/>
      <c r="K313" s="347"/>
      <c r="L313" s="107"/>
      <c r="M313" s="491"/>
      <c r="N313" s="491"/>
      <c r="O313" s="491"/>
      <c r="P313" s="491"/>
      <c r="Q313" s="491"/>
      <c r="R313" s="491"/>
      <c r="S313" s="491"/>
      <c r="T313" s="491"/>
      <c r="U313" s="491"/>
      <c r="V313" s="491"/>
      <c r="W313" s="491"/>
      <c r="X313" s="71"/>
      <c r="Y313" s="71"/>
      <c r="Z313" s="71"/>
      <c r="AA313" s="71"/>
      <c r="AB313" s="71"/>
    </row>
    <row r="314" spans="1:97" hidden="1" outlineLevel="1" x14ac:dyDescent="0.2">
      <c r="B314" s="437">
        <v>1</v>
      </c>
      <c r="C314" s="651" t="s">
        <v>289</v>
      </c>
      <c r="D314" s="652" t="s">
        <v>358</v>
      </c>
      <c r="E314" s="494">
        <f>14280*1000/140^0.7</f>
        <v>449198.79488910298</v>
      </c>
      <c r="F314" s="494">
        <v>0</v>
      </c>
      <c r="G314" s="494">
        <f>31080000/140^0.7</f>
        <v>977667.96534687118</v>
      </c>
      <c r="H314" s="494">
        <v>0</v>
      </c>
      <c r="I314" s="621"/>
      <c r="J314" s="491"/>
      <c r="K314" s="610"/>
      <c r="L314" s="107"/>
      <c r="M314" s="491"/>
      <c r="N314" s="491"/>
      <c r="O314" s="491"/>
      <c r="P314" s="491"/>
      <c r="Q314" s="491"/>
      <c r="R314" s="491"/>
      <c r="S314" s="491"/>
      <c r="T314" s="491"/>
      <c r="U314" s="491"/>
      <c r="V314" s="491"/>
      <c r="W314" s="491"/>
      <c r="X314" s="71"/>
      <c r="Y314" s="71"/>
      <c r="Z314" s="71"/>
      <c r="AA314" s="71"/>
      <c r="AB314" s="71"/>
    </row>
    <row r="315" spans="1:97" hidden="1" outlineLevel="1" x14ac:dyDescent="0.2">
      <c r="B315" s="437">
        <v>2</v>
      </c>
      <c r="C315" s="651" t="s">
        <v>290</v>
      </c>
      <c r="D315" s="652" t="s">
        <v>358</v>
      </c>
      <c r="E315" s="494">
        <f>2721*1000/10^0.7</f>
        <v>542910.87590303214</v>
      </c>
      <c r="F315" s="494">
        <v>0</v>
      </c>
      <c r="G315" s="494">
        <f>5230000/10^0.7</f>
        <v>1043522.190728724</v>
      </c>
      <c r="H315" s="494">
        <v>0</v>
      </c>
      <c r="I315" s="621"/>
      <c r="J315" s="491"/>
      <c r="K315" s="610"/>
      <c r="L315" s="107"/>
      <c r="M315" s="69"/>
      <c r="N315" s="69"/>
      <c r="P315" s="71"/>
      <c r="V315" s="72"/>
      <c r="W315" s="71"/>
      <c r="X315" s="71"/>
      <c r="Y315" s="71"/>
      <c r="Z315" s="71"/>
      <c r="AA315" s="71"/>
      <c r="AU315" s="68"/>
      <c r="CC315" s="107"/>
      <c r="CE315" s="68"/>
      <c r="CS315" s="491"/>
    </row>
    <row r="316" spans="1:97" ht="25.5" hidden="1" outlineLevel="1" x14ac:dyDescent="0.2">
      <c r="B316" s="437">
        <v>3</v>
      </c>
      <c r="C316" s="651" t="s">
        <v>291</v>
      </c>
      <c r="D316" s="652" t="s">
        <v>358</v>
      </c>
      <c r="E316" s="494">
        <f>2721*1000/10^0.7</f>
        <v>542910.87590303214</v>
      </c>
      <c r="F316" s="494">
        <f>4209*1000/10</f>
        <v>420900</v>
      </c>
      <c r="G316" s="494">
        <f>5230000/10^0.7</f>
        <v>1043522.190728724</v>
      </c>
      <c r="H316" s="494">
        <f>5190000/10</f>
        <v>519000</v>
      </c>
      <c r="I316" s="621"/>
      <c r="J316" s="491"/>
      <c r="K316" s="610"/>
      <c r="L316" s="107"/>
      <c r="M316" s="69"/>
      <c r="N316" s="69"/>
      <c r="P316" s="71"/>
      <c r="V316" s="72"/>
      <c r="W316" s="71"/>
      <c r="X316" s="71"/>
      <c r="Y316" s="71"/>
      <c r="Z316" s="71"/>
      <c r="AA316" s="71"/>
      <c r="AU316" s="68"/>
      <c r="CC316" s="107"/>
      <c r="CE316" s="68"/>
      <c r="CS316" s="491"/>
    </row>
    <row r="317" spans="1:97" hidden="1" outlineLevel="1" x14ac:dyDescent="0.2">
      <c r="B317" s="437">
        <v>4</v>
      </c>
      <c r="C317" s="651" t="s">
        <v>292</v>
      </c>
      <c r="D317" s="652" t="s">
        <v>358</v>
      </c>
      <c r="E317" s="494">
        <f>2909.6*1000/8^0.7</f>
        <v>678688.19804387388</v>
      </c>
      <c r="F317" s="494">
        <v>0</v>
      </c>
      <c r="G317" s="494">
        <f>5424000/8^0.7</f>
        <v>1265192.7365239111</v>
      </c>
      <c r="H317" s="494">
        <v>0</v>
      </c>
      <c r="I317" s="621"/>
      <c r="J317" s="491"/>
      <c r="K317" s="610"/>
      <c r="L317" s="107"/>
      <c r="M317" s="69"/>
      <c r="N317" s="69"/>
      <c r="P317" s="71"/>
      <c r="V317" s="72"/>
      <c r="W317" s="71"/>
      <c r="X317" s="71"/>
      <c r="Y317" s="71"/>
      <c r="Z317" s="71"/>
      <c r="AA317" s="71"/>
      <c r="AU317" s="68"/>
      <c r="CC317" s="107"/>
      <c r="CE317" s="68"/>
      <c r="CS317" s="491"/>
    </row>
    <row r="318" spans="1:97" hidden="1" outlineLevel="1" x14ac:dyDescent="0.2">
      <c r="B318" s="437">
        <v>5</v>
      </c>
      <c r="C318" s="588" t="s">
        <v>289</v>
      </c>
      <c r="D318" s="652" t="s">
        <v>358</v>
      </c>
      <c r="E318" s="494">
        <f>14280*1000/140^0.7</f>
        <v>449198.79488910298</v>
      </c>
      <c r="F318" s="494">
        <v>0</v>
      </c>
      <c r="G318" s="494">
        <f>31080000/140^0.7</f>
        <v>977667.96534687118</v>
      </c>
      <c r="H318" s="494">
        <v>0</v>
      </c>
      <c r="I318" s="621"/>
      <c r="J318" s="491"/>
      <c r="K318" s="610"/>
      <c r="L318" s="107"/>
      <c r="M318" s="69"/>
      <c r="N318" s="69"/>
      <c r="P318" s="71"/>
      <c r="V318" s="72"/>
      <c r="W318" s="71"/>
      <c r="X318" s="71"/>
      <c r="Y318" s="71"/>
      <c r="Z318" s="71"/>
      <c r="AA318" s="71"/>
      <c r="AU318" s="68"/>
      <c r="CC318" s="107"/>
      <c r="CE318" s="68"/>
      <c r="CS318" s="491"/>
    </row>
    <row r="319" spans="1:97" hidden="1" outlineLevel="1" x14ac:dyDescent="0.2">
      <c r="B319" s="437">
        <v>6</v>
      </c>
      <c r="C319" s="588" t="s">
        <v>287</v>
      </c>
      <c r="D319" s="692" t="s">
        <v>288</v>
      </c>
      <c r="E319" s="494">
        <v>0</v>
      </c>
      <c r="F319" s="494">
        <v>0</v>
      </c>
      <c r="G319" s="494">
        <v>0</v>
      </c>
      <c r="H319" s="494">
        <v>0</v>
      </c>
      <c r="I319" s="621"/>
      <c r="J319" s="491"/>
      <c r="K319" s="610"/>
      <c r="L319" s="107"/>
      <c r="M319" s="69"/>
      <c r="N319" s="69"/>
      <c r="P319" s="71"/>
      <c r="V319" s="72"/>
      <c r="W319" s="71"/>
      <c r="X319" s="71"/>
      <c r="Y319" s="71"/>
      <c r="Z319" s="71"/>
      <c r="AA319" s="71"/>
      <c r="AU319" s="68"/>
      <c r="CC319" s="107"/>
      <c r="CE319" s="68"/>
      <c r="CS319" s="491"/>
    </row>
    <row r="320" spans="1:97" hidden="1" outlineLevel="1" x14ac:dyDescent="0.2">
      <c r="B320" s="437">
        <v>7</v>
      </c>
      <c r="C320" s="651" t="s">
        <v>293</v>
      </c>
      <c r="D320" s="652" t="s">
        <v>358</v>
      </c>
      <c r="E320" s="494">
        <f>5535*1000/50^0.7</f>
        <v>357963.39814056735</v>
      </c>
      <c r="F320" s="494">
        <v>0</v>
      </c>
      <c r="G320" s="494">
        <f>7850000/50^0.7</f>
        <v>507680.70016322564</v>
      </c>
      <c r="H320" s="494">
        <v>0</v>
      </c>
      <c r="I320" s="621"/>
      <c r="J320" s="491"/>
      <c r="K320" s="610"/>
      <c r="L320" s="107"/>
      <c r="M320" s="69"/>
      <c r="N320" s="69"/>
      <c r="P320" s="71"/>
      <c r="V320" s="72"/>
      <c r="W320" s="71"/>
      <c r="X320" s="71"/>
      <c r="Y320" s="71"/>
      <c r="Z320" s="71"/>
      <c r="AA320" s="71"/>
      <c r="AU320" s="68"/>
      <c r="CC320" s="107"/>
      <c r="CE320" s="68"/>
      <c r="CS320" s="491"/>
    </row>
    <row r="321" spans="1:97" hidden="1" outlineLevel="1" x14ac:dyDescent="0.2">
      <c r="B321" s="437">
        <v>8</v>
      </c>
      <c r="C321" s="651" t="s">
        <v>293</v>
      </c>
      <c r="D321" s="652" t="s">
        <v>358</v>
      </c>
      <c r="E321" s="494">
        <f>13140*1000/50^0.7</f>
        <v>849799.2866426477</v>
      </c>
      <c r="F321" s="494">
        <v>0</v>
      </c>
      <c r="G321" s="494">
        <f>16200000/50^0.7</f>
        <v>1047697.7506553192</v>
      </c>
      <c r="H321" s="494">
        <v>0</v>
      </c>
      <c r="I321" s="621"/>
      <c r="J321" s="491"/>
      <c r="K321" s="610"/>
      <c r="L321" s="107"/>
      <c r="M321" s="69"/>
      <c r="N321" s="69"/>
      <c r="P321" s="71"/>
      <c r="V321" s="72"/>
      <c r="W321" s="71"/>
      <c r="X321" s="71"/>
      <c r="Y321" s="71"/>
      <c r="Z321" s="71"/>
      <c r="AA321" s="71"/>
      <c r="AU321" s="68"/>
      <c r="CC321" s="107"/>
      <c r="CE321" s="68"/>
      <c r="CS321" s="491"/>
    </row>
    <row r="322" spans="1:97" ht="27" hidden="1" outlineLevel="1" x14ac:dyDescent="0.2">
      <c r="B322" s="437">
        <v>9</v>
      </c>
      <c r="C322" s="651" t="s">
        <v>294</v>
      </c>
      <c r="D322" s="690" t="s">
        <v>295</v>
      </c>
      <c r="E322" s="494">
        <v>0</v>
      </c>
      <c r="F322" s="494">
        <v>155000</v>
      </c>
      <c r="G322" s="494">
        <v>0</v>
      </c>
      <c r="H322" s="494">
        <v>394000</v>
      </c>
      <c r="I322" s="621"/>
      <c r="J322" s="491"/>
      <c r="K322" s="610"/>
      <c r="L322" s="107"/>
      <c r="M322" s="69"/>
      <c r="N322" s="69"/>
      <c r="P322" s="71"/>
      <c r="V322" s="72"/>
      <c r="W322" s="71"/>
      <c r="X322" s="71"/>
      <c r="Y322" s="71"/>
      <c r="Z322" s="71"/>
      <c r="AA322" s="71"/>
      <c r="AU322" s="68"/>
      <c r="CC322" s="107"/>
      <c r="CE322" s="68"/>
      <c r="CS322" s="491"/>
    </row>
    <row r="323" spans="1:97" hidden="1" outlineLevel="1" x14ac:dyDescent="0.2">
      <c r="B323" s="437">
        <v>10</v>
      </c>
      <c r="C323" s="588" t="s">
        <v>287</v>
      </c>
      <c r="D323" s="692" t="s">
        <v>288</v>
      </c>
      <c r="E323" s="494">
        <v>0</v>
      </c>
      <c r="F323" s="494">
        <v>0</v>
      </c>
      <c r="G323" s="494">
        <v>0</v>
      </c>
      <c r="H323" s="494">
        <v>0</v>
      </c>
      <c r="I323" s="621"/>
      <c r="J323" s="491"/>
      <c r="K323" s="610"/>
      <c r="L323" s="107"/>
      <c r="M323" s="69"/>
      <c r="N323" s="69"/>
      <c r="P323" s="71"/>
      <c r="V323" s="72"/>
      <c r="W323" s="71"/>
      <c r="X323" s="71"/>
      <c r="Y323" s="71"/>
      <c r="Z323" s="71"/>
      <c r="AA323" s="71"/>
      <c r="AU323" s="68"/>
      <c r="CC323" s="107"/>
      <c r="CE323" s="68"/>
      <c r="CS323" s="491"/>
    </row>
    <row r="324" spans="1:97" hidden="1" outlineLevel="1" x14ac:dyDescent="0.2">
      <c r="B324" s="437">
        <v>11</v>
      </c>
      <c r="C324" s="651" t="s">
        <v>296</v>
      </c>
      <c r="D324" s="652" t="s">
        <v>358</v>
      </c>
      <c r="E324" s="494">
        <f>400*1000/10^0.7</f>
        <v>79810.492598755183</v>
      </c>
      <c r="F324" s="494">
        <v>0</v>
      </c>
      <c r="G324" s="494">
        <f>1009953/10^0.7</f>
        <v>201512.11607897648</v>
      </c>
      <c r="H324" s="494">
        <v>0</v>
      </c>
      <c r="I324" s="621"/>
      <c r="J324" s="491"/>
      <c r="K324" s="610"/>
      <c r="L324" s="107"/>
      <c r="M324" s="69"/>
      <c r="N324" s="69"/>
      <c r="P324" s="71"/>
      <c r="V324" s="72"/>
      <c r="W324" s="71"/>
      <c r="X324" s="71"/>
      <c r="Y324" s="71"/>
      <c r="Z324" s="71"/>
      <c r="AA324" s="71"/>
      <c r="AU324" s="68"/>
      <c r="CC324" s="107"/>
      <c r="CE324" s="68"/>
      <c r="CS324" s="491"/>
    </row>
    <row r="325" spans="1:97" hidden="1" outlineLevel="1" x14ac:dyDescent="0.2">
      <c r="B325" s="437">
        <v>12</v>
      </c>
      <c r="C325" s="651" t="s">
        <v>296</v>
      </c>
      <c r="D325" s="652" t="s">
        <v>358</v>
      </c>
      <c r="E325" s="494">
        <f>400*1000/10^0.7</f>
        <v>79810.492598755183</v>
      </c>
      <c r="F325" s="494">
        <v>0</v>
      </c>
      <c r="G325" s="494">
        <f>1009953/10^0.7</f>
        <v>201512.11607897648</v>
      </c>
      <c r="H325" s="494">
        <v>0</v>
      </c>
      <c r="I325" s="621"/>
      <c r="J325" s="491"/>
      <c r="K325" s="610"/>
      <c r="L325" s="107"/>
      <c r="M325" s="69"/>
      <c r="N325" s="69"/>
      <c r="P325" s="71"/>
      <c r="V325" s="72"/>
      <c r="W325" s="71"/>
      <c r="X325" s="71"/>
      <c r="Y325" s="71"/>
      <c r="Z325" s="71"/>
      <c r="AA325" s="71"/>
      <c r="AU325" s="68"/>
      <c r="CC325" s="107"/>
      <c r="CE325" s="68"/>
      <c r="CS325" s="491"/>
    </row>
    <row r="326" spans="1:97" hidden="1" outlineLevel="1" x14ac:dyDescent="0.2">
      <c r="B326" s="437">
        <v>13</v>
      </c>
      <c r="C326" s="651" t="s">
        <v>297</v>
      </c>
      <c r="D326" s="652" t="s">
        <v>358</v>
      </c>
      <c r="E326" s="494">
        <f>4180*1000/100^0.7</f>
        <v>166408.79729136187</v>
      </c>
      <c r="F326" s="494">
        <v>0</v>
      </c>
      <c r="G326" s="494">
        <f>12100000/100^0.7</f>
        <v>481709.67636973172</v>
      </c>
      <c r="H326" s="494">
        <v>0</v>
      </c>
      <c r="I326" s="621"/>
      <c r="J326" s="491"/>
      <c r="K326" s="610"/>
      <c r="L326" s="107"/>
      <c r="M326" s="69"/>
      <c r="N326" s="69"/>
      <c r="P326" s="71"/>
      <c r="V326" s="72"/>
      <c r="W326" s="71"/>
      <c r="X326" s="71"/>
      <c r="Y326" s="71"/>
      <c r="Z326" s="71"/>
      <c r="AA326" s="71"/>
      <c r="AU326" s="68"/>
      <c r="CC326" s="107"/>
      <c r="CE326" s="68"/>
      <c r="CS326" s="491"/>
    </row>
    <row r="327" spans="1:97" ht="38.25" hidden="1" customHeight="1" outlineLevel="1" x14ac:dyDescent="0.2">
      <c r="A327" s="69"/>
      <c r="B327" s="437">
        <v>14</v>
      </c>
      <c r="C327" s="493" t="s">
        <v>287</v>
      </c>
      <c r="D327" s="693" t="s">
        <v>288</v>
      </c>
      <c r="E327" s="686" t="s">
        <v>46</v>
      </c>
      <c r="F327" s="686" t="s">
        <v>46</v>
      </c>
      <c r="G327" s="686" t="s">
        <v>46</v>
      </c>
      <c r="H327" s="686" t="s">
        <v>46</v>
      </c>
      <c r="I327" s="110"/>
      <c r="J327" s="491"/>
      <c r="K327" s="611"/>
      <c r="L327" s="107"/>
      <c r="X327" s="71"/>
      <c r="Y327" s="71"/>
      <c r="Z327" s="71"/>
      <c r="AA327" s="71"/>
      <c r="AB327" s="71"/>
    </row>
    <row r="328" spans="1:97" hidden="1" outlineLevel="1" x14ac:dyDescent="0.2">
      <c r="A328" s="69"/>
      <c r="B328" s="436"/>
      <c r="C328" s="69"/>
      <c r="X328" s="71"/>
      <c r="Y328" s="71"/>
      <c r="Z328" s="71"/>
      <c r="AA328" s="71"/>
      <c r="AB328" s="71"/>
    </row>
    <row r="329" spans="1:97" hidden="1" outlineLevel="1" x14ac:dyDescent="0.2">
      <c r="A329" s="69"/>
      <c r="B329" s="233" t="s">
        <v>234</v>
      </c>
      <c r="C329" s="69"/>
      <c r="X329" s="71"/>
      <c r="Y329" s="71"/>
      <c r="Z329" s="71"/>
      <c r="AA329" s="71"/>
      <c r="AB329" s="71"/>
    </row>
    <row r="330" spans="1:97" hidden="1" outlineLevel="1" x14ac:dyDescent="0.2">
      <c r="A330" s="69"/>
      <c r="B330" s="143" t="s">
        <v>7</v>
      </c>
      <c r="C330" s="69"/>
      <c r="D330" s="233" t="s">
        <v>234</v>
      </c>
      <c r="X330" s="71"/>
      <c r="Y330" s="71"/>
      <c r="Z330" s="71"/>
      <c r="AA330" s="71"/>
      <c r="AB330" s="71"/>
    </row>
    <row r="331" spans="1:97" hidden="1" outlineLevel="1" x14ac:dyDescent="0.2">
      <c r="A331" s="69"/>
      <c r="B331" s="149" t="s">
        <v>109</v>
      </c>
      <c r="C331" s="69"/>
      <c r="D331" s="143" t="s">
        <v>124</v>
      </c>
      <c r="X331" s="71"/>
      <c r="Y331" s="71"/>
      <c r="Z331" s="71"/>
      <c r="AA331" s="71"/>
      <c r="AB331" s="71"/>
    </row>
    <row r="332" spans="1:97" hidden="1" outlineLevel="1" x14ac:dyDescent="0.2">
      <c r="A332" s="69"/>
      <c r="B332" s="149" t="s">
        <v>298</v>
      </c>
      <c r="C332" s="69"/>
      <c r="D332" s="149" t="s">
        <v>299</v>
      </c>
      <c r="X332" s="71"/>
      <c r="Y332" s="71"/>
      <c r="Z332" s="71"/>
      <c r="AA332" s="71"/>
      <c r="AB332" s="71"/>
    </row>
    <row r="333" spans="1:97" hidden="1" outlineLevel="1" x14ac:dyDescent="0.2">
      <c r="A333" s="69"/>
      <c r="B333" s="436"/>
      <c r="C333" s="69"/>
      <c r="D333" s="491" t="s">
        <v>300</v>
      </c>
      <c r="X333" s="71"/>
      <c r="Y333" s="71"/>
      <c r="Z333" s="71"/>
      <c r="AA333" s="71"/>
      <c r="AB333" s="71"/>
    </row>
    <row r="334" spans="1:97" hidden="1" outlineLevel="1" x14ac:dyDescent="0.2">
      <c r="X334" s="71"/>
      <c r="Y334" s="71"/>
      <c r="Z334" s="71"/>
      <c r="AA334" s="71"/>
      <c r="AB334" s="71"/>
    </row>
    <row r="335" spans="1:97" collapsed="1" x14ac:dyDescent="0.2">
      <c r="C335" s="107"/>
      <c r="D335" s="438"/>
      <c r="E335" s="111"/>
      <c r="F335" s="107"/>
      <c r="X335" s="71"/>
      <c r="Y335" s="71"/>
      <c r="Z335" s="71"/>
      <c r="AA335" s="71"/>
      <c r="AB335" s="71"/>
    </row>
    <row r="336" spans="1:97" x14ac:dyDescent="0.2">
      <c r="X336" s="71"/>
      <c r="Y336" s="71"/>
      <c r="Z336" s="71"/>
      <c r="AA336" s="71"/>
      <c r="AB336" s="71"/>
    </row>
    <row r="337" spans="2:28" x14ac:dyDescent="0.2">
      <c r="X337" s="71"/>
      <c r="Y337" s="71"/>
      <c r="Z337" s="71"/>
      <c r="AA337" s="71"/>
      <c r="AB337" s="71"/>
    </row>
    <row r="338" spans="2:28" x14ac:dyDescent="0.2">
      <c r="X338" s="71"/>
      <c r="Y338" s="71"/>
      <c r="Z338" s="71"/>
      <c r="AA338" s="71"/>
      <c r="AB338" s="71"/>
    </row>
    <row r="339" spans="2:28" x14ac:dyDescent="0.2">
      <c r="X339" s="71"/>
      <c r="Y339" s="71"/>
      <c r="Z339" s="71"/>
      <c r="AA339" s="71"/>
      <c r="AB339" s="71"/>
    </row>
    <row r="340" spans="2:28" x14ac:dyDescent="0.2">
      <c r="X340" s="71"/>
      <c r="Y340" s="71"/>
      <c r="Z340" s="71"/>
      <c r="AA340" s="71"/>
      <c r="AB340" s="71"/>
    </row>
    <row r="341" spans="2:28" x14ac:dyDescent="0.2">
      <c r="X341" s="71"/>
      <c r="Y341" s="71"/>
      <c r="Z341" s="71"/>
      <c r="AA341" s="71"/>
      <c r="AB341" s="71"/>
    </row>
    <row r="342" spans="2:28" x14ac:dyDescent="0.2">
      <c r="G342" s="164"/>
      <c r="H342" s="164"/>
      <c r="I342" s="164"/>
      <c r="X342" s="71"/>
      <c r="Y342" s="71"/>
      <c r="Z342" s="71"/>
      <c r="AA342" s="71"/>
      <c r="AB342" s="71"/>
    </row>
    <row r="343" spans="2:28" x14ac:dyDescent="0.2">
      <c r="B343" s="164"/>
      <c r="C343" s="164"/>
      <c r="D343" s="164"/>
      <c r="E343" s="191"/>
      <c r="F343" s="164"/>
      <c r="G343" s="164"/>
      <c r="H343" s="164"/>
      <c r="I343" s="164"/>
      <c r="X343" s="71"/>
      <c r="Y343" s="71"/>
      <c r="Z343" s="71"/>
      <c r="AA343" s="71"/>
      <c r="AB343" s="71"/>
    </row>
    <row r="344" spans="2:28" x14ac:dyDescent="0.2">
      <c r="B344" s="164"/>
      <c r="C344" s="164"/>
      <c r="D344" s="164"/>
      <c r="E344" s="191"/>
      <c r="F344" s="164"/>
      <c r="G344" s="164"/>
      <c r="H344" s="164"/>
      <c r="I344" s="164"/>
      <c r="X344" s="71"/>
      <c r="Y344" s="71"/>
      <c r="Z344" s="71"/>
      <c r="AA344" s="71"/>
      <c r="AB344" s="71"/>
    </row>
    <row r="345" spans="2:28" x14ac:dyDescent="0.2">
      <c r="B345" s="164"/>
      <c r="C345" s="164"/>
      <c r="D345" s="164"/>
      <c r="E345" s="191"/>
      <c r="F345" s="164"/>
      <c r="X345" s="71"/>
      <c r="Y345" s="71"/>
      <c r="Z345" s="71"/>
      <c r="AA345" s="71"/>
      <c r="AB345" s="71"/>
    </row>
    <row r="346" spans="2:28" x14ac:dyDescent="0.2">
      <c r="X346" s="71"/>
      <c r="Y346" s="71"/>
      <c r="Z346" s="71"/>
      <c r="AA346" s="71"/>
      <c r="AB346" s="71"/>
    </row>
    <row r="347" spans="2:28" x14ac:dyDescent="0.2">
      <c r="X347" s="71"/>
      <c r="Y347" s="71"/>
      <c r="Z347" s="71"/>
      <c r="AA347" s="71"/>
      <c r="AB347" s="71"/>
    </row>
    <row r="348" spans="2:28" x14ac:dyDescent="0.2">
      <c r="X348" s="71"/>
      <c r="Y348" s="71"/>
      <c r="Z348" s="71"/>
      <c r="AA348" s="71"/>
      <c r="AB348" s="71"/>
    </row>
    <row r="349" spans="2:28" x14ac:dyDescent="0.2">
      <c r="X349" s="71"/>
      <c r="Y349" s="71"/>
      <c r="Z349" s="71"/>
      <c r="AA349" s="71"/>
      <c r="AB349" s="71"/>
    </row>
    <row r="350" spans="2:28" x14ac:dyDescent="0.2">
      <c r="X350" s="71"/>
      <c r="Y350" s="71"/>
      <c r="Z350" s="71"/>
      <c r="AA350" s="71"/>
      <c r="AB350" s="71"/>
    </row>
    <row r="351" spans="2:28" x14ac:dyDescent="0.2">
      <c r="X351" s="71"/>
      <c r="Y351" s="71"/>
      <c r="Z351" s="71"/>
      <c r="AA351" s="71"/>
      <c r="AB351" s="71"/>
    </row>
    <row r="352" spans="2:28" x14ac:dyDescent="0.2">
      <c r="X352" s="71"/>
      <c r="Y352" s="71"/>
      <c r="Z352" s="71"/>
      <c r="AA352" s="71"/>
      <c r="AB352" s="71"/>
    </row>
    <row r="353" spans="2:28" x14ac:dyDescent="0.2">
      <c r="X353" s="71"/>
      <c r="Y353" s="71"/>
      <c r="Z353" s="71"/>
      <c r="AA353" s="71"/>
      <c r="AB353" s="71"/>
    </row>
    <row r="354" spans="2:28" x14ac:dyDescent="0.2">
      <c r="X354" s="71"/>
      <c r="Y354" s="71"/>
      <c r="Z354" s="71"/>
      <c r="AA354" s="71"/>
      <c r="AB354" s="71"/>
    </row>
    <row r="355" spans="2:28" x14ac:dyDescent="0.2">
      <c r="X355" s="71"/>
      <c r="Y355" s="71"/>
      <c r="Z355" s="71"/>
      <c r="AA355" s="71"/>
      <c r="AB355" s="71"/>
    </row>
    <row r="356" spans="2:28" x14ac:dyDescent="0.2">
      <c r="X356" s="71"/>
      <c r="Y356" s="71"/>
      <c r="Z356" s="71"/>
      <c r="AA356" s="71"/>
      <c r="AB356" s="71"/>
    </row>
    <row r="357" spans="2:28" x14ac:dyDescent="0.2">
      <c r="G357" s="164"/>
      <c r="H357" s="164"/>
      <c r="I357" s="164"/>
      <c r="X357" s="71"/>
      <c r="Y357" s="71"/>
      <c r="Z357" s="71"/>
      <c r="AA357" s="71"/>
      <c r="AB357" s="71"/>
    </row>
    <row r="358" spans="2:28" x14ac:dyDescent="0.2">
      <c r="B358" s="164"/>
      <c r="C358" s="164"/>
      <c r="D358" s="164"/>
      <c r="E358" s="191"/>
      <c r="F358" s="164"/>
      <c r="G358" s="164"/>
      <c r="H358" s="164"/>
      <c r="I358" s="164"/>
      <c r="X358" s="71"/>
      <c r="Y358" s="71"/>
      <c r="Z358" s="71"/>
      <c r="AA358" s="71"/>
      <c r="AB358" s="71"/>
    </row>
    <row r="359" spans="2:28" x14ac:dyDescent="0.2">
      <c r="B359" s="164"/>
      <c r="C359" s="164"/>
      <c r="D359" s="164"/>
      <c r="E359" s="191"/>
      <c r="F359" s="164"/>
      <c r="G359" s="164"/>
      <c r="H359" s="164"/>
      <c r="I359" s="164"/>
      <c r="X359" s="71"/>
      <c r="Y359" s="71"/>
      <c r="Z359" s="71"/>
      <c r="AA359" s="71"/>
      <c r="AB359" s="71"/>
    </row>
    <row r="360" spans="2:28" x14ac:dyDescent="0.2">
      <c r="B360" s="164"/>
      <c r="C360" s="164"/>
      <c r="D360" s="164"/>
      <c r="E360" s="191"/>
      <c r="F360" s="164"/>
      <c r="X360" s="71"/>
      <c r="Y360" s="71"/>
      <c r="Z360" s="71"/>
      <c r="AA360" s="71"/>
      <c r="AB360" s="71"/>
    </row>
    <row r="361" spans="2:28" x14ac:dyDescent="0.2">
      <c r="X361" s="71"/>
      <c r="Y361" s="71"/>
      <c r="Z361" s="71"/>
      <c r="AA361" s="71"/>
      <c r="AB361" s="71"/>
    </row>
    <row r="362" spans="2:28" x14ac:dyDescent="0.2">
      <c r="X362" s="71"/>
      <c r="Y362" s="71"/>
      <c r="Z362" s="71"/>
      <c r="AA362" s="71"/>
      <c r="AB362" s="71"/>
    </row>
    <row r="363" spans="2:28" x14ac:dyDescent="0.2">
      <c r="X363" s="71"/>
      <c r="Y363" s="71"/>
      <c r="Z363" s="71"/>
      <c r="AA363" s="71"/>
      <c r="AB363" s="71"/>
    </row>
  </sheetData>
  <sheetProtection sheet="1" objects="1" scenarios="1" formatColumns="0" formatRows="0"/>
  <mergeCells count="8">
    <mergeCell ref="E311:F311"/>
    <mergeCell ref="G311:H311"/>
    <mergeCell ref="C6:I6"/>
    <mergeCell ref="H25:I25"/>
    <mergeCell ref="B239:I239"/>
    <mergeCell ref="B267:D267"/>
    <mergeCell ref="B269:D269"/>
    <mergeCell ref="E295:H295"/>
  </mergeCells>
  <conditionalFormatting sqref="AY27:CB208 R27:AU266">
    <cfRule type="expression" dxfId="2" priority="2">
      <formula>IF(R$26&gt;Betrachtungszeit_Heizung,1,0)</formula>
    </cfRule>
  </conditionalFormatting>
  <conditionalFormatting sqref="B207:I207 B27:I185">
    <cfRule type="expression" dxfId="1" priority="1">
      <formula>IF($CV27=0,1,0)</formula>
    </cfRule>
  </conditionalFormatting>
  <dataValidations count="5">
    <dataValidation type="whole" operator="greaterThan" allowBlank="1" showInputMessage="1" showErrorMessage="1" error="Seuls des chiffres entiers peuvent être saisis." sqref="F27:F185 F208" xr:uid="{264B075E-C449-4DD3-966C-0D8B083ED0EB}">
      <formula1>0</formula1>
    </dataValidation>
    <dataValidation type="list" showInputMessage="1" showErrorMessage="1" sqref="I27:I35 I173:I174 I167:I171 I156:I165 I145:I154 I140:I143 I131:I138 I127:I129 I120:I125 I114:I118 I108:I112 I99:I106 I93:I97 I83:I91 I75:I81 I69:I73 I60:I67 I50:I58 I37:I48 I208" xr:uid="{E2FEA777-D4F7-40D7-9099-0963E106929D}">
      <formula1>$D$331:$D$332</formula1>
    </dataValidation>
    <dataValidation type="list" allowBlank="1" showInputMessage="1" showErrorMessage="1" sqref="C24" xr:uid="{76FA3238-900A-4304-A4E8-8C8FB4404DC4}">
      <formula1>vba_ddJaNein</formula1>
    </dataValidation>
    <dataValidation type="list" showInputMessage="1" showErrorMessage="1" error="Veuillez sélectionner la production de chaleur. Si aucune entrée n'est effectuée, réinitialisez à &quot;VEUILLEZ SÉECTIONNER&quot;" sqref="C15 C7" xr:uid="{FFC1071D-E13F-4BC0-A8C5-A2829B22B4E4}">
      <formula1>$B$279:$B$293</formula1>
    </dataValidation>
    <dataValidation type="list" allowBlank="1" showInputMessage="1" showErrorMessage="1" sqref="B247:B249" xr:uid="{6720FBD9-C5BD-4383-8866-2C7A70C08578}">
      <formula1>$B$296:$B$302</formula1>
    </dataValidation>
  </dataValidations>
  <pageMargins left="0.70866141732283472" right="0.70866141732283472" top="1.3779527559055118" bottom="1.1811023622047245" header="0.43307086614173229" footer="0.31496062992125984"/>
  <pageSetup paperSize="9" fitToHeight="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rowBreaks count="4" manualBreakCount="4">
    <brk id="24" min="1" max="8" man="1"/>
    <brk id="223" min="1" max="8" man="1"/>
    <brk id="237" min="1" max="8" man="1"/>
    <brk id="255" min="1" max="8" man="1"/>
  </rowBreaks>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HeizungResultate">
    <tabColor rgb="FF00B050"/>
    <pageSetUpPr fitToPage="1"/>
  </sheetPr>
  <dimension ref="A1:I55"/>
  <sheetViews>
    <sheetView showGridLines="0" zoomScaleNormal="100" zoomScalePageLayoutView="115" workbookViewId="0"/>
  </sheetViews>
  <sheetFormatPr baseColWidth="10" defaultRowHeight="12.75" x14ac:dyDescent="0.2"/>
  <cols>
    <col min="1" max="1" width="4.28515625" customWidth="1"/>
    <col min="2" max="2" width="62.140625" customWidth="1"/>
    <col min="3" max="3" width="8.7109375" customWidth="1"/>
    <col min="4" max="8" width="18.28515625" style="4" customWidth="1"/>
    <col min="10" max="10" width="24.5703125" bestFit="1" customWidth="1"/>
    <col min="11" max="11" width="45.42578125" bestFit="1" customWidth="1"/>
  </cols>
  <sheetData>
    <row r="1" spans="1:8" ht="15.75" x14ac:dyDescent="0.25">
      <c r="B1" s="2" t="s">
        <v>304</v>
      </c>
    </row>
    <row r="3" spans="1:8" x14ac:dyDescent="0.2">
      <c r="B3" s="529" t="s">
        <v>221</v>
      </c>
      <c r="C3" s="29"/>
      <c r="D3" s="29"/>
      <c r="E3" s="29"/>
      <c r="F3" s="29"/>
      <c r="G3" s="29"/>
      <c r="H3" s="30"/>
    </row>
    <row r="4" spans="1:8" x14ac:dyDescent="0.2">
      <c r="B4" s="24" t="s">
        <v>454</v>
      </c>
      <c r="C4" s="7"/>
      <c r="D4" s="7"/>
      <c r="E4" s="7"/>
      <c r="F4" s="7"/>
      <c r="G4" s="7"/>
      <c r="H4" s="22"/>
    </row>
    <row r="5" spans="1:8" ht="24" customHeight="1" x14ac:dyDescent="0.2">
      <c r="B5" s="24"/>
      <c r="C5" s="28"/>
      <c r="D5" s="8" t="s">
        <v>100</v>
      </c>
      <c r="E5" s="8" t="s">
        <v>305</v>
      </c>
      <c r="F5" s="8" t="s">
        <v>306</v>
      </c>
      <c r="G5" s="8" t="s">
        <v>307</v>
      </c>
      <c r="H5" s="446" t="s">
        <v>308</v>
      </c>
    </row>
    <row r="6" spans="1:8" ht="51.75" customHeight="1" x14ac:dyDescent="0.2">
      <c r="A6" s="5"/>
      <c r="B6" s="25" t="s">
        <v>184</v>
      </c>
      <c r="C6" s="28"/>
      <c r="D6" s="708" t="str">
        <f>IF(Chauffage_V1!$C$12=0,"",IF(Chauffage_V1!$C$21=0,Chauffage_V1!$C$7,Chauffage_V1!$C$7&amp;" + "&amp;Chauffage_V1!$C$15))</f>
        <v/>
      </c>
      <c r="E6" s="708" t="str">
        <f>IF(Chauffage_V2!$C$12=0,"",IF(Chauffage_V2!$C$21=0,Chauffage_V2!$C$7,Chauffage_V2!$C$7&amp;" + "&amp;Chauffage_V2!$C$15))</f>
        <v/>
      </c>
      <c r="F6" s="708" t="str">
        <f>IF(Chauffage_V3!$C$12=0,"",IF(Chauffage_V3!$C$21=0,Chauffage_V3!$C$7,Chauffage_V3!$C$7&amp;" + "&amp;Chauffage_V3!$C$15))</f>
        <v/>
      </c>
      <c r="G6" s="708" t="str">
        <f>IF(Chauffage_V4!$C$12=0,"",IF(Chauffage_V4!$C$21=0,Chauffage_V4!$C$7,Chauffage_V4!$C$7&amp;" + "&amp;Chauffage_V4!$C$15))</f>
        <v/>
      </c>
      <c r="H6" s="709" t="str">
        <f>IF(Chauffage_V5!$C$12=0,"",IF(Chauffage_V5!$C$21=0,Chauffage_V5!$C$7,Chauffage_V5!$C$7&amp;" + "&amp;Chauffage_V5!$C$15))</f>
        <v/>
      </c>
    </row>
    <row r="7" spans="1:8" ht="25.5" x14ac:dyDescent="0.2">
      <c r="A7" s="5"/>
      <c r="B7" s="668" t="s">
        <v>223</v>
      </c>
      <c r="C7" s="669" t="s">
        <v>107</v>
      </c>
      <c r="D7" s="670">
        <f>Chauffage_V1!$E259</f>
        <v>0</v>
      </c>
      <c r="E7" s="670">
        <f>Chauffage_V2!$E259</f>
        <v>0</v>
      </c>
      <c r="F7" s="670">
        <f>Chauffage_V3!$E259</f>
        <v>0</v>
      </c>
      <c r="G7" s="670">
        <f>Chauffage_V4!$E259</f>
        <v>0</v>
      </c>
      <c r="H7" s="710">
        <f>Chauffage_V5!$E259</f>
        <v>0</v>
      </c>
    </row>
    <row r="8" spans="1:8" x14ac:dyDescent="0.2">
      <c r="A8" s="5"/>
      <c r="B8" s="27" t="s">
        <v>192</v>
      </c>
      <c r="C8" s="5" t="s">
        <v>107</v>
      </c>
      <c r="D8" s="6">
        <f>Chauffage_V1!$E260</f>
        <v>0</v>
      </c>
      <c r="E8" s="6">
        <f>Chauffage_V2!$E260</f>
        <v>0</v>
      </c>
      <c r="F8" s="6">
        <f>Chauffage_V3!$E260</f>
        <v>0</v>
      </c>
      <c r="G8" s="6">
        <f>Chauffage_V4!$E260</f>
        <v>0</v>
      </c>
      <c r="H8" s="711">
        <f>Chauffage_V5!$E260</f>
        <v>0</v>
      </c>
    </row>
    <row r="9" spans="1:8" x14ac:dyDescent="0.2">
      <c r="A9" s="5"/>
      <c r="B9" s="402" t="s">
        <v>195</v>
      </c>
      <c r="C9" s="5" t="s">
        <v>107</v>
      </c>
      <c r="D9" s="6">
        <f>Chauffage_V1!$E261</f>
        <v>0</v>
      </c>
      <c r="E9" s="6">
        <f>Chauffage_V2!$E261</f>
        <v>0</v>
      </c>
      <c r="F9" s="6">
        <f>Chauffage_V3!$E261</f>
        <v>0</v>
      </c>
      <c r="G9" s="6">
        <f>Chauffage_V4!$E261</f>
        <v>0</v>
      </c>
      <c r="H9" s="711">
        <f>Chauffage_V5!$E261</f>
        <v>0</v>
      </c>
    </row>
    <row r="10" spans="1:8" x14ac:dyDescent="0.2">
      <c r="A10" s="5"/>
      <c r="B10" s="403" t="s">
        <v>197</v>
      </c>
      <c r="C10" s="5" t="s">
        <v>107</v>
      </c>
      <c r="D10" s="6">
        <f>Chauffage_V1!$E262</f>
        <v>0</v>
      </c>
      <c r="E10" s="6">
        <f>Chauffage_V2!$E262</f>
        <v>0</v>
      </c>
      <c r="F10" s="6">
        <f>Chauffage_V3!$E262</f>
        <v>0</v>
      </c>
      <c r="G10" s="6">
        <f>Chauffage_V4!$E262</f>
        <v>0</v>
      </c>
      <c r="H10" s="711">
        <f>Chauffage_V5!$E262</f>
        <v>0</v>
      </c>
    </row>
    <row r="11" spans="1:8" ht="25.5" customHeight="1" x14ac:dyDescent="0.2">
      <c r="A11" s="506" t="s">
        <v>8</v>
      </c>
      <c r="B11" s="724" t="str">
        <f>Chauffage_V1!B263</f>
        <v>Coûts pour GES: pas sélectionné (Exploitation et Fabrication/élimination)</v>
      </c>
      <c r="C11" s="725" t="s">
        <v>107</v>
      </c>
      <c r="D11" s="726">
        <f>Chauffage_V1!$E263</f>
        <v>0</v>
      </c>
      <c r="E11" s="726">
        <f>Chauffage_V2!$E263</f>
        <v>0</v>
      </c>
      <c r="F11" s="726">
        <f>Chauffage_V3!$E263</f>
        <v>0</v>
      </c>
      <c r="G11" s="726">
        <f>Chauffage_V4!$E263</f>
        <v>0</v>
      </c>
      <c r="H11" s="727">
        <f>Chauffage_V5!$E263</f>
        <v>0</v>
      </c>
    </row>
    <row r="12" spans="1:8" x14ac:dyDescent="0.2">
      <c r="A12" s="5"/>
      <c r="B12" s="404" t="s">
        <v>224</v>
      </c>
      <c r="C12" s="12" t="s">
        <v>107</v>
      </c>
      <c r="D12" s="53">
        <f>Chauffage_V1!$E264</f>
        <v>0</v>
      </c>
      <c r="E12" s="53">
        <f>Chauffage_V2!$E264</f>
        <v>0</v>
      </c>
      <c r="F12" s="53">
        <f>Chauffage_V3!$E264</f>
        <v>0</v>
      </c>
      <c r="G12" s="53">
        <f>Chauffage_V4!$E264</f>
        <v>0</v>
      </c>
      <c r="H12" s="712">
        <f>Chauffage_V5!$E264</f>
        <v>0</v>
      </c>
    </row>
    <row r="13" spans="1:8" ht="13.5" thickBot="1" x14ac:dyDescent="0.25">
      <c r="A13" s="5"/>
      <c r="B13" s="405" t="s">
        <v>190</v>
      </c>
      <c r="C13" s="57" t="s">
        <v>107</v>
      </c>
      <c r="D13" s="58">
        <f>Chauffage_V1!$E265</f>
        <v>0</v>
      </c>
      <c r="E13" s="713">
        <f>Chauffage_V2!$E265</f>
        <v>0</v>
      </c>
      <c r="F13" s="713">
        <f>Chauffage_V3!$E265</f>
        <v>0</v>
      </c>
      <c r="G13" s="713">
        <f>Chauffage_V4!$E265</f>
        <v>0</v>
      </c>
      <c r="H13" s="714">
        <f>Chauffage_V5!$E265</f>
        <v>0</v>
      </c>
    </row>
    <row r="14" spans="1:8" ht="13.5" thickTop="1" x14ac:dyDescent="0.2">
      <c r="A14" s="5"/>
      <c r="B14" s="406"/>
      <c r="C14" s="60"/>
      <c r="D14" s="59"/>
      <c r="E14" s="715"/>
      <c r="F14" s="715"/>
      <c r="G14" s="715"/>
      <c r="H14" s="716"/>
    </row>
    <row r="15" spans="1:8" s="439" customFormat="1" ht="25.5" x14ac:dyDescent="0.2">
      <c r="A15" s="506" t="s">
        <v>8</v>
      </c>
      <c r="B15" s="445" t="s">
        <v>309</v>
      </c>
      <c r="C15" s="441" t="s">
        <v>227</v>
      </c>
      <c r="D15" s="442">
        <f>Chauffage_V1!$E267</f>
        <v>0</v>
      </c>
      <c r="E15" s="717">
        <f>Chauffage_V2!$E267</f>
        <v>0</v>
      </c>
      <c r="F15" s="717">
        <f>Chauffage_V3!$E267</f>
        <v>0</v>
      </c>
      <c r="G15" s="717">
        <f>Chauffage_V4!$E267</f>
        <v>0</v>
      </c>
      <c r="H15" s="718">
        <f>Chauffage_V5!$E267</f>
        <v>0</v>
      </c>
    </row>
    <row r="16" spans="1:8" s="439" customFormat="1" ht="15.75" x14ac:dyDescent="0.2">
      <c r="A16" s="506" t="s">
        <v>8</v>
      </c>
      <c r="B16" s="440" t="s">
        <v>228</v>
      </c>
      <c r="C16" s="441" t="s">
        <v>227</v>
      </c>
      <c r="D16" s="442">
        <f>Chauffage_V1!$E268</f>
        <v>0</v>
      </c>
      <c r="E16" s="717">
        <f>Chauffage_V2!$E268</f>
        <v>0</v>
      </c>
      <c r="F16" s="717">
        <f>Chauffage_V3!$E268</f>
        <v>0</v>
      </c>
      <c r="G16" s="717">
        <f>Chauffage_V4!$E268</f>
        <v>0</v>
      </c>
      <c r="H16" s="718">
        <f>Chauffage_V5!$E268</f>
        <v>0</v>
      </c>
    </row>
    <row r="17" spans="1:9" s="439" customFormat="1" x14ac:dyDescent="0.2">
      <c r="A17" s="506" t="s">
        <v>8</v>
      </c>
      <c r="B17" s="656" t="s">
        <v>351</v>
      </c>
      <c r="C17" s="443" t="s">
        <v>210</v>
      </c>
      <c r="D17" s="442">
        <f>Chauffage_V1!$E269</f>
        <v>0</v>
      </c>
      <c r="E17" s="717">
        <f>Chauffage_V2!$E269</f>
        <v>0</v>
      </c>
      <c r="F17" s="717">
        <f>Chauffage_V3!$E269</f>
        <v>0</v>
      </c>
      <c r="G17" s="717">
        <f>Chauffage_V4!$E269</f>
        <v>0</v>
      </c>
      <c r="H17" s="718">
        <f>Chauffage_V5!$E269</f>
        <v>0</v>
      </c>
    </row>
    <row r="18" spans="1:9" s="439" customFormat="1" x14ac:dyDescent="0.2">
      <c r="A18" s="534"/>
      <c r="B18" s="445" t="s">
        <v>310</v>
      </c>
      <c r="C18" s="443" t="s">
        <v>210</v>
      </c>
      <c r="D18" s="442">
        <f>Chauffage_V1!$E270</f>
        <v>0</v>
      </c>
      <c r="E18" s="717">
        <f>Chauffage_V2!$E270</f>
        <v>0</v>
      </c>
      <c r="F18" s="717">
        <f>Chauffage_V3!$E270</f>
        <v>0</v>
      </c>
      <c r="G18" s="717">
        <f>Chauffage_V4!$E270</f>
        <v>0</v>
      </c>
      <c r="H18" s="718">
        <f>Chauffage_V5!$E270</f>
        <v>0</v>
      </c>
    </row>
    <row r="19" spans="1:9" s="439" customFormat="1" x14ac:dyDescent="0.2">
      <c r="A19" s="596" t="s">
        <v>8</v>
      </c>
      <c r="B19" s="586" t="s">
        <v>230</v>
      </c>
      <c r="C19" s="443" t="s">
        <v>231</v>
      </c>
      <c r="D19" s="585">
        <f>Chauffage_V1!$E271</f>
        <v>0</v>
      </c>
      <c r="E19" s="719">
        <f>Chauffage_V2!$E271</f>
        <v>0</v>
      </c>
      <c r="F19" s="719">
        <f>Chauffage_V3!$E271</f>
        <v>0</v>
      </c>
      <c r="G19" s="719">
        <f>Chauffage_V4!$E271</f>
        <v>0</v>
      </c>
      <c r="H19" s="720">
        <f>Chauffage_V5!$E271</f>
        <v>0</v>
      </c>
    </row>
    <row r="20" spans="1:9" s="439" customFormat="1" x14ac:dyDescent="0.2">
      <c r="A20" s="596" t="s">
        <v>8</v>
      </c>
      <c r="B20" s="587" t="s">
        <v>232</v>
      </c>
      <c r="C20" s="444" t="s">
        <v>231</v>
      </c>
      <c r="D20" s="562">
        <f>Chauffage_V1!$E272</f>
        <v>0</v>
      </c>
      <c r="E20" s="721">
        <f>Chauffage_V2!$E272</f>
        <v>0</v>
      </c>
      <c r="F20" s="721">
        <f>Chauffage_V3!$E272</f>
        <v>0</v>
      </c>
      <c r="G20" s="721">
        <f>Chauffage_V4!$E272</f>
        <v>0</v>
      </c>
      <c r="H20" s="722">
        <f>Chauffage_V5!$E272</f>
        <v>0</v>
      </c>
    </row>
    <row r="21" spans="1:9" x14ac:dyDescent="0.2">
      <c r="A21" s="5"/>
      <c r="B21" s="17"/>
      <c r="C21" s="17"/>
      <c r="D21" s="401"/>
      <c r="E21" s="401"/>
      <c r="F21" s="19"/>
      <c r="G21" s="19"/>
      <c r="H21" s="19"/>
      <c r="I21" s="5"/>
    </row>
    <row r="22" spans="1:9" x14ac:dyDescent="0.2">
      <c r="B22" s="518" t="s">
        <v>311</v>
      </c>
      <c r="C22" s="29"/>
      <c r="D22" s="29"/>
      <c r="E22" s="29"/>
      <c r="F22" s="29"/>
      <c r="G22" s="29"/>
      <c r="H22" s="30"/>
    </row>
    <row r="23" spans="1:9" ht="364.5" customHeight="1" x14ac:dyDescent="0.2">
      <c r="B23" s="26"/>
      <c r="C23" s="12"/>
      <c r="D23" s="13"/>
      <c r="E23" s="13"/>
      <c r="F23" s="13"/>
      <c r="G23" s="13"/>
      <c r="H23" s="23"/>
    </row>
    <row r="25" spans="1:9" x14ac:dyDescent="0.2">
      <c r="B25" s="52" t="s">
        <v>458</v>
      </c>
      <c r="C25" s="29"/>
      <c r="D25" s="29"/>
      <c r="E25" s="29"/>
      <c r="F25" s="29"/>
      <c r="G25" s="29"/>
      <c r="H25" s="30"/>
    </row>
    <row r="26" spans="1:9" x14ac:dyDescent="0.2">
      <c r="B26" s="21"/>
      <c r="C26" s="11"/>
      <c r="D26" s="18"/>
      <c r="E26" s="18"/>
      <c r="F26" s="18"/>
      <c r="G26" s="18"/>
      <c r="H26" s="51"/>
    </row>
    <row r="27" spans="1:9" x14ac:dyDescent="0.2">
      <c r="B27" s="24"/>
      <c r="C27" s="5"/>
      <c r="D27" s="7"/>
      <c r="E27" s="7"/>
      <c r="F27" s="7"/>
      <c r="G27" s="7"/>
      <c r="H27" s="22"/>
    </row>
    <row r="28" spans="1:9" x14ac:dyDescent="0.2">
      <c r="B28" s="24"/>
      <c r="C28" s="5"/>
      <c r="D28" s="7"/>
      <c r="E28" s="7"/>
      <c r="F28" s="7"/>
      <c r="G28" s="7"/>
      <c r="H28" s="22"/>
    </row>
    <row r="29" spans="1:9" x14ac:dyDescent="0.2">
      <c r="B29" s="24"/>
      <c r="C29" s="5"/>
      <c r="D29" s="7"/>
      <c r="E29" s="7"/>
      <c r="F29" s="7"/>
      <c r="G29" s="7"/>
      <c r="H29" s="22"/>
    </row>
    <row r="30" spans="1:9" x14ac:dyDescent="0.2">
      <c r="B30" s="24"/>
      <c r="C30" s="5"/>
      <c r="D30" s="7"/>
      <c r="E30" s="7"/>
      <c r="F30" s="7"/>
      <c r="G30" s="7"/>
      <c r="H30" s="22"/>
    </row>
    <row r="31" spans="1:9" x14ac:dyDescent="0.2">
      <c r="B31" s="24"/>
      <c r="C31" s="5"/>
      <c r="D31" s="7"/>
      <c r="E31" s="7"/>
      <c r="F31" s="7"/>
      <c r="G31" s="7"/>
      <c r="H31" s="22"/>
    </row>
    <row r="32" spans="1:9" x14ac:dyDescent="0.2">
      <c r="B32" s="24"/>
      <c r="C32" s="5"/>
      <c r="D32" s="7"/>
      <c r="E32" s="7"/>
      <c r="F32" s="7"/>
      <c r="G32" s="7"/>
      <c r="H32" s="22"/>
    </row>
    <row r="33" spans="2:8" x14ac:dyDescent="0.2">
      <c r="B33" s="24"/>
      <c r="C33" s="5"/>
      <c r="D33" s="7"/>
      <c r="E33" s="7"/>
      <c r="F33" s="7"/>
      <c r="G33" s="7"/>
      <c r="H33" s="22"/>
    </row>
    <row r="34" spans="2:8" x14ac:dyDescent="0.2">
      <c r="B34" s="24"/>
      <c r="C34" s="5"/>
      <c r="D34" s="7"/>
      <c r="E34" s="7"/>
      <c r="F34" s="7"/>
      <c r="G34" s="7"/>
      <c r="H34" s="22"/>
    </row>
    <row r="35" spans="2:8" x14ac:dyDescent="0.2">
      <c r="B35" s="24"/>
      <c r="C35" s="5"/>
      <c r="D35" s="7"/>
      <c r="E35" s="7"/>
      <c r="F35" s="7"/>
      <c r="G35" s="7"/>
      <c r="H35" s="22"/>
    </row>
    <row r="36" spans="2:8" x14ac:dyDescent="0.2">
      <c r="B36" s="24"/>
      <c r="C36" s="5"/>
      <c r="D36" s="7"/>
      <c r="E36" s="7"/>
      <c r="F36" s="7"/>
      <c r="G36" s="7"/>
      <c r="H36" s="22"/>
    </row>
    <row r="37" spans="2:8" x14ac:dyDescent="0.2">
      <c r="B37" s="24"/>
      <c r="C37" s="5"/>
      <c r="D37" s="7"/>
      <c r="E37" s="7"/>
      <c r="F37" s="7"/>
      <c r="G37" s="7"/>
      <c r="H37" s="22"/>
    </row>
    <row r="38" spans="2:8" x14ac:dyDescent="0.2">
      <c r="B38" s="24"/>
      <c r="C38" s="5"/>
      <c r="D38" s="7"/>
      <c r="E38" s="7"/>
      <c r="F38" s="7"/>
      <c r="G38" s="7"/>
      <c r="H38" s="22"/>
    </row>
    <row r="39" spans="2:8" x14ac:dyDescent="0.2">
      <c r="B39" s="24"/>
      <c r="C39" s="5"/>
      <c r="D39" s="7"/>
      <c r="E39" s="7"/>
      <c r="F39" s="7"/>
      <c r="G39" s="7"/>
      <c r="H39" s="22"/>
    </row>
    <row r="40" spans="2:8" x14ac:dyDescent="0.2">
      <c r="B40" s="24"/>
      <c r="C40" s="5"/>
      <c r="D40" s="7"/>
      <c r="E40" s="7"/>
      <c r="F40" s="7"/>
      <c r="G40" s="7"/>
      <c r="H40" s="22"/>
    </row>
    <row r="41" spans="2:8" x14ac:dyDescent="0.2">
      <c r="B41" s="24"/>
      <c r="C41" s="5"/>
      <c r="D41" s="7"/>
      <c r="E41" s="7"/>
      <c r="F41" s="7"/>
      <c r="G41" s="7"/>
      <c r="H41" s="22"/>
    </row>
    <row r="42" spans="2:8" x14ac:dyDescent="0.2">
      <c r="B42" s="24"/>
      <c r="C42" s="5"/>
      <c r="D42" s="7"/>
      <c r="E42" s="7"/>
      <c r="F42" s="7"/>
      <c r="G42" s="7"/>
      <c r="H42" s="22"/>
    </row>
    <row r="43" spans="2:8" x14ac:dyDescent="0.2">
      <c r="B43" s="24"/>
      <c r="C43" s="5"/>
      <c r="D43" s="7"/>
      <c r="E43" s="7"/>
      <c r="F43" s="7"/>
      <c r="G43" s="7"/>
      <c r="H43" s="22"/>
    </row>
    <row r="44" spans="2:8" x14ac:dyDescent="0.2">
      <c r="B44" s="24"/>
      <c r="C44" s="5"/>
      <c r="D44" s="7"/>
      <c r="E44" s="7"/>
      <c r="F44" s="7"/>
      <c r="G44" s="7"/>
      <c r="H44" s="22"/>
    </row>
    <row r="45" spans="2:8" x14ac:dyDescent="0.2">
      <c r="B45" s="24"/>
      <c r="C45" s="5"/>
      <c r="D45" s="7"/>
      <c r="E45" s="7"/>
      <c r="F45" s="7"/>
      <c r="G45" s="7"/>
      <c r="H45" s="22"/>
    </row>
    <row r="46" spans="2:8" x14ac:dyDescent="0.2">
      <c r="B46" s="24"/>
      <c r="C46" s="5"/>
      <c r="D46" s="7"/>
      <c r="E46" s="7"/>
      <c r="F46" s="7"/>
      <c r="G46" s="7"/>
      <c r="H46" s="22"/>
    </row>
    <row r="47" spans="2:8" x14ac:dyDescent="0.2">
      <c r="B47" s="24"/>
      <c r="C47" s="5"/>
      <c r="D47" s="7"/>
      <c r="E47" s="7"/>
      <c r="F47" s="7"/>
      <c r="G47" s="7"/>
      <c r="H47" s="22"/>
    </row>
    <row r="48" spans="2:8" x14ac:dyDescent="0.2">
      <c r="B48" s="24"/>
      <c r="C48" s="5"/>
      <c r="D48" s="7"/>
      <c r="E48" s="7"/>
      <c r="F48" s="7"/>
      <c r="G48" s="7"/>
      <c r="H48" s="22"/>
    </row>
    <row r="49" spans="2:8" x14ac:dyDescent="0.2">
      <c r="B49" s="24"/>
      <c r="C49" s="5"/>
      <c r="D49" s="7"/>
      <c r="E49" s="7"/>
      <c r="F49" s="7"/>
      <c r="G49" s="7"/>
      <c r="H49" s="22"/>
    </row>
    <row r="50" spans="2:8" x14ac:dyDescent="0.2">
      <c r="B50" s="24"/>
      <c r="C50" s="5"/>
      <c r="D50" s="7"/>
      <c r="E50" s="7"/>
      <c r="F50" s="7"/>
      <c r="G50" s="7"/>
      <c r="H50" s="22"/>
    </row>
    <row r="51" spans="2:8" x14ac:dyDescent="0.2">
      <c r="B51" s="24"/>
      <c r="C51" s="5"/>
      <c r="D51" s="7"/>
      <c r="E51" s="7"/>
      <c r="F51" s="7"/>
      <c r="G51" s="7"/>
      <c r="H51" s="22"/>
    </row>
    <row r="52" spans="2:8" x14ac:dyDescent="0.2">
      <c r="B52" s="24"/>
      <c r="C52" s="5"/>
      <c r="D52" s="7"/>
      <c r="E52" s="7"/>
      <c r="F52" s="7"/>
      <c r="G52" s="7"/>
      <c r="H52" s="22"/>
    </row>
    <row r="53" spans="2:8" x14ac:dyDescent="0.2">
      <c r="B53" s="24"/>
      <c r="C53" s="5"/>
      <c r="D53" s="7"/>
      <c r="E53" s="7"/>
      <c r="F53" s="7"/>
      <c r="G53" s="7"/>
      <c r="H53" s="22"/>
    </row>
    <row r="54" spans="2:8" x14ac:dyDescent="0.2">
      <c r="B54" s="24"/>
      <c r="C54" s="5"/>
      <c r="D54" s="7"/>
      <c r="E54" s="7"/>
      <c r="F54" s="7"/>
      <c r="G54" s="7"/>
      <c r="H54" s="22"/>
    </row>
    <row r="55" spans="2:8" x14ac:dyDescent="0.2">
      <c r="B55" s="26"/>
      <c r="C55" s="12"/>
      <c r="D55" s="13"/>
      <c r="E55" s="13"/>
      <c r="F55" s="13"/>
      <c r="G55" s="13"/>
      <c r="H55" s="23"/>
    </row>
  </sheetData>
  <sheetProtection sheet="1" objects="1" scenarios="1" formatColumns="0" formatRows="0"/>
  <dataConsolidate/>
  <conditionalFormatting sqref="D6:H6">
    <cfRule type="cellIs" dxfId="0" priority="1" operator="equal">
      <formula>0</formula>
    </cfRule>
  </conditionalFormatting>
  <pageMargins left="0.70866141732283472" right="0.70866141732283472" top="1.3779527559055118" bottom="1.1811023622047245" header="0.43307086614173229" footer="0.31496062992125984"/>
  <pageSetup paperSize="9" scale="82" fitToHeight="0" orientation="landscape" r:id="rId1"/>
  <headerFooter>
    <oddHeader>&amp;L&amp;7&amp;G&amp;R&amp;7&amp;G</oddHeader>
    <oddFooter>&amp;L&amp;7Office fédéral de l'énergie OFEN
Secrétariat Exemplarité Énergie et Climat
Mühlestrasse 4, 3063 Ittigen
Adresse postale: Office fédéral de l'énergie, 3003 Berne
Tél. +41 58 462 56 11, Fax +41 58 463 25 00
www.bfe.admin.ch&amp;R&amp;7&amp;D</oddFooter>
  </headerFooter>
  <rowBreaks count="2" manualBreakCount="2">
    <brk id="21" min="1" max="7" man="1"/>
    <brk id="24" max="16383" man="1"/>
  </rowBreaks>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9546A5332953E41BA3C12A7659A91CF" ma:contentTypeVersion="13" ma:contentTypeDescription="Ein neues Dokument erstellen." ma:contentTypeScope="" ma:versionID="69e0c735b469dad4850a7626d88a16d4">
  <xsd:schema xmlns:xsd="http://www.w3.org/2001/XMLSchema" xmlns:xs="http://www.w3.org/2001/XMLSchema" xmlns:p="http://schemas.microsoft.com/office/2006/metadata/properties" xmlns:ns2="75b7c643-8198-4838-91d9-35a014736a55" xmlns:ns3="7e9bbb05-00c6-421e-8069-2a22dae075d4" targetNamespace="http://schemas.microsoft.com/office/2006/metadata/properties" ma:root="true" ma:fieldsID="aecfe2bdc17e9f2f1c4f554a5538b0c9" ns2:_="" ns3:_="">
    <xsd:import namespace="75b7c643-8198-4838-91d9-35a014736a55"/>
    <xsd:import namespace="7e9bbb05-00c6-421e-8069-2a22dae075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7c643-8198-4838-91d9-35a014736a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9bbb05-00c6-421e-8069-2a22dae075d4"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6360A0-08AA-458C-AF4E-43895D65B8DC}"/>
</file>

<file path=customXml/itemProps2.xml><?xml version="1.0" encoding="utf-8"?>
<ds:datastoreItem xmlns:ds="http://schemas.openxmlformats.org/officeDocument/2006/customXml" ds:itemID="{AD9349DF-1C0F-452A-812E-11DFA0B44259}">
  <ds:schemaRefs>
    <ds:schemaRef ds:uri="http://schemas.openxmlformats.org/package/2006/metadata/core-properties"/>
    <ds:schemaRef ds:uri="http://purl.org/dc/terms/"/>
    <ds:schemaRef ds:uri="http://schemas.microsoft.com/office/2006/metadata/properties"/>
    <ds:schemaRef ds:uri="1e01908a-1c84-43fe-b8e4-97b2e62c324b"/>
    <ds:schemaRef ds:uri="http://schemas.microsoft.com/office/infopath/2007/PartnerControls"/>
    <ds:schemaRef ds:uri="http://schemas.microsoft.com/office/2006/documentManagement/types"/>
    <ds:schemaRef ds:uri="200bdb30-51f4-4431-baec-c0d7691e49b2"/>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FC2812A2-7F2A-4602-B440-B96A390B29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66</vt:i4>
      </vt:variant>
    </vt:vector>
  </HeadingPairs>
  <TitlesOfParts>
    <vt:vector size="76" baseType="lpstr">
      <vt:lpstr>Guide</vt:lpstr>
      <vt:lpstr>Données_de_base</vt:lpstr>
      <vt:lpstr>Input_Chauffage</vt:lpstr>
      <vt:lpstr>Chauffage_V1</vt:lpstr>
      <vt:lpstr>Chauffage_V2</vt:lpstr>
      <vt:lpstr>Chauffage_V3</vt:lpstr>
      <vt:lpstr>Chauffage_V4</vt:lpstr>
      <vt:lpstr>Chauffage_V5</vt:lpstr>
      <vt:lpstr>Resultats_Chauffages</vt:lpstr>
      <vt:lpstr>Annexe</vt:lpstr>
      <vt:lpstr>Betrachtungszeit_Heizung</vt:lpstr>
      <vt:lpstr>BiogasBrenn_Leistungspreis</vt:lpstr>
      <vt:lpstr>BiogasBrennpreis</vt:lpstr>
      <vt:lpstr>Annexe!Druckbereich</vt:lpstr>
      <vt:lpstr>Chauffage_V1!Druckbereich</vt:lpstr>
      <vt:lpstr>Chauffage_V2!Druckbereich</vt:lpstr>
      <vt:lpstr>Chauffage_V3!Druckbereich</vt:lpstr>
      <vt:lpstr>Chauffage_V4!Druckbereich</vt:lpstr>
      <vt:lpstr>Chauffage_V5!Druckbereich</vt:lpstr>
      <vt:lpstr>Données_de_base!Druckbereich</vt:lpstr>
      <vt:lpstr>Guide!Druckbereich</vt:lpstr>
      <vt:lpstr>Input_Chauffage!Druckbereich</vt:lpstr>
      <vt:lpstr>Resultats_Chauffages!Druckbereich</vt:lpstr>
      <vt:lpstr>EF_BiogasBrenn</vt:lpstr>
      <vt:lpstr>EF_Erdgas</vt:lpstr>
      <vt:lpstr>EF_Fernwärme</vt:lpstr>
      <vt:lpstr>EF_Heizöl</vt:lpstr>
      <vt:lpstr>EF_Holzschnitzel</vt:lpstr>
      <vt:lpstr>EF_Pellets</vt:lpstr>
      <vt:lpstr>EF_StromNT_HT</vt:lpstr>
      <vt:lpstr>EF_StromWP</vt:lpstr>
      <vt:lpstr>EF_Weitere</vt:lpstr>
      <vt:lpstr>Energiepreissteigerung</vt:lpstr>
      <vt:lpstr>ErdgasBrenn_Leistungspreis</vt:lpstr>
      <vt:lpstr>Erdgaspreis</vt:lpstr>
      <vt:lpstr>Fernwärme_Leistungspreis</vt:lpstr>
      <vt:lpstr>Fernwärmepreis</vt:lpstr>
      <vt:lpstr>Heizölpreis</vt:lpstr>
      <vt:lpstr>Holzschnitzelpreis</vt:lpstr>
      <vt:lpstr>Inflationsindex</vt:lpstr>
      <vt:lpstr>Kalkulationszinssatz</vt:lpstr>
      <vt:lpstr>Kosten_THG</vt:lpstr>
      <vt:lpstr>Pelletspreis</vt:lpstr>
      <vt:lpstr>StromNT_HT_Leistungspreis</vt:lpstr>
      <vt:lpstr>StrompreisHT</vt:lpstr>
      <vt:lpstr>StrompreisNT</vt:lpstr>
      <vt:lpstr>StrompreisWPHT</vt:lpstr>
      <vt:lpstr>StrompreisWPNT</vt:lpstr>
      <vt:lpstr>StromWP_Leistungspreis</vt:lpstr>
      <vt:lpstr>UBP_StromNT_HT</vt:lpstr>
      <vt:lpstr>UBP_StromWP</vt:lpstr>
      <vt:lpstr>Chauffage_V1!vba_Auswahl_InvestDetail</vt:lpstr>
      <vt:lpstr>Chauffage_V2!vba_Auswahl_InvestDetail</vt:lpstr>
      <vt:lpstr>Chauffage_V3!vba_Auswahl_InvestDetail</vt:lpstr>
      <vt:lpstr>Chauffage_V4!vba_Auswahl_InvestDetail</vt:lpstr>
      <vt:lpstr>Chauffage_V5!vba_Auswahl_InvestDetail</vt:lpstr>
      <vt:lpstr>vba_AuswahlProduktegruppe</vt:lpstr>
      <vt:lpstr>Chauffage_V1!vba_ddJaNein</vt:lpstr>
      <vt:lpstr>Chauffage_V2!vba_ddJaNein</vt:lpstr>
      <vt:lpstr>Chauffage_V3!vba_ddJaNein</vt:lpstr>
      <vt:lpstr>Chauffage_V4!vba_ddJaNein</vt:lpstr>
      <vt:lpstr>Chauffage_V5!vba_ddJaNein</vt:lpstr>
      <vt:lpstr>vba_ddProduktegruppe</vt:lpstr>
      <vt:lpstr>Chauffage_V1!vba_detaillierte_Investition</vt:lpstr>
      <vt:lpstr>Chauffage_V2!vba_detaillierte_Investition</vt:lpstr>
      <vt:lpstr>Chauffage_V3!vba_detaillierte_Investition</vt:lpstr>
      <vt:lpstr>Chauffage_V4!vba_detaillierte_Investition</vt:lpstr>
      <vt:lpstr>Chauffage_V5!vba_detaillierte_Investition</vt:lpstr>
      <vt:lpstr>Chauffage_V1!vba_einfache_Investition</vt:lpstr>
      <vt:lpstr>Chauffage_V2!vba_einfache_Investition</vt:lpstr>
      <vt:lpstr>Chauffage_V3!vba_einfache_Investition</vt:lpstr>
      <vt:lpstr>Chauffage_V4!vba_einfache_Investition</vt:lpstr>
      <vt:lpstr>Chauffage_V5!vba_einfache_Investition</vt:lpstr>
      <vt:lpstr>vba_Energieträger_Alle</vt:lpstr>
      <vt:lpstr>Weitere_Leistungspreis</vt:lpstr>
      <vt:lpstr>WeiterePreis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 VBE</dc:creator>
  <cp:lastModifiedBy>Simon Martin</cp:lastModifiedBy>
  <cp:lastPrinted>2021-02-01T17:29:26Z</cp:lastPrinted>
  <dcterms:created xsi:type="dcterms:W3CDTF">2015-05-29T13:52:26Z</dcterms:created>
  <dcterms:modified xsi:type="dcterms:W3CDTF">2021-02-03T12:35:52Z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0x01010039546A5332953E41BA3C12A7659A91CF</vt:lpwstr>
  </property>
  <property fmtid="{D5CDD505-2E9C-101B-9397-08002B2CF9AE}" pid="3" name="Order">
    <vt:r8>700</vt:r8>
  </property>
  <property fmtid="{D5CDD505-2E9C-101B-9397-08002B2CF9AE}" pid="4" name="xd_ProgID">
    <vt:lpwstr/>
  </property>
  <property fmtid="{D5CDD505-2E9C-101B-9397-08002B2CF9AE}" pid="5" name="_CopySource">
    <vt:lpwstr>https://sharepoint.admin.ch/sites/805-VBE/Projektleitung/Vorlagen und Logos/VBE_Vorlage_Liste.xltx</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