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ata\Studies\2019.03.14 - Feuilles de coûts forage\Feuilles de coûts de forage - Versions publiées\"/>
    </mc:Choice>
  </mc:AlternateContent>
  <bookViews>
    <workbookView xWindow="40920" yWindow="-120" windowWidth="19440" windowHeight="15000" tabRatio="771"/>
  </bookViews>
  <sheets>
    <sheet name="Page de couverture" sheetId="8" r:id="rId1"/>
    <sheet name="0. Vue d'ensemble des dépenses" sheetId="2" r:id="rId2"/>
    <sheet name="1a. Budget prévisionnel Puits 1" sheetId="1" r:id="rId3"/>
    <sheet name="1b. Budget prévisionnel Puits 2" sheetId="5" r:id="rId4"/>
    <sheet name="2.a. Coûts réels Puits 1" sheetId="4" r:id="rId5"/>
    <sheet name="2.b. Coûts réels Puits 2" sheetId="7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17" i="1" l="1"/>
  <c r="H99" i="1"/>
  <c r="K81" i="1"/>
  <c r="M81" i="1" s="1"/>
  <c r="H52" i="1"/>
  <c r="N145" i="7" l="1"/>
  <c r="K138" i="7"/>
  <c r="K136" i="7"/>
  <c r="K134" i="7"/>
  <c r="K132" i="7"/>
  <c r="K131" i="7"/>
  <c r="J129" i="7"/>
  <c r="K129" i="7" s="1"/>
  <c r="K124" i="7"/>
  <c r="K122" i="7"/>
  <c r="J118" i="7"/>
  <c r="K118" i="7" s="1"/>
  <c r="J114" i="7"/>
  <c r="K114" i="7" s="1"/>
  <c r="J110" i="7"/>
  <c r="K110" i="7" s="1"/>
  <c r="K104" i="7"/>
  <c r="J102" i="7"/>
  <c r="K102" i="7" s="1"/>
  <c r="J95" i="7"/>
  <c r="K95" i="7" s="1"/>
  <c r="J90" i="7"/>
  <c r="K90" i="7" s="1"/>
  <c r="J81" i="7"/>
  <c r="K81" i="7" s="1"/>
  <c r="J72" i="7"/>
  <c r="K72" i="7" s="1"/>
  <c r="J67" i="7"/>
  <c r="K67" i="7" s="1"/>
  <c r="J60" i="7"/>
  <c r="K60" i="7" s="1"/>
  <c r="J52" i="7"/>
  <c r="K52" i="7" s="1"/>
  <c r="J47" i="7"/>
  <c r="K47" i="7" s="1"/>
  <c r="J31" i="7"/>
  <c r="K31" i="7" s="1"/>
  <c r="N145" i="4"/>
  <c r="K138" i="4"/>
  <c r="K136" i="4"/>
  <c r="K134" i="4"/>
  <c r="K132" i="4"/>
  <c r="K131" i="4"/>
  <c r="J129" i="4"/>
  <c r="K129" i="4" s="1"/>
  <c r="K124" i="4"/>
  <c r="K122" i="4"/>
  <c r="J118" i="4"/>
  <c r="K118" i="4" s="1"/>
  <c r="J114" i="4"/>
  <c r="K114" i="4" s="1"/>
  <c r="J110" i="4"/>
  <c r="K110" i="4" s="1"/>
  <c r="K104" i="4"/>
  <c r="J102" i="4"/>
  <c r="K102" i="4" s="1"/>
  <c r="J95" i="4"/>
  <c r="K95" i="4" s="1"/>
  <c r="J90" i="4"/>
  <c r="K90" i="4" s="1"/>
  <c r="J81" i="4"/>
  <c r="K81" i="4" s="1"/>
  <c r="J72" i="4"/>
  <c r="K72" i="4" s="1"/>
  <c r="J67" i="4"/>
  <c r="K67" i="4" s="1"/>
  <c r="J60" i="4"/>
  <c r="K60" i="4" s="1"/>
  <c r="J52" i="4"/>
  <c r="K52" i="4" s="1"/>
  <c r="J47" i="4"/>
  <c r="K47" i="4" s="1"/>
  <c r="J31" i="4"/>
  <c r="K31" i="4" s="1"/>
  <c r="K145" i="7" l="1"/>
  <c r="K145" i="4"/>
  <c r="G21" i="7" l="1"/>
  <c r="F21" i="7"/>
  <c r="E29" i="7" s="1"/>
  <c r="H29" i="7" s="1"/>
  <c r="E21" i="7"/>
  <c r="H21" i="7" s="1"/>
  <c r="E132" i="7" s="1"/>
  <c r="H132" i="7" s="1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D7" i="7"/>
  <c r="H128" i="7"/>
  <c r="H127" i="7"/>
  <c r="H117" i="7"/>
  <c r="H116" i="7"/>
  <c r="E112" i="7"/>
  <c r="H112" i="7" s="1"/>
  <c r="H114" i="7" s="1"/>
  <c r="H108" i="7"/>
  <c r="H107" i="7"/>
  <c r="H101" i="7"/>
  <c r="H100" i="7"/>
  <c r="H99" i="7"/>
  <c r="H98" i="7"/>
  <c r="H95" i="7"/>
  <c r="H89" i="7"/>
  <c r="H88" i="7"/>
  <c r="H86" i="7"/>
  <c r="H85" i="7"/>
  <c r="H84" i="7"/>
  <c r="H79" i="7"/>
  <c r="H78" i="7"/>
  <c r="H77" i="7"/>
  <c r="H76" i="7"/>
  <c r="H75" i="7"/>
  <c r="H72" i="7"/>
  <c r="H66" i="7"/>
  <c r="H65" i="7"/>
  <c r="H64" i="7"/>
  <c r="H63" i="7"/>
  <c r="E58" i="7"/>
  <c r="H58" i="7" s="1"/>
  <c r="E57" i="7"/>
  <c r="H57" i="7" s="1"/>
  <c r="E56" i="7"/>
  <c r="H56" i="7" s="1"/>
  <c r="E55" i="7"/>
  <c r="H55" i="7" s="1"/>
  <c r="H52" i="7"/>
  <c r="E45" i="7"/>
  <c r="H45" i="7" s="1"/>
  <c r="E44" i="7"/>
  <c r="H44" i="7" s="1"/>
  <c r="H43" i="7"/>
  <c r="E42" i="7"/>
  <c r="H42" i="7" s="1"/>
  <c r="E41" i="7"/>
  <c r="H41" i="7" s="1"/>
  <c r="H40" i="7"/>
  <c r="E39" i="7"/>
  <c r="H39" i="7" s="1"/>
  <c r="E38" i="7"/>
  <c r="H38" i="7" s="1"/>
  <c r="H37" i="7"/>
  <c r="E36" i="7"/>
  <c r="H36" i="7" s="1"/>
  <c r="E35" i="7"/>
  <c r="H35" i="7" s="1"/>
  <c r="H34" i="7"/>
  <c r="G30" i="7"/>
  <c r="E30" i="7"/>
  <c r="E28" i="7"/>
  <c r="H128" i="1"/>
  <c r="H127" i="1"/>
  <c r="H116" i="1"/>
  <c r="H108" i="1"/>
  <c r="H107" i="1"/>
  <c r="H101" i="1"/>
  <c r="H100" i="1"/>
  <c r="H98" i="1"/>
  <c r="H95" i="1"/>
  <c r="H89" i="1"/>
  <c r="H88" i="1"/>
  <c r="H86" i="1"/>
  <c r="H85" i="1"/>
  <c r="H84" i="1"/>
  <c r="H79" i="1"/>
  <c r="H78" i="1"/>
  <c r="H77" i="1"/>
  <c r="H76" i="1"/>
  <c r="H75" i="1"/>
  <c r="H72" i="1"/>
  <c r="H66" i="1"/>
  <c r="H65" i="1"/>
  <c r="H64" i="1"/>
  <c r="H63" i="1"/>
  <c r="H67" i="1" s="1"/>
  <c r="E58" i="1"/>
  <c r="H58" i="1" s="1"/>
  <c r="E57" i="1"/>
  <c r="H57" i="1" s="1"/>
  <c r="E56" i="1"/>
  <c r="H56" i="1" s="1"/>
  <c r="E55" i="1"/>
  <c r="H55" i="1" s="1"/>
  <c r="H60" i="1" s="1"/>
  <c r="E45" i="1"/>
  <c r="H45" i="1" s="1"/>
  <c r="E44" i="1"/>
  <c r="H44" i="1" s="1"/>
  <c r="H43" i="1"/>
  <c r="E42" i="1"/>
  <c r="H42" i="1" s="1"/>
  <c r="H41" i="1"/>
  <c r="E41" i="1"/>
  <c r="H40" i="1"/>
  <c r="E39" i="1"/>
  <c r="H39" i="1" s="1"/>
  <c r="E38" i="1"/>
  <c r="H38" i="1" s="1"/>
  <c r="H37" i="1"/>
  <c r="E36" i="1"/>
  <c r="H36" i="1" s="1"/>
  <c r="E35" i="1"/>
  <c r="H35" i="1" s="1"/>
  <c r="H34" i="1"/>
  <c r="G30" i="1"/>
  <c r="E28" i="1"/>
  <c r="D7" i="1"/>
  <c r="H8" i="1"/>
  <c r="D8" i="1" s="1"/>
  <c r="H9" i="1"/>
  <c r="D9" i="1" s="1"/>
  <c r="H10" i="1"/>
  <c r="H11" i="1"/>
  <c r="H12" i="1"/>
  <c r="H13" i="1"/>
  <c r="H14" i="1"/>
  <c r="H15" i="1"/>
  <c r="H16" i="1"/>
  <c r="H17" i="1"/>
  <c r="H18" i="1"/>
  <c r="H19" i="1"/>
  <c r="H20" i="1"/>
  <c r="E21" i="1"/>
  <c r="F21" i="1"/>
  <c r="E30" i="1" s="1"/>
  <c r="G21" i="1"/>
  <c r="E112" i="1" s="1"/>
  <c r="H112" i="1" s="1"/>
  <c r="H114" i="1" s="1"/>
  <c r="H110" i="7" l="1"/>
  <c r="D17" i="1"/>
  <c r="H81" i="1"/>
  <c r="H47" i="1"/>
  <c r="E29" i="1"/>
  <c r="H29" i="1" s="1"/>
  <c r="H31" i="1" s="1"/>
  <c r="D19" i="1"/>
  <c r="H110" i="1"/>
  <c r="H118" i="1"/>
  <c r="H21" i="1"/>
  <c r="E132" i="1" s="1"/>
  <c r="H132" i="1" s="1"/>
  <c r="D13" i="1"/>
  <c r="H30" i="1"/>
  <c r="H102" i="1"/>
  <c r="H67" i="7"/>
  <c r="H102" i="7"/>
  <c r="H118" i="7"/>
  <c r="H90" i="7"/>
  <c r="D11" i="1"/>
  <c r="H90" i="1"/>
  <c r="H129" i="7"/>
  <c r="D15" i="1"/>
  <c r="H129" i="1"/>
  <c r="H81" i="7"/>
  <c r="D20" i="7"/>
  <c r="H30" i="7"/>
  <c r="H31" i="7" s="1"/>
  <c r="D9" i="7"/>
  <c r="D11" i="7"/>
  <c r="D13" i="7"/>
  <c r="D15" i="7"/>
  <c r="D17" i="7"/>
  <c r="D19" i="7"/>
  <c r="D8" i="7"/>
  <c r="D10" i="7"/>
  <c r="D12" i="7"/>
  <c r="D14" i="7"/>
  <c r="D16" i="7"/>
  <c r="D18" i="7"/>
  <c r="H47" i="7"/>
  <c r="H60" i="7"/>
  <c r="D20" i="1"/>
  <c r="D18" i="1"/>
  <c r="D16" i="1"/>
  <c r="D14" i="1"/>
  <c r="D12" i="1"/>
  <c r="D10" i="1"/>
  <c r="H145" i="1" l="1"/>
  <c r="H145" i="7"/>
  <c r="N7" i="4"/>
  <c r="M8" i="4"/>
  <c r="N8" i="4" s="1"/>
  <c r="M9" i="4"/>
  <c r="M10" i="4"/>
  <c r="M11" i="4"/>
  <c r="M12" i="4"/>
  <c r="M13" i="4"/>
  <c r="M14" i="4"/>
  <c r="M15" i="4"/>
  <c r="M16" i="4"/>
  <c r="M17" i="4"/>
  <c r="M18" i="4"/>
  <c r="M19" i="4"/>
  <c r="M20" i="4"/>
  <c r="J21" i="4"/>
  <c r="K21" i="4"/>
  <c r="L21" i="4"/>
  <c r="H128" i="4"/>
  <c r="H127" i="4"/>
  <c r="H117" i="4"/>
  <c r="H116" i="4"/>
  <c r="H108" i="4"/>
  <c r="H107" i="4"/>
  <c r="H101" i="4"/>
  <c r="H100" i="4"/>
  <c r="H99" i="4"/>
  <c r="H98" i="4"/>
  <c r="H95" i="4"/>
  <c r="H89" i="4"/>
  <c r="H88" i="4"/>
  <c r="H86" i="4"/>
  <c r="H85" i="4"/>
  <c r="H84" i="4"/>
  <c r="H79" i="4"/>
  <c r="H78" i="4"/>
  <c r="H77" i="4"/>
  <c r="H76" i="4"/>
  <c r="H75" i="4"/>
  <c r="H72" i="4"/>
  <c r="H66" i="4"/>
  <c r="H65" i="4"/>
  <c r="H64" i="4"/>
  <c r="H63" i="4"/>
  <c r="E58" i="4"/>
  <c r="H58" i="4" s="1"/>
  <c r="E57" i="4"/>
  <c r="H57" i="4" s="1"/>
  <c r="E56" i="4"/>
  <c r="H56" i="4" s="1"/>
  <c r="E55" i="4"/>
  <c r="H55" i="4" s="1"/>
  <c r="H52" i="4"/>
  <c r="E45" i="4"/>
  <c r="H45" i="4" s="1"/>
  <c r="E44" i="4"/>
  <c r="H44" i="4" s="1"/>
  <c r="H43" i="4"/>
  <c r="E42" i="4"/>
  <c r="H42" i="4" s="1"/>
  <c r="E41" i="4"/>
  <c r="H41" i="4" s="1"/>
  <c r="H40" i="4"/>
  <c r="E39" i="4"/>
  <c r="H39" i="4" s="1"/>
  <c r="E38" i="4"/>
  <c r="H38" i="4" s="1"/>
  <c r="H37" i="4"/>
  <c r="E36" i="4"/>
  <c r="H36" i="4" s="1"/>
  <c r="E35" i="4"/>
  <c r="H35" i="4" s="1"/>
  <c r="H34" i="4"/>
  <c r="G30" i="4"/>
  <c r="E28" i="4"/>
  <c r="G21" i="4"/>
  <c r="E112" i="4" s="1"/>
  <c r="H112" i="4" s="1"/>
  <c r="H114" i="4" s="1"/>
  <c r="F21" i="4"/>
  <c r="E30" i="4" s="1"/>
  <c r="E21" i="4"/>
  <c r="H21" i="4" s="1"/>
  <c r="E132" i="4" s="1"/>
  <c r="H132" i="4" s="1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7" i="4"/>
  <c r="M138" i="1"/>
  <c r="M136" i="1"/>
  <c r="M134" i="1"/>
  <c r="M132" i="1"/>
  <c r="M131" i="1"/>
  <c r="K129" i="1"/>
  <c r="M124" i="1"/>
  <c r="M118" i="1"/>
  <c r="K118" i="1"/>
  <c r="K114" i="1"/>
  <c r="M114" i="1" s="1"/>
  <c r="K110" i="1"/>
  <c r="M110" i="1" s="1"/>
  <c r="K104" i="1"/>
  <c r="K102" i="1"/>
  <c r="M102" i="1" s="1"/>
  <c r="K95" i="1"/>
  <c r="M95" i="1" s="1"/>
  <c r="K90" i="1"/>
  <c r="M90" i="1" s="1"/>
  <c r="K72" i="1"/>
  <c r="M72" i="1" s="1"/>
  <c r="K67" i="1"/>
  <c r="M67" i="1" s="1"/>
  <c r="K60" i="1"/>
  <c r="M60" i="1" s="1"/>
  <c r="K52" i="1"/>
  <c r="M52" i="1" s="1"/>
  <c r="K47" i="1"/>
  <c r="M47" i="1" s="1"/>
  <c r="K31" i="1"/>
  <c r="M31" i="1" s="1"/>
  <c r="K129" i="5"/>
  <c r="K118" i="5"/>
  <c r="M118" i="5" s="1"/>
  <c r="M138" i="5"/>
  <c r="M136" i="5"/>
  <c r="M134" i="5"/>
  <c r="M132" i="5"/>
  <c r="M131" i="5"/>
  <c r="M124" i="5"/>
  <c r="K110" i="5"/>
  <c r="M110" i="5" s="1"/>
  <c r="K104" i="5"/>
  <c r="M104" i="5" s="1"/>
  <c r="K102" i="5"/>
  <c r="M102" i="5" s="1"/>
  <c r="K95" i="5"/>
  <c r="M95" i="5" s="1"/>
  <c r="K90" i="5"/>
  <c r="M90" i="5" s="1"/>
  <c r="K81" i="5"/>
  <c r="M81" i="5" s="1"/>
  <c r="K67" i="5"/>
  <c r="M67" i="5" s="1"/>
  <c r="K60" i="5"/>
  <c r="M60" i="5" s="1"/>
  <c r="K52" i="5"/>
  <c r="M52" i="5" s="1"/>
  <c r="K47" i="5"/>
  <c r="K31" i="5"/>
  <c r="K72" i="5"/>
  <c r="M72" i="5" s="1"/>
  <c r="K114" i="5"/>
  <c r="M114" i="5" s="1"/>
  <c r="H43" i="5"/>
  <c r="H40" i="5"/>
  <c r="H37" i="5"/>
  <c r="H34" i="5"/>
  <c r="H81" i="4" l="1"/>
  <c r="M104" i="1"/>
  <c r="M145" i="1" s="1"/>
  <c r="K145" i="1"/>
  <c r="H30" i="4"/>
  <c r="D20" i="4"/>
  <c r="H47" i="4"/>
  <c r="H90" i="4"/>
  <c r="H118" i="4"/>
  <c r="E29" i="4"/>
  <c r="H29" i="4" s="1"/>
  <c r="H67" i="4"/>
  <c r="H102" i="4"/>
  <c r="H110" i="4"/>
  <c r="H129" i="4"/>
  <c r="N19" i="4"/>
  <c r="N17" i="4"/>
  <c r="N15" i="4"/>
  <c r="N13" i="4"/>
  <c r="N11" i="4"/>
  <c r="N9" i="4"/>
  <c r="M21" i="4"/>
  <c r="N20" i="4"/>
  <c r="N18" i="4"/>
  <c r="N16" i="4"/>
  <c r="N14" i="4"/>
  <c r="N12" i="4"/>
  <c r="N10" i="4"/>
  <c r="H60" i="4"/>
  <c r="D9" i="4"/>
  <c r="D11" i="4"/>
  <c r="D13" i="4"/>
  <c r="D15" i="4"/>
  <c r="D17" i="4"/>
  <c r="D19" i="4"/>
  <c r="D8" i="4"/>
  <c r="D10" i="4"/>
  <c r="D12" i="4"/>
  <c r="D14" i="4"/>
  <c r="D16" i="4"/>
  <c r="D18" i="4"/>
  <c r="M47" i="5"/>
  <c r="I145" i="5"/>
  <c r="H107" i="5"/>
  <c r="H110" i="5" s="1"/>
  <c r="H108" i="5"/>
  <c r="H31" i="4" l="1"/>
  <c r="H145" i="4" s="1"/>
  <c r="K145" i="5"/>
  <c r="M31" i="5"/>
  <c r="M145" i="5" s="1"/>
  <c r="L21" i="7"/>
  <c r="K21" i="7"/>
  <c r="J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N7" i="7"/>
  <c r="H10" i="5"/>
  <c r="H12" i="5"/>
  <c r="H14" i="5"/>
  <c r="H16" i="5"/>
  <c r="H15" i="5"/>
  <c r="H13" i="5"/>
  <c r="H11" i="5"/>
  <c r="H9" i="5"/>
  <c r="M21" i="7" l="1"/>
  <c r="N9" i="7"/>
  <c r="N11" i="7"/>
  <c r="N13" i="7"/>
  <c r="N15" i="7"/>
  <c r="N17" i="7"/>
  <c r="N19" i="7"/>
  <c r="N8" i="7"/>
  <c r="N10" i="7"/>
  <c r="N12" i="7"/>
  <c r="N14" i="7"/>
  <c r="N16" i="7"/>
  <c r="N18" i="7"/>
  <c r="N20" i="7"/>
  <c r="H128" i="5" l="1"/>
  <c r="H127" i="5"/>
  <c r="H117" i="5"/>
  <c r="H116" i="5"/>
  <c r="H118" i="5" s="1"/>
  <c r="H101" i="5"/>
  <c r="H100" i="5"/>
  <c r="H99" i="5"/>
  <c r="H98" i="5"/>
  <c r="H95" i="5"/>
  <c r="H89" i="5"/>
  <c r="H88" i="5"/>
  <c r="H86" i="5"/>
  <c r="H85" i="5"/>
  <c r="H84" i="5"/>
  <c r="H79" i="5"/>
  <c r="H78" i="5"/>
  <c r="H77" i="5"/>
  <c r="H76" i="5"/>
  <c r="H75" i="5"/>
  <c r="H72" i="5"/>
  <c r="H66" i="5"/>
  <c r="H65" i="5"/>
  <c r="H64" i="5"/>
  <c r="H63" i="5"/>
  <c r="E58" i="5"/>
  <c r="H58" i="5" s="1"/>
  <c r="E57" i="5"/>
  <c r="H57" i="5" s="1"/>
  <c r="E56" i="5"/>
  <c r="H56" i="5" s="1"/>
  <c r="E55" i="5"/>
  <c r="H55" i="5" s="1"/>
  <c r="H52" i="5"/>
  <c r="E45" i="5"/>
  <c r="H45" i="5" s="1"/>
  <c r="E44" i="5"/>
  <c r="H44" i="5" s="1"/>
  <c r="E42" i="5"/>
  <c r="H42" i="5" s="1"/>
  <c r="E41" i="5"/>
  <c r="H41" i="5" s="1"/>
  <c r="E39" i="5"/>
  <c r="H39" i="5" s="1"/>
  <c r="E38" i="5"/>
  <c r="H38" i="5" s="1"/>
  <c r="E36" i="5"/>
  <c r="H36" i="5" s="1"/>
  <c r="E35" i="5"/>
  <c r="H35" i="5" s="1"/>
  <c r="G30" i="5"/>
  <c r="E28" i="5"/>
  <c r="G21" i="5"/>
  <c r="E112" i="5" s="1"/>
  <c r="H112" i="5" s="1"/>
  <c r="H114" i="5" s="1"/>
  <c r="F21" i="5"/>
  <c r="E29" i="5" s="1"/>
  <c r="H29" i="5" s="1"/>
  <c r="E21" i="5"/>
  <c r="H20" i="5"/>
  <c r="H19" i="5"/>
  <c r="H18" i="5"/>
  <c r="H17" i="5"/>
  <c r="H8" i="5"/>
  <c r="D7" i="5"/>
  <c r="H81" i="5" l="1"/>
  <c r="H47" i="5"/>
  <c r="H60" i="5"/>
  <c r="H90" i="5"/>
  <c r="H129" i="5"/>
  <c r="H67" i="5"/>
  <c r="H102" i="5"/>
  <c r="D20" i="5"/>
  <c r="H21" i="5"/>
  <c r="E132" i="5" s="1"/>
  <c r="H132" i="5" s="1"/>
  <c r="E30" i="5"/>
  <c r="H30" i="5" s="1"/>
  <c r="H31" i="5" s="1"/>
  <c r="D13" i="5"/>
  <c r="D19" i="5"/>
  <c r="D9" i="5"/>
  <c r="D17" i="5"/>
  <c r="D12" i="5"/>
  <c r="D16" i="5"/>
  <c r="D10" i="5"/>
  <c r="D14" i="5"/>
  <c r="D8" i="5"/>
  <c r="D11" i="5"/>
  <c r="D15" i="5"/>
  <c r="D18" i="5"/>
  <c r="H145" i="5" l="1"/>
</calcChain>
</file>

<file path=xl/sharedStrings.xml><?xml version="1.0" encoding="utf-8"?>
<sst xmlns="http://schemas.openxmlformats.org/spreadsheetml/2006/main" count="1072" uniqueCount="177">
  <si>
    <t>Service</t>
  </si>
  <si>
    <t>Mob/DEMOB</t>
  </si>
  <si>
    <t>MOB/DEMOB</t>
  </si>
  <si>
    <t>m</t>
  </si>
  <si>
    <t>€</t>
  </si>
  <si>
    <t>MOB-DEMOB</t>
  </si>
  <si>
    <t>Mobilisation</t>
  </si>
  <si>
    <t>Energie</t>
  </si>
  <si>
    <t>7 " Liner Hanger</t>
  </si>
  <si>
    <t>Option</t>
  </si>
  <si>
    <t>%</t>
  </si>
  <si>
    <t>…/Final</t>
  </si>
  <si>
    <t>14.08.2019 - Version: 0</t>
  </si>
  <si>
    <t>Puits numéro 1</t>
  </si>
  <si>
    <t>Puits numéro 2</t>
  </si>
  <si>
    <t>Autre (le cas échéant)</t>
  </si>
  <si>
    <t>Vue d'ensemble des coûts</t>
  </si>
  <si>
    <t xml:space="preserve">Projet géothermique………………………………….
</t>
  </si>
  <si>
    <t>Total pour le projet</t>
  </si>
  <si>
    <t>Coûts réels</t>
  </si>
  <si>
    <t>Ecart coûts estimés/coûts réels</t>
  </si>
  <si>
    <t>Ecart entre coûts estimés et coûts réels</t>
  </si>
  <si>
    <t>Remarques / Explications</t>
  </si>
  <si>
    <t>Coûts budgétés</t>
  </si>
  <si>
    <t>Contribution publique</t>
  </si>
  <si>
    <t>A remplir par le demandeur</t>
  </si>
  <si>
    <t>Profondeur (m)</t>
  </si>
  <si>
    <t>Forage</t>
  </si>
  <si>
    <t>Total</t>
  </si>
  <si>
    <t>Nom du projet de géothermie………………………………….
Puits 1 ……………………………………………………</t>
  </si>
  <si>
    <r>
      <t>1</t>
    </r>
    <r>
      <rPr>
        <vertAlign val="superscript"/>
        <sz val="11"/>
        <rFont val="Calibri"/>
        <family val="2"/>
        <scheme val="minor"/>
      </rPr>
      <t>ère</t>
    </r>
    <r>
      <rPr>
        <sz val="11"/>
        <rFont val="Calibri"/>
        <family val="2"/>
        <scheme val="minor"/>
      </rPr>
      <t xml:space="preserve"> Phase</t>
    </r>
  </si>
  <si>
    <t>Forage 24" / cuvelage 20" (ou 18 5/8")</t>
  </si>
  <si>
    <r>
      <t>2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Phase</t>
    </r>
  </si>
  <si>
    <t>Forage 17 1/2" / cuvelage 13 3/8"</t>
  </si>
  <si>
    <r>
      <t>3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Phase</t>
    </r>
  </si>
  <si>
    <t>Forage 12 1/4" / cuvelage 9 5/8"</t>
  </si>
  <si>
    <r>
      <t>4</t>
    </r>
    <r>
      <rPr>
        <vertAlign val="superscript"/>
        <sz val="11"/>
        <color theme="1"/>
        <rFont val="Calibri"/>
        <family val="2"/>
        <scheme val="minor"/>
      </rPr>
      <t>ème</t>
    </r>
    <r>
      <rPr>
        <sz val="11"/>
        <color theme="1"/>
        <rFont val="Calibri"/>
        <family val="2"/>
        <scheme val="minor"/>
      </rPr>
      <t xml:space="preserve"> Phase</t>
    </r>
  </si>
  <si>
    <t>Forage 8 1/2" / cuvelage (colonne perdue) 7"</t>
  </si>
  <si>
    <t>Essai de puits</t>
  </si>
  <si>
    <t xml:space="preserve">Installation pompe de production /tubing d'injection </t>
  </si>
  <si>
    <t>Divers</t>
  </si>
  <si>
    <t>Divers / opérations spéciales:………..</t>
  </si>
  <si>
    <t xml:space="preserve">Démobilisation </t>
  </si>
  <si>
    <t>Durée totale</t>
  </si>
  <si>
    <t>Détails des estimatifs</t>
  </si>
  <si>
    <t>Références / Explications</t>
  </si>
  <si>
    <t>Quantité</t>
  </si>
  <si>
    <t>Unité</t>
  </si>
  <si>
    <t>Appareil de Forage</t>
  </si>
  <si>
    <t>Capacité 250 t, Pompes 2 x1600 HP, Pression 350 bar, 2 BOP Stacks 3'000 et 10'000 PSI</t>
  </si>
  <si>
    <t>55 camions + 3 transports lourds, train de tiges inclus.</t>
  </si>
  <si>
    <t>Offre budgétaire du contracteur de forage</t>
  </si>
  <si>
    <t>Démobilisation</t>
  </si>
  <si>
    <t>Tarif journalier</t>
  </si>
  <si>
    <t>jours / forfait</t>
  </si>
  <si>
    <t>jours</t>
  </si>
  <si>
    <t>Total appareil de forage</t>
  </si>
  <si>
    <t>Fluides de forage</t>
  </si>
  <si>
    <t>Phase 1</t>
  </si>
  <si>
    <t>Matériel</t>
  </si>
  <si>
    <t xml:space="preserve">Offre budgétaire </t>
  </si>
  <si>
    <t>Contrôle des solides</t>
  </si>
  <si>
    <t>Phase 2</t>
  </si>
  <si>
    <t>Phase 3</t>
  </si>
  <si>
    <t>Phase 4</t>
  </si>
  <si>
    <t>Phases 1 à 4</t>
  </si>
  <si>
    <t>Total fluide de forage</t>
  </si>
  <si>
    <t>Traitement des déchets</t>
  </si>
  <si>
    <t>Phases 1 - 4</t>
  </si>
  <si>
    <t>Liquides</t>
  </si>
  <si>
    <t>Service de forage dirigé</t>
  </si>
  <si>
    <t xml:space="preserve">Phases 1 - 4 </t>
  </si>
  <si>
    <t>Total service de forage dirigé</t>
  </si>
  <si>
    <t>Outils de forage</t>
  </si>
  <si>
    <t>3 x Trépans</t>
  </si>
  <si>
    <t>Coût approximatif estimé</t>
  </si>
  <si>
    <t>Total outils de forage</t>
  </si>
  <si>
    <t>Carottage</t>
  </si>
  <si>
    <t>Premier carottage</t>
  </si>
  <si>
    <t>Deuxième carottage</t>
  </si>
  <si>
    <t>Total carottage</t>
  </si>
  <si>
    <t>Cuvelage - Matériel</t>
  </si>
  <si>
    <t>Cuvelage 20" , specs</t>
  </si>
  <si>
    <t>Offre budgétaire du fournisseur</t>
  </si>
  <si>
    <t>Cuvelage 13 3/8" , specs</t>
  </si>
  <si>
    <t>Cuvelage 9 5/8" , specs</t>
  </si>
  <si>
    <t>Cuvelage 7" , specs</t>
  </si>
  <si>
    <t>Tubes 7" perforés ou crépinés</t>
  </si>
  <si>
    <t>Autres</t>
  </si>
  <si>
    <t>Total matériel de cuvelage</t>
  </si>
  <si>
    <t>Installation des cuvelages</t>
  </si>
  <si>
    <t>Equipement de casing (Sabot, anneau) et montage</t>
  </si>
  <si>
    <t>Estimation globale</t>
  </si>
  <si>
    <t>Livraison et installation des centreurs</t>
  </si>
  <si>
    <t>Nettoyage des tubes casing</t>
  </si>
  <si>
    <t>Grue de manutention</t>
  </si>
  <si>
    <t>Supervision et contrôle du montage</t>
  </si>
  <si>
    <t>Service de vissage des tubes</t>
  </si>
  <si>
    <t>Total descente de casing</t>
  </si>
  <si>
    <t>Fourniture et service Liner Hanger</t>
  </si>
  <si>
    <t>13 3/8" Liner Hanger avec Tie back</t>
  </si>
  <si>
    <t>Offre fournisseur</t>
  </si>
  <si>
    <t>Total Liner Hanger</t>
  </si>
  <si>
    <t>Cimentation</t>
  </si>
  <si>
    <t>cimentation au stinger</t>
  </si>
  <si>
    <t>Laissé en trou ouvert</t>
  </si>
  <si>
    <t>Total cimentation</t>
  </si>
  <si>
    <t>Tête de puits</t>
  </si>
  <si>
    <t>Mesures / Diagraphies</t>
  </si>
  <si>
    <t>suivant le code minier en vigueur</t>
  </si>
  <si>
    <t>Mesures a fins de recherche scientifique</t>
  </si>
  <si>
    <t>Total diagraphies</t>
  </si>
  <si>
    <t>Service de Mud Logging / géologie de sonde</t>
  </si>
  <si>
    <t>Offre verbale par téléphone</t>
  </si>
  <si>
    <t>Total Mud Logging</t>
  </si>
  <si>
    <t>Essais</t>
  </si>
  <si>
    <t>Essai de durée limitée par air-lift et interprétation</t>
  </si>
  <si>
    <t>Refroidissement et réinjection de l'eau produite (optionnel)</t>
  </si>
  <si>
    <t>Total essais de puits</t>
  </si>
  <si>
    <t>Nettoyage et stimulation</t>
  </si>
  <si>
    <t>Acidification</t>
  </si>
  <si>
    <t>Total nettoyage et stimulation</t>
  </si>
  <si>
    <t>Complétion</t>
  </si>
  <si>
    <t>Pompe de production, fournitures, installation et mise en service</t>
  </si>
  <si>
    <t>Autre</t>
  </si>
  <si>
    <t>Planification et permis</t>
  </si>
  <si>
    <t>Estimation forfaitaire</t>
  </si>
  <si>
    <t>Supervision du forage</t>
  </si>
  <si>
    <t>1300/j- Forfait journalier estimatif</t>
  </si>
  <si>
    <t>Site de forage - Tube guide</t>
  </si>
  <si>
    <t>Estimation forfaitaire, au prorata le cas échéant</t>
  </si>
  <si>
    <t>Assurances</t>
  </si>
  <si>
    <t>Forfait</t>
  </si>
  <si>
    <t>Remarques</t>
  </si>
  <si>
    <t>Coûts approuvés par la commission</t>
  </si>
  <si>
    <t>Part subventionnée (%)</t>
  </si>
  <si>
    <t>Contribution publique €</t>
  </si>
  <si>
    <t>Approuvé</t>
  </si>
  <si>
    <t>Au prorata par puits</t>
  </si>
  <si>
    <t>Complément</t>
  </si>
  <si>
    <t xml:space="preserve">Contingences </t>
  </si>
  <si>
    <t>Nom du projet de géothermie………………………………….
Puits 2 ……………………………………………………</t>
  </si>
  <si>
    <t>Rapport n°</t>
  </si>
  <si>
    <t>Date</t>
  </si>
  <si>
    <t>Ecriture des coûts réels</t>
  </si>
  <si>
    <t>Ressources allouées</t>
  </si>
  <si>
    <t>Durée réelle - enregistrée par "Company Man"</t>
  </si>
  <si>
    <t>Coût journalier</t>
  </si>
  <si>
    <t>Total des coûts journaliers</t>
  </si>
  <si>
    <t>Jour</t>
  </si>
  <si>
    <t>Coût total du puits</t>
  </si>
  <si>
    <t>Durée réelle - enregistrée par le/la "Company Man"</t>
  </si>
  <si>
    <t>Solides</t>
  </si>
  <si>
    <t>2xPDC location par quinzaine + trépan de réserve par phase</t>
  </si>
  <si>
    <t>cimentation conventionnelle</t>
  </si>
  <si>
    <t>Total "autres"</t>
  </si>
  <si>
    <t>Journée 
forage n°</t>
  </si>
  <si>
    <t>Durée allouée - jours</t>
  </si>
  <si>
    <t>Durée cumulée</t>
  </si>
  <si>
    <t>Mob-Démob</t>
  </si>
  <si>
    <t>Opération</t>
  </si>
  <si>
    <t>Appareil de forage et équipements associés</t>
  </si>
  <si>
    <t>Test de production (pompage immergé / air lift) / test d'injection</t>
  </si>
  <si>
    <t xml:space="preserve">Complétion </t>
  </si>
  <si>
    <t>Opération continue 24/7 énergie exclue</t>
  </si>
  <si>
    <t>Energie (Gazole / électricité / mixte)</t>
  </si>
  <si>
    <t>Total traitement des déchets</t>
  </si>
  <si>
    <t>Détail des coûts</t>
  </si>
  <si>
    <t>Avis de la commission d'experts de l'OFEN</t>
  </si>
  <si>
    <t>Remarques sur les hypothèse de durées</t>
  </si>
  <si>
    <t xml:space="preserve">- à l'utilisation directe de la géothermie pour la production de chaleur en vertu de la loi sur le CO2 et de son ordonnance </t>
  </si>
  <si>
    <t>Mars 2020</t>
  </si>
  <si>
    <t xml:space="preserve">Dans le cadre d'une demande de contribution: </t>
  </si>
  <si>
    <t>- à la recherche de ressources géothermiques en vertu de la loi sur l'énergie LEne et de son ordonnance OEne ou</t>
  </si>
  <si>
    <t>A la date du:</t>
  </si>
  <si>
    <t xml:space="preserve">A la date du: </t>
  </si>
  <si>
    <t>BUDGET PRÉVISIONNEL ET RAPPORT DES COÛTS RÉELS DES FORAGES GÉOTHERMIQUES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</si>
</sst>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 tint="0.499984740745262"/>
      <name val="Calibri"/>
      <family val="2"/>
      <scheme val="minor"/>
    </font>
    <font>
      <sz val="14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2">
    <xf numFmtId="0" fontId="0" fillId="0" borderId="0" xfId="0"/>
    <xf numFmtId="4" fontId="0" fillId="0" borderId="0" xfId="0" applyNumberFormat="1"/>
    <xf numFmtId="0" fontId="0" fillId="0" borderId="4" xfId="0" applyBorder="1"/>
    <xf numFmtId="4" fontId="0" fillId="0" borderId="4" xfId="0" applyNumberFormat="1" applyBorder="1"/>
    <xf numFmtId="0" fontId="0" fillId="0" borderId="5" xfId="0" applyBorder="1"/>
    <xf numFmtId="4" fontId="0" fillId="0" borderId="6" xfId="0" applyNumberFormat="1" applyBorder="1"/>
    <xf numFmtId="0" fontId="0" fillId="2" borderId="4" xfId="0" applyFill="1" applyBorder="1"/>
    <xf numFmtId="4" fontId="0" fillId="2" borderId="4" xfId="0" applyNumberFormat="1" applyFill="1" applyBorder="1"/>
    <xf numFmtId="0" fontId="0" fillId="2" borderId="5" xfId="0" applyFill="1" applyBorder="1"/>
    <xf numFmtId="4" fontId="0" fillId="2" borderId="6" xfId="0" applyNumberFormat="1" applyFill="1" applyBorder="1"/>
    <xf numFmtId="0" fontId="0" fillId="0" borderId="7" xfId="0" applyBorder="1"/>
    <xf numFmtId="0" fontId="0" fillId="0" borderId="8" xfId="0" applyBorder="1"/>
    <xf numFmtId="4" fontId="0" fillId="0" borderId="8" xfId="0" applyNumberFormat="1" applyBorder="1"/>
    <xf numFmtId="0" fontId="0" fillId="3" borderId="4" xfId="0" applyFill="1" applyBorder="1"/>
    <xf numFmtId="0" fontId="0" fillId="3" borderId="5" xfId="0" applyFill="1" applyBorder="1"/>
    <xf numFmtId="4" fontId="0" fillId="3" borderId="4" xfId="0" applyNumberFormat="1" applyFill="1" applyBorder="1"/>
    <xf numFmtId="0" fontId="4" fillId="0" borderId="5" xfId="0" applyFont="1" applyBorder="1"/>
    <xf numFmtId="0" fontId="4" fillId="0" borderId="4" xfId="0" applyFont="1" applyBorder="1"/>
    <xf numFmtId="0" fontId="4" fillId="0" borderId="11" xfId="0" applyFont="1" applyBorder="1"/>
    <xf numFmtId="4" fontId="4" fillId="0" borderId="4" xfId="0" applyNumberFormat="1" applyFont="1" applyBorder="1"/>
    <xf numFmtId="0" fontId="2" fillId="2" borderId="12" xfId="0" applyFont="1" applyFill="1" applyBorder="1"/>
    <xf numFmtId="0" fontId="2" fillId="3" borderId="15" xfId="0" applyFont="1" applyFill="1" applyBorder="1"/>
    <xf numFmtId="0" fontId="2" fillId="3" borderId="16" xfId="0" applyFont="1" applyFill="1" applyBorder="1"/>
    <xf numFmtId="4" fontId="2" fillId="3" borderId="16" xfId="0" applyNumberFormat="1" applyFont="1" applyFill="1" applyBorder="1" applyAlignment="1">
      <alignment horizontal="center"/>
    </xf>
    <xf numFmtId="4" fontId="2" fillId="3" borderId="17" xfId="0" applyNumberFormat="1" applyFont="1" applyFill="1" applyBorder="1" applyAlignment="1">
      <alignment horizontal="center"/>
    </xf>
    <xf numFmtId="4" fontId="0" fillId="0" borderId="13" xfId="0" applyNumberFormat="1" applyBorder="1"/>
    <xf numFmtId="0" fontId="0" fillId="0" borderId="22" xfId="0" applyBorder="1"/>
    <xf numFmtId="0" fontId="0" fillId="0" borderId="13" xfId="0" applyBorder="1"/>
    <xf numFmtId="0" fontId="2" fillId="2" borderId="19" xfId="0" applyFont="1" applyFill="1" applyBorder="1"/>
    <xf numFmtId="4" fontId="2" fillId="2" borderId="19" xfId="0" applyNumberFormat="1" applyFont="1" applyFill="1" applyBorder="1"/>
    <xf numFmtId="0" fontId="4" fillId="0" borderId="25" xfId="0" applyFont="1" applyBorder="1"/>
    <xf numFmtId="4" fontId="4" fillId="0" borderId="13" xfId="0" applyNumberFormat="1" applyFont="1" applyBorder="1"/>
    <xf numFmtId="0" fontId="2" fillId="2" borderId="1" xfId="0" applyFont="1" applyFill="1" applyBorder="1"/>
    <xf numFmtId="0" fontId="0" fillId="2" borderId="2" xfId="0" applyFill="1" applyBorder="1"/>
    <xf numFmtId="4" fontId="2" fillId="2" borderId="19" xfId="0" applyNumberFormat="1" applyFont="1" applyFill="1" applyBorder="1" applyAlignment="1">
      <alignment horizontal="center" vertical="center"/>
    </xf>
    <xf numFmtId="0" fontId="4" fillId="0" borderId="27" xfId="0" applyFont="1" applyBorder="1"/>
    <xf numFmtId="4" fontId="4" fillId="0" borderId="22" xfId="0" applyNumberFormat="1" applyFont="1" applyBorder="1"/>
    <xf numFmtId="4" fontId="2" fillId="2" borderId="19" xfId="0" applyNumberFormat="1" applyFont="1" applyFill="1" applyBorder="1" applyAlignment="1">
      <alignment horizontal="right"/>
    </xf>
    <xf numFmtId="4" fontId="2" fillId="2" borderId="20" xfId="0" applyNumberFormat="1" applyFont="1" applyFill="1" applyBorder="1"/>
    <xf numFmtId="0" fontId="0" fillId="0" borderId="15" xfId="0" applyBorder="1"/>
    <xf numFmtId="0" fontId="0" fillId="0" borderId="16" xfId="0" applyBorder="1"/>
    <xf numFmtId="0" fontId="2" fillId="2" borderId="21" xfId="0" applyFont="1" applyFill="1" applyBorder="1"/>
    <xf numFmtId="0" fontId="2" fillId="2" borderId="4" xfId="0" applyFont="1" applyFill="1" applyBorder="1"/>
    <xf numFmtId="0" fontId="2" fillId="0" borderId="5" xfId="0" applyFont="1" applyBorder="1"/>
    <xf numFmtId="0" fontId="2" fillId="2" borderId="5" xfId="0" applyFont="1" applyFill="1" applyBorder="1"/>
    <xf numFmtId="0" fontId="0" fillId="3" borderId="0" xfId="0" applyFill="1"/>
    <xf numFmtId="0" fontId="4" fillId="3" borderId="4" xfId="0" applyFont="1" applyFill="1" applyBorder="1"/>
    <xf numFmtId="0" fontId="4" fillId="3" borderId="13" xfId="0" applyFont="1" applyFill="1" applyBorder="1"/>
    <xf numFmtId="0" fontId="4" fillId="3" borderId="22" xfId="0" applyFont="1" applyFill="1" applyBorder="1"/>
    <xf numFmtId="0" fontId="4" fillId="2" borderId="5" xfId="0" applyFont="1" applyFill="1" applyBorder="1"/>
    <xf numFmtId="0" fontId="4" fillId="2" borderId="4" xfId="0" applyFont="1" applyFill="1" applyBorder="1"/>
    <xf numFmtId="0" fontId="2" fillId="3" borderId="5" xfId="0" applyFont="1" applyFill="1" applyBorder="1"/>
    <xf numFmtId="0" fontId="0" fillId="3" borderId="24" xfId="0" applyFill="1" applyBorder="1"/>
    <xf numFmtId="0" fontId="0" fillId="3" borderId="10" xfId="0" applyFill="1" applyBorder="1"/>
    <xf numFmtId="0" fontId="0" fillId="3" borderId="26" xfId="0" applyFill="1" applyBorder="1"/>
    <xf numFmtId="4" fontId="4" fillId="2" borderId="20" xfId="0" applyNumberFormat="1" applyFont="1" applyFill="1" applyBorder="1"/>
    <xf numFmtId="4" fontId="4" fillId="3" borderId="14" xfId="0" applyNumberFormat="1" applyFont="1" applyFill="1" applyBorder="1"/>
    <xf numFmtId="4" fontId="4" fillId="3" borderId="23" xfId="0" applyNumberFormat="1" applyFont="1" applyFill="1" applyBorder="1"/>
    <xf numFmtId="0" fontId="0" fillId="3" borderId="12" xfId="0" applyFill="1" applyBorder="1"/>
    <xf numFmtId="0" fontId="0" fillId="3" borderId="21" xfId="0" applyFill="1" applyBorder="1"/>
    <xf numFmtId="4" fontId="4" fillId="3" borderId="6" xfId="0" applyNumberFormat="1" applyFont="1" applyFill="1" applyBorder="1"/>
    <xf numFmtId="0" fontId="4" fillId="2" borderId="11" xfId="0" applyFont="1" applyFill="1" applyBorder="1"/>
    <xf numFmtId="4" fontId="2" fillId="2" borderId="20" xfId="0" applyNumberFormat="1" applyFont="1" applyFill="1" applyBorder="1" applyAlignment="1">
      <alignment horizontal="center" vertical="center"/>
    </xf>
    <xf numFmtId="4" fontId="2" fillId="2" borderId="18" xfId="0" applyNumberFormat="1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wrapText="1"/>
    </xf>
    <xf numFmtId="4" fontId="2" fillId="2" borderId="37" xfId="0" applyNumberFormat="1" applyFont="1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 wrapText="1"/>
    </xf>
    <xf numFmtId="0" fontId="0" fillId="2" borderId="33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 wrapText="1"/>
    </xf>
    <xf numFmtId="0" fontId="0" fillId="2" borderId="38" xfId="0" applyFill="1" applyBorder="1" applyAlignment="1">
      <alignment wrapText="1"/>
    </xf>
    <xf numFmtId="0" fontId="0" fillId="2" borderId="39" xfId="0" applyFill="1" applyBorder="1"/>
    <xf numFmtId="0" fontId="0" fillId="0" borderId="32" xfId="0" applyBorder="1"/>
    <xf numFmtId="0" fontId="0" fillId="0" borderId="33" xfId="0" applyBorder="1"/>
    <xf numFmtId="0" fontId="7" fillId="2" borderId="18" xfId="0" applyFont="1" applyFill="1" applyBorder="1" applyAlignment="1">
      <alignment horizontal="center" vertical="center"/>
    </xf>
    <xf numFmtId="4" fontId="2" fillId="3" borderId="29" xfId="0" applyNumberFormat="1" applyFont="1" applyFill="1" applyBorder="1" applyAlignment="1">
      <alignment horizontal="center" vertical="center" wrapText="1"/>
    </xf>
    <xf numFmtId="4" fontId="2" fillId="3" borderId="30" xfId="0" applyNumberFormat="1" applyFont="1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31" xfId="0" applyFill="1" applyBorder="1" applyAlignment="1">
      <alignment horizontal="center" vertical="center" wrapText="1"/>
    </xf>
    <xf numFmtId="0" fontId="0" fillId="3" borderId="13" xfId="0" applyFill="1" applyBorder="1"/>
    <xf numFmtId="4" fontId="2" fillId="3" borderId="13" xfId="0" applyNumberFormat="1" applyFont="1" applyFill="1" applyBorder="1" applyAlignment="1">
      <alignment horizontal="center" vertical="center"/>
    </xf>
    <xf numFmtId="0" fontId="2" fillId="3" borderId="12" xfId="0" applyFont="1" applyFill="1" applyBorder="1"/>
    <xf numFmtId="4" fontId="4" fillId="3" borderId="14" xfId="0" applyNumberFormat="1" applyFont="1" applyFill="1" applyBorder="1" applyAlignment="1">
      <alignment horizontal="right"/>
    </xf>
    <xf numFmtId="0" fontId="0" fillId="3" borderId="13" xfId="0" applyFont="1" applyFill="1" applyBorder="1" applyAlignment="1">
      <alignment horizontal="right"/>
    </xf>
    <xf numFmtId="0" fontId="3" fillId="0" borderId="0" xfId="0" applyFont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0" fillId="0" borderId="0" xfId="0" applyFill="1"/>
    <xf numFmtId="0" fontId="3" fillId="0" borderId="0" xfId="0" applyFont="1" applyFill="1" applyBorder="1" applyAlignment="1">
      <alignment horizontal="right"/>
    </xf>
    <xf numFmtId="0" fontId="2" fillId="2" borderId="1" xfId="0" applyFont="1" applyFill="1" applyBorder="1" applyAlignment="1">
      <alignment vertical="center"/>
    </xf>
    <xf numFmtId="1" fontId="0" fillId="3" borderId="4" xfId="0" applyNumberFormat="1" applyFont="1" applyFill="1" applyBorder="1" applyAlignment="1">
      <alignment horizontal="center" vertical="center"/>
    </xf>
    <xf numFmtId="1" fontId="0" fillId="3" borderId="13" xfId="0" applyNumberFormat="1" applyFont="1" applyFill="1" applyBorder="1" applyAlignment="1">
      <alignment horizontal="center" vertical="center"/>
    </xf>
    <xf numFmtId="1" fontId="0" fillId="3" borderId="22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wrapText="1"/>
    </xf>
    <xf numFmtId="4" fontId="4" fillId="3" borderId="23" xfId="0" applyNumberFormat="1" applyFont="1" applyFill="1" applyBorder="1" applyAlignment="1">
      <alignment vertical="center"/>
    </xf>
    <xf numFmtId="4" fontId="4" fillId="3" borderId="14" xfId="0" applyNumberFormat="1" applyFont="1" applyFill="1" applyBorder="1" applyAlignment="1">
      <alignment vertical="center"/>
    </xf>
    <xf numFmtId="0" fontId="0" fillId="2" borderId="22" xfId="0" applyFill="1" applyBorder="1" applyAlignment="1">
      <alignment horizont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right" vertical="center"/>
    </xf>
    <xf numFmtId="4" fontId="2" fillId="2" borderId="18" xfId="0" applyNumberFormat="1" applyFont="1" applyFill="1" applyBorder="1"/>
    <xf numFmtId="4" fontId="4" fillId="3" borderId="22" xfId="0" applyNumberFormat="1" applyFont="1" applyFill="1" applyBorder="1" applyAlignment="1">
      <alignment horizontal="right" vertical="center"/>
    </xf>
    <xf numFmtId="4" fontId="4" fillId="3" borderId="13" xfId="0" applyNumberFormat="1" applyFont="1" applyFill="1" applyBorder="1" applyAlignment="1">
      <alignment horizontal="right" vertical="center"/>
    </xf>
    <xf numFmtId="4" fontId="4" fillId="2" borderId="3" xfId="0" applyNumberFormat="1" applyFont="1" applyFill="1" applyBorder="1"/>
    <xf numFmtId="4" fontId="2" fillId="2" borderId="18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 wrapText="1"/>
    </xf>
    <xf numFmtId="0" fontId="6" fillId="2" borderId="40" xfId="0" applyFont="1" applyFill="1" applyBorder="1" applyAlignment="1">
      <alignment horizontal="center" vertical="center"/>
    </xf>
    <xf numFmtId="4" fontId="4" fillId="0" borderId="12" xfId="0" applyNumberFormat="1" applyFont="1" applyBorder="1" applyAlignment="1">
      <alignment horizontal="right" vertical="center"/>
    </xf>
    <xf numFmtId="4" fontId="0" fillId="0" borderId="14" xfId="0" applyNumberFormat="1" applyBorder="1"/>
    <xf numFmtId="4" fontId="4" fillId="0" borderId="5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0" fillId="0" borderId="23" xfId="0" applyNumberFormat="1" applyBorder="1"/>
    <xf numFmtId="0" fontId="0" fillId="0" borderId="0" xfId="0" applyBorder="1"/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2" fillId="2" borderId="19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/>
    </xf>
    <xf numFmtId="0" fontId="4" fillId="3" borderId="5" xfId="0" applyFont="1" applyFill="1" applyBorder="1"/>
    <xf numFmtId="4" fontId="0" fillId="2" borderId="11" xfId="0" applyNumberFormat="1" applyFill="1" applyBorder="1"/>
    <xf numFmtId="4" fontId="4" fillId="2" borderId="11" xfId="0" applyNumberFormat="1" applyFont="1" applyFill="1" applyBorder="1"/>
    <xf numFmtId="4" fontId="4" fillId="2" borderId="6" xfId="0" applyNumberFormat="1" applyFont="1" applyFill="1" applyBorder="1"/>
    <xf numFmtId="4" fontId="4" fillId="0" borderId="11" xfId="0" applyNumberFormat="1" applyFont="1" applyBorder="1"/>
    <xf numFmtId="0" fontId="0" fillId="0" borderId="9" xfId="0" applyBorder="1" applyAlignment="1">
      <alignment horizontal="center"/>
    </xf>
    <xf numFmtId="4" fontId="2" fillId="2" borderId="20" xfId="0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6" xfId="0" applyNumberFormat="1" applyFont="1" applyBorder="1"/>
    <xf numFmtId="4" fontId="4" fillId="0" borderId="0" xfId="0" applyNumberFormat="1" applyFont="1"/>
    <xf numFmtId="4" fontId="5" fillId="2" borderId="19" xfId="0" applyNumberFormat="1" applyFont="1" applyFill="1" applyBorder="1"/>
    <xf numFmtId="4" fontId="5" fillId="2" borderId="3" xfId="0" applyNumberFormat="1" applyFont="1" applyFill="1" applyBorder="1"/>
    <xf numFmtId="4" fontId="4" fillId="0" borderId="16" xfId="0" applyNumberFormat="1" applyFont="1" applyBorder="1"/>
    <xf numFmtId="4" fontId="4" fillId="0" borderId="17" xfId="0" applyNumberFormat="1" applyFont="1" applyBorder="1"/>
    <xf numFmtId="4" fontId="4" fillId="2" borderId="19" xfId="0" applyNumberFormat="1" applyFont="1" applyFill="1" applyBorder="1"/>
    <xf numFmtId="4" fontId="4" fillId="3" borderId="13" xfId="0" applyNumberFormat="1" applyFont="1" applyFill="1" applyBorder="1"/>
    <xf numFmtId="4" fontId="4" fillId="3" borderId="22" xfId="0" applyNumberFormat="1" applyFont="1" applyFill="1" applyBorder="1"/>
    <xf numFmtId="4" fontId="4" fillId="3" borderId="4" xfId="0" applyNumberFormat="1" applyFont="1" applyFill="1" applyBorder="1"/>
    <xf numFmtId="4" fontId="4" fillId="2" borderId="4" xfId="0" applyNumberFormat="1" applyFont="1" applyFill="1" applyBorder="1"/>
    <xf numFmtId="0" fontId="4" fillId="3" borderId="0" xfId="0" applyFont="1" applyFill="1"/>
    <xf numFmtId="4" fontId="4" fillId="3" borderId="11" xfId="0" applyNumberFormat="1" applyFont="1" applyFill="1" applyBorder="1"/>
    <xf numFmtId="4" fontId="4" fillId="0" borderId="27" xfId="0" applyNumberFormat="1" applyFont="1" applyBorder="1"/>
    <xf numFmtId="4" fontId="4" fillId="0" borderId="25" xfId="0" applyNumberFormat="1" applyFont="1" applyBorder="1"/>
    <xf numFmtId="4" fontId="4" fillId="2" borderId="42" xfId="0" applyNumberFormat="1" applyFont="1" applyFill="1" applyBorder="1"/>
    <xf numFmtId="4" fontId="4" fillId="0" borderId="23" xfId="0" applyNumberFormat="1" applyFont="1" applyBorder="1"/>
    <xf numFmtId="4" fontId="0" fillId="0" borderId="54" xfId="0" applyNumberFormat="1" applyBorder="1"/>
    <xf numFmtId="4" fontId="4" fillId="4" borderId="28" xfId="0" applyNumberFormat="1" applyFont="1" applyFill="1" applyBorder="1"/>
    <xf numFmtId="4" fontId="0" fillId="0" borderId="55" xfId="0" applyNumberFormat="1" applyBorder="1"/>
    <xf numFmtId="4" fontId="4" fillId="8" borderId="28" xfId="0" applyNumberFormat="1" applyFont="1" applyFill="1" applyBorder="1"/>
    <xf numFmtId="4" fontId="4" fillId="9" borderId="28" xfId="0" applyNumberFormat="1" applyFont="1" applyFill="1" applyBorder="1"/>
    <xf numFmtId="4" fontId="0" fillId="0" borderId="35" xfId="0" applyNumberFormat="1" applyBorder="1"/>
    <xf numFmtId="4" fontId="0" fillId="0" borderId="34" xfId="0" applyNumberFormat="1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4" fontId="2" fillId="2" borderId="40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4" fontId="2" fillId="2" borderId="56" xfId="0" applyNumberFormat="1" applyFont="1" applyFill="1" applyBorder="1" applyAlignment="1">
      <alignment horizontal="center" vertical="center" wrapText="1"/>
    </xf>
    <xf numFmtId="4" fontId="0" fillId="0" borderId="12" xfId="0" applyNumberFormat="1" applyBorder="1"/>
    <xf numFmtId="0" fontId="0" fillId="0" borderId="44" xfId="0" applyBorder="1" applyAlignment="1">
      <alignment horizontal="center"/>
    </xf>
    <xf numFmtId="1" fontId="0" fillId="0" borderId="57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4" fontId="0" fillId="0" borderId="5" xfId="0" applyNumberFormat="1" applyBorder="1"/>
    <xf numFmtId="1" fontId="0" fillId="0" borderId="58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2" borderId="5" xfId="0" applyNumberFormat="1" applyFill="1" applyBorder="1"/>
    <xf numFmtId="4" fontId="0" fillId="3" borderId="5" xfId="0" applyNumberFormat="1" applyFill="1" applyBorder="1"/>
    <xf numFmtId="0" fontId="0" fillId="2" borderId="58" xfId="0" applyFill="1" applyBorder="1" applyAlignment="1">
      <alignment horizontal="left"/>
    </xf>
    <xf numFmtId="4" fontId="0" fillId="4" borderId="6" xfId="0" applyNumberFormat="1" applyFill="1" applyBorder="1" applyAlignment="1">
      <alignment horizontal="right"/>
    </xf>
    <xf numFmtId="4" fontId="0" fillId="0" borderId="7" xfId="0" applyNumberFormat="1" applyBorder="1"/>
    <xf numFmtId="0" fontId="0" fillId="0" borderId="59" xfId="0" applyBorder="1" applyAlignment="1">
      <alignment horizontal="center"/>
    </xf>
    <xf numFmtId="4" fontId="4" fillId="2" borderId="60" xfId="0" applyNumberFormat="1" applyFont="1" applyFill="1" applyBorder="1"/>
    <xf numFmtId="4" fontId="4" fillId="2" borderId="61" xfId="0" applyNumberFormat="1" applyFont="1" applyFill="1" applyBorder="1"/>
    <xf numFmtId="4" fontId="4" fillId="3" borderId="0" xfId="0" applyNumberFormat="1" applyFont="1" applyFill="1" applyBorder="1"/>
    <xf numFmtId="0" fontId="5" fillId="2" borderId="4" xfId="0" applyFont="1" applyFill="1" applyBorder="1" applyAlignment="1">
      <alignment wrapText="1"/>
    </xf>
    <xf numFmtId="4" fontId="2" fillId="2" borderId="4" xfId="0" applyNumberFormat="1" applyFont="1" applyFill="1" applyBorder="1" applyAlignment="1">
      <alignment horizontal="center"/>
    </xf>
    <xf numFmtId="4" fontId="5" fillId="2" borderId="4" xfId="0" applyNumberFormat="1" applyFont="1" applyFill="1" applyBorder="1"/>
    <xf numFmtId="0" fontId="2" fillId="3" borderId="32" xfId="0" applyFont="1" applyFill="1" applyBorder="1"/>
    <xf numFmtId="0" fontId="2" fillId="3" borderId="33" xfId="0" applyFont="1" applyFill="1" applyBorder="1"/>
    <xf numFmtId="4" fontId="2" fillId="3" borderId="33" xfId="0" applyNumberFormat="1" applyFont="1" applyFill="1" applyBorder="1" applyAlignment="1">
      <alignment horizontal="center"/>
    </xf>
    <xf numFmtId="4" fontId="2" fillId="3" borderId="34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4" fontId="5" fillId="2" borderId="6" xfId="0" applyNumberFormat="1" applyFont="1" applyFill="1" applyBorder="1"/>
    <xf numFmtId="0" fontId="0" fillId="2" borderId="42" xfId="0" applyFill="1" applyBorder="1" applyAlignment="1">
      <alignment horizontal="left"/>
    </xf>
    <xf numFmtId="0" fontId="8" fillId="7" borderId="0" xfId="0" applyFont="1" applyFill="1" applyAlignment="1">
      <alignment horizontal="left"/>
    </xf>
    <xf numFmtId="0" fontId="8" fillId="7" borderId="0" xfId="0" applyFont="1" applyFill="1" applyAlignment="1">
      <alignment horizontal="left"/>
    </xf>
    <xf numFmtId="0" fontId="6" fillId="2" borderId="40" xfId="0" applyFont="1" applyFill="1" applyBorder="1" applyAlignment="1">
      <alignment horizontal="center" vertical="center"/>
    </xf>
    <xf numFmtId="0" fontId="4" fillId="0" borderId="13" xfId="0" applyFont="1" applyBorder="1"/>
    <xf numFmtId="0" fontId="2" fillId="2" borderId="4" xfId="0" applyFont="1" applyFill="1" applyBorder="1" applyAlignment="1">
      <alignment wrapText="1"/>
    </xf>
    <xf numFmtId="0" fontId="7" fillId="2" borderId="19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2" fillId="3" borderId="21" xfId="0" applyFont="1" applyFill="1" applyBorder="1"/>
    <xf numFmtId="0" fontId="4" fillId="2" borderId="4" xfId="0" applyFont="1" applyFill="1" applyBorder="1" applyAlignment="1">
      <alignment wrapText="1"/>
    </xf>
    <xf numFmtId="0" fontId="2" fillId="2" borderId="18" xfId="0" applyFont="1" applyFill="1" applyBorder="1"/>
    <xf numFmtId="0" fontId="0" fillId="2" borderId="19" xfId="0" applyFill="1" applyBorder="1"/>
    <xf numFmtId="0" fontId="0" fillId="0" borderId="12" xfId="0" applyBorder="1"/>
    <xf numFmtId="0" fontId="0" fillId="3" borderId="16" xfId="0" applyFill="1" applyBorder="1"/>
    <xf numFmtId="4" fontId="4" fillId="3" borderId="16" xfId="0" applyNumberFormat="1" applyFont="1" applyFill="1" applyBorder="1"/>
    <xf numFmtId="4" fontId="4" fillId="0" borderId="14" xfId="0" applyNumberFormat="1" applyFont="1" applyBorder="1"/>
    <xf numFmtId="0" fontId="2" fillId="0" borderId="21" xfId="0" applyFont="1" applyBorder="1"/>
    <xf numFmtId="0" fontId="0" fillId="0" borderId="21" xfId="0" applyBorder="1"/>
    <xf numFmtId="0" fontId="4" fillId="2" borderId="19" xfId="0" applyFont="1" applyFill="1" applyBorder="1"/>
    <xf numFmtId="0" fontId="4" fillId="0" borderId="16" xfId="0" applyFont="1" applyBorder="1"/>
    <xf numFmtId="0" fontId="0" fillId="2" borderId="18" xfId="0" applyFill="1" applyBorder="1"/>
    <xf numFmtId="0" fontId="0" fillId="3" borderId="15" xfId="0" applyFill="1" applyBorder="1"/>
    <xf numFmtId="4" fontId="4" fillId="3" borderId="17" xfId="0" applyNumberFormat="1" applyFont="1" applyFill="1" applyBorder="1"/>
    <xf numFmtId="4" fontId="2" fillId="2" borderId="19" xfId="0" applyNumberFormat="1" applyFont="1" applyFill="1" applyBorder="1" applyAlignment="1">
      <alignment horizontal="center"/>
    </xf>
    <xf numFmtId="4" fontId="2" fillId="2" borderId="20" xfId="0" applyNumberFormat="1" applyFont="1" applyFill="1" applyBorder="1" applyAlignment="1">
      <alignment horizontal="center"/>
    </xf>
    <xf numFmtId="0" fontId="2" fillId="2" borderId="18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8" fillId="7" borderId="29" xfId="0" applyFont="1" applyFill="1" applyBorder="1" applyAlignment="1">
      <alignment horizontal="left"/>
    </xf>
    <xf numFmtId="0" fontId="8" fillId="7" borderId="30" xfId="0" applyFont="1" applyFill="1" applyBorder="1" applyAlignment="1">
      <alignment horizontal="left"/>
    </xf>
    <xf numFmtId="0" fontId="8" fillId="7" borderId="31" xfId="0" applyFont="1" applyFill="1" applyBorder="1" applyAlignment="1">
      <alignment horizontal="left"/>
    </xf>
    <xf numFmtId="0" fontId="0" fillId="0" borderId="42" xfId="0" applyBorder="1" applyAlignment="1"/>
    <xf numFmtId="0" fontId="0" fillId="0" borderId="52" xfId="0" applyBorder="1" applyAlignment="1"/>
    <xf numFmtId="0" fontId="0" fillId="0" borderId="46" xfId="0" applyBorder="1" applyAlignment="1"/>
    <xf numFmtId="0" fontId="0" fillId="0" borderId="43" xfId="0" applyBorder="1" applyAlignment="1"/>
    <xf numFmtId="0" fontId="0" fillId="0" borderId="51" xfId="0" applyBorder="1" applyAlignment="1"/>
    <xf numFmtId="0" fontId="0" fillId="0" borderId="47" xfId="0" applyBorder="1" applyAlignment="1"/>
    <xf numFmtId="0" fontId="0" fillId="2" borderId="53" xfId="0" applyFill="1" applyBorder="1" applyAlignment="1"/>
    <xf numFmtId="0" fontId="0" fillId="2" borderId="48" xfId="0" applyFill="1" applyBorder="1" applyAlignment="1"/>
    <xf numFmtId="0" fontId="0" fillId="2" borderId="49" xfId="0" applyFill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/>
    </xf>
    <xf numFmtId="0" fontId="0" fillId="2" borderId="51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0" borderId="41" xfId="0" applyBorder="1" applyAlignment="1"/>
    <xf numFmtId="0" fontId="0" fillId="0" borderId="50" xfId="0" applyBorder="1" applyAlignment="1"/>
    <xf numFmtId="0" fontId="0" fillId="0" borderId="45" xfId="0" applyBorder="1" applyAlignment="1"/>
    <xf numFmtId="0" fontId="4" fillId="0" borderId="4" xfId="0" applyFont="1" applyBorder="1" applyAlignment="1">
      <alignment horizontal="left"/>
    </xf>
    <xf numFmtId="0" fontId="2" fillId="2" borderId="40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/>
    </xf>
    <xf numFmtId="0" fontId="2" fillId="3" borderId="62" xfId="0" applyFont="1" applyFill="1" applyBorder="1" applyAlignment="1">
      <alignment horizontal="left"/>
    </xf>
    <xf numFmtId="0" fontId="2" fillId="3" borderId="63" xfId="0" applyFont="1" applyFill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0" fillId="0" borderId="7" xfId="0" applyBorder="1" applyAlignment="1"/>
    <xf numFmtId="0" fontId="0" fillId="0" borderId="3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11" xfId="0" applyBorder="1" applyAlignment="1"/>
    <xf numFmtId="0" fontId="0" fillId="0" borderId="4" xfId="0" applyBorder="1" applyAlignment="1"/>
    <xf numFmtId="0" fontId="0" fillId="0" borderId="6" xfId="0" applyBorder="1" applyAlignment="1"/>
    <xf numFmtId="4" fontId="2" fillId="2" borderId="29" xfId="0" applyNumberFormat="1" applyFont="1" applyFill="1" applyBorder="1" applyAlignment="1">
      <alignment horizontal="center" vertical="center" wrapText="1"/>
    </xf>
    <xf numFmtId="4" fontId="2" fillId="2" borderId="30" xfId="0" applyNumberFormat="1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/>
    <xf numFmtId="0" fontId="0" fillId="0" borderId="35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3" borderId="26" xfId="0" applyFill="1" applyBorder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2" borderId="19" xfId="0" applyFill="1" applyBorder="1" applyAlignment="1">
      <alignment horizontal="left"/>
    </xf>
    <xf numFmtId="0" fontId="0" fillId="0" borderId="16" xfId="0" applyBorder="1" applyAlignment="1">
      <alignment horizontal="left"/>
    </xf>
    <xf numFmtId="4" fontId="0" fillId="2" borderId="19" xfId="0" applyNumberFormat="1" applyFill="1" applyBorder="1" applyAlignment="1">
      <alignment horizontal="left"/>
    </xf>
    <xf numFmtId="4" fontId="4" fillId="0" borderId="13" xfId="0" applyNumberFormat="1" applyFont="1" applyBorder="1" applyAlignment="1">
      <alignment horizontal="left"/>
    </xf>
    <xf numFmtId="4" fontId="4" fillId="0" borderId="22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left"/>
    </xf>
    <xf numFmtId="0" fontId="0" fillId="0" borderId="22" xfId="0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2" borderId="37" xfId="0" applyFont="1" applyFill="1" applyBorder="1" applyAlignment="1">
      <alignment horizontal="left"/>
    </xf>
    <xf numFmtId="0" fontId="0" fillId="0" borderId="62" xfId="0" applyBorder="1" applyAlignment="1">
      <alignment horizontal="left"/>
    </xf>
    <xf numFmtId="0" fontId="0" fillId="0" borderId="63" xfId="0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0" fontId="4" fillId="0" borderId="16" xfId="0" applyFont="1" applyBorder="1" applyAlignment="1">
      <alignment horizontal="left"/>
    </xf>
    <xf numFmtId="4" fontId="0" fillId="3" borderId="16" xfId="0" applyNumberForma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3" borderId="22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/>
    </xf>
    <xf numFmtId="4" fontId="4" fillId="2" borderId="4" xfId="0" applyNumberFormat="1" applyFont="1" applyFill="1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36" xfId="0" applyBorder="1" applyAlignment="1">
      <alignment horizontal="left"/>
    </xf>
    <xf numFmtId="0" fontId="3" fillId="3" borderId="26" xfId="0" applyFont="1" applyFill="1" applyBorder="1" applyAlignment="1">
      <alignment horizontal="left" vertical="center"/>
    </xf>
    <xf numFmtId="0" fontId="3" fillId="3" borderId="24" xfId="0" applyFont="1" applyFill="1" applyBorder="1" applyAlignment="1">
      <alignment horizontal="lef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/>
    </xf>
    <xf numFmtId="0" fontId="2" fillId="2" borderId="4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37" xfId="0" applyBorder="1" applyAlignment="1">
      <alignment horizontal="left"/>
    </xf>
    <xf numFmtId="4" fontId="0" fillId="2" borderId="4" xfId="0" applyNumberFormat="1" applyFill="1" applyBorder="1" applyAlignment="1">
      <alignment horizontal="left"/>
    </xf>
    <xf numFmtId="4" fontId="0" fillId="3" borderId="4" xfId="0" applyNumberFormat="1" applyFill="1" applyBorder="1" applyAlignment="1">
      <alignment horizontal="left"/>
    </xf>
    <xf numFmtId="0" fontId="8" fillId="7" borderId="0" xfId="0" applyFont="1" applyFill="1" applyAlignment="1">
      <alignment horizontal="left"/>
    </xf>
    <xf numFmtId="0" fontId="6" fillId="2" borderId="4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4" fontId="4" fillId="0" borderId="42" xfId="0" applyNumberFormat="1" applyFont="1" applyBorder="1" applyAlignment="1">
      <alignment horizontal="right" vertical="center"/>
    </xf>
    <xf numFmtId="0" fontId="2" fillId="3" borderId="33" xfId="0" applyFont="1" applyFill="1" applyBorder="1" applyAlignment="1">
      <alignment horizontal="left"/>
    </xf>
    <xf numFmtId="0" fontId="11" fillId="0" borderId="0" xfId="0" applyFont="1"/>
    <xf numFmtId="0" fontId="12" fillId="0" borderId="0" xfId="0" applyFont="1"/>
    <xf numFmtId="49" fontId="12" fillId="0" borderId="0" xfId="0" applyNumberFormat="1" applyFont="1"/>
    <xf numFmtId="49" fontId="13" fillId="0" borderId="0" xfId="0" applyNumberFormat="1" applyFont="1"/>
    <xf numFmtId="0" fontId="14" fillId="0" borderId="0" xfId="0" applyFont="1"/>
    <xf numFmtId="0" fontId="1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Diagramme temps- profondeur</a:t>
            </a:r>
            <a:r>
              <a:rPr lang="en-US" baseline="0"/>
              <a:t> </a:t>
            </a:r>
            <a:r>
              <a:rPr lang="en-US"/>
              <a:t>- Puits</a:t>
            </a:r>
            <a:r>
              <a:rPr lang="en-US" baseline="0"/>
              <a:t> numéro</a:t>
            </a:r>
            <a:r>
              <a:rPr lang="en-US"/>
              <a:t> 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445620011727399"/>
          <c:y val="0.11910435303346087"/>
          <c:w val="0.76874421007094373"/>
          <c:h val="0.81722532728840924"/>
        </c:manualLayout>
      </c:layout>
      <c:scatterChart>
        <c:scatterStyle val="lineMarker"/>
        <c:varyColors val="0"/>
        <c:ser>
          <c:idx val="0"/>
          <c:order val="0"/>
          <c:tx>
            <c:v>Prévisionnel / Estimé</c:v>
          </c:tx>
          <c:xVal>
            <c:numRef>
              <c:f>'1a. Budget prévisionnel Puits 1'!$D$7:$D$20</c:f>
              <c:numCache>
                <c:formatCode>0</c:formatCode>
                <c:ptCount val="14"/>
                <c:pt idx="0">
                  <c:v>0</c:v>
                </c:pt>
                <c:pt idx="1">
                  <c:v>14</c:v>
                </c:pt>
                <c:pt idx="2">
                  <c:v>20</c:v>
                </c:pt>
                <c:pt idx="3">
                  <c:v>34</c:v>
                </c:pt>
                <c:pt idx="4">
                  <c:v>44</c:v>
                </c:pt>
                <c:pt idx="5">
                  <c:v>54</c:v>
                </c:pt>
                <c:pt idx="6">
                  <c:v>66</c:v>
                </c:pt>
                <c:pt idx="7">
                  <c:v>78</c:v>
                </c:pt>
                <c:pt idx="8">
                  <c:v>90</c:v>
                </c:pt>
                <c:pt idx="9">
                  <c:v>102</c:v>
                </c:pt>
                <c:pt idx="10">
                  <c:v>111</c:v>
                </c:pt>
                <c:pt idx="11">
                  <c:v>117</c:v>
                </c:pt>
                <c:pt idx="12">
                  <c:v>118</c:v>
                </c:pt>
                <c:pt idx="13">
                  <c:v>120</c:v>
                </c:pt>
              </c:numCache>
            </c:numRef>
          </c:xVal>
          <c:yVal>
            <c:numRef>
              <c:f>'1a. Budget prévisionnel Puits 1'!$C$7:$C$20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B8-4C7F-B24D-996CC896FF5D}"/>
            </c:ext>
          </c:extLst>
        </c:ser>
        <c:ser>
          <c:idx val="1"/>
          <c:order val="1"/>
          <c:tx>
            <c:v>Performance réalisée</c:v>
          </c:tx>
          <c:xVal>
            <c:numRef>
              <c:f>'2.a. Coûts réels Puits 1'!$N$7:$N$20</c:f>
              <c:numCache>
                <c:formatCode>#,##0.00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15</c:v>
                </c:pt>
                <c:pt idx="3">
                  <c:v>21</c:v>
                </c:pt>
                <c:pt idx="4">
                  <c:v>30</c:v>
                </c:pt>
                <c:pt idx="5">
                  <c:v>39</c:v>
                </c:pt>
                <c:pt idx="6">
                  <c:v>50</c:v>
                </c:pt>
                <c:pt idx="7">
                  <c:v>61</c:v>
                </c:pt>
                <c:pt idx="8">
                  <c:v>74</c:v>
                </c:pt>
                <c:pt idx="9">
                  <c:v>86</c:v>
                </c:pt>
                <c:pt idx="10">
                  <c:v>94</c:v>
                </c:pt>
                <c:pt idx="11">
                  <c:v>101</c:v>
                </c:pt>
                <c:pt idx="12">
                  <c:v>102</c:v>
                </c:pt>
                <c:pt idx="13">
                  <c:v>104.5</c:v>
                </c:pt>
              </c:numCache>
            </c:numRef>
          </c:xVal>
          <c:yVal>
            <c:numRef>
              <c:f>'2.a. Coûts réels Puits 1'!$C$7:$C$20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B8-4C7F-B24D-996CC896F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58976"/>
        <c:axId val="8960936"/>
      </c:scatterChart>
      <c:valAx>
        <c:axId val="8958976"/>
        <c:scaling>
          <c:orientation val="minMax"/>
          <c:max val="125"/>
          <c:min val="0"/>
        </c:scaling>
        <c:delete val="0"/>
        <c:axPos val="t"/>
        <c:majorGridlines/>
        <c:minorGridlines/>
        <c:title>
          <c:tx>
            <c:rich>
              <a:bodyPr anchor="t" anchorCtr="0"/>
              <a:lstStyle/>
              <a:p>
                <a:pPr>
                  <a:defRPr sz="1400"/>
                </a:pPr>
                <a:r>
                  <a:rPr lang="en-US" sz="1400"/>
                  <a:t>Jours</a:t>
                </a:r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8960936"/>
        <c:crosses val="autoZero"/>
        <c:crossBetween val="midCat"/>
        <c:majorUnit val="10"/>
        <c:minorUnit val="1"/>
      </c:valAx>
      <c:valAx>
        <c:axId val="8960936"/>
        <c:scaling>
          <c:orientation val="maxMin"/>
          <c:max val="45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Profondeur</a:t>
                </a:r>
                <a:r>
                  <a:rPr lang="en-US" sz="1400" baseline="0"/>
                  <a:t> (cote foreur)</a:t>
                </a:r>
                <a:endParaRPr lang="en-US" sz="1400"/>
              </a:p>
            </c:rich>
          </c:tx>
          <c:layout>
            <c:manualLayout>
              <c:xMode val="edge"/>
              <c:yMode val="edge"/>
              <c:x val="8.3053797159795106E-2"/>
              <c:y val="0.45877952148603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8958976"/>
        <c:crosses val="autoZero"/>
        <c:crossBetween val="midCat"/>
        <c:majorUnit val="500"/>
        <c:minorUnit val="10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baseline="0">
                <a:effectLst/>
              </a:rPr>
              <a:t>Diagramme temps- profondeur - Puits numéro </a:t>
            </a:r>
            <a:r>
              <a:rPr lang="en-US" sz="1800" b="1" i="0" baseline="0">
                <a:effectLst/>
              </a:rPr>
              <a:t>2</a:t>
            </a:r>
            <a:endParaRPr lang="de-DE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445620011727399"/>
          <c:y val="0.11910435303346087"/>
          <c:w val="0.76874421007094373"/>
          <c:h val="0.81722532728840924"/>
        </c:manualLayout>
      </c:layout>
      <c:scatterChart>
        <c:scatterStyle val="lineMarker"/>
        <c:varyColors val="0"/>
        <c:ser>
          <c:idx val="0"/>
          <c:order val="0"/>
          <c:tx>
            <c:v>Prévisionnel / Estimé</c:v>
          </c:tx>
          <c:xVal>
            <c:numRef>
              <c:f>'1b. Budget prévisionnel Puits 2'!$D$7:$D$20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8</c:v>
                </c:pt>
                <c:pt idx="3">
                  <c:v>14</c:v>
                </c:pt>
                <c:pt idx="4">
                  <c:v>24</c:v>
                </c:pt>
                <c:pt idx="5">
                  <c:v>34</c:v>
                </c:pt>
                <c:pt idx="6">
                  <c:v>46</c:v>
                </c:pt>
                <c:pt idx="7">
                  <c:v>46</c:v>
                </c:pt>
                <c:pt idx="8">
                  <c:v>58</c:v>
                </c:pt>
                <c:pt idx="9">
                  <c:v>70</c:v>
                </c:pt>
                <c:pt idx="10">
                  <c:v>79</c:v>
                </c:pt>
                <c:pt idx="11">
                  <c:v>85</c:v>
                </c:pt>
                <c:pt idx="12">
                  <c:v>86</c:v>
                </c:pt>
                <c:pt idx="13">
                  <c:v>96</c:v>
                </c:pt>
              </c:numCache>
            </c:numRef>
          </c:xVal>
          <c:yVal>
            <c:numRef>
              <c:f>'1b. Budget prévisionnel Puits 2'!$C$7:$C$20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01-47A9-9C35-267D13B943E2}"/>
            </c:ext>
          </c:extLst>
        </c:ser>
        <c:ser>
          <c:idx val="1"/>
          <c:order val="1"/>
          <c:tx>
            <c:v>Performance réalisée</c:v>
          </c:tx>
          <c:xVal>
            <c:numRef>
              <c:f>'2.b. Coûts réels Puits 2'!$N$7:$N$20</c:f>
              <c:numCache>
                <c:formatCode>#,##0.00</c:formatCode>
                <c:ptCount val="14"/>
                <c:pt idx="0">
                  <c:v>0</c:v>
                </c:pt>
                <c:pt idx="1">
                  <c:v>4</c:v>
                </c:pt>
                <c:pt idx="2">
                  <c:v>10</c:v>
                </c:pt>
                <c:pt idx="3">
                  <c:v>15</c:v>
                </c:pt>
                <c:pt idx="4">
                  <c:v>25</c:v>
                </c:pt>
                <c:pt idx="5">
                  <c:v>34</c:v>
                </c:pt>
                <c:pt idx="6">
                  <c:v>46</c:v>
                </c:pt>
                <c:pt idx="7">
                  <c:v>60</c:v>
                </c:pt>
                <c:pt idx="8">
                  <c:v>72</c:v>
                </c:pt>
                <c:pt idx="9">
                  <c:v>82</c:v>
                </c:pt>
                <c:pt idx="10">
                  <c:v>92</c:v>
                </c:pt>
                <c:pt idx="11">
                  <c:v>97</c:v>
                </c:pt>
                <c:pt idx="12">
                  <c:v>99</c:v>
                </c:pt>
                <c:pt idx="13">
                  <c:v>111</c:v>
                </c:pt>
              </c:numCache>
            </c:numRef>
          </c:xVal>
          <c:yVal>
            <c:numRef>
              <c:f>'2.b. Coûts réels Puits 2'!$C$7:$C$20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500</c:v>
                </c:pt>
                <c:pt idx="3">
                  <c:v>500</c:v>
                </c:pt>
                <c:pt idx="4">
                  <c:v>1400</c:v>
                </c:pt>
                <c:pt idx="5">
                  <c:v>1400</c:v>
                </c:pt>
                <c:pt idx="6">
                  <c:v>2500</c:v>
                </c:pt>
                <c:pt idx="7">
                  <c:v>2500</c:v>
                </c:pt>
                <c:pt idx="8">
                  <c:v>3900</c:v>
                </c:pt>
                <c:pt idx="9">
                  <c:v>3900</c:v>
                </c:pt>
                <c:pt idx="10">
                  <c:v>3900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01-47A9-9C35-267D13B9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717496"/>
        <c:axId val="496718280"/>
      </c:scatterChart>
      <c:valAx>
        <c:axId val="496717496"/>
        <c:scaling>
          <c:orientation val="minMax"/>
          <c:max val="125"/>
          <c:min val="0"/>
        </c:scaling>
        <c:delete val="0"/>
        <c:axPos val="t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Jours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496718280"/>
        <c:crosses val="autoZero"/>
        <c:crossBetween val="midCat"/>
        <c:majorUnit val="10"/>
        <c:minorUnit val="1"/>
      </c:valAx>
      <c:valAx>
        <c:axId val="496718280"/>
        <c:scaling>
          <c:orientation val="maxMin"/>
          <c:max val="4500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Profondeur</a:t>
                </a:r>
                <a:r>
                  <a:rPr lang="en-US" sz="1400" baseline="0"/>
                  <a:t> </a:t>
                </a:r>
                <a:r>
                  <a:rPr lang="en-US" sz="1400"/>
                  <a:t>(cote foreur)</a:t>
                </a:r>
              </a:p>
            </c:rich>
          </c:tx>
          <c:layout>
            <c:manualLayout>
              <c:xMode val="edge"/>
              <c:yMode val="edge"/>
              <c:x val="8.3053797159795106E-2"/>
              <c:y val="0.4587795214860399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96717496"/>
        <c:crosses val="autoZero"/>
        <c:crossBetween val="midCat"/>
        <c:majorUnit val="500"/>
        <c:minorUnit val="10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9</xdr:col>
      <xdr:colOff>573405</xdr:colOff>
      <xdr:row>6</xdr:row>
      <xdr:rowOff>72390</xdr:rowOff>
    </xdr:to>
    <xdr:grpSp>
      <xdr:nvGrpSpPr>
        <xdr:cNvPr id="2" name="Groupe 1"/>
        <xdr:cNvGrpSpPr/>
      </xdr:nvGrpSpPr>
      <xdr:grpSpPr>
        <a:xfrm>
          <a:off x="762000" y="381000"/>
          <a:ext cx="6669405" cy="834390"/>
          <a:chOff x="784860" y="236220"/>
          <a:chExt cx="6858000" cy="914400"/>
        </a:xfrm>
      </xdr:grpSpPr>
      <xdr:pic>
        <xdr:nvPicPr>
          <xdr:cNvPr id="3" name="Image 2" descr="Logo_color"/>
          <xdr:cNvPicPr/>
        </xdr:nvPicPr>
        <xdr:blipFill>
          <a:blip xmlns:r="http://schemas.openxmlformats.org/officeDocument/2006/relationships" r:embed="rId1"/>
          <a:srcRect/>
          <a:stretch>
            <a:fillRect/>
          </a:stretch>
        </xdr:blipFill>
        <xdr:spPr bwMode="auto">
          <a:xfrm>
            <a:off x="784860" y="362585"/>
            <a:ext cx="2062480" cy="6616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ZoneTexte 3"/>
          <xdr:cNvSpPr txBox="1"/>
        </xdr:nvSpPr>
        <xdr:spPr>
          <a:xfrm>
            <a:off x="3489960" y="236220"/>
            <a:ext cx="4152900" cy="9144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Département fédéral de l’environnement, </a:t>
            </a:r>
            <a:b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 transports, de l’énergie et de la communication DETEC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 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Office fédéral de l’énergie OFEN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fr-FR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Section Énergies renouvelables</a:t>
            </a:r>
            <a:endPara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endParaRPr 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8659</xdr:rowOff>
    </xdr:from>
    <xdr:to>
      <xdr:col>14</xdr:col>
      <xdr:colOff>932386</xdr:colOff>
      <xdr:row>67</xdr:row>
      <xdr:rowOff>161659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181841</xdr:rowOff>
    </xdr:from>
    <xdr:to>
      <xdr:col>14</xdr:col>
      <xdr:colOff>932386</xdr:colOff>
      <xdr:row>123</xdr:row>
      <xdr:rowOff>144341</xdr:rowOff>
    </xdr:to>
    <xdr:graphicFrame macro="">
      <xdr:nvGraphicFramePr>
        <xdr:cNvPr id="8" name="Diagram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800100</xdr:colOff>
      <xdr:row>80</xdr:row>
      <xdr:rowOff>88900</xdr:rowOff>
    </xdr:from>
    <xdr:to>
      <xdr:col>13</xdr:col>
      <xdr:colOff>2546350</xdr:colOff>
      <xdr:row>80</xdr:row>
      <xdr:rowOff>88900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733550" y="16157575"/>
          <a:ext cx="11061700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844826</xdr:colOff>
      <xdr:row>89</xdr:row>
      <xdr:rowOff>76934</xdr:rowOff>
    </xdr:from>
    <xdr:to>
      <xdr:col>13</xdr:col>
      <xdr:colOff>2549770</xdr:colOff>
      <xdr:row>89</xdr:row>
      <xdr:rowOff>82826</xdr:rowOff>
    </xdr:to>
    <xdr:cxnSp macro="">
      <xdr:nvCxnSpPr>
        <xdr:cNvPr id="5" name="Gerade Verbindu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780761" y="17855554"/>
          <a:ext cx="11022879" cy="589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809625</xdr:colOff>
      <xdr:row>100</xdr:row>
      <xdr:rowOff>68580</xdr:rowOff>
    </xdr:from>
    <xdr:to>
      <xdr:col>13</xdr:col>
      <xdr:colOff>2545080</xdr:colOff>
      <xdr:row>100</xdr:row>
      <xdr:rowOff>71437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1744266" y="19943088"/>
          <a:ext cx="11049119" cy="285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813289</xdr:colOff>
      <xdr:row>114</xdr:row>
      <xdr:rowOff>51290</xdr:rowOff>
    </xdr:from>
    <xdr:to>
      <xdr:col>13</xdr:col>
      <xdr:colOff>2546106</xdr:colOff>
      <xdr:row>114</xdr:row>
      <xdr:rowOff>54952</xdr:rowOff>
    </xdr:to>
    <xdr:cxnSp macro="">
      <xdr:nvCxnSpPr>
        <xdr:cNvPr id="26" name="Gerade Verbindung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1743808" y="22603559"/>
          <a:ext cx="11045336" cy="3662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0.00967</cdr:x>
      <cdr:y>0.10242</cdr:y>
    </cdr:from>
    <cdr:to>
      <cdr:x>0.09428</cdr:x>
      <cdr:y>0.20598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42875" y="1059657"/>
          <a:ext cx="1250156" cy="1071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0.02176</cdr:x>
      <cdr:y>0.11835</cdr:y>
    </cdr:from>
    <cdr:to>
      <cdr:x>0.08512</cdr:x>
      <cdr:y>0.20986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21408" y="1224513"/>
          <a:ext cx="936000" cy="946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 </a:t>
          </a:r>
        </a:p>
        <a:p xmlns:a="http://schemas.openxmlformats.org/drawingml/2006/main">
          <a:pPr algn="ctr"/>
          <a:r>
            <a:rPr lang="de-DE" sz="1100"/>
            <a:t>forage 24" / Tubage 20" (ou 18 5/8")</a:t>
          </a:r>
        </a:p>
      </cdr:txBody>
    </cdr:sp>
  </cdr:relSizeAnchor>
  <cdr:relSizeAnchor xmlns:cdr="http://schemas.openxmlformats.org/drawingml/2006/chartDrawing">
    <cdr:from>
      <cdr:x>0.02232</cdr:x>
      <cdr:y>0.22032</cdr:y>
    </cdr:from>
    <cdr:to>
      <cdr:x>0.10663</cdr:x>
      <cdr:y>0.37187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9712" y="2279590"/>
          <a:ext cx="1245576" cy="1567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0.02168</cdr:x>
      <cdr:y>0.20987</cdr:y>
    </cdr:from>
    <cdr:to>
      <cdr:x>0.08504</cdr:x>
      <cdr:y>0.37129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320054" y="2171409"/>
          <a:ext cx="935508" cy="167010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II </a:t>
          </a:r>
        </a:p>
        <a:p xmlns:a="http://schemas.openxmlformats.org/drawingml/2006/main">
          <a:pPr algn="ctr"/>
          <a:r>
            <a:rPr lang="de-DE" sz="1100"/>
            <a:t>Forage 17 1/2" / </a:t>
          </a:r>
        </a:p>
        <a:p xmlns:a="http://schemas.openxmlformats.org/drawingml/2006/main">
          <a:pPr algn="ctr"/>
          <a:r>
            <a:rPr lang="de-DE" sz="1100"/>
            <a:t>Tubage  13 3/8"</a:t>
          </a:r>
        </a:p>
      </cdr:txBody>
    </cdr:sp>
  </cdr:relSizeAnchor>
  <cdr:relSizeAnchor xmlns:cdr="http://schemas.openxmlformats.org/drawingml/2006/chartDrawing">
    <cdr:from>
      <cdr:x>0.02179</cdr:x>
      <cdr:y>0.37129</cdr:y>
    </cdr:from>
    <cdr:to>
      <cdr:x>0.08518</cdr:x>
      <cdr:y>0.57223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321771" y="3841518"/>
          <a:ext cx="936214" cy="20790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III</a:t>
          </a:r>
        </a:p>
        <a:p xmlns:a="http://schemas.openxmlformats.org/drawingml/2006/main">
          <a:pPr algn="ctr"/>
          <a:r>
            <a:rPr lang="de-DE" sz="1100"/>
            <a:t>Forage 12 1/4" /</a:t>
          </a:r>
        </a:p>
        <a:p xmlns:a="http://schemas.openxmlformats.org/drawingml/2006/main">
          <a:pPr algn="ctr"/>
          <a:r>
            <a:rPr lang="de-DE" sz="1100"/>
            <a:t> Tubage 9 5/8" </a:t>
          </a:r>
        </a:p>
      </cdr:txBody>
    </cdr:sp>
  </cdr:relSizeAnchor>
  <cdr:relSizeAnchor xmlns:cdr="http://schemas.openxmlformats.org/drawingml/2006/chartDrawing">
    <cdr:from>
      <cdr:x>0.02182</cdr:x>
      <cdr:y>0.57225</cdr:y>
    </cdr:from>
    <cdr:to>
      <cdr:x>0.08521</cdr:x>
      <cdr:y>0.82614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322285" y="5920825"/>
          <a:ext cx="936358" cy="2626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IV</a:t>
          </a:r>
        </a:p>
        <a:p xmlns:a="http://schemas.openxmlformats.org/drawingml/2006/main">
          <a:pPr algn="ctr"/>
          <a:r>
            <a:rPr lang="de-DE" sz="1100"/>
            <a:t>Forage 8 1/2" /</a:t>
          </a:r>
        </a:p>
        <a:p xmlns:a="http://schemas.openxmlformats.org/drawingml/2006/main">
          <a:pPr algn="ctr"/>
          <a:r>
            <a:rPr lang="de-DE" sz="1100"/>
            <a:t>Tubage 7" </a:t>
          </a:r>
        </a:p>
      </cdr:txBody>
    </cdr:sp>
  </cdr:relSizeAnchor>
  <cdr:relSizeAnchor xmlns:cdr="http://schemas.openxmlformats.org/drawingml/2006/chartDrawing">
    <cdr:from>
      <cdr:x>0.12135</cdr:x>
      <cdr:y>0.20947</cdr:y>
    </cdr:from>
    <cdr:to>
      <cdr:x>0.89335</cdr:x>
      <cdr:y>0.21032</cdr:y>
    </cdr:to>
    <cdr:cxnSp macro="">
      <cdr:nvCxnSpPr>
        <cdr:cNvPr id="14" name="Gerade Verbindung 13">
          <a:extLst xmlns:a="http://schemas.openxmlformats.org/drawingml/2006/main">
            <a:ext uri="{FF2B5EF4-FFF2-40B4-BE49-F238E27FC236}">
              <a16:creationId xmlns:a16="http://schemas.microsoft.com/office/drawing/2014/main" id="{E9803FCD-C46A-44E2-834B-520C81EDFF0A}"/>
            </a:ext>
          </a:extLst>
        </cdr:cNvPr>
        <cdr:cNvCxnSpPr/>
      </cdr:nvCxnSpPr>
      <cdr:spPr>
        <a:xfrm xmlns:a="http://schemas.openxmlformats.org/drawingml/2006/main" flipV="1">
          <a:off x="1738313" y="2186854"/>
          <a:ext cx="11059133" cy="884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0.12427</cdr:x>
      <cdr:y>0.37284</cdr:y>
    </cdr:from>
    <cdr:to>
      <cdr:x>0.89312</cdr:x>
      <cdr:y>0.37324</cdr:y>
    </cdr:to>
    <cdr:cxnSp macro="">
      <cdr:nvCxnSpPr>
        <cdr:cNvPr id="21" name="Gerade Verbindung 20">
          <a:extLst xmlns:a="http://schemas.openxmlformats.org/drawingml/2006/main">
            <a:ext uri="{FF2B5EF4-FFF2-40B4-BE49-F238E27FC236}">
              <a16:creationId xmlns:a16="http://schemas.microsoft.com/office/drawing/2014/main" id="{06034398-67FD-4599-AF68-8F2BFA5CC814}"/>
            </a:ext>
          </a:extLst>
        </cdr:cNvPr>
        <cdr:cNvCxnSpPr/>
      </cdr:nvCxnSpPr>
      <cdr:spPr>
        <a:xfrm xmlns:a="http://schemas.openxmlformats.org/drawingml/2006/main">
          <a:off x="1780761" y="3892449"/>
          <a:ext cx="11017186" cy="414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0.12058</cdr:x>
      <cdr:y>0.5733</cdr:y>
    </cdr:from>
    <cdr:to>
      <cdr:x>0.89336</cdr:x>
      <cdr:y>0.57335</cdr:y>
    </cdr:to>
    <cdr:cxnSp macro="">
      <cdr:nvCxnSpPr>
        <cdr:cNvPr id="25" name="Gerade Verbindung 24">
          <a:extLst xmlns:a="http://schemas.openxmlformats.org/drawingml/2006/main">
            <a:ext uri="{FF2B5EF4-FFF2-40B4-BE49-F238E27FC236}">
              <a16:creationId xmlns:a16="http://schemas.microsoft.com/office/drawing/2014/main" id="{D79016E7-546D-4A7B-BC95-53582ADF21F5}"/>
            </a:ext>
          </a:extLst>
        </cdr:cNvPr>
        <cdr:cNvCxnSpPr/>
      </cdr:nvCxnSpPr>
      <cdr:spPr>
        <a:xfrm xmlns:a="http://schemas.openxmlformats.org/drawingml/2006/main" flipV="1">
          <a:off x="1727200" y="5985287"/>
          <a:ext cx="11069711" cy="4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0.12115</cdr:x>
      <cdr:y>0.82731</cdr:y>
    </cdr:from>
    <cdr:to>
      <cdr:x>0.89312</cdr:x>
      <cdr:y>0.82789</cdr:y>
    </cdr:to>
    <cdr:cxnSp macro="">
      <cdr:nvCxnSpPr>
        <cdr:cNvPr id="33" name="Gerade Verbindung 32">
          <a:extLst xmlns:a="http://schemas.openxmlformats.org/drawingml/2006/main">
            <a:ext uri="{FF2B5EF4-FFF2-40B4-BE49-F238E27FC236}">
              <a16:creationId xmlns:a16="http://schemas.microsoft.com/office/drawing/2014/main" id="{EB4B9821-1F2B-4321-970E-CF6E63F3802B}"/>
            </a:ext>
          </a:extLst>
        </cdr:cNvPr>
        <cdr:cNvCxnSpPr/>
      </cdr:nvCxnSpPr>
      <cdr:spPr>
        <a:xfrm xmlns:a="http://schemas.openxmlformats.org/drawingml/2006/main">
          <a:off x="1736185" y="8637111"/>
          <a:ext cx="11063034" cy="610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0.00967</cdr:x>
      <cdr:y>0.10242</cdr:y>
    </cdr:from>
    <cdr:to>
      <cdr:x>0.09428</cdr:x>
      <cdr:y>0.20598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42875" y="1059657"/>
          <a:ext cx="1250156" cy="10715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0.02176</cdr:x>
      <cdr:y>0.11835</cdr:y>
    </cdr:from>
    <cdr:to>
      <cdr:x>0.08512</cdr:x>
      <cdr:y>0.20986</cdr:y>
    </cdr:to>
    <cdr:sp macro="" textlink="">
      <cdr:nvSpPr>
        <cdr:cNvPr id="4" name="Textfeld 3"/>
        <cdr:cNvSpPr txBox="1"/>
      </cdr:nvSpPr>
      <cdr:spPr>
        <a:xfrm xmlns:a="http://schemas.openxmlformats.org/drawingml/2006/main">
          <a:off x="321408" y="1224513"/>
          <a:ext cx="936000" cy="946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 </a:t>
          </a:r>
        </a:p>
        <a:p xmlns:a="http://schemas.openxmlformats.org/drawingml/2006/main">
          <a:pPr algn="ctr"/>
          <a:r>
            <a:rPr lang="de-DE" sz="1100"/>
            <a:t>Forage 24" / Tubage 20" (ou</a:t>
          </a:r>
          <a:r>
            <a:rPr lang="de-DE" sz="1100" baseline="0"/>
            <a:t> </a:t>
          </a:r>
          <a:r>
            <a:rPr lang="de-DE" sz="1100"/>
            <a:t>18 5/8")</a:t>
          </a:r>
        </a:p>
      </cdr:txBody>
    </cdr:sp>
  </cdr:relSizeAnchor>
  <cdr:relSizeAnchor xmlns:cdr="http://schemas.openxmlformats.org/drawingml/2006/chartDrawing">
    <cdr:from>
      <cdr:x>0.02232</cdr:x>
      <cdr:y>0.22032</cdr:y>
    </cdr:from>
    <cdr:to>
      <cdr:x>0.10663</cdr:x>
      <cdr:y>0.37187</cdr:y>
    </cdr:to>
    <cdr:sp macro="" textlink="">
      <cdr:nvSpPr>
        <cdr:cNvPr id="5" name="Textfeld 4"/>
        <cdr:cNvSpPr txBox="1"/>
      </cdr:nvSpPr>
      <cdr:spPr>
        <a:xfrm xmlns:a="http://schemas.openxmlformats.org/drawingml/2006/main">
          <a:off x="329712" y="2279590"/>
          <a:ext cx="1245576" cy="1567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0.02168</cdr:x>
      <cdr:y>0.20987</cdr:y>
    </cdr:from>
    <cdr:to>
      <cdr:x>0.08504</cdr:x>
      <cdr:y>0.37129</cdr:y>
    </cdr:to>
    <cdr:sp macro="" textlink="">
      <cdr:nvSpPr>
        <cdr:cNvPr id="6" name="Textfeld 5"/>
        <cdr:cNvSpPr txBox="1"/>
      </cdr:nvSpPr>
      <cdr:spPr>
        <a:xfrm xmlns:a="http://schemas.openxmlformats.org/drawingml/2006/main">
          <a:off x="320054" y="2171409"/>
          <a:ext cx="935508" cy="167010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II </a:t>
          </a:r>
        </a:p>
        <a:p xmlns:a="http://schemas.openxmlformats.org/drawingml/2006/main">
          <a:pPr algn="ctr"/>
          <a:r>
            <a:rPr lang="de-DE" sz="1100"/>
            <a:t>Forage 17 1/2" /  </a:t>
          </a:r>
        </a:p>
        <a:p xmlns:a="http://schemas.openxmlformats.org/drawingml/2006/main">
          <a:pPr algn="ctr"/>
          <a:r>
            <a:rPr lang="de-DE" sz="1100"/>
            <a:t>Tubage 13 3/8"</a:t>
          </a:r>
        </a:p>
      </cdr:txBody>
    </cdr:sp>
  </cdr:relSizeAnchor>
  <cdr:relSizeAnchor xmlns:cdr="http://schemas.openxmlformats.org/drawingml/2006/chartDrawing">
    <cdr:from>
      <cdr:x>0.02179</cdr:x>
      <cdr:y>0.37129</cdr:y>
    </cdr:from>
    <cdr:to>
      <cdr:x>0.08518</cdr:x>
      <cdr:y>0.57223</cdr:y>
    </cdr:to>
    <cdr:sp macro="" textlink="">
      <cdr:nvSpPr>
        <cdr:cNvPr id="7" name="Textfeld 6"/>
        <cdr:cNvSpPr txBox="1"/>
      </cdr:nvSpPr>
      <cdr:spPr>
        <a:xfrm xmlns:a="http://schemas.openxmlformats.org/drawingml/2006/main">
          <a:off x="321771" y="3841518"/>
          <a:ext cx="936214" cy="2079064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III</a:t>
          </a:r>
        </a:p>
        <a:p xmlns:a="http://schemas.openxmlformats.org/drawingml/2006/main">
          <a:pPr algn="ctr"/>
          <a:r>
            <a:rPr lang="de-DE" sz="1100"/>
            <a:t>Forage 12 1/4" /</a:t>
          </a:r>
        </a:p>
        <a:p xmlns:a="http://schemas.openxmlformats.org/drawingml/2006/main">
          <a:pPr algn="ctr"/>
          <a:r>
            <a:rPr lang="de-DE" sz="1100"/>
            <a:t>Tubage 9 5/8" </a:t>
          </a:r>
        </a:p>
      </cdr:txBody>
    </cdr:sp>
  </cdr:relSizeAnchor>
  <cdr:relSizeAnchor xmlns:cdr="http://schemas.openxmlformats.org/drawingml/2006/chartDrawing">
    <cdr:from>
      <cdr:x>0.02182</cdr:x>
      <cdr:y>0.57225</cdr:y>
    </cdr:from>
    <cdr:to>
      <cdr:x>0.08521</cdr:x>
      <cdr:y>0.82614</cdr:y>
    </cdr:to>
    <cdr:sp macro="" textlink="">
      <cdr:nvSpPr>
        <cdr:cNvPr id="8" name="Textfeld 7"/>
        <cdr:cNvSpPr txBox="1"/>
      </cdr:nvSpPr>
      <cdr:spPr>
        <a:xfrm xmlns:a="http://schemas.openxmlformats.org/drawingml/2006/main">
          <a:off x="322285" y="5920825"/>
          <a:ext cx="936358" cy="2626843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vert="vert270" wrap="square" rtlCol="0" anchor="ctr"/>
        <a:lstStyle xmlns:a="http://schemas.openxmlformats.org/drawingml/2006/main"/>
        <a:p xmlns:a="http://schemas.openxmlformats.org/drawingml/2006/main">
          <a:pPr algn="ctr"/>
          <a:r>
            <a:rPr lang="de-DE" sz="1100" b="1"/>
            <a:t>Phase IV</a:t>
          </a:r>
        </a:p>
        <a:p xmlns:a="http://schemas.openxmlformats.org/drawingml/2006/main">
          <a:pPr algn="ctr"/>
          <a:r>
            <a:rPr lang="de-DE" sz="1100"/>
            <a:t>Forage 8 1/2" /</a:t>
          </a:r>
        </a:p>
        <a:p xmlns:a="http://schemas.openxmlformats.org/drawingml/2006/main">
          <a:pPr algn="ctr"/>
          <a:r>
            <a:rPr lang="de-DE" sz="1100"/>
            <a:t>Tubage 7" </a:t>
          </a:r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B18"/>
  <sheetViews>
    <sheetView showGridLines="0" tabSelected="1" workbookViewId="0">
      <selection activeCell="F32" sqref="F32"/>
    </sheetView>
  </sheetViews>
  <sheetFormatPr baseColWidth="10" defaultRowHeight="15" x14ac:dyDescent="0.25"/>
  <sheetData>
    <row r="9" spans="2:2" ht="18.75" x14ac:dyDescent="0.3">
      <c r="B9" s="316" t="s">
        <v>176</v>
      </c>
    </row>
    <row r="11" spans="2:2" ht="15.75" x14ac:dyDescent="0.25">
      <c r="B11" s="317" t="s">
        <v>172</v>
      </c>
    </row>
    <row r="12" spans="2:2" ht="15.75" x14ac:dyDescent="0.25">
      <c r="B12" s="318" t="s">
        <v>173</v>
      </c>
    </row>
    <row r="13" spans="2:2" ht="15.75" x14ac:dyDescent="0.25">
      <c r="B13" s="318" t="s">
        <v>170</v>
      </c>
    </row>
    <row r="14" spans="2:2" x14ac:dyDescent="0.25">
      <c r="B14" s="319"/>
    </row>
    <row r="15" spans="2:2" ht="15.75" x14ac:dyDescent="0.25">
      <c r="B15" s="320"/>
    </row>
    <row r="16" spans="2:2" x14ac:dyDescent="0.25">
      <c r="B16" s="319" t="s">
        <v>171</v>
      </c>
    </row>
    <row r="17" spans="2:2" x14ac:dyDescent="0.25">
      <c r="B17" s="321"/>
    </row>
    <row r="18" spans="2:2" x14ac:dyDescent="0.25">
      <c r="B18" s="3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S42"/>
  <sheetViews>
    <sheetView zoomScale="80" zoomScaleNormal="80" workbookViewId="0">
      <selection activeCell="K3" sqref="K3"/>
    </sheetView>
  </sheetViews>
  <sheetFormatPr baseColWidth="10" defaultColWidth="11.5703125" defaultRowHeight="15" x14ac:dyDescent="0.25"/>
  <cols>
    <col min="1" max="2" width="7" customWidth="1"/>
    <col min="3" max="3" width="21.7109375" customWidth="1"/>
    <col min="4" max="5" width="15.7109375" customWidth="1"/>
    <col min="6" max="6" width="3.85546875" customWidth="1"/>
    <col min="7" max="9" width="15.7109375" customWidth="1"/>
    <col min="10" max="10" width="1.28515625" customWidth="1"/>
    <col min="12" max="12" width="11.42578125" customWidth="1"/>
    <col min="14" max="14" width="47.140625" customWidth="1"/>
    <col min="15" max="15" width="14.28515625" customWidth="1"/>
    <col min="16" max="16" width="16" customWidth="1"/>
  </cols>
  <sheetData>
    <row r="1" spans="3:19" ht="19.5" thickBot="1" x14ac:dyDescent="0.35">
      <c r="C1" s="210" t="s">
        <v>12</v>
      </c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2"/>
    </row>
    <row r="2" spans="3:19" ht="42.75" thickBot="1" x14ac:dyDescent="0.4">
      <c r="C2" s="64" t="s">
        <v>16</v>
      </c>
      <c r="D2" s="222" t="s">
        <v>17</v>
      </c>
      <c r="E2" s="223"/>
      <c r="F2" s="223"/>
      <c r="G2" s="223"/>
      <c r="H2" s="223"/>
      <c r="I2" s="224"/>
      <c r="J2" s="115"/>
      <c r="K2" s="225" t="s">
        <v>174</v>
      </c>
      <c r="L2" s="226"/>
      <c r="M2" s="226"/>
      <c r="N2" s="227"/>
    </row>
    <row r="3" spans="3:19" ht="15.75" thickBot="1" x14ac:dyDescent="0.3"/>
    <row r="4" spans="3:19" ht="45.75" customHeight="1" x14ac:dyDescent="0.25">
      <c r="C4" s="66"/>
      <c r="D4" s="67" t="s">
        <v>23</v>
      </c>
      <c r="E4" s="67" t="s">
        <v>24</v>
      </c>
      <c r="F4" s="67"/>
      <c r="G4" s="67" t="s">
        <v>19</v>
      </c>
      <c r="H4" s="67" t="s">
        <v>21</v>
      </c>
      <c r="I4" s="67" t="s">
        <v>20</v>
      </c>
      <c r="J4" s="68"/>
      <c r="K4" s="228" t="s">
        <v>22</v>
      </c>
      <c r="L4" s="229"/>
      <c r="M4" s="229"/>
      <c r="N4" s="230"/>
    </row>
    <row r="5" spans="3:19" ht="14.25" customHeight="1" thickBot="1" x14ac:dyDescent="0.3">
      <c r="C5" s="69"/>
      <c r="D5" s="70" t="s">
        <v>4</v>
      </c>
      <c r="E5" s="70" t="s">
        <v>4</v>
      </c>
      <c r="F5" s="70"/>
      <c r="G5" s="70" t="s">
        <v>4</v>
      </c>
      <c r="H5" s="70" t="s">
        <v>4</v>
      </c>
      <c r="I5" s="70" t="s">
        <v>10</v>
      </c>
      <c r="J5" s="98"/>
      <c r="K5" s="231"/>
      <c r="L5" s="232"/>
      <c r="M5" s="232"/>
      <c r="N5" s="233"/>
    </row>
    <row r="6" spans="3:19" x14ac:dyDescent="0.25">
      <c r="C6" s="73" t="s">
        <v>13</v>
      </c>
      <c r="D6" s="74"/>
      <c r="E6" s="74"/>
      <c r="F6" s="74"/>
      <c r="G6" s="74"/>
      <c r="H6" s="74"/>
      <c r="I6" s="74"/>
      <c r="J6" s="74"/>
      <c r="K6" s="234"/>
      <c r="L6" s="235"/>
      <c r="M6" s="235"/>
      <c r="N6" s="236"/>
    </row>
    <row r="7" spans="3:19" x14ac:dyDescent="0.25">
      <c r="C7" s="4" t="s">
        <v>14</v>
      </c>
      <c r="D7" s="2"/>
      <c r="E7" s="2"/>
      <c r="F7" s="2"/>
      <c r="G7" s="2"/>
      <c r="H7" s="2"/>
      <c r="I7" s="2"/>
      <c r="J7" s="2"/>
      <c r="K7" s="213"/>
      <c r="L7" s="214"/>
      <c r="M7" s="214"/>
      <c r="N7" s="215"/>
    </row>
    <row r="8" spans="3:19" ht="15.75" thickBot="1" x14ac:dyDescent="0.3">
      <c r="C8" s="10" t="s">
        <v>15</v>
      </c>
      <c r="D8" s="2"/>
      <c r="E8" s="2"/>
      <c r="F8" s="2"/>
      <c r="G8" s="2"/>
      <c r="H8" s="2"/>
      <c r="I8" s="2"/>
      <c r="J8" s="2"/>
      <c r="K8" s="213"/>
      <c r="L8" s="214"/>
      <c r="M8" s="214"/>
      <c r="N8" s="215"/>
    </row>
    <row r="9" spans="3:19" x14ac:dyDescent="0.25">
      <c r="C9" s="4"/>
      <c r="D9" s="2"/>
      <c r="E9" s="2"/>
      <c r="F9" s="2"/>
      <c r="G9" s="2"/>
      <c r="H9" s="2"/>
      <c r="I9" s="2"/>
      <c r="J9" s="2"/>
      <c r="K9" s="213"/>
      <c r="L9" s="214"/>
      <c r="M9" s="214"/>
      <c r="N9" s="215"/>
    </row>
    <row r="10" spans="3:19" ht="15.75" thickBot="1" x14ac:dyDescent="0.3">
      <c r="C10" s="10"/>
      <c r="D10" s="11"/>
      <c r="E10" s="11"/>
      <c r="F10" s="11"/>
      <c r="G10" s="11"/>
      <c r="H10" s="11"/>
      <c r="I10" s="11"/>
      <c r="J10" s="11"/>
      <c r="K10" s="216"/>
      <c r="L10" s="217"/>
      <c r="M10" s="217"/>
      <c r="N10" s="218"/>
    </row>
    <row r="11" spans="3:19" ht="15.75" thickBot="1" x14ac:dyDescent="0.3">
      <c r="C11" s="71" t="s">
        <v>18</v>
      </c>
      <c r="D11" s="72"/>
      <c r="E11" s="72"/>
      <c r="F11" s="72"/>
      <c r="G11" s="72"/>
      <c r="H11" s="72"/>
      <c r="I11" s="72"/>
      <c r="J11" s="72"/>
      <c r="K11" s="219"/>
      <c r="L11" s="220"/>
      <c r="M11" s="220"/>
      <c r="N11" s="221"/>
      <c r="O11" s="85"/>
      <c r="P11" s="85"/>
      <c r="Q11" s="85"/>
      <c r="R11" s="85"/>
    </row>
    <row r="12" spans="3:19" x14ac:dyDescent="0.25">
      <c r="O12" s="85"/>
      <c r="P12" s="85"/>
      <c r="Q12" s="85"/>
      <c r="R12" s="85"/>
    </row>
    <row r="13" spans="3:19" x14ac:dyDescent="0.25">
      <c r="O13" s="85"/>
      <c r="P13" s="87"/>
      <c r="Q13" s="87"/>
      <c r="R13" s="87"/>
      <c r="S13" s="88"/>
    </row>
    <row r="14" spans="3:19" x14ac:dyDescent="0.25">
      <c r="O14" s="85"/>
      <c r="P14" s="87"/>
      <c r="Q14" s="87"/>
      <c r="R14" s="87"/>
      <c r="S14" s="88"/>
    </row>
    <row r="15" spans="3:19" x14ac:dyDescent="0.25">
      <c r="O15" s="85"/>
      <c r="P15" s="87"/>
      <c r="Q15" s="87"/>
      <c r="R15" s="87"/>
      <c r="S15" s="88"/>
    </row>
    <row r="16" spans="3:19" x14ac:dyDescent="0.25">
      <c r="O16" s="85"/>
      <c r="P16" s="87"/>
      <c r="Q16" s="86"/>
      <c r="R16" s="87"/>
      <c r="S16" s="88"/>
    </row>
    <row r="17" spans="15:19" x14ac:dyDescent="0.25">
      <c r="O17" s="85"/>
      <c r="P17" s="87"/>
      <c r="Q17" s="89"/>
      <c r="R17" s="87"/>
      <c r="S17" s="88"/>
    </row>
    <row r="18" spans="15:19" x14ac:dyDescent="0.25">
      <c r="O18" s="85"/>
      <c r="P18" s="87"/>
      <c r="Q18" s="87"/>
      <c r="R18" s="87"/>
      <c r="S18" s="88"/>
    </row>
    <row r="19" spans="15:19" x14ac:dyDescent="0.25">
      <c r="O19" s="85"/>
      <c r="P19" s="87"/>
      <c r="Q19" s="87"/>
      <c r="R19" s="87"/>
      <c r="S19" s="88"/>
    </row>
    <row r="20" spans="15:19" x14ac:dyDescent="0.25">
      <c r="O20" s="85"/>
      <c r="P20" s="87"/>
      <c r="Q20" s="87"/>
      <c r="R20" s="87"/>
      <c r="S20" s="88"/>
    </row>
    <row r="21" spans="15:19" x14ac:dyDescent="0.25">
      <c r="O21" s="85"/>
      <c r="P21" s="87"/>
      <c r="Q21" s="87"/>
      <c r="R21" s="87"/>
      <c r="S21" s="88"/>
    </row>
    <row r="22" spans="15:19" x14ac:dyDescent="0.25">
      <c r="O22" s="85"/>
      <c r="P22" s="87"/>
      <c r="Q22" s="87"/>
      <c r="R22" s="87"/>
      <c r="S22" s="88"/>
    </row>
    <row r="23" spans="15:19" x14ac:dyDescent="0.25">
      <c r="O23" s="85"/>
      <c r="P23" s="87"/>
      <c r="Q23" s="87"/>
      <c r="R23" s="87"/>
      <c r="S23" s="88"/>
    </row>
    <row r="24" spans="15:19" x14ac:dyDescent="0.25">
      <c r="O24" s="85"/>
      <c r="P24" s="87"/>
      <c r="Q24" s="87"/>
      <c r="R24" s="87"/>
      <c r="S24" s="88"/>
    </row>
    <row r="25" spans="15:19" x14ac:dyDescent="0.25">
      <c r="O25" s="85"/>
      <c r="P25" s="85"/>
      <c r="Q25" s="85"/>
      <c r="R25" s="85"/>
    </row>
    <row r="26" spans="15:19" x14ac:dyDescent="0.25">
      <c r="O26" s="85"/>
      <c r="P26" s="85"/>
      <c r="Q26" s="85"/>
      <c r="R26" s="85"/>
    </row>
    <row r="27" spans="15:19" x14ac:dyDescent="0.25">
      <c r="O27" s="85"/>
      <c r="P27" s="85"/>
      <c r="Q27" s="85"/>
      <c r="R27" s="85"/>
    </row>
    <row r="28" spans="15:19" x14ac:dyDescent="0.25">
      <c r="O28" s="85"/>
      <c r="P28" s="85"/>
      <c r="Q28" s="85"/>
      <c r="R28" s="85"/>
    </row>
    <row r="29" spans="15:19" x14ac:dyDescent="0.25">
      <c r="O29" s="85"/>
      <c r="P29" s="85"/>
      <c r="Q29" s="85"/>
      <c r="R29" s="85"/>
    </row>
    <row r="30" spans="15:19" x14ac:dyDescent="0.25">
      <c r="P30" s="87"/>
      <c r="Q30" s="87"/>
    </row>
    <row r="31" spans="15:19" x14ac:dyDescent="0.25">
      <c r="P31" s="87"/>
      <c r="Q31" s="87"/>
    </row>
    <row r="32" spans="15:19" x14ac:dyDescent="0.25">
      <c r="P32" s="87"/>
      <c r="Q32" s="87"/>
    </row>
    <row r="33" spans="16:17" x14ac:dyDescent="0.25">
      <c r="P33" s="87"/>
      <c r="Q33" s="87"/>
    </row>
    <row r="34" spans="16:17" x14ac:dyDescent="0.25">
      <c r="P34" s="87"/>
      <c r="Q34" s="87"/>
    </row>
    <row r="35" spans="16:17" x14ac:dyDescent="0.25">
      <c r="P35" s="87"/>
      <c r="Q35" s="87"/>
    </row>
    <row r="36" spans="16:17" x14ac:dyDescent="0.25">
      <c r="P36" s="87"/>
      <c r="Q36" s="87"/>
    </row>
    <row r="37" spans="16:17" x14ac:dyDescent="0.25">
      <c r="P37" s="87"/>
      <c r="Q37" s="87"/>
    </row>
    <row r="38" spans="16:17" x14ac:dyDescent="0.25">
      <c r="P38" s="87"/>
      <c r="Q38" s="87"/>
    </row>
    <row r="39" spans="16:17" x14ac:dyDescent="0.25">
      <c r="P39" s="87"/>
      <c r="Q39" s="87"/>
    </row>
    <row r="40" spans="16:17" x14ac:dyDescent="0.25">
      <c r="P40" s="87"/>
      <c r="Q40" s="87"/>
    </row>
    <row r="41" spans="16:17" x14ac:dyDescent="0.25">
      <c r="P41" s="87"/>
      <c r="Q41" s="87"/>
    </row>
    <row r="42" spans="16:17" x14ac:dyDescent="0.25">
      <c r="P42" s="87"/>
      <c r="Q42" s="87"/>
    </row>
  </sheetData>
  <mergeCells count="11">
    <mergeCell ref="C1:N1"/>
    <mergeCell ref="K8:N8"/>
    <mergeCell ref="K9:N9"/>
    <mergeCell ref="K10:N10"/>
    <mergeCell ref="K11:N11"/>
    <mergeCell ref="D2:I2"/>
    <mergeCell ref="K2:N2"/>
    <mergeCell ref="K4:N4"/>
    <mergeCell ref="K5:N5"/>
    <mergeCell ref="K6:N6"/>
    <mergeCell ref="K7:N7"/>
  </mergeCells>
  <printOptions horizontalCentered="1"/>
  <pageMargins left="0.70866141732283472" right="0.70866141732283472" top="0.78740157480314965" bottom="0.78740157480314965" header="0.31496062992125984" footer="0.31496062992125984"/>
  <pageSetup paperSize="8" scale="5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4" zoomScale="80" zoomScaleNormal="80" workbookViewId="0">
      <selection activeCell="J4" sqref="J4"/>
    </sheetView>
  </sheetViews>
  <sheetFormatPr baseColWidth="10" defaultColWidth="11.5703125" defaultRowHeight="15" x14ac:dyDescent="0.25"/>
  <cols>
    <col min="1" max="1" width="56" bestFit="1" customWidth="1"/>
    <col min="2" max="2" width="46.85546875" customWidth="1"/>
    <col min="3" max="3" width="23" customWidth="1"/>
    <col min="4" max="4" width="10.7109375" customWidth="1"/>
    <col min="5" max="5" width="12.42578125" customWidth="1"/>
    <col min="6" max="6" width="11.5703125" customWidth="1"/>
    <col min="7" max="7" width="12.5703125" customWidth="1"/>
    <col min="8" max="8" width="17.7109375" customWidth="1"/>
    <col min="9" max="9" width="1.5703125" customWidth="1"/>
    <col min="10" max="11" width="17.28515625" customWidth="1"/>
    <col min="12" max="12" width="13.7109375" customWidth="1"/>
    <col min="13" max="13" width="15.85546875" customWidth="1"/>
  </cols>
  <sheetData>
    <row r="1" spans="1:13" hidden="1" x14ac:dyDescent="0.25"/>
    <row r="2" spans="1:13" ht="19.5" thickBot="1" x14ac:dyDescent="0.35">
      <c r="A2" s="184" t="s">
        <v>12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</row>
    <row r="3" spans="1:13" ht="44.25" customHeight="1" thickBot="1" x14ac:dyDescent="0.4">
      <c r="A3" s="64" t="s">
        <v>167</v>
      </c>
      <c r="B3" s="222" t="s">
        <v>29</v>
      </c>
      <c r="C3" s="248"/>
      <c r="D3" s="248"/>
      <c r="E3" s="248"/>
      <c r="F3" s="248"/>
      <c r="G3" s="248"/>
      <c r="H3" s="249"/>
      <c r="J3" s="225" t="s">
        <v>175</v>
      </c>
      <c r="K3" s="226"/>
      <c r="L3" s="226"/>
      <c r="M3" s="227"/>
    </row>
    <row r="4" spans="1:13" ht="15.75" thickBot="1" x14ac:dyDescent="0.3">
      <c r="E4" s="1"/>
      <c r="F4" s="1"/>
      <c r="G4" s="1"/>
      <c r="H4" s="1"/>
    </row>
    <row r="5" spans="1:13" ht="15.75" thickBot="1" x14ac:dyDescent="0.3">
      <c r="A5" s="250" t="s">
        <v>25</v>
      </c>
      <c r="B5" s="251"/>
      <c r="C5" s="251"/>
      <c r="D5" s="251"/>
      <c r="E5" s="251"/>
      <c r="F5" s="251"/>
      <c r="G5" s="251"/>
      <c r="H5" s="252"/>
      <c r="J5" s="265" t="s">
        <v>168</v>
      </c>
      <c r="K5" s="266"/>
      <c r="L5" s="267"/>
      <c r="M5" s="268"/>
    </row>
    <row r="6" spans="1:13" ht="30.75" thickBot="1" x14ac:dyDescent="0.3">
      <c r="A6" s="90" t="s">
        <v>157</v>
      </c>
      <c r="B6" s="33"/>
      <c r="C6" s="94" t="s">
        <v>26</v>
      </c>
      <c r="D6" s="95" t="s">
        <v>158</v>
      </c>
      <c r="E6" s="34" t="s">
        <v>159</v>
      </c>
      <c r="F6" s="34" t="s">
        <v>160</v>
      </c>
      <c r="G6" s="34" t="s">
        <v>27</v>
      </c>
      <c r="H6" s="62" t="s">
        <v>28</v>
      </c>
      <c r="J6" s="257" t="s">
        <v>169</v>
      </c>
      <c r="K6" s="258"/>
      <c r="L6" s="259"/>
      <c r="M6" s="260"/>
    </row>
    <row r="7" spans="1:13" s="45" customFormat="1" ht="15.75" thickBot="1" x14ac:dyDescent="0.3">
      <c r="A7" s="82"/>
      <c r="B7" s="80"/>
      <c r="C7" s="84">
        <v>0</v>
      </c>
      <c r="D7" s="92">
        <f>SUM($H$7:H7)</f>
        <v>0</v>
      </c>
      <c r="E7" s="81"/>
      <c r="F7" s="81"/>
      <c r="G7" s="81"/>
      <c r="H7" s="83"/>
      <c r="J7" s="76"/>
      <c r="K7" s="77"/>
      <c r="L7" s="78"/>
      <c r="M7" s="79"/>
    </row>
    <row r="8" spans="1:13" x14ac:dyDescent="0.25">
      <c r="A8" s="52" t="s">
        <v>6</v>
      </c>
      <c r="B8" s="30" t="s">
        <v>161</v>
      </c>
      <c r="C8" s="27">
        <v>0</v>
      </c>
      <c r="D8" s="91">
        <f>SUM($H$7:H8)</f>
        <v>14</v>
      </c>
      <c r="E8" s="31">
        <v>14</v>
      </c>
      <c r="F8" s="31"/>
      <c r="G8" s="31"/>
      <c r="H8" s="56">
        <f>SUM(E8:F8)</f>
        <v>14</v>
      </c>
      <c r="J8" s="261"/>
      <c r="K8" s="262"/>
      <c r="L8" s="263"/>
      <c r="M8" s="264"/>
    </row>
    <row r="9" spans="1:13" x14ac:dyDescent="0.25">
      <c r="A9" s="296" t="s">
        <v>30</v>
      </c>
      <c r="B9" s="300" t="s">
        <v>31</v>
      </c>
      <c r="C9" s="2">
        <v>500</v>
      </c>
      <c r="D9" s="91">
        <f>SUM($H$7:H9)</f>
        <v>20</v>
      </c>
      <c r="E9" s="19"/>
      <c r="F9" s="298">
        <v>20</v>
      </c>
      <c r="G9" s="298">
        <v>6</v>
      </c>
      <c r="H9" s="96">
        <f>G9</f>
        <v>6</v>
      </c>
      <c r="J9" s="253"/>
      <c r="K9" s="254"/>
      <c r="L9" s="255"/>
      <c r="M9" s="256"/>
    </row>
    <row r="10" spans="1:13" x14ac:dyDescent="0.25">
      <c r="A10" s="297"/>
      <c r="B10" s="301"/>
      <c r="C10" s="2">
        <v>500</v>
      </c>
      <c r="D10" s="91">
        <f>SUM($H$7:H10)</f>
        <v>34</v>
      </c>
      <c r="E10" s="19"/>
      <c r="F10" s="299"/>
      <c r="G10" s="299"/>
      <c r="H10" s="97">
        <f>F9-G9</f>
        <v>14</v>
      </c>
      <c r="J10" s="253"/>
      <c r="K10" s="254"/>
      <c r="L10" s="255"/>
      <c r="M10" s="256"/>
    </row>
    <row r="11" spans="1:13" x14ac:dyDescent="0.25">
      <c r="A11" s="269" t="s">
        <v>32</v>
      </c>
      <c r="B11" s="300" t="s">
        <v>33</v>
      </c>
      <c r="C11" s="2">
        <v>1400</v>
      </c>
      <c r="D11" s="91">
        <f>SUM($H$7:H11)</f>
        <v>44</v>
      </c>
      <c r="E11" s="19"/>
      <c r="F11" s="298">
        <v>20</v>
      </c>
      <c r="G11" s="298">
        <v>10</v>
      </c>
      <c r="H11" s="96">
        <f>G11</f>
        <v>10</v>
      </c>
      <c r="J11" s="253"/>
      <c r="K11" s="254"/>
      <c r="L11" s="255"/>
      <c r="M11" s="256"/>
    </row>
    <row r="12" spans="1:13" x14ac:dyDescent="0.25">
      <c r="A12" s="270"/>
      <c r="B12" s="301"/>
      <c r="C12" s="2">
        <v>1400</v>
      </c>
      <c r="D12" s="91">
        <f>SUM($H$7:H12)</f>
        <v>54</v>
      </c>
      <c r="E12" s="19"/>
      <c r="F12" s="299"/>
      <c r="G12" s="299"/>
      <c r="H12" s="97">
        <f>F11-G11</f>
        <v>10</v>
      </c>
      <c r="J12" s="253"/>
      <c r="K12" s="254"/>
      <c r="L12" s="255"/>
      <c r="M12" s="256"/>
    </row>
    <row r="13" spans="1:13" x14ac:dyDescent="0.25">
      <c r="A13" s="269" t="s">
        <v>34</v>
      </c>
      <c r="B13" s="300" t="s">
        <v>35</v>
      </c>
      <c r="C13" s="2">
        <v>2500</v>
      </c>
      <c r="D13" s="91">
        <f>SUM($H$7:H13)</f>
        <v>66</v>
      </c>
      <c r="E13" s="19"/>
      <c r="F13" s="298">
        <v>24</v>
      </c>
      <c r="G13" s="298">
        <v>12</v>
      </c>
      <c r="H13" s="96">
        <f>G13</f>
        <v>12</v>
      </c>
      <c r="J13" s="253"/>
      <c r="K13" s="254"/>
      <c r="L13" s="255"/>
      <c r="M13" s="256"/>
    </row>
    <row r="14" spans="1:13" x14ac:dyDescent="0.25">
      <c r="A14" s="270"/>
      <c r="B14" s="301"/>
      <c r="C14" s="2">
        <v>2500</v>
      </c>
      <c r="D14" s="91">
        <f>SUM($H$7:H14)</f>
        <v>78</v>
      </c>
      <c r="E14" s="19"/>
      <c r="F14" s="299"/>
      <c r="G14" s="299"/>
      <c r="H14" s="97">
        <f>F13-G13</f>
        <v>12</v>
      </c>
      <c r="J14" s="253"/>
      <c r="K14" s="254"/>
      <c r="L14" s="255"/>
      <c r="M14" s="256"/>
    </row>
    <row r="15" spans="1:13" x14ac:dyDescent="0.25">
      <c r="A15" s="269" t="s">
        <v>36</v>
      </c>
      <c r="B15" s="300" t="s">
        <v>37</v>
      </c>
      <c r="C15" s="2">
        <v>3900</v>
      </c>
      <c r="D15" s="91">
        <f>SUM($H$7:H15)</f>
        <v>90</v>
      </c>
      <c r="E15" s="19"/>
      <c r="F15" s="298">
        <v>24</v>
      </c>
      <c r="G15" s="298">
        <v>12</v>
      </c>
      <c r="H15" s="96">
        <f>G15</f>
        <v>12</v>
      </c>
      <c r="J15" s="253"/>
      <c r="K15" s="254"/>
      <c r="L15" s="255"/>
      <c r="M15" s="256"/>
    </row>
    <row r="16" spans="1:13" x14ac:dyDescent="0.25">
      <c r="A16" s="270"/>
      <c r="B16" s="301"/>
      <c r="C16" s="2">
        <v>3900</v>
      </c>
      <c r="D16" s="91">
        <f>SUM($H$7:H16)</f>
        <v>102</v>
      </c>
      <c r="E16" s="19"/>
      <c r="F16" s="299"/>
      <c r="G16" s="299"/>
      <c r="H16" s="97">
        <f>F15-G15</f>
        <v>12</v>
      </c>
      <c r="J16" s="253"/>
      <c r="K16" s="254"/>
      <c r="L16" s="255"/>
      <c r="M16" s="256"/>
    </row>
    <row r="17" spans="1:13" x14ac:dyDescent="0.25">
      <c r="A17" s="53" t="s">
        <v>38</v>
      </c>
      <c r="B17" s="18" t="s">
        <v>162</v>
      </c>
      <c r="C17" s="2">
        <v>3900</v>
      </c>
      <c r="D17" s="91">
        <f>SUM($H$7:H17)</f>
        <v>111</v>
      </c>
      <c r="E17" s="19"/>
      <c r="F17" s="19">
        <v>9</v>
      </c>
      <c r="G17" s="19"/>
      <c r="H17" s="60">
        <f>SUM(E17:F17)</f>
        <v>9</v>
      </c>
      <c r="J17" s="253"/>
      <c r="K17" s="254"/>
      <c r="L17" s="255"/>
      <c r="M17" s="256"/>
    </row>
    <row r="18" spans="1:13" x14ac:dyDescent="0.25">
      <c r="A18" s="53" t="s">
        <v>163</v>
      </c>
      <c r="B18" s="18" t="s">
        <v>39</v>
      </c>
      <c r="C18" s="2">
        <v>3900</v>
      </c>
      <c r="D18" s="91">
        <f>SUM($H$7:H18)</f>
        <v>117</v>
      </c>
      <c r="E18" s="19"/>
      <c r="F18" s="19">
        <v>6</v>
      </c>
      <c r="G18" s="19"/>
      <c r="H18" s="60">
        <f>SUM(E18:F18)</f>
        <v>6</v>
      </c>
      <c r="J18" s="253"/>
      <c r="K18" s="254"/>
      <c r="L18" s="255"/>
      <c r="M18" s="256"/>
    </row>
    <row r="19" spans="1:13" x14ac:dyDescent="0.25">
      <c r="A19" s="54" t="s">
        <v>40</v>
      </c>
      <c r="B19" s="35" t="s">
        <v>41</v>
      </c>
      <c r="C19" s="26">
        <v>3900</v>
      </c>
      <c r="D19" s="91">
        <f>SUM($H$7:H19)</f>
        <v>118</v>
      </c>
      <c r="E19" s="36"/>
      <c r="F19" s="36">
        <v>1</v>
      </c>
      <c r="G19" s="36"/>
      <c r="H19" s="57">
        <f>SUM(E19:F19)</f>
        <v>1</v>
      </c>
      <c r="J19" s="253"/>
      <c r="K19" s="254"/>
      <c r="L19" s="255"/>
      <c r="M19" s="256"/>
    </row>
    <row r="20" spans="1:13" ht="15.75" thickBot="1" x14ac:dyDescent="0.3">
      <c r="A20" s="54" t="s">
        <v>42</v>
      </c>
      <c r="B20" s="35" t="s">
        <v>161</v>
      </c>
      <c r="C20" s="26">
        <v>3900</v>
      </c>
      <c r="D20" s="93">
        <f>SUM($H$7:H20)</f>
        <v>120</v>
      </c>
      <c r="E20" s="36">
        <v>2</v>
      </c>
      <c r="F20" s="36"/>
      <c r="G20" s="36"/>
      <c r="H20" s="57">
        <f>SUM(E20:F20)</f>
        <v>2</v>
      </c>
      <c r="J20" s="253"/>
      <c r="K20" s="254"/>
      <c r="L20" s="255"/>
      <c r="M20" s="256"/>
    </row>
    <row r="21" spans="1:13" ht="15.75" thickBot="1" x14ac:dyDescent="0.3">
      <c r="A21" s="32" t="s">
        <v>43</v>
      </c>
      <c r="B21" s="33"/>
      <c r="C21" s="33"/>
      <c r="D21" s="33"/>
      <c r="E21" s="29">
        <f>SUM(E8:E20)</f>
        <v>16</v>
      </c>
      <c r="F21" s="37">
        <f>SUM(F9:F20)</f>
        <v>104</v>
      </c>
      <c r="G21" s="37">
        <f>SUM(G9:G15)</f>
        <v>40</v>
      </c>
      <c r="H21" s="38">
        <f t="shared" ref="H21" si="0">E21+F21</f>
        <v>120</v>
      </c>
      <c r="J21" s="244"/>
      <c r="K21" s="245"/>
      <c r="L21" s="246"/>
      <c r="M21" s="247"/>
    </row>
    <row r="22" spans="1:13" x14ac:dyDescent="0.25">
      <c r="E22" s="1"/>
      <c r="F22" s="1"/>
      <c r="G22" s="1"/>
      <c r="H22" s="1"/>
    </row>
    <row r="23" spans="1:13" ht="15.75" thickBot="1" x14ac:dyDescent="0.3">
      <c r="E23" s="1"/>
      <c r="F23" s="1"/>
      <c r="G23" s="1"/>
      <c r="H23" s="1"/>
    </row>
    <row r="24" spans="1:13" ht="45.75" thickBot="1" x14ac:dyDescent="0.3">
      <c r="A24" s="193" t="s">
        <v>44</v>
      </c>
      <c r="B24" s="28"/>
      <c r="C24" s="238" t="s">
        <v>45</v>
      </c>
      <c r="D24" s="239"/>
      <c r="E24" s="206" t="s">
        <v>46</v>
      </c>
      <c r="F24" s="206" t="s">
        <v>47</v>
      </c>
      <c r="G24" s="206" t="s">
        <v>4</v>
      </c>
      <c r="H24" s="207" t="s">
        <v>4</v>
      </c>
      <c r="J24" s="63" t="s">
        <v>133</v>
      </c>
      <c r="K24" s="65" t="s">
        <v>134</v>
      </c>
      <c r="L24" s="118" t="s">
        <v>135</v>
      </c>
      <c r="M24" s="126" t="s">
        <v>136</v>
      </c>
    </row>
    <row r="25" spans="1:13" ht="15.75" thickBot="1" x14ac:dyDescent="0.3">
      <c r="A25" s="21"/>
      <c r="B25" s="22"/>
      <c r="C25" s="241"/>
      <c r="D25" s="242"/>
      <c r="E25" s="23"/>
      <c r="F25" s="23"/>
      <c r="G25" s="23"/>
      <c r="H25" s="24"/>
      <c r="J25" s="73"/>
      <c r="K25" s="150"/>
      <c r="L25" s="74"/>
      <c r="M25" s="151"/>
    </row>
    <row r="26" spans="1:13" ht="30.75" thickBot="1" x14ac:dyDescent="0.3">
      <c r="A26" s="208" t="s">
        <v>48</v>
      </c>
      <c r="B26" s="209" t="s">
        <v>49</v>
      </c>
      <c r="C26" s="240"/>
      <c r="D26" s="240"/>
      <c r="E26" s="206"/>
      <c r="F26" s="206"/>
      <c r="G26" s="206"/>
      <c r="H26" s="207"/>
      <c r="J26" s="8"/>
      <c r="K26" s="121"/>
      <c r="L26" s="6"/>
      <c r="M26" s="9"/>
    </row>
    <row r="27" spans="1:13" x14ac:dyDescent="0.25">
      <c r="A27" s="58" t="s">
        <v>6</v>
      </c>
      <c r="B27" s="187" t="s">
        <v>50</v>
      </c>
      <c r="C27" s="243" t="s">
        <v>51</v>
      </c>
      <c r="D27" s="243"/>
      <c r="E27" s="31">
        <v>14</v>
      </c>
      <c r="F27" s="31" t="s">
        <v>54</v>
      </c>
      <c r="G27" s="31"/>
      <c r="H27" s="56">
        <v>260000</v>
      </c>
      <c r="J27" s="16"/>
      <c r="K27" s="124">
        <v>260000</v>
      </c>
      <c r="L27" s="17"/>
      <c r="M27" s="128"/>
    </row>
    <row r="28" spans="1:13" x14ac:dyDescent="0.25">
      <c r="A28" s="14" t="s">
        <v>52</v>
      </c>
      <c r="B28" s="17" t="s">
        <v>50</v>
      </c>
      <c r="C28" s="237" t="s">
        <v>51</v>
      </c>
      <c r="D28" s="237"/>
      <c r="E28" s="19">
        <f>E20</f>
        <v>2</v>
      </c>
      <c r="F28" s="19" t="s">
        <v>54</v>
      </c>
      <c r="G28" s="19"/>
      <c r="H28" s="60">
        <v>60000</v>
      </c>
      <c r="J28" s="16"/>
      <c r="K28" s="124">
        <v>60000</v>
      </c>
      <c r="L28" s="17"/>
      <c r="M28" s="128"/>
    </row>
    <row r="29" spans="1:13" x14ac:dyDescent="0.25">
      <c r="A29" s="14" t="s">
        <v>53</v>
      </c>
      <c r="B29" s="17" t="s">
        <v>164</v>
      </c>
      <c r="C29" s="237" t="s">
        <v>51</v>
      </c>
      <c r="D29" s="237"/>
      <c r="E29" s="19">
        <f>F21</f>
        <v>104</v>
      </c>
      <c r="F29" s="19" t="s">
        <v>55</v>
      </c>
      <c r="G29" s="19">
        <v>18800</v>
      </c>
      <c r="H29" s="60">
        <f>G29*E29</f>
        <v>1955200</v>
      </c>
      <c r="I29" s="1"/>
      <c r="J29" s="16"/>
      <c r="K29" s="124">
        <v>1955200</v>
      </c>
      <c r="L29" s="17"/>
      <c r="M29" s="128"/>
    </row>
    <row r="30" spans="1:13" ht="15.75" thickBot="1" x14ac:dyDescent="0.3">
      <c r="A30" s="59" t="s">
        <v>7</v>
      </c>
      <c r="B30" s="190" t="s">
        <v>165</v>
      </c>
      <c r="C30" s="277"/>
      <c r="D30" s="277"/>
      <c r="E30" s="36">
        <f>F21</f>
        <v>104</v>
      </c>
      <c r="F30" s="36" t="s">
        <v>55</v>
      </c>
      <c r="G30" s="36">
        <f>200*24</f>
        <v>4800</v>
      </c>
      <c r="H30" s="57">
        <f>G30*E30</f>
        <v>499200</v>
      </c>
      <c r="I30" s="1"/>
      <c r="J30" s="16"/>
      <c r="K30" s="124">
        <v>499200</v>
      </c>
      <c r="L30" s="17"/>
      <c r="M30" s="128"/>
    </row>
    <row r="31" spans="1:13" ht="15.75" thickBot="1" x14ac:dyDescent="0.3">
      <c r="A31" s="193" t="s">
        <v>56</v>
      </c>
      <c r="B31" s="28"/>
      <c r="C31" s="278"/>
      <c r="D31" s="279"/>
      <c r="E31" s="130"/>
      <c r="F31" s="130"/>
      <c r="G31" s="130"/>
      <c r="H31" s="131">
        <f>SUM(H27:H30)</f>
        <v>2774400</v>
      </c>
      <c r="I31" s="1"/>
      <c r="J31" s="49" t="s">
        <v>137</v>
      </c>
      <c r="K31" s="122">
        <f>SUM(K27:K30)</f>
        <v>2774400</v>
      </c>
      <c r="L31" s="50">
        <v>50</v>
      </c>
      <c r="M31" s="123">
        <f>K31/100*L31</f>
        <v>1387200</v>
      </c>
    </row>
    <row r="32" spans="1:13" ht="15.75" thickBot="1" x14ac:dyDescent="0.3">
      <c r="A32" s="39"/>
      <c r="B32" s="40"/>
      <c r="C32" s="280"/>
      <c r="D32" s="281"/>
      <c r="E32" s="132"/>
      <c r="F32" s="132"/>
      <c r="G32" s="132"/>
      <c r="H32" s="133"/>
      <c r="J32" s="16"/>
      <c r="K32" s="124"/>
      <c r="L32" s="17"/>
      <c r="M32" s="128"/>
    </row>
    <row r="33" spans="1:13" ht="15.75" thickBot="1" x14ac:dyDescent="0.3">
      <c r="A33" s="193" t="s">
        <v>57</v>
      </c>
      <c r="B33" s="194"/>
      <c r="C33" s="273"/>
      <c r="D33" s="273"/>
      <c r="E33" s="134"/>
      <c r="F33" s="134"/>
      <c r="G33" s="134"/>
      <c r="H33" s="55"/>
      <c r="J33" s="49"/>
      <c r="K33" s="122"/>
      <c r="L33" s="50"/>
      <c r="M33" s="123"/>
    </row>
    <row r="34" spans="1:13" x14ac:dyDescent="0.25">
      <c r="A34" s="82" t="s">
        <v>58</v>
      </c>
      <c r="B34" s="27" t="s">
        <v>59</v>
      </c>
      <c r="C34" s="274" t="s">
        <v>60</v>
      </c>
      <c r="D34" s="274"/>
      <c r="E34" s="31"/>
      <c r="F34" s="31" t="s">
        <v>132</v>
      </c>
      <c r="G34" s="31">
        <v>40000</v>
      </c>
      <c r="H34" s="56">
        <f>G34</f>
        <v>40000</v>
      </c>
      <c r="J34" s="16"/>
      <c r="K34" s="124">
        <v>40000</v>
      </c>
      <c r="L34" s="17"/>
      <c r="M34" s="128"/>
    </row>
    <row r="35" spans="1:13" x14ac:dyDescent="0.25">
      <c r="A35" s="51"/>
      <c r="B35" s="2" t="s">
        <v>0</v>
      </c>
      <c r="C35" s="276" t="s">
        <v>60</v>
      </c>
      <c r="D35" s="276"/>
      <c r="E35" s="19">
        <f>F9</f>
        <v>20</v>
      </c>
      <c r="F35" s="19" t="s">
        <v>55</v>
      </c>
      <c r="G35" s="19">
        <v>1500</v>
      </c>
      <c r="H35" s="60">
        <f>G35*E35</f>
        <v>30000</v>
      </c>
      <c r="J35" s="16"/>
      <c r="K35" s="124">
        <v>30000</v>
      </c>
      <c r="L35" s="17"/>
      <c r="M35" s="128"/>
    </row>
    <row r="36" spans="1:13" x14ac:dyDescent="0.25">
      <c r="A36" s="51"/>
      <c r="B36" s="2" t="s">
        <v>61</v>
      </c>
      <c r="C36" s="276" t="s">
        <v>60</v>
      </c>
      <c r="D36" s="276"/>
      <c r="E36" s="19">
        <f>F9</f>
        <v>20</v>
      </c>
      <c r="F36" s="19" t="s">
        <v>55</v>
      </c>
      <c r="G36" s="19">
        <v>400</v>
      </c>
      <c r="H36" s="60">
        <f>G36*E36</f>
        <v>8000</v>
      </c>
      <c r="J36" s="16"/>
      <c r="K36" s="124">
        <v>8000</v>
      </c>
      <c r="L36" s="17"/>
      <c r="M36" s="128"/>
    </row>
    <row r="37" spans="1:13" x14ac:dyDescent="0.25">
      <c r="A37" s="51" t="s">
        <v>62</v>
      </c>
      <c r="B37" s="2" t="s">
        <v>59</v>
      </c>
      <c r="C37" s="276" t="s">
        <v>60</v>
      </c>
      <c r="D37" s="276"/>
      <c r="E37" s="19"/>
      <c r="F37" s="19" t="s">
        <v>132</v>
      </c>
      <c r="G37" s="19">
        <v>20000</v>
      </c>
      <c r="H37" s="60">
        <f>G37</f>
        <v>20000</v>
      </c>
      <c r="J37" s="16"/>
      <c r="K37" s="124">
        <v>20000</v>
      </c>
      <c r="L37" s="17"/>
      <c r="M37" s="128"/>
    </row>
    <row r="38" spans="1:13" x14ac:dyDescent="0.25">
      <c r="A38" s="51"/>
      <c r="B38" s="2" t="s">
        <v>0</v>
      </c>
      <c r="C38" s="276" t="s">
        <v>60</v>
      </c>
      <c r="D38" s="276"/>
      <c r="E38" s="19">
        <f>F11</f>
        <v>20</v>
      </c>
      <c r="F38" s="19" t="s">
        <v>55</v>
      </c>
      <c r="G38" s="19">
        <v>1500</v>
      </c>
      <c r="H38" s="60">
        <f>G38*E38</f>
        <v>30000</v>
      </c>
      <c r="J38" s="16"/>
      <c r="K38" s="124">
        <v>30000</v>
      </c>
      <c r="L38" s="17"/>
      <c r="M38" s="128"/>
    </row>
    <row r="39" spans="1:13" x14ac:dyDescent="0.25">
      <c r="A39" s="51"/>
      <c r="B39" s="2" t="s">
        <v>61</v>
      </c>
      <c r="C39" s="276" t="s">
        <v>60</v>
      </c>
      <c r="D39" s="276"/>
      <c r="E39" s="19">
        <f>F11</f>
        <v>20</v>
      </c>
      <c r="F39" s="19" t="s">
        <v>55</v>
      </c>
      <c r="G39" s="19">
        <v>400</v>
      </c>
      <c r="H39" s="60">
        <f t="shared" ref="H39:H45" si="1">G39*E39</f>
        <v>8000</v>
      </c>
      <c r="J39" s="16"/>
      <c r="K39" s="124">
        <v>8000</v>
      </c>
      <c r="L39" s="17"/>
      <c r="M39" s="128"/>
    </row>
    <row r="40" spans="1:13" x14ac:dyDescent="0.25">
      <c r="A40" s="51" t="s">
        <v>63</v>
      </c>
      <c r="B40" s="2" t="s">
        <v>59</v>
      </c>
      <c r="C40" s="276" t="s">
        <v>60</v>
      </c>
      <c r="D40" s="276"/>
      <c r="E40" s="19"/>
      <c r="F40" s="19" t="s">
        <v>132</v>
      </c>
      <c r="G40" s="19">
        <v>25000</v>
      </c>
      <c r="H40" s="60">
        <f>G40</f>
        <v>25000</v>
      </c>
      <c r="J40" s="16"/>
      <c r="K40" s="124">
        <v>25000</v>
      </c>
      <c r="L40" s="17"/>
      <c r="M40" s="128"/>
    </row>
    <row r="41" spans="1:13" x14ac:dyDescent="0.25">
      <c r="A41" s="51"/>
      <c r="B41" s="2" t="s">
        <v>0</v>
      </c>
      <c r="C41" s="276" t="s">
        <v>60</v>
      </c>
      <c r="D41" s="276"/>
      <c r="E41" s="19">
        <f>F13</f>
        <v>24</v>
      </c>
      <c r="F41" s="19" t="s">
        <v>55</v>
      </c>
      <c r="G41" s="19">
        <v>1500</v>
      </c>
      <c r="H41" s="60">
        <f t="shared" si="1"/>
        <v>36000</v>
      </c>
      <c r="J41" s="16"/>
      <c r="K41" s="124">
        <v>36000</v>
      </c>
      <c r="L41" s="17"/>
      <c r="M41" s="128"/>
    </row>
    <row r="42" spans="1:13" x14ac:dyDescent="0.25">
      <c r="A42" s="51"/>
      <c r="B42" s="2" t="s">
        <v>61</v>
      </c>
      <c r="C42" s="276" t="s">
        <v>60</v>
      </c>
      <c r="D42" s="276"/>
      <c r="E42" s="19">
        <f>F15</f>
        <v>24</v>
      </c>
      <c r="F42" s="19" t="s">
        <v>55</v>
      </c>
      <c r="G42" s="19">
        <v>200</v>
      </c>
      <c r="H42" s="60">
        <f t="shared" si="1"/>
        <v>4800</v>
      </c>
      <c r="J42" s="16"/>
      <c r="K42" s="124">
        <v>4800</v>
      </c>
      <c r="L42" s="17"/>
      <c r="M42" s="128"/>
    </row>
    <row r="43" spans="1:13" x14ac:dyDescent="0.25">
      <c r="A43" s="51" t="s">
        <v>64</v>
      </c>
      <c r="B43" s="2" t="s">
        <v>59</v>
      </c>
      <c r="C43" s="276" t="s">
        <v>60</v>
      </c>
      <c r="D43" s="276"/>
      <c r="E43" s="19"/>
      <c r="F43" s="19" t="s">
        <v>132</v>
      </c>
      <c r="G43" s="19">
        <v>40000</v>
      </c>
      <c r="H43" s="60">
        <f>G43</f>
        <v>40000</v>
      </c>
      <c r="J43" s="16"/>
      <c r="K43" s="124">
        <v>40000</v>
      </c>
      <c r="L43" s="17"/>
      <c r="M43" s="128"/>
    </row>
    <row r="44" spans="1:13" x14ac:dyDescent="0.25">
      <c r="A44" s="51"/>
      <c r="B44" s="2" t="s">
        <v>0</v>
      </c>
      <c r="C44" s="276" t="s">
        <v>60</v>
      </c>
      <c r="D44" s="276"/>
      <c r="E44" s="19">
        <f>F15</f>
        <v>24</v>
      </c>
      <c r="F44" s="19" t="s">
        <v>55</v>
      </c>
      <c r="G44" s="19">
        <v>1500</v>
      </c>
      <c r="H44" s="60">
        <f t="shared" si="1"/>
        <v>36000</v>
      </c>
      <c r="J44" s="16"/>
      <c r="K44" s="124">
        <v>36000</v>
      </c>
      <c r="L44" s="17"/>
      <c r="M44" s="128"/>
    </row>
    <row r="45" spans="1:13" x14ac:dyDescent="0.25">
      <c r="A45" s="51"/>
      <c r="B45" s="2" t="s">
        <v>61</v>
      </c>
      <c r="C45" s="276" t="s">
        <v>60</v>
      </c>
      <c r="D45" s="276"/>
      <c r="E45" s="19">
        <f>F15</f>
        <v>24</v>
      </c>
      <c r="F45" s="19" t="s">
        <v>55</v>
      </c>
      <c r="G45" s="19">
        <v>200</v>
      </c>
      <c r="H45" s="60">
        <f t="shared" si="1"/>
        <v>4800</v>
      </c>
      <c r="J45" s="16"/>
      <c r="K45" s="124">
        <v>4800</v>
      </c>
      <c r="L45" s="17"/>
      <c r="M45" s="128"/>
    </row>
    <row r="46" spans="1:13" ht="15.75" thickBot="1" x14ac:dyDescent="0.3">
      <c r="A46" s="191" t="s">
        <v>65</v>
      </c>
      <c r="B46" s="26" t="s">
        <v>1</v>
      </c>
      <c r="C46" s="275" t="s">
        <v>60</v>
      </c>
      <c r="D46" s="275"/>
      <c r="E46" s="36"/>
      <c r="F46" s="36" t="s">
        <v>132</v>
      </c>
      <c r="G46" s="36"/>
      <c r="H46" s="57">
        <v>10000</v>
      </c>
      <c r="J46" s="16"/>
      <c r="K46" s="141">
        <v>10000</v>
      </c>
      <c r="L46" s="17"/>
      <c r="M46" s="128"/>
    </row>
    <row r="47" spans="1:13" ht="15.75" thickBot="1" x14ac:dyDescent="0.3">
      <c r="A47" s="193" t="s">
        <v>66</v>
      </c>
      <c r="B47" s="194"/>
      <c r="C47" s="271"/>
      <c r="D47" s="271"/>
      <c r="E47" s="134"/>
      <c r="F47" s="134"/>
      <c r="G47" s="134"/>
      <c r="H47" s="55">
        <f>SUM(H34:H46)</f>
        <v>292600</v>
      </c>
      <c r="J47" s="49" t="s">
        <v>137</v>
      </c>
      <c r="K47" s="138">
        <f>SUM(K34:K46)</f>
        <v>292600</v>
      </c>
      <c r="L47" s="61">
        <v>50</v>
      </c>
      <c r="M47" s="123">
        <f>K47/100*L47</f>
        <v>146300</v>
      </c>
    </row>
    <row r="48" spans="1:13" ht="15.75" thickBot="1" x14ac:dyDescent="0.3">
      <c r="A48" s="39"/>
      <c r="B48" s="40"/>
      <c r="C48" s="272"/>
      <c r="D48" s="272"/>
      <c r="E48" s="132"/>
      <c r="F48" s="132"/>
      <c r="G48" s="132"/>
      <c r="H48" s="133"/>
      <c r="J48" s="16"/>
      <c r="K48" s="142"/>
      <c r="L48" s="17"/>
      <c r="M48" s="128"/>
    </row>
    <row r="49" spans="1:13" ht="15.75" thickBot="1" x14ac:dyDescent="0.3">
      <c r="A49" s="193" t="s">
        <v>67</v>
      </c>
      <c r="B49" s="194"/>
      <c r="C49" s="273"/>
      <c r="D49" s="273"/>
      <c r="E49" s="134"/>
      <c r="F49" s="134"/>
      <c r="G49" s="134"/>
      <c r="H49" s="55"/>
      <c r="J49" s="49"/>
      <c r="K49" s="122"/>
      <c r="L49" s="50"/>
      <c r="M49" s="123"/>
    </row>
    <row r="50" spans="1:13" x14ac:dyDescent="0.25">
      <c r="A50" s="20" t="s">
        <v>68</v>
      </c>
      <c r="B50" s="47" t="s">
        <v>69</v>
      </c>
      <c r="C50" s="274" t="s">
        <v>60</v>
      </c>
      <c r="D50" s="274"/>
      <c r="E50" s="135"/>
      <c r="F50" s="135"/>
      <c r="G50" s="135"/>
      <c r="H50" s="56">
        <v>150000</v>
      </c>
      <c r="J50" s="16"/>
      <c r="K50" s="124">
        <v>150000</v>
      </c>
      <c r="L50" s="17"/>
      <c r="M50" s="128"/>
    </row>
    <row r="51" spans="1:13" ht="15.75" thickBot="1" x14ac:dyDescent="0.3">
      <c r="A51" s="41" t="s">
        <v>68</v>
      </c>
      <c r="B51" s="48" t="s">
        <v>152</v>
      </c>
      <c r="C51" s="275" t="s">
        <v>60</v>
      </c>
      <c r="D51" s="275"/>
      <c r="E51" s="136"/>
      <c r="F51" s="136"/>
      <c r="G51" s="136"/>
      <c r="H51" s="57">
        <v>200000</v>
      </c>
      <c r="J51" s="16"/>
      <c r="K51" s="124">
        <v>200000</v>
      </c>
      <c r="L51" s="17"/>
      <c r="M51" s="128"/>
    </row>
    <row r="52" spans="1:13" ht="15.75" thickBot="1" x14ac:dyDescent="0.3">
      <c r="A52" s="193" t="s">
        <v>166</v>
      </c>
      <c r="B52" s="194"/>
      <c r="C52" s="273"/>
      <c r="D52" s="273"/>
      <c r="E52" s="134"/>
      <c r="F52" s="134"/>
      <c r="G52" s="134"/>
      <c r="H52" s="55">
        <f>SUM(H50:H51)</f>
        <v>350000</v>
      </c>
      <c r="J52" s="49" t="s">
        <v>137</v>
      </c>
      <c r="K52" s="122">
        <f>SUM(K50:K51)</f>
        <v>350000</v>
      </c>
      <c r="L52" s="50">
        <v>50</v>
      </c>
      <c r="M52" s="123">
        <f>K52/100*L52</f>
        <v>175000</v>
      </c>
    </row>
    <row r="53" spans="1:13" ht="15.75" thickBot="1" x14ac:dyDescent="0.3">
      <c r="A53" s="21"/>
      <c r="B53" s="196"/>
      <c r="C53" s="284"/>
      <c r="D53" s="284"/>
      <c r="E53" s="197"/>
      <c r="F53" s="197"/>
      <c r="G53" s="197"/>
      <c r="H53" s="197"/>
      <c r="J53" s="16"/>
      <c r="K53" s="124"/>
      <c r="L53" s="17"/>
      <c r="M53" s="128"/>
    </row>
    <row r="54" spans="1:13" ht="15.75" thickBot="1" x14ac:dyDescent="0.3">
      <c r="A54" s="193" t="s">
        <v>70</v>
      </c>
      <c r="B54" s="194"/>
      <c r="C54" s="273"/>
      <c r="D54" s="273"/>
      <c r="E54" s="134"/>
      <c r="F54" s="134"/>
      <c r="G54" s="134"/>
      <c r="H54" s="55"/>
      <c r="J54" s="49"/>
      <c r="K54" s="122"/>
      <c r="L54" s="50"/>
      <c r="M54" s="123"/>
    </row>
    <row r="55" spans="1:13" x14ac:dyDescent="0.25">
      <c r="A55" s="82" t="s">
        <v>58</v>
      </c>
      <c r="B55" s="80"/>
      <c r="C55" s="274" t="s">
        <v>60</v>
      </c>
      <c r="D55" s="274"/>
      <c r="E55" s="135">
        <f>G9</f>
        <v>6</v>
      </c>
      <c r="F55" s="135"/>
      <c r="G55" s="135">
        <v>16000</v>
      </c>
      <c r="H55" s="198">
        <f t="shared" ref="H55:H58" si="2">G55*E55</f>
        <v>96000</v>
      </c>
      <c r="J55" s="16"/>
      <c r="K55" s="124">
        <v>96000</v>
      </c>
      <c r="L55" s="17"/>
      <c r="M55" s="128"/>
    </row>
    <row r="56" spans="1:13" x14ac:dyDescent="0.25">
      <c r="A56" s="43" t="s">
        <v>62</v>
      </c>
      <c r="B56" s="2"/>
      <c r="C56" s="276" t="s">
        <v>60</v>
      </c>
      <c r="D56" s="276"/>
      <c r="E56" s="19">
        <f>G11</f>
        <v>10</v>
      </c>
      <c r="F56" s="19"/>
      <c r="G56" s="137">
        <v>16000</v>
      </c>
      <c r="H56" s="128">
        <f t="shared" si="2"/>
        <v>160000</v>
      </c>
      <c r="J56" s="16"/>
      <c r="K56" s="124">
        <v>160000</v>
      </c>
      <c r="L56" s="17"/>
      <c r="M56" s="128"/>
    </row>
    <row r="57" spans="1:13" x14ac:dyDescent="0.25">
      <c r="A57" s="43" t="s">
        <v>63</v>
      </c>
      <c r="B57" s="2"/>
      <c r="C57" s="276" t="s">
        <v>60</v>
      </c>
      <c r="D57" s="276"/>
      <c r="E57" s="19">
        <f>G13</f>
        <v>12</v>
      </c>
      <c r="F57" s="19"/>
      <c r="G57" s="137">
        <v>16000</v>
      </c>
      <c r="H57" s="128">
        <f>G57*E57</f>
        <v>192000</v>
      </c>
      <c r="J57" s="16"/>
      <c r="K57" s="124">
        <v>192000</v>
      </c>
      <c r="L57" s="17"/>
      <c r="M57" s="128"/>
    </row>
    <row r="58" spans="1:13" x14ac:dyDescent="0.25">
      <c r="A58" s="43" t="s">
        <v>64</v>
      </c>
      <c r="B58" s="2"/>
      <c r="C58" s="276" t="s">
        <v>60</v>
      </c>
      <c r="D58" s="276"/>
      <c r="E58" s="19">
        <f>G15</f>
        <v>12</v>
      </c>
      <c r="F58" s="19"/>
      <c r="G58" s="137">
        <v>16000</v>
      </c>
      <c r="H58" s="128">
        <f t="shared" si="2"/>
        <v>192000</v>
      </c>
      <c r="J58" s="16"/>
      <c r="K58" s="124">
        <v>192000</v>
      </c>
      <c r="L58" s="17"/>
      <c r="M58" s="128"/>
    </row>
    <row r="59" spans="1:13" ht="15.75" thickBot="1" x14ac:dyDescent="0.3">
      <c r="A59" s="199" t="s">
        <v>71</v>
      </c>
      <c r="B59" s="190" t="s">
        <v>2</v>
      </c>
      <c r="C59" s="275" t="s">
        <v>60</v>
      </c>
      <c r="D59" s="275"/>
      <c r="E59" s="36"/>
      <c r="F59" s="36"/>
      <c r="G59" s="36"/>
      <c r="H59" s="144">
        <v>35000</v>
      </c>
      <c r="J59" s="16"/>
      <c r="K59" s="124">
        <v>35000</v>
      </c>
      <c r="L59" s="17"/>
      <c r="M59" s="128"/>
    </row>
    <row r="60" spans="1:13" ht="15.75" thickBot="1" x14ac:dyDescent="0.3">
      <c r="A60" s="193" t="s">
        <v>72</v>
      </c>
      <c r="B60" s="194"/>
      <c r="C60" s="282"/>
      <c r="D60" s="282"/>
      <c r="E60" s="134"/>
      <c r="F60" s="134"/>
      <c r="G60" s="134"/>
      <c r="H60" s="55">
        <f>SUM(H55:H59)</f>
        <v>675000</v>
      </c>
      <c r="J60" s="49" t="s">
        <v>137</v>
      </c>
      <c r="K60" s="122">
        <f>SUM(K55:K59)</f>
        <v>675000</v>
      </c>
      <c r="L60" s="50">
        <v>50</v>
      </c>
      <c r="M60" s="123">
        <f>K60/100*L60</f>
        <v>337500</v>
      </c>
    </row>
    <row r="61" spans="1:13" ht="15.75" thickBot="1" x14ac:dyDescent="0.3">
      <c r="A61" s="39"/>
      <c r="B61" s="40"/>
      <c r="C61" s="283"/>
      <c r="D61" s="283"/>
      <c r="E61" s="132"/>
      <c r="F61" s="132"/>
      <c r="G61" s="132"/>
      <c r="H61" s="133"/>
      <c r="J61" s="16"/>
      <c r="K61" s="124"/>
      <c r="L61" s="17"/>
      <c r="M61" s="128"/>
    </row>
    <row r="62" spans="1:13" ht="15.75" thickBot="1" x14ac:dyDescent="0.3">
      <c r="A62" s="193" t="s">
        <v>73</v>
      </c>
      <c r="B62" s="194"/>
      <c r="C62" s="282"/>
      <c r="D62" s="282"/>
      <c r="E62" s="134"/>
      <c r="F62" s="134"/>
      <c r="G62" s="134"/>
      <c r="H62" s="55"/>
      <c r="J62" s="49"/>
      <c r="K62" s="122"/>
      <c r="L62" s="50"/>
      <c r="M62" s="123"/>
    </row>
    <row r="63" spans="1:13" x14ac:dyDescent="0.25">
      <c r="A63" s="82" t="s">
        <v>58</v>
      </c>
      <c r="B63" s="187" t="s">
        <v>74</v>
      </c>
      <c r="C63" s="285" t="s">
        <v>75</v>
      </c>
      <c r="D63" s="285"/>
      <c r="E63" s="31">
        <v>1</v>
      </c>
      <c r="F63" s="31"/>
      <c r="G63" s="31">
        <v>50000</v>
      </c>
      <c r="H63" s="56">
        <f t="shared" ref="H63:H66" si="3">E63*G63</f>
        <v>50000</v>
      </c>
      <c r="J63" s="16"/>
      <c r="K63" s="124">
        <v>50000</v>
      </c>
      <c r="L63" s="17"/>
      <c r="M63" s="128"/>
    </row>
    <row r="64" spans="1:13" x14ac:dyDescent="0.25">
      <c r="A64" s="43" t="s">
        <v>62</v>
      </c>
      <c r="B64" s="46" t="s">
        <v>153</v>
      </c>
      <c r="C64" s="286" t="s">
        <v>75</v>
      </c>
      <c r="D64" s="286"/>
      <c r="E64" s="19">
        <v>1</v>
      </c>
      <c r="F64" s="19"/>
      <c r="G64" s="19">
        <v>50000</v>
      </c>
      <c r="H64" s="60">
        <f t="shared" si="3"/>
        <v>50000</v>
      </c>
      <c r="J64" s="16"/>
      <c r="K64" s="124">
        <v>50000</v>
      </c>
      <c r="L64" s="17"/>
      <c r="M64" s="128"/>
    </row>
    <row r="65" spans="1:13" x14ac:dyDescent="0.25">
      <c r="A65" s="43" t="s">
        <v>63</v>
      </c>
      <c r="B65" s="46" t="s">
        <v>153</v>
      </c>
      <c r="C65" s="286" t="s">
        <v>75</v>
      </c>
      <c r="D65" s="286"/>
      <c r="E65" s="19">
        <v>1</v>
      </c>
      <c r="F65" s="19"/>
      <c r="G65" s="19">
        <v>50000</v>
      </c>
      <c r="H65" s="60">
        <f t="shared" si="3"/>
        <v>50000</v>
      </c>
      <c r="J65" s="16"/>
      <c r="K65" s="124">
        <v>50000</v>
      </c>
      <c r="L65" s="17"/>
      <c r="M65" s="128"/>
    </row>
    <row r="66" spans="1:13" ht="15.75" thickBot="1" x14ac:dyDescent="0.3">
      <c r="A66" s="199" t="s">
        <v>64</v>
      </c>
      <c r="B66" s="48" t="s">
        <v>153</v>
      </c>
      <c r="C66" s="288" t="s">
        <v>75</v>
      </c>
      <c r="D66" s="288"/>
      <c r="E66" s="36">
        <v>1</v>
      </c>
      <c r="F66" s="36"/>
      <c r="G66" s="36">
        <v>50000</v>
      </c>
      <c r="H66" s="57">
        <f t="shared" si="3"/>
        <v>50000</v>
      </c>
      <c r="J66" s="16"/>
      <c r="K66" s="124">
        <v>50000</v>
      </c>
      <c r="L66" s="17"/>
      <c r="M66" s="128"/>
    </row>
    <row r="67" spans="1:13" ht="15.75" thickBot="1" x14ac:dyDescent="0.3">
      <c r="A67" s="193" t="s">
        <v>76</v>
      </c>
      <c r="B67" s="194"/>
      <c r="C67" s="282"/>
      <c r="D67" s="282"/>
      <c r="E67" s="134"/>
      <c r="F67" s="134"/>
      <c r="G67" s="134"/>
      <c r="H67" s="55">
        <f>SUM(H63:H66)</f>
        <v>200000</v>
      </c>
      <c r="J67" s="49" t="s">
        <v>137</v>
      </c>
      <c r="K67" s="122">
        <f>SUM(K63:K66)</f>
        <v>200000</v>
      </c>
      <c r="L67" s="50">
        <v>50</v>
      </c>
      <c r="M67" s="123">
        <f>K67/100*L67</f>
        <v>100000</v>
      </c>
    </row>
    <row r="68" spans="1:13" x14ac:dyDescent="0.25">
      <c r="A68" s="82"/>
      <c r="B68" s="80"/>
      <c r="C68" s="285"/>
      <c r="D68" s="285"/>
      <c r="E68" s="135"/>
      <c r="F68" s="135"/>
      <c r="G68" s="135"/>
      <c r="H68" s="56"/>
      <c r="J68" s="16"/>
      <c r="K68" s="124"/>
      <c r="L68" s="17"/>
      <c r="M68" s="128"/>
    </row>
    <row r="69" spans="1:13" x14ac:dyDescent="0.25">
      <c r="A69" s="51" t="s">
        <v>77</v>
      </c>
      <c r="B69" s="46" t="s">
        <v>9</v>
      </c>
      <c r="C69" s="286"/>
      <c r="D69" s="286"/>
      <c r="E69" s="137"/>
      <c r="F69" s="137"/>
      <c r="G69" s="137"/>
      <c r="H69" s="60"/>
      <c r="J69" s="16"/>
      <c r="K69" s="124"/>
      <c r="L69" s="17"/>
      <c r="M69" s="128"/>
    </row>
    <row r="70" spans="1:13" x14ac:dyDescent="0.25">
      <c r="A70" s="51"/>
      <c r="B70" s="46" t="s">
        <v>78</v>
      </c>
      <c r="C70" s="286"/>
      <c r="D70" s="286"/>
      <c r="E70" s="137"/>
      <c r="F70" s="137"/>
      <c r="G70" s="137"/>
      <c r="H70" s="60"/>
      <c r="J70" s="16"/>
      <c r="K70" s="124"/>
      <c r="L70" s="17"/>
      <c r="M70" s="128"/>
    </row>
    <row r="71" spans="1:13" ht="15.75" thickBot="1" x14ac:dyDescent="0.3">
      <c r="A71" s="200"/>
      <c r="B71" s="190" t="s">
        <v>79</v>
      </c>
      <c r="C71" s="287"/>
      <c r="D71" s="287"/>
      <c r="E71" s="36"/>
      <c r="F71" s="36"/>
      <c r="G71" s="36"/>
      <c r="H71" s="144"/>
      <c r="J71" s="16"/>
      <c r="K71" s="124"/>
      <c r="L71" s="17"/>
      <c r="M71" s="128"/>
    </row>
    <row r="72" spans="1:13" ht="15.75" thickBot="1" x14ac:dyDescent="0.3">
      <c r="A72" s="193" t="s">
        <v>80</v>
      </c>
      <c r="B72" s="201"/>
      <c r="C72" s="282"/>
      <c r="D72" s="282"/>
      <c r="E72" s="134"/>
      <c r="F72" s="134"/>
      <c r="G72" s="134"/>
      <c r="H72" s="55">
        <f>SUM(H70:H71)</f>
        <v>0</v>
      </c>
      <c r="J72" s="49" t="s">
        <v>137</v>
      </c>
      <c r="K72" s="122">
        <f>SUM(K70:K71)</f>
        <v>0</v>
      </c>
      <c r="L72" s="50">
        <v>50</v>
      </c>
      <c r="M72" s="123">
        <f>K72/100*L72</f>
        <v>0</v>
      </c>
    </row>
    <row r="73" spans="1:13" ht="15.75" thickBot="1" x14ac:dyDescent="0.3">
      <c r="A73" s="39"/>
      <c r="B73" s="202"/>
      <c r="C73" s="283"/>
      <c r="D73" s="283"/>
      <c r="E73" s="132"/>
      <c r="F73" s="132"/>
      <c r="G73" s="132"/>
      <c r="H73" s="133"/>
      <c r="J73" s="16"/>
      <c r="K73" s="124"/>
      <c r="L73" s="17"/>
      <c r="M73" s="128"/>
    </row>
    <row r="74" spans="1:13" ht="15.75" thickBot="1" x14ac:dyDescent="0.3">
      <c r="A74" s="193" t="s">
        <v>81</v>
      </c>
      <c r="B74" s="194"/>
      <c r="C74" s="282"/>
      <c r="D74" s="282"/>
      <c r="E74" s="134"/>
      <c r="F74" s="134"/>
      <c r="G74" s="134"/>
      <c r="H74" s="55"/>
      <c r="J74" s="49"/>
      <c r="K74" s="122"/>
      <c r="L74" s="50"/>
      <c r="M74" s="123"/>
    </row>
    <row r="75" spans="1:13" x14ac:dyDescent="0.25">
      <c r="A75" s="58" t="s">
        <v>58</v>
      </c>
      <c r="B75" s="187" t="s">
        <v>82</v>
      </c>
      <c r="C75" s="243" t="s">
        <v>83</v>
      </c>
      <c r="D75" s="243"/>
      <c r="E75" s="31">
        <v>550</v>
      </c>
      <c r="F75" s="31" t="s">
        <v>3</v>
      </c>
      <c r="G75" s="31">
        <v>262</v>
      </c>
      <c r="H75" s="198">
        <f>G75*E75</f>
        <v>144100</v>
      </c>
      <c r="J75" s="16"/>
      <c r="K75" s="124">
        <v>144100</v>
      </c>
      <c r="L75" s="17"/>
      <c r="M75" s="128"/>
    </row>
    <row r="76" spans="1:13" x14ac:dyDescent="0.25">
      <c r="A76" s="4" t="s">
        <v>62</v>
      </c>
      <c r="B76" s="17" t="s">
        <v>84</v>
      </c>
      <c r="C76" s="237" t="s">
        <v>83</v>
      </c>
      <c r="D76" s="237"/>
      <c r="E76" s="19">
        <v>1550</v>
      </c>
      <c r="F76" s="19" t="s">
        <v>3</v>
      </c>
      <c r="G76" s="19">
        <v>152</v>
      </c>
      <c r="H76" s="128">
        <f>G76*E76</f>
        <v>235600</v>
      </c>
      <c r="J76" s="16"/>
      <c r="K76" s="124">
        <v>235600</v>
      </c>
      <c r="L76" s="17"/>
      <c r="M76" s="128"/>
    </row>
    <row r="77" spans="1:13" x14ac:dyDescent="0.25">
      <c r="A77" s="4" t="s">
        <v>63</v>
      </c>
      <c r="B77" s="17" t="s">
        <v>85</v>
      </c>
      <c r="C77" s="237" t="s">
        <v>83</v>
      </c>
      <c r="D77" s="237"/>
      <c r="E77" s="19">
        <v>2700</v>
      </c>
      <c r="F77" s="19" t="s">
        <v>3</v>
      </c>
      <c r="G77" s="19">
        <v>105</v>
      </c>
      <c r="H77" s="128">
        <f>G77*E77</f>
        <v>283500</v>
      </c>
      <c r="J77" s="16"/>
      <c r="K77" s="124">
        <v>283500</v>
      </c>
      <c r="L77" s="17"/>
      <c r="M77" s="128"/>
    </row>
    <row r="78" spans="1:13" x14ac:dyDescent="0.25">
      <c r="A78" s="4" t="s">
        <v>64</v>
      </c>
      <c r="B78" s="17" t="s">
        <v>86</v>
      </c>
      <c r="C78" s="237" t="s">
        <v>83</v>
      </c>
      <c r="D78" s="237"/>
      <c r="E78" s="19">
        <v>1500</v>
      </c>
      <c r="F78" s="19" t="s">
        <v>3</v>
      </c>
      <c r="G78" s="19">
        <v>55</v>
      </c>
      <c r="H78" s="128">
        <f>G78*E78</f>
        <v>82500</v>
      </c>
      <c r="J78" s="16"/>
      <c r="K78" s="124">
        <v>82500</v>
      </c>
      <c r="L78" s="17"/>
      <c r="M78" s="128"/>
    </row>
    <row r="79" spans="1:13" x14ac:dyDescent="0.25">
      <c r="A79" s="4" t="s">
        <v>64</v>
      </c>
      <c r="B79" s="17" t="s">
        <v>87</v>
      </c>
      <c r="C79" s="237" t="s">
        <v>83</v>
      </c>
      <c r="D79" s="237"/>
      <c r="E79" s="19">
        <v>50</v>
      </c>
      <c r="F79" s="19" t="s">
        <v>47</v>
      </c>
      <c r="G79" s="19">
        <v>800</v>
      </c>
      <c r="H79" s="128">
        <f>E79*G79</f>
        <v>40000</v>
      </c>
      <c r="J79" s="16"/>
      <c r="K79" s="124">
        <v>40000</v>
      </c>
      <c r="L79" s="17"/>
      <c r="M79" s="128"/>
    </row>
    <row r="80" spans="1:13" ht="15.75" thickBot="1" x14ac:dyDescent="0.3">
      <c r="A80" s="200" t="s">
        <v>71</v>
      </c>
      <c r="B80" s="190" t="s">
        <v>88</v>
      </c>
      <c r="C80" s="287" t="s">
        <v>83</v>
      </c>
      <c r="D80" s="287"/>
      <c r="E80" s="36"/>
      <c r="F80" s="36"/>
      <c r="G80" s="36"/>
      <c r="H80" s="144"/>
      <c r="J80" s="16"/>
      <c r="K80" s="124"/>
      <c r="L80" s="17"/>
      <c r="M80" s="128"/>
    </row>
    <row r="81" spans="1:13" ht="15.75" thickBot="1" x14ac:dyDescent="0.3">
      <c r="A81" s="203" t="s">
        <v>89</v>
      </c>
      <c r="B81" s="201"/>
      <c r="C81" s="282"/>
      <c r="D81" s="282"/>
      <c r="E81" s="134"/>
      <c r="F81" s="134"/>
      <c r="G81" s="134"/>
      <c r="H81" s="55">
        <f>SUM(H75:H80)</f>
        <v>785700</v>
      </c>
      <c r="J81" s="49" t="s">
        <v>137</v>
      </c>
      <c r="K81" s="122">
        <f>SUM(K75:K80)</f>
        <v>785700</v>
      </c>
      <c r="L81" s="50">
        <v>50</v>
      </c>
      <c r="M81" s="123">
        <f>K81/100*L81</f>
        <v>392850</v>
      </c>
    </row>
    <row r="82" spans="1:13" ht="15.75" thickBot="1" x14ac:dyDescent="0.3">
      <c r="A82" s="39"/>
      <c r="B82" s="40"/>
      <c r="C82" s="283"/>
      <c r="D82" s="283"/>
      <c r="E82" s="132"/>
      <c r="F82" s="132"/>
      <c r="G82" s="132"/>
      <c r="H82" s="133"/>
      <c r="J82" s="16"/>
      <c r="K82" s="124"/>
      <c r="L82" s="17"/>
      <c r="M82" s="128"/>
    </row>
    <row r="83" spans="1:13" ht="15.75" thickBot="1" x14ac:dyDescent="0.3">
      <c r="A83" s="193" t="s">
        <v>90</v>
      </c>
      <c r="B83" s="194"/>
      <c r="C83" s="282"/>
      <c r="D83" s="282"/>
      <c r="E83" s="134"/>
      <c r="F83" s="134"/>
      <c r="G83" s="134"/>
      <c r="H83" s="55"/>
      <c r="J83" s="49"/>
      <c r="K83" s="122"/>
      <c r="L83" s="50"/>
      <c r="M83" s="123"/>
    </row>
    <row r="84" spans="1:13" x14ac:dyDescent="0.25">
      <c r="A84" s="195" t="s">
        <v>91</v>
      </c>
      <c r="B84" s="27"/>
      <c r="C84" s="285" t="s">
        <v>92</v>
      </c>
      <c r="D84" s="285"/>
      <c r="E84" s="31">
        <v>3</v>
      </c>
      <c r="F84" s="31"/>
      <c r="G84" s="31">
        <v>10000</v>
      </c>
      <c r="H84" s="198">
        <f>E84*G84</f>
        <v>30000</v>
      </c>
      <c r="J84" s="16"/>
      <c r="K84" s="124">
        <v>30000</v>
      </c>
      <c r="L84" s="17"/>
      <c r="M84" s="128"/>
    </row>
    <row r="85" spans="1:13" x14ac:dyDescent="0.25">
      <c r="A85" s="4" t="s">
        <v>93</v>
      </c>
      <c r="B85" s="2"/>
      <c r="C85" s="286" t="s">
        <v>92</v>
      </c>
      <c r="D85" s="286"/>
      <c r="E85" s="19">
        <v>4</v>
      </c>
      <c r="F85" s="19"/>
      <c r="G85" s="19">
        <v>5000</v>
      </c>
      <c r="H85" s="128">
        <f>E85*G85</f>
        <v>20000</v>
      </c>
      <c r="J85" s="16"/>
      <c r="K85" s="124">
        <v>20000</v>
      </c>
      <c r="L85" s="17"/>
      <c r="M85" s="128"/>
    </row>
    <row r="86" spans="1:13" x14ac:dyDescent="0.25">
      <c r="A86" s="4" t="s">
        <v>94</v>
      </c>
      <c r="B86" s="2"/>
      <c r="C86" s="286" t="s">
        <v>92</v>
      </c>
      <c r="D86" s="286"/>
      <c r="E86" s="19">
        <v>4</v>
      </c>
      <c r="F86" s="19"/>
      <c r="G86" s="19">
        <v>5000</v>
      </c>
      <c r="H86" s="128">
        <f>G86*E86</f>
        <v>20000</v>
      </c>
      <c r="J86" s="16"/>
      <c r="K86" s="124">
        <v>20000</v>
      </c>
      <c r="L86" s="17"/>
      <c r="M86" s="128"/>
    </row>
    <row r="87" spans="1:13" x14ac:dyDescent="0.25">
      <c r="A87" s="4" t="s">
        <v>95</v>
      </c>
      <c r="C87" s="237"/>
      <c r="D87" s="237"/>
      <c r="E87" s="19"/>
      <c r="F87" s="19"/>
      <c r="G87" s="19"/>
      <c r="H87" s="128"/>
      <c r="J87" s="16"/>
      <c r="K87" s="124"/>
      <c r="L87" s="17"/>
      <c r="M87" s="128"/>
    </row>
    <row r="88" spans="1:13" x14ac:dyDescent="0.25">
      <c r="A88" s="4" t="s">
        <v>96</v>
      </c>
      <c r="B88" s="2"/>
      <c r="C88" s="286" t="s">
        <v>92</v>
      </c>
      <c r="D88" s="286"/>
      <c r="E88" s="19">
        <v>4</v>
      </c>
      <c r="F88" s="19"/>
      <c r="G88" s="19">
        <v>6000</v>
      </c>
      <c r="H88" s="128">
        <f>G88*E88</f>
        <v>24000</v>
      </c>
      <c r="J88" s="16"/>
      <c r="K88" s="124">
        <v>24000</v>
      </c>
      <c r="L88" s="17"/>
      <c r="M88" s="128"/>
    </row>
    <row r="89" spans="1:13" ht="15.75" thickBot="1" x14ac:dyDescent="0.3">
      <c r="A89" s="200" t="s">
        <v>97</v>
      </c>
      <c r="B89" s="26"/>
      <c r="C89" s="288" t="s">
        <v>92</v>
      </c>
      <c r="D89" s="288"/>
      <c r="E89" s="36">
        <v>4</v>
      </c>
      <c r="F89" s="36"/>
      <c r="G89" s="36">
        <v>15000</v>
      </c>
      <c r="H89" s="144">
        <f>G89*E89</f>
        <v>60000</v>
      </c>
      <c r="J89" s="16"/>
      <c r="K89" s="124">
        <v>60000</v>
      </c>
      <c r="L89" s="17"/>
      <c r="M89" s="128"/>
    </row>
    <row r="90" spans="1:13" ht="15.75" thickBot="1" x14ac:dyDescent="0.3">
      <c r="A90" s="193" t="s">
        <v>98</v>
      </c>
      <c r="B90" s="194"/>
      <c r="C90" s="282"/>
      <c r="D90" s="282"/>
      <c r="E90" s="134"/>
      <c r="F90" s="134"/>
      <c r="G90" s="134"/>
      <c r="H90" s="55">
        <f>SUM(H84:H89)</f>
        <v>154000</v>
      </c>
      <c r="J90" s="49" t="s">
        <v>137</v>
      </c>
      <c r="K90" s="122">
        <f>SUM(K84:K89)</f>
        <v>154000</v>
      </c>
      <c r="L90" s="50">
        <v>50</v>
      </c>
      <c r="M90" s="123">
        <f>K90/100*L90</f>
        <v>77000</v>
      </c>
    </row>
    <row r="91" spans="1:13" ht="15.75" thickBot="1" x14ac:dyDescent="0.3">
      <c r="A91" s="204"/>
      <c r="B91" s="196"/>
      <c r="C91" s="289"/>
      <c r="D91" s="289"/>
      <c r="E91" s="197"/>
      <c r="F91" s="197"/>
      <c r="G91" s="197"/>
      <c r="H91" s="205"/>
      <c r="J91" s="16"/>
      <c r="K91" s="124"/>
      <c r="L91" s="17"/>
      <c r="M91" s="128"/>
    </row>
    <row r="92" spans="1:13" ht="15.75" thickBot="1" x14ac:dyDescent="0.3">
      <c r="A92" s="193" t="s">
        <v>99</v>
      </c>
      <c r="B92" s="194"/>
      <c r="C92" s="282"/>
      <c r="D92" s="282"/>
      <c r="E92" s="134"/>
      <c r="F92" s="134"/>
      <c r="G92" s="134"/>
      <c r="H92" s="55"/>
      <c r="J92" s="49"/>
      <c r="K92" s="138"/>
      <c r="L92" s="61"/>
      <c r="M92" s="123"/>
    </row>
    <row r="93" spans="1:13" x14ac:dyDescent="0.25">
      <c r="A93" s="58" t="s">
        <v>58</v>
      </c>
      <c r="B93" s="47" t="s">
        <v>100</v>
      </c>
      <c r="C93" s="285" t="s">
        <v>101</v>
      </c>
      <c r="D93" s="285"/>
      <c r="E93" s="135"/>
      <c r="F93" s="135"/>
      <c r="G93" s="135"/>
      <c r="H93" s="56">
        <v>120000</v>
      </c>
      <c r="J93" s="16"/>
      <c r="K93" s="137">
        <v>120000</v>
      </c>
      <c r="L93" s="18"/>
      <c r="M93" s="128"/>
    </row>
    <row r="94" spans="1:13" ht="15.75" thickBot="1" x14ac:dyDescent="0.3">
      <c r="A94" s="200" t="s">
        <v>64</v>
      </c>
      <c r="B94" s="190" t="s">
        <v>8</v>
      </c>
      <c r="C94" s="288" t="s">
        <v>101</v>
      </c>
      <c r="D94" s="288"/>
      <c r="E94" s="36"/>
      <c r="F94" s="36"/>
      <c r="G94" s="36"/>
      <c r="H94" s="144">
        <v>80000</v>
      </c>
      <c r="J94" s="16"/>
      <c r="K94" s="19">
        <v>80000</v>
      </c>
      <c r="L94" s="18"/>
      <c r="M94" s="128"/>
    </row>
    <row r="95" spans="1:13" ht="15.75" thickBot="1" x14ac:dyDescent="0.3">
      <c r="A95" s="193" t="s">
        <v>102</v>
      </c>
      <c r="B95" s="194"/>
      <c r="C95" s="282"/>
      <c r="D95" s="282"/>
      <c r="E95" s="134"/>
      <c r="F95" s="134"/>
      <c r="G95" s="134"/>
      <c r="H95" s="55">
        <f>H93+H94</f>
        <v>200000</v>
      </c>
      <c r="J95" s="49" t="s">
        <v>137</v>
      </c>
      <c r="K95" s="138">
        <f>SUM(K93:K94)</f>
        <v>200000</v>
      </c>
      <c r="L95" s="61">
        <v>50</v>
      </c>
      <c r="M95" s="123">
        <f>K95/100*L95</f>
        <v>100000</v>
      </c>
    </row>
    <row r="96" spans="1:13" ht="15.75" thickBot="1" x14ac:dyDescent="0.3">
      <c r="A96" s="39"/>
      <c r="B96" s="40"/>
      <c r="C96" s="283"/>
      <c r="D96" s="283"/>
      <c r="E96" s="132"/>
      <c r="F96" s="132"/>
      <c r="G96" s="132"/>
      <c r="H96" s="133"/>
      <c r="J96" s="16"/>
      <c r="K96" s="19"/>
      <c r="L96" s="18"/>
      <c r="M96" s="128"/>
    </row>
    <row r="97" spans="1:13" ht="15.75" thickBot="1" x14ac:dyDescent="0.3">
      <c r="A97" s="193" t="s">
        <v>103</v>
      </c>
      <c r="B97" s="194"/>
      <c r="C97" s="282"/>
      <c r="D97" s="282"/>
      <c r="E97" s="134"/>
      <c r="F97" s="134"/>
      <c r="G97" s="134"/>
      <c r="H97" s="55"/>
      <c r="J97" s="49"/>
      <c r="K97" s="138"/>
      <c r="L97" s="61"/>
      <c r="M97" s="123"/>
    </row>
    <row r="98" spans="1:13" x14ac:dyDescent="0.25">
      <c r="A98" s="58" t="s">
        <v>58</v>
      </c>
      <c r="B98" s="187" t="s">
        <v>104</v>
      </c>
      <c r="C98" s="285" t="s">
        <v>92</v>
      </c>
      <c r="D98" s="285"/>
      <c r="E98" s="31">
        <v>1</v>
      </c>
      <c r="F98" s="31"/>
      <c r="G98" s="31">
        <v>25000</v>
      </c>
      <c r="H98" s="56">
        <f t="shared" ref="H98:H101" si="4">G98*E98</f>
        <v>25000</v>
      </c>
      <c r="J98" s="16"/>
      <c r="K98" s="137">
        <v>25000</v>
      </c>
      <c r="L98" s="18"/>
      <c r="M98" s="128"/>
    </row>
    <row r="99" spans="1:13" x14ac:dyDescent="0.25">
      <c r="A99" s="4" t="s">
        <v>62</v>
      </c>
      <c r="B99" s="17" t="s">
        <v>154</v>
      </c>
      <c r="C99" s="286" t="s">
        <v>92</v>
      </c>
      <c r="D99" s="286"/>
      <c r="E99" s="19">
        <v>1</v>
      </c>
      <c r="F99" s="19"/>
      <c r="G99" s="19">
        <v>25000</v>
      </c>
      <c r="H99" s="60">
        <f>G99*E99</f>
        <v>25000</v>
      </c>
      <c r="J99" s="16"/>
      <c r="K99" s="137">
        <v>25000</v>
      </c>
      <c r="L99" s="18"/>
      <c r="M99" s="128"/>
    </row>
    <row r="100" spans="1:13" x14ac:dyDescent="0.25">
      <c r="A100" s="4" t="s">
        <v>63</v>
      </c>
      <c r="B100" s="17" t="s">
        <v>154</v>
      </c>
      <c r="C100" s="286" t="s">
        <v>92</v>
      </c>
      <c r="D100" s="286"/>
      <c r="E100" s="19">
        <v>1</v>
      </c>
      <c r="F100" s="19"/>
      <c r="G100" s="19">
        <v>25000</v>
      </c>
      <c r="H100" s="60">
        <f t="shared" si="4"/>
        <v>25000</v>
      </c>
      <c r="J100" s="16"/>
      <c r="K100" s="137">
        <v>25000</v>
      </c>
      <c r="L100" s="18"/>
      <c r="M100" s="128"/>
    </row>
    <row r="101" spans="1:13" ht="15.75" thickBot="1" x14ac:dyDescent="0.3">
      <c r="A101" s="200" t="s">
        <v>64</v>
      </c>
      <c r="B101" s="190" t="s">
        <v>105</v>
      </c>
      <c r="C101" s="288" t="s">
        <v>92</v>
      </c>
      <c r="D101" s="288"/>
      <c r="E101" s="36">
        <v>1</v>
      </c>
      <c r="F101" s="36"/>
      <c r="G101" s="36">
        <v>0</v>
      </c>
      <c r="H101" s="57">
        <f t="shared" si="4"/>
        <v>0</v>
      </c>
      <c r="J101" s="16"/>
      <c r="K101" s="137">
        <v>0</v>
      </c>
      <c r="L101" s="18"/>
      <c r="M101" s="128"/>
    </row>
    <row r="102" spans="1:13" ht="15.75" thickBot="1" x14ac:dyDescent="0.3">
      <c r="A102" s="193" t="s">
        <v>106</v>
      </c>
      <c r="B102" s="194"/>
      <c r="C102" s="282"/>
      <c r="D102" s="282"/>
      <c r="E102" s="134"/>
      <c r="F102" s="134"/>
      <c r="G102" s="134"/>
      <c r="H102" s="55">
        <f>SUM(H98:H101)</f>
        <v>75000</v>
      </c>
      <c r="J102" s="49" t="s">
        <v>137</v>
      </c>
      <c r="K102" s="138">
        <f>SUM(K98:K101)</f>
        <v>75000</v>
      </c>
      <c r="L102" s="61">
        <v>50</v>
      </c>
      <c r="M102" s="123">
        <f>K102/100*L102</f>
        <v>37500</v>
      </c>
    </row>
    <row r="103" spans="1:13" x14ac:dyDescent="0.25">
      <c r="A103" s="82"/>
      <c r="B103" s="80"/>
      <c r="C103" s="285"/>
      <c r="D103" s="285"/>
      <c r="E103" s="135"/>
      <c r="F103" s="135"/>
      <c r="G103" s="135"/>
      <c r="H103" s="56"/>
      <c r="J103" s="16"/>
      <c r="K103" s="19"/>
      <c r="L103" s="18"/>
      <c r="M103" s="128"/>
    </row>
    <row r="104" spans="1:13" x14ac:dyDescent="0.25">
      <c r="A104" s="44" t="s">
        <v>107</v>
      </c>
      <c r="B104" s="6"/>
      <c r="C104" s="290" t="s">
        <v>92</v>
      </c>
      <c r="D104" s="290"/>
      <c r="E104" s="138"/>
      <c r="F104" s="138"/>
      <c r="G104" s="138"/>
      <c r="H104" s="123">
        <v>140000</v>
      </c>
      <c r="J104" s="49" t="s">
        <v>137</v>
      </c>
      <c r="K104" s="138">
        <f>H104</f>
        <v>140000</v>
      </c>
      <c r="L104" s="61">
        <v>50</v>
      </c>
      <c r="M104" s="123">
        <f>K104/100*L104</f>
        <v>70000</v>
      </c>
    </row>
    <row r="105" spans="1:13" x14ac:dyDescent="0.25">
      <c r="A105" s="4"/>
      <c r="B105" s="2"/>
      <c r="C105" s="237"/>
      <c r="D105" s="237"/>
      <c r="E105" s="19"/>
      <c r="F105" s="19"/>
      <c r="G105" s="19"/>
      <c r="H105" s="128"/>
      <c r="J105" s="16"/>
      <c r="K105" s="19"/>
      <c r="L105" s="18"/>
      <c r="M105" s="128"/>
    </row>
    <row r="106" spans="1:13" x14ac:dyDescent="0.25">
      <c r="A106" s="44" t="s">
        <v>108</v>
      </c>
      <c r="B106" s="6"/>
      <c r="C106" s="290" t="s">
        <v>92</v>
      </c>
      <c r="D106" s="290"/>
      <c r="E106" s="138"/>
      <c r="F106" s="138"/>
      <c r="G106" s="138"/>
      <c r="H106" s="123"/>
      <c r="J106" s="49"/>
      <c r="K106" s="138"/>
      <c r="L106" s="61"/>
      <c r="M106" s="123"/>
    </row>
    <row r="107" spans="1:13" x14ac:dyDescent="0.25">
      <c r="A107" s="4" t="s">
        <v>65</v>
      </c>
      <c r="B107" s="17" t="s">
        <v>109</v>
      </c>
      <c r="C107" s="237"/>
      <c r="D107" s="237"/>
      <c r="E107" s="19">
        <v>2</v>
      </c>
      <c r="F107" s="19"/>
      <c r="G107" s="19">
        <v>15000</v>
      </c>
      <c r="H107" s="60">
        <f t="shared" ref="H107:H108" si="5">G107*E107</f>
        <v>30000</v>
      </c>
      <c r="J107" s="16"/>
      <c r="K107" s="137">
        <v>30000</v>
      </c>
      <c r="L107" s="18"/>
      <c r="M107" s="128"/>
    </row>
    <row r="108" spans="1:13" x14ac:dyDescent="0.25">
      <c r="A108" s="4"/>
      <c r="B108" s="17" t="s">
        <v>110</v>
      </c>
      <c r="C108" s="237"/>
      <c r="D108" s="237"/>
      <c r="E108" s="19">
        <v>2</v>
      </c>
      <c r="F108" s="19"/>
      <c r="G108" s="19">
        <v>15000</v>
      </c>
      <c r="H108" s="60">
        <f t="shared" si="5"/>
        <v>30000</v>
      </c>
      <c r="J108" s="16"/>
      <c r="K108" s="137">
        <v>30000</v>
      </c>
      <c r="L108" s="18"/>
      <c r="M108" s="128"/>
    </row>
    <row r="109" spans="1:13" x14ac:dyDescent="0.25">
      <c r="A109" s="4"/>
      <c r="B109" s="2"/>
      <c r="C109" s="237"/>
      <c r="D109" s="237"/>
      <c r="E109" s="19"/>
      <c r="F109" s="19"/>
      <c r="G109" s="19"/>
      <c r="H109" s="128"/>
      <c r="J109" s="16"/>
      <c r="K109" s="124"/>
      <c r="L109" s="17"/>
      <c r="M109" s="128"/>
    </row>
    <row r="110" spans="1:13" x14ac:dyDescent="0.25">
      <c r="A110" s="44" t="s">
        <v>111</v>
      </c>
      <c r="B110" s="6"/>
      <c r="C110" s="290"/>
      <c r="D110" s="290"/>
      <c r="E110" s="138"/>
      <c r="F110" s="138"/>
      <c r="G110" s="138"/>
      <c r="H110" s="123">
        <f>SUM(H107:H109)</f>
        <v>60000</v>
      </c>
      <c r="J110" s="49" t="s">
        <v>137</v>
      </c>
      <c r="K110" s="122">
        <f>SUM(K107:K109)</f>
        <v>60000</v>
      </c>
      <c r="L110" s="50">
        <v>50</v>
      </c>
      <c r="M110" s="123">
        <f>K110/100*L110</f>
        <v>30000</v>
      </c>
    </row>
    <row r="111" spans="1:13" s="45" customFormat="1" x14ac:dyDescent="0.25">
      <c r="A111" s="14"/>
      <c r="B111" s="13"/>
      <c r="C111" s="286"/>
      <c r="D111" s="286"/>
      <c r="E111" s="137"/>
      <c r="F111" s="137"/>
      <c r="G111" s="137"/>
      <c r="H111" s="60"/>
      <c r="J111" s="120"/>
      <c r="K111" s="140"/>
      <c r="L111" s="46"/>
      <c r="M111" s="60"/>
    </row>
    <row r="112" spans="1:13" x14ac:dyDescent="0.25">
      <c r="A112" s="44" t="s">
        <v>112</v>
      </c>
      <c r="B112" s="6"/>
      <c r="C112" s="290" t="s">
        <v>113</v>
      </c>
      <c r="D112" s="290"/>
      <c r="E112" s="138">
        <f>G21</f>
        <v>40</v>
      </c>
      <c r="F112" s="138" t="s">
        <v>55</v>
      </c>
      <c r="G112" s="138">
        <v>1400</v>
      </c>
      <c r="H112" s="123">
        <f>G112*E112</f>
        <v>56000</v>
      </c>
      <c r="J112" s="49"/>
      <c r="K112" s="122">
        <v>56000</v>
      </c>
      <c r="L112" s="50"/>
      <c r="M112" s="123"/>
    </row>
    <row r="113" spans="1:13" x14ac:dyDescent="0.25">
      <c r="A113" s="4"/>
      <c r="B113" s="17" t="s">
        <v>2</v>
      </c>
      <c r="C113" s="286" t="s">
        <v>113</v>
      </c>
      <c r="D113" s="286"/>
      <c r="E113" s="19"/>
      <c r="F113" s="19"/>
      <c r="G113" s="19"/>
      <c r="H113" s="128">
        <v>25000</v>
      </c>
      <c r="J113" s="16"/>
      <c r="K113" s="124">
        <v>25000</v>
      </c>
      <c r="L113" s="17"/>
      <c r="M113" s="128"/>
    </row>
    <row r="114" spans="1:13" x14ac:dyDescent="0.25">
      <c r="A114" s="44" t="s">
        <v>114</v>
      </c>
      <c r="B114" s="6"/>
      <c r="C114" s="290"/>
      <c r="D114" s="290"/>
      <c r="E114" s="138"/>
      <c r="F114" s="138"/>
      <c r="G114" s="138"/>
      <c r="H114" s="123">
        <f>SUM(H112:H113)</f>
        <v>81000</v>
      </c>
      <c r="J114" s="49" t="s">
        <v>137</v>
      </c>
      <c r="K114" s="122">
        <f>SUM(K112:K113)</f>
        <v>81000</v>
      </c>
      <c r="L114" s="50">
        <v>50</v>
      </c>
      <c r="M114" s="123">
        <f>K114/100*L114</f>
        <v>40500</v>
      </c>
    </row>
    <row r="115" spans="1:13" x14ac:dyDescent="0.25">
      <c r="A115" s="4"/>
      <c r="B115" s="2"/>
      <c r="C115" s="237"/>
      <c r="D115" s="237"/>
      <c r="E115" s="19"/>
      <c r="F115" s="19"/>
      <c r="G115" s="19"/>
      <c r="H115" s="128"/>
      <c r="J115" s="16"/>
      <c r="K115" s="124"/>
      <c r="L115" s="17"/>
      <c r="M115" s="128"/>
    </row>
    <row r="116" spans="1:13" x14ac:dyDescent="0.25">
      <c r="A116" s="44" t="s">
        <v>115</v>
      </c>
      <c r="B116" s="50" t="s">
        <v>116</v>
      </c>
      <c r="C116" s="290" t="s">
        <v>113</v>
      </c>
      <c r="D116" s="290"/>
      <c r="E116" s="138">
        <v>1</v>
      </c>
      <c r="F116" s="138"/>
      <c r="G116" s="138">
        <v>350000</v>
      </c>
      <c r="H116" s="123">
        <f>G116*E116</f>
        <v>350000</v>
      </c>
      <c r="J116" s="49"/>
      <c r="K116" s="122">
        <v>350000</v>
      </c>
      <c r="L116" s="50"/>
      <c r="M116" s="123"/>
    </row>
    <row r="117" spans="1:13" x14ac:dyDescent="0.25">
      <c r="A117" s="51"/>
      <c r="B117" s="46" t="s">
        <v>117</v>
      </c>
      <c r="C117" s="286" t="s">
        <v>113</v>
      </c>
      <c r="D117" s="286"/>
      <c r="E117" s="137">
        <v>1</v>
      </c>
      <c r="F117" s="137"/>
      <c r="G117" s="137">
        <v>150000</v>
      </c>
      <c r="H117" s="60">
        <f>G117*E117</f>
        <v>150000</v>
      </c>
      <c r="J117" s="16"/>
      <c r="K117" s="124">
        <v>150000</v>
      </c>
      <c r="L117" s="17"/>
      <c r="M117" s="128"/>
    </row>
    <row r="118" spans="1:13" x14ac:dyDescent="0.25">
      <c r="A118" s="44" t="s">
        <v>118</v>
      </c>
      <c r="B118" s="50"/>
      <c r="C118" s="290"/>
      <c r="D118" s="290"/>
      <c r="E118" s="138"/>
      <c r="F118" s="138"/>
      <c r="G118" s="138"/>
      <c r="H118" s="123">
        <f>SUM(H116:H117)</f>
        <v>500000</v>
      </c>
      <c r="J118" s="49" t="s">
        <v>137</v>
      </c>
      <c r="K118" s="122">
        <f>SUM(K116:K117)</f>
        <v>500000</v>
      </c>
      <c r="L118" s="50">
        <v>50</v>
      </c>
      <c r="M118" s="123">
        <f>K118/100*L118</f>
        <v>250000</v>
      </c>
    </row>
    <row r="119" spans="1:13" x14ac:dyDescent="0.25">
      <c r="A119" s="51"/>
      <c r="B119" s="46"/>
      <c r="C119" s="286"/>
      <c r="D119" s="286"/>
      <c r="E119" s="137"/>
      <c r="F119" s="137"/>
      <c r="G119" s="137"/>
      <c r="H119" s="60"/>
      <c r="J119" s="16"/>
      <c r="K119" s="124"/>
      <c r="L119" s="17"/>
      <c r="M119" s="128"/>
    </row>
    <row r="120" spans="1:13" x14ac:dyDescent="0.25">
      <c r="A120" s="44" t="s">
        <v>119</v>
      </c>
      <c r="B120" s="6"/>
      <c r="C120" s="290"/>
      <c r="D120" s="290"/>
      <c r="E120" s="138"/>
      <c r="F120" s="138"/>
      <c r="G120" s="138"/>
      <c r="H120" s="123"/>
      <c r="J120" s="49"/>
      <c r="K120" s="122"/>
      <c r="L120" s="50"/>
      <c r="M120" s="123"/>
    </row>
    <row r="121" spans="1:13" x14ac:dyDescent="0.25">
      <c r="A121" s="51"/>
      <c r="B121" s="46" t="s">
        <v>120</v>
      </c>
      <c r="C121" s="286"/>
      <c r="D121" s="286"/>
      <c r="E121" s="137"/>
      <c r="F121" s="137"/>
      <c r="G121" s="137"/>
      <c r="H121" s="60"/>
      <c r="J121" s="16"/>
      <c r="K121" s="124"/>
      <c r="L121" s="17"/>
      <c r="M121" s="128"/>
    </row>
    <row r="122" spans="1:13" x14ac:dyDescent="0.25">
      <c r="A122" s="44" t="s">
        <v>121</v>
      </c>
      <c r="B122" s="50"/>
      <c r="C122" s="290"/>
      <c r="D122" s="290"/>
      <c r="E122" s="138"/>
      <c r="F122" s="138"/>
      <c r="G122" s="138"/>
      <c r="H122" s="123"/>
      <c r="J122" s="49"/>
      <c r="K122" s="122"/>
      <c r="L122" s="50"/>
      <c r="M122" s="123"/>
    </row>
    <row r="123" spans="1:13" x14ac:dyDescent="0.25">
      <c r="A123" s="51"/>
      <c r="B123" s="46"/>
      <c r="C123" s="286"/>
      <c r="D123" s="286"/>
      <c r="E123" s="137"/>
      <c r="F123" s="137"/>
      <c r="G123" s="137"/>
      <c r="H123" s="60"/>
      <c r="J123" s="16"/>
      <c r="K123" s="124"/>
      <c r="L123" s="17"/>
      <c r="M123" s="128"/>
    </row>
    <row r="124" spans="1:13" x14ac:dyDescent="0.25">
      <c r="A124" s="44" t="s">
        <v>122</v>
      </c>
      <c r="B124" s="50" t="s">
        <v>123</v>
      </c>
      <c r="C124" s="290"/>
      <c r="D124" s="290"/>
      <c r="E124" s="138"/>
      <c r="F124" s="138"/>
      <c r="G124" s="138"/>
      <c r="H124" s="123">
        <v>100000</v>
      </c>
      <c r="J124" s="49" t="s">
        <v>137</v>
      </c>
      <c r="K124" s="122">
        <v>100000</v>
      </c>
      <c r="L124" s="50">
        <v>50</v>
      </c>
      <c r="M124" s="123">
        <f>K124/100*L124</f>
        <v>50000</v>
      </c>
    </row>
    <row r="125" spans="1:13" x14ac:dyDescent="0.25">
      <c r="A125" s="14"/>
      <c r="B125" s="13"/>
      <c r="C125" s="286"/>
      <c r="D125" s="286"/>
      <c r="E125" s="137"/>
      <c r="F125" s="137"/>
      <c r="G125" s="137"/>
      <c r="H125" s="60"/>
      <c r="J125" s="16"/>
      <c r="K125" s="124"/>
      <c r="L125" s="17"/>
      <c r="M125" s="128"/>
    </row>
    <row r="126" spans="1:13" x14ac:dyDescent="0.25">
      <c r="A126" s="44" t="s">
        <v>88</v>
      </c>
      <c r="B126" s="6"/>
      <c r="C126" s="290"/>
      <c r="D126" s="290"/>
      <c r="E126" s="138"/>
      <c r="F126" s="138"/>
      <c r="G126" s="138"/>
      <c r="H126" s="123"/>
      <c r="J126" s="49"/>
      <c r="K126" s="122"/>
      <c r="L126" s="50"/>
      <c r="M126" s="123"/>
    </row>
    <row r="127" spans="1:13" x14ac:dyDescent="0.25">
      <c r="A127" s="4"/>
      <c r="B127" s="17" t="s">
        <v>124</v>
      </c>
      <c r="C127" s="291"/>
      <c r="D127" s="291"/>
      <c r="E127" s="19">
        <v>0</v>
      </c>
      <c r="F127" s="19"/>
      <c r="G127" s="19">
        <v>0</v>
      </c>
      <c r="H127" s="128">
        <f>G127*E127</f>
        <v>0</v>
      </c>
      <c r="J127" s="16"/>
      <c r="K127" s="124">
        <v>0</v>
      </c>
      <c r="L127" s="17"/>
      <c r="M127" s="128"/>
    </row>
    <row r="128" spans="1:13" x14ac:dyDescent="0.25">
      <c r="A128" s="4"/>
      <c r="B128" s="17" t="s">
        <v>124</v>
      </c>
      <c r="C128" s="291"/>
      <c r="D128" s="291"/>
      <c r="E128" s="19">
        <v>0</v>
      </c>
      <c r="F128" s="19"/>
      <c r="G128" s="19">
        <v>0</v>
      </c>
      <c r="H128" s="128">
        <f>G128*E128</f>
        <v>0</v>
      </c>
      <c r="J128" s="16"/>
      <c r="K128" s="124">
        <v>0</v>
      </c>
      <c r="L128" s="17"/>
      <c r="M128" s="128"/>
    </row>
    <row r="129" spans="1:13" x14ac:dyDescent="0.25">
      <c r="A129" s="44" t="s">
        <v>155</v>
      </c>
      <c r="B129" s="6"/>
      <c r="C129" s="292"/>
      <c r="D129" s="292"/>
      <c r="E129" s="138"/>
      <c r="F129" s="138"/>
      <c r="G129" s="138"/>
      <c r="H129" s="123">
        <f>SUM(H127:H128)</f>
        <v>0</v>
      </c>
      <c r="J129" s="49"/>
      <c r="K129" s="122">
        <f>SUM(K127:K128)</f>
        <v>0</v>
      </c>
      <c r="L129" s="50"/>
      <c r="M129" s="123"/>
    </row>
    <row r="130" spans="1:13" x14ac:dyDescent="0.25">
      <c r="A130" s="4"/>
      <c r="B130" s="2"/>
      <c r="C130" s="291"/>
      <c r="D130" s="291"/>
      <c r="E130" s="19"/>
      <c r="F130" s="19"/>
      <c r="G130" s="19"/>
      <c r="H130" s="128"/>
      <c r="J130" s="16"/>
      <c r="K130" s="124"/>
      <c r="L130" s="17"/>
      <c r="M130" s="128"/>
    </row>
    <row r="131" spans="1:13" x14ac:dyDescent="0.25">
      <c r="A131" s="44" t="s">
        <v>125</v>
      </c>
      <c r="B131" s="6"/>
      <c r="C131" s="290" t="s">
        <v>126</v>
      </c>
      <c r="D131" s="290"/>
      <c r="E131" s="138"/>
      <c r="F131" s="138"/>
      <c r="G131" s="138"/>
      <c r="H131" s="123">
        <v>50000</v>
      </c>
      <c r="J131" s="49" t="s">
        <v>137</v>
      </c>
      <c r="K131" s="122">
        <v>50000</v>
      </c>
      <c r="L131" s="50">
        <v>50</v>
      </c>
      <c r="M131" s="123">
        <f>K131/100*L131</f>
        <v>25000</v>
      </c>
    </row>
    <row r="132" spans="1:13" x14ac:dyDescent="0.25">
      <c r="A132" s="44" t="s">
        <v>127</v>
      </c>
      <c r="B132" s="6"/>
      <c r="C132" s="290" t="s">
        <v>128</v>
      </c>
      <c r="D132" s="290"/>
      <c r="E132" s="138">
        <f>H21</f>
        <v>120</v>
      </c>
      <c r="F132" s="138" t="s">
        <v>55</v>
      </c>
      <c r="G132" s="138">
        <v>1300</v>
      </c>
      <c r="H132" s="123">
        <f>G132*E132</f>
        <v>156000</v>
      </c>
      <c r="J132" s="49" t="s">
        <v>137</v>
      </c>
      <c r="K132" s="122">
        <v>156000</v>
      </c>
      <c r="L132" s="50">
        <v>50</v>
      </c>
      <c r="M132" s="123">
        <f>K132/100*L132</f>
        <v>78000</v>
      </c>
    </row>
    <row r="133" spans="1:13" x14ac:dyDescent="0.25">
      <c r="A133" s="51"/>
      <c r="B133" s="13"/>
      <c r="C133" s="286"/>
      <c r="D133" s="286"/>
      <c r="E133" s="137"/>
      <c r="F133" s="137"/>
      <c r="G133" s="137"/>
      <c r="H133" s="60"/>
      <c r="J133" s="16"/>
      <c r="K133" s="124"/>
      <c r="L133" s="17"/>
      <c r="M133" s="128"/>
    </row>
    <row r="134" spans="1:13" x14ac:dyDescent="0.25">
      <c r="A134" s="44" t="s">
        <v>129</v>
      </c>
      <c r="B134" s="6"/>
      <c r="C134" s="293" t="s">
        <v>130</v>
      </c>
      <c r="D134" s="293"/>
      <c r="E134" s="138"/>
      <c r="F134" s="138"/>
      <c r="G134" s="138"/>
      <c r="H134" s="123">
        <v>750000</v>
      </c>
      <c r="J134" s="49" t="s">
        <v>138</v>
      </c>
      <c r="K134" s="122">
        <v>375000</v>
      </c>
      <c r="L134" s="50">
        <v>50</v>
      </c>
      <c r="M134" s="123">
        <f>K134/100*L134</f>
        <v>187500</v>
      </c>
    </row>
    <row r="135" spans="1:13" x14ac:dyDescent="0.25">
      <c r="A135" s="43"/>
      <c r="B135" s="2"/>
      <c r="C135" s="237"/>
      <c r="D135" s="237"/>
      <c r="E135" s="19"/>
      <c r="F135" s="19"/>
      <c r="G135" s="19"/>
      <c r="H135" s="128"/>
      <c r="J135" s="16"/>
      <c r="K135" s="124"/>
      <c r="L135" s="17"/>
      <c r="M135" s="128"/>
    </row>
    <row r="136" spans="1:13" x14ac:dyDescent="0.25">
      <c r="A136" s="44" t="s">
        <v>131</v>
      </c>
      <c r="B136" s="6"/>
      <c r="C136" s="290"/>
      <c r="D136" s="290"/>
      <c r="E136" s="138"/>
      <c r="F136" s="138"/>
      <c r="G136" s="138"/>
      <c r="H136" s="123"/>
      <c r="J136" s="49" t="s">
        <v>139</v>
      </c>
      <c r="K136" s="122">
        <v>350000</v>
      </c>
      <c r="L136" s="50">
        <v>50</v>
      </c>
      <c r="M136" s="123">
        <f>K136/100*L136</f>
        <v>175000</v>
      </c>
    </row>
    <row r="137" spans="1:13" x14ac:dyDescent="0.25">
      <c r="A137" s="43"/>
      <c r="B137" s="2"/>
      <c r="C137" s="237"/>
      <c r="D137" s="237"/>
      <c r="E137" s="19"/>
      <c r="F137" s="19"/>
      <c r="G137" s="19"/>
      <c r="H137" s="128"/>
      <c r="J137" s="16"/>
      <c r="K137" s="124"/>
      <c r="L137" s="17"/>
      <c r="M137" s="128"/>
    </row>
    <row r="138" spans="1:13" x14ac:dyDescent="0.25">
      <c r="A138" s="44" t="s">
        <v>140</v>
      </c>
      <c r="B138" s="6"/>
      <c r="C138" s="293" t="s">
        <v>126</v>
      </c>
      <c r="D138" s="293"/>
      <c r="E138" s="138"/>
      <c r="F138" s="138"/>
      <c r="G138" s="138"/>
      <c r="H138" s="123">
        <v>500000</v>
      </c>
      <c r="J138" s="49" t="s">
        <v>137</v>
      </c>
      <c r="K138" s="122">
        <v>500000</v>
      </c>
      <c r="L138" s="50">
        <v>50</v>
      </c>
      <c r="M138" s="123">
        <f>K138/100*L138</f>
        <v>250000</v>
      </c>
    </row>
    <row r="139" spans="1:13" x14ac:dyDescent="0.25">
      <c r="A139" s="4"/>
      <c r="B139" s="2"/>
      <c r="C139" s="291"/>
      <c r="D139" s="291"/>
      <c r="E139" s="137"/>
      <c r="F139" s="19"/>
      <c r="G139" s="137"/>
      <c r="H139" s="57"/>
      <c r="J139" s="16"/>
      <c r="K139" s="19"/>
      <c r="L139" s="17"/>
      <c r="M139" s="128"/>
    </row>
    <row r="140" spans="1:13" x14ac:dyDescent="0.25">
      <c r="A140" s="4"/>
      <c r="B140" s="2"/>
      <c r="C140" s="291"/>
      <c r="D140" s="291"/>
      <c r="E140" s="137"/>
      <c r="F140" s="19"/>
      <c r="G140" s="137"/>
      <c r="H140" s="57"/>
      <c r="J140" s="16"/>
      <c r="K140" s="19"/>
      <c r="L140" s="17"/>
      <c r="M140" s="128"/>
    </row>
    <row r="141" spans="1:13" x14ac:dyDescent="0.25">
      <c r="A141" s="4"/>
      <c r="B141" s="2"/>
      <c r="C141" s="291"/>
      <c r="D141" s="291"/>
      <c r="E141" s="137"/>
      <c r="F141" s="19"/>
      <c r="G141" s="137"/>
      <c r="H141" s="57"/>
      <c r="J141" s="16"/>
      <c r="K141" s="19"/>
      <c r="L141" s="17"/>
      <c r="M141" s="128"/>
    </row>
    <row r="142" spans="1:13" x14ac:dyDescent="0.25">
      <c r="A142" s="4"/>
      <c r="B142" s="2"/>
      <c r="C142" s="291"/>
      <c r="D142" s="291"/>
      <c r="E142" s="137"/>
      <c r="F142" s="19"/>
      <c r="G142" s="137"/>
      <c r="H142" s="57"/>
      <c r="J142" s="16"/>
      <c r="K142" s="19"/>
      <c r="L142" s="17"/>
      <c r="M142" s="128"/>
    </row>
    <row r="143" spans="1:13" x14ac:dyDescent="0.25">
      <c r="A143" s="4"/>
      <c r="B143" s="2"/>
      <c r="C143" s="291"/>
      <c r="D143" s="291"/>
      <c r="E143" s="137"/>
      <c r="F143" s="19"/>
      <c r="G143" s="137"/>
      <c r="H143" s="57"/>
      <c r="J143" s="16"/>
      <c r="K143" s="19"/>
      <c r="L143" s="17"/>
      <c r="M143" s="128"/>
    </row>
    <row r="144" spans="1:13" ht="15.75" thickBot="1" x14ac:dyDescent="0.3">
      <c r="A144" s="4"/>
      <c r="B144" s="2"/>
      <c r="C144" s="291"/>
      <c r="D144" s="291"/>
      <c r="E144" s="19"/>
      <c r="F144" s="19"/>
      <c r="G144" s="19"/>
      <c r="H144" s="144"/>
      <c r="J144" s="16"/>
      <c r="K144" s="36"/>
      <c r="L144" s="17"/>
      <c r="M144" s="144"/>
    </row>
    <row r="145" spans="1:13" ht="15.75" thickBot="1" x14ac:dyDescent="0.3">
      <c r="A145" s="8"/>
      <c r="B145" s="6"/>
      <c r="C145" s="292"/>
      <c r="D145" s="292"/>
      <c r="E145" s="138"/>
      <c r="F145" s="138" t="s">
        <v>28</v>
      </c>
      <c r="G145" s="143"/>
      <c r="H145" s="149">
        <f>H138+H136+H134+H132+H131+H129+H124+H122+H118+H114+H110+H104+H102+H95+H90+H81++H72+H67+H60+H52+H47+H31</f>
        <v>7843700</v>
      </c>
      <c r="J145" s="172" t="s">
        <v>28</v>
      </c>
      <c r="K145" s="146">
        <f t="shared" ref="K145" si="6">K138+K136+K134+K132+K131+K129+K124+K122+K118+K114+K110+K104+K102+K95+K90+K81++K72+K67+K60+K52+K47+K31</f>
        <v>7818700</v>
      </c>
      <c r="L145" s="171"/>
      <c r="M145" s="148">
        <f>M138+M136+M134+M132+M131+M129+M124+M122+M118+M114+M110+M104+M102+M95+M90+M81++M72+M67+M60+M52+M47+M31</f>
        <v>3909350</v>
      </c>
    </row>
    <row r="146" spans="1:13" ht="15.75" thickBot="1" x14ac:dyDescent="0.3">
      <c r="A146" s="10"/>
      <c r="B146" s="11"/>
      <c r="C146" s="294"/>
      <c r="D146" s="295"/>
      <c r="E146" s="12"/>
      <c r="F146" s="12"/>
      <c r="G146" s="12"/>
      <c r="H146" s="145"/>
      <c r="J146" s="10"/>
      <c r="K146" s="147"/>
      <c r="L146" s="11"/>
      <c r="M146" s="145"/>
    </row>
  </sheetData>
  <mergeCells count="158">
    <mergeCell ref="J12:M12"/>
    <mergeCell ref="J14:M14"/>
    <mergeCell ref="J16:M16"/>
    <mergeCell ref="A9:A10"/>
    <mergeCell ref="G9:G10"/>
    <mergeCell ref="G11:G12"/>
    <mergeCell ref="G13:G14"/>
    <mergeCell ref="G15:G16"/>
    <mergeCell ref="B9:B10"/>
    <mergeCell ref="B11:B12"/>
    <mergeCell ref="B13:B14"/>
    <mergeCell ref="B15:B16"/>
    <mergeCell ref="F9:F10"/>
    <mergeCell ref="F11:F12"/>
    <mergeCell ref="F13:F14"/>
    <mergeCell ref="F15:F16"/>
    <mergeCell ref="C131:D131"/>
    <mergeCell ref="C132:D132"/>
    <mergeCell ref="C133:D133"/>
    <mergeCell ref="C134:D134"/>
    <mergeCell ref="C146:D146"/>
    <mergeCell ref="C145:D145"/>
    <mergeCell ref="C138:D138"/>
    <mergeCell ref="C137:D137"/>
    <mergeCell ref="C136:D136"/>
    <mergeCell ref="C135:D135"/>
    <mergeCell ref="C144:D144"/>
    <mergeCell ref="C139:D139"/>
    <mergeCell ref="C140:D140"/>
    <mergeCell ref="C141:D141"/>
    <mergeCell ref="C142:D142"/>
    <mergeCell ref="C143:D143"/>
    <mergeCell ref="C124:D124"/>
    <mergeCell ref="C123:D123"/>
    <mergeCell ref="C122:D122"/>
    <mergeCell ref="C130:D130"/>
    <mergeCell ref="C129:D129"/>
    <mergeCell ref="C128:D128"/>
    <mergeCell ref="C127:D127"/>
    <mergeCell ref="C126:D126"/>
    <mergeCell ref="C125:D125"/>
    <mergeCell ref="C117:D117"/>
    <mergeCell ref="C118:D118"/>
    <mergeCell ref="C119:D119"/>
    <mergeCell ref="C120:D120"/>
    <mergeCell ref="C121:D121"/>
    <mergeCell ref="C112:D112"/>
    <mergeCell ref="C113:D113"/>
    <mergeCell ref="C114:D114"/>
    <mergeCell ref="C115:D115"/>
    <mergeCell ref="C116:D116"/>
    <mergeCell ref="C107:D107"/>
    <mergeCell ref="C108:D108"/>
    <mergeCell ref="C109:D109"/>
    <mergeCell ref="C110:D110"/>
    <mergeCell ref="C111:D111"/>
    <mergeCell ref="C102:D102"/>
    <mergeCell ref="C103:D103"/>
    <mergeCell ref="C104:D104"/>
    <mergeCell ref="C105:D105"/>
    <mergeCell ref="C106:D106"/>
    <mergeCell ref="C97:D97"/>
    <mergeCell ref="C98:D98"/>
    <mergeCell ref="C99:D99"/>
    <mergeCell ref="C100:D100"/>
    <mergeCell ref="C101:D101"/>
    <mergeCell ref="C92:D92"/>
    <mergeCell ref="C93:D93"/>
    <mergeCell ref="C94:D94"/>
    <mergeCell ref="C95:D95"/>
    <mergeCell ref="C96:D96"/>
    <mergeCell ref="C87:D87"/>
    <mergeCell ref="C88:D88"/>
    <mergeCell ref="C89:D89"/>
    <mergeCell ref="C90:D90"/>
    <mergeCell ref="C91:D91"/>
    <mergeCell ref="C82:D82"/>
    <mergeCell ref="C83:D83"/>
    <mergeCell ref="C84:D84"/>
    <mergeCell ref="C85:D85"/>
    <mergeCell ref="C86:D86"/>
    <mergeCell ref="C77:D77"/>
    <mergeCell ref="C78:D78"/>
    <mergeCell ref="C79:D79"/>
    <mergeCell ref="C80:D80"/>
    <mergeCell ref="C81:D81"/>
    <mergeCell ref="C72:D72"/>
    <mergeCell ref="C73:D73"/>
    <mergeCell ref="C74:D74"/>
    <mergeCell ref="C75:D75"/>
    <mergeCell ref="C76:D76"/>
    <mergeCell ref="C67:D67"/>
    <mergeCell ref="C68:D68"/>
    <mergeCell ref="C69:D69"/>
    <mergeCell ref="C70:D70"/>
    <mergeCell ref="C71:D71"/>
    <mergeCell ref="C62:D62"/>
    <mergeCell ref="C63:D63"/>
    <mergeCell ref="C64:D64"/>
    <mergeCell ref="C65:D65"/>
    <mergeCell ref="C66:D66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5:D45"/>
    <mergeCell ref="C46:D46"/>
    <mergeCell ref="C29:D29"/>
    <mergeCell ref="C30:D30"/>
    <mergeCell ref="C31:D31"/>
    <mergeCell ref="C32:D32"/>
    <mergeCell ref="C34:D34"/>
    <mergeCell ref="C35:D35"/>
    <mergeCell ref="C40:D40"/>
    <mergeCell ref="C41:D41"/>
    <mergeCell ref="C42:D42"/>
    <mergeCell ref="C43:D43"/>
    <mergeCell ref="C44:D44"/>
    <mergeCell ref="C36:D36"/>
    <mergeCell ref="C37:D37"/>
    <mergeCell ref="C38:D38"/>
    <mergeCell ref="C39:D39"/>
    <mergeCell ref="C33:D33"/>
    <mergeCell ref="C28:D28"/>
    <mergeCell ref="C24:D24"/>
    <mergeCell ref="C26:D26"/>
    <mergeCell ref="C25:D25"/>
    <mergeCell ref="C27:D27"/>
    <mergeCell ref="J21:M21"/>
    <mergeCell ref="B3:H3"/>
    <mergeCell ref="A5:H5"/>
    <mergeCell ref="J15:M15"/>
    <mergeCell ref="J17:M17"/>
    <mergeCell ref="J18:M18"/>
    <mergeCell ref="J19:M19"/>
    <mergeCell ref="J20:M20"/>
    <mergeCell ref="J6:M6"/>
    <mergeCell ref="J8:M8"/>
    <mergeCell ref="J9:M9"/>
    <mergeCell ref="J11:M11"/>
    <mergeCell ref="J13:M13"/>
    <mergeCell ref="J3:M3"/>
    <mergeCell ref="J5:M5"/>
    <mergeCell ref="A15:A16"/>
    <mergeCell ref="A13:A14"/>
    <mergeCell ref="A11:A12"/>
    <mergeCell ref="J10:M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  <ignoredErrors>
    <ignoredError sqref="H11:H15 H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6"/>
  <sheetViews>
    <sheetView topLeftCell="A3" zoomScale="80" zoomScaleNormal="80" workbookViewId="0">
      <selection activeCell="J4" sqref="J4"/>
    </sheetView>
  </sheetViews>
  <sheetFormatPr baseColWidth="10" defaultColWidth="11.5703125" defaultRowHeight="15" x14ac:dyDescent="0.25"/>
  <cols>
    <col min="1" max="1" width="47" bestFit="1" customWidth="1"/>
    <col min="2" max="2" width="46.85546875" customWidth="1"/>
    <col min="3" max="3" width="23" customWidth="1"/>
    <col min="4" max="4" width="10.7109375" customWidth="1"/>
    <col min="5" max="5" width="12.42578125" customWidth="1"/>
    <col min="6" max="6" width="11.5703125" customWidth="1"/>
    <col min="7" max="7" width="11.5703125" bestFit="1" customWidth="1"/>
    <col min="8" max="8" width="12.5703125" customWidth="1"/>
    <col min="9" max="9" width="1.5703125" customWidth="1"/>
    <col min="10" max="11" width="17.28515625" customWidth="1"/>
    <col min="12" max="12" width="13.7109375" customWidth="1"/>
    <col min="13" max="13" width="12.7109375" customWidth="1"/>
  </cols>
  <sheetData>
    <row r="1" spans="1:13" hidden="1" x14ac:dyDescent="0.25"/>
    <row r="2" spans="1:13" ht="19.5" thickBot="1" x14ac:dyDescent="0.35">
      <c r="A2" s="185" t="s">
        <v>12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</row>
    <row r="3" spans="1:13" ht="44.25" customHeight="1" thickBot="1" x14ac:dyDescent="0.4">
      <c r="A3" s="64" t="s">
        <v>167</v>
      </c>
      <c r="B3" s="222" t="s">
        <v>141</v>
      </c>
      <c r="C3" s="248"/>
      <c r="D3" s="248"/>
      <c r="E3" s="248"/>
      <c r="F3" s="248"/>
      <c r="G3" s="248"/>
      <c r="H3" s="249"/>
      <c r="J3" s="225" t="s">
        <v>175</v>
      </c>
      <c r="K3" s="226"/>
      <c r="L3" s="226"/>
      <c r="M3" s="227"/>
    </row>
    <row r="4" spans="1:13" ht="15.75" thickBot="1" x14ac:dyDescent="0.3">
      <c r="E4" s="1"/>
      <c r="F4" s="1"/>
      <c r="G4" s="1"/>
      <c r="H4" s="1"/>
    </row>
    <row r="5" spans="1:13" ht="15.75" thickBot="1" x14ac:dyDescent="0.3">
      <c r="A5" s="250" t="s">
        <v>25</v>
      </c>
      <c r="B5" s="251"/>
      <c r="C5" s="251"/>
      <c r="D5" s="251"/>
      <c r="E5" s="251"/>
      <c r="F5" s="251"/>
      <c r="G5" s="251"/>
      <c r="H5" s="252"/>
      <c r="J5" s="265" t="s">
        <v>168</v>
      </c>
      <c r="K5" s="266"/>
      <c r="L5" s="267"/>
      <c r="M5" s="268"/>
    </row>
    <row r="6" spans="1:13" ht="30.75" thickBot="1" x14ac:dyDescent="0.3">
      <c r="A6" s="90" t="s">
        <v>157</v>
      </c>
      <c r="B6" s="33"/>
      <c r="C6" s="94" t="s">
        <v>26</v>
      </c>
      <c r="D6" s="95" t="s">
        <v>158</v>
      </c>
      <c r="E6" s="34" t="s">
        <v>159</v>
      </c>
      <c r="F6" s="34" t="s">
        <v>160</v>
      </c>
      <c r="G6" s="34" t="s">
        <v>27</v>
      </c>
      <c r="H6" s="62" t="s">
        <v>28</v>
      </c>
      <c r="J6" s="257" t="s">
        <v>169</v>
      </c>
      <c r="K6" s="258"/>
      <c r="L6" s="259"/>
      <c r="M6" s="260"/>
    </row>
    <row r="7" spans="1:13" s="45" customFormat="1" ht="15.75" thickBot="1" x14ac:dyDescent="0.3">
      <c r="A7" s="82"/>
      <c r="B7" s="80"/>
      <c r="C7" s="84">
        <v>0</v>
      </c>
      <c r="D7" s="92">
        <f>SUM($H$7:H7)</f>
        <v>0</v>
      </c>
      <c r="E7" s="81"/>
      <c r="F7" s="81"/>
      <c r="G7" s="81"/>
      <c r="H7" s="83"/>
      <c r="J7" s="76"/>
      <c r="K7" s="77"/>
      <c r="L7" s="78"/>
      <c r="M7" s="79"/>
    </row>
    <row r="8" spans="1:13" x14ac:dyDescent="0.25">
      <c r="A8" s="52" t="s">
        <v>6</v>
      </c>
      <c r="B8" s="30" t="s">
        <v>161</v>
      </c>
      <c r="C8" s="27">
        <v>0</v>
      </c>
      <c r="D8" s="91">
        <f>SUM($H$7:H8)</f>
        <v>2</v>
      </c>
      <c r="E8" s="31">
        <v>2</v>
      </c>
      <c r="F8" s="31"/>
      <c r="G8" s="31"/>
      <c r="H8" s="56">
        <f>SUM(E8:F8)</f>
        <v>2</v>
      </c>
      <c r="J8" s="261"/>
      <c r="K8" s="262"/>
      <c r="L8" s="263"/>
      <c r="M8" s="264"/>
    </row>
    <row r="9" spans="1:13" x14ac:dyDescent="0.25">
      <c r="A9" s="296" t="s">
        <v>30</v>
      </c>
      <c r="B9" s="300" t="s">
        <v>31</v>
      </c>
      <c r="C9" s="2">
        <v>500</v>
      </c>
      <c r="D9" s="91">
        <f>SUM($H$7:H9)</f>
        <v>8</v>
      </c>
      <c r="E9" s="19"/>
      <c r="F9" s="155">
        <v>12</v>
      </c>
      <c r="G9" s="155">
        <v>6</v>
      </c>
      <c r="H9" s="96">
        <f>G9</f>
        <v>6</v>
      </c>
      <c r="J9" s="253"/>
      <c r="K9" s="254"/>
      <c r="L9" s="255"/>
      <c r="M9" s="256"/>
    </row>
    <row r="10" spans="1:13" x14ac:dyDescent="0.25">
      <c r="A10" s="297"/>
      <c r="B10" s="301"/>
      <c r="C10" s="2">
        <v>500</v>
      </c>
      <c r="D10" s="91">
        <f>SUM($H$7:H10)</f>
        <v>14</v>
      </c>
      <c r="E10" s="19"/>
      <c r="F10" s="156"/>
      <c r="G10" s="156"/>
      <c r="H10" s="97">
        <f>F9-G9</f>
        <v>6</v>
      </c>
      <c r="J10" s="253"/>
      <c r="K10" s="254"/>
      <c r="L10" s="255"/>
      <c r="M10" s="256"/>
    </row>
    <row r="11" spans="1:13" x14ac:dyDescent="0.25">
      <c r="A11" s="269" t="s">
        <v>32</v>
      </c>
      <c r="B11" s="300" t="s">
        <v>33</v>
      </c>
      <c r="C11" s="2">
        <v>1400</v>
      </c>
      <c r="D11" s="91">
        <f>SUM($H$7:H11)</f>
        <v>24</v>
      </c>
      <c r="E11" s="19"/>
      <c r="F11" s="155">
        <v>20</v>
      </c>
      <c r="G11" s="155">
        <v>10</v>
      </c>
      <c r="H11" s="96">
        <f>G11</f>
        <v>10</v>
      </c>
      <c r="J11" s="253"/>
      <c r="K11" s="254"/>
      <c r="L11" s="255"/>
      <c r="M11" s="256"/>
    </row>
    <row r="12" spans="1:13" x14ac:dyDescent="0.25">
      <c r="A12" s="270"/>
      <c r="B12" s="301"/>
      <c r="C12" s="2">
        <v>1400</v>
      </c>
      <c r="D12" s="91">
        <f>SUM($H$7:H12)</f>
        <v>34</v>
      </c>
      <c r="E12" s="19"/>
      <c r="F12" s="156"/>
      <c r="G12" s="156"/>
      <c r="H12" s="97">
        <f>F11-G11</f>
        <v>10</v>
      </c>
      <c r="J12" s="253"/>
      <c r="K12" s="254"/>
      <c r="L12" s="255"/>
      <c r="M12" s="256"/>
    </row>
    <row r="13" spans="1:13" x14ac:dyDescent="0.25">
      <c r="A13" s="269" t="s">
        <v>34</v>
      </c>
      <c r="B13" s="300" t="s">
        <v>35</v>
      </c>
      <c r="C13" s="2">
        <v>2500</v>
      </c>
      <c r="D13" s="91">
        <f>SUM($H$7:H13)</f>
        <v>46</v>
      </c>
      <c r="E13" s="19"/>
      <c r="F13" s="155">
        <v>12</v>
      </c>
      <c r="G13" s="155">
        <v>12</v>
      </c>
      <c r="H13" s="96">
        <f>G13</f>
        <v>12</v>
      </c>
      <c r="J13" s="253"/>
      <c r="K13" s="254"/>
      <c r="L13" s="255"/>
      <c r="M13" s="256"/>
    </row>
    <row r="14" spans="1:13" x14ac:dyDescent="0.25">
      <c r="A14" s="270"/>
      <c r="B14" s="301"/>
      <c r="C14" s="2">
        <v>2500</v>
      </c>
      <c r="D14" s="91">
        <f>SUM($H$7:H14)</f>
        <v>46</v>
      </c>
      <c r="E14" s="19"/>
      <c r="F14" s="156"/>
      <c r="G14" s="156"/>
      <c r="H14" s="97">
        <f>F13-G13</f>
        <v>0</v>
      </c>
      <c r="J14" s="253"/>
      <c r="K14" s="254"/>
      <c r="L14" s="255"/>
      <c r="M14" s="256"/>
    </row>
    <row r="15" spans="1:13" x14ac:dyDescent="0.25">
      <c r="A15" s="269" t="s">
        <v>36</v>
      </c>
      <c r="B15" s="300" t="s">
        <v>37</v>
      </c>
      <c r="C15" s="2">
        <v>3900</v>
      </c>
      <c r="D15" s="91">
        <f>SUM($H$7:H15)</f>
        <v>58</v>
      </c>
      <c r="E15" s="19"/>
      <c r="F15" s="155">
        <v>24</v>
      </c>
      <c r="G15" s="155">
        <v>12</v>
      </c>
      <c r="H15" s="96">
        <f>G15</f>
        <v>12</v>
      </c>
      <c r="J15" s="253"/>
      <c r="K15" s="254"/>
      <c r="L15" s="255"/>
      <c r="M15" s="256"/>
    </row>
    <row r="16" spans="1:13" x14ac:dyDescent="0.25">
      <c r="A16" s="270"/>
      <c r="B16" s="301"/>
      <c r="C16" s="2">
        <v>3900</v>
      </c>
      <c r="D16" s="91">
        <f>SUM($H$7:H16)</f>
        <v>70</v>
      </c>
      <c r="E16" s="19"/>
      <c r="F16" s="156"/>
      <c r="G16" s="156"/>
      <c r="H16" s="97">
        <f>F15-G15</f>
        <v>12</v>
      </c>
      <c r="J16" s="253"/>
      <c r="K16" s="254"/>
      <c r="L16" s="255"/>
      <c r="M16" s="256"/>
    </row>
    <row r="17" spans="1:13" x14ac:dyDescent="0.25">
      <c r="A17" s="53" t="s">
        <v>38</v>
      </c>
      <c r="B17" s="18" t="s">
        <v>162</v>
      </c>
      <c r="C17" s="2">
        <v>3900</v>
      </c>
      <c r="D17" s="91">
        <f>SUM($H$7:H17)</f>
        <v>79</v>
      </c>
      <c r="E17" s="19"/>
      <c r="F17" s="19">
        <v>9</v>
      </c>
      <c r="G17" s="19"/>
      <c r="H17" s="60">
        <f>SUM(E17:F17)</f>
        <v>9</v>
      </c>
      <c r="J17" s="253"/>
      <c r="K17" s="254"/>
      <c r="L17" s="255"/>
      <c r="M17" s="256"/>
    </row>
    <row r="18" spans="1:13" x14ac:dyDescent="0.25">
      <c r="A18" s="53" t="s">
        <v>163</v>
      </c>
      <c r="B18" s="18" t="s">
        <v>39</v>
      </c>
      <c r="C18" s="2">
        <v>3900</v>
      </c>
      <c r="D18" s="91">
        <f>SUM($H$7:H18)</f>
        <v>85</v>
      </c>
      <c r="E18" s="19"/>
      <c r="F18" s="19">
        <v>6</v>
      </c>
      <c r="G18" s="19"/>
      <c r="H18" s="60">
        <f>SUM(E18:F18)</f>
        <v>6</v>
      </c>
      <c r="J18" s="253"/>
      <c r="K18" s="254"/>
      <c r="L18" s="255"/>
      <c r="M18" s="256"/>
    </row>
    <row r="19" spans="1:13" x14ac:dyDescent="0.25">
      <c r="A19" s="54" t="s">
        <v>40</v>
      </c>
      <c r="B19" s="35" t="s">
        <v>41</v>
      </c>
      <c r="C19" s="26">
        <v>3900</v>
      </c>
      <c r="D19" s="91">
        <f>SUM($H$7:H19)</f>
        <v>86</v>
      </c>
      <c r="E19" s="36"/>
      <c r="F19" s="36">
        <v>1</v>
      </c>
      <c r="G19" s="36"/>
      <c r="H19" s="57">
        <f>SUM(E19:F19)</f>
        <v>1</v>
      </c>
      <c r="J19" s="253"/>
      <c r="K19" s="254"/>
      <c r="L19" s="255"/>
      <c r="M19" s="256"/>
    </row>
    <row r="20" spans="1:13" ht="15.75" thickBot="1" x14ac:dyDescent="0.3">
      <c r="A20" s="54" t="s">
        <v>42</v>
      </c>
      <c r="B20" s="35" t="s">
        <v>161</v>
      </c>
      <c r="C20" s="26">
        <v>3900</v>
      </c>
      <c r="D20" s="93">
        <f>SUM($H$7:H20)</f>
        <v>96</v>
      </c>
      <c r="E20" s="36">
        <v>10</v>
      </c>
      <c r="F20" s="36"/>
      <c r="G20" s="36"/>
      <c r="H20" s="57">
        <f>SUM(E20:F20)</f>
        <v>10</v>
      </c>
      <c r="J20" s="253"/>
      <c r="K20" s="254"/>
      <c r="L20" s="255"/>
      <c r="M20" s="256"/>
    </row>
    <row r="21" spans="1:13" ht="15.75" thickBot="1" x14ac:dyDescent="0.3">
      <c r="A21" s="32" t="s">
        <v>43</v>
      </c>
      <c r="B21" s="33"/>
      <c r="C21" s="33"/>
      <c r="D21" s="33"/>
      <c r="E21" s="29">
        <f>SUM(E8:E20)</f>
        <v>12</v>
      </c>
      <c r="F21" s="37">
        <f>SUM(F9:F20)</f>
        <v>84</v>
      </c>
      <c r="G21" s="37">
        <f>SUM(G9:G15)</f>
        <v>40</v>
      </c>
      <c r="H21" s="38">
        <f t="shared" ref="H21" si="0">E21+F21</f>
        <v>96</v>
      </c>
      <c r="J21" s="244"/>
      <c r="K21" s="245"/>
      <c r="L21" s="246"/>
      <c r="M21" s="247"/>
    </row>
    <row r="22" spans="1:13" x14ac:dyDescent="0.25">
      <c r="E22" s="1"/>
      <c r="F22" s="1"/>
      <c r="G22" s="1"/>
      <c r="H22" s="1"/>
    </row>
    <row r="23" spans="1:13" ht="15.75" thickBot="1" x14ac:dyDescent="0.3">
      <c r="E23" s="1"/>
      <c r="F23" s="1"/>
      <c r="G23" s="1"/>
      <c r="H23" s="1"/>
    </row>
    <row r="24" spans="1:13" ht="45.75" thickBot="1" x14ac:dyDescent="0.3">
      <c r="A24" s="42" t="s">
        <v>44</v>
      </c>
      <c r="B24" s="42"/>
      <c r="C24" s="303" t="s">
        <v>45</v>
      </c>
      <c r="D24" s="304"/>
      <c r="E24" s="175" t="s">
        <v>46</v>
      </c>
      <c r="F24" s="175" t="s">
        <v>47</v>
      </c>
      <c r="G24" s="175" t="s">
        <v>4</v>
      </c>
      <c r="H24" s="175" t="s">
        <v>4</v>
      </c>
      <c r="J24" s="63" t="s">
        <v>133</v>
      </c>
      <c r="K24" s="65" t="s">
        <v>134</v>
      </c>
      <c r="L24" s="118" t="s">
        <v>135</v>
      </c>
      <c r="M24" s="126" t="s">
        <v>136</v>
      </c>
    </row>
    <row r="25" spans="1:13" x14ac:dyDescent="0.25">
      <c r="A25" s="21"/>
      <c r="B25" s="22"/>
      <c r="C25" s="241"/>
      <c r="D25" s="242"/>
      <c r="E25" s="23"/>
      <c r="F25" s="23"/>
      <c r="G25" s="23"/>
      <c r="H25" s="24"/>
      <c r="J25" s="73"/>
      <c r="K25" s="150"/>
      <c r="L25" s="74"/>
      <c r="M25" s="151"/>
    </row>
    <row r="26" spans="1:13" ht="30" x14ac:dyDescent="0.25">
      <c r="A26" s="188" t="s">
        <v>48</v>
      </c>
      <c r="B26" s="174" t="s">
        <v>49</v>
      </c>
      <c r="C26" s="302"/>
      <c r="D26" s="302"/>
      <c r="E26" s="175"/>
      <c r="F26" s="175"/>
      <c r="G26" s="175"/>
      <c r="H26" s="175"/>
      <c r="J26" s="8"/>
      <c r="K26" s="121"/>
      <c r="L26" s="6"/>
      <c r="M26" s="9"/>
    </row>
    <row r="27" spans="1:13" x14ac:dyDescent="0.25">
      <c r="A27" s="58" t="s">
        <v>6</v>
      </c>
      <c r="B27" s="187" t="s">
        <v>50</v>
      </c>
      <c r="C27" s="243" t="s">
        <v>51</v>
      </c>
      <c r="D27" s="243"/>
      <c r="E27" s="19">
        <v>2</v>
      </c>
      <c r="F27" s="31" t="s">
        <v>54</v>
      </c>
      <c r="G27" s="19"/>
      <c r="H27" s="60">
        <v>60000</v>
      </c>
      <c r="I27" s="127"/>
      <c r="J27" s="16"/>
      <c r="K27" s="124">
        <v>60000</v>
      </c>
      <c r="L27" s="17"/>
      <c r="M27" s="128"/>
    </row>
    <row r="28" spans="1:13" x14ac:dyDescent="0.25">
      <c r="A28" s="14" t="s">
        <v>52</v>
      </c>
      <c r="B28" s="17" t="s">
        <v>50</v>
      </c>
      <c r="C28" s="237" t="s">
        <v>51</v>
      </c>
      <c r="D28" s="237"/>
      <c r="E28" s="19">
        <f>E20</f>
        <v>10</v>
      </c>
      <c r="F28" s="19" t="s">
        <v>54</v>
      </c>
      <c r="G28" s="19"/>
      <c r="H28" s="60">
        <v>200000</v>
      </c>
      <c r="I28" s="127"/>
      <c r="J28" s="16"/>
      <c r="K28" s="124">
        <v>200000</v>
      </c>
      <c r="L28" s="17"/>
      <c r="M28" s="128"/>
    </row>
    <row r="29" spans="1:13" x14ac:dyDescent="0.25">
      <c r="A29" s="14" t="s">
        <v>53</v>
      </c>
      <c r="B29" s="17" t="s">
        <v>164</v>
      </c>
      <c r="C29" s="237" t="s">
        <v>51</v>
      </c>
      <c r="D29" s="237"/>
      <c r="E29" s="19">
        <f>F21</f>
        <v>84</v>
      </c>
      <c r="F29" s="19" t="s">
        <v>55</v>
      </c>
      <c r="G29" s="19">
        <v>18800</v>
      </c>
      <c r="H29" s="60">
        <f>G29*E29</f>
        <v>1579200</v>
      </c>
      <c r="I29" s="129"/>
      <c r="J29" s="16"/>
      <c r="K29" s="124">
        <v>1579200</v>
      </c>
      <c r="L29" s="17"/>
      <c r="M29" s="128"/>
    </row>
    <row r="30" spans="1:13" ht="15.75" thickBot="1" x14ac:dyDescent="0.3">
      <c r="A30" s="14" t="s">
        <v>7</v>
      </c>
      <c r="B30" s="17" t="s">
        <v>165</v>
      </c>
      <c r="C30" s="291"/>
      <c r="D30" s="291"/>
      <c r="E30" s="19">
        <f>F21</f>
        <v>84</v>
      </c>
      <c r="F30" s="19" t="s">
        <v>55</v>
      </c>
      <c r="G30" s="19">
        <f>200*24</f>
        <v>4800</v>
      </c>
      <c r="H30" s="60">
        <f>G30*E30</f>
        <v>403200</v>
      </c>
      <c r="I30" s="129"/>
      <c r="J30" s="16"/>
      <c r="K30" s="124">
        <v>403200</v>
      </c>
      <c r="L30" s="17"/>
      <c r="M30" s="128"/>
    </row>
    <row r="31" spans="1:13" ht="15.75" thickBot="1" x14ac:dyDescent="0.3">
      <c r="A31" s="44" t="s">
        <v>56</v>
      </c>
      <c r="B31" s="28"/>
      <c r="C31" s="278"/>
      <c r="D31" s="279"/>
      <c r="E31" s="176"/>
      <c r="F31" s="176"/>
      <c r="G31" s="176"/>
      <c r="H31" s="182">
        <f>SUM(H27:H30)</f>
        <v>2242400</v>
      </c>
      <c r="I31" s="129"/>
      <c r="J31" s="49" t="s">
        <v>137</v>
      </c>
      <c r="K31" s="122">
        <f>SUM(K27:K30)</f>
        <v>2242400</v>
      </c>
      <c r="L31" s="50">
        <v>50</v>
      </c>
      <c r="M31" s="123">
        <f>K31/100*L31</f>
        <v>1121200</v>
      </c>
    </row>
    <row r="32" spans="1:13" ht="15.75" thickBot="1" x14ac:dyDescent="0.3">
      <c r="A32" s="39"/>
      <c r="B32" s="40"/>
      <c r="C32" s="305"/>
      <c r="D32" s="306"/>
      <c r="E32" s="19"/>
      <c r="F32" s="19"/>
      <c r="G32" s="19"/>
      <c r="H32" s="128"/>
      <c r="I32" s="127"/>
      <c r="J32" s="16"/>
      <c r="K32" s="124"/>
      <c r="L32" s="17"/>
      <c r="M32" s="128"/>
    </row>
    <row r="33" spans="1:13" x14ac:dyDescent="0.25">
      <c r="A33" s="44" t="s">
        <v>57</v>
      </c>
      <c r="B33" s="6"/>
      <c r="C33" s="307"/>
      <c r="D33" s="307"/>
      <c r="E33" s="138"/>
      <c r="F33" s="138"/>
      <c r="G33" s="138"/>
      <c r="H33" s="123"/>
      <c r="I33" s="127"/>
      <c r="J33" s="49"/>
      <c r="K33" s="122"/>
      <c r="L33" s="50"/>
      <c r="M33" s="123"/>
    </row>
    <row r="34" spans="1:13" x14ac:dyDescent="0.25">
      <c r="A34" s="51" t="s">
        <v>58</v>
      </c>
      <c r="B34" s="2" t="s">
        <v>59</v>
      </c>
      <c r="C34" s="276" t="s">
        <v>60</v>
      </c>
      <c r="D34" s="276"/>
      <c r="E34" s="19"/>
      <c r="F34" s="19" t="s">
        <v>132</v>
      </c>
      <c r="G34" s="19">
        <v>40000</v>
      </c>
      <c r="H34" s="60">
        <f>G34</f>
        <v>40000</v>
      </c>
      <c r="I34" s="127"/>
      <c r="J34" s="16"/>
      <c r="K34" s="124">
        <v>40000</v>
      </c>
      <c r="L34" s="17"/>
      <c r="M34" s="128"/>
    </row>
    <row r="35" spans="1:13" x14ac:dyDescent="0.25">
      <c r="A35" s="51"/>
      <c r="B35" s="2" t="s">
        <v>0</v>
      </c>
      <c r="C35" s="276" t="s">
        <v>60</v>
      </c>
      <c r="D35" s="276"/>
      <c r="E35" s="19">
        <f>F9</f>
        <v>12</v>
      </c>
      <c r="F35" s="19" t="s">
        <v>55</v>
      </c>
      <c r="G35" s="19">
        <v>1500</v>
      </c>
      <c r="H35" s="60">
        <f>G35*E35</f>
        <v>18000</v>
      </c>
      <c r="I35" s="127"/>
      <c r="J35" s="16"/>
      <c r="K35" s="124">
        <v>18000</v>
      </c>
      <c r="L35" s="17"/>
      <c r="M35" s="128"/>
    </row>
    <row r="36" spans="1:13" x14ac:dyDescent="0.25">
      <c r="A36" s="51"/>
      <c r="B36" s="2" t="s">
        <v>61</v>
      </c>
      <c r="C36" s="276" t="s">
        <v>60</v>
      </c>
      <c r="D36" s="276"/>
      <c r="E36" s="19">
        <f>F9</f>
        <v>12</v>
      </c>
      <c r="F36" s="19" t="s">
        <v>55</v>
      </c>
      <c r="G36" s="19">
        <v>400</v>
      </c>
      <c r="H36" s="60">
        <f>G36*E36</f>
        <v>4800</v>
      </c>
      <c r="I36" s="127"/>
      <c r="J36" s="16"/>
      <c r="K36" s="124">
        <v>4800</v>
      </c>
      <c r="L36" s="17"/>
      <c r="M36" s="128"/>
    </row>
    <row r="37" spans="1:13" x14ac:dyDescent="0.25">
      <c r="A37" s="51" t="s">
        <v>62</v>
      </c>
      <c r="B37" s="2" t="s">
        <v>59</v>
      </c>
      <c r="C37" s="276" t="s">
        <v>60</v>
      </c>
      <c r="D37" s="276"/>
      <c r="E37" s="19"/>
      <c r="F37" s="19" t="s">
        <v>132</v>
      </c>
      <c r="G37" s="19">
        <v>20000</v>
      </c>
      <c r="H37" s="60">
        <f>G37</f>
        <v>20000</v>
      </c>
      <c r="I37" s="127"/>
      <c r="J37" s="16"/>
      <c r="K37" s="124">
        <v>20000</v>
      </c>
      <c r="L37" s="17"/>
      <c r="M37" s="128"/>
    </row>
    <row r="38" spans="1:13" x14ac:dyDescent="0.25">
      <c r="A38" s="51"/>
      <c r="B38" s="2" t="s">
        <v>0</v>
      </c>
      <c r="C38" s="276" t="s">
        <v>60</v>
      </c>
      <c r="D38" s="276"/>
      <c r="E38" s="19">
        <f>F11</f>
        <v>20</v>
      </c>
      <c r="F38" s="19" t="s">
        <v>55</v>
      </c>
      <c r="G38" s="19">
        <v>1500</v>
      </c>
      <c r="H38" s="60">
        <f t="shared" ref="H38:H45" si="1">G38*E38</f>
        <v>30000</v>
      </c>
      <c r="I38" s="127"/>
      <c r="J38" s="16"/>
      <c r="K38" s="124">
        <v>30000</v>
      </c>
      <c r="L38" s="17"/>
      <c r="M38" s="128"/>
    </row>
    <row r="39" spans="1:13" x14ac:dyDescent="0.25">
      <c r="A39" s="51"/>
      <c r="B39" s="2" t="s">
        <v>61</v>
      </c>
      <c r="C39" s="276" t="s">
        <v>60</v>
      </c>
      <c r="D39" s="276"/>
      <c r="E39" s="19">
        <f>F11</f>
        <v>20</v>
      </c>
      <c r="F39" s="19" t="s">
        <v>55</v>
      </c>
      <c r="G39" s="19">
        <v>400</v>
      </c>
      <c r="H39" s="60">
        <f t="shared" si="1"/>
        <v>8000</v>
      </c>
      <c r="I39" s="127"/>
      <c r="J39" s="16"/>
      <c r="K39" s="124">
        <v>8000</v>
      </c>
      <c r="L39" s="17"/>
      <c r="M39" s="128"/>
    </row>
    <row r="40" spans="1:13" x14ac:dyDescent="0.25">
      <c r="A40" s="51" t="s">
        <v>63</v>
      </c>
      <c r="B40" s="2" t="s">
        <v>59</v>
      </c>
      <c r="C40" s="276" t="s">
        <v>60</v>
      </c>
      <c r="D40" s="276"/>
      <c r="E40" s="19"/>
      <c r="F40" s="19" t="s">
        <v>132</v>
      </c>
      <c r="G40" s="19">
        <v>25000</v>
      </c>
      <c r="H40" s="60">
        <f>G40</f>
        <v>25000</v>
      </c>
      <c r="I40" s="127"/>
      <c r="J40" s="16"/>
      <c r="K40" s="124">
        <v>25000</v>
      </c>
      <c r="L40" s="17"/>
      <c r="M40" s="128"/>
    </row>
    <row r="41" spans="1:13" x14ac:dyDescent="0.25">
      <c r="A41" s="51"/>
      <c r="B41" s="2" t="s">
        <v>0</v>
      </c>
      <c r="C41" s="276" t="s">
        <v>60</v>
      </c>
      <c r="D41" s="276"/>
      <c r="E41" s="19">
        <f>F13</f>
        <v>12</v>
      </c>
      <c r="F41" s="19" t="s">
        <v>55</v>
      </c>
      <c r="G41" s="19">
        <v>1500</v>
      </c>
      <c r="H41" s="60">
        <f t="shared" si="1"/>
        <v>18000</v>
      </c>
      <c r="I41" s="127"/>
      <c r="J41" s="16"/>
      <c r="K41" s="124">
        <v>18000</v>
      </c>
      <c r="L41" s="17"/>
      <c r="M41" s="128"/>
    </row>
    <row r="42" spans="1:13" x14ac:dyDescent="0.25">
      <c r="A42" s="51"/>
      <c r="B42" s="2" t="s">
        <v>61</v>
      </c>
      <c r="C42" s="276" t="s">
        <v>60</v>
      </c>
      <c r="D42" s="276"/>
      <c r="E42" s="19">
        <f>F15</f>
        <v>24</v>
      </c>
      <c r="F42" s="19" t="s">
        <v>55</v>
      </c>
      <c r="G42" s="19">
        <v>200</v>
      </c>
      <c r="H42" s="60">
        <f t="shared" si="1"/>
        <v>4800</v>
      </c>
      <c r="I42" s="127"/>
      <c r="J42" s="16"/>
      <c r="K42" s="124">
        <v>4800</v>
      </c>
      <c r="L42" s="17"/>
      <c r="M42" s="128"/>
    </row>
    <row r="43" spans="1:13" x14ac:dyDescent="0.25">
      <c r="A43" s="51" t="s">
        <v>64</v>
      </c>
      <c r="B43" s="2" t="s">
        <v>59</v>
      </c>
      <c r="C43" s="276" t="s">
        <v>60</v>
      </c>
      <c r="D43" s="276"/>
      <c r="E43" s="19"/>
      <c r="F43" s="19" t="s">
        <v>132</v>
      </c>
      <c r="G43" s="19">
        <v>40000</v>
      </c>
      <c r="H43" s="60">
        <f>G43</f>
        <v>40000</v>
      </c>
      <c r="I43" s="127"/>
      <c r="J43" s="16"/>
      <c r="K43" s="124">
        <v>40000</v>
      </c>
      <c r="L43" s="17"/>
      <c r="M43" s="128"/>
    </row>
    <row r="44" spans="1:13" x14ac:dyDescent="0.25">
      <c r="A44" s="51"/>
      <c r="B44" s="2" t="s">
        <v>0</v>
      </c>
      <c r="C44" s="276" t="s">
        <v>60</v>
      </c>
      <c r="D44" s="276"/>
      <c r="E44" s="19">
        <f>F15</f>
        <v>24</v>
      </c>
      <c r="F44" s="19" t="s">
        <v>55</v>
      </c>
      <c r="G44" s="19">
        <v>1500</v>
      </c>
      <c r="H44" s="60">
        <f t="shared" si="1"/>
        <v>36000</v>
      </c>
      <c r="I44" s="127"/>
      <c r="J44" s="16"/>
      <c r="K44" s="124">
        <v>36000</v>
      </c>
      <c r="L44" s="17"/>
      <c r="M44" s="128"/>
    </row>
    <row r="45" spans="1:13" x14ac:dyDescent="0.25">
      <c r="A45" s="51"/>
      <c r="B45" s="2" t="s">
        <v>61</v>
      </c>
      <c r="C45" s="276" t="s">
        <v>60</v>
      </c>
      <c r="D45" s="276"/>
      <c r="E45" s="19">
        <f>F15</f>
        <v>24</v>
      </c>
      <c r="F45" s="19" t="s">
        <v>55</v>
      </c>
      <c r="G45" s="19">
        <v>200</v>
      </c>
      <c r="H45" s="60">
        <f t="shared" si="1"/>
        <v>4800</v>
      </c>
      <c r="I45" s="127"/>
      <c r="J45" s="16"/>
      <c r="K45" s="124">
        <v>4800</v>
      </c>
      <c r="L45" s="17"/>
      <c r="M45" s="128"/>
    </row>
    <row r="46" spans="1:13" x14ac:dyDescent="0.25">
      <c r="A46" s="51" t="s">
        <v>65</v>
      </c>
      <c r="B46" s="2" t="s">
        <v>1</v>
      </c>
      <c r="C46" s="276" t="s">
        <v>60</v>
      </c>
      <c r="D46" s="276"/>
      <c r="E46" s="19"/>
      <c r="F46" s="19" t="s">
        <v>132</v>
      </c>
      <c r="G46" s="19"/>
      <c r="H46" s="60">
        <v>10000</v>
      </c>
      <c r="I46" s="127"/>
      <c r="J46" s="16"/>
      <c r="K46" s="141">
        <v>10000</v>
      </c>
      <c r="L46" s="17"/>
      <c r="M46" s="128"/>
    </row>
    <row r="47" spans="1:13" x14ac:dyDescent="0.25">
      <c r="A47" s="44" t="s">
        <v>66</v>
      </c>
      <c r="B47" s="6"/>
      <c r="C47" s="292"/>
      <c r="D47" s="292"/>
      <c r="E47" s="138"/>
      <c r="F47" s="138"/>
      <c r="G47" s="138"/>
      <c r="H47" s="123">
        <f>SUM(H34:H46)</f>
        <v>259400</v>
      </c>
      <c r="I47" s="127"/>
      <c r="J47" s="49" t="s">
        <v>137</v>
      </c>
      <c r="K47" s="138">
        <f>SUM(K34:K46)</f>
        <v>259400</v>
      </c>
      <c r="L47" s="61">
        <v>50</v>
      </c>
      <c r="M47" s="123">
        <f>K47/100*L47</f>
        <v>129700</v>
      </c>
    </row>
    <row r="48" spans="1:13" x14ac:dyDescent="0.25">
      <c r="A48" s="4"/>
      <c r="B48" s="2"/>
      <c r="C48" s="291"/>
      <c r="D48" s="291"/>
      <c r="E48" s="19"/>
      <c r="F48" s="19"/>
      <c r="G48" s="19"/>
      <c r="H48" s="128"/>
      <c r="I48" s="127"/>
      <c r="J48" s="16"/>
      <c r="K48" s="142"/>
      <c r="L48" s="17"/>
      <c r="M48" s="128"/>
    </row>
    <row r="49" spans="1:13" x14ac:dyDescent="0.25">
      <c r="A49" s="44" t="s">
        <v>67</v>
      </c>
      <c r="B49" s="6"/>
      <c r="C49" s="307"/>
      <c r="D49" s="307"/>
      <c r="E49" s="138"/>
      <c r="F49" s="138"/>
      <c r="G49" s="138"/>
      <c r="H49" s="123"/>
      <c r="I49" s="127"/>
      <c r="J49" s="49"/>
      <c r="K49" s="122"/>
      <c r="L49" s="50"/>
      <c r="M49" s="123"/>
    </row>
    <row r="50" spans="1:13" x14ac:dyDescent="0.25">
      <c r="A50" s="44" t="s">
        <v>68</v>
      </c>
      <c r="B50" s="46" t="s">
        <v>69</v>
      </c>
      <c r="C50" s="276" t="s">
        <v>60</v>
      </c>
      <c r="D50" s="276"/>
      <c r="E50" s="137"/>
      <c r="F50" s="137"/>
      <c r="G50" s="137"/>
      <c r="H50" s="60">
        <v>150000</v>
      </c>
      <c r="I50" s="127"/>
      <c r="J50" s="16"/>
      <c r="K50" s="124">
        <v>150000</v>
      </c>
      <c r="L50" s="17"/>
      <c r="M50" s="128"/>
    </row>
    <row r="51" spans="1:13" x14ac:dyDescent="0.25">
      <c r="A51" s="44" t="s">
        <v>68</v>
      </c>
      <c r="B51" s="46" t="s">
        <v>152</v>
      </c>
      <c r="C51" s="276" t="s">
        <v>60</v>
      </c>
      <c r="D51" s="276"/>
      <c r="E51" s="137"/>
      <c r="F51" s="137"/>
      <c r="G51" s="137"/>
      <c r="H51" s="60">
        <v>200000</v>
      </c>
      <c r="I51" s="127"/>
      <c r="J51" s="16"/>
      <c r="K51" s="124">
        <v>200000</v>
      </c>
      <c r="L51" s="17"/>
      <c r="M51" s="128"/>
    </row>
    <row r="52" spans="1:13" x14ac:dyDescent="0.25">
      <c r="A52" s="44" t="s">
        <v>166</v>
      </c>
      <c r="B52" s="6"/>
      <c r="C52" s="307"/>
      <c r="D52" s="307"/>
      <c r="E52" s="138"/>
      <c r="F52" s="138"/>
      <c r="G52" s="138"/>
      <c r="H52" s="123">
        <f>SUM(H50:H51)</f>
        <v>350000</v>
      </c>
      <c r="I52" s="127"/>
      <c r="J52" s="49" t="s">
        <v>137</v>
      </c>
      <c r="K52" s="122">
        <f>SUM(K50:K51)</f>
        <v>350000</v>
      </c>
      <c r="L52" s="50">
        <v>50</v>
      </c>
      <c r="M52" s="123">
        <f>K52/100*L52</f>
        <v>175000</v>
      </c>
    </row>
    <row r="53" spans="1:13" x14ac:dyDescent="0.25">
      <c r="A53" s="51"/>
      <c r="B53" s="13"/>
      <c r="C53" s="308"/>
      <c r="D53" s="308"/>
      <c r="E53" s="137"/>
      <c r="F53" s="137"/>
      <c r="G53" s="137"/>
      <c r="H53" s="60"/>
      <c r="I53" s="127"/>
      <c r="J53" s="16"/>
      <c r="K53" s="124"/>
      <c r="L53" s="17"/>
      <c r="M53" s="128"/>
    </row>
    <row r="54" spans="1:13" x14ac:dyDescent="0.25">
      <c r="A54" s="44" t="s">
        <v>70</v>
      </c>
      <c r="B54" s="6"/>
      <c r="C54" s="307"/>
      <c r="D54" s="307"/>
      <c r="E54" s="138"/>
      <c r="F54" s="138"/>
      <c r="G54" s="138"/>
      <c r="H54" s="123"/>
      <c r="I54" s="127"/>
      <c r="J54" s="49"/>
      <c r="K54" s="122"/>
      <c r="L54" s="50"/>
      <c r="M54" s="123"/>
    </row>
    <row r="55" spans="1:13" x14ac:dyDescent="0.25">
      <c r="A55" s="51" t="s">
        <v>58</v>
      </c>
      <c r="B55" s="13"/>
      <c r="C55" s="276" t="s">
        <v>60</v>
      </c>
      <c r="D55" s="276"/>
      <c r="E55" s="137">
        <f>G9</f>
        <v>6</v>
      </c>
      <c r="F55" s="137"/>
      <c r="G55" s="137">
        <v>16000</v>
      </c>
      <c r="H55" s="128">
        <f t="shared" ref="H55:H58" si="2">G55*E55</f>
        <v>96000</v>
      </c>
      <c r="I55" s="127"/>
      <c r="J55" s="16"/>
      <c r="K55" s="124">
        <v>96000</v>
      </c>
      <c r="L55" s="17"/>
      <c r="M55" s="128"/>
    </row>
    <row r="56" spans="1:13" x14ac:dyDescent="0.25">
      <c r="A56" s="43" t="s">
        <v>62</v>
      </c>
      <c r="B56" s="2"/>
      <c r="C56" s="276" t="s">
        <v>60</v>
      </c>
      <c r="D56" s="276"/>
      <c r="E56" s="19">
        <f>G11</f>
        <v>10</v>
      </c>
      <c r="F56" s="19"/>
      <c r="G56" s="137">
        <v>16000</v>
      </c>
      <c r="H56" s="128">
        <f t="shared" si="2"/>
        <v>160000</v>
      </c>
      <c r="I56" s="127"/>
      <c r="J56" s="16"/>
      <c r="K56" s="124">
        <v>160000</v>
      </c>
      <c r="L56" s="17"/>
      <c r="M56" s="128"/>
    </row>
    <row r="57" spans="1:13" x14ac:dyDescent="0.25">
      <c r="A57" s="43" t="s">
        <v>63</v>
      </c>
      <c r="B57" s="2"/>
      <c r="C57" s="276" t="s">
        <v>60</v>
      </c>
      <c r="D57" s="276"/>
      <c r="E57" s="19">
        <f>G13</f>
        <v>12</v>
      </c>
      <c r="F57" s="19"/>
      <c r="G57" s="137">
        <v>16000</v>
      </c>
      <c r="H57" s="128">
        <f t="shared" si="2"/>
        <v>192000</v>
      </c>
      <c r="I57" s="127"/>
      <c r="J57" s="16"/>
      <c r="K57" s="124">
        <v>192000</v>
      </c>
      <c r="L57" s="17"/>
      <c r="M57" s="128"/>
    </row>
    <row r="58" spans="1:13" x14ac:dyDescent="0.25">
      <c r="A58" s="43" t="s">
        <v>64</v>
      </c>
      <c r="B58" s="2"/>
      <c r="C58" s="276" t="s">
        <v>60</v>
      </c>
      <c r="D58" s="276"/>
      <c r="E58" s="19">
        <f>G15</f>
        <v>12</v>
      </c>
      <c r="F58" s="19"/>
      <c r="G58" s="137">
        <v>16000</v>
      </c>
      <c r="H58" s="128">
        <f t="shared" si="2"/>
        <v>192000</v>
      </c>
      <c r="I58" s="127"/>
      <c r="J58" s="16"/>
      <c r="K58" s="124">
        <v>192000</v>
      </c>
      <c r="L58" s="17"/>
      <c r="M58" s="128"/>
    </row>
    <row r="59" spans="1:13" x14ac:dyDescent="0.25">
      <c r="A59" s="43" t="s">
        <v>71</v>
      </c>
      <c r="B59" s="17" t="s">
        <v>2</v>
      </c>
      <c r="C59" s="276" t="s">
        <v>60</v>
      </c>
      <c r="D59" s="276"/>
      <c r="E59" s="19"/>
      <c r="F59" s="19"/>
      <c r="G59" s="19"/>
      <c r="H59" s="128">
        <v>35000</v>
      </c>
      <c r="I59" s="127"/>
      <c r="J59" s="16"/>
      <c r="K59" s="124">
        <v>35000</v>
      </c>
      <c r="L59" s="17"/>
      <c r="M59" s="128"/>
    </row>
    <row r="60" spans="1:13" x14ac:dyDescent="0.25">
      <c r="A60" s="44" t="s">
        <v>72</v>
      </c>
      <c r="B60" s="6"/>
      <c r="C60" s="290"/>
      <c r="D60" s="290"/>
      <c r="E60" s="138"/>
      <c r="F60" s="138"/>
      <c r="G60" s="138"/>
      <c r="H60" s="123">
        <f>SUM(H55:H59)</f>
        <v>675000</v>
      </c>
      <c r="I60" s="127"/>
      <c r="J60" s="49" t="s">
        <v>137</v>
      </c>
      <c r="K60" s="122">
        <f>SUM(K55:K59)</f>
        <v>675000</v>
      </c>
      <c r="L60" s="50">
        <v>50</v>
      </c>
      <c r="M60" s="123">
        <f>K60/100*L60</f>
        <v>337500</v>
      </c>
    </row>
    <row r="61" spans="1:13" x14ac:dyDescent="0.25">
      <c r="A61" s="4"/>
      <c r="B61" s="2"/>
      <c r="C61" s="237"/>
      <c r="D61" s="237"/>
      <c r="E61" s="19"/>
      <c r="F61" s="19"/>
      <c r="G61" s="19"/>
      <c r="H61" s="128"/>
      <c r="I61" s="127"/>
      <c r="J61" s="16"/>
      <c r="K61" s="124"/>
      <c r="L61" s="17"/>
      <c r="M61" s="128"/>
    </row>
    <row r="62" spans="1:13" x14ac:dyDescent="0.25">
      <c r="A62" s="44" t="s">
        <v>73</v>
      </c>
      <c r="B62" s="6"/>
      <c r="C62" s="290"/>
      <c r="D62" s="290"/>
      <c r="E62" s="138"/>
      <c r="F62" s="138"/>
      <c r="G62" s="138"/>
      <c r="H62" s="123"/>
      <c r="I62" s="127"/>
      <c r="J62" s="49"/>
      <c r="K62" s="122"/>
      <c r="L62" s="50"/>
      <c r="M62" s="123"/>
    </row>
    <row r="63" spans="1:13" x14ac:dyDescent="0.25">
      <c r="A63" s="51" t="s">
        <v>58</v>
      </c>
      <c r="B63" s="17" t="s">
        <v>74</v>
      </c>
      <c r="C63" s="286" t="s">
        <v>75</v>
      </c>
      <c r="D63" s="286"/>
      <c r="E63" s="19">
        <v>1</v>
      </c>
      <c r="F63" s="19"/>
      <c r="G63" s="19">
        <v>50000</v>
      </c>
      <c r="H63" s="60">
        <f t="shared" ref="H63:H66" si="3">E63*G63</f>
        <v>50000</v>
      </c>
      <c r="I63" s="127"/>
      <c r="J63" s="16"/>
      <c r="K63" s="124">
        <v>50000</v>
      </c>
      <c r="L63" s="17"/>
      <c r="M63" s="128"/>
    </row>
    <row r="64" spans="1:13" x14ac:dyDescent="0.25">
      <c r="A64" s="43" t="s">
        <v>62</v>
      </c>
      <c r="B64" s="46" t="s">
        <v>153</v>
      </c>
      <c r="C64" s="286" t="s">
        <v>75</v>
      </c>
      <c r="D64" s="286"/>
      <c r="E64" s="19">
        <v>1</v>
      </c>
      <c r="F64" s="19"/>
      <c r="G64" s="19">
        <v>50000</v>
      </c>
      <c r="H64" s="60">
        <f t="shared" si="3"/>
        <v>50000</v>
      </c>
      <c r="I64" s="127"/>
      <c r="J64" s="16"/>
      <c r="K64" s="124">
        <v>50000</v>
      </c>
      <c r="L64" s="17"/>
      <c r="M64" s="128"/>
    </row>
    <row r="65" spans="1:13" x14ac:dyDescent="0.25">
      <c r="A65" s="43" t="s">
        <v>63</v>
      </c>
      <c r="B65" s="46" t="s">
        <v>153</v>
      </c>
      <c r="C65" s="286" t="s">
        <v>75</v>
      </c>
      <c r="D65" s="286"/>
      <c r="E65" s="19">
        <v>1</v>
      </c>
      <c r="F65" s="19"/>
      <c r="G65" s="19">
        <v>50000</v>
      </c>
      <c r="H65" s="60">
        <f t="shared" si="3"/>
        <v>50000</v>
      </c>
      <c r="I65" s="127"/>
      <c r="J65" s="16"/>
      <c r="K65" s="124">
        <v>50000</v>
      </c>
      <c r="L65" s="17"/>
      <c r="M65" s="128"/>
    </row>
    <row r="66" spans="1:13" x14ac:dyDescent="0.25">
      <c r="A66" s="43" t="s">
        <v>64</v>
      </c>
      <c r="B66" s="46" t="s">
        <v>153</v>
      </c>
      <c r="C66" s="286" t="s">
        <v>75</v>
      </c>
      <c r="D66" s="286"/>
      <c r="E66" s="19">
        <v>1</v>
      </c>
      <c r="F66" s="19"/>
      <c r="G66" s="19">
        <v>50000</v>
      </c>
      <c r="H66" s="60">
        <f t="shared" si="3"/>
        <v>50000</v>
      </c>
      <c r="I66" s="127"/>
      <c r="J66" s="16"/>
      <c r="K66" s="124">
        <v>50000</v>
      </c>
      <c r="L66" s="17"/>
      <c r="M66" s="128"/>
    </row>
    <row r="67" spans="1:13" x14ac:dyDescent="0.25">
      <c r="A67" s="44" t="s">
        <v>76</v>
      </c>
      <c r="B67" s="6"/>
      <c r="C67" s="290"/>
      <c r="D67" s="290"/>
      <c r="E67" s="138"/>
      <c r="F67" s="138"/>
      <c r="G67" s="138"/>
      <c r="H67" s="123">
        <f>SUM(H63:H66)</f>
        <v>200000</v>
      </c>
      <c r="I67" s="127"/>
      <c r="J67" s="49" t="s">
        <v>137</v>
      </c>
      <c r="K67" s="122">
        <f>SUM(K63:K66)</f>
        <v>200000</v>
      </c>
      <c r="L67" s="50">
        <v>50</v>
      </c>
      <c r="M67" s="123">
        <f>K67/100*L67</f>
        <v>100000</v>
      </c>
    </row>
    <row r="68" spans="1:13" x14ac:dyDescent="0.25">
      <c r="A68" s="51"/>
      <c r="B68" s="13"/>
      <c r="C68" s="286"/>
      <c r="D68" s="286"/>
      <c r="E68" s="137"/>
      <c r="F68" s="137"/>
      <c r="G68" s="137"/>
      <c r="H68" s="60"/>
      <c r="I68" s="127"/>
      <c r="J68" s="16"/>
      <c r="K68" s="124"/>
      <c r="L68" s="17"/>
      <c r="M68" s="128"/>
    </row>
    <row r="69" spans="1:13" x14ac:dyDescent="0.25">
      <c r="A69" s="51" t="s">
        <v>77</v>
      </c>
      <c r="B69" s="46" t="s">
        <v>9</v>
      </c>
      <c r="C69" s="286"/>
      <c r="D69" s="286"/>
      <c r="E69" s="137"/>
      <c r="F69" s="137"/>
      <c r="G69" s="137"/>
      <c r="H69" s="60"/>
      <c r="I69" s="127"/>
      <c r="J69" s="16"/>
      <c r="K69" s="124"/>
      <c r="L69" s="17"/>
      <c r="M69" s="128"/>
    </row>
    <row r="70" spans="1:13" x14ac:dyDescent="0.25">
      <c r="A70" s="51"/>
      <c r="B70" s="46" t="s">
        <v>78</v>
      </c>
      <c r="C70" s="286"/>
      <c r="D70" s="286"/>
      <c r="E70" s="137"/>
      <c r="F70" s="137"/>
      <c r="G70" s="137"/>
      <c r="H70" s="60"/>
      <c r="I70" s="127"/>
      <c r="J70" s="16"/>
      <c r="K70" s="124"/>
      <c r="L70" s="17"/>
      <c r="M70" s="128"/>
    </row>
    <row r="71" spans="1:13" x14ac:dyDescent="0.25">
      <c r="A71" s="4"/>
      <c r="B71" s="17" t="s">
        <v>79</v>
      </c>
      <c r="C71" s="237"/>
      <c r="D71" s="237"/>
      <c r="E71" s="19"/>
      <c r="F71" s="19"/>
      <c r="G71" s="19"/>
      <c r="H71" s="128"/>
      <c r="I71" s="127"/>
      <c r="J71" s="16"/>
      <c r="K71" s="124"/>
      <c r="L71" s="17"/>
      <c r="M71" s="128"/>
    </row>
    <row r="72" spans="1:13" x14ac:dyDescent="0.25">
      <c r="A72" s="44" t="s">
        <v>80</v>
      </c>
      <c r="B72" s="50"/>
      <c r="C72" s="290"/>
      <c r="D72" s="290"/>
      <c r="E72" s="138"/>
      <c r="F72" s="138"/>
      <c r="G72" s="138"/>
      <c r="H72" s="123">
        <f>SUM(H70:H71)</f>
        <v>0</v>
      </c>
      <c r="I72" s="127"/>
      <c r="J72" s="49" t="s">
        <v>137</v>
      </c>
      <c r="K72" s="122">
        <f>SUM(K70:K71)</f>
        <v>0</v>
      </c>
      <c r="L72" s="50">
        <v>50</v>
      </c>
      <c r="M72" s="123">
        <f>K72/100*L72</f>
        <v>0</v>
      </c>
    </row>
    <row r="73" spans="1:13" x14ac:dyDescent="0.25">
      <c r="A73" s="4"/>
      <c r="B73" s="17"/>
      <c r="C73" s="237"/>
      <c r="D73" s="237"/>
      <c r="E73" s="19"/>
      <c r="F73" s="19"/>
      <c r="G73" s="19"/>
      <c r="H73" s="128"/>
      <c r="I73" s="127"/>
      <c r="J73" s="16"/>
      <c r="K73" s="124"/>
      <c r="L73" s="17"/>
      <c r="M73" s="128"/>
    </row>
    <row r="74" spans="1:13" x14ac:dyDescent="0.25">
      <c r="A74" s="44" t="s">
        <v>81</v>
      </c>
      <c r="B74" s="6"/>
      <c r="C74" s="290"/>
      <c r="D74" s="290"/>
      <c r="E74" s="138"/>
      <c r="F74" s="138"/>
      <c r="G74" s="138"/>
      <c r="H74" s="123"/>
      <c r="I74" s="127"/>
      <c r="J74" s="49"/>
      <c r="K74" s="122"/>
      <c r="L74" s="50"/>
      <c r="M74" s="123"/>
    </row>
    <row r="75" spans="1:13" x14ac:dyDescent="0.25">
      <c r="A75" s="14" t="s">
        <v>58</v>
      </c>
      <c r="B75" s="17" t="s">
        <v>82</v>
      </c>
      <c r="C75" s="237" t="s">
        <v>83</v>
      </c>
      <c r="D75" s="237"/>
      <c r="E75" s="19">
        <v>550</v>
      </c>
      <c r="F75" s="19" t="s">
        <v>3</v>
      </c>
      <c r="G75" s="19">
        <v>262</v>
      </c>
      <c r="H75" s="128">
        <f>G75*E75</f>
        <v>144100</v>
      </c>
      <c r="I75" s="127"/>
      <c r="J75" s="16"/>
      <c r="K75" s="124">
        <v>144100</v>
      </c>
      <c r="L75" s="17"/>
      <c r="M75" s="128"/>
    </row>
    <row r="76" spans="1:13" x14ac:dyDescent="0.25">
      <c r="A76" s="4" t="s">
        <v>62</v>
      </c>
      <c r="B76" s="17" t="s">
        <v>84</v>
      </c>
      <c r="C76" s="237" t="s">
        <v>83</v>
      </c>
      <c r="D76" s="237"/>
      <c r="E76" s="19">
        <v>1550</v>
      </c>
      <c r="F76" s="19" t="s">
        <v>3</v>
      </c>
      <c r="G76" s="19">
        <v>152</v>
      </c>
      <c r="H76" s="128">
        <f>G76*E76</f>
        <v>235600</v>
      </c>
      <c r="I76" s="127"/>
      <c r="J76" s="16"/>
      <c r="K76" s="124">
        <v>235600</v>
      </c>
      <c r="L76" s="17"/>
      <c r="M76" s="128"/>
    </row>
    <row r="77" spans="1:13" x14ac:dyDescent="0.25">
      <c r="A77" s="4" t="s">
        <v>63</v>
      </c>
      <c r="B77" s="17" t="s">
        <v>85</v>
      </c>
      <c r="C77" s="237" t="s">
        <v>83</v>
      </c>
      <c r="D77" s="237"/>
      <c r="E77" s="19">
        <v>2700</v>
      </c>
      <c r="F77" s="19" t="s">
        <v>3</v>
      </c>
      <c r="G77" s="19">
        <v>105</v>
      </c>
      <c r="H77" s="128">
        <f>G77*E77</f>
        <v>283500</v>
      </c>
      <c r="I77" s="127"/>
      <c r="J77" s="16"/>
      <c r="K77" s="124">
        <v>283500</v>
      </c>
      <c r="L77" s="17"/>
      <c r="M77" s="128"/>
    </row>
    <row r="78" spans="1:13" x14ac:dyDescent="0.25">
      <c r="A78" s="4" t="s">
        <v>64</v>
      </c>
      <c r="B78" s="17" t="s">
        <v>86</v>
      </c>
      <c r="C78" s="237" t="s">
        <v>83</v>
      </c>
      <c r="D78" s="237"/>
      <c r="E78" s="19">
        <v>1500</v>
      </c>
      <c r="F78" s="19" t="s">
        <v>3</v>
      </c>
      <c r="G78" s="19">
        <v>55</v>
      </c>
      <c r="H78" s="128">
        <f>G78*E78</f>
        <v>82500</v>
      </c>
      <c r="I78" s="127"/>
      <c r="J78" s="16"/>
      <c r="K78" s="124">
        <v>82500</v>
      </c>
      <c r="L78" s="17"/>
      <c r="M78" s="128"/>
    </row>
    <row r="79" spans="1:13" x14ac:dyDescent="0.25">
      <c r="A79" s="4" t="s">
        <v>64</v>
      </c>
      <c r="B79" s="17" t="s">
        <v>87</v>
      </c>
      <c r="C79" s="237" t="s">
        <v>83</v>
      </c>
      <c r="D79" s="237"/>
      <c r="E79" s="19">
        <v>50</v>
      </c>
      <c r="F79" s="19" t="s">
        <v>47</v>
      </c>
      <c r="G79" s="19">
        <v>800</v>
      </c>
      <c r="H79" s="128">
        <f>E79*G79</f>
        <v>40000</v>
      </c>
      <c r="I79" s="127"/>
      <c r="J79" s="16"/>
      <c r="K79" s="124">
        <v>40000</v>
      </c>
      <c r="L79" s="17"/>
      <c r="M79" s="128"/>
    </row>
    <row r="80" spans="1:13" x14ac:dyDescent="0.25">
      <c r="A80" s="4" t="s">
        <v>71</v>
      </c>
      <c r="B80" s="17" t="s">
        <v>88</v>
      </c>
      <c r="C80" s="237" t="s">
        <v>83</v>
      </c>
      <c r="D80" s="237"/>
      <c r="E80" s="19"/>
      <c r="F80" s="19"/>
      <c r="G80" s="19"/>
      <c r="H80" s="128"/>
      <c r="I80" s="127"/>
      <c r="J80" s="16"/>
      <c r="K80" s="124"/>
      <c r="L80" s="17"/>
      <c r="M80" s="128"/>
    </row>
    <row r="81" spans="1:13" x14ac:dyDescent="0.25">
      <c r="A81" s="8" t="s">
        <v>89</v>
      </c>
      <c r="B81" s="50"/>
      <c r="C81" s="290"/>
      <c r="D81" s="290"/>
      <c r="E81" s="138"/>
      <c r="F81" s="138"/>
      <c r="G81" s="138"/>
      <c r="H81" s="123">
        <f>SUM(H75:H80)</f>
        <v>785700</v>
      </c>
      <c r="I81" s="127"/>
      <c r="J81" s="49" t="s">
        <v>137</v>
      </c>
      <c r="K81" s="122">
        <f>SUM(K75:K80)</f>
        <v>785700</v>
      </c>
      <c r="L81" s="50">
        <v>50</v>
      </c>
      <c r="M81" s="123">
        <f>K81/100*L81</f>
        <v>392850</v>
      </c>
    </row>
    <row r="82" spans="1:13" x14ac:dyDescent="0.25">
      <c r="A82" s="4"/>
      <c r="B82" s="2"/>
      <c r="C82" s="237"/>
      <c r="D82" s="237"/>
      <c r="E82" s="19"/>
      <c r="F82" s="19"/>
      <c r="G82" s="19"/>
      <c r="H82" s="128"/>
      <c r="I82" s="127"/>
      <c r="J82" s="16"/>
      <c r="K82" s="124"/>
      <c r="L82" s="17"/>
      <c r="M82" s="128"/>
    </row>
    <row r="83" spans="1:13" x14ac:dyDescent="0.25">
      <c r="A83" s="44" t="s">
        <v>90</v>
      </c>
      <c r="B83" s="6"/>
      <c r="C83" s="290"/>
      <c r="D83" s="290"/>
      <c r="E83" s="138"/>
      <c r="F83" s="138"/>
      <c r="G83" s="138"/>
      <c r="H83" s="123"/>
      <c r="I83" s="127"/>
      <c r="J83" s="49"/>
      <c r="K83" s="122"/>
      <c r="L83" s="50"/>
      <c r="M83" s="123"/>
    </row>
    <row r="84" spans="1:13" x14ac:dyDescent="0.25">
      <c r="A84" s="4" t="s">
        <v>91</v>
      </c>
      <c r="B84" s="2"/>
      <c r="C84" s="286" t="s">
        <v>92</v>
      </c>
      <c r="D84" s="286"/>
      <c r="E84" s="19">
        <v>3</v>
      </c>
      <c r="F84" s="19"/>
      <c r="G84" s="19">
        <v>10000</v>
      </c>
      <c r="H84" s="128">
        <f>E84*G84</f>
        <v>30000</v>
      </c>
      <c r="I84" s="127"/>
      <c r="J84" s="16"/>
      <c r="K84" s="124">
        <v>30000</v>
      </c>
      <c r="L84" s="17"/>
      <c r="M84" s="128"/>
    </row>
    <row r="85" spans="1:13" x14ac:dyDescent="0.25">
      <c r="A85" s="4" t="s">
        <v>93</v>
      </c>
      <c r="B85" s="2"/>
      <c r="C85" s="286" t="s">
        <v>92</v>
      </c>
      <c r="D85" s="286"/>
      <c r="E85" s="19">
        <v>4</v>
      </c>
      <c r="F85" s="19"/>
      <c r="G85" s="19">
        <v>5000</v>
      </c>
      <c r="H85" s="128">
        <f>E85*G85</f>
        <v>20000</v>
      </c>
      <c r="I85" s="127"/>
      <c r="J85" s="16"/>
      <c r="K85" s="124">
        <v>20000</v>
      </c>
      <c r="L85" s="17"/>
      <c r="M85" s="128"/>
    </row>
    <row r="86" spans="1:13" x14ac:dyDescent="0.25">
      <c r="A86" s="4" t="s">
        <v>94</v>
      </c>
      <c r="B86" s="2"/>
      <c r="C86" s="286" t="s">
        <v>92</v>
      </c>
      <c r="D86" s="286"/>
      <c r="E86" s="19">
        <v>4</v>
      </c>
      <c r="F86" s="19"/>
      <c r="G86" s="19">
        <v>5000</v>
      </c>
      <c r="H86" s="128">
        <f>G86*E86</f>
        <v>20000</v>
      </c>
      <c r="I86" s="127"/>
      <c r="J86" s="16"/>
      <c r="K86" s="124">
        <v>20000</v>
      </c>
      <c r="L86" s="17"/>
      <c r="M86" s="128"/>
    </row>
    <row r="87" spans="1:13" x14ac:dyDescent="0.25">
      <c r="A87" s="4" t="s">
        <v>95</v>
      </c>
      <c r="C87" s="237"/>
      <c r="D87" s="237"/>
      <c r="E87" s="19"/>
      <c r="F87" s="19"/>
      <c r="G87" s="19"/>
      <c r="H87" s="128"/>
      <c r="I87" s="127"/>
      <c r="J87" s="16"/>
      <c r="K87" s="124"/>
      <c r="L87" s="17"/>
      <c r="M87" s="128"/>
    </row>
    <row r="88" spans="1:13" x14ac:dyDescent="0.25">
      <c r="A88" s="4" t="s">
        <v>96</v>
      </c>
      <c r="B88" s="2"/>
      <c r="C88" s="286" t="s">
        <v>92</v>
      </c>
      <c r="D88" s="286"/>
      <c r="E88" s="19">
        <v>4</v>
      </c>
      <c r="F88" s="19"/>
      <c r="G88" s="19">
        <v>6000</v>
      </c>
      <c r="H88" s="128">
        <f>G88*E88</f>
        <v>24000</v>
      </c>
      <c r="I88" s="127"/>
      <c r="J88" s="16"/>
      <c r="K88" s="124">
        <v>24000</v>
      </c>
      <c r="L88" s="17"/>
      <c r="M88" s="128"/>
    </row>
    <row r="89" spans="1:13" x14ac:dyDescent="0.25">
      <c r="A89" s="4" t="s">
        <v>97</v>
      </c>
      <c r="B89" s="2"/>
      <c r="C89" s="286" t="s">
        <v>92</v>
      </c>
      <c r="D89" s="286"/>
      <c r="E89" s="19">
        <v>4</v>
      </c>
      <c r="F89" s="19"/>
      <c r="G89" s="19">
        <v>15000</v>
      </c>
      <c r="H89" s="128">
        <f>G89*E89</f>
        <v>60000</v>
      </c>
      <c r="I89" s="127"/>
      <c r="J89" s="16"/>
      <c r="K89" s="124">
        <v>60000</v>
      </c>
      <c r="L89" s="17"/>
      <c r="M89" s="128"/>
    </row>
    <row r="90" spans="1:13" x14ac:dyDescent="0.25">
      <c r="A90" s="44" t="s">
        <v>98</v>
      </c>
      <c r="B90" s="6"/>
      <c r="C90" s="290"/>
      <c r="D90" s="290"/>
      <c r="E90" s="138"/>
      <c r="F90" s="138"/>
      <c r="G90" s="138"/>
      <c r="H90" s="123">
        <f>SUM(H84:H89)</f>
        <v>154000</v>
      </c>
      <c r="I90" s="127"/>
      <c r="J90" s="49" t="s">
        <v>137</v>
      </c>
      <c r="K90" s="122">
        <f>SUM(K84:K89)</f>
        <v>154000</v>
      </c>
      <c r="L90" s="50">
        <v>50</v>
      </c>
      <c r="M90" s="123">
        <f>K90/100*L90</f>
        <v>77000</v>
      </c>
    </row>
    <row r="91" spans="1:13" x14ac:dyDescent="0.25">
      <c r="A91" s="14"/>
      <c r="B91" s="13"/>
      <c r="C91" s="286"/>
      <c r="D91" s="286"/>
      <c r="E91" s="137"/>
      <c r="F91" s="137"/>
      <c r="G91" s="137"/>
      <c r="H91" s="60"/>
      <c r="I91" s="127"/>
      <c r="J91" s="16"/>
      <c r="K91" s="124"/>
      <c r="L91" s="17"/>
      <c r="M91" s="128"/>
    </row>
    <row r="92" spans="1:13" x14ac:dyDescent="0.25">
      <c r="A92" s="44" t="s">
        <v>99</v>
      </c>
      <c r="B92" s="6"/>
      <c r="C92" s="290"/>
      <c r="D92" s="290"/>
      <c r="E92" s="138"/>
      <c r="F92" s="138"/>
      <c r="G92" s="138"/>
      <c r="H92" s="123"/>
      <c r="I92" s="127"/>
      <c r="J92" s="49"/>
      <c r="K92" s="138"/>
      <c r="L92" s="61"/>
      <c r="M92" s="123"/>
    </row>
    <row r="93" spans="1:13" x14ac:dyDescent="0.25">
      <c r="A93" s="14" t="s">
        <v>58</v>
      </c>
      <c r="B93" s="46" t="s">
        <v>100</v>
      </c>
      <c r="C93" s="286" t="s">
        <v>101</v>
      </c>
      <c r="D93" s="286"/>
      <c r="E93" s="137"/>
      <c r="F93" s="137"/>
      <c r="G93" s="137"/>
      <c r="H93" s="60">
        <v>120000</v>
      </c>
      <c r="I93" s="127"/>
      <c r="J93" s="16"/>
      <c r="K93" s="137">
        <v>120000</v>
      </c>
      <c r="L93" s="18"/>
      <c r="M93" s="128"/>
    </row>
    <row r="94" spans="1:13" x14ac:dyDescent="0.25">
      <c r="A94" s="4" t="s">
        <v>64</v>
      </c>
      <c r="B94" s="17" t="s">
        <v>8</v>
      </c>
      <c r="C94" s="286" t="s">
        <v>101</v>
      </c>
      <c r="D94" s="286"/>
      <c r="E94" s="19"/>
      <c r="F94" s="19"/>
      <c r="G94" s="19"/>
      <c r="H94" s="128">
        <v>80000</v>
      </c>
      <c r="I94" s="127"/>
      <c r="J94" s="16"/>
      <c r="K94" s="19">
        <v>80000</v>
      </c>
      <c r="L94" s="18"/>
      <c r="M94" s="128"/>
    </row>
    <row r="95" spans="1:13" x14ac:dyDescent="0.25">
      <c r="A95" s="44" t="s">
        <v>102</v>
      </c>
      <c r="B95" s="6"/>
      <c r="C95" s="290"/>
      <c r="D95" s="290"/>
      <c r="E95" s="138"/>
      <c r="F95" s="138"/>
      <c r="G95" s="138"/>
      <c r="H95" s="123">
        <f>H93+H94</f>
        <v>200000</v>
      </c>
      <c r="I95" s="127"/>
      <c r="J95" s="49" t="s">
        <v>137</v>
      </c>
      <c r="K95" s="138">
        <f>SUM(K93:K94)</f>
        <v>200000</v>
      </c>
      <c r="L95" s="61">
        <v>50</v>
      </c>
      <c r="M95" s="123">
        <f>K95/100*L95</f>
        <v>100000</v>
      </c>
    </row>
    <row r="96" spans="1:13" x14ac:dyDescent="0.25">
      <c r="A96" s="4"/>
      <c r="B96" s="2"/>
      <c r="C96" s="237"/>
      <c r="D96" s="237"/>
      <c r="E96" s="19"/>
      <c r="F96" s="19"/>
      <c r="G96" s="19"/>
      <c r="H96" s="128"/>
      <c r="I96" s="127"/>
      <c r="J96" s="16"/>
      <c r="K96" s="19"/>
      <c r="L96" s="18"/>
      <c r="M96" s="128"/>
    </row>
    <row r="97" spans="1:13" x14ac:dyDescent="0.25">
      <c r="A97" s="44" t="s">
        <v>103</v>
      </c>
      <c r="B97" s="6"/>
      <c r="C97" s="290"/>
      <c r="D97" s="290"/>
      <c r="E97" s="138"/>
      <c r="F97" s="138"/>
      <c r="G97" s="138"/>
      <c r="H97" s="123"/>
      <c r="I97" s="127"/>
      <c r="J97" s="49"/>
      <c r="K97" s="138"/>
      <c r="L97" s="61"/>
      <c r="M97" s="123"/>
    </row>
    <row r="98" spans="1:13" x14ac:dyDescent="0.25">
      <c r="A98" s="14" t="s">
        <v>58</v>
      </c>
      <c r="B98" s="17" t="s">
        <v>104</v>
      </c>
      <c r="C98" s="286" t="s">
        <v>92</v>
      </c>
      <c r="D98" s="286"/>
      <c r="E98" s="19">
        <v>1</v>
      </c>
      <c r="F98" s="19"/>
      <c r="G98" s="19">
        <v>25000</v>
      </c>
      <c r="H98" s="60">
        <f t="shared" ref="H98:H101" si="4">G98*E98</f>
        <v>25000</v>
      </c>
      <c r="I98" s="127"/>
      <c r="J98" s="16"/>
      <c r="K98" s="137">
        <v>25000</v>
      </c>
      <c r="L98" s="18"/>
      <c r="M98" s="128"/>
    </row>
    <row r="99" spans="1:13" x14ac:dyDescent="0.25">
      <c r="A99" s="4" t="s">
        <v>62</v>
      </c>
      <c r="B99" s="17" t="s">
        <v>154</v>
      </c>
      <c r="C99" s="286" t="s">
        <v>92</v>
      </c>
      <c r="D99" s="286"/>
      <c r="E99" s="19">
        <v>1</v>
      </c>
      <c r="F99" s="19"/>
      <c r="G99" s="19">
        <v>25000</v>
      </c>
      <c r="H99" s="60">
        <f t="shared" si="4"/>
        <v>25000</v>
      </c>
      <c r="I99" s="127"/>
      <c r="J99" s="16"/>
      <c r="K99" s="137">
        <v>25000</v>
      </c>
      <c r="L99" s="18"/>
      <c r="M99" s="128"/>
    </row>
    <row r="100" spans="1:13" x14ac:dyDescent="0.25">
      <c r="A100" s="4" t="s">
        <v>63</v>
      </c>
      <c r="B100" s="17" t="s">
        <v>154</v>
      </c>
      <c r="C100" s="286" t="s">
        <v>92</v>
      </c>
      <c r="D100" s="286"/>
      <c r="E100" s="19">
        <v>1</v>
      </c>
      <c r="F100" s="19"/>
      <c r="G100" s="19">
        <v>25000</v>
      </c>
      <c r="H100" s="60">
        <f t="shared" si="4"/>
        <v>25000</v>
      </c>
      <c r="I100" s="127"/>
      <c r="J100" s="16"/>
      <c r="K100" s="137">
        <v>25000</v>
      </c>
      <c r="L100" s="18"/>
      <c r="M100" s="128"/>
    </row>
    <row r="101" spans="1:13" x14ac:dyDescent="0.25">
      <c r="A101" s="4" t="s">
        <v>64</v>
      </c>
      <c r="B101" s="17" t="s">
        <v>105</v>
      </c>
      <c r="C101" s="286" t="s">
        <v>92</v>
      </c>
      <c r="D101" s="286"/>
      <c r="E101" s="19">
        <v>1</v>
      </c>
      <c r="F101" s="19"/>
      <c r="G101" s="19">
        <v>0</v>
      </c>
      <c r="H101" s="60">
        <f t="shared" si="4"/>
        <v>0</v>
      </c>
      <c r="I101" s="127"/>
      <c r="J101" s="16"/>
      <c r="K101" s="137">
        <v>0</v>
      </c>
      <c r="L101" s="18"/>
      <c r="M101" s="128"/>
    </row>
    <row r="102" spans="1:13" x14ac:dyDescent="0.25">
      <c r="A102" s="44" t="s">
        <v>106</v>
      </c>
      <c r="B102" s="6"/>
      <c r="C102" s="290"/>
      <c r="D102" s="290"/>
      <c r="E102" s="138"/>
      <c r="F102" s="138"/>
      <c r="G102" s="138"/>
      <c r="H102" s="123">
        <f>SUM(H98:H101)</f>
        <v>75000</v>
      </c>
      <c r="I102" s="127"/>
      <c r="J102" s="49" t="s">
        <v>137</v>
      </c>
      <c r="K102" s="138">
        <f>SUM(K98:K101)</f>
        <v>75000</v>
      </c>
      <c r="L102" s="61">
        <v>50</v>
      </c>
      <c r="M102" s="123">
        <f>K102/100*L102</f>
        <v>37500</v>
      </c>
    </row>
    <row r="103" spans="1:13" x14ac:dyDescent="0.25">
      <c r="A103" s="51"/>
      <c r="B103" s="13"/>
      <c r="C103" s="286"/>
      <c r="D103" s="286"/>
      <c r="E103" s="137"/>
      <c r="F103" s="137"/>
      <c r="G103" s="137"/>
      <c r="H103" s="60"/>
      <c r="I103" s="127"/>
      <c r="J103" s="16"/>
      <c r="K103" s="19"/>
      <c r="L103" s="18"/>
      <c r="M103" s="128"/>
    </row>
    <row r="104" spans="1:13" x14ac:dyDescent="0.25">
      <c r="A104" s="44" t="s">
        <v>107</v>
      </c>
      <c r="B104" s="6"/>
      <c r="C104" s="290" t="s">
        <v>92</v>
      </c>
      <c r="D104" s="290"/>
      <c r="E104" s="138"/>
      <c r="F104" s="138"/>
      <c r="G104" s="138"/>
      <c r="H104" s="123">
        <v>140000</v>
      </c>
      <c r="I104" s="127"/>
      <c r="J104" s="49" t="s">
        <v>137</v>
      </c>
      <c r="K104" s="138">
        <f>H104</f>
        <v>140000</v>
      </c>
      <c r="L104" s="61">
        <v>50</v>
      </c>
      <c r="M104" s="123">
        <f>K104/100*L104</f>
        <v>70000</v>
      </c>
    </row>
    <row r="105" spans="1:13" x14ac:dyDescent="0.25">
      <c r="A105" s="4"/>
      <c r="B105" s="2"/>
      <c r="C105" s="237"/>
      <c r="D105" s="237"/>
      <c r="E105" s="19"/>
      <c r="F105" s="19"/>
      <c r="G105" s="19"/>
      <c r="H105" s="128"/>
      <c r="I105" s="127"/>
      <c r="J105" s="16"/>
      <c r="K105" s="19"/>
      <c r="L105" s="18"/>
      <c r="M105" s="128"/>
    </row>
    <row r="106" spans="1:13" x14ac:dyDescent="0.25">
      <c r="A106" s="44" t="s">
        <v>108</v>
      </c>
      <c r="B106" s="6"/>
      <c r="C106" s="290" t="s">
        <v>92</v>
      </c>
      <c r="D106" s="290"/>
      <c r="E106" s="138"/>
      <c r="F106" s="138"/>
      <c r="G106" s="138"/>
      <c r="H106" s="123"/>
      <c r="I106" s="127"/>
      <c r="J106" s="49"/>
      <c r="K106" s="138"/>
      <c r="L106" s="61"/>
      <c r="M106" s="123"/>
    </row>
    <row r="107" spans="1:13" x14ac:dyDescent="0.25">
      <c r="A107" s="4" t="s">
        <v>65</v>
      </c>
      <c r="B107" s="17" t="s">
        <v>109</v>
      </c>
      <c r="C107" s="237"/>
      <c r="D107" s="237"/>
      <c r="E107" s="19">
        <v>2</v>
      </c>
      <c r="F107" s="19"/>
      <c r="G107" s="19">
        <v>15000</v>
      </c>
      <c r="H107" s="60">
        <f t="shared" ref="H107:H108" si="5">G107*E107</f>
        <v>30000</v>
      </c>
      <c r="I107" s="127"/>
      <c r="J107" s="16"/>
      <c r="K107" s="137">
        <v>30000</v>
      </c>
      <c r="L107" s="18"/>
      <c r="M107" s="128"/>
    </row>
    <row r="108" spans="1:13" x14ac:dyDescent="0.25">
      <c r="A108" s="4"/>
      <c r="B108" s="17" t="s">
        <v>110</v>
      </c>
      <c r="C108" s="237"/>
      <c r="D108" s="237"/>
      <c r="E108" s="19">
        <v>2</v>
      </c>
      <c r="F108" s="19"/>
      <c r="G108" s="19">
        <v>15000</v>
      </c>
      <c r="H108" s="60">
        <f t="shared" si="5"/>
        <v>30000</v>
      </c>
      <c r="I108" s="127"/>
      <c r="J108" s="16"/>
      <c r="K108" s="137">
        <v>30000</v>
      </c>
      <c r="L108" s="18"/>
      <c r="M108" s="128"/>
    </row>
    <row r="109" spans="1:13" x14ac:dyDescent="0.25">
      <c r="A109" s="4"/>
      <c r="B109" s="2"/>
      <c r="C109" s="237"/>
      <c r="D109" s="237"/>
      <c r="E109" s="19"/>
      <c r="F109" s="19"/>
      <c r="G109" s="19"/>
      <c r="H109" s="128"/>
      <c r="I109" s="127"/>
      <c r="J109" s="16"/>
      <c r="K109" s="124"/>
      <c r="L109" s="17"/>
      <c r="M109" s="128"/>
    </row>
    <row r="110" spans="1:13" x14ac:dyDescent="0.25">
      <c r="A110" s="44" t="s">
        <v>111</v>
      </c>
      <c r="B110" s="6"/>
      <c r="C110" s="290"/>
      <c r="D110" s="290"/>
      <c r="E110" s="138"/>
      <c r="F110" s="138"/>
      <c r="G110" s="138"/>
      <c r="H110" s="123">
        <f>SUM(H107:H109)</f>
        <v>60000</v>
      </c>
      <c r="I110" s="127"/>
      <c r="J110" s="49" t="s">
        <v>137</v>
      </c>
      <c r="K110" s="122">
        <f>SUM(K107:K109)</f>
        <v>60000</v>
      </c>
      <c r="L110" s="50">
        <v>50</v>
      </c>
      <c r="M110" s="123">
        <f>K110/100*L110</f>
        <v>30000</v>
      </c>
    </row>
    <row r="111" spans="1:13" s="45" customFormat="1" x14ac:dyDescent="0.25">
      <c r="A111" s="14"/>
      <c r="B111" s="13"/>
      <c r="C111" s="286"/>
      <c r="D111" s="286"/>
      <c r="E111" s="137"/>
      <c r="F111" s="137"/>
      <c r="G111" s="137"/>
      <c r="H111" s="60"/>
      <c r="I111" s="139"/>
      <c r="J111" s="120"/>
      <c r="K111" s="140"/>
      <c r="L111" s="46"/>
      <c r="M111" s="60"/>
    </row>
    <row r="112" spans="1:13" x14ac:dyDescent="0.25">
      <c r="A112" s="44" t="s">
        <v>112</v>
      </c>
      <c r="B112" s="6"/>
      <c r="C112" s="290" t="s">
        <v>113</v>
      </c>
      <c r="D112" s="290"/>
      <c r="E112" s="138">
        <f>G21</f>
        <v>40</v>
      </c>
      <c r="F112" s="138" t="s">
        <v>55</v>
      </c>
      <c r="G112" s="138">
        <v>1400</v>
      </c>
      <c r="H112" s="123">
        <f>G112*E112</f>
        <v>56000</v>
      </c>
      <c r="I112" s="127"/>
      <c r="J112" s="49"/>
      <c r="K112" s="122">
        <v>56000</v>
      </c>
      <c r="L112" s="50"/>
      <c r="M112" s="123"/>
    </row>
    <row r="113" spans="1:13" x14ac:dyDescent="0.25">
      <c r="A113" s="4"/>
      <c r="B113" s="17" t="s">
        <v>2</v>
      </c>
      <c r="C113" s="286" t="s">
        <v>113</v>
      </c>
      <c r="D113" s="286"/>
      <c r="E113" s="19"/>
      <c r="F113" s="19"/>
      <c r="G113" s="19"/>
      <c r="H113" s="128">
        <v>25000</v>
      </c>
      <c r="I113" s="127"/>
      <c r="J113" s="16"/>
      <c r="K113" s="124">
        <v>25000</v>
      </c>
      <c r="L113" s="17"/>
      <c r="M113" s="128"/>
    </row>
    <row r="114" spans="1:13" x14ac:dyDescent="0.25">
      <c r="A114" s="44" t="s">
        <v>114</v>
      </c>
      <c r="B114" s="6"/>
      <c r="C114" s="290"/>
      <c r="D114" s="290"/>
      <c r="E114" s="138"/>
      <c r="F114" s="138"/>
      <c r="G114" s="138"/>
      <c r="H114" s="123">
        <f>SUM(H112:H113)</f>
        <v>81000</v>
      </c>
      <c r="I114" s="127"/>
      <c r="J114" s="49" t="s">
        <v>137</v>
      </c>
      <c r="K114" s="122">
        <f>SUM(K112:K113)</f>
        <v>81000</v>
      </c>
      <c r="L114" s="50">
        <v>50</v>
      </c>
      <c r="M114" s="123">
        <f>K114/100*L114</f>
        <v>40500</v>
      </c>
    </row>
    <row r="115" spans="1:13" x14ac:dyDescent="0.25">
      <c r="A115" s="4"/>
      <c r="B115" s="2"/>
      <c r="C115" s="237"/>
      <c r="D115" s="237"/>
      <c r="E115" s="19"/>
      <c r="F115" s="19"/>
      <c r="G115" s="19"/>
      <c r="H115" s="128"/>
      <c r="I115" s="127"/>
      <c r="J115" s="16"/>
      <c r="K115" s="124"/>
      <c r="L115" s="17"/>
      <c r="M115" s="128"/>
    </row>
    <row r="116" spans="1:13" x14ac:dyDescent="0.25">
      <c r="A116" s="44" t="s">
        <v>115</v>
      </c>
      <c r="B116" s="50" t="s">
        <v>116</v>
      </c>
      <c r="C116" s="290" t="s">
        <v>113</v>
      </c>
      <c r="D116" s="290"/>
      <c r="E116" s="138">
        <v>1</v>
      </c>
      <c r="F116" s="138"/>
      <c r="G116" s="138">
        <v>350000</v>
      </c>
      <c r="H116" s="123">
        <f>G116*E116</f>
        <v>350000</v>
      </c>
      <c r="I116" s="127"/>
      <c r="J116" s="49"/>
      <c r="K116" s="122">
        <v>350000</v>
      </c>
      <c r="L116" s="50"/>
      <c r="M116" s="123"/>
    </row>
    <row r="117" spans="1:13" x14ac:dyDescent="0.25">
      <c r="A117" s="51"/>
      <c r="B117" s="46" t="s">
        <v>117</v>
      </c>
      <c r="C117" s="286" t="s">
        <v>113</v>
      </c>
      <c r="D117" s="286"/>
      <c r="E117" s="137">
        <v>1</v>
      </c>
      <c r="F117" s="137"/>
      <c r="G117" s="137">
        <v>150000</v>
      </c>
      <c r="H117" s="60">
        <f>G117*E117</f>
        <v>150000</v>
      </c>
      <c r="I117" s="127"/>
      <c r="J117" s="16"/>
      <c r="K117" s="124">
        <v>150000</v>
      </c>
      <c r="L117" s="17"/>
      <c r="M117" s="128"/>
    </row>
    <row r="118" spans="1:13" x14ac:dyDescent="0.25">
      <c r="A118" s="44" t="s">
        <v>118</v>
      </c>
      <c r="B118" s="50"/>
      <c r="C118" s="290"/>
      <c r="D118" s="290"/>
      <c r="E118" s="138"/>
      <c r="F118" s="138"/>
      <c r="G118" s="138"/>
      <c r="H118" s="123">
        <f>SUM(H116:H117)</f>
        <v>500000</v>
      </c>
      <c r="I118" s="127"/>
      <c r="J118" s="49" t="s">
        <v>137</v>
      </c>
      <c r="K118" s="122">
        <f>SUM(K116:K117)</f>
        <v>500000</v>
      </c>
      <c r="L118" s="50">
        <v>50</v>
      </c>
      <c r="M118" s="123">
        <f>K118/100*L118</f>
        <v>250000</v>
      </c>
    </row>
    <row r="119" spans="1:13" x14ac:dyDescent="0.25">
      <c r="A119" s="51"/>
      <c r="B119" s="46"/>
      <c r="C119" s="286"/>
      <c r="D119" s="286"/>
      <c r="E119" s="137"/>
      <c r="F119" s="137"/>
      <c r="G119" s="137"/>
      <c r="H119" s="60"/>
      <c r="I119" s="127"/>
      <c r="J119" s="16"/>
      <c r="K119" s="124"/>
      <c r="L119" s="17"/>
      <c r="M119" s="128"/>
    </row>
    <row r="120" spans="1:13" x14ac:dyDescent="0.25">
      <c r="A120" s="44" t="s">
        <v>119</v>
      </c>
      <c r="B120" s="6"/>
      <c r="C120" s="290"/>
      <c r="D120" s="290"/>
      <c r="E120" s="138"/>
      <c r="F120" s="138"/>
      <c r="G120" s="138"/>
      <c r="H120" s="123"/>
      <c r="I120" s="127"/>
      <c r="J120" s="49"/>
      <c r="K120" s="122"/>
      <c r="L120" s="50"/>
      <c r="M120" s="123"/>
    </row>
    <row r="121" spans="1:13" x14ac:dyDescent="0.25">
      <c r="A121" s="51"/>
      <c r="B121" s="46" t="s">
        <v>120</v>
      </c>
      <c r="C121" s="286"/>
      <c r="D121" s="286"/>
      <c r="E121" s="137"/>
      <c r="F121" s="137"/>
      <c r="G121" s="137"/>
      <c r="H121" s="60"/>
      <c r="I121" s="127"/>
      <c r="J121" s="16"/>
      <c r="K121" s="124"/>
      <c r="L121" s="17"/>
      <c r="M121" s="128"/>
    </row>
    <row r="122" spans="1:13" x14ac:dyDescent="0.25">
      <c r="A122" s="44" t="s">
        <v>121</v>
      </c>
      <c r="B122" s="50"/>
      <c r="C122" s="290"/>
      <c r="D122" s="290"/>
      <c r="E122" s="138"/>
      <c r="F122" s="138"/>
      <c r="G122" s="138"/>
      <c r="H122" s="123"/>
      <c r="I122" s="127"/>
      <c r="J122" s="49"/>
      <c r="K122" s="122"/>
      <c r="L122" s="50"/>
      <c r="M122" s="123"/>
    </row>
    <row r="123" spans="1:13" x14ac:dyDescent="0.25">
      <c r="A123" s="51"/>
      <c r="B123" s="46"/>
      <c r="C123" s="286"/>
      <c r="D123" s="286"/>
      <c r="E123" s="137"/>
      <c r="F123" s="137"/>
      <c r="G123" s="137"/>
      <c r="H123" s="60"/>
      <c r="I123" s="127"/>
      <c r="J123" s="16"/>
      <c r="K123" s="124"/>
      <c r="L123" s="17"/>
      <c r="M123" s="128"/>
    </row>
    <row r="124" spans="1:13" x14ac:dyDescent="0.25">
      <c r="A124" s="44" t="s">
        <v>122</v>
      </c>
      <c r="B124" s="50" t="s">
        <v>123</v>
      </c>
      <c r="C124" s="290"/>
      <c r="D124" s="290"/>
      <c r="E124" s="138"/>
      <c r="F124" s="138"/>
      <c r="G124" s="138"/>
      <c r="H124" s="123">
        <v>100000</v>
      </c>
      <c r="I124" s="127"/>
      <c r="J124" s="49" t="s">
        <v>137</v>
      </c>
      <c r="K124" s="122">
        <v>100000</v>
      </c>
      <c r="L124" s="50">
        <v>50</v>
      </c>
      <c r="M124" s="123">
        <f>K124/100*L124</f>
        <v>50000</v>
      </c>
    </row>
    <row r="125" spans="1:13" x14ac:dyDescent="0.25">
      <c r="A125" s="14"/>
      <c r="B125" s="13"/>
      <c r="C125" s="286"/>
      <c r="D125" s="286"/>
      <c r="E125" s="137"/>
      <c r="F125" s="137"/>
      <c r="G125" s="137"/>
      <c r="H125" s="60"/>
      <c r="I125" s="127"/>
      <c r="J125" s="16"/>
      <c r="K125" s="124"/>
      <c r="L125" s="17"/>
      <c r="M125" s="128"/>
    </row>
    <row r="126" spans="1:13" x14ac:dyDescent="0.25">
      <c r="A126" s="44" t="s">
        <v>88</v>
      </c>
      <c r="B126" s="6"/>
      <c r="C126" s="290"/>
      <c r="D126" s="290"/>
      <c r="E126" s="138"/>
      <c r="F126" s="138"/>
      <c r="G126" s="138"/>
      <c r="H126" s="123"/>
      <c r="I126" s="127"/>
      <c r="J126" s="49"/>
      <c r="K126" s="122"/>
      <c r="L126" s="50"/>
      <c r="M126" s="123"/>
    </row>
    <row r="127" spans="1:13" x14ac:dyDescent="0.25">
      <c r="A127" s="4"/>
      <c r="B127" s="17" t="s">
        <v>124</v>
      </c>
      <c r="C127" s="291"/>
      <c r="D127" s="291"/>
      <c r="E127" s="19">
        <v>0</v>
      </c>
      <c r="F127" s="19"/>
      <c r="G127" s="19">
        <v>0</v>
      </c>
      <c r="H127" s="128">
        <f>G127*E127</f>
        <v>0</v>
      </c>
      <c r="I127" s="127"/>
      <c r="J127" s="16"/>
      <c r="K127" s="124">
        <v>0</v>
      </c>
      <c r="L127" s="17"/>
      <c r="M127" s="128"/>
    </row>
    <row r="128" spans="1:13" x14ac:dyDescent="0.25">
      <c r="A128" s="4"/>
      <c r="B128" s="17" t="s">
        <v>124</v>
      </c>
      <c r="C128" s="291"/>
      <c r="D128" s="291"/>
      <c r="E128" s="19">
        <v>0</v>
      </c>
      <c r="F128" s="19"/>
      <c r="G128" s="19">
        <v>0</v>
      </c>
      <c r="H128" s="128">
        <f>G128*E128</f>
        <v>0</v>
      </c>
      <c r="I128" s="127"/>
      <c r="J128" s="16"/>
      <c r="K128" s="124">
        <v>0</v>
      </c>
      <c r="L128" s="17"/>
      <c r="M128" s="128"/>
    </row>
    <row r="129" spans="1:13" x14ac:dyDescent="0.25">
      <c r="A129" s="44" t="s">
        <v>155</v>
      </c>
      <c r="B129" s="6"/>
      <c r="C129" s="292"/>
      <c r="D129" s="292"/>
      <c r="E129" s="138"/>
      <c r="F129" s="138"/>
      <c r="G129" s="138"/>
      <c r="H129" s="123">
        <f>SUM(H127:H128)</f>
        <v>0</v>
      </c>
      <c r="I129" s="127"/>
      <c r="J129" s="49"/>
      <c r="K129" s="122">
        <f>SUM(K127:K128)</f>
        <v>0</v>
      </c>
      <c r="L129" s="50"/>
      <c r="M129" s="123"/>
    </row>
    <row r="130" spans="1:13" x14ac:dyDescent="0.25">
      <c r="A130" s="4"/>
      <c r="B130" s="2"/>
      <c r="C130" s="291"/>
      <c r="D130" s="291"/>
      <c r="E130" s="19"/>
      <c r="F130" s="19"/>
      <c r="G130" s="19"/>
      <c r="H130" s="128"/>
      <c r="I130" s="127"/>
      <c r="J130" s="16"/>
      <c r="K130" s="124"/>
      <c r="L130" s="17"/>
      <c r="M130" s="128"/>
    </row>
    <row r="131" spans="1:13" x14ac:dyDescent="0.25">
      <c r="A131" s="44" t="s">
        <v>125</v>
      </c>
      <c r="B131" s="6"/>
      <c r="C131" s="290" t="s">
        <v>126</v>
      </c>
      <c r="D131" s="290"/>
      <c r="E131" s="138"/>
      <c r="F131" s="138"/>
      <c r="G131" s="138"/>
      <c r="H131" s="123">
        <v>50000</v>
      </c>
      <c r="I131" s="127"/>
      <c r="J131" s="49" t="s">
        <v>137</v>
      </c>
      <c r="K131" s="122">
        <v>50000</v>
      </c>
      <c r="L131" s="50">
        <v>50</v>
      </c>
      <c r="M131" s="123">
        <f>K131/100*L131</f>
        <v>25000</v>
      </c>
    </row>
    <row r="132" spans="1:13" x14ac:dyDescent="0.25">
      <c r="A132" s="44" t="s">
        <v>127</v>
      </c>
      <c r="B132" s="6"/>
      <c r="C132" s="290" t="s">
        <v>128</v>
      </c>
      <c r="D132" s="290"/>
      <c r="E132" s="138">
        <f>H21</f>
        <v>96</v>
      </c>
      <c r="F132" s="138" t="s">
        <v>55</v>
      </c>
      <c r="G132" s="138">
        <v>1300</v>
      </c>
      <c r="H132" s="123">
        <f>G132*E132</f>
        <v>124800</v>
      </c>
      <c r="I132" s="127"/>
      <c r="J132" s="49" t="s">
        <v>137</v>
      </c>
      <c r="K132" s="122">
        <v>124800</v>
      </c>
      <c r="L132" s="50">
        <v>50</v>
      </c>
      <c r="M132" s="123">
        <f>K132/100*L132</f>
        <v>62400</v>
      </c>
    </row>
    <row r="133" spans="1:13" x14ac:dyDescent="0.25">
      <c r="A133" s="51"/>
      <c r="B133" s="13"/>
      <c r="C133" s="286"/>
      <c r="D133" s="286"/>
      <c r="E133" s="137"/>
      <c r="F133" s="137"/>
      <c r="G133" s="137"/>
      <c r="H133" s="60"/>
      <c r="I133" s="127"/>
      <c r="J133" s="16"/>
      <c r="K133" s="124"/>
      <c r="L133" s="17"/>
      <c r="M133" s="128"/>
    </row>
    <row r="134" spans="1:13" x14ac:dyDescent="0.25">
      <c r="A134" s="44" t="s">
        <v>129</v>
      </c>
      <c r="B134" s="6"/>
      <c r="C134" s="293" t="s">
        <v>130</v>
      </c>
      <c r="D134" s="293"/>
      <c r="E134" s="138"/>
      <c r="F134" s="138"/>
      <c r="G134" s="138"/>
      <c r="H134" s="123">
        <v>750000</v>
      </c>
      <c r="I134" s="127"/>
      <c r="J134" s="49" t="s">
        <v>138</v>
      </c>
      <c r="K134" s="122">
        <v>375000</v>
      </c>
      <c r="L134" s="50">
        <v>50</v>
      </c>
      <c r="M134" s="123">
        <f>K134/100*L134</f>
        <v>187500</v>
      </c>
    </row>
    <row r="135" spans="1:13" x14ac:dyDescent="0.25">
      <c r="A135" s="43"/>
      <c r="B135" s="2"/>
      <c r="C135" s="237"/>
      <c r="D135" s="237"/>
      <c r="E135" s="19"/>
      <c r="F135" s="19"/>
      <c r="G135" s="19"/>
      <c r="H135" s="128"/>
      <c r="I135" s="127"/>
      <c r="J135" s="16"/>
      <c r="K135" s="124"/>
      <c r="L135" s="17"/>
      <c r="M135" s="128"/>
    </row>
    <row r="136" spans="1:13" x14ac:dyDescent="0.25">
      <c r="A136" s="44" t="s">
        <v>131</v>
      </c>
      <c r="B136" s="6"/>
      <c r="C136" s="290"/>
      <c r="D136" s="290"/>
      <c r="E136" s="138"/>
      <c r="F136" s="138"/>
      <c r="G136" s="138"/>
      <c r="H136" s="123"/>
      <c r="I136" s="127"/>
      <c r="J136" s="49" t="s">
        <v>139</v>
      </c>
      <c r="K136" s="122">
        <v>350000</v>
      </c>
      <c r="L136" s="50">
        <v>50</v>
      </c>
      <c r="M136" s="123">
        <f>K136/100*L136</f>
        <v>175000</v>
      </c>
    </row>
    <row r="137" spans="1:13" x14ac:dyDescent="0.25">
      <c r="A137" s="43"/>
      <c r="B137" s="2"/>
      <c r="C137" s="237"/>
      <c r="D137" s="237"/>
      <c r="E137" s="19"/>
      <c r="F137" s="19"/>
      <c r="G137" s="19"/>
      <c r="H137" s="128"/>
      <c r="I137" s="127"/>
      <c r="J137" s="16"/>
      <c r="K137" s="124"/>
      <c r="L137" s="17"/>
      <c r="M137" s="128"/>
    </row>
    <row r="138" spans="1:13" x14ac:dyDescent="0.25">
      <c r="A138" s="44" t="s">
        <v>140</v>
      </c>
      <c r="B138" s="6"/>
      <c r="C138" s="293" t="s">
        <v>126</v>
      </c>
      <c r="D138" s="293"/>
      <c r="E138" s="138"/>
      <c r="F138" s="138"/>
      <c r="G138" s="138"/>
      <c r="H138" s="123">
        <v>500000</v>
      </c>
      <c r="I138" s="127"/>
      <c r="J138" s="49" t="s">
        <v>137</v>
      </c>
      <c r="K138" s="122">
        <v>500000</v>
      </c>
      <c r="L138" s="50">
        <v>50</v>
      </c>
      <c r="M138" s="123">
        <f>K138/100*L138</f>
        <v>250000</v>
      </c>
    </row>
    <row r="139" spans="1:13" x14ac:dyDescent="0.25">
      <c r="A139" s="4"/>
      <c r="B139" s="2"/>
      <c r="C139" s="291"/>
      <c r="D139" s="291"/>
      <c r="E139" s="19"/>
      <c r="F139" s="19"/>
      <c r="G139" s="19"/>
      <c r="H139" s="128"/>
      <c r="I139" s="127"/>
      <c r="J139" s="16"/>
      <c r="K139" s="19"/>
      <c r="L139" s="17"/>
      <c r="M139" s="128"/>
    </row>
    <row r="140" spans="1:13" x14ac:dyDescent="0.25">
      <c r="A140" s="4"/>
      <c r="B140" s="2"/>
      <c r="C140" s="291"/>
      <c r="D140" s="291"/>
      <c r="E140" s="19"/>
      <c r="F140" s="19"/>
      <c r="G140" s="19"/>
      <c r="H140" s="128"/>
      <c r="I140" s="127"/>
      <c r="J140" s="16"/>
      <c r="K140" s="19"/>
      <c r="L140" s="17"/>
      <c r="M140" s="128"/>
    </row>
    <row r="141" spans="1:13" x14ac:dyDescent="0.25">
      <c r="A141" s="4"/>
      <c r="B141" s="2"/>
      <c r="C141" s="291"/>
      <c r="D141" s="291"/>
      <c r="E141" s="19"/>
      <c r="F141" s="19"/>
      <c r="G141" s="19"/>
      <c r="H141" s="128"/>
      <c r="I141" s="127"/>
      <c r="J141" s="16"/>
      <c r="K141" s="19"/>
      <c r="L141" s="17"/>
      <c r="M141" s="128"/>
    </row>
    <row r="142" spans="1:13" x14ac:dyDescent="0.25">
      <c r="A142" s="4"/>
      <c r="B142" s="2"/>
      <c r="C142" s="291"/>
      <c r="D142" s="291"/>
      <c r="E142" s="19"/>
      <c r="F142" s="19"/>
      <c r="G142" s="19"/>
      <c r="H142" s="128"/>
      <c r="I142" s="127"/>
      <c r="J142" s="16"/>
      <c r="K142" s="19"/>
      <c r="L142" s="17"/>
      <c r="M142" s="128"/>
    </row>
    <row r="143" spans="1:13" x14ac:dyDescent="0.25">
      <c r="A143" s="4"/>
      <c r="B143" s="2"/>
      <c r="C143" s="291"/>
      <c r="D143" s="291"/>
      <c r="E143" s="19"/>
      <c r="F143" s="19"/>
      <c r="G143" s="19"/>
      <c r="H143" s="128"/>
      <c r="I143" s="127"/>
      <c r="J143" s="16"/>
      <c r="K143" s="19"/>
      <c r="L143" s="17"/>
      <c r="M143" s="128"/>
    </row>
    <row r="144" spans="1:13" ht="15.75" thickBot="1" x14ac:dyDescent="0.3">
      <c r="A144" s="4"/>
      <c r="B144" s="2"/>
      <c r="C144" s="291"/>
      <c r="D144" s="291"/>
      <c r="E144" s="19"/>
      <c r="F144" s="19"/>
      <c r="G144" s="19"/>
      <c r="H144" s="144"/>
      <c r="I144" s="127"/>
      <c r="J144" s="16"/>
      <c r="K144" s="36"/>
      <c r="L144" s="17"/>
      <c r="M144" s="144"/>
    </row>
    <row r="145" spans="1:13" ht="15.75" thickBot="1" x14ac:dyDescent="0.3">
      <c r="A145" s="8"/>
      <c r="B145" s="6"/>
      <c r="C145" s="292"/>
      <c r="D145" s="292"/>
      <c r="E145" s="138"/>
      <c r="F145" s="138" t="s">
        <v>28</v>
      </c>
      <c r="G145" s="143"/>
      <c r="H145" s="149">
        <f>H138+H136+H134+H132+H131+H129+H124+H122+H118+H114+H110+H104+H102+H95+H90+H81++H72+H67+H60+H52+H47+H31</f>
        <v>7247300</v>
      </c>
      <c r="I145" s="173">
        <f t="shared" ref="I145:M145" si="6">I138+I136+I134+I132+I131+I129+I124+I122+I118+I114+I110+I104+I102+I95+I90+I81++I72+I67+I60+I52+I47+I31</f>
        <v>0</v>
      </c>
      <c r="J145" s="172" t="s">
        <v>28</v>
      </c>
      <c r="K145" s="146">
        <f t="shared" si="6"/>
        <v>7222300</v>
      </c>
      <c r="L145" s="171"/>
      <c r="M145" s="148">
        <f t="shared" si="6"/>
        <v>3611150</v>
      </c>
    </row>
    <row r="146" spans="1:13" ht="15.75" thickBot="1" x14ac:dyDescent="0.3">
      <c r="A146" s="10"/>
      <c r="B146" s="11"/>
      <c r="C146" s="294"/>
      <c r="D146" s="295"/>
      <c r="E146" s="12"/>
      <c r="F146" s="12"/>
      <c r="G146" s="12"/>
      <c r="H146" s="145"/>
      <c r="J146" s="10"/>
      <c r="K146" s="147"/>
      <c r="L146" s="11"/>
      <c r="M146" s="145"/>
    </row>
  </sheetData>
  <mergeCells count="150">
    <mergeCell ref="C145:D145"/>
    <mergeCell ref="C146:D146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40:D140"/>
    <mergeCell ref="C141:D141"/>
    <mergeCell ref="C142:D142"/>
    <mergeCell ref="C143:D143"/>
    <mergeCell ref="C144:D144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J18:M18"/>
    <mergeCell ref="J19:M19"/>
    <mergeCell ref="J20:M20"/>
    <mergeCell ref="J21:M21"/>
    <mergeCell ref="C24:D24"/>
    <mergeCell ref="C25:D25"/>
    <mergeCell ref="B3:H3"/>
    <mergeCell ref="J3:M3"/>
    <mergeCell ref="A5:H5"/>
    <mergeCell ref="J5:M5"/>
    <mergeCell ref="J6:M6"/>
    <mergeCell ref="J10:M10"/>
    <mergeCell ref="J15:M15"/>
    <mergeCell ref="J17:M17"/>
    <mergeCell ref="J11:M11"/>
    <mergeCell ref="J13:M13"/>
    <mergeCell ref="J12:M12"/>
    <mergeCell ref="J14:M14"/>
    <mergeCell ref="J16:M16"/>
    <mergeCell ref="J8:M8"/>
    <mergeCell ref="J9:M9"/>
    <mergeCell ref="A9:A10"/>
    <mergeCell ref="B9:B10"/>
    <mergeCell ref="A11:A12"/>
    <mergeCell ref="B11:B12"/>
    <mergeCell ref="A13:A14"/>
    <mergeCell ref="B13:B14"/>
    <mergeCell ref="A15:A16"/>
    <mergeCell ref="B15:B16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7" zoomScale="80" zoomScaleNormal="80" workbookViewId="0">
      <selection activeCell="O10" sqref="O10"/>
    </sheetView>
  </sheetViews>
  <sheetFormatPr baseColWidth="10" defaultColWidth="11.5703125" defaultRowHeight="15" x14ac:dyDescent="0.25"/>
  <cols>
    <col min="1" max="1" width="54.7109375" bestFit="1" customWidth="1"/>
    <col min="2" max="2" width="46.7109375" customWidth="1"/>
    <col min="3" max="4" width="33" customWidth="1"/>
    <col min="5" max="5" width="12.42578125" customWidth="1"/>
    <col min="6" max="6" width="11.5703125" customWidth="1"/>
    <col min="7" max="7" width="11.5703125" bestFit="1" customWidth="1"/>
    <col min="8" max="8" width="14.85546875" customWidth="1"/>
    <col min="9" max="9" width="1.5703125" customWidth="1"/>
    <col min="10" max="11" width="17.28515625" customWidth="1"/>
    <col min="12" max="12" width="15.140625" bestFit="1" customWidth="1"/>
    <col min="13" max="13" width="9.140625" bestFit="1" customWidth="1"/>
    <col min="14" max="14" width="13.28515625" customWidth="1"/>
  </cols>
  <sheetData>
    <row r="1" spans="1:14" hidden="1" x14ac:dyDescent="0.25"/>
    <row r="2" spans="1:14" ht="19.5" thickBot="1" x14ac:dyDescent="0.35">
      <c r="A2" s="309" t="s">
        <v>12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44.25" customHeight="1" thickBot="1" x14ac:dyDescent="0.4">
      <c r="A3" s="64" t="s">
        <v>144</v>
      </c>
      <c r="B3" s="222" t="s">
        <v>29</v>
      </c>
      <c r="C3" s="248"/>
      <c r="D3" s="248"/>
      <c r="E3" s="248"/>
      <c r="F3" s="248"/>
      <c r="G3" s="248"/>
      <c r="H3" s="249"/>
      <c r="J3" s="75" t="s">
        <v>143</v>
      </c>
      <c r="K3" s="189" t="s">
        <v>156</v>
      </c>
      <c r="L3" s="109" t="s">
        <v>142</v>
      </c>
      <c r="M3" s="310" t="s">
        <v>11</v>
      </c>
      <c r="N3" s="311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250" t="s">
        <v>145</v>
      </c>
      <c r="B5" s="251"/>
      <c r="C5" s="251"/>
      <c r="D5" s="251"/>
      <c r="E5" s="251"/>
      <c r="F5" s="251"/>
      <c r="G5" s="251"/>
      <c r="H5" s="252"/>
      <c r="J5" s="265" t="s">
        <v>146</v>
      </c>
      <c r="K5" s="266"/>
      <c r="L5" s="266"/>
      <c r="M5" s="266"/>
      <c r="N5" s="312"/>
    </row>
    <row r="6" spans="1:14" ht="30.75" thickBot="1" x14ac:dyDescent="0.3">
      <c r="A6" s="90" t="s">
        <v>157</v>
      </c>
      <c r="B6" s="33"/>
      <c r="C6" s="94" t="s">
        <v>26</v>
      </c>
      <c r="D6" s="95" t="s">
        <v>158</v>
      </c>
      <c r="E6" s="34" t="s">
        <v>159</v>
      </c>
      <c r="F6" s="34" t="s">
        <v>160</v>
      </c>
      <c r="G6" s="34" t="s">
        <v>27</v>
      </c>
      <c r="H6" s="62" t="s">
        <v>28</v>
      </c>
      <c r="J6" s="107" t="s">
        <v>5</v>
      </c>
      <c r="K6" s="34" t="s">
        <v>160</v>
      </c>
      <c r="L6" s="34" t="s">
        <v>27</v>
      </c>
      <c r="M6" s="34" t="s">
        <v>28</v>
      </c>
      <c r="N6" s="108" t="s">
        <v>158</v>
      </c>
    </row>
    <row r="7" spans="1:14" x14ac:dyDescent="0.25">
      <c r="A7" s="82"/>
      <c r="B7" s="80"/>
      <c r="C7" s="84">
        <v>0</v>
      </c>
      <c r="D7" s="92">
        <f>SUM($H$7:H7)</f>
        <v>0</v>
      </c>
      <c r="E7" s="81"/>
      <c r="F7" s="81"/>
      <c r="G7" s="81"/>
      <c r="H7" s="83"/>
      <c r="J7" s="110"/>
      <c r="K7" s="117"/>
      <c r="L7" s="117"/>
      <c r="M7" s="105"/>
      <c r="N7" s="111">
        <f>SUM($M$7:M7)</f>
        <v>0</v>
      </c>
    </row>
    <row r="8" spans="1:14" x14ac:dyDescent="0.25">
      <c r="A8" s="52" t="s">
        <v>6</v>
      </c>
      <c r="B8" s="30" t="s">
        <v>161</v>
      </c>
      <c r="C8" s="27">
        <v>0</v>
      </c>
      <c r="D8" s="91">
        <f>SUM($H$7:H8)</f>
        <v>14</v>
      </c>
      <c r="E8" s="31">
        <v>14</v>
      </c>
      <c r="F8" s="31"/>
      <c r="G8" s="31"/>
      <c r="H8" s="56">
        <f>SUM(E8:F8)</f>
        <v>14</v>
      </c>
      <c r="J8" s="112">
        <v>10</v>
      </c>
      <c r="K8" s="119"/>
      <c r="L8" s="119"/>
      <c r="M8" s="102">
        <f>J8+K8</f>
        <v>10</v>
      </c>
      <c r="N8" s="5">
        <f>SUM($M$7:M8)</f>
        <v>10</v>
      </c>
    </row>
    <row r="9" spans="1:14" x14ac:dyDescent="0.25">
      <c r="A9" s="296" t="s">
        <v>30</v>
      </c>
      <c r="B9" s="300" t="s">
        <v>31</v>
      </c>
      <c r="C9" s="2">
        <v>500</v>
      </c>
      <c r="D9" s="91">
        <f>SUM($H$7:H9)</f>
        <v>20</v>
      </c>
      <c r="E9" s="19"/>
      <c r="F9" s="298">
        <v>20</v>
      </c>
      <c r="G9" s="298">
        <v>6</v>
      </c>
      <c r="H9" s="96">
        <f>G9</f>
        <v>6</v>
      </c>
      <c r="J9" s="112"/>
      <c r="K9" s="298">
        <v>11</v>
      </c>
      <c r="L9" s="298">
        <v>5</v>
      </c>
      <c r="M9" s="104">
        <f>L9</f>
        <v>5</v>
      </c>
      <c r="N9" s="5">
        <f>SUM($M$7:M9)</f>
        <v>15</v>
      </c>
    </row>
    <row r="10" spans="1:14" x14ac:dyDescent="0.25">
      <c r="A10" s="297"/>
      <c r="B10" s="301"/>
      <c r="C10" s="2">
        <v>500</v>
      </c>
      <c r="D10" s="91">
        <f>SUM($H$7:H10)</f>
        <v>34</v>
      </c>
      <c r="E10" s="19"/>
      <c r="F10" s="299"/>
      <c r="G10" s="299"/>
      <c r="H10" s="97">
        <f>F9-G9</f>
        <v>14</v>
      </c>
      <c r="J10" s="112"/>
      <c r="K10" s="299"/>
      <c r="L10" s="299"/>
      <c r="M10" s="105">
        <f>K9-L9</f>
        <v>6</v>
      </c>
      <c r="N10" s="5">
        <f>SUM($M$7:M10)</f>
        <v>21</v>
      </c>
    </row>
    <row r="11" spans="1:14" x14ac:dyDescent="0.25">
      <c r="A11" s="269" t="s">
        <v>32</v>
      </c>
      <c r="B11" s="300" t="s">
        <v>33</v>
      </c>
      <c r="C11" s="2">
        <v>1400</v>
      </c>
      <c r="D11" s="91">
        <f>SUM($H$7:H11)</f>
        <v>44</v>
      </c>
      <c r="E11" s="19"/>
      <c r="F11" s="298">
        <v>20</v>
      </c>
      <c r="G11" s="298">
        <v>10</v>
      </c>
      <c r="H11" s="96">
        <f>G11</f>
        <v>10</v>
      </c>
      <c r="J11" s="112"/>
      <c r="K11" s="298">
        <v>18</v>
      </c>
      <c r="L11" s="298">
        <v>9</v>
      </c>
      <c r="M11" s="104">
        <f>L11</f>
        <v>9</v>
      </c>
      <c r="N11" s="5">
        <f>SUM($M$7:M11)</f>
        <v>30</v>
      </c>
    </row>
    <row r="12" spans="1:14" x14ac:dyDescent="0.25">
      <c r="A12" s="270"/>
      <c r="B12" s="301"/>
      <c r="C12" s="2">
        <v>1400</v>
      </c>
      <c r="D12" s="91">
        <f>SUM($H$7:H12)</f>
        <v>54</v>
      </c>
      <c r="E12" s="19"/>
      <c r="F12" s="299"/>
      <c r="G12" s="299"/>
      <c r="H12" s="97">
        <f>F11-G11</f>
        <v>10</v>
      </c>
      <c r="J12" s="112"/>
      <c r="K12" s="299"/>
      <c r="L12" s="299"/>
      <c r="M12" s="105">
        <f>K11-L11</f>
        <v>9</v>
      </c>
      <c r="N12" s="5">
        <f>SUM($M$7:M12)</f>
        <v>39</v>
      </c>
    </row>
    <row r="13" spans="1:14" x14ac:dyDescent="0.25">
      <c r="A13" s="269" t="s">
        <v>34</v>
      </c>
      <c r="B13" s="300" t="s">
        <v>35</v>
      </c>
      <c r="C13" s="2">
        <v>2500</v>
      </c>
      <c r="D13" s="91">
        <f>SUM($H$7:H13)</f>
        <v>66</v>
      </c>
      <c r="E13" s="19"/>
      <c r="F13" s="298">
        <v>24</v>
      </c>
      <c r="G13" s="298">
        <v>12</v>
      </c>
      <c r="H13" s="96">
        <f>G13</f>
        <v>12</v>
      </c>
      <c r="J13" s="112"/>
      <c r="K13" s="298">
        <v>22</v>
      </c>
      <c r="L13" s="298">
        <v>11</v>
      </c>
      <c r="M13" s="104">
        <f>L13</f>
        <v>11</v>
      </c>
      <c r="N13" s="5">
        <f>SUM($M$7:M13)</f>
        <v>50</v>
      </c>
    </row>
    <row r="14" spans="1:14" x14ac:dyDescent="0.25">
      <c r="A14" s="270"/>
      <c r="B14" s="301"/>
      <c r="C14" s="2">
        <v>2500</v>
      </c>
      <c r="D14" s="91">
        <f>SUM($H$7:H14)</f>
        <v>78</v>
      </c>
      <c r="E14" s="19"/>
      <c r="F14" s="299"/>
      <c r="G14" s="299"/>
      <c r="H14" s="97">
        <f>F13-G13</f>
        <v>12</v>
      </c>
      <c r="J14" s="112"/>
      <c r="K14" s="299"/>
      <c r="L14" s="299"/>
      <c r="M14" s="105">
        <f>K13-L13</f>
        <v>11</v>
      </c>
      <c r="N14" s="5">
        <f>SUM($M$7:M14)</f>
        <v>61</v>
      </c>
    </row>
    <row r="15" spans="1:14" x14ac:dyDescent="0.25">
      <c r="A15" s="269" t="s">
        <v>36</v>
      </c>
      <c r="B15" s="300" t="s">
        <v>37</v>
      </c>
      <c r="C15" s="2">
        <v>3900</v>
      </c>
      <c r="D15" s="91">
        <f>SUM($H$7:H15)</f>
        <v>90</v>
      </c>
      <c r="E15" s="19"/>
      <c r="F15" s="298">
        <v>24</v>
      </c>
      <c r="G15" s="298">
        <v>12</v>
      </c>
      <c r="H15" s="96">
        <f>G15</f>
        <v>12</v>
      </c>
      <c r="J15" s="112"/>
      <c r="K15" s="298">
        <v>25</v>
      </c>
      <c r="L15" s="298">
        <v>13</v>
      </c>
      <c r="M15" s="104">
        <f>L15</f>
        <v>13</v>
      </c>
      <c r="N15" s="5">
        <f>SUM($M$7:M15)</f>
        <v>74</v>
      </c>
    </row>
    <row r="16" spans="1:14" x14ac:dyDescent="0.25">
      <c r="A16" s="270"/>
      <c r="B16" s="301"/>
      <c r="C16" s="2">
        <v>3900</v>
      </c>
      <c r="D16" s="91">
        <f>SUM($H$7:H16)</f>
        <v>102</v>
      </c>
      <c r="E16" s="19"/>
      <c r="F16" s="299"/>
      <c r="G16" s="299"/>
      <c r="H16" s="97">
        <f>F15-G15</f>
        <v>12</v>
      </c>
      <c r="J16" s="112"/>
      <c r="K16" s="299"/>
      <c r="L16" s="299"/>
      <c r="M16" s="117">
        <f>K15-L15</f>
        <v>12</v>
      </c>
      <c r="N16" s="5">
        <f>SUM($M$7:M16)</f>
        <v>86</v>
      </c>
    </row>
    <row r="17" spans="1:14" x14ac:dyDescent="0.25">
      <c r="A17" s="53" t="s">
        <v>38</v>
      </c>
      <c r="B17" s="18" t="s">
        <v>162</v>
      </c>
      <c r="C17" s="2">
        <v>3900</v>
      </c>
      <c r="D17" s="91">
        <f>SUM($H$7:H17)</f>
        <v>111</v>
      </c>
      <c r="E17" s="19"/>
      <c r="F17" s="19">
        <v>9</v>
      </c>
      <c r="G17" s="19"/>
      <c r="H17" s="60">
        <f>SUM(E17:F17)</f>
        <v>9</v>
      </c>
      <c r="J17" s="112"/>
      <c r="K17" s="119">
        <v>8</v>
      </c>
      <c r="L17" s="119"/>
      <c r="M17" s="119">
        <f>J17+K17</f>
        <v>8</v>
      </c>
      <c r="N17" s="5">
        <f>SUM($M$7:M17)</f>
        <v>94</v>
      </c>
    </row>
    <row r="18" spans="1:14" x14ac:dyDescent="0.25">
      <c r="A18" s="53" t="s">
        <v>163</v>
      </c>
      <c r="B18" s="18" t="s">
        <v>39</v>
      </c>
      <c r="C18" s="2">
        <v>3900</v>
      </c>
      <c r="D18" s="91">
        <f>SUM($H$7:H18)</f>
        <v>117</v>
      </c>
      <c r="E18" s="19"/>
      <c r="F18" s="19">
        <v>6</v>
      </c>
      <c r="G18" s="19"/>
      <c r="H18" s="60">
        <f>SUM(E18:F18)</f>
        <v>6</v>
      </c>
      <c r="J18" s="112"/>
      <c r="K18" s="119">
        <v>7</v>
      </c>
      <c r="L18" s="119"/>
      <c r="M18" s="119">
        <f>J18+K18</f>
        <v>7</v>
      </c>
      <c r="N18" s="5">
        <f>SUM($M$7:M18)</f>
        <v>101</v>
      </c>
    </row>
    <row r="19" spans="1:14" x14ac:dyDescent="0.25">
      <c r="A19" s="54" t="s">
        <v>40</v>
      </c>
      <c r="B19" s="35" t="s">
        <v>41</v>
      </c>
      <c r="C19" s="26">
        <v>3900</v>
      </c>
      <c r="D19" s="91">
        <f>SUM($H$7:H19)</f>
        <v>118</v>
      </c>
      <c r="E19" s="36"/>
      <c r="F19" s="36">
        <v>1</v>
      </c>
      <c r="G19" s="36"/>
      <c r="H19" s="57">
        <f>SUM(E19:F19)</f>
        <v>1</v>
      </c>
      <c r="J19" s="112"/>
      <c r="K19" s="119">
        <v>1</v>
      </c>
      <c r="L19" s="119"/>
      <c r="M19" s="119">
        <f>J19+K19</f>
        <v>1</v>
      </c>
      <c r="N19" s="5">
        <f>SUM($M$7:M19)</f>
        <v>102</v>
      </c>
    </row>
    <row r="20" spans="1:14" ht="15.75" thickBot="1" x14ac:dyDescent="0.3">
      <c r="A20" s="54" t="s">
        <v>42</v>
      </c>
      <c r="B20" s="35" t="s">
        <v>161</v>
      </c>
      <c r="C20" s="26">
        <v>3900</v>
      </c>
      <c r="D20" s="93">
        <f>SUM($H$7:H20)</f>
        <v>120</v>
      </c>
      <c r="E20" s="36">
        <v>2</v>
      </c>
      <c r="F20" s="36"/>
      <c r="G20" s="36"/>
      <c r="H20" s="57">
        <f>SUM(E20:F20)</f>
        <v>2</v>
      </c>
      <c r="J20" s="113">
        <v>2.5</v>
      </c>
      <c r="K20" s="116"/>
      <c r="L20" s="116"/>
      <c r="M20" s="116">
        <f>SUM(J20:K20)</f>
        <v>2.5</v>
      </c>
      <c r="N20" s="114">
        <f>SUM($M$7:M20)</f>
        <v>104.5</v>
      </c>
    </row>
    <row r="21" spans="1:14" ht="15.75" thickBot="1" x14ac:dyDescent="0.3">
      <c r="A21" s="32" t="s">
        <v>43</v>
      </c>
      <c r="B21" s="33"/>
      <c r="C21" s="33"/>
      <c r="D21" s="33"/>
      <c r="E21" s="29">
        <f>SUM(E8:E20)</f>
        <v>16</v>
      </c>
      <c r="F21" s="37">
        <f>SUM(F9:F20)</f>
        <v>104</v>
      </c>
      <c r="G21" s="37">
        <f>SUM(G9:G15)</f>
        <v>40</v>
      </c>
      <c r="H21" s="38">
        <f t="shared" ref="H21" si="0">E21+F21</f>
        <v>120</v>
      </c>
      <c r="J21" s="103">
        <f>SUM(J7:J20)</f>
        <v>12.5</v>
      </c>
      <c r="K21" s="37">
        <f>SUM(K7:K20)</f>
        <v>92</v>
      </c>
      <c r="L21" s="37">
        <f>SUM(L7:L20)</f>
        <v>38</v>
      </c>
      <c r="M21" s="29">
        <f>SUM(M7:M20)</f>
        <v>104.5</v>
      </c>
      <c r="N21" s="106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56.65" customHeight="1" thickBot="1" x14ac:dyDescent="0.3">
      <c r="A24" s="42" t="s">
        <v>44</v>
      </c>
      <c r="B24" s="42"/>
      <c r="C24" s="303" t="s">
        <v>45</v>
      </c>
      <c r="D24" s="304"/>
      <c r="E24" s="175" t="s">
        <v>46</v>
      </c>
      <c r="F24" s="175" t="s">
        <v>47</v>
      </c>
      <c r="G24" s="175" t="s">
        <v>4</v>
      </c>
      <c r="H24" s="175" t="s">
        <v>4</v>
      </c>
      <c r="J24" s="63" t="s">
        <v>147</v>
      </c>
      <c r="K24" s="154" t="s">
        <v>148</v>
      </c>
      <c r="L24" s="154" t="s">
        <v>133</v>
      </c>
      <c r="M24" s="157" t="s">
        <v>149</v>
      </c>
      <c r="N24" s="126" t="s">
        <v>150</v>
      </c>
    </row>
    <row r="25" spans="1:14" x14ac:dyDescent="0.25">
      <c r="A25" s="21"/>
      <c r="B25" s="22"/>
      <c r="C25" s="241"/>
      <c r="D25" s="242"/>
      <c r="E25" s="23"/>
      <c r="F25" s="23"/>
      <c r="G25" s="23"/>
      <c r="H25" s="24"/>
      <c r="J25" s="158"/>
      <c r="K25" s="25"/>
      <c r="L25" s="159"/>
      <c r="M25" s="160">
        <v>1</v>
      </c>
      <c r="N25" s="161">
        <v>785000</v>
      </c>
    </row>
    <row r="26" spans="1:14" ht="30" x14ac:dyDescent="0.25">
      <c r="A26" s="188" t="s">
        <v>48</v>
      </c>
      <c r="B26" s="174" t="s">
        <v>49</v>
      </c>
      <c r="C26" s="302"/>
      <c r="D26" s="302"/>
      <c r="E26" s="175"/>
      <c r="F26" s="175"/>
      <c r="G26" s="175"/>
      <c r="H26" s="175"/>
      <c r="J26" s="162"/>
      <c r="K26" s="3"/>
      <c r="L26" s="152"/>
      <c r="M26" s="163">
        <v>2</v>
      </c>
      <c r="N26" s="164">
        <v>154100</v>
      </c>
    </row>
    <row r="27" spans="1:14" x14ac:dyDescent="0.25">
      <c r="A27" s="58" t="s">
        <v>6</v>
      </c>
      <c r="B27" s="187" t="s">
        <v>50</v>
      </c>
      <c r="C27" s="243" t="s">
        <v>51</v>
      </c>
      <c r="D27" s="243"/>
      <c r="E27" s="31">
        <v>14</v>
      </c>
      <c r="F27" s="31" t="s">
        <v>54</v>
      </c>
      <c r="G27" s="31"/>
      <c r="H27" s="56">
        <v>260000</v>
      </c>
      <c r="J27" s="162"/>
      <c r="K27" s="3"/>
      <c r="L27" s="152"/>
      <c r="M27" s="160">
        <v>3</v>
      </c>
      <c r="N27" s="164">
        <v>50000</v>
      </c>
    </row>
    <row r="28" spans="1:14" x14ac:dyDescent="0.25">
      <c r="A28" s="14" t="s">
        <v>52</v>
      </c>
      <c r="B28" s="17" t="s">
        <v>50</v>
      </c>
      <c r="C28" s="237" t="s">
        <v>51</v>
      </c>
      <c r="D28" s="237"/>
      <c r="E28" s="19">
        <f>E20</f>
        <v>2</v>
      </c>
      <c r="F28" s="19" t="s">
        <v>54</v>
      </c>
      <c r="G28" s="19"/>
      <c r="H28" s="60">
        <v>60000</v>
      </c>
      <c r="J28" s="162"/>
      <c r="K28" s="3"/>
      <c r="L28" s="152"/>
      <c r="M28" s="163">
        <v>4</v>
      </c>
      <c r="N28" s="164">
        <v>60000</v>
      </c>
    </row>
    <row r="29" spans="1:14" x14ac:dyDescent="0.25">
      <c r="A29" s="14" t="s">
        <v>53</v>
      </c>
      <c r="B29" s="17" t="s">
        <v>164</v>
      </c>
      <c r="C29" s="237" t="s">
        <v>51</v>
      </c>
      <c r="D29" s="237"/>
      <c r="E29" s="19">
        <f>F21</f>
        <v>104</v>
      </c>
      <c r="F29" s="19" t="s">
        <v>55</v>
      </c>
      <c r="G29" s="19">
        <v>18800</v>
      </c>
      <c r="H29" s="60">
        <f>G29*E29</f>
        <v>1955200</v>
      </c>
      <c r="I29" s="1"/>
      <c r="J29" s="162"/>
      <c r="K29" s="3"/>
      <c r="L29" s="152"/>
      <c r="M29" s="160">
        <v>5</v>
      </c>
      <c r="N29" s="164">
        <v>45000</v>
      </c>
    </row>
    <row r="30" spans="1:14" x14ac:dyDescent="0.25">
      <c r="A30" s="59" t="s">
        <v>7</v>
      </c>
      <c r="B30" s="190" t="s">
        <v>165</v>
      </c>
      <c r="C30" s="277"/>
      <c r="D30" s="277"/>
      <c r="E30" s="36">
        <f>F21</f>
        <v>104</v>
      </c>
      <c r="F30" s="36" t="s">
        <v>55</v>
      </c>
      <c r="G30" s="36">
        <f>200*24</f>
        <v>4800</v>
      </c>
      <c r="H30" s="57">
        <f>G30*E30</f>
        <v>499200</v>
      </c>
      <c r="I30" s="1"/>
      <c r="J30" s="162"/>
      <c r="K30" s="3"/>
      <c r="L30" s="152"/>
      <c r="M30" s="163">
        <v>6</v>
      </c>
      <c r="N30" s="164"/>
    </row>
    <row r="31" spans="1:14" x14ac:dyDescent="0.25">
      <c r="A31" s="42" t="s">
        <v>56</v>
      </c>
      <c r="B31" s="42"/>
      <c r="C31" s="302"/>
      <c r="D31" s="302"/>
      <c r="E31" s="176"/>
      <c r="F31" s="176"/>
      <c r="G31" s="176"/>
      <c r="H31" s="176">
        <f>SUM(H27:H30)</f>
        <v>2774400</v>
      </c>
      <c r="I31" s="1"/>
      <c r="J31" s="165">
        <f>SUM(J27:J30)</f>
        <v>0</v>
      </c>
      <c r="K31" s="7">
        <f>J31</f>
        <v>0</v>
      </c>
      <c r="L31" s="152"/>
      <c r="M31" s="160">
        <v>7</v>
      </c>
      <c r="N31" s="164"/>
    </row>
    <row r="32" spans="1:14" x14ac:dyDescent="0.25">
      <c r="A32" s="39"/>
      <c r="B32" s="40"/>
      <c r="C32" s="280"/>
      <c r="D32" s="281"/>
      <c r="E32" s="132"/>
      <c r="F32" s="132"/>
      <c r="G32" s="132"/>
      <c r="H32" s="133"/>
      <c r="J32" s="162"/>
      <c r="K32" s="3"/>
      <c r="L32" s="152"/>
      <c r="M32" s="163">
        <v>8</v>
      </c>
      <c r="N32" s="164"/>
    </row>
    <row r="33" spans="1:14" x14ac:dyDescent="0.25">
      <c r="A33" s="42" t="s">
        <v>57</v>
      </c>
      <c r="B33" s="6"/>
      <c r="C33" s="307"/>
      <c r="D33" s="307"/>
      <c r="E33" s="138"/>
      <c r="F33" s="138"/>
      <c r="G33" s="138"/>
      <c r="H33" s="138"/>
      <c r="J33" s="162"/>
      <c r="K33" s="3"/>
      <c r="L33" s="152"/>
      <c r="M33" s="160">
        <v>9</v>
      </c>
      <c r="N33" s="164"/>
    </row>
    <row r="34" spans="1:14" x14ac:dyDescent="0.25">
      <c r="A34" s="82" t="s">
        <v>58</v>
      </c>
      <c r="B34" s="27" t="s">
        <v>59</v>
      </c>
      <c r="C34" s="274" t="s">
        <v>60</v>
      </c>
      <c r="D34" s="274"/>
      <c r="E34" s="31"/>
      <c r="F34" s="31" t="s">
        <v>132</v>
      </c>
      <c r="G34" s="31">
        <v>40000</v>
      </c>
      <c r="H34" s="56">
        <f>G34</f>
        <v>40000</v>
      </c>
      <c r="J34" s="162"/>
      <c r="K34" s="3"/>
      <c r="L34" s="152"/>
      <c r="M34" s="163">
        <v>10</v>
      </c>
      <c r="N34" s="164"/>
    </row>
    <row r="35" spans="1:14" x14ac:dyDescent="0.25">
      <c r="A35" s="51"/>
      <c r="B35" s="2" t="s">
        <v>0</v>
      </c>
      <c r="C35" s="276" t="s">
        <v>60</v>
      </c>
      <c r="D35" s="276"/>
      <c r="E35" s="19">
        <f>F9</f>
        <v>20</v>
      </c>
      <c r="F35" s="19" t="s">
        <v>55</v>
      </c>
      <c r="G35" s="19">
        <v>1500</v>
      </c>
      <c r="H35" s="60">
        <f>G35*E35</f>
        <v>30000</v>
      </c>
      <c r="J35" s="162"/>
      <c r="K35" s="3"/>
      <c r="L35" s="152"/>
      <c r="M35" s="160">
        <v>11</v>
      </c>
      <c r="N35" s="164"/>
    </row>
    <row r="36" spans="1:14" x14ac:dyDescent="0.25">
      <c r="A36" s="51"/>
      <c r="B36" s="2" t="s">
        <v>61</v>
      </c>
      <c r="C36" s="276" t="s">
        <v>60</v>
      </c>
      <c r="D36" s="276"/>
      <c r="E36" s="19">
        <f>F9</f>
        <v>20</v>
      </c>
      <c r="F36" s="19" t="s">
        <v>55</v>
      </c>
      <c r="G36" s="19">
        <v>400</v>
      </c>
      <c r="H36" s="60">
        <f>G36*E36</f>
        <v>8000</v>
      </c>
      <c r="J36" s="162"/>
      <c r="K36" s="3"/>
      <c r="L36" s="152"/>
      <c r="M36" s="163">
        <v>12</v>
      </c>
      <c r="N36" s="164"/>
    </row>
    <row r="37" spans="1:14" x14ac:dyDescent="0.25">
      <c r="A37" s="51" t="s">
        <v>62</v>
      </c>
      <c r="B37" s="2" t="s">
        <v>59</v>
      </c>
      <c r="C37" s="276" t="s">
        <v>60</v>
      </c>
      <c r="D37" s="276"/>
      <c r="E37" s="19"/>
      <c r="F37" s="19" t="s">
        <v>132</v>
      </c>
      <c r="G37" s="19">
        <v>20000</v>
      </c>
      <c r="H37" s="60">
        <f>G37</f>
        <v>20000</v>
      </c>
      <c r="J37" s="162"/>
      <c r="K37" s="3"/>
      <c r="L37" s="152"/>
      <c r="M37" s="160">
        <v>13</v>
      </c>
      <c r="N37" s="164"/>
    </row>
    <row r="38" spans="1:14" x14ac:dyDescent="0.25">
      <c r="A38" s="51"/>
      <c r="B38" s="2" t="s">
        <v>0</v>
      </c>
      <c r="C38" s="276" t="s">
        <v>60</v>
      </c>
      <c r="D38" s="276"/>
      <c r="E38" s="19">
        <f>F11</f>
        <v>20</v>
      </c>
      <c r="F38" s="19" t="s">
        <v>55</v>
      </c>
      <c r="G38" s="19">
        <v>1500</v>
      </c>
      <c r="H38" s="60">
        <f t="shared" ref="H38:H45" si="1">G38*E38</f>
        <v>30000</v>
      </c>
      <c r="J38" s="162"/>
      <c r="K38" s="3"/>
      <c r="L38" s="152"/>
      <c r="M38" s="163">
        <v>14</v>
      </c>
      <c r="N38" s="164"/>
    </row>
    <row r="39" spans="1:14" x14ac:dyDescent="0.25">
      <c r="A39" s="51"/>
      <c r="B39" s="2" t="s">
        <v>61</v>
      </c>
      <c r="C39" s="276" t="s">
        <v>60</v>
      </c>
      <c r="D39" s="276"/>
      <c r="E39" s="19">
        <f>F11</f>
        <v>20</v>
      </c>
      <c r="F39" s="19" t="s">
        <v>55</v>
      </c>
      <c r="G39" s="19">
        <v>400</v>
      </c>
      <c r="H39" s="60">
        <f t="shared" si="1"/>
        <v>8000</v>
      </c>
      <c r="J39" s="162"/>
      <c r="K39" s="3"/>
      <c r="L39" s="152"/>
      <c r="M39" s="160">
        <v>15</v>
      </c>
      <c r="N39" s="164"/>
    </row>
    <row r="40" spans="1:14" x14ac:dyDescent="0.25">
      <c r="A40" s="51" t="s">
        <v>63</v>
      </c>
      <c r="B40" s="2" t="s">
        <v>59</v>
      </c>
      <c r="C40" s="276" t="s">
        <v>60</v>
      </c>
      <c r="D40" s="276"/>
      <c r="E40" s="19"/>
      <c r="F40" s="19" t="s">
        <v>132</v>
      </c>
      <c r="G40" s="19">
        <v>25000</v>
      </c>
      <c r="H40" s="60">
        <f>G40</f>
        <v>25000</v>
      </c>
      <c r="J40" s="162"/>
      <c r="K40" s="3"/>
      <c r="L40" s="152"/>
      <c r="M40" s="163">
        <v>16</v>
      </c>
      <c r="N40" s="164"/>
    </row>
    <row r="41" spans="1:14" x14ac:dyDescent="0.25">
      <c r="A41" s="51"/>
      <c r="B41" s="2" t="s">
        <v>0</v>
      </c>
      <c r="C41" s="276" t="s">
        <v>60</v>
      </c>
      <c r="D41" s="276"/>
      <c r="E41" s="19">
        <f>F13</f>
        <v>24</v>
      </c>
      <c r="F41" s="19" t="s">
        <v>55</v>
      </c>
      <c r="G41" s="19">
        <v>1500</v>
      </c>
      <c r="H41" s="60">
        <f t="shared" si="1"/>
        <v>36000</v>
      </c>
      <c r="J41" s="162"/>
      <c r="K41" s="3"/>
      <c r="L41" s="152"/>
      <c r="M41" s="160">
        <v>17</v>
      </c>
      <c r="N41" s="164"/>
    </row>
    <row r="42" spans="1:14" x14ac:dyDescent="0.25">
      <c r="A42" s="51"/>
      <c r="B42" s="2" t="s">
        <v>61</v>
      </c>
      <c r="C42" s="276" t="s">
        <v>60</v>
      </c>
      <c r="D42" s="276"/>
      <c r="E42" s="19">
        <f>F15</f>
        <v>24</v>
      </c>
      <c r="F42" s="19" t="s">
        <v>55</v>
      </c>
      <c r="G42" s="19">
        <v>200</v>
      </c>
      <c r="H42" s="60">
        <f t="shared" si="1"/>
        <v>4800</v>
      </c>
      <c r="J42" s="162"/>
      <c r="K42" s="3"/>
      <c r="L42" s="152"/>
      <c r="M42" s="163">
        <v>18</v>
      </c>
      <c r="N42" s="164"/>
    </row>
    <row r="43" spans="1:14" x14ac:dyDescent="0.25">
      <c r="A43" s="51" t="s">
        <v>64</v>
      </c>
      <c r="B43" s="2" t="s">
        <v>59</v>
      </c>
      <c r="C43" s="276" t="s">
        <v>60</v>
      </c>
      <c r="D43" s="276"/>
      <c r="E43" s="19"/>
      <c r="F43" s="19" t="s">
        <v>132</v>
      </c>
      <c r="G43" s="19">
        <v>40000</v>
      </c>
      <c r="H43" s="60">
        <f>G43</f>
        <v>40000</v>
      </c>
      <c r="J43" s="162"/>
      <c r="K43" s="3"/>
      <c r="L43" s="152"/>
      <c r="M43" s="160">
        <v>19</v>
      </c>
      <c r="N43" s="164"/>
    </row>
    <row r="44" spans="1:14" x14ac:dyDescent="0.25">
      <c r="A44" s="51"/>
      <c r="B44" s="2" t="s">
        <v>0</v>
      </c>
      <c r="C44" s="276" t="s">
        <v>60</v>
      </c>
      <c r="D44" s="276"/>
      <c r="E44" s="19">
        <f>F15</f>
        <v>24</v>
      </c>
      <c r="F44" s="19" t="s">
        <v>55</v>
      </c>
      <c r="G44" s="19">
        <v>1500</v>
      </c>
      <c r="H44" s="60">
        <f t="shared" si="1"/>
        <v>36000</v>
      </c>
      <c r="J44" s="162"/>
      <c r="K44" s="3"/>
      <c r="L44" s="152"/>
      <c r="M44" s="160">
        <v>20</v>
      </c>
      <c r="N44" s="164"/>
    </row>
    <row r="45" spans="1:14" x14ac:dyDescent="0.25">
      <c r="A45" s="51"/>
      <c r="B45" s="2" t="s">
        <v>61</v>
      </c>
      <c r="C45" s="276" t="s">
        <v>60</v>
      </c>
      <c r="D45" s="276"/>
      <c r="E45" s="19">
        <f>F15</f>
        <v>24</v>
      </c>
      <c r="F45" s="19" t="s">
        <v>55</v>
      </c>
      <c r="G45" s="19">
        <v>200</v>
      </c>
      <c r="H45" s="60">
        <f t="shared" si="1"/>
        <v>4800</v>
      </c>
      <c r="J45" s="162"/>
      <c r="K45" s="3"/>
      <c r="L45" s="152"/>
      <c r="M45" s="163">
        <v>21</v>
      </c>
      <c r="N45" s="164"/>
    </row>
    <row r="46" spans="1:14" x14ac:dyDescent="0.25">
      <c r="A46" s="191" t="s">
        <v>65</v>
      </c>
      <c r="B46" s="26" t="s">
        <v>1</v>
      </c>
      <c r="C46" s="275" t="s">
        <v>60</v>
      </c>
      <c r="D46" s="275"/>
      <c r="E46" s="36"/>
      <c r="F46" s="36" t="s">
        <v>132</v>
      </c>
      <c r="G46" s="36"/>
      <c r="H46" s="57">
        <v>10000</v>
      </c>
      <c r="J46" s="162">
        <v>10000</v>
      </c>
      <c r="K46" s="3"/>
      <c r="L46" s="152"/>
      <c r="M46" s="160">
        <v>22</v>
      </c>
      <c r="N46" s="164"/>
    </row>
    <row r="47" spans="1:14" x14ac:dyDescent="0.25">
      <c r="A47" s="42" t="s">
        <v>66</v>
      </c>
      <c r="B47" s="6"/>
      <c r="C47" s="292"/>
      <c r="D47" s="292"/>
      <c r="E47" s="138"/>
      <c r="F47" s="138"/>
      <c r="G47" s="138"/>
      <c r="H47" s="138">
        <f>SUM(H34:H46)</f>
        <v>292600</v>
      </c>
      <c r="J47" s="165">
        <f>SUM(J34:J46)</f>
        <v>10000</v>
      </c>
      <c r="K47" s="7">
        <f>J47</f>
        <v>10000</v>
      </c>
      <c r="L47" s="152"/>
      <c r="M47" s="163">
        <v>23</v>
      </c>
      <c r="N47" s="164"/>
    </row>
    <row r="48" spans="1:14" x14ac:dyDescent="0.25">
      <c r="A48" s="39"/>
      <c r="B48" s="40"/>
      <c r="C48" s="272"/>
      <c r="D48" s="272"/>
      <c r="E48" s="132"/>
      <c r="F48" s="132"/>
      <c r="G48" s="132"/>
      <c r="H48" s="133"/>
      <c r="J48" s="162"/>
      <c r="K48" s="3"/>
      <c r="L48" s="152"/>
      <c r="M48" s="160">
        <v>24</v>
      </c>
      <c r="N48" s="164"/>
    </row>
    <row r="49" spans="1:14" x14ac:dyDescent="0.25">
      <c r="A49" s="42" t="s">
        <v>67</v>
      </c>
      <c r="B49" s="6"/>
      <c r="C49" s="307"/>
      <c r="D49" s="307"/>
      <c r="E49" s="138"/>
      <c r="F49" s="138"/>
      <c r="G49" s="138"/>
      <c r="H49" s="138"/>
      <c r="J49" s="162"/>
      <c r="K49" s="3"/>
      <c r="L49" s="152"/>
      <c r="M49" s="163">
        <v>25</v>
      </c>
      <c r="N49" s="164"/>
    </row>
    <row r="50" spans="1:14" x14ac:dyDescent="0.25">
      <c r="A50" s="20" t="s">
        <v>68</v>
      </c>
      <c r="B50" s="47" t="s">
        <v>69</v>
      </c>
      <c r="C50" s="274" t="s">
        <v>60</v>
      </c>
      <c r="D50" s="274"/>
      <c r="E50" s="135"/>
      <c r="F50" s="135"/>
      <c r="G50" s="135"/>
      <c r="H50" s="56">
        <v>150000</v>
      </c>
      <c r="J50" s="162"/>
      <c r="K50" s="3"/>
      <c r="L50" s="152"/>
      <c r="M50" s="160">
        <v>26</v>
      </c>
      <c r="N50" s="164"/>
    </row>
    <row r="51" spans="1:14" x14ac:dyDescent="0.25">
      <c r="A51" s="41" t="s">
        <v>68</v>
      </c>
      <c r="B51" s="48" t="s">
        <v>152</v>
      </c>
      <c r="C51" s="275" t="s">
        <v>60</v>
      </c>
      <c r="D51" s="275"/>
      <c r="E51" s="136"/>
      <c r="F51" s="136"/>
      <c r="G51" s="136"/>
      <c r="H51" s="57">
        <v>200000</v>
      </c>
      <c r="J51" s="162"/>
      <c r="K51" s="3"/>
      <c r="L51" s="152"/>
      <c r="M51" s="163">
        <v>27</v>
      </c>
      <c r="N51" s="164"/>
    </row>
    <row r="52" spans="1:14" x14ac:dyDescent="0.25">
      <c r="A52" s="42" t="s">
        <v>166</v>
      </c>
      <c r="B52" s="6"/>
      <c r="C52" s="307"/>
      <c r="D52" s="307"/>
      <c r="E52" s="138"/>
      <c r="F52" s="138"/>
      <c r="G52" s="138"/>
      <c r="H52" s="138">
        <f>SUM(H50:H51)</f>
        <v>350000</v>
      </c>
      <c r="J52" s="165">
        <f>SUM(J50:J51)</f>
        <v>0</v>
      </c>
      <c r="K52" s="7">
        <f>J52</f>
        <v>0</v>
      </c>
      <c r="L52" s="152"/>
      <c r="M52" s="160">
        <v>28</v>
      </c>
      <c r="N52" s="164"/>
    </row>
    <row r="53" spans="1:14" x14ac:dyDescent="0.25">
      <c r="A53" s="51"/>
      <c r="B53" s="13"/>
      <c r="C53" s="308"/>
      <c r="D53" s="308"/>
      <c r="E53" s="137"/>
      <c r="F53" s="137"/>
      <c r="G53" s="137"/>
      <c r="H53" s="137"/>
      <c r="J53" s="162"/>
      <c r="K53" s="3"/>
      <c r="L53" s="152"/>
      <c r="M53" s="163">
        <v>29</v>
      </c>
      <c r="N53" s="164"/>
    </row>
    <row r="54" spans="1:14" x14ac:dyDescent="0.25">
      <c r="A54" s="44" t="s">
        <v>70</v>
      </c>
      <c r="B54" s="6"/>
      <c r="C54" s="307"/>
      <c r="D54" s="307"/>
      <c r="E54" s="138"/>
      <c r="F54" s="138"/>
      <c r="G54" s="138"/>
      <c r="H54" s="138"/>
      <c r="J54" s="162"/>
      <c r="K54" s="3"/>
      <c r="L54" s="152"/>
      <c r="M54" s="160">
        <v>30</v>
      </c>
      <c r="N54" s="164"/>
    </row>
    <row r="55" spans="1:14" x14ac:dyDescent="0.25">
      <c r="A55" s="51" t="s">
        <v>58</v>
      </c>
      <c r="B55" s="13"/>
      <c r="C55" s="276" t="s">
        <v>60</v>
      </c>
      <c r="D55" s="276"/>
      <c r="E55" s="137">
        <f>G9</f>
        <v>6</v>
      </c>
      <c r="F55" s="137"/>
      <c r="G55" s="137">
        <v>16000</v>
      </c>
      <c r="H55" s="128">
        <f t="shared" ref="H55:H58" si="2">G55*E55</f>
        <v>96000</v>
      </c>
      <c r="J55" s="162"/>
      <c r="K55" s="3"/>
      <c r="L55" s="152"/>
      <c r="M55" s="163">
        <v>31</v>
      </c>
      <c r="N55" s="164"/>
    </row>
    <row r="56" spans="1:14" x14ac:dyDescent="0.25">
      <c r="A56" s="43" t="s">
        <v>62</v>
      </c>
      <c r="B56" s="2"/>
      <c r="C56" s="276" t="s">
        <v>60</v>
      </c>
      <c r="D56" s="276"/>
      <c r="E56" s="19">
        <f>G11</f>
        <v>10</v>
      </c>
      <c r="F56" s="19"/>
      <c r="G56" s="137">
        <v>16000</v>
      </c>
      <c r="H56" s="128">
        <f t="shared" si="2"/>
        <v>160000</v>
      </c>
      <c r="J56" s="162"/>
      <c r="K56" s="3"/>
      <c r="L56" s="152"/>
      <c r="M56" s="160">
        <v>32</v>
      </c>
      <c r="N56" s="164"/>
    </row>
    <row r="57" spans="1:14" x14ac:dyDescent="0.25">
      <c r="A57" s="43" t="s">
        <v>63</v>
      </c>
      <c r="B57" s="2"/>
      <c r="C57" s="276" t="s">
        <v>60</v>
      </c>
      <c r="D57" s="276"/>
      <c r="E57" s="19">
        <f>G13</f>
        <v>12</v>
      </c>
      <c r="F57" s="19"/>
      <c r="G57" s="137">
        <v>16000</v>
      </c>
      <c r="H57" s="128">
        <f t="shared" si="2"/>
        <v>192000</v>
      </c>
      <c r="J57" s="162"/>
      <c r="K57" s="3"/>
      <c r="L57" s="152"/>
      <c r="M57" s="163">
        <v>33</v>
      </c>
      <c r="N57" s="164"/>
    </row>
    <row r="58" spans="1:14" x14ac:dyDescent="0.25">
      <c r="A58" s="43" t="s">
        <v>64</v>
      </c>
      <c r="B58" s="2"/>
      <c r="C58" s="276" t="s">
        <v>60</v>
      </c>
      <c r="D58" s="276"/>
      <c r="E58" s="19">
        <f>G15</f>
        <v>12</v>
      </c>
      <c r="F58" s="19"/>
      <c r="G58" s="137">
        <v>16000</v>
      </c>
      <c r="H58" s="128">
        <f t="shared" si="2"/>
        <v>192000</v>
      </c>
      <c r="J58" s="162"/>
      <c r="K58" s="3"/>
      <c r="L58" s="152"/>
      <c r="M58" s="160">
        <v>34</v>
      </c>
      <c r="N58" s="164"/>
    </row>
    <row r="59" spans="1:14" x14ac:dyDescent="0.25">
      <c r="A59" s="43" t="s">
        <v>71</v>
      </c>
      <c r="B59" s="17" t="s">
        <v>2</v>
      </c>
      <c r="C59" s="276" t="s">
        <v>60</v>
      </c>
      <c r="D59" s="276"/>
      <c r="E59" s="19"/>
      <c r="F59" s="19"/>
      <c r="G59" s="19"/>
      <c r="H59" s="128">
        <v>35000</v>
      </c>
      <c r="J59" s="162"/>
      <c r="K59" s="3"/>
      <c r="L59" s="152"/>
      <c r="M59" s="163">
        <v>35</v>
      </c>
      <c r="N59" s="164"/>
    </row>
    <row r="60" spans="1:14" x14ac:dyDescent="0.25">
      <c r="A60" s="44" t="s">
        <v>72</v>
      </c>
      <c r="B60" s="6"/>
      <c r="C60" s="290"/>
      <c r="D60" s="290"/>
      <c r="E60" s="138"/>
      <c r="F60" s="138"/>
      <c r="G60" s="138"/>
      <c r="H60" s="123">
        <f>SUM(H55:H59)</f>
        <v>675000</v>
      </c>
      <c r="J60" s="165">
        <f>SUM(J55:J59)</f>
        <v>0</v>
      </c>
      <c r="K60" s="7">
        <f>J60</f>
        <v>0</v>
      </c>
      <c r="L60" s="152"/>
      <c r="M60" s="160">
        <v>36</v>
      </c>
      <c r="N60" s="164"/>
    </row>
    <row r="61" spans="1:14" x14ac:dyDescent="0.25">
      <c r="A61" s="4"/>
      <c r="B61" s="2"/>
      <c r="C61" s="237"/>
      <c r="D61" s="237"/>
      <c r="E61" s="19"/>
      <c r="F61" s="19"/>
      <c r="G61" s="19"/>
      <c r="H61" s="128"/>
      <c r="J61" s="162"/>
      <c r="K61" s="3"/>
      <c r="L61" s="152"/>
      <c r="M61" s="163">
        <v>37</v>
      </c>
      <c r="N61" s="164"/>
    </row>
    <row r="62" spans="1:14" x14ac:dyDescent="0.25">
      <c r="A62" s="44" t="s">
        <v>73</v>
      </c>
      <c r="B62" s="6"/>
      <c r="C62" s="290"/>
      <c r="D62" s="290"/>
      <c r="E62" s="138"/>
      <c r="F62" s="138"/>
      <c r="G62" s="138"/>
      <c r="H62" s="123"/>
      <c r="J62" s="162"/>
      <c r="K62" s="3"/>
      <c r="L62" s="152"/>
      <c r="M62" s="160">
        <v>38</v>
      </c>
      <c r="N62" s="164"/>
    </row>
    <row r="63" spans="1:14" x14ac:dyDescent="0.25">
      <c r="A63" s="51" t="s">
        <v>58</v>
      </c>
      <c r="B63" s="17" t="s">
        <v>74</v>
      </c>
      <c r="C63" s="286" t="s">
        <v>75</v>
      </c>
      <c r="D63" s="286"/>
      <c r="E63" s="19">
        <v>1</v>
      </c>
      <c r="F63" s="19"/>
      <c r="G63" s="19">
        <v>50000</v>
      </c>
      <c r="H63" s="60">
        <f t="shared" ref="H63:H66" si="3">E63*G63</f>
        <v>50000</v>
      </c>
      <c r="J63" s="162"/>
      <c r="K63" s="3"/>
      <c r="L63" s="152"/>
      <c r="M63" s="160">
        <v>39</v>
      </c>
      <c r="N63" s="164"/>
    </row>
    <row r="64" spans="1:14" x14ac:dyDescent="0.25">
      <c r="A64" s="43" t="s">
        <v>62</v>
      </c>
      <c r="B64" s="46" t="s">
        <v>153</v>
      </c>
      <c r="C64" s="286" t="s">
        <v>75</v>
      </c>
      <c r="D64" s="286"/>
      <c r="E64" s="19">
        <v>1</v>
      </c>
      <c r="F64" s="19"/>
      <c r="G64" s="19">
        <v>50000</v>
      </c>
      <c r="H64" s="60">
        <f t="shared" si="3"/>
        <v>50000</v>
      </c>
      <c r="J64" s="162"/>
      <c r="K64" s="3"/>
      <c r="L64" s="152"/>
      <c r="M64" s="163">
        <v>40</v>
      </c>
      <c r="N64" s="164"/>
    </row>
    <row r="65" spans="1:14" x14ac:dyDescent="0.25">
      <c r="A65" s="43" t="s">
        <v>63</v>
      </c>
      <c r="B65" s="46" t="s">
        <v>153</v>
      </c>
      <c r="C65" s="286" t="s">
        <v>75</v>
      </c>
      <c r="D65" s="286"/>
      <c r="E65" s="19">
        <v>1</v>
      </c>
      <c r="F65" s="19"/>
      <c r="G65" s="19">
        <v>50000</v>
      </c>
      <c r="H65" s="60">
        <f t="shared" si="3"/>
        <v>50000</v>
      </c>
      <c r="J65" s="162"/>
      <c r="K65" s="3"/>
      <c r="L65" s="152"/>
      <c r="M65" s="160">
        <v>41</v>
      </c>
      <c r="N65" s="164"/>
    </row>
    <row r="66" spans="1:14" x14ac:dyDescent="0.25">
      <c r="A66" s="43" t="s">
        <v>64</v>
      </c>
      <c r="B66" s="46" t="s">
        <v>153</v>
      </c>
      <c r="C66" s="286" t="s">
        <v>75</v>
      </c>
      <c r="D66" s="286"/>
      <c r="E66" s="19">
        <v>1</v>
      </c>
      <c r="F66" s="19"/>
      <c r="G66" s="19">
        <v>50000</v>
      </c>
      <c r="H66" s="60">
        <f t="shared" si="3"/>
        <v>50000</v>
      </c>
      <c r="J66" s="162"/>
      <c r="K66" s="3"/>
      <c r="L66" s="152"/>
      <c r="M66" s="163">
        <v>42</v>
      </c>
      <c r="N66" s="164"/>
    </row>
    <row r="67" spans="1:14" x14ac:dyDescent="0.25">
      <c r="A67" s="44" t="s">
        <v>76</v>
      </c>
      <c r="B67" s="6"/>
      <c r="C67" s="290"/>
      <c r="D67" s="290"/>
      <c r="E67" s="138"/>
      <c r="F67" s="138"/>
      <c r="G67" s="138"/>
      <c r="H67" s="123">
        <f>SUM(H63:H66)</f>
        <v>200000</v>
      </c>
      <c r="J67" s="165">
        <f>SUM(J63:J66)</f>
        <v>0</v>
      </c>
      <c r="K67" s="7">
        <f>J67</f>
        <v>0</v>
      </c>
      <c r="L67" s="152"/>
      <c r="M67" s="160">
        <v>43</v>
      </c>
      <c r="N67" s="164"/>
    </row>
    <row r="68" spans="1:14" x14ac:dyDescent="0.25">
      <c r="A68" s="51"/>
      <c r="B68" s="13"/>
      <c r="C68" s="286"/>
      <c r="D68" s="286"/>
      <c r="E68" s="137"/>
      <c r="F68" s="137"/>
      <c r="G68" s="137"/>
      <c r="H68" s="60"/>
      <c r="J68" s="162"/>
      <c r="K68" s="3"/>
      <c r="L68" s="152"/>
      <c r="M68" s="163">
        <v>44</v>
      </c>
      <c r="N68" s="164"/>
    </row>
    <row r="69" spans="1:14" x14ac:dyDescent="0.25">
      <c r="A69" s="51" t="s">
        <v>77</v>
      </c>
      <c r="B69" s="46" t="s">
        <v>9</v>
      </c>
      <c r="C69" s="286"/>
      <c r="D69" s="286"/>
      <c r="E69" s="137"/>
      <c r="F69" s="137"/>
      <c r="G69" s="137"/>
      <c r="H69" s="60"/>
      <c r="J69" s="162"/>
      <c r="K69" s="3"/>
      <c r="L69" s="152"/>
      <c r="M69" s="160">
        <v>45</v>
      </c>
      <c r="N69" s="164"/>
    </row>
    <row r="70" spans="1:14" x14ac:dyDescent="0.25">
      <c r="A70" s="51"/>
      <c r="B70" s="46" t="s">
        <v>78</v>
      </c>
      <c r="C70" s="286"/>
      <c r="D70" s="286"/>
      <c r="E70" s="137"/>
      <c r="F70" s="137"/>
      <c r="G70" s="137"/>
      <c r="H70" s="60"/>
      <c r="J70" s="162"/>
      <c r="K70" s="3"/>
      <c r="L70" s="152"/>
      <c r="M70" s="163">
        <v>46</v>
      </c>
      <c r="N70" s="164"/>
    </row>
    <row r="71" spans="1:14" x14ac:dyDescent="0.25">
      <c r="A71" s="4"/>
      <c r="B71" s="17" t="s">
        <v>79</v>
      </c>
      <c r="C71" s="237"/>
      <c r="D71" s="237"/>
      <c r="E71" s="19"/>
      <c r="F71" s="19"/>
      <c r="G71" s="19"/>
      <c r="H71" s="128"/>
      <c r="J71" s="162"/>
      <c r="K71" s="3"/>
      <c r="L71" s="152"/>
      <c r="M71" s="160">
        <v>47</v>
      </c>
      <c r="N71" s="164"/>
    </row>
    <row r="72" spans="1:14" x14ac:dyDescent="0.25">
      <c r="A72" s="44" t="s">
        <v>80</v>
      </c>
      <c r="B72" s="50"/>
      <c r="C72" s="290"/>
      <c r="D72" s="290"/>
      <c r="E72" s="138"/>
      <c r="F72" s="138"/>
      <c r="G72" s="138"/>
      <c r="H72" s="123">
        <f>SUM(H70:H71)</f>
        <v>0</v>
      </c>
      <c r="J72" s="165">
        <f>SUM(J68:J71)</f>
        <v>0</v>
      </c>
      <c r="K72" s="7">
        <f>J72</f>
        <v>0</v>
      </c>
      <c r="L72" s="152"/>
      <c r="M72" s="163">
        <v>48</v>
      </c>
      <c r="N72" s="164"/>
    </row>
    <row r="73" spans="1:14" x14ac:dyDescent="0.25">
      <c r="A73" s="4"/>
      <c r="B73" s="17"/>
      <c r="C73" s="237"/>
      <c r="D73" s="237"/>
      <c r="E73" s="19"/>
      <c r="F73" s="19"/>
      <c r="G73" s="19"/>
      <c r="H73" s="128"/>
      <c r="J73" s="162"/>
      <c r="K73" s="3"/>
      <c r="L73" s="152"/>
      <c r="M73" s="160">
        <v>49</v>
      </c>
      <c r="N73" s="164"/>
    </row>
    <row r="74" spans="1:14" x14ac:dyDescent="0.25">
      <c r="A74" s="44" t="s">
        <v>81</v>
      </c>
      <c r="B74" s="6"/>
      <c r="C74" s="290"/>
      <c r="D74" s="290"/>
      <c r="E74" s="138"/>
      <c r="F74" s="138"/>
      <c r="G74" s="138"/>
      <c r="H74" s="123"/>
      <c r="J74" s="162"/>
      <c r="K74" s="3"/>
      <c r="L74" s="152"/>
      <c r="M74" s="163">
        <v>50</v>
      </c>
      <c r="N74" s="164"/>
    </row>
    <row r="75" spans="1:14" x14ac:dyDescent="0.25">
      <c r="A75" s="14" t="s">
        <v>58</v>
      </c>
      <c r="B75" s="17" t="s">
        <v>82</v>
      </c>
      <c r="C75" s="237" t="s">
        <v>83</v>
      </c>
      <c r="D75" s="237"/>
      <c r="E75" s="19">
        <v>550</v>
      </c>
      <c r="F75" s="19" t="s">
        <v>3</v>
      </c>
      <c r="G75" s="19">
        <v>262</v>
      </c>
      <c r="H75" s="128">
        <f>G75*E75</f>
        <v>144100</v>
      </c>
      <c r="J75" s="162">
        <v>144100</v>
      </c>
      <c r="K75" s="3"/>
      <c r="L75" s="152"/>
      <c r="M75" s="160">
        <v>51</v>
      </c>
      <c r="N75" s="164"/>
    </row>
    <row r="76" spans="1:14" x14ac:dyDescent="0.25">
      <c r="A76" s="4" t="s">
        <v>62</v>
      </c>
      <c r="B76" s="17" t="s">
        <v>84</v>
      </c>
      <c r="C76" s="237" t="s">
        <v>83</v>
      </c>
      <c r="D76" s="237"/>
      <c r="E76" s="19">
        <v>1550</v>
      </c>
      <c r="F76" s="19" t="s">
        <v>3</v>
      </c>
      <c r="G76" s="19">
        <v>152</v>
      </c>
      <c r="H76" s="128">
        <f>G76*E76</f>
        <v>235600</v>
      </c>
      <c r="J76" s="162"/>
      <c r="K76" s="3"/>
      <c r="L76" s="152"/>
      <c r="M76" s="163">
        <v>52</v>
      </c>
      <c r="N76" s="164"/>
    </row>
    <row r="77" spans="1:14" x14ac:dyDescent="0.25">
      <c r="A77" s="4" t="s">
        <v>63</v>
      </c>
      <c r="B77" s="17" t="s">
        <v>85</v>
      </c>
      <c r="C77" s="237" t="s">
        <v>83</v>
      </c>
      <c r="D77" s="237"/>
      <c r="E77" s="19">
        <v>2700</v>
      </c>
      <c r="F77" s="19" t="s">
        <v>3</v>
      </c>
      <c r="G77" s="19">
        <v>105</v>
      </c>
      <c r="H77" s="128">
        <f>G77*E77</f>
        <v>283500</v>
      </c>
      <c r="J77" s="162"/>
      <c r="K77" s="3"/>
      <c r="L77" s="152"/>
      <c r="M77" s="160">
        <v>53</v>
      </c>
      <c r="N77" s="164"/>
    </row>
    <row r="78" spans="1:14" x14ac:dyDescent="0.25">
      <c r="A78" s="4" t="s">
        <v>64</v>
      </c>
      <c r="B78" s="17" t="s">
        <v>86</v>
      </c>
      <c r="C78" s="237" t="s">
        <v>83</v>
      </c>
      <c r="D78" s="237"/>
      <c r="E78" s="19">
        <v>1500</v>
      </c>
      <c r="F78" s="19" t="s">
        <v>3</v>
      </c>
      <c r="G78" s="19">
        <v>55</v>
      </c>
      <c r="H78" s="128">
        <f>G78*E78</f>
        <v>82500</v>
      </c>
      <c r="J78" s="162"/>
      <c r="K78" s="3"/>
      <c r="L78" s="152"/>
      <c r="M78" s="163">
        <v>54</v>
      </c>
      <c r="N78" s="164"/>
    </row>
    <row r="79" spans="1:14" x14ac:dyDescent="0.25">
      <c r="A79" s="4" t="s">
        <v>64</v>
      </c>
      <c r="B79" s="17" t="s">
        <v>87</v>
      </c>
      <c r="C79" s="237" t="s">
        <v>83</v>
      </c>
      <c r="D79" s="237"/>
      <c r="E79" s="19">
        <v>50</v>
      </c>
      <c r="F79" s="19" t="s">
        <v>47</v>
      </c>
      <c r="G79" s="19">
        <v>800</v>
      </c>
      <c r="H79" s="128">
        <f>E79*G79</f>
        <v>40000</v>
      </c>
      <c r="J79" s="162"/>
      <c r="K79" s="3"/>
      <c r="L79" s="152"/>
      <c r="M79" s="160">
        <v>55</v>
      </c>
      <c r="N79" s="164"/>
    </row>
    <row r="80" spans="1:14" x14ac:dyDescent="0.25">
      <c r="A80" s="4" t="s">
        <v>71</v>
      </c>
      <c r="B80" s="17" t="s">
        <v>88</v>
      </c>
      <c r="C80" s="237" t="s">
        <v>83</v>
      </c>
      <c r="D80" s="237"/>
      <c r="E80" s="19"/>
      <c r="F80" s="19"/>
      <c r="G80" s="19"/>
      <c r="H80" s="128"/>
      <c r="J80" s="162"/>
      <c r="K80" s="3"/>
      <c r="L80" s="152"/>
      <c r="M80" s="163">
        <v>56</v>
      </c>
      <c r="N80" s="164"/>
    </row>
    <row r="81" spans="1:14" x14ac:dyDescent="0.25">
      <c r="A81" s="8" t="s">
        <v>89</v>
      </c>
      <c r="B81" s="50"/>
      <c r="C81" s="290"/>
      <c r="D81" s="290"/>
      <c r="E81" s="138"/>
      <c r="F81" s="138"/>
      <c r="G81" s="138"/>
      <c r="H81" s="123">
        <f>SUM(H75:H80)</f>
        <v>785700</v>
      </c>
      <c r="J81" s="165">
        <f>SUM(J75:J80)</f>
        <v>144100</v>
      </c>
      <c r="K81" s="7">
        <f>J81</f>
        <v>144100</v>
      </c>
      <c r="L81" s="152"/>
      <c r="M81" s="160">
        <v>57</v>
      </c>
      <c r="N81" s="164"/>
    </row>
    <row r="82" spans="1:14" x14ac:dyDescent="0.25">
      <c r="A82" s="4"/>
      <c r="B82" s="2"/>
      <c r="C82" s="237"/>
      <c r="D82" s="237"/>
      <c r="E82" s="19"/>
      <c r="F82" s="19"/>
      <c r="G82" s="19"/>
      <c r="H82" s="128"/>
      <c r="J82" s="162"/>
      <c r="K82" s="3"/>
      <c r="L82" s="152"/>
      <c r="M82" s="160">
        <v>58</v>
      </c>
      <c r="N82" s="164"/>
    </row>
    <row r="83" spans="1:14" x14ac:dyDescent="0.25">
      <c r="A83" s="44" t="s">
        <v>90</v>
      </c>
      <c r="B83" s="6"/>
      <c r="C83" s="290"/>
      <c r="D83" s="290"/>
      <c r="E83" s="138"/>
      <c r="F83" s="138"/>
      <c r="G83" s="138"/>
      <c r="H83" s="123"/>
      <c r="J83" s="162"/>
      <c r="K83" s="3"/>
      <c r="L83" s="152"/>
      <c r="M83" s="163">
        <v>59</v>
      </c>
      <c r="N83" s="164"/>
    </row>
    <row r="84" spans="1:14" x14ac:dyDescent="0.25">
      <c r="A84" s="4" t="s">
        <v>91</v>
      </c>
      <c r="B84" s="2"/>
      <c r="C84" s="286" t="s">
        <v>92</v>
      </c>
      <c r="D84" s="286"/>
      <c r="E84" s="19">
        <v>3</v>
      </c>
      <c r="F84" s="19"/>
      <c r="G84" s="19">
        <v>10000</v>
      </c>
      <c r="H84" s="128">
        <f>E84*G84</f>
        <v>30000</v>
      </c>
      <c r="J84" s="162"/>
      <c r="K84" s="3"/>
      <c r="L84" s="152"/>
      <c r="M84" s="160">
        <v>60</v>
      </c>
      <c r="N84" s="164"/>
    </row>
    <row r="85" spans="1:14" x14ac:dyDescent="0.25">
      <c r="A85" s="4" t="s">
        <v>93</v>
      </c>
      <c r="B85" s="2"/>
      <c r="C85" s="286" t="s">
        <v>92</v>
      </c>
      <c r="D85" s="286"/>
      <c r="E85" s="19">
        <v>4</v>
      </c>
      <c r="F85" s="19"/>
      <c r="G85" s="19">
        <v>5000</v>
      </c>
      <c r="H85" s="128">
        <f>E85*G85</f>
        <v>20000</v>
      </c>
      <c r="J85" s="162"/>
      <c r="K85" s="3"/>
      <c r="L85" s="152"/>
      <c r="M85" s="163">
        <v>61</v>
      </c>
      <c r="N85" s="164"/>
    </row>
    <row r="86" spans="1:14" x14ac:dyDescent="0.25">
      <c r="A86" s="4" t="s">
        <v>94</v>
      </c>
      <c r="B86" s="2"/>
      <c r="C86" s="286" t="s">
        <v>92</v>
      </c>
      <c r="D86" s="286"/>
      <c r="E86" s="19">
        <v>4</v>
      </c>
      <c r="F86" s="19"/>
      <c r="G86" s="19">
        <v>5000</v>
      </c>
      <c r="H86" s="128">
        <f>G86*E86</f>
        <v>20000</v>
      </c>
      <c r="J86" s="162"/>
      <c r="K86" s="3"/>
      <c r="L86" s="152"/>
      <c r="M86" s="160">
        <v>62</v>
      </c>
      <c r="N86" s="164"/>
    </row>
    <row r="87" spans="1:14" x14ac:dyDescent="0.25">
      <c r="A87" s="4" t="s">
        <v>95</v>
      </c>
      <c r="C87" s="237"/>
      <c r="D87" s="237"/>
      <c r="E87" s="19"/>
      <c r="F87" s="19"/>
      <c r="G87" s="19"/>
      <c r="H87" s="128"/>
      <c r="J87" s="162"/>
      <c r="K87" s="3"/>
      <c r="L87" s="152"/>
      <c r="M87" s="163">
        <v>63</v>
      </c>
      <c r="N87" s="164"/>
    </row>
    <row r="88" spans="1:14" x14ac:dyDescent="0.25">
      <c r="A88" s="4" t="s">
        <v>96</v>
      </c>
      <c r="B88" s="2"/>
      <c r="C88" s="286" t="s">
        <v>92</v>
      </c>
      <c r="D88" s="286"/>
      <c r="E88" s="19">
        <v>4</v>
      </c>
      <c r="F88" s="19"/>
      <c r="G88" s="19">
        <v>6000</v>
      </c>
      <c r="H88" s="128">
        <f>G88*E88</f>
        <v>24000</v>
      </c>
      <c r="J88" s="162"/>
      <c r="K88" s="3"/>
      <c r="L88" s="152"/>
      <c r="M88" s="160">
        <v>64</v>
      </c>
      <c r="N88" s="164"/>
    </row>
    <row r="89" spans="1:14" x14ac:dyDescent="0.25">
      <c r="A89" s="4" t="s">
        <v>97</v>
      </c>
      <c r="B89" s="2"/>
      <c r="C89" s="286" t="s">
        <v>92</v>
      </c>
      <c r="D89" s="286"/>
      <c r="E89" s="19">
        <v>4</v>
      </c>
      <c r="F89" s="19"/>
      <c r="G89" s="19">
        <v>15000</v>
      </c>
      <c r="H89" s="128">
        <f>G89*E89</f>
        <v>60000</v>
      </c>
      <c r="J89" s="162"/>
      <c r="K89" s="3"/>
      <c r="L89" s="152"/>
      <c r="M89" s="163">
        <v>65</v>
      </c>
      <c r="N89" s="164"/>
    </row>
    <row r="90" spans="1:14" x14ac:dyDescent="0.25">
      <c r="A90" s="44" t="s">
        <v>98</v>
      </c>
      <c r="B90" s="6"/>
      <c r="C90" s="290"/>
      <c r="D90" s="290"/>
      <c r="E90" s="138"/>
      <c r="F90" s="138"/>
      <c r="G90" s="138"/>
      <c r="H90" s="123">
        <f>SUM(H84:H89)</f>
        <v>154000</v>
      </c>
      <c r="J90" s="165">
        <f>SUM(J84:J89)</f>
        <v>0</v>
      </c>
      <c r="K90" s="7">
        <f>J90</f>
        <v>0</v>
      </c>
      <c r="L90" s="152"/>
      <c r="M90" s="160">
        <v>66</v>
      </c>
      <c r="N90" s="164"/>
    </row>
    <row r="91" spans="1:14" x14ac:dyDescent="0.25">
      <c r="A91" s="14"/>
      <c r="B91" s="13"/>
      <c r="C91" s="286"/>
      <c r="D91" s="286"/>
      <c r="E91" s="137"/>
      <c r="F91" s="137"/>
      <c r="G91" s="137"/>
      <c r="H91" s="60"/>
      <c r="J91" s="162"/>
      <c r="K91" s="3"/>
      <c r="L91" s="152"/>
      <c r="M91" s="163">
        <v>67</v>
      </c>
      <c r="N91" s="164"/>
    </row>
    <row r="92" spans="1:14" x14ac:dyDescent="0.25">
      <c r="A92" s="44" t="s">
        <v>99</v>
      </c>
      <c r="B92" s="6"/>
      <c r="C92" s="290"/>
      <c r="D92" s="290"/>
      <c r="E92" s="138"/>
      <c r="F92" s="138"/>
      <c r="G92" s="138"/>
      <c r="H92" s="123"/>
      <c r="J92" s="162"/>
      <c r="K92" s="3"/>
      <c r="L92" s="152"/>
      <c r="M92" s="160">
        <v>68</v>
      </c>
      <c r="N92" s="164"/>
    </row>
    <row r="93" spans="1:14" x14ac:dyDescent="0.25">
      <c r="A93" s="14" t="s">
        <v>58</v>
      </c>
      <c r="B93" s="46" t="s">
        <v>100</v>
      </c>
      <c r="C93" s="286" t="s">
        <v>101</v>
      </c>
      <c r="D93" s="286"/>
      <c r="E93" s="137"/>
      <c r="F93" s="137"/>
      <c r="G93" s="137"/>
      <c r="H93" s="60">
        <v>120000</v>
      </c>
      <c r="J93" s="162"/>
      <c r="K93" s="3"/>
      <c r="L93" s="152"/>
      <c r="M93" s="163">
        <v>69</v>
      </c>
      <c r="N93" s="164"/>
    </row>
    <row r="94" spans="1:14" x14ac:dyDescent="0.25">
      <c r="A94" s="4" t="s">
        <v>64</v>
      </c>
      <c r="B94" s="17" t="s">
        <v>8</v>
      </c>
      <c r="C94" s="286" t="s">
        <v>101</v>
      </c>
      <c r="D94" s="286"/>
      <c r="E94" s="19"/>
      <c r="F94" s="19"/>
      <c r="G94" s="19"/>
      <c r="H94" s="128">
        <v>80000</v>
      </c>
      <c r="J94" s="162"/>
      <c r="K94" s="3"/>
      <c r="L94" s="152"/>
      <c r="M94" s="160">
        <v>70</v>
      </c>
      <c r="N94" s="164"/>
    </row>
    <row r="95" spans="1:14" x14ac:dyDescent="0.25">
      <c r="A95" s="44" t="s">
        <v>102</v>
      </c>
      <c r="B95" s="6"/>
      <c r="C95" s="290"/>
      <c r="D95" s="290"/>
      <c r="E95" s="138"/>
      <c r="F95" s="138"/>
      <c r="G95" s="138"/>
      <c r="H95" s="123">
        <f>H93+H94</f>
        <v>200000</v>
      </c>
      <c r="J95" s="165">
        <f>SUM(J93:J94)</f>
        <v>0</v>
      </c>
      <c r="K95" s="7">
        <f>J95</f>
        <v>0</v>
      </c>
      <c r="L95" s="152"/>
      <c r="M95" s="163">
        <v>71</v>
      </c>
      <c r="N95" s="164"/>
    </row>
    <row r="96" spans="1:14" x14ac:dyDescent="0.25">
      <c r="A96" s="4"/>
      <c r="B96" s="2"/>
      <c r="C96" s="237"/>
      <c r="D96" s="237"/>
      <c r="E96" s="19"/>
      <c r="F96" s="19"/>
      <c r="G96" s="19"/>
      <c r="H96" s="128"/>
      <c r="J96" s="162"/>
      <c r="K96" s="3"/>
      <c r="L96" s="152"/>
      <c r="M96" s="160">
        <v>72</v>
      </c>
      <c r="N96" s="164"/>
    </row>
    <row r="97" spans="1:14" x14ac:dyDescent="0.25">
      <c r="A97" s="44" t="s">
        <v>103</v>
      </c>
      <c r="B97" s="6"/>
      <c r="C97" s="290"/>
      <c r="D97" s="290"/>
      <c r="E97" s="138"/>
      <c r="F97" s="138"/>
      <c r="G97" s="138"/>
      <c r="H97" s="123"/>
      <c r="J97" s="162"/>
      <c r="K97" s="3"/>
      <c r="L97" s="152"/>
      <c r="M97" s="163">
        <v>73</v>
      </c>
      <c r="N97" s="164"/>
    </row>
    <row r="98" spans="1:14" x14ac:dyDescent="0.25">
      <c r="A98" s="14" t="s">
        <v>58</v>
      </c>
      <c r="B98" s="17" t="s">
        <v>104</v>
      </c>
      <c r="C98" s="286" t="s">
        <v>92</v>
      </c>
      <c r="D98" s="286"/>
      <c r="E98" s="19">
        <v>1</v>
      </c>
      <c r="F98" s="19"/>
      <c r="G98" s="19">
        <v>25000</v>
      </c>
      <c r="H98" s="60">
        <f t="shared" ref="H98:H101" si="4">G98*E98</f>
        <v>25000</v>
      </c>
      <c r="J98" s="162"/>
      <c r="K98" s="3"/>
      <c r="L98" s="152"/>
      <c r="M98" s="160">
        <v>74</v>
      </c>
      <c r="N98" s="164"/>
    </row>
    <row r="99" spans="1:14" x14ac:dyDescent="0.25">
      <c r="A99" s="4" t="s">
        <v>62</v>
      </c>
      <c r="B99" s="17" t="s">
        <v>154</v>
      </c>
      <c r="C99" s="286" t="s">
        <v>92</v>
      </c>
      <c r="D99" s="286"/>
      <c r="E99" s="19">
        <v>1</v>
      </c>
      <c r="F99" s="19"/>
      <c r="G99" s="19">
        <v>25000</v>
      </c>
      <c r="H99" s="60">
        <f t="shared" si="4"/>
        <v>25000</v>
      </c>
      <c r="J99" s="162"/>
      <c r="K99" s="3"/>
      <c r="L99" s="152"/>
      <c r="M99" s="163">
        <v>75</v>
      </c>
      <c r="N99" s="164"/>
    </row>
    <row r="100" spans="1:14" x14ac:dyDescent="0.25">
      <c r="A100" s="4" t="s">
        <v>63</v>
      </c>
      <c r="B100" s="17" t="s">
        <v>154</v>
      </c>
      <c r="C100" s="286" t="s">
        <v>92</v>
      </c>
      <c r="D100" s="286"/>
      <c r="E100" s="19">
        <v>1</v>
      </c>
      <c r="F100" s="19"/>
      <c r="G100" s="19">
        <v>25000</v>
      </c>
      <c r="H100" s="60">
        <f t="shared" si="4"/>
        <v>25000</v>
      </c>
      <c r="J100" s="162"/>
      <c r="K100" s="3"/>
      <c r="L100" s="152"/>
      <c r="M100" s="160">
        <v>76</v>
      </c>
      <c r="N100" s="164"/>
    </row>
    <row r="101" spans="1:14" x14ac:dyDescent="0.25">
      <c r="A101" s="4" t="s">
        <v>64</v>
      </c>
      <c r="B101" s="17" t="s">
        <v>105</v>
      </c>
      <c r="C101" s="286" t="s">
        <v>92</v>
      </c>
      <c r="D101" s="286"/>
      <c r="E101" s="19">
        <v>1</v>
      </c>
      <c r="F101" s="19"/>
      <c r="G101" s="19">
        <v>0</v>
      </c>
      <c r="H101" s="60">
        <f t="shared" si="4"/>
        <v>0</v>
      </c>
      <c r="J101" s="162"/>
      <c r="K101" s="3"/>
      <c r="L101" s="152"/>
      <c r="M101" s="160">
        <v>77</v>
      </c>
      <c r="N101" s="164"/>
    </row>
    <row r="102" spans="1:14" x14ac:dyDescent="0.25">
      <c r="A102" s="44" t="s">
        <v>106</v>
      </c>
      <c r="B102" s="6"/>
      <c r="C102" s="290"/>
      <c r="D102" s="290"/>
      <c r="E102" s="138"/>
      <c r="F102" s="138"/>
      <c r="G102" s="138"/>
      <c r="H102" s="123">
        <f>SUM(H98:H101)</f>
        <v>75000</v>
      </c>
      <c r="J102" s="165">
        <f>SUM(J98:J101)</f>
        <v>0</v>
      </c>
      <c r="K102" s="7">
        <f>J102</f>
        <v>0</v>
      </c>
      <c r="L102" s="152"/>
      <c r="M102" s="163">
        <v>78</v>
      </c>
      <c r="N102" s="164"/>
    </row>
    <row r="103" spans="1:14" x14ac:dyDescent="0.25">
      <c r="A103" s="51"/>
      <c r="B103" s="13"/>
      <c r="C103" s="286"/>
      <c r="D103" s="286"/>
      <c r="E103" s="137"/>
      <c r="F103" s="137"/>
      <c r="G103" s="137"/>
      <c r="H103" s="60"/>
      <c r="J103" s="162"/>
      <c r="K103" s="3"/>
      <c r="L103" s="152"/>
      <c r="M103" s="160">
        <v>79</v>
      </c>
      <c r="N103" s="164"/>
    </row>
    <row r="104" spans="1:14" x14ac:dyDescent="0.25">
      <c r="A104" s="44" t="s">
        <v>107</v>
      </c>
      <c r="B104" s="6"/>
      <c r="C104" s="290" t="s">
        <v>92</v>
      </c>
      <c r="D104" s="290"/>
      <c r="E104" s="138"/>
      <c r="F104" s="138"/>
      <c r="G104" s="138"/>
      <c r="H104" s="123">
        <v>140000</v>
      </c>
      <c r="J104" s="165">
        <v>0</v>
      </c>
      <c r="K104" s="7">
        <f>J104</f>
        <v>0</v>
      </c>
      <c r="L104" s="152"/>
      <c r="M104" s="163">
        <v>80</v>
      </c>
      <c r="N104" s="164"/>
    </row>
    <row r="105" spans="1:14" x14ac:dyDescent="0.25">
      <c r="A105" s="4"/>
      <c r="B105" s="2"/>
      <c r="C105" s="237"/>
      <c r="D105" s="237"/>
      <c r="E105" s="19"/>
      <c r="F105" s="19"/>
      <c r="G105" s="19"/>
      <c r="H105" s="128"/>
      <c r="J105" s="162"/>
      <c r="K105" s="3"/>
      <c r="L105" s="152"/>
      <c r="M105" s="160">
        <v>81</v>
      </c>
      <c r="N105" s="164"/>
    </row>
    <row r="106" spans="1:14" x14ac:dyDescent="0.25">
      <c r="A106" s="44" t="s">
        <v>108</v>
      </c>
      <c r="B106" s="6"/>
      <c r="C106" s="290" t="s">
        <v>92</v>
      </c>
      <c r="D106" s="290"/>
      <c r="E106" s="138"/>
      <c r="F106" s="138"/>
      <c r="G106" s="138"/>
      <c r="H106" s="123"/>
      <c r="J106" s="162"/>
      <c r="K106" s="3"/>
      <c r="L106" s="152"/>
      <c r="M106" s="163">
        <v>82</v>
      </c>
      <c r="N106" s="164"/>
    </row>
    <row r="107" spans="1:14" x14ac:dyDescent="0.25">
      <c r="A107" s="4" t="s">
        <v>65</v>
      </c>
      <c r="B107" s="17" t="s">
        <v>109</v>
      </c>
      <c r="C107" s="237"/>
      <c r="D107" s="237"/>
      <c r="E107" s="19">
        <v>2</v>
      </c>
      <c r="F107" s="19"/>
      <c r="G107" s="19">
        <v>15000</v>
      </c>
      <c r="H107" s="60">
        <f t="shared" ref="H107:H108" si="5">G107*E107</f>
        <v>30000</v>
      </c>
      <c r="J107" s="162"/>
      <c r="K107" s="3"/>
      <c r="L107" s="152"/>
      <c r="M107" s="160">
        <v>83</v>
      </c>
      <c r="N107" s="164"/>
    </row>
    <row r="108" spans="1:14" x14ac:dyDescent="0.25">
      <c r="A108" s="4"/>
      <c r="B108" s="17" t="s">
        <v>110</v>
      </c>
      <c r="C108" s="237"/>
      <c r="D108" s="237"/>
      <c r="E108" s="19">
        <v>2</v>
      </c>
      <c r="F108" s="19"/>
      <c r="G108" s="19">
        <v>15000</v>
      </c>
      <c r="H108" s="60">
        <f t="shared" si="5"/>
        <v>30000</v>
      </c>
      <c r="J108" s="162"/>
      <c r="K108" s="3"/>
      <c r="L108" s="152"/>
      <c r="M108" s="163">
        <v>84</v>
      </c>
      <c r="N108" s="164"/>
    </row>
    <row r="109" spans="1:14" x14ac:dyDescent="0.25">
      <c r="A109" s="4"/>
      <c r="B109" s="2"/>
      <c r="C109" s="237"/>
      <c r="D109" s="237"/>
      <c r="E109" s="19"/>
      <c r="F109" s="19"/>
      <c r="G109" s="19"/>
      <c r="H109" s="128"/>
      <c r="J109" s="162"/>
      <c r="K109" s="3"/>
      <c r="L109" s="152"/>
      <c r="M109" s="160">
        <v>85</v>
      </c>
      <c r="N109" s="164"/>
    </row>
    <row r="110" spans="1:14" x14ac:dyDescent="0.25">
      <c r="A110" s="44" t="s">
        <v>111</v>
      </c>
      <c r="B110" s="6"/>
      <c r="C110" s="290"/>
      <c r="D110" s="290"/>
      <c r="E110" s="138"/>
      <c r="F110" s="138"/>
      <c r="G110" s="138"/>
      <c r="H110" s="123">
        <f>SUM(H107:H109)</f>
        <v>60000</v>
      </c>
      <c r="J110" s="165">
        <f>SUM(J107:J109)</f>
        <v>0</v>
      </c>
      <c r="K110" s="7">
        <f>J110</f>
        <v>0</v>
      </c>
      <c r="L110" s="152"/>
      <c r="M110" s="163">
        <v>86</v>
      </c>
      <c r="N110" s="164"/>
    </row>
    <row r="111" spans="1:14" s="45" customFormat="1" x14ac:dyDescent="0.25">
      <c r="A111" s="14"/>
      <c r="B111" s="13"/>
      <c r="C111" s="286"/>
      <c r="D111" s="286"/>
      <c r="E111" s="137"/>
      <c r="F111" s="137"/>
      <c r="G111" s="137"/>
      <c r="H111" s="60"/>
      <c r="J111" s="166"/>
      <c r="K111" s="15"/>
      <c r="L111" s="152"/>
      <c r="M111" s="160">
        <v>87</v>
      </c>
      <c r="N111" s="164"/>
    </row>
    <row r="112" spans="1:14" x14ac:dyDescent="0.25">
      <c r="A112" s="44" t="s">
        <v>112</v>
      </c>
      <c r="B112" s="6"/>
      <c r="C112" s="290" t="s">
        <v>113</v>
      </c>
      <c r="D112" s="290"/>
      <c r="E112" s="138">
        <f>G21</f>
        <v>40</v>
      </c>
      <c r="F112" s="138" t="s">
        <v>55</v>
      </c>
      <c r="G112" s="138">
        <v>1400</v>
      </c>
      <c r="H112" s="123">
        <f>G112*E112</f>
        <v>56000</v>
      </c>
      <c r="J112" s="162"/>
      <c r="K112" s="3"/>
      <c r="L112" s="152"/>
      <c r="M112" s="163">
        <v>88</v>
      </c>
      <c r="N112" s="164"/>
    </row>
    <row r="113" spans="1:14" x14ac:dyDescent="0.25">
      <c r="A113" s="4"/>
      <c r="B113" s="17" t="s">
        <v>2</v>
      </c>
      <c r="C113" s="286" t="s">
        <v>113</v>
      </c>
      <c r="D113" s="286"/>
      <c r="E113" s="19"/>
      <c r="F113" s="19"/>
      <c r="G113" s="19"/>
      <c r="H113" s="128">
        <v>25000</v>
      </c>
      <c r="J113" s="162"/>
      <c r="K113" s="3"/>
      <c r="L113" s="152"/>
      <c r="M113" s="160">
        <v>89</v>
      </c>
      <c r="N113" s="164"/>
    </row>
    <row r="114" spans="1:14" x14ac:dyDescent="0.25">
      <c r="A114" s="44" t="s">
        <v>114</v>
      </c>
      <c r="B114" s="6"/>
      <c r="C114" s="290"/>
      <c r="D114" s="290"/>
      <c r="E114" s="138"/>
      <c r="F114" s="138"/>
      <c r="G114" s="138"/>
      <c r="H114" s="123">
        <f>SUM(H112:H113)</f>
        <v>81000</v>
      </c>
      <c r="J114" s="165">
        <f>SUM(J112:J113)</f>
        <v>0</v>
      </c>
      <c r="K114" s="7">
        <f>J114</f>
        <v>0</v>
      </c>
      <c r="L114" s="152"/>
      <c r="M114" s="163">
        <v>90</v>
      </c>
      <c r="N114" s="164"/>
    </row>
    <row r="115" spans="1:14" x14ac:dyDescent="0.25">
      <c r="A115" s="4"/>
      <c r="B115" s="2"/>
      <c r="C115" s="237"/>
      <c r="D115" s="237"/>
      <c r="E115" s="19"/>
      <c r="F115" s="19"/>
      <c r="G115" s="19"/>
      <c r="H115" s="128"/>
      <c r="J115" s="162"/>
      <c r="K115" s="3"/>
      <c r="L115" s="152"/>
      <c r="M115" s="160">
        <v>91</v>
      </c>
      <c r="N115" s="164"/>
    </row>
    <row r="116" spans="1:14" x14ac:dyDescent="0.25">
      <c r="A116" s="44" t="s">
        <v>115</v>
      </c>
      <c r="B116" s="50" t="s">
        <v>116</v>
      </c>
      <c r="C116" s="290" t="s">
        <v>113</v>
      </c>
      <c r="D116" s="290"/>
      <c r="E116" s="138">
        <v>1</v>
      </c>
      <c r="F116" s="138"/>
      <c r="G116" s="138">
        <v>350000</v>
      </c>
      <c r="H116" s="123">
        <f>G116*E116</f>
        <v>350000</v>
      </c>
      <c r="J116" s="166"/>
      <c r="K116" s="15"/>
      <c r="L116" s="152"/>
      <c r="M116" s="163">
        <v>92</v>
      </c>
      <c r="N116" s="164"/>
    </row>
    <row r="117" spans="1:14" x14ac:dyDescent="0.25">
      <c r="A117" s="51"/>
      <c r="B117" s="46" t="s">
        <v>117</v>
      </c>
      <c r="C117" s="286" t="s">
        <v>113</v>
      </c>
      <c r="D117" s="286"/>
      <c r="E117" s="137">
        <v>1</v>
      </c>
      <c r="F117" s="137"/>
      <c r="G117" s="137">
        <v>150000</v>
      </c>
      <c r="H117" s="60">
        <f>G117*E117</f>
        <v>150000</v>
      </c>
      <c r="J117" s="162"/>
      <c r="K117" s="3"/>
      <c r="L117" s="152"/>
      <c r="M117" s="160">
        <v>93</v>
      </c>
      <c r="N117" s="164"/>
    </row>
    <row r="118" spans="1:14" x14ac:dyDescent="0.25">
      <c r="A118" s="44" t="s">
        <v>118</v>
      </c>
      <c r="B118" s="50"/>
      <c r="C118" s="290"/>
      <c r="D118" s="290"/>
      <c r="E118" s="138"/>
      <c r="F118" s="138"/>
      <c r="G118" s="138"/>
      <c r="H118" s="123">
        <f>SUM(H116:H117)</f>
        <v>500000</v>
      </c>
      <c r="J118" s="165">
        <f>SUM(J116:J117)</f>
        <v>0</v>
      </c>
      <c r="K118" s="7">
        <f>J118</f>
        <v>0</v>
      </c>
      <c r="L118" s="152"/>
      <c r="M118" s="163">
        <v>94</v>
      </c>
      <c r="N118" s="164"/>
    </row>
    <row r="119" spans="1:14" x14ac:dyDescent="0.25">
      <c r="A119" s="51"/>
      <c r="B119" s="46"/>
      <c r="C119" s="286"/>
      <c r="D119" s="286"/>
      <c r="E119" s="137"/>
      <c r="F119" s="137"/>
      <c r="G119" s="137"/>
      <c r="H119" s="60"/>
      <c r="J119" s="162"/>
      <c r="K119" s="3"/>
      <c r="L119" s="152"/>
      <c r="M119" s="160">
        <v>95</v>
      </c>
      <c r="N119" s="164"/>
    </row>
    <row r="120" spans="1:14" x14ac:dyDescent="0.25">
      <c r="A120" s="44" t="s">
        <v>119</v>
      </c>
      <c r="B120" s="6"/>
      <c r="C120" s="290"/>
      <c r="D120" s="290"/>
      <c r="E120" s="138"/>
      <c r="F120" s="138"/>
      <c r="G120" s="138"/>
      <c r="H120" s="123"/>
      <c r="J120" s="166"/>
      <c r="K120" s="15"/>
      <c r="L120" s="152"/>
      <c r="M120" s="160">
        <v>96</v>
      </c>
      <c r="N120" s="164"/>
    </row>
    <row r="121" spans="1:14" x14ac:dyDescent="0.25">
      <c r="A121" s="51"/>
      <c r="B121" s="46" t="s">
        <v>120</v>
      </c>
      <c r="C121" s="286"/>
      <c r="D121" s="286"/>
      <c r="E121" s="137"/>
      <c r="F121" s="137"/>
      <c r="G121" s="137"/>
      <c r="H121" s="60"/>
      <c r="J121" s="162"/>
      <c r="K121" s="3"/>
      <c r="L121" s="152"/>
      <c r="M121" s="163">
        <v>97</v>
      </c>
      <c r="N121" s="164"/>
    </row>
    <row r="122" spans="1:14" x14ac:dyDescent="0.25">
      <c r="A122" s="44" t="s">
        <v>121</v>
      </c>
      <c r="B122" s="50"/>
      <c r="C122" s="290"/>
      <c r="D122" s="290"/>
      <c r="E122" s="138"/>
      <c r="F122" s="138"/>
      <c r="G122" s="138"/>
      <c r="H122" s="123"/>
      <c r="J122" s="165">
        <v>0</v>
      </c>
      <c r="K122" s="7">
        <f>J122</f>
        <v>0</v>
      </c>
      <c r="L122" s="152"/>
      <c r="M122" s="160">
        <v>98</v>
      </c>
      <c r="N122" s="164"/>
    </row>
    <row r="123" spans="1:14" x14ac:dyDescent="0.25">
      <c r="A123" s="51"/>
      <c r="B123" s="46"/>
      <c r="C123" s="286"/>
      <c r="D123" s="286"/>
      <c r="E123" s="137"/>
      <c r="F123" s="137"/>
      <c r="G123" s="137"/>
      <c r="H123" s="60"/>
      <c r="J123" s="162"/>
      <c r="K123" s="3"/>
      <c r="L123" s="152"/>
      <c r="M123" s="163">
        <v>99</v>
      </c>
      <c r="N123" s="164"/>
    </row>
    <row r="124" spans="1:14" x14ac:dyDescent="0.25">
      <c r="A124" s="44" t="s">
        <v>122</v>
      </c>
      <c r="B124" s="50" t="s">
        <v>123</v>
      </c>
      <c r="C124" s="290"/>
      <c r="D124" s="290"/>
      <c r="E124" s="138"/>
      <c r="F124" s="138"/>
      <c r="G124" s="138"/>
      <c r="H124" s="123">
        <v>100000</v>
      </c>
      <c r="J124" s="165">
        <v>0</v>
      </c>
      <c r="K124" s="7">
        <f>J124</f>
        <v>0</v>
      </c>
      <c r="L124" s="152"/>
      <c r="M124" s="160">
        <v>100</v>
      </c>
      <c r="N124" s="164"/>
    </row>
    <row r="125" spans="1:14" x14ac:dyDescent="0.25">
      <c r="A125" s="14"/>
      <c r="B125" s="13"/>
      <c r="C125" s="286"/>
      <c r="D125" s="286"/>
      <c r="E125" s="137"/>
      <c r="F125" s="137"/>
      <c r="G125" s="137"/>
      <c r="H125" s="60"/>
      <c r="J125" s="162"/>
      <c r="K125" s="3"/>
      <c r="L125" s="152"/>
      <c r="M125" s="163">
        <v>101</v>
      </c>
      <c r="N125" s="164"/>
    </row>
    <row r="126" spans="1:14" x14ac:dyDescent="0.25">
      <c r="A126" s="44" t="s">
        <v>88</v>
      </c>
      <c r="B126" s="6"/>
      <c r="C126" s="290"/>
      <c r="D126" s="290"/>
      <c r="E126" s="138"/>
      <c r="F126" s="138"/>
      <c r="G126" s="138"/>
      <c r="H126" s="123"/>
      <c r="J126" s="162"/>
      <c r="K126" s="3"/>
      <c r="L126" s="152"/>
      <c r="M126" s="160">
        <v>102</v>
      </c>
      <c r="N126" s="164"/>
    </row>
    <row r="127" spans="1:14" x14ac:dyDescent="0.25">
      <c r="A127" s="4"/>
      <c r="B127" s="17" t="s">
        <v>124</v>
      </c>
      <c r="C127" s="291"/>
      <c r="D127" s="291"/>
      <c r="E127" s="19">
        <v>0</v>
      </c>
      <c r="F127" s="19"/>
      <c r="G127" s="19">
        <v>0</v>
      </c>
      <c r="H127" s="128">
        <f>G127*E127</f>
        <v>0</v>
      </c>
      <c r="J127" s="162"/>
      <c r="K127" s="3"/>
      <c r="L127" s="152"/>
      <c r="M127" s="163">
        <v>103</v>
      </c>
      <c r="N127" s="164"/>
    </row>
    <row r="128" spans="1:14" x14ac:dyDescent="0.25">
      <c r="A128" s="4"/>
      <c r="B128" s="17" t="s">
        <v>124</v>
      </c>
      <c r="C128" s="291"/>
      <c r="D128" s="291"/>
      <c r="E128" s="19">
        <v>0</v>
      </c>
      <c r="F128" s="19"/>
      <c r="G128" s="19">
        <v>0</v>
      </c>
      <c r="H128" s="128">
        <f>G128*E128</f>
        <v>0</v>
      </c>
      <c r="J128" s="162"/>
      <c r="K128" s="3"/>
      <c r="L128" s="152"/>
      <c r="M128" s="160">
        <v>104</v>
      </c>
      <c r="N128" s="164"/>
    </row>
    <row r="129" spans="1:14" x14ac:dyDescent="0.25">
      <c r="A129" s="44" t="s">
        <v>155</v>
      </c>
      <c r="B129" s="6"/>
      <c r="C129" s="292"/>
      <c r="D129" s="292"/>
      <c r="E129" s="138"/>
      <c r="F129" s="138"/>
      <c r="G129" s="138"/>
      <c r="H129" s="123">
        <f>SUM(H127:H128)</f>
        <v>0</v>
      </c>
      <c r="J129" s="165">
        <f>SUM(J127:J128)</f>
        <v>0</v>
      </c>
      <c r="K129" s="7">
        <f>J129</f>
        <v>0</v>
      </c>
      <c r="L129" s="152"/>
      <c r="M129" s="163">
        <v>105</v>
      </c>
      <c r="N129" s="164"/>
    </row>
    <row r="130" spans="1:14" x14ac:dyDescent="0.25">
      <c r="A130" s="4"/>
      <c r="B130" s="2"/>
      <c r="C130" s="291"/>
      <c r="D130" s="291"/>
      <c r="E130" s="19"/>
      <c r="F130" s="19"/>
      <c r="G130" s="19"/>
      <c r="H130" s="128"/>
      <c r="J130" s="162"/>
      <c r="K130" s="3"/>
      <c r="L130" s="152"/>
      <c r="M130" s="160">
        <v>106</v>
      </c>
      <c r="N130" s="164"/>
    </row>
    <row r="131" spans="1:14" x14ac:dyDescent="0.25">
      <c r="A131" s="44" t="s">
        <v>125</v>
      </c>
      <c r="B131" s="6"/>
      <c r="C131" s="290" t="s">
        <v>126</v>
      </c>
      <c r="D131" s="290"/>
      <c r="E131" s="138"/>
      <c r="F131" s="138"/>
      <c r="G131" s="138"/>
      <c r="H131" s="123">
        <v>50000</v>
      </c>
      <c r="J131" s="165">
        <v>0</v>
      </c>
      <c r="K131" s="7">
        <f>J131</f>
        <v>0</v>
      </c>
      <c r="L131" s="152"/>
      <c r="M131" s="163">
        <v>107</v>
      </c>
      <c r="N131" s="164"/>
    </row>
    <row r="132" spans="1:14" x14ac:dyDescent="0.25">
      <c r="A132" s="44" t="s">
        <v>127</v>
      </c>
      <c r="B132" s="6"/>
      <c r="C132" s="290" t="s">
        <v>128</v>
      </c>
      <c r="D132" s="290"/>
      <c r="E132" s="138">
        <f>H21</f>
        <v>120</v>
      </c>
      <c r="F132" s="138" t="s">
        <v>55</v>
      </c>
      <c r="G132" s="138">
        <v>1300</v>
      </c>
      <c r="H132" s="123">
        <f>G132*E132</f>
        <v>156000</v>
      </c>
      <c r="J132" s="165">
        <v>0</v>
      </c>
      <c r="K132" s="7">
        <f>J132</f>
        <v>0</v>
      </c>
      <c r="L132" s="152"/>
      <c r="M132" s="160">
        <v>108</v>
      </c>
      <c r="N132" s="164"/>
    </row>
    <row r="133" spans="1:14" x14ac:dyDescent="0.25">
      <c r="A133" s="51"/>
      <c r="B133" s="13"/>
      <c r="C133" s="286"/>
      <c r="D133" s="286"/>
      <c r="E133" s="137"/>
      <c r="F133" s="137"/>
      <c r="G133" s="137"/>
      <c r="H133" s="60"/>
      <c r="J133" s="162"/>
      <c r="K133" s="3"/>
      <c r="L133" s="152"/>
      <c r="M133" s="163">
        <v>109</v>
      </c>
      <c r="N133" s="164"/>
    </row>
    <row r="134" spans="1:14" x14ac:dyDescent="0.25">
      <c r="A134" s="44" t="s">
        <v>129</v>
      </c>
      <c r="B134" s="6"/>
      <c r="C134" s="293" t="s">
        <v>130</v>
      </c>
      <c r="D134" s="293"/>
      <c r="E134" s="138"/>
      <c r="F134" s="138"/>
      <c r="G134" s="138"/>
      <c r="H134" s="123">
        <v>750000</v>
      </c>
      <c r="J134" s="165">
        <v>0</v>
      </c>
      <c r="K134" s="7">
        <f>J134</f>
        <v>0</v>
      </c>
      <c r="L134" s="152"/>
      <c r="M134" s="160">
        <v>110</v>
      </c>
      <c r="N134" s="164"/>
    </row>
    <row r="135" spans="1:14" x14ac:dyDescent="0.25">
      <c r="A135" s="43"/>
      <c r="B135" s="2"/>
      <c r="C135" s="237"/>
      <c r="D135" s="237"/>
      <c r="E135" s="19"/>
      <c r="F135" s="19"/>
      <c r="G135" s="19"/>
      <c r="H135" s="128"/>
      <c r="J135" s="162"/>
      <c r="K135" s="3"/>
      <c r="L135" s="152"/>
      <c r="M135" s="163">
        <v>111</v>
      </c>
      <c r="N135" s="164"/>
    </row>
    <row r="136" spans="1:14" x14ac:dyDescent="0.25">
      <c r="A136" s="44" t="s">
        <v>131</v>
      </c>
      <c r="B136" s="6"/>
      <c r="C136" s="290"/>
      <c r="D136" s="290"/>
      <c r="E136" s="138"/>
      <c r="F136" s="138"/>
      <c r="G136" s="138"/>
      <c r="H136" s="123"/>
      <c r="J136" s="165">
        <v>0</v>
      </c>
      <c r="K136" s="7">
        <f>J136</f>
        <v>0</v>
      </c>
      <c r="L136" s="152"/>
      <c r="M136" s="160">
        <v>112</v>
      </c>
      <c r="N136" s="164"/>
    </row>
    <row r="137" spans="1:14" x14ac:dyDescent="0.25">
      <c r="A137" s="43"/>
      <c r="B137" s="2"/>
      <c r="C137" s="237"/>
      <c r="D137" s="237"/>
      <c r="E137" s="19"/>
      <c r="F137" s="19"/>
      <c r="G137" s="19"/>
      <c r="H137" s="128"/>
      <c r="J137" s="162"/>
      <c r="K137" s="3"/>
      <c r="L137" s="152"/>
      <c r="M137" s="163">
        <v>113</v>
      </c>
      <c r="N137" s="164"/>
    </row>
    <row r="138" spans="1:14" x14ac:dyDescent="0.25">
      <c r="A138" s="44" t="s">
        <v>140</v>
      </c>
      <c r="B138" s="6"/>
      <c r="C138" s="293" t="s">
        <v>126</v>
      </c>
      <c r="D138" s="293"/>
      <c r="E138" s="138"/>
      <c r="F138" s="138"/>
      <c r="G138" s="138"/>
      <c r="H138" s="123">
        <v>500000</v>
      </c>
      <c r="J138" s="165">
        <v>0</v>
      </c>
      <c r="K138" s="7">
        <f>J138</f>
        <v>0</v>
      </c>
      <c r="L138" s="152"/>
      <c r="M138" s="160">
        <v>114</v>
      </c>
      <c r="N138" s="164"/>
    </row>
    <row r="139" spans="1:14" x14ac:dyDescent="0.25">
      <c r="A139" s="4"/>
      <c r="B139" s="2"/>
      <c r="C139" s="291"/>
      <c r="D139" s="291"/>
      <c r="E139" s="137"/>
      <c r="F139" s="19"/>
      <c r="G139" s="137"/>
      <c r="H139" s="57"/>
      <c r="J139" s="162"/>
      <c r="K139" s="3"/>
      <c r="L139" s="152"/>
      <c r="M139" s="160">
        <v>115</v>
      </c>
      <c r="N139" s="164"/>
    </row>
    <row r="140" spans="1:14" x14ac:dyDescent="0.25">
      <c r="A140" s="4"/>
      <c r="B140" s="2"/>
      <c r="C140" s="291"/>
      <c r="D140" s="291"/>
      <c r="E140" s="137"/>
      <c r="F140" s="19"/>
      <c r="G140" s="137"/>
      <c r="H140" s="57"/>
      <c r="J140" s="162"/>
      <c r="K140" s="3"/>
      <c r="L140" s="152"/>
      <c r="M140" s="160">
        <v>116</v>
      </c>
      <c r="N140" s="164"/>
    </row>
    <row r="141" spans="1:14" x14ac:dyDescent="0.25">
      <c r="A141" s="4"/>
      <c r="B141" s="2"/>
      <c r="C141" s="291"/>
      <c r="D141" s="291"/>
      <c r="E141" s="137"/>
      <c r="F141" s="19"/>
      <c r="G141" s="137"/>
      <c r="H141" s="57"/>
      <c r="J141" s="162"/>
      <c r="K141" s="3"/>
      <c r="L141" s="152"/>
      <c r="M141" s="160">
        <v>117</v>
      </c>
      <c r="N141" s="164"/>
    </row>
    <row r="142" spans="1:14" x14ac:dyDescent="0.25">
      <c r="A142" s="4"/>
      <c r="B142" s="2"/>
      <c r="C142" s="291"/>
      <c r="D142" s="291"/>
      <c r="E142" s="137"/>
      <c r="F142" s="19"/>
      <c r="G142" s="137"/>
      <c r="H142" s="57"/>
      <c r="J142" s="162"/>
      <c r="K142" s="3"/>
      <c r="L142" s="152"/>
      <c r="M142" s="160">
        <v>118</v>
      </c>
      <c r="N142" s="164"/>
    </row>
    <row r="143" spans="1:14" x14ac:dyDescent="0.25">
      <c r="A143" s="4"/>
      <c r="B143" s="2"/>
      <c r="C143" s="291"/>
      <c r="D143" s="291"/>
      <c r="E143" s="137"/>
      <c r="F143" s="19"/>
      <c r="G143" s="137"/>
      <c r="H143" s="57"/>
      <c r="J143" s="162"/>
      <c r="K143" s="3"/>
      <c r="L143" s="152"/>
      <c r="M143" s="160">
        <v>119</v>
      </c>
      <c r="N143" s="164"/>
    </row>
    <row r="144" spans="1:14" ht="15.75" thickBot="1" x14ac:dyDescent="0.3">
      <c r="A144" s="4"/>
      <c r="B144" s="2"/>
      <c r="C144" s="291"/>
      <c r="D144" s="291"/>
      <c r="E144" s="19"/>
      <c r="F144" s="19"/>
      <c r="G144" s="19"/>
      <c r="H144" s="144"/>
      <c r="J144" s="162"/>
      <c r="K144" s="3"/>
      <c r="L144" s="152"/>
      <c r="M144" s="160">
        <v>120</v>
      </c>
      <c r="N144" s="164"/>
    </row>
    <row r="145" spans="1:14" ht="15.75" thickBot="1" x14ac:dyDescent="0.3">
      <c r="A145" s="8"/>
      <c r="B145" s="6"/>
      <c r="C145" s="292"/>
      <c r="D145" s="292"/>
      <c r="E145" s="138"/>
      <c r="F145" s="138" t="s">
        <v>28</v>
      </c>
      <c r="G145" s="143"/>
      <c r="H145" s="149">
        <f>H138+H136+H134+H132+H131+H129+H124+H122+H118+H114+H110+H104+H102+H95+H90+H81++H72+H67+H60+H52+H47+H31</f>
        <v>7843700</v>
      </c>
      <c r="J145" s="165" t="s">
        <v>28</v>
      </c>
      <c r="K145" s="7">
        <f>SUM(K25:K144)</f>
        <v>154100</v>
      </c>
      <c r="L145" s="183"/>
      <c r="M145" s="167"/>
      <c r="N145" s="168">
        <f>SUM(N25:N144)</f>
        <v>1094100</v>
      </c>
    </row>
    <row r="146" spans="1:14" ht="15.75" thickBot="1" x14ac:dyDescent="0.3">
      <c r="A146" s="10"/>
      <c r="B146" s="11"/>
      <c r="C146" s="294"/>
      <c r="D146" s="295"/>
      <c r="E146" s="12"/>
      <c r="F146" s="12"/>
      <c r="G146" s="12"/>
      <c r="H146" s="145"/>
      <c r="J146" s="169"/>
      <c r="K146" s="12"/>
      <c r="L146" s="153"/>
      <c r="M146" s="170"/>
      <c r="N146" s="125"/>
    </row>
  </sheetData>
  <mergeCells count="152">
    <mergeCell ref="A2:N2"/>
    <mergeCell ref="M3:N3"/>
    <mergeCell ref="J5:N5"/>
    <mergeCell ref="G15:G16"/>
    <mergeCell ref="C24:D24"/>
    <mergeCell ref="C25:D25"/>
    <mergeCell ref="C26:D26"/>
    <mergeCell ref="C27:D27"/>
    <mergeCell ref="C28:D28"/>
    <mergeCell ref="C145:D145"/>
    <mergeCell ref="C146:D146"/>
    <mergeCell ref="K15:K16"/>
    <mergeCell ref="K13:K14"/>
    <mergeCell ref="K11:K12"/>
    <mergeCell ref="K9:K10"/>
    <mergeCell ref="L15:L16"/>
    <mergeCell ref="L13:L14"/>
    <mergeCell ref="L11:L12"/>
    <mergeCell ref="L9:L10"/>
    <mergeCell ref="C29:D29"/>
    <mergeCell ref="C30:D30"/>
    <mergeCell ref="C113:D113"/>
    <mergeCell ref="C114:D114"/>
    <mergeCell ref="C115:D115"/>
    <mergeCell ref="C116:D116"/>
    <mergeCell ref="C117:D117"/>
    <mergeCell ref="C118:D118"/>
    <mergeCell ref="C119:D119"/>
    <mergeCell ref="C120:D120"/>
    <mergeCell ref="C121:D121"/>
    <mergeCell ref="C137:D137"/>
    <mergeCell ref="C138:D138"/>
    <mergeCell ref="C144:D144"/>
    <mergeCell ref="C131:D131"/>
    <mergeCell ref="C132:D132"/>
    <mergeCell ref="C133:D133"/>
    <mergeCell ref="C134:D134"/>
    <mergeCell ref="C135:D135"/>
    <mergeCell ref="C136:D136"/>
    <mergeCell ref="C110:D110"/>
    <mergeCell ref="C111:D111"/>
    <mergeCell ref="C112:D112"/>
    <mergeCell ref="C122:D122"/>
    <mergeCell ref="C123:D123"/>
    <mergeCell ref="C124:D124"/>
    <mergeCell ref="C125:D125"/>
    <mergeCell ref="C126:D126"/>
    <mergeCell ref="C127:D127"/>
    <mergeCell ref="C128:D128"/>
    <mergeCell ref="C129:D129"/>
    <mergeCell ref="C130:D130"/>
    <mergeCell ref="C105:D105"/>
    <mergeCell ref="C106:D106"/>
    <mergeCell ref="C107:D107"/>
    <mergeCell ref="C108:D108"/>
    <mergeCell ref="C109:D109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78:D78"/>
    <mergeCell ref="C79:D79"/>
    <mergeCell ref="C80:D80"/>
    <mergeCell ref="C81:D81"/>
    <mergeCell ref="C82:D82"/>
    <mergeCell ref="C83:D83"/>
    <mergeCell ref="C84:D84"/>
    <mergeCell ref="C85:D85"/>
    <mergeCell ref="C104:D104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139:D139"/>
    <mergeCell ref="C140:D140"/>
    <mergeCell ref="C141:D141"/>
    <mergeCell ref="C142:D142"/>
    <mergeCell ref="C143:D143"/>
    <mergeCell ref="C31:D31"/>
    <mergeCell ref="B3:H3"/>
    <mergeCell ref="A5:H5"/>
    <mergeCell ref="A9:A10"/>
    <mergeCell ref="B9:B10"/>
    <mergeCell ref="F9:F10"/>
    <mergeCell ref="G9:G10"/>
    <mergeCell ref="A11:A12"/>
    <mergeCell ref="B11:B12"/>
    <mergeCell ref="F11:F12"/>
    <mergeCell ref="G11:G12"/>
    <mergeCell ref="A13:A14"/>
    <mergeCell ref="B13:B14"/>
    <mergeCell ref="F13:F14"/>
    <mergeCell ref="G13:G14"/>
    <mergeCell ref="A15:A16"/>
    <mergeCell ref="B15:B16"/>
    <mergeCell ref="F15:F16"/>
    <mergeCell ref="C32:D3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M10:M11 M12:M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6"/>
  <sheetViews>
    <sheetView topLeftCell="A2" zoomScale="80" zoomScaleNormal="80" workbookViewId="0">
      <selection activeCell="B3" sqref="B3:H3"/>
    </sheetView>
  </sheetViews>
  <sheetFormatPr baseColWidth="10" defaultColWidth="11.5703125" defaultRowHeight="15" x14ac:dyDescent="0.25"/>
  <cols>
    <col min="1" max="1" width="19.28515625" customWidth="1"/>
    <col min="2" max="2" width="46.7109375" customWidth="1"/>
    <col min="3" max="4" width="33" customWidth="1"/>
    <col min="5" max="5" width="12.42578125" customWidth="1"/>
    <col min="6" max="6" width="13.5703125" customWidth="1"/>
    <col min="7" max="7" width="11.5703125" bestFit="1" customWidth="1"/>
    <col min="8" max="8" width="20.28515625" customWidth="1"/>
    <col min="9" max="9" width="1.5703125" customWidth="1"/>
    <col min="10" max="11" width="17.28515625" customWidth="1"/>
    <col min="12" max="12" width="13.7109375" customWidth="1"/>
    <col min="13" max="13" width="12.7109375" customWidth="1"/>
    <col min="14" max="14" width="14.7109375" customWidth="1"/>
  </cols>
  <sheetData>
    <row r="1" spans="1:14" hidden="1" x14ac:dyDescent="0.25"/>
    <row r="2" spans="1:14" ht="19.5" thickBot="1" x14ac:dyDescent="0.35">
      <c r="A2" s="309" t="s">
        <v>12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44.25" customHeight="1" thickBot="1" x14ac:dyDescent="0.4">
      <c r="A3" s="64" t="s">
        <v>144</v>
      </c>
      <c r="B3" s="222" t="s">
        <v>141</v>
      </c>
      <c r="C3" s="248"/>
      <c r="D3" s="248"/>
      <c r="E3" s="248"/>
      <c r="F3" s="248"/>
      <c r="G3" s="248"/>
      <c r="H3" s="249"/>
      <c r="J3" s="75" t="s">
        <v>143</v>
      </c>
      <c r="K3" s="189" t="s">
        <v>156</v>
      </c>
      <c r="L3" s="186" t="s">
        <v>142</v>
      </c>
      <c r="M3" s="310" t="s">
        <v>11</v>
      </c>
      <c r="N3" s="311"/>
    </row>
    <row r="4" spans="1:14" ht="15.75" thickBot="1" x14ac:dyDescent="0.3">
      <c r="E4" s="1"/>
      <c r="F4" s="1"/>
      <c r="G4" s="1"/>
      <c r="H4" s="1"/>
    </row>
    <row r="5" spans="1:14" ht="15.75" thickBot="1" x14ac:dyDescent="0.3">
      <c r="A5" s="250" t="s">
        <v>145</v>
      </c>
      <c r="B5" s="251"/>
      <c r="C5" s="251"/>
      <c r="D5" s="251"/>
      <c r="E5" s="251"/>
      <c r="F5" s="251"/>
      <c r="G5" s="251"/>
      <c r="H5" s="252"/>
      <c r="J5" s="265" t="s">
        <v>151</v>
      </c>
      <c r="K5" s="266"/>
      <c r="L5" s="266"/>
      <c r="M5" s="266"/>
      <c r="N5" s="312"/>
    </row>
    <row r="6" spans="1:14" ht="15.75" thickBot="1" x14ac:dyDescent="0.3">
      <c r="A6" s="90" t="s">
        <v>157</v>
      </c>
      <c r="B6" s="33"/>
      <c r="C6" s="94" t="s">
        <v>26</v>
      </c>
      <c r="D6" s="95" t="s">
        <v>158</v>
      </c>
      <c r="E6" s="34" t="s">
        <v>159</v>
      </c>
      <c r="F6" s="34" t="s">
        <v>160</v>
      </c>
      <c r="G6" s="34" t="s">
        <v>27</v>
      </c>
      <c r="H6" s="62" t="s">
        <v>28</v>
      </c>
      <c r="J6" s="107" t="s">
        <v>5</v>
      </c>
      <c r="K6" s="34" t="s">
        <v>160</v>
      </c>
      <c r="L6" s="34" t="s">
        <v>27</v>
      </c>
      <c r="M6" s="34" t="s">
        <v>28</v>
      </c>
      <c r="N6" s="108" t="s">
        <v>158</v>
      </c>
    </row>
    <row r="7" spans="1:14" x14ac:dyDescent="0.25">
      <c r="A7" s="82"/>
      <c r="B7" s="80"/>
      <c r="C7" s="84">
        <v>0</v>
      </c>
      <c r="D7" s="92">
        <f>SUM($H$7:H7)</f>
        <v>0</v>
      </c>
      <c r="E7" s="81"/>
      <c r="F7" s="81"/>
      <c r="G7" s="81"/>
      <c r="H7" s="83"/>
      <c r="J7" s="110"/>
      <c r="K7" s="100"/>
      <c r="L7" s="100"/>
      <c r="M7" s="105"/>
      <c r="N7" s="111">
        <f>SUM($M$7:M7)</f>
        <v>0</v>
      </c>
    </row>
    <row r="8" spans="1:14" x14ac:dyDescent="0.25">
      <c r="A8" s="52" t="s">
        <v>6</v>
      </c>
      <c r="B8" s="30" t="s">
        <v>161</v>
      </c>
      <c r="C8" s="27">
        <v>0</v>
      </c>
      <c r="D8" s="91">
        <f>SUM($H$7:H8)</f>
        <v>2</v>
      </c>
      <c r="E8" s="31">
        <v>2</v>
      </c>
      <c r="F8" s="31"/>
      <c r="G8" s="31"/>
      <c r="H8" s="56">
        <f>SUM(E8:F8)</f>
        <v>2</v>
      </c>
      <c r="J8" s="112">
        <v>4</v>
      </c>
      <c r="K8" s="101"/>
      <c r="L8" s="101"/>
      <c r="M8" s="102">
        <f>J8+K8</f>
        <v>4</v>
      </c>
      <c r="N8" s="5">
        <f>SUM($M$7:M8)</f>
        <v>4</v>
      </c>
    </row>
    <row r="9" spans="1:14" x14ac:dyDescent="0.25">
      <c r="A9" s="296" t="s">
        <v>30</v>
      </c>
      <c r="B9" s="300" t="s">
        <v>31</v>
      </c>
      <c r="C9" s="2">
        <v>500</v>
      </c>
      <c r="D9" s="91">
        <f>SUM($H$7:H9)</f>
        <v>8</v>
      </c>
      <c r="E9" s="19"/>
      <c r="F9" s="298">
        <v>12</v>
      </c>
      <c r="G9" s="298">
        <v>6</v>
      </c>
      <c r="H9" s="96">
        <f>G9</f>
        <v>6</v>
      </c>
      <c r="J9" s="112"/>
      <c r="K9" s="313">
        <v>11</v>
      </c>
      <c r="L9" s="314">
        <v>6</v>
      </c>
      <c r="M9" s="104">
        <f>L9</f>
        <v>6</v>
      </c>
      <c r="N9" s="5">
        <f>SUM($M$7:M9)</f>
        <v>10</v>
      </c>
    </row>
    <row r="10" spans="1:14" x14ac:dyDescent="0.25">
      <c r="A10" s="297"/>
      <c r="B10" s="301"/>
      <c r="C10" s="2">
        <v>500</v>
      </c>
      <c r="D10" s="91">
        <f>SUM($H$7:H10)</f>
        <v>14</v>
      </c>
      <c r="E10" s="19"/>
      <c r="F10" s="299"/>
      <c r="G10" s="299"/>
      <c r="H10" s="97">
        <f>F9-G9</f>
        <v>6</v>
      </c>
      <c r="J10" s="112"/>
      <c r="K10" s="313"/>
      <c r="L10" s="314"/>
      <c r="M10" s="105">
        <f>K9-L9</f>
        <v>5</v>
      </c>
      <c r="N10" s="5">
        <f>SUM($M$7:M10)</f>
        <v>15</v>
      </c>
    </row>
    <row r="11" spans="1:14" x14ac:dyDescent="0.25">
      <c r="A11" s="269" t="s">
        <v>32</v>
      </c>
      <c r="B11" s="300" t="s">
        <v>33</v>
      </c>
      <c r="C11" s="2">
        <v>1400</v>
      </c>
      <c r="D11" s="91">
        <f>SUM($H$7:H11)</f>
        <v>24</v>
      </c>
      <c r="E11" s="19"/>
      <c r="F11" s="298">
        <v>20</v>
      </c>
      <c r="G11" s="298">
        <v>10</v>
      </c>
      <c r="H11" s="96">
        <f>G11</f>
        <v>10</v>
      </c>
      <c r="J11" s="112"/>
      <c r="K11" s="313">
        <v>19</v>
      </c>
      <c r="L11" s="314">
        <v>10</v>
      </c>
      <c r="M11" s="104">
        <f>L11</f>
        <v>10</v>
      </c>
      <c r="N11" s="5">
        <f>SUM($M$7:M11)</f>
        <v>25</v>
      </c>
    </row>
    <row r="12" spans="1:14" x14ac:dyDescent="0.25">
      <c r="A12" s="270"/>
      <c r="B12" s="301"/>
      <c r="C12" s="2">
        <v>1400</v>
      </c>
      <c r="D12" s="91">
        <f>SUM($H$7:H12)</f>
        <v>34</v>
      </c>
      <c r="E12" s="19"/>
      <c r="F12" s="299"/>
      <c r="G12" s="299"/>
      <c r="H12" s="97">
        <f>F11-G11</f>
        <v>10</v>
      </c>
      <c r="J12" s="112"/>
      <c r="K12" s="313"/>
      <c r="L12" s="314"/>
      <c r="M12" s="105">
        <f>K11-L11</f>
        <v>9</v>
      </c>
      <c r="N12" s="5">
        <f>SUM($M$7:M12)</f>
        <v>34</v>
      </c>
    </row>
    <row r="13" spans="1:14" x14ac:dyDescent="0.25">
      <c r="A13" s="269" t="s">
        <v>34</v>
      </c>
      <c r="B13" s="300" t="s">
        <v>35</v>
      </c>
      <c r="C13" s="2">
        <v>2500</v>
      </c>
      <c r="D13" s="91">
        <f>SUM($H$7:H13)</f>
        <v>46</v>
      </c>
      <c r="E13" s="19"/>
      <c r="F13" s="298">
        <v>12</v>
      </c>
      <c r="G13" s="298">
        <v>12</v>
      </c>
      <c r="H13" s="96">
        <f>G13</f>
        <v>12</v>
      </c>
      <c r="J13" s="112"/>
      <c r="K13" s="313">
        <v>26</v>
      </c>
      <c r="L13" s="314">
        <v>12</v>
      </c>
      <c r="M13" s="104">
        <f>L13</f>
        <v>12</v>
      </c>
      <c r="N13" s="5">
        <f>SUM($M$7:M13)</f>
        <v>46</v>
      </c>
    </row>
    <row r="14" spans="1:14" x14ac:dyDescent="0.25">
      <c r="A14" s="270"/>
      <c r="B14" s="301"/>
      <c r="C14" s="2">
        <v>2500</v>
      </c>
      <c r="D14" s="91">
        <f>SUM($H$7:H14)</f>
        <v>46</v>
      </c>
      <c r="E14" s="19"/>
      <c r="F14" s="299"/>
      <c r="G14" s="299"/>
      <c r="H14" s="97">
        <f>F13-G13</f>
        <v>0</v>
      </c>
      <c r="J14" s="112"/>
      <c r="K14" s="313"/>
      <c r="L14" s="314"/>
      <c r="M14" s="105">
        <f>K13-L13</f>
        <v>14</v>
      </c>
      <c r="N14" s="5">
        <f>SUM($M$7:M14)</f>
        <v>60</v>
      </c>
    </row>
    <row r="15" spans="1:14" x14ac:dyDescent="0.25">
      <c r="A15" s="269" t="s">
        <v>36</v>
      </c>
      <c r="B15" s="300" t="s">
        <v>37</v>
      </c>
      <c r="C15" s="2">
        <v>3900</v>
      </c>
      <c r="D15" s="91">
        <f>SUM($H$7:H15)</f>
        <v>58</v>
      </c>
      <c r="E15" s="19"/>
      <c r="F15" s="298">
        <v>24</v>
      </c>
      <c r="G15" s="298">
        <v>12</v>
      </c>
      <c r="H15" s="96">
        <f>G15</f>
        <v>12</v>
      </c>
      <c r="J15" s="112"/>
      <c r="K15" s="313">
        <v>22</v>
      </c>
      <c r="L15" s="314">
        <v>12</v>
      </c>
      <c r="M15" s="104">
        <f>L15</f>
        <v>12</v>
      </c>
      <c r="N15" s="5">
        <f>SUM($M$7:M15)</f>
        <v>72</v>
      </c>
    </row>
    <row r="16" spans="1:14" x14ac:dyDescent="0.25">
      <c r="A16" s="270"/>
      <c r="B16" s="301"/>
      <c r="C16" s="2">
        <v>3900</v>
      </c>
      <c r="D16" s="91">
        <f>SUM($H$7:H16)</f>
        <v>70</v>
      </c>
      <c r="E16" s="19"/>
      <c r="F16" s="299"/>
      <c r="G16" s="299"/>
      <c r="H16" s="97">
        <f>F15-G15</f>
        <v>12</v>
      </c>
      <c r="J16" s="112"/>
      <c r="K16" s="313"/>
      <c r="L16" s="314"/>
      <c r="M16" s="100">
        <f>K15-L15</f>
        <v>10</v>
      </c>
      <c r="N16" s="5">
        <f>SUM($M$7:M16)</f>
        <v>82</v>
      </c>
    </row>
    <row r="17" spans="1:14" x14ac:dyDescent="0.25">
      <c r="A17" s="53" t="s">
        <v>38</v>
      </c>
      <c r="B17" s="18" t="s">
        <v>162</v>
      </c>
      <c r="C17" s="2">
        <v>3900</v>
      </c>
      <c r="D17" s="91">
        <f>SUM($H$7:H17)</f>
        <v>79</v>
      </c>
      <c r="E17" s="19"/>
      <c r="F17" s="19">
        <v>9</v>
      </c>
      <c r="G17" s="19"/>
      <c r="H17" s="60">
        <f>SUM(E17:F17)</f>
        <v>9</v>
      </c>
      <c r="J17" s="112"/>
      <c r="K17" s="101">
        <v>10</v>
      </c>
      <c r="L17" s="101"/>
      <c r="M17" s="101">
        <f>J17+K17</f>
        <v>10</v>
      </c>
      <c r="N17" s="5">
        <f>SUM($M$7:M17)</f>
        <v>92</v>
      </c>
    </row>
    <row r="18" spans="1:14" x14ac:dyDescent="0.25">
      <c r="A18" s="53" t="s">
        <v>163</v>
      </c>
      <c r="B18" s="18" t="s">
        <v>39</v>
      </c>
      <c r="C18" s="2">
        <v>3900</v>
      </c>
      <c r="D18" s="91">
        <f>SUM($H$7:H18)</f>
        <v>85</v>
      </c>
      <c r="E18" s="19"/>
      <c r="F18" s="19">
        <v>6</v>
      </c>
      <c r="G18" s="19"/>
      <c r="H18" s="60">
        <f>SUM(E18:F18)</f>
        <v>6</v>
      </c>
      <c r="J18" s="112"/>
      <c r="K18" s="101">
        <v>5</v>
      </c>
      <c r="L18" s="101"/>
      <c r="M18" s="101">
        <f>J18+K18</f>
        <v>5</v>
      </c>
      <c r="N18" s="5">
        <f>SUM($M$7:M18)</f>
        <v>97</v>
      </c>
    </row>
    <row r="19" spans="1:14" x14ac:dyDescent="0.25">
      <c r="A19" s="54" t="s">
        <v>40</v>
      </c>
      <c r="B19" s="35" t="s">
        <v>41</v>
      </c>
      <c r="C19" s="26">
        <v>3900</v>
      </c>
      <c r="D19" s="91">
        <f>SUM($H$7:H19)</f>
        <v>86</v>
      </c>
      <c r="E19" s="36"/>
      <c r="F19" s="36">
        <v>1</v>
      </c>
      <c r="G19" s="36"/>
      <c r="H19" s="57">
        <f>SUM(E19:F19)</f>
        <v>1</v>
      </c>
      <c r="J19" s="112"/>
      <c r="K19" s="101">
        <v>2</v>
      </c>
      <c r="L19" s="101"/>
      <c r="M19" s="101">
        <f>J19+K19</f>
        <v>2</v>
      </c>
      <c r="N19" s="5">
        <f>SUM($M$7:M19)</f>
        <v>99</v>
      </c>
    </row>
    <row r="20" spans="1:14" ht="15.75" thickBot="1" x14ac:dyDescent="0.3">
      <c r="A20" s="54" t="s">
        <v>42</v>
      </c>
      <c r="B20" s="35" t="s">
        <v>161</v>
      </c>
      <c r="C20" s="26">
        <v>3900</v>
      </c>
      <c r="D20" s="93">
        <f>SUM($H$7:H20)</f>
        <v>96</v>
      </c>
      <c r="E20" s="36">
        <v>10</v>
      </c>
      <c r="F20" s="36"/>
      <c r="G20" s="36"/>
      <c r="H20" s="57">
        <f>SUM(E20:F20)</f>
        <v>10</v>
      </c>
      <c r="J20" s="113">
        <v>12</v>
      </c>
      <c r="K20" s="99"/>
      <c r="L20" s="99"/>
      <c r="M20" s="99">
        <f>SUM(J20:K20)</f>
        <v>12</v>
      </c>
      <c r="N20" s="114">
        <f>SUM($M$7:M20)</f>
        <v>111</v>
      </c>
    </row>
    <row r="21" spans="1:14" ht="15.75" thickBot="1" x14ac:dyDescent="0.3">
      <c r="A21" s="32" t="s">
        <v>43</v>
      </c>
      <c r="B21" s="33"/>
      <c r="C21" s="33"/>
      <c r="D21" s="33"/>
      <c r="E21" s="29">
        <f>SUM(E8:E20)</f>
        <v>12</v>
      </c>
      <c r="F21" s="37">
        <f>SUM(F9:F20)</f>
        <v>84</v>
      </c>
      <c r="G21" s="37">
        <f>SUM(G9:G15)</f>
        <v>40</v>
      </c>
      <c r="H21" s="38">
        <f t="shared" ref="H21" si="0">E21+F21</f>
        <v>96</v>
      </c>
      <c r="J21" s="103">
        <f>SUM(J7:J20)</f>
        <v>16</v>
      </c>
      <c r="K21" s="37">
        <f>SUM(K7:K20)</f>
        <v>95</v>
      </c>
      <c r="L21" s="37">
        <f>SUM(L7:L20)</f>
        <v>40</v>
      </c>
      <c r="M21" s="29">
        <f>SUM(M7:M20)</f>
        <v>111</v>
      </c>
      <c r="N21" s="106"/>
    </row>
    <row r="22" spans="1:14" x14ac:dyDescent="0.25">
      <c r="E22" s="1"/>
      <c r="F22" s="1"/>
      <c r="G22" s="1"/>
      <c r="H22" s="1"/>
    </row>
    <row r="23" spans="1:14" ht="15.75" thickBot="1" x14ac:dyDescent="0.3">
      <c r="E23" s="1"/>
      <c r="F23" s="1"/>
      <c r="G23" s="1"/>
      <c r="H23" s="1"/>
    </row>
    <row r="24" spans="1:14" ht="72.400000000000006" customHeight="1" thickBot="1" x14ac:dyDescent="0.3">
      <c r="A24" s="42" t="s">
        <v>44</v>
      </c>
      <c r="B24" s="42"/>
      <c r="C24" s="303" t="s">
        <v>45</v>
      </c>
      <c r="D24" s="304"/>
      <c r="E24" s="175" t="s">
        <v>46</v>
      </c>
      <c r="F24" s="175" t="s">
        <v>47</v>
      </c>
      <c r="G24" s="175" t="s">
        <v>4</v>
      </c>
      <c r="H24" s="175" t="s">
        <v>4</v>
      </c>
      <c r="J24" s="63" t="s">
        <v>147</v>
      </c>
      <c r="K24" s="154" t="s">
        <v>148</v>
      </c>
      <c r="L24" s="154" t="s">
        <v>133</v>
      </c>
      <c r="M24" s="157" t="s">
        <v>149</v>
      </c>
      <c r="N24" s="126" t="s">
        <v>150</v>
      </c>
    </row>
    <row r="25" spans="1:14" x14ac:dyDescent="0.25">
      <c r="A25" s="177"/>
      <c r="B25" s="178"/>
      <c r="C25" s="315"/>
      <c r="D25" s="315"/>
      <c r="E25" s="179"/>
      <c r="F25" s="179"/>
      <c r="G25" s="179"/>
      <c r="H25" s="180"/>
      <c r="J25" s="158"/>
      <c r="K25" s="25"/>
      <c r="L25" s="159"/>
      <c r="M25" s="160">
        <v>1</v>
      </c>
      <c r="N25" s="161">
        <v>785000</v>
      </c>
    </row>
    <row r="26" spans="1:14" ht="30" x14ac:dyDescent="0.25">
      <c r="A26" s="188" t="s">
        <v>48</v>
      </c>
      <c r="B26" s="174" t="s">
        <v>49</v>
      </c>
      <c r="C26" s="302"/>
      <c r="D26" s="302"/>
      <c r="E26" s="175"/>
      <c r="F26" s="175"/>
      <c r="G26" s="175"/>
      <c r="H26" s="181"/>
      <c r="J26" s="162"/>
      <c r="K26" s="3"/>
      <c r="L26" s="152"/>
      <c r="M26" s="163">
        <v>2</v>
      </c>
      <c r="N26" s="164">
        <v>154100</v>
      </c>
    </row>
    <row r="27" spans="1:14" x14ac:dyDescent="0.25">
      <c r="A27" s="58" t="s">
        <v>6</v>
      </c>
      <c r="B27" s="187" t="s">
        <v>50</v>
      </c>
      <c r="C27" s="243" t="s">
        <v>51</v>
      </c>
      <c r="D27" s="243"/>
      <c r="E27" s="19">
        <v>2</v>
      </c>
      <c r="F27" s="31" t="s">
        <v>54</v>
      </c>
      <c r="G27" s="19"/>
      <c r="H27" s="60">
        <v>60000</v>
      </c>
      <c r="J27" s="162"/>
      <c r="K27" s="3"/>
      <c r="L27" s="152"/>
      <c r="M27" s="160">
        <v>3</v>
      </c>
      <c r="N27" s="164">
        <v>50000</v>
      </c>
    </row>
    <row r="28" spans="1:14" x14ac:dyDescent="0.25">
      <c r="A28" s="14" t="s">
        <v>52</v>
      </c>
      <c r="B28" s="17" t="s">
        <v>50</v>
      </c>
      <c r="C28" s="237" t="s">
        <v>51</v>
      </c>
      <c r="D28" s="237"/>
      <c r="E28" s="19">
        <f>E20</f>
        <v>10</v>
      </c>
      <c r="F28" s="19" t="s">
        <v>54</v>
      </c>
      <c r="G28" s="19"/>
      <c r="H28" s="60">
        <v>200000</v>
      </c>
      <c r="J28" s="162"/>
      <c r="K28" s="3"/>
      <c r="L28" s="152"/>
      <c r="M28" s="163">
        <v>4</v>
      </c>
      <c r="N28" s="164">
        <v>60000</v>
      </c>
    </row>
    <row r="29" spans="1:14" x14ac:dyDescent="0.25">
      <c r="A29" s="14" t="s">
        <v>53</v>
      </c>
      <c r="B29" s="17" t="s">
        <v>164</v>
      </c>
      <c r="C29" s="237" t="s">
        <v>51</v>
      </c>
      <c r="D29" s="237"/>
      <c r="E29" s="19">
        <f>F21</f>
        <v>84</v>
      </c>
      <c r="F29" s="19" t="s">
        <v>55</v>
      </c>
      <c r="G29" s="19">
        <v>18800</v>
      </c>
      <c r="H29" s="60">
        <f>G29*E29</f>
        <v>1579200</v>
      </c>
      <c r="I29" s="1"/>
      <c r="J29" s="162"/>
      <c r="K29" s="3"/>
      <c r="L29" s="152"/>
      <c r="M29" s="160">
        <v>5</v>
      </c>
      <c r="N29" s="164">
        <v>45000</v>
      </c>
    </row>
    <row r="30" spans="1:14" x14ac:dyDescent="0.25">
      <c r="A30" s="59" t="s">
        <v>7</v>
      </c>
      <c r="B30" s="190" t="s">
        <v>165</v>
      </c>
      <c r="C30" s="277"/>
      <c r="D30" s="277"/>
      <c r="E30" s="19">
        <f>F21</f>
        <v>84</v>
      </c>
      <c r="F30" s="36" t="s">
        <v>55</v>
      </c>
      <c r="G30" s="19">
        <f>200*24</f>
        <v>4800</v>
      </c>
      <c r="H30" s="60">
        <f>G30*E30</f>
        <v>403200</v>
      </c>
      <c r="I30" s="1"/>
      <c r="J30" s="162"/>
      <c r="K30" s="3"/>
      <c r="L30" s="152"/>
      <c r="M30" s="163">
        <v>6</v>
      </c>
      <c r="N30" s="164"/>
    </row>
    <row r="31" spans="1:14" x14ac:dyDescent="0.25">
      <c r="A31" s="42" t="s">
        <v>56</v>
      </c>
      <c r="B31" s="42"/>
      <c r="C31" s="302"/>
      <c r="D31" s="302"/>
      <c r="E31" s="176"/>
      <c r="F31" s="176"/>
      <c r="G31" s="176"/>
      <c r="H31" s="182">
        <f>SUM(H27:H30)</f>
        <v>2242400</v>
      </c>
      <c r="I31" s="1"/>
      <c r="J31" s="165">
        <f>SUM(J27:J30)</f>
        <v>0</v>
      </c>
      <c r="K31" s="7">
        <f>J31</f>
        <v>0</v>
      </c>
      <c r="L31" s="152"/>
      <c r="M31" s="160">
        <v>7</v>
      </c>
      <c r="N31" s="164"/>
    </row>
    <row r="32" spans="1:14" x14ac:dyDescent="0.25">
      <c r="A32" s="39"/>
      <c r="B32" s="40"/>
      <c r="C32" s="280"/>
      <c r="D32" s="281"/>
      <c r="E32" s="19"/>
      <c r="F32" s="132"/>
      <c r="G32" s="19"/>
      <c r="H32" s="128"/>
      <c r="J32" s="162"/>
      <c r="K32" s="3"/>
      <c r="L32" s="152"/>
      <c r="M32" s="163">
        <v>8</v>
      </c>
      <c r="N32" s="164"/>
    </row>
    <row r="33" spans="1:14" x14ac:dyDescent="0.25">
      <c r="A33" s="42" t="s">
        <v>57</v>
      </c>
      <c r="B33" s="6"/>
      <c r="C33" s="307"/>
      <c r="D33" s="307"/>
      <c r="E33" s="138"/>
      <c r="F33" s="138"/>
      <c r="G33" s="138"/>
      <c r="H33" s="123"/>
      <c r="J33" s="162"/>
      <c r="K33" s="3"/>
      <c r="L33" s="152"/>
      <c r="M33" s="160">
        <v>9</v>
      </c>
      <c r="N33" s="164"/>
    </row>
    <row r="34" spans="1:14" x14ac:dyDescent="0.25">
      <c r="A34" s="82" t="s">
        <v>58</v>
      </c>
      <c r="B34" s="27" t="s">
        <v>59</v>
      </c>
      <c r="C34" s="274" t="s">
        <v>60</v>
      </c>
      <c r="D34" s="274"/>
      <c r="E34" s="19"/>
      <c r="F34" s="31" t="s">
        <v>132</v>
      </c>
      <c r="G34" s="19">
        <v>40000</v>
      </c>
      <c r="H34" s="60">
        <f>G34</f>
        <v>40000</v>
      </c>
      <c r="J34" s="162"/>
      <c r="K34" s="3"/>
      <c r="L34" s="152"/>
      <c r="M34" s="163">
        <v>10</v>
      </c>
      <c r="N34" s="164"/>
    </row>
    <row r="35" spans="1:14" x14ac:dyDescent="0.25">
      <c r="A35" s="51"/>
      <c r="B35" s="2" t="s">
        <v>0</v>
      </c>
      <c r="C35" s="276" t="s">
        <v>60</v>
      </c>
      <c r="D35" s="276"/>
      <c r="E35" s="19">
        <f>F9</f>
        <v>12</v>
      </c>
      <c r="F35" s="19" t="s">
        <v>55</v>
      </c>
      <c r="G35" s="19">
        <v>1500</v>
      </c>
      <c r="H35" s="60">
        <f>G35*E35</f>
        <v>18000</v>
      </c>
      <c r="J35" s="162"/>
      <c r="K35" s="3"/>
      <c r="L35" s="152"/>
      <c r="M35" s="160">
        <v>11</v>
      </c>
      <c r="N35" s="164"/>
    </row>
    <row r="36" spans="1:14" x14ac:dyDescent="0.25">
      <c r="A36" s="51"/>
      <c r="B36" s="2" t="s">
        <v>61</v>
      </c>
      <c r="C36" s="276" t="s">
        <v>60</v>
      </c>
      <c r="D36" s="276"/>
      <c r="E36" s="19">
        <f>F9</f>
        <v>12</v>
      </c>
      <c r="F36" s="19" t="s">
        <v>55</v>
      </c>
      <c r="G36" s="19">
        <v>400</v>
      </c>
      <c r="H36" s="60">
        <f>G36*E36</f>
        <v>4800</v>
      </c>
      <c r="J36" s="162"/>
      <c r="K36" s="3"/>
      <c r="L36" s="152"/>
      <c r="M36" s="163">
        <v>12</v>
      </c>
      <c r="N36" s="164"/>
    </row>
    <row r="37" spans="1:14" x14ac:dyDescent="0.25">
      <c r="A37" s="51" t="s">
        <v>62</v>
      </c>
      <c r="B37" s="2" t="s">
        <v>59</v>
      </c>
      <c r="C37" s="276" t="s">
        <v>60</v>
      </c>
      <c r="D37" s="276"/>
      <c r="E37" s="19"/>
      <c r="F37" s="19" t="s">
        <v>132</v>
      </c>
      <c r="G37" s="19">
        <v>20000</v>
      </c>
      <c r="H37" s="60">
        <f>G37</f>
        <v>20000</v>
      </c>
      <c r="J37" s="162"/>
      <c r="K37" s="3"/>
      <c r="L37" s="152"/>
      <c r="M37" s="160">
        <v>13</v>
      </c>
      <c r="N37" s="164"/>
    </row>
    <row r="38" spans="1:14" x14ac:dyDescent="0.25">
      <c r="A38" s="51"/>
      <c r="B38" s="2" t="s">
        <v>0</v>
      </c>
      <c r="C38" s="276" t="s">
        <v>60</v>
      </c>
      <c r="D38" s="276"/>
      <c r="E38" s="19">
        <f>F11</f>
        <v>20</v>
      </c>
      <c r="F38" s="19" t="s">
        <v>55</v>
      </c>
      <c r="G38" s="19">
        <v>1500</v>
      </c>
      <c r="H38" s="60">
        <f t="shared" ref="H38:H45" si="1">G38*E38</f>
        <v>30000</v>
      </c>
      <c r="J38" s="162"/>
      <c r="K38" s="3"/>
      <c r="L38" s="152"/>
      <c r="M38" s="163">
        <v>14</v>
      </c>
      <c r="N38" s="164"/>
    </row>
    <row r="39" spans="1:14" x14ac:dyDescent="0.25">
      <c r="A39" s="51"/>
      <c r="B39" s="2" t="s">
        <v>61</v>
      </c>
      <c r="C39" s="276" t="s">
        <v>60</v>
      </c>
      <c r="D39" s="276"/>
      <c r="E39" s="19">
        <f>F11</f>
        <v>20</v>
      </c>
      <c r="F39" s="19" t="s">
        <v>55</v>
      </c>
      <c r="G39" s="19">
        <v>400</v>
      </c>
      <c r="H39" s="60">
        <f t="shared" si="1"/>
        <v>8000</v>
      </c>
      <c r="J39" s="162"/>
      <c r="K39" s="3"/>
      <c r="L39" s="152"/>
      <c r="M39" s="160">
        <v>15</v>
      </c>
      <c r="N39" s="164"/>
    </row>
    <row r="40" spans="1:14" x14ac:dyDescent="0.25">
      <c r="A40" s="51" t="s">
        <v>63</v>
      </c>
      <c r="B40" s="2" t="s">
        <v>59</v>
      </c>
      <c r="C40" s="276" t="s">
        <v>60</v>
      </c>
      <c r="D40" s="276"/>
      <c r="E40" s="19"/>
      <c r="F40" s="19" t="s">
        <v>132</v>
      </c>
      <c r="G40" s="19">
        <v>25000</v>
      </c>
      <c r="H40" s="60">
        <f>G40</f>
        <v>25000</v>
      </c>
      <c r="J40" s="162"/>
      <c r="K40" s="3"/>
      <c r="L40" s="152"/>
      <c r="M40" s="163">
        <v>16</v>
      </c>
      <c r="N40" s="164"/>
    </row>
    <row r="41" spans="1:14" x14ac:dyDescent="0.25">
      <c r="A41" s="51"/>
      <c r="B41" s="2" t="s">
        <v>0</v>
      </c>
      <c r="C41" s="276" t="s">
        <v>60</v>
      </c>
      <c r="D41" s="276"/>
      <c r="E41" s="19">
        <f>F13</f>
        <v>12</v>
      </c>
      <c r="F41" s="19" t="s">
        <v>55</v>
      </c>
      <c r="G41" s="19">
        <v>1500</v>
      </c>
      <c r="H41" s="60">
        <f t="shared" si="1"/>
        <v>18000</v>
      </c>
      <c r="J41" s="162"/>
      <c r="K41" s="3"/>
      <c r="L41" s="152"/>
      <c r="M41" s="160">
        <v>17</v>
      </c>
      <c r="N41" s="164"/>
    </row>
    <row r="42" spans="1:14" x14ac:dyDescent="0.25">
      <c r="A42" s="51"/>
      <c r="B42" s="2" t="s">
        <v>61</v>
      </c>
      <c r="C42" s="276" t="s">
        <v>60</v>
      </c>
      <c r="D42" s="276"/>
      <c r="E42" s="19">
        <f>F15</f>
        <v>24</v>
      </c>
      <c r="F42" s="19" t="s">
        <v>55</v>
      </c>
      <c r="G42" s="19">
        <v>200</v>
      </c>
      <c r="H42" s="60">
        <f t="shared" si="1"/>
        <v>4800</v>
      </c>
      <c r="J42" s="162"/>
      <c r="K42" s="3"/>
      <c r="L42" s="152"/>
      <c r="M42" s="163">
        <v>18</v>
      </c>
      <c r="N42" s="164"/>
    </row>
    <row r="43" spans="1:14" x14ac:dyDescent="0.25">
      <c r="A43" s="51" t="s">
        <v>64</v>
      </c>
      <c r="B43" s="2" t="s">
        <v>59</v>
      </c>
      <c r="C43" s="276" t="s">
        <v>60</v>
      </c>
      <c r="D43" s="276"/>
      <c r="E43" s="19"/>
      <c r="F43" s="19" t="s">
        <v>132</v>
      </c>
      <c r="G43" s="19">
        <v>40000</v>
      </c>
      <c r="H43" s="60">
        <f>G43</f>
        <v>40000</v>
      </c>
      <c r="J43" s="162"/>
      <c r="K43" s="3"/>
      <c r="L43" s="152"/>
      <c r="M43" s="160">
        <v>19</v>
      </c>
      <c r="N43" s="164"/>
    </row>
    <row r="44" spans="1:14" x14ac:dyDescent="0.25">
      <c r="A44" s="51"/>
      <c r="B44" s="2" t="s">
        <v>0</v>
      </c>
      <c r="C44" s="276" t="s">
        <v>60</v>
      </c>
      <c r="D44" s="276"/>
      <c r="E44" s="19">
        <f>F15</f>
        <v>24</v>
      </c>
      <c r="F44" s="19" t="s">
        <v>55</v>
      </c>
      <c r="G44" s="19">
        <v>1500</v>
      </c>
      <c r="H44" s="60">
        <f t="shared" si="1"/>
        <v>36000</v>
      </c>
      <c r="J44" s="162"/>
      <c r="K44" s="3"/>
      <c r="L44" s="152"/>
      <c r="M44" s="160">
        <v>20</v>
      </c>
      <c r="N44" s="164"/>
    </row>
    <row r="45" spans="1:14" x14ac:dyDescent="0.25">
      <c r="A45" s="51"/>
      <c r="B45" s="2" t="s">
        <v>61</v>
      </c>
      <c r="C45" s="276" t="s">
        <v>60</v>
      </c>
      <c r="D45" s="276"/>
      <c r="E45" s="19">
        <f>F15</f>
        <v>24</v>
      </c>
      <c r="F45" s="19" t="s">
        <v>55</v>
      </c>
      <c r="G45" s="19">
        <v>200</v>
      </c>
      <c r="H45" s="60">
        <f t="shared" si="1"/>
        <v>4800</v>
      </c>
      <c r="J45" s="162"/>
      <c r="K45" s="3"/>
      <c r="L45" s="152"/>
      <c r="M45" s="163">
        <v>21</v>
      </c>
      <c r="N45" s="164"/>
    </row>
    <row r="46" spans="1:14" x14ac:dyDescent="0.25">
      <c r="A46" s="191" t="s">
        <v>65</v>
      </c>
      <c r="B46" s="26" t="s">
        <v>1</v>
      </c>
      <c r="C46" s="275" t="s">
        <v>60</v>
      </c>
      <c r="D46" s="275"/>
      <c r="E46" s="19"/>
      <c r="F46" s="36" t="s">
        <v>132</v>
      </c>
      <c r="G46" s="19"/>
      <c r="H46" s="60">
        <v>10000</v>
      </c>
      <c r="J46" s="162">
        <v>10000</v>
      </c>
      <c r="K46" s="3"/>
      <c r="L46" s="152"/>
      <c r="M46" s="160">
        <v>22</v>
      </c>
      <c r="N46" s="164"/>
    </row>
    <row r="47" spans="1:14" x14ac:dyDescent="0.25">
      <c r="A47" s="42" t="s">
        <v>66</v>
      </c>
      <c r="B47" s="6"/>
      <c r="C47" s="292"/>
      <c r="D47" s="292"/>
      <c r="E47" s="138"/>
      <c r="F47" s="138"/>
      <c r="G47" s="138"/>
      <c r="H47" s="123">
        <f>SUM(H34:H46)</f>
        <v>259400</v>
      </c>
      <c r="J47" s="165">
        <f>SUM(J34:J46)</f>
        <v>10000</v>
      </c>
      <c r="K47" s="7">
        <f>J47</f>
        <v>10000</v>
      </c>
      <c r="L47" s="152"/>
      <c r="M47" s="163">
        <v>23</v>
      </c>
      <c r="N47" s="164"/>
    </row>
    <row r="48" spans="1:14" x14ac:dyDescent="0.25">
      <c r="A48" s="39"/>
      <c r="B48" s="40"/>
      <c r="C48" s="272"/>
      <c r="D48" s="272"/>
      <c r="E48" s="19"/>
      <c r="F48" s="132"/>
      <c r="G48" s="19"/>
      <c r="H48" s="128"/>
      <c r="J48" s="162"/>
      <c r="K48" s="3"/>
      <c r="L48" s="152"/>
      <c r="M48" s="160">
        <v>24</v>
      </c>
      <c r="N48" s="164"/>
    </row>
    <row r="49" spans="1:14" x14ac:dyDescent="0.25">
      <c r="A49" s="42" t="s">
        <v>67</v>
      </c>
      <c r="B49" s="6"/>
      <c r="C49" s="307"/>
      <c r="D49" s="307"/>
      <c r="E49" s="138"/>
      <c r="F49" s="138"/>
      <c r="G49" s="138"/>
      <c r="H49" s="123"/>
      <c r="J49" s="162"/>
      <c r="K49" s="3"/>
      <c r="L49" s="152"/>
      <c r="M49" s="163">
        <v>25</v>
      </c>
      <c r="N49" s="164"/>
    </row>
    <row r="50" spans="1:14" x14ac:dyDescent="0.25">
      <c r="A50" s="20" t="s">
        <v>68</v>
      </c>
      <c r="B50" s="47" t="s">
        <v>69</v>
      </c>
      <c r="C50" s="274" t="s">
        <v>60</v>
      </c>
      <c r="D50" s="274"/>
      <c r="E50" s="137"/>
      <c r="F50" s="135"/>
      <c r="G50" s="137"/>
      <c r="H50" s="60">
        <v>150000</v>
      </c>
      <c r="J50" s="162"/>
      <c r="K50" s="3"/>
      <c r="L50" s="152"/>
      <c r="M50" s="160">
        <v>26</v>
      </c>
      <c r="N50" s="164"/>
    </row>
    <row r="51" spans="1:14" x14ac:dyDescent="0.25">
      <c r="A51" s="41" t="s">
        <v>68</v>
      </c>
      <c r="B51" s="48" t="s">
        <v>152</v>
      </c>
      <c r="C51" s="275" t="s">
        <v>60</v>
      </c>
      <c r="D51" s="275"/>
      <c r="E51" s="137"/>
      <c r="F51" s="136"/>
      <c r="G51" s="137"/>
      <c r="H51" s="60">
        <v>200000</v>
      </c>
      <c r="J51" s="162"/>
      <c r="K51" s="3"/>
      <c r="L51" s="152"/>
      <c r="M51" s="163">
        <v>27</v>
      </c>
      <c r="N51" s="164"/>
    </row>
    <row r="52" spans="1:14" x14ac:dyDescent="0.25">
      <c r="A52" s="42" t="s">
        <v>166</v>
      </c>
      <c r="B52" s="6"/>
      <c r="C52" s="307"/>
      <c r="D52" s="307"/>
      <c r="E52" s="138"/>
      <c r="F52" s="138"/>
      <c r="G52" s="138"/>
      <c r="H52" s="123">
        <f>SUM(H50:H51)</f>
        <v>350000</v>
      </c>
      <c r="J52" s="165">
        <f>SUM(J50:J51)</f>
        <v>0</v>
      </c>
      <c r="K52" s="7">
        <f>J52</f>
        <v>0</v>
      </c>
      <c r="L52" s="152"/>
      <c r="M52" s="160">
        <v>28</v>
      </c>
      <c r="N52" s="164"/>
    </row>
    <row r="53" spans="1:14" x14ac:dyDescent="0.25">
      <c r="A53" s="51"/>
      <c r="B53" s="13"/>
      <c r="C53" s="308"/>
      <c r="D53" s="308"/>
      <c r="E53" s="137"/>
      <c r="F53" s="137"/>
      <c r="G53" s="137"/>
      <c r="H53" s="60"/>
      <c r="J53" s="162"/>
      <c r="K53" s="3"/>
      <c r="L53" s="152"/>
      <c r="M53" s="163">
        <v>29</v>
      </c>
      <c r="N53" s="164"/>
    </row>
    <row r="54" spans="1:14" x14ac:dyDescent="0.25">
      <c r="A54" s="44" t="s">
        <v>70</v>
      </c>
      <c r="B54" s="6"/>
      <c r="C54" s="307"/>
      <c r="D54" s="307"/>
      <c r="E54" s="138"/>
      <c r="F54" s="138"/>
      <c r="G54" s="138"/>
      <c r="H54" s="123"/>
      <c r="J54" s="162"/>
      <c r="K54" s="3"/>
      <c r="L54" s="152"/>
      <c r="M54" s="160">
        <v>30</v>
      </c>
      <c r="N54" s="164"/>
    </row>
    <row r="55" spans="1:14" x14ac:dyDescent="0.25">
      <c r="A55" s="51" t="s">
        <v>58</v>
      </c>
      <c r="B55" s="13"/>
      <c r="C55" s="276" t="s">
        <v>60</v>
      </c>
      <c r="D55" s="276"/>
      <c r="E55" s="137">
        <f>G9</f>
        <v>6</v>
      </c>
      <c r="F55" s="137"/>
      <c r="G55" s="137">
        <v>16000</v>
      </c>
      <c r="H55" s="128">
        <f t="shared" ref="H55:H58" si="2">G55*E55</f>
        <v>96000</v>
      </c>
      <c r="J55" s="162"/>
      <c r="K55" s="3"/>
      <c r="L55" s="152"/>
      <c r="M55" s="163">
        <v>31</v>
      </c>
      <c r="N55" s="164"/>
    </row>
    <row r="56" spans="1:14" x14ac:dyDescent="0.25">
      <c r="A56" s="43" t="s">
        <v>62</v>
      </c>
      <c r="B56" s="2"/>
      <c r="C56" s="276" t="s">
        <v>60</v>
      </c>
      <c r="D56" s="276"/>
      <c r="E56" s="19">
        <f>G11</f>
        <v>10</v>
      </c>
      <c r="F56" s="19"/>
      <c r="G56" s="137">
        <v>16000</v>
      </c>
      <c r="H56" s="128">
        <f t="shared" si="2"/>
        <v>160000</v>
      </c>
      <c r="J56" s="162"/>
      <c r="K56" s="3"/>
      <c r="L56" s="152"/>
      <c r="M56" s="160">
        <v>32</v>
      </c>
      <c r="N56" s="164"/>
    </row>
    <row r="57" spans="1:14" x14ac:dyDescent="0.25">
      <c r="A57" s="43" t="s">
        <v>63</v>
      </c>
      <c r="B57" s="2"/>
      <c r="C57" s="276" t="s">
        <v>60</v>
      </c>
      <c r="D57" s="276"/>
      <c r="E57" s="19">
        <f>G13</f>
        <v>12</v>
      </c>
      <c r="F57" s="19"/>
      <c r="G57" s="137">
        <v>16000</v>
      </c>
      <c r="H57" s="128">
        <f t="shared" si="2"/>
        <v>192000</v>
      </c>
      <c r="J57" s="162"/>
      <c r="K57" s="3"/>
      <c r="L57" s="152"/>
      <c r="M57" s="163">
        <v>33</v>
      </c>
      <c r="N57" s="164"/>
    </row>
    <row r="58" spans="1:14" x14ac:dyDescent="0.25">
      <c r="A58" s="43" t="s">
        <v>64</v>
      </c>
      <c r="B58" s="2"/>
      <c r="C58" s="276" t="s">
        <v>60</v>
      </c>
      <c r="D58" s="276"/>
      <c r="E58" s="19">
        <f>G15</f>
        <v>12</v>
      </c>
      <c r="F58" s="19"/>
      <c r="G58" s="137">
        <v>16000</v>
      </c>
      <c r="H58" s="128">
        <f t="shared" si="2"/>
        <v>192000</v>
      </c>
      <c r="J58" s="162"/>
      <c r="K58" s="3"/>
      <c r="L58" s="152"/>
      <c r="M58" s="160">
        <v>34</v>
      </c>
      <c r="N58" s="164"/>
    </row>
    <row r="59" spans="1:14" x14ac:dyDescent="0.25">
      <c r="A59" s="43" t="s">
        <v>71</v>
      </c>
      <c r="B59" s="17" t="s">
        <v>2</v>
      </c>
      <c r="C59" s="276" t="s">
        <v>60</v>
      </c>
      <c r="D59" s="276"/>
      <c r="E59" s="19"/>
      <c r="F59" s="19"/>
      <c r="G59" s="19"/>
      <c r="H59" s="128">
        <v>35000</v>
      </c>
      <c r="J59" s="162"/>
      <c r="K59" s="3"/>
      <c r="L59" s="152"/>
      <c r="M59" s="163">
        <v>35</v>
      </c>
      <c r="N59" s="164"/>
    </row>
    <row r="60" spans="1:14" x14ac:dyDescent="0.25">
      <c r="A60" s="44" t="s">
        <v>72</v>
      </c>
      <c r="B60" s="6"/>
      <c r="C60" s="290"/>
      <c r="D60" s="290"/>
      <c r="E60" s="138"/>
      <c r="F60" s="138"/>
      <c r="G60" s="138"/>
      <c r="H60" s="123">
        <f>SUM(H55:H59)</f>
        <v>675000</v>
      </c>
      <c r="J60" s="165">
        <f>SUM(J55:J59)</f>
        <v>0</v>
      </c>
      <c r="K60" s="7">
        <f>J60</f>
        <v>0</v>
      </c>
      <c r="L60" s="152"/>
      <c r="M60" s="160">
        <v>36</v>
      </c>
      <c r="N60" s="164"/>
    </row>
    <row r="61" spans="1:14" x14ac:dyDescent="0.25">
      <c r="A61" s="4"/>
      <c r="B61" s="2"/>
      <c r="C61" s="237"/>
      <c r="D61" s="237"/>
      <c r="E61" s="19"/>
      <c r="F61" s="19"/>
      <c r="G61" s="19"/>
      <c r="H61" s="128"/>
      <c r="J61" s="162"/>
      <c r="K61" s="3"/>
      <c r="L61" s="152"/>
      <c r="M61" s="163">
        <v>37</v>
      </c>
      <c r="N61" s="164"/>
    </row>
    <row r="62" spans="1:14" x14ac:dyDescent="0.25">
      <c r="A62" s="44" t="s">
        <v>73</v>
      </c>
      <c r="B62" s="6"/>
      <c r="C62" s="290"/>
      <c r="D62" s="290"/>
      <c r="E62" s="138"/>
      <c r="F62" s="138"/>
      <c r="G62" s="138"/>
      <c r="H62" s="123"/>
      <c r="J62" s="162"/>
      <c r="K62" s="3"/>
      <c r="L62" s="152"/>
      <c r="M62" s="160">
        <v>38</v>
      </c>
      <c r="N62" s="164"/>
    </row>
    <row r="63" spans="1:14" x14ac:dyDescent="0.25">
      <c r="A63" s="51" t="s">
        <v>58</v>
      </c>
      <c r="B63" s="17" t="s">
        <v>74</v>
      </c>
      <c r="C63" s="286" t="s">
        <v>75</v>
      </c>
      <c r="D63" s="286"/>
      <c r="E63" s="19">
        <v>1</v>
      </c>
      <c r="F63" s="19"/>
      <c r="G63" s="19">
        <v>50000</v>
      </c>
      <c r="H63" s="60">
        <f t="shared" ref="H63:H66" si="3">E63*G63</f>
        <v>50000</v>
      </c>
      <c r="J63" s="162"/>
      <c r="K63" s="3"/>
      <c r="L63" s="152"/>
      <c r="M63" s="160">
        <v>39</v>
      </c>
      <c r="N63" s="164"/>
    </row>
    <row r="64" spans="1:14" x14ac:dyDescent="0.25">
      <c r="A64" s="43" t="s">
        <v>62</v>
      </c>
      <c r="B64" s="46" t="s">
        <v>153</v>
      </c>
      <c r="C64" s="286" t="s">
        <v>75</v>
      </c>
      <c r="D64" s="286"/>
      <c r="E64" s="19">
        <v>1</v>
      </c>
      <c r="F64" s="19"/>
      <c r="G64" s="19">
        <v>50000</v>
      </c>
      <c r="H64" s="60">
        <f t="shared" si="3"/>
        <v>50000</v>
      </c>
      <c r="J64" s="162"/>
      <c r="K64" s="3"/>
      <c r="L64" s="152"/>
      <c r="M64" s="163">
        <v>40</v>
      </c>
      <c r="N64" s="164"/>
    </row>
    <row r="65" spans="1:14" x14ac:dyDescent="0.25">
      <c r="A65" s="43" t="s">
        <v>63</v>
      </c>
      <c r="B65" s="46" t="s">
        <v>153</v>
      </c>
      <c r="C65" s="286" t="s">
        <v>75</v>
      </c>
      <c r="D65" s="286"/>
      <c r="E65" s="19">
        <v>1</v>
      </c>
      <c r="F65" s="19"/>
      <c r="G65" s="19">
        <v>50000</v>
      </c>
      <c r="H65" s="60">
        <f t="shared" si="3"/>
        <v>50000</v>
      </c>
      <c r="J65" s="162"/>
      <c r="K65" s="3"/>
      <c r="L65" s="152"/>
      <c r="M65" s="160">
        <v>41</v>
      </c>
      <c r="N65" s="164"/>
    </row>
    <row r="66" spans="1:14" x14ac:dyDescent="0.25">
      <c r="A66" s="43" t="s">
        <v>64</v>
      </c>
      <c r="B66" s="46" t="s">
        <v>153</v>
      </c>
      <c r="C66" s="286" t="s">
        <v>75</v>
      </c>
      <c r="D66" s="286"/>
      <c r="E66" s="19">
        <v>1</v>
      </c>
      <c r="F66" s="19"/>
      <c r="G66" s="19">
        <v>50000</v>
      </c>
      <c r="H66" s="60">
        <f t="shared" si="3"/>
        <v>50000</v>
      </c>
      <c r="J66" s="162"/>
      <c r="K66" s="3"/>
      <c r="L66" s="152"/>
      <c r="M66" s="163">
        <v>42</v>
      </c>
      <c r="N66" s="164"/>
    </row>
    <row r="67" spans="1:14" x14ac:dyDescent="0.25">
      <c r="A67" s="44" t="s">
        <v>76</v>
      </c>
      <c r="B67" s="6"/>
      <c r="C67" s="290"/>
      <c r="D67" s="290"/>
      <c r="E67" s="138"/>
      <c r="F67" s="138"/>
      <c r="G67" s="138"/>
      <c r="H67" s="123">
        <f>SUM(H63:H66)</f>
        <v>200000</v>
      </c>
      <c r="J67" s="165">
        <f>SUM(J63:J66)</f>
        <v>0</v>
      </c>
      <c r="K67" s="7">
        <f>J67</f>
        <v>0</v>
      </c>
      <c r="L67" s="152"/>
      <c r="M67" s="160">
        <v>43</v>
      </c>
      <c r="N67" s="164"/>
    </row>
    <row r="68" spans="1:14" x14ac:dyDescent="0.25">
      <c r="A68" s="51"/>
      <c r="B68" s="13"/>
      <c r="C68" s="286"/>
      <c r="D68" s="286"/>
      <c r="E68" s="137"/>
      <c r="F68" s="137"/>
      <c r="G68" s="137"/>
      <c r="H68" s="60"/>
      <c r="J68" s="162"/>
      <c r="K68" s="3"/>
      <c r="L68" s="152"/>
      <c r="M68" s="163">
        <v>44</v>
      </c>
      <c r="N68" s="164"/>
    </row>
    <row r="69" spans="1:14" x14ac:dyDescent="0.25">
      <c r="A69" s="51" t="s">
        <v>77</v>
      </c>
      <c r="B69" s="46" t="s">
        <v>9</v>
      </c>
      <c r="C69" s="286"/>
      <c r="D69" s="286"/>
      <c r="E69" s="137"/>
      <c r="F69" s="137"/>
      <c r="G69" s="137"/>
      <c r="H69" s="60"/>
      <c r="J69" s="162"/>
      <c r="K69" s="3"/>
      <c r="L69" s="152"/>
      <c r="M69" s="160">
        <v>45</v>
      </c>
      <c r="N69" s="164"/>
    </row>
    <row r="70" spans="1:14" x14ac:dyDescent="0.25">
      <c r="A70" s="51"/>
      <c r="B70" s="46" t="s">
        <v>78</v>
      </c>
      <c r="C70" s="286"/>
      <c r="D70" s="286"/>
      <c r="E70" s="137"/>
      <c r="F70" s="137"/>
      <c r="G70" s="137"/>
      <c r="H70" s="60"/>
      <c r="J70" s="162"/>
      <c r="K70" s="3"/>
      <c r="L70" s="152"/>
      <c r="M70" s="163">
        <v>46</v>
      </c>
      <c r="N70" s="164"/>
    </row>
    <row r="71" spans="1:14" x14ac:dyDescent="0.25">
      <c r="A71" s="4"/>
      <c r="B71" s="17" t="s">
        <v>79</v>
      </c>
      <c r="C71" s="237"/>
      <c r="D71" s="237"/>
      <c r="E71" s="19"/>
      <c r="F71" s="19"/>
      <c r="G71" s="19"/>
      <c r="H71" s="128"/>
      <c r="J71" s="162"/>
      <c r="K71" s="3"/>
      <c r="L71" s="152"/>
      <c r="M71" s="160">
        <v>47</v>
      </c>
      <c r="N71" s="164"/>
    </row>
    <row r="72" spans="1:14" x14ac:dyDescent="0.25">
      <c r="A72" s="44" t="s">
        <v>80</v>
      </c>
      <c r="B72" s="50"/>
      <c r="C72" s="290"/>
      <c r="D72" s="290"/>
      <c r="E72" s="138"/>
      <c r="F72" s="138"/>
      <c r="G72" s="138"/>
      <c r="H72" s="123">
        <f>SUM(H70:H71)</f>
        <v>0</v>
      </c>
      <c r="J72" s="165">
        <f>SUM(J68:J71)</f>
        <v>0</v>
      </c>
      <c r="K72" s="7">
        <f>J72</f>
        <v>0</v>
      </c>
      <c r="L72" s="152"/>
      <c r="M72" s="163">
        <v>48</v>
      </c>
      <c r="N72" s="164"/>
    </row>
    <row r="73" spans="1:14" x14ac:dyDescent="0.25">
      <c r="A73" s="4"/>
      <c r="B73" s="17"/>
      <c r="C73" s="237"/>
      <c r="D73" s="237"/>
      <c r="E73" s="19"/>
      <c r="F73" s="19"/>
      <c r="G73" s="19"/>
      <c r="H73" s="128"/>
      <c r="J73" s="162"/>
      <c r="K73" s="3"/>
      <c r="L73" s="152"/>
      <c r="M73" s="160">
        <v>49</v>
      </c>
      <c r="N73" s="164"/>
    </row>
    <row r="74" spans="1:14" x14ac:dyDescent="0.25">
      <c r="A74" s="44" t="s">
        <v>81</v>
      </c>
      <c r="B74" s="6"/>
      <c r="C74" s="290"/>
      <c r="D74" s="290"/>
      <c r="E74" s="138"/>
      <c r="F74" s="138"/>
      <c r="G74" s="138"/>
      <c r="H74" s="123"/>
      <c r="J74" s="162"/>
      <c r="K74" s="3"/>
      <c r="L74" s="152"/>
      <c r="M74" s="163">
        <v>50</v>
      </c>
      <c r="N74" s="164"/>
    </row>
    <row r="75" spans="1:14" x14ac:dyDescent="0.25">
      <c r="A75" s="14" t="s">
        <v>58</v>
      </c>
      <c r="B75" s="17" t="s">
        <v>82</v>
      </c>
      <c r="C75" s="237" t="s">
        <v>83</v>
      </c>
      <c r="D75" s="237"/>
      <c r="E75" s="19">
        <v>550</v>
      </c>
      <c r="F75" s="19" t="s">
        <v>3</v>
      </c>
      <c r="G75" s="19">
        <v>262</v>
      </c>
      <c r="H75" s="128">
        <f>G75*E75</f>
        <v>144100</v>
      </c>
      <c r="J75" s="162">
        <v>144100</v>
      </c>
      <c r="K75" s="3"/>
      <c r="L75" s="152"/>
      <c r="M75" s="160">
        <v>51</v>
      </c>
      <c r="N75" s="164"/>
    </row>
    <row r="76" spans="1:14" x14ac:dyDescent="0.25">
      <c r="A76" s="4" t="s">
        <v>62</v>
      </c>
      <c r="B76" s="17" t="s">
        <v>84</v>
      </c>
      <c r="C76" s="237" t="s">
        <v>83</v>
      </c>
      <c r="D76" s="237"/>
      <c r="E76" s="19">
        <v>1550</v>
      </c>
      <c r="F76" s="19" t="s">
        <v>3</v>
      </c>
      <c r="G76" s="19">
        <v>152</v>
      </c>
      <c r="H76" s="128">
        <f>G76*E76</f>
        <v>235600</v>
      </c>
      <c r="J76" s="162"/>
      <c r="K76" s="3"/>
      <c r="L76" s="152"/>
      <c r="M76" s="163">
        <v>52</v>
      </c>
      <c r="N76" s="164"/>
    </row>
    <row r="77" spans="1:14" x14ac:dyDescent="0.25">
      <c r="A77" s="4" t="s">
        <v>63</v>
      </c>
      <c r="B77" s="17" t="s">
        <v>85</v>
      </c>
      <c r="C77" s="237" t="s">
        <v>83</v>
      </c>
      <c r="D77" s="237"/>
      <c r="E77" s="19">
        <v>2700</v>
      </c>
      <c r="F77" s="19" t="s">
        <v>3</v>
      </c>
      <c r="G77" s="19">
        <v>105</v>
      </c>
      <c r="H77" s="128">
        <f>G77*E77</f>
        <v>283500</v>
      </c>
      <c r="J77" s="162"/>
      <c r="K77" s="3"/>
      <c r="L77" s="152"/>
      <c r="M77" s="160">
        <v>53</v>
      </c>
      <c r="N77" s="164"/>
    </row>
    <row r="78" spans="1:14" x14ac:dyDescent="0.25">
      <c r="A78" s="4" t="s">
        <v>64</v>
      </c>
      <c r="B78" s="17" t="s">
        <v>86</v>
      </c>
      <c r="C78" s="237" t="s">
        <v>83</v>
      </c>
      <c r="D78" s="237"/>
      <c r="E78" s="19">
        <v>1500</v>
      </c>
      <c r="F78" s="19" t="s">
        <v>3</v>
      </c>
      <c r="G78" s="19">
        <v>55</v>
      </c>
      <c r="H78" s="128">
        <f>G78*E78</f>
        <v>82500</v>
      </c>
      <c r="J78" s="162"/>
      <c r="K78" s="3"/>
      <c r="L78" s="152"/>
      <c r="M78" s="163">
        <v>54</v>
      </c>
      <c r="N78" s="164"/>
    </row>
    <row r="79" spans="1:14" x14ac:dyDescent="0.25">
      <c r="A79" s="4" t="s">
        <v>64</v>
      </c>
      <c r="B79" s="17" t="s">
        <v>87</v>
      </c>
      <c r="C79" s="237" t="s">
        <v>83</v>
      </c>
      <c r="D79" s="237"/>
      <c r="E79" s="19">
        <v>50</v>
      </c>
      <c r="F79" s="19" t="s">
        <v>47</v>
      </c>
      <c r="G79" s="19">
        <v>800</v>
      </c>
      <c r="H79" s="128">
        <f>E79*G79</f>
        <v>40000</v>
      </c>
      <c r="J79" s="162"/>
      <c r="K79" s="3"/>
      <c r="L79" s="152"/>
      <c r="M79" s="160">
        <v>55</v>
      </c>
      <c r="N79" s="164"/>
    </row>
    <row r="80" spans="1:14" x14ac:dyDescent="0.25">
      <c r="A80" s="4" t="s">
        <v>71</v>
      </c>
      <c r="B80" s="17" t="s">
        <v>88</v>
      </c>
      <c r="C80" s="237" t="s">
        <v>83</v>
      </c>
      <c r="D80" s="237"/>
      <c r="E80" s="19"/>
      <c r="F80" s="19"/>
      <c r="G80" s="19"/>
      <c r="H80" s="128"/>
      <c r="J80" s="162"/>
      <c r="K80" s="3"/>
      <c r="L80" s="152"/>
      <c r="M80" s="163">
        <v>56</v>
      </c>
      <c r="N80" s="164"/>
    </row>
    <row r="81" spans="1:14" x14ac:dyDescent="0.25">
      <c r="A81" s="8" t="s">
        <v>89</v>
      </c>
      <c r="B81" s="50"/>
      <c r="C81" s="290"/>
      <c r="D81" s="290"/>
      <c r="E81" s="138"/>
      <c r="F81" s="138"/>
      <c r="G81" s="138"/>
      <c r="H81" s="123">
        <f>SUM(H75:H80)</f>
        <v>785700</v>
      </c>
      <c r="J81" s="165">
        <f>SUM(J75:J80)</f>
        <v>144100</v>
      </c>
      <c r="K81" s="7">
        <f>J81</f>
        <v>144100</v>
      </c>
      <c r="L81" s="152"/>
      <c r="M81" s="160">
        <v>57</v>
      </c>
      <c r="N81" s="164"/>
    </row>
    <row r="82" spans="1:14" x14ac:dyDescent="0.25">
      <c r="A82" s="4"/>
      <c r="B82" s="2"/>
      <c r="C82" s="237"/>
      <c r="D82" s="237"/>
      <c r="E82" s="19"/>
      <c r="F82" s="19"/>
      <c r="G82" s="19"/>
      <c r="H82" s="128"/>
      <c r="J82" s="162"/>
      <c r="K82" s="3"/>
      <c r="L82" s="152"/>
      <c r="M82" s="160">
        <v>58</v>
      </c>
      <c r="N82" s="164"/>
    </row>
    <row r="83" spans="1:14" x14ac:dyDescent="0.25">
      <c r="A83" s="44" t="s">
        <v>90</v>
      </c>
      <c r="B83" s="6"/>
      <c r="C83" s="290"/>
      <c r="D83" s="290"/>
      <c r="E83" s="138"/>
      <c r="F83" s="138"/>
      <c r="G83" s="138"/>
      <c r="H83" s="123"/>
      <c r="J83" s="162"/>
      <c r="K83" s="3"/>
      <c r="L83" s="152"/>
      <c r="M83" s="163">
        <v>59</v>
      </c>
      <c r="N83" s="164"/>
    </row>
    <row r="84" spans="1:14" x14ac:dyDescent="0.25">
      <c r="A84" s="4" t="s">
        <v>91</v>
      </c>
      <c r="B84" s="2"/>
      <c r="C84" s="286" t="s">
        <v>92</v>
      </c>
      <c r="D84" s="286"/>
      <c r="E84" s="19">
        <v>3</v>
      </c>
      <c r="F84" s="19"/>
      <c r="G84" s="19">
        <v>10000</v>
      </c>
      <c r="H84" s="128">
        <f>E84*G84</f>
        <v>30000</v>
      </c>
      <c r="J84" s="162"/>
      <c r="K84" s="3"/>
      <c r="L84" s="152"/>
      <c r="M84" s="160">
        <v>60</v>
      </c>
      <c r="N84" s="164"/>
    </row>
    <row r="85" spans="1:14" x14ac:dyDescent="0.25">
      <c r="A85" s="4" t="s">
        <v>93</v>
      </c>
      <c r="B85" s="2"/>
      <c r="C85" s="286" t="s">
        <v>92</v>
      </c>
      <c r="D85" s="286"/>
      <c r="E85" s="19">
        <v>4</v>
      </c>
      <c r="F85" s="19"/>
      <c r="G85" s="19">
        <v>5000</v>
      </c>
      <c r="H85" s="128">
        <f>E85*G85</f>
        <v>20000</v>
      </c>
      <c r="J85" s="162"/>
      <c r="K85" s="3"/>
      <c r="L85" s="152"/>
      <c r="M85" s="163">
        <v>61</v>
      </c>
      <c r="N85" s="164"/>
    </row>
    <row r="86" spans="1:14" x14ac:dyDescent="0.25">
      <c r="A86" s="4" t="s">
        <v>94</v>
      </c>
      <c r="B86" s="2"/>
      <c r="C86" s="286" t="s">
        <v>92</v>
      </c>
      <c r="D86" s="286"/>
      <c r="E86" s="19">
        <v>4</v>
      </c>
      <c r="F86" s="19"/>
      <c r="G86" s="19">
        <v>5000</v>
      </c>
      <c r="H86" s="128">
        <f>G86*E86</f>
        <v>20000</v>
      </c>
      <c r="J86" s="162"/>
      <c r="K86" s="3"/>
      <c r="L86" s="152"/>
      <c r="M86" s="160">
        <v>62</v>
      </c>
      <c r="N86" s="164"/>
    </row>
    <row r="87" spans="1:14" x14ac:dyDescent="0.25">
      <c r="A87" s="4" t="s">
        <v>95</v>
      </c>
      <c r="C87" s="237"/>
      <c r="D87" s="237"/>
      <c r="E87" s="19"/>
      <c r="F87" s="19"/>
      <c r="G87" s="19"/>
      <c r="H87" s="128"/>
      <c r="J87" s="162"/>
      <c r="K87" s="3"/>
      <c r="L87" s="152"/>
      <c r="M87" s="163">
        <v>63</v>
      </c>
      <c r="N87" s="164"/>
    </row>
    <row r="88" spans="1:14" x14ac:dyDescent="0.25">
      <c r="A88" s="4" t="s">
        <v>96</v>
      </c>
      <c r="B88" s="2"/>
      <c r="C88" s="286" t="s">
        <v>92</v>
      </c>
      <c r="D88" s="286"/>
      <c r="E88" s="19">
        <v>4</v>
      </c>
      <c r="F88" s="19"/>
      <c r="G88" s="19">
        <v>6000</v>
      </c>
      <c r="H88" s="128">
        <f>G88*E88</f>
        <v>24000</v>
      </c>
      <c r="J88" s="162"/>
      <c r="K88" s="3"/>
      <c r="L88" s="152"/>
      <c r="M88" s="160">
        <v>64</v>
      </c>
      <c r="N88" s="164"/>
    </row>
    <row r="89" spans="1:14" x14ac:dyDescent="0.25">
      <c r="A89" s="4" t="s">
        <v>97</v>
      </c>
      <c r="B89" s="2"/>
      <c r="C89" s="286" t="s">
        <v>92</v>
      </c>
      <c r="D89" s="286"/>
      <c r="E89" s="19">
        <v>4</v>
      </c>
      <c r="F89" s="19"/>
      <c r="G89" s="19">
        <v>15000</v>
      </c>
      <c r="H89" s="128">
        <f>G89*E89</f>
        <v>60000</v>
      </c>
      <c r="J89" s="162"/>
      <c r="K89" s="3"/>
      <c r="L89" s="152"/>
      <c r="M89" s="163">
        <v>65</v>
      </c>
      <c r="N89" s="164"/>
    </row>
    <row r="90" spans="1:14" x14ac:dyDescent="0.25">
      <c r="A90" s="44" t="s">
        <v>98</v>
      </c>
      <c r="B90" s="6"/>
      <c r="C90" s="290"/>
      <c r="D90" s="290"/>
      <c r="E90" s="138"/>
      <c r="F90" s="138"/>
      <c r="G90" s="138"/>
      <c r="H90" s="123">
        <f>SUM(H84:H89)</f>
        <v>154000</v>
      </c>
      <c r="J90" s="165">
        <f>SUM(J84:J89)</f>
        <v>0</v>
      </c>
      <c r="K90" s="7">
        <f>J90</f>
        <v>0</v>
      </c>
      <c r="L90" s="152"/>
      <c r="M90" s="160">
        <v>66</v>
      </c>
      <c r="N90" s="164"/>
    </row>
    <row r="91" spans="1:14" x14ac:dyDescent="0.25">
      <c r="A91" s="14"/>
      <c r="B91" s="13"/>
      <c r="C91" s="286"/>
      <c r="D91" s="286"/>
      <c r="E91" s="137"/>
      <c r="F91" s="137"/>
      <c r="G91" s="137"/>
      <c r="H91" s="60"/>
      <c r="J91" s="162"/>
      <c r="K91" s="3"/>
      <c r="L91" s="152"/>
      <c r="M91" s="163">
        <v>67</v>
      </c>
      <c r="N91" s="164"/>
    </row>
    <row r="92" spans="1:14" x14ac:dyDescent="0.25">
      <c r="A92" s="44" t="s">
        <v>99</v>
      </c>
      <c r="B92" s="6"/>
      <c r="C92" s="290"/>
      <c r="D92" s="290"/>
      <c r="E92" s="138"/>
      <c r="F92" s="138"/>
      <c r="G92" s="138"/>
      <c r="H92" s="123"/>
      <c r="J92" s="162"/>
      <c r="K92" s="3"/>
      <c r="L92" s="152"/>
      <c r="M92" s="160">
        <v>68</v>
      </c>
      <c r="N92" s="164"/>
    </row>
    <row r="93" spans="1:14" x14ac:dyDescent="0.25">
      <c r="A93" s="14" t="s">
        <v>58</v>
      </c>
      <c r="B93" s="46" t="s">
        <v>100</v>
      </c>
      <c r="C93" s="286" t="s">
        <v>101</v>
      </c>
      <c r="D93" s="286"/>
      <c r="E93" s="137"/>
      <c r="F93" s="137"/>
      <c r="G93" s="137"/>
      <c r="H93" s="60">
        <v>120000</v>
      </c>
      <c r="J93" s="162"/>
      <c r="K93" s="3"/>
      <c r="L93" s="152"/>
      <c r="M93" s="163">
        <v>69</v>
      </c>
      <c r="N93" s="164"/>
    </row>
    <row r="94" spans="1:14" x14ac:dyDescent="0.25">
      <c r="A94" s="4" t="s">
        <v>64</v>
      </c>
      <c r="B94" s="17" t="s">
        <v>8</v>
      </c>
      <c r="C94" s="286" t="s">
        <v>101</v>
      </c>
      <c r="D94" s="286"/>
      <c r="E94" s="19"/>
      <c r="F94" s="19"/>
      <c r="G94" s="19"/>
      <c r="H94" s="128">
        <v>80000</v>
      </c>
      <c r="J94" s="162"/>
      <c r="K94" s="3"/>
      <c r="L94" s="152"/>
      <c r="M94" s="160">
        <v>70</v>
      </c>
      <c r="N94" s="164"/>
    </row>
    <row r="95" spans="1:14" x14ac:dyDescent="0.25">
      <c r="A95" s="44" t="s">
        <v>102</v>
      </c>
      <c r="B95" s="6"/>
      <c r="C95" s="290"/>
      <c r="D95" s="290"/>
      <c r="E95" s="138"/>
      <c r="F95" s="138"/>
      <c r="G95" s="138"/>
      <c r="H95" s="123">
        <f>H93+H94</f>
        <v>200000</v>
      </c>
      <c r="J95" s="165">
        <f>SUM(J93:J94)</f>
        <v>0</v>
      </c>
      <c r="K95" s="7">
        <f>J95</f>
        <v>0</v>
      </c>
      <c r="L95" s="152"/>
      <c r="M95" s="163">
        <v>71</v>
      </c>
      <c r="N95" s="164"/>
    </row>
    <row r="96" spans="1:14" x14ac:dyDescent="0.25">
      <c r="A96" s="4"/>
      <c r="B96" s="2"/>
      <c r="C96" s="237"/>
      <c r="D96" s="237"/>
      <c r="E96" s="19"/>
      <c r="F96" s="19"/>
      <c r="G96" s="19"/>
      <c r="H96" s="128"/>
      <c r="J96" s="162"/>
      <c r="K96" s="3"/>
      <c r="L96" s="152"/>
      <c r="M96" s="160">
        <v>72</v>
      </c>
      <c r="N96" s="164"/>
    </row>
    <row r="97" spans="1:14" x14ac:dyDescent="0.25">
      <c r="A97" s="44" t="s">
        <v>103</v>
      </c>
      <c r="B97" s="6"/>
      <c r="C97" s="290"/>
      <c r="D97" s="290"/>
      <c r="E97" s="138"/>
      <c r="F97" s="138"/>
      <c r="G97" s="138"/>
      <c r="H97" s="123"/>
      <c r="J97" s="162"/>
      <c r="K97" s="3"/>
      <c r="L97" s="152"/>
      <c r="M97" s="163">
        <v>73</v>
      </c>
      <c r="N97" s="164"/>
    </row>
    <row r="98" spans="1:14" x14ac:dyDescent="0.25">
      <c r="A98" s="14" t="s">
        <v>58</v>
      </c>
      <c r="B98" s="17" t="s">
        <v>104</v>
      </c>
      <c r="C98" s="286" t="s">
        <v>92</v>
      </c>
      <c r="D98" s="286"/>
      <c r="E98" s="19">
        <v>1</v>
      </c>
      <c r="F98" s="19"/>
      <c r="G98" s="19">
        <v>25000</v>
      </c>
      <c r="H98" s="60">
        <f t="shared" ref="H98:H101" si="4">G98*E98</f>
        <v>25000</v>
      </c>
      <c r="J98" s="162"/>
      <c r="K98" s="3"/>
      <c r="L98" s="152"/>
      <c r="M98" s="160">
        <v>74</v>
      </c>
      <c r="N98" s="164"/>
    </row>
    <row r="99" spans="1:14" x14ac:dyDescent="0.25">
      <c r="A99" s="4" t="s">
        <v>62</v>
      </c>
      <c r="B99" s="17" t="s">
        <v>154</v>
      </c>
      <c r="C99" s="286" t="s">
        <v>92</v>
      </c>
      <c r="D99" s="286"/>
      <c r="E99" s="19">
        <v>1</v>
      </c>
      <c r="F99" s="19"/>
      <c r="G99" s="19">
        <v>25000</v>
      </c>
      <c r="H99" s="60">
        <f t="shared" si="4"/>
        <v>25000</v>
      </c>
      <c r="J99" s="162"/>
      <c r="K99" s="3"/>
      <c r="L99" s="152"/>
      <c r="M99" s="163">
        <v>75</v>
      </c>
      <c r="N99" s="164"/>
    </row>
    <row r="100" spans="1:14" x14ac:dyDescent="0.25">
      <c r="A100" s="4" t="s">
        <v>63</v>
      </c>
      <c r="B100" s="17" t="s">
        <v>154</v>
      </c>
      <c r="C100" s="286" t="s">
        <v>92</v>
      </c>
      <c r="D100" s="286"/>
      <c r="E100" s="19">
        <v>1</v>
      </c>
      <c r="F100" s="19"/>
      <c r="G100" s="19">
        <v>25000</v>
      </c>
      <c r="H100" s="60">
        <f t="shared" si="4"/>
        <v>25000</v>
      </c>
      <c r="J100" s="162"/>
      <c r="K100" s="3"/>
      <c r="L100" s="152"/>
      <c r="M100" s="160">
        <v>76</v>
      </c>
      <c r="N100" s="164"/>
    </row>
    <row r="101" spans="1:14" x14ac:dyDescent="0.25">
      <c r="A101" s="4" t="s">
        <v>64</v>
      </c>
      <c r="B101" s="17" t="s">
        <v>105</v>
      </c>
      <c r="C101" s="286" t="s">
        <v>92</v>
      </c>
      <c r="D101" s="286"/>
      <c r="E101" s="19">
        <v>1</v>
      </c>
      <c r="F101" s="19"/>
      <c r="G101" s="19">
        <v>0</v>
      </c>
      <c r="H101" s="60">
        <f t="shared" si="4"/>
        <v>0</v>
      </c>
      <c r="J101" s="162"/>
      <c r="K101" s="3"/>
      <c r="L101" s="152"/>
      <c r="M101" s="160">
        <v>77</v>
      </c>
      <c r="N101" s="164"/>
    </row>
    <row r="102" spans="1:14" x14ac:dyDescent="0.25">
      <c r="A102" s="44" t="s">
        <v>106</v>
      </c>
      <c r="B102" s="6"/>
      <c r="C102" s="290"/>
      <c r="D102" s="290"/>
      <c r="E102" s="138"/>
      <c r="F102" s="138"/>
      <c r="G102" s="138"/>
      <c r="H102" s="123">
        <f>SUM(H98:H101)</f>
        <v>75000</v>
      </c>
      <c r="J102" s="165">
        <f>SUM(J98:J101)</f>
        <v>0</v>
      </c>
      <c r="K102" s="7">
        <f>J102</f>
        <v>0</v>
      </c>
      <c r="L102" s="152"/>
      <c r="M102" s="163">
        <v>78</v>
      </c>
      <c r="N102" s="164"/>
    </row>
    <row r="103" spans="1:14" x14ac:dyDescent="0.25">
      <c r="A103" s="51"/>
      <c r="B103" s="13"/>
      <c r="C103" s="286"/>
      <c r="D103" s="286"/>
      <c r="E103" s="137"/>
      <c r="F103" s="137"/>
      <c r="G103" s="137"/>
      <c r="H103" s="60"/>
      <c r="J103" s="162"/>
      <c r="K103" s="3"/>
      <c r="L103" s="152"/>
      <c r="M103" s="160">
        <v>79</v>
      </c>
      <c r="N103" s="164"/>
    </row>
    <row r="104" spans="1:14" x14ac:dyDescent="0.25">
      <c r="A104" s="44" t="s">
        <v>107</v>
      </c>
      <c r="B104" s="6"/>
      <c r="C104" s="290" t="s">
        <v>92</v>
      </c>
      <c r="D104" s="290"/>
      <c r="E104" s="138"/>
      <c r="F104" s="138"/>
      <c r="G104" s="138"/>
      <c r="H104" s="123">
        <v>140000</v>
      </c>
      <c r="J104" s="165">
        <v>0</v>
      </c>
      <c r="K104" s="7">
        <f>J104</f>
        <v>0</v>
      </c>
      <c r="L104" s="152"/>
      <c r="M104" s="163">
        <v>80</v>
      </c>
      <c r="N104" s="164"/>
    </row>
    <row r="105" spans="1:14" x14ac:dyDescent="0.25">
      <c r="A105" s="4"/>
      <c r="B105" s="2"/>
      <c r="C105" s="237"/>
      <c r="D105" s="237"/>
      <c r="E105" s="19"/>
      <c r="F105" s="19"/>
      <c r="G105" s="19"/>
      <c r="H105" s="128"/>
      <c r="J105" s="162"/>
      <c r="K105" s="3"/>
      <c r="L105" s="152"/>
      <c r="M105" s="160">
        <v>81</v>
      </c>
      <c r="N105" s="164"/>
    </row>
    <row r="106" spans="1:14" x14ac:dyDescent="0.25">
      <c r="A106" s="44" t="s">
        <v>108</v>
      </c>
      <c r="B106" s="6"/>
      <c r="C106" s="290" t="s">
        <v>92</v>
      </c>
      <c r="D106" s="290"/>
      <c r="E106" s="138"/>
      <c r="F106" s="138"/>
      <c r="G106" s="138"/>
      <c r="H106" s="123"/>
      <c r="J106" s="162"/>
      <c r="K106" s="3"/>
      <c r="L106" s="152"/>
      <c r="M106" s="163">
        <v>82</v>
      </c>
      <c r="N106" s="164"/>
    </row>
    <row r="107" spans="1:14" x14ac:dyDescent="0.25">
      <c r="A107" s="4" t="s">
        <v>65</v>
      </c>
      <c r="B107" s="17" t="s">
        <v>109</v>
      </c>
      <c r="C107" s="237"/>
      <c r="D107" s="237"/>
      <c r="E107" s="19">
        <v>2</v>
      </c>
      <c r="F107" s="19"/>
      <c r="G107" s="19">
        <v>15000</v>
      </c>
      <c r="H107" s="60">
        <f t="shared" ref="H107:H108" si="5">G107*E107</f>
        <v>30000</v>
      </c>
      <c r="J107" s="162"/>
      <c r="K107" s="3"/>
      <c r="L107" s="152"/>
      <c r="M107" s="160">
        <v>83</v>
      </c>
      <c r="N107" s="164"/>
    </row>
    <row r="108" spans="1:14" x14ac:dyDescent="0.25">
      <c r="A108" s="4"/>
      <c r="B108" s="17" t="s">
        <v>110</v>
      </c>
      <c r="C108" s="237"/>
      <c r="D108" s="237"/>
      <c r="E108" s="19">
        <v>2</v>
      </c>
      <c r="F108" s="19"/>
      <c r="G108" s="19">
        <v>15000</v>
      </c>
      <c r="H108" s="60">
        <f t="shared" si="5"/>
        <v>30000</v>
      </c>
      <c r="J108" s="162"/>
      <c r="K108" s="3"/>
      <c r="L108" s="152"/>
      <c r="M108" s="163">
        <v>84</v>
      </c>
      <c r="N108" s="164"/>
    </row>
    <row r="109" spans="1:14" x14ac:dyDescent="0.25">
      <c r="A109" s="4"/>
      <c r="B109" s="2"/>
      <c r="C109" s="237"/>
      <c r="D109" s="237"/>
      <c r="E109" s="19"/>
      <c r="F109" s="19"/>
      <c r="G109" s="19"/>
      <c r="H109" s="128"/>
      <c r="J109" s="162"/>
      <c r="K109" s="3"/>
      <c r="L109" s="152"/>
      <c r="M109" s="160">
        <v>85</v>
      </c>
      <c r="N109" s="164"/>
    </row>
    <row r="110" spans="1:14" x14ac:dyDescent="0.25">
      <c r="A110" s="44" t="s">
        <v>111</v>
      </c>
      <c r="B110" s="6"/>
      <c r="C110" s="290"/>
      <c r="D110" s="290"/>
      <c r="E110" s="138"/>
      <c r="F110" s="138"/>
      <c r="G110" s="138"/>
      <c r="H110" s="123">
        <f>SUM(H107:H109)</f>
        <v>60000</v>
      </c>
      <c r="J110" s="165">
        <f>SUM(J107:J109)</f>
        <v>0</v>
      </c>
      <c r="K110" s="7">
        <f>J110</f>
        <v>0</v>
      </c>
      <c r="L110" s="152"/>
      <c r="M110" s="163">
        <v>86</v>
      </c>
      <c r="N110" s="164"/>
    </row>
    <row r="111" spans="1:14" s="45" customFormat="1" x14ac:dyDescent="0.25">
      <c r="A111" s="14"/>
      <c r="B111" s="13"/>
      <c r="C111" s="286"/>
      <c r="D111" s="286"/>
      <c r="E111" s="137"/>
      <c r="F111" s="137"/>
      <c r="G111" s="137"/>
      <c r="H111" s="60"/>
      <c r="J111" s="166"/>
      <c r="K111" s="15"/>
      <c r="L111" s="152"/>
      <c r="M111" s="160">
        <v>87</v>
      </c>
      <c r="N111" s="164"/>
    </row>
    <row r="112" spans="1:14" x14ac:dyDescent="0.25">
      <c r="A112" s="44" t="s">
        <v>112</v>
      </c>
      <c r="B112" s="6"/>
      <c r="C112" s="290" t="s">
        <v>113</v>
      </c>
      <c r="D112" s="290"/>
      <c r="E112" s="138">
        <f>G21</f>
        <v>40</v>
      </c>
      <c r="F112" s="138" t="s">
        <v>55</v>
      </c>
      <c r="G112" s="138">
        <v>1400</v>
      </c>
      <c r="H112" s="123">
        <f>G112*E112</f>
        <v>56000</v>
      </c>
      <c r="J112" s="162"/>
      <c r="K112" s="3"/>
      <c r="L112" s="152"/>
      <c r="M112" s="163">
        <v>88</v>
      </c>
      <c r="N112" s="164"/>
    </row>
    <row r="113" spans="1:14" x14ac:dyDescent="0.25">
      <c r="A113" s="4"/>
      <c r="B113" s="17" t="s">
        <v>2</v>
      </c>
      <c r="C113" s="286" t="s">
        <v>113</v>
      </c>
      <c r="D113" s="286"/>
      <c r="E113" s="19"/>
      <c r="F113" s="19"/>
      <c r="G113" s="19"/>
      <c r="H113" s="128">
        <v>25000</v>
      </c>
      <c r="J113" s="162"/>
      <c r="K113" s="3"/>
      <c r="L113" s="152"/>
      <c r="M113" s="160">
        <v>89</v>
      </c>
      <c r="N113" s="164"/>
    </row>
    <row r="114" spans="1:14" x14ac:dyDescent="0.25">
      <c r="A114" s="44" t="s">
        <v>114</v>
      </c>
      <c r="B114" s="6"/>
      <c r="C114" s="290"/>
      <c r="D114" s="290"/>
      <c r="E114" s="138"/>
      <c r="F114" s="138"/>
      <c r="G114" s="138"/>
      <c r="H114" s="123">
        <f>SUM(H112:H113)</f>
        <v>81000</v>
      </c>
      <c r="J114" s="165">
        <f>SUM(J112:J113)</f>
        <v>0</v>
      </c>
      <c r="K114" s="7">
        <f>J114</f>
        <v>0</v>
      </c>
      <c r="L114" s="152"/>
      <c r="M114" s="163">
        <v>90</v>
      </c>
      <c r="N114" s="164"/>
    </row>
    <row r="115" spans="1:14" x14ac:dyDescent="0.25">
      <c r="A115" s="4"/>
      <c r="B115" s="2"/>
      <c r="C115" s="237"/>
      <c r="D115" s="237"/>
      <c r="E115" s="19"/>
      <c r="F115" s="19"/>
      <c r="G115" s="19"/>
      <c r="H115" s="128"/>
      <c r="J115" s="162"/>
      <c r="K115" s="3"/>
      <c r="L115" s="152"/>
      <c r="M115" s="160">
        <v>91</v>
      </c>
      <c r="N115" s="164"/>
    </row>
    <row r="116" spans="1:14" x14ac:dyDescent="0.25">
      <c r="A116" s="44" t="s">
        <v>115</v>
      </c>
      <c r="B116" s="50" t="s">
        <v>116</v>
      </c>
      <c r="C116" s="290" t="s">
        <v>113</v>
      </c>
      <c r="D116" s="290"/>
      <c r="E116" s="138">
        <v>1</v>
      </c>
      <c r="F116" s="138"/>
      <c r="G116" s="138">
        <v>350000</v>
      </c>
      <c r="H116" s="123">
        <f>G116*E116</f>
        <v>350000</v>
      </c>
      <c r="J116" s="166"/>
      <c r="K116" s="15"/>
      <c r="L116" s="152"/>
      <c r="M116" s="163">
        <v>92</v>
      </c>
      <c r="N116" s="164"/>
    </row>
    <row r="117" spans="1:14" x14ac:dyDescent="0.25">
      <c r="A117" s="51"/>
      <c r="B117" s="46" t="s">
        <v>117</v>
      </c>
      <c r="C117" s="286" t="s">
        <v>113</v>
      </c>
      <c r="D117" s="286"/>
      <c r="E117" s="137">
        <v>1</v>
      </c>
      <c r="F117" s="137"/>
      <c r="G117" s="137">
        <v>150000</v>
      </c>
      <c r="H117" s="60">
        <f>G117*E117</f>
        <v>150000</v>
      </c>
      <c r="J117" s="162"/>
      <c r="K117" s="3"/>
      <c r="L117" s="152"/>
      <c r="M117" s="160">
        <v>93</v>
      </c>
      <c r="N117" s="164"/>
    </row>
    <row r="118" spans="1:14" x14ac:dyDescent="0.25">
      <c r="A118" s="44" t="s">
        <v>118</v>
      </c>
      <c r="B118" s="50"/>
      <c r="C118" s="290"/>
      <c r="D118" s="290"/>
      <c r="E118" s="138"/>
      <c r="F118" s="138"/>
      <c r="G118" s="138"/>
      <c r="H118" s="123">
        <f>SUM(H116:H117)</f>
        <v>500000</v>
      </c>
      <c r="J118" s="165">
        <f>SUM(J116:J117)</f>
        <v>0</v>
      </c>
      <c r="K118" s="7">
        <f>J118</f>
        <v>0</v>
      </c>
      <c r="L118" s="152"/>
      <c r="M118" s="163">
        <v>94</v>
      </c>
      <c r="N118" s="164"/>
    </row>
    <row r="119" spans="1:14" x14ac:dyDescent="0.25">
      <c r="A119" s="51"/>
      <c r="B119" s="46"/>
      <c r="C119" s="286"/>
      <c r="D119" s="286"/>
      <c r="E119" s="137"/>
      <c r="F119" s="137"/>
      <c r="G119" s="137"/>
      <c r="H119" s="60"/>
      <c r="J119" s="162"/>
      <c r="K119" s="3"/>
      <c r="L119" s="152"/>
      <c r="M119" s="160">
        <v>95</v>
      </c>
      <c r="N119" s="164"/>
    </row>
    <row r="120" spans="1:14" x14ac:dyDescent="0.25">
      <c r="A120" s="44" t="s">
        <v>119</v>
      </c>
      <c r="B120" s="6"/>
      <c r="C120" s="290"/>
      <c r="D120" s="290"/>
      <c r="E120" s="138"/>
      <c r="F120" s="138"/>
      <c r="G120" s="138"/>
      <c r="H120" s="123"/>
      <c r="J120" s="166"/>
      <c r="K120" s="15"/>
      <c r="L120" s="152"/>
      <c r="M120" s="160">
        <v>96</v>
      </c>
      <c r="N120" s="164"/>
    </row>
    <row r="121" spans="1:14" x14ac:dyDescent="0.25">
      <c r="A121" s="51"/>
      <c r="B121" s="46" t="s">
        <v>120</v>
      </c>
      <c r="C121" s="286"/>
      <c r="D121" s="286"/>
      <c r="E121" s="137"/>
      <c r="F121" s="137"/>
      <c r="G121" s="137"/>
      <c r="H121" s="60"/>
      <c r="J121" s="162"/>
      <c r="K121" s="3"/>
      <c r="L121" s="152"/>
      <c r="M121" s="163">
        <v>97</v>
      </c>
      <c r="N121" s="164"/>
    </row>
    <row r="122" spans="1:14" x14ac:dyDescent="0.25">
      <c r="A122" s="44" t="s">
        <v>121</v>
      </c>
      <c r="B122" s="50"/>
      <c r="C122" s="290"/>
      <c r="D122" s="290"/>
      <c r="E122" s="138"/>
      <c r="F122" s="138"/>
      <c r="G122" s="138"/>
      <c r="H122" s="123"/>
      <c r="J122" s="165">
        <v>0</v>
      </c>
      <c r="K122" s="7">
        <f>J122</f>
        <v>0</v>
      </c>
      <c r="L122" s="152"/>
      <c r="M122" s="160">
        <v>98</v>
      </c>
      <c r="N122" s="164"/>
    </row>
    <row r="123" spans="1:14" x14ac:dyDescent="0.25">
      <c r="A123" s="51"/>
      <c r="B123" s="46"/>
      <c r="C123" s="286"/>
      <c r="D123" s="286"/>
      <c r="E123" s="137"/>
      <c r="F123" s="137"/>
      <c r="G123" s="137"/>
      <c r="H123" s="60"/>
      <c r="J123" s="162"/>
      <c r="K123" s="3"/>
      <c r="L123" s="152"/>
      <c r="M123" s="163">
        <v>99</v>
      </c>
      <c r="N123" s="164"/>
    </row>
    <row r="124" spans="1:14" ht="30" x14ac:dyDescent="0.25">
      <c r="A124" s="44" t="s">
        <v>122</v>
      </c>
      <c r="B124" s="192" t="s">
        <v>123</v>
      </c>
      <c r="C124" s="290"/>
      <c r="D124" s="290"/>
      <c r="E124" s="138"/>
      <c r="F124" s="138"/>
      <c r="G124" s="138"/>
      <c r="H124" s="123">
        <v>100000</v>
      </c>
      <c r="J124" s="165">
        <v>0</v>
      </c>
      <c r="K124" s="7">
        <f>J124</f>
        <v>0</v>
      </c>
      <c r="L124" s="152"/>
      <c r="M124" s="160">
        <v>100</v>
      </c>
      <c r="N124" s="164"/>
    </row>
    <row r="125" spans="1:14" x14ac:dyDescent="0.25">
      <c r="A125" s="14"/>
      <c r="B125" s="13"/>
      <c r="C125" s="286"/>
      <c r="D125" s="286"/>
      <c r="E125" s="137"/>
      <c r="F125" s="137"/>
      <c r="G125" s="137"/>
      <c r="H125" s="60"/>
      <c r="J125" s="162"/>
      <c r="K125" s="3"/>
      <c r="L125" s="152"/>
      <c r="M125" s="163">
        <v>101</v>
      </c>
      <c r="N125" s="164"/>
    </row>
    <row r="126" spans="1:14" x14ac:dyDescent="0.25">
      <c r="A126" s="44" t="s">
        <v>88</v>
      </c>
      <c r="B126" s="6"/>
      <c r="C126" s="290"/>
      <c r="D126" s="290"/>
      <c r="E126" s="138"/>
      <c r="F126" s="138"/>
      <c r="G126" s="138"/>
      <c r="H126" s="123"/>
      <c r="J126" s="162"/>
      <c r="K126" s="3"/>
      <c r="L126" s="152"/>
      <c r="M126" s="160">
        <v>102</v>
      </c>
      <c r="N126" s="164"/>
    </row>
    <row r="127" spans="1:14" x14ac:dyDescent="0.25">
      <c r="A127" s="4"/>
      <c r="B127" s="17" t="s">
        <v>124</v>
      </c>
      <c r="C127" s="291"/>
      <c r="D127" s="291"/>
      <c r="E127" s="19">
        <v>0</v>
      </c>
      <c r="F127" s="19"/>
      <c r="G127" s="19">
        <v>0</v>
      </c>
      <c r="H127" s="128">
        <f>G127*E127</f>
        <v>0</v>
      </c>
      <c r="J127" s="162"/>
      <c r="K127" s="3"/>
      <c r="L127" s="152"/>
      <c r="M127" s="163">
        <v>103</v>
      </c>
      <c r="N127" s="164"/>
    </row>
    <row r="128" spans="1:14" x14ac:dyDescent="0.25">
      <c r="A128" s="4"/>
      <c r="B128" s="17" t="s">
        <v>124</v>
      </c>
      <c r="C128" s="291"/>
      <c r="D128" s="291"/>
      <c r="E128" s="19">
        <v>0</v>
      </c>
      <c r="F128" s="19"/>
      <c r="G128" s="19">
        <v>0</v>
      </c>
      <c r="H128" s="128">
        <f>G128*E128</f>
        <v>0</v>
      </c>
      <c r="J128" s="162"/>
      <c r="K128" s="3"/>
      <c r="L128" s="152"/>
      <c r="M128" s="160">
        <v>104</v>
      </c>
      <c r="N128" s="164"/>
    </row>
    <row r="129" spans="1:14" x14ac:dyDescent="0.25">
      <c r="A129" s="44" t="s">
        <v>155</v>
      </c>
      <c r="B129" s="6"/>
      <c r="C129" s="292"/>
      <c r="D129" s="292"/>
      <c r="E129" s="138"/>
      <c r="F129" s="138"/>
      <c r="G129" s="138"/>
      <c r="H129" s="123">
        <f>SUM(H127:H128)</f>
        <v>0</v>
      </c>
      <c r="J129" s="165">
        <f>SUM(J127:J128)</f>
        <v>0</v>
      </c>
      <c r="K129" s="7">
        <f>J129</f>
        <v>0</v>
      </c>
      <c r="L129" s="152"/>
      <c r="M129" s="163">
        <v>105</v>
      </c>
      <c r="N129" s="164"/>
    </row>
    <row r="130" spans="1:14" x14ac:dyDescent="0.25">
      <c r="A130" s="4"/>
      <c r="B130" s="2"/>
      <c r="C130" s="291"/>
      <c r="D130" s="291"/>
      <c r="E130" s="19"/>
      <c r="F130" s="19"/>
      <c r="G130" s="19"/>
      <c r="H130" s="128"/>
      <c r="J130" s="162"/>
      <c r="K130" s="3"/>
      <c r="L130" s="152"/>
      <c r="M130" s="160">
        <v>106</v>
      </c>
      <c r="N130" s="164"/>
    </row>
    <row r="131" spans="1:14" x14ac:dyDescent="0.25">
      <c r="A131" s="44" t="s">
        <v>125</v>
      </c>
      <c r="B131" s="6"/>
      <c r="C131" s="290" t="s">
        <v>126</v>
      </c>
      <c r="D131" s="290"/>
      <c r="E131" s="138"/>
      <c r="F131" s="138"/>
      <c r="G131" s="138"/>
      <c r="H131" s="123">
        <v>50000</v>
      </c>
      <c r="J131" s="165">
        <v>0</v>
      </c>
      <c r="K131" s="7">
        <f>J131</f>
        <v>0</v>
      </c>
      <c r="L131" s="152"/>
      <c r="M131" s="163">
        <v>107</v>
      </c>
      <c r="N131" s="164"/>
    </row>
    <row r="132" spans="1:14" x14ac:dyDescent="0.25">
      <c r="A132" s="44" t="s">
        <v>127</v>
      </c>
      <c r="B132" s="6"/>
      <c r="C132" s="290" t="s">
        <v>128</v>
      </c>
      <c r="D132" s="290"/>
      <c r="E132" s="138">
        <f>H21</f>
        <v>96</v>
      </c>
      <c r="F132" s="138" t="s">
        <v>55</v>
      </c>
      <c r="G132" s="138">
        <v>1300</v>
      </c>
      <c r="H132" s="123">
        <f>G132*E132</f>
        <v>124800</v>
      </c>
      <c r="J132" s="165">
        <v>0</v>
      </c>
      <c r="K132" s="7">
        <f>J132</f>
        <v>0</v>
      </c>
      <c r="L132" s="152"/>
      <c r="M132" s="160">
        <v>108</v>
      </c>
      <c r="N132" s="164"/>
    </row>
    <row r="133" spans="1:14" x14ac:dyDescent="0.25">
      <c r="A133" s="51"/>
      <c r="B133" s="13"/>
      <c r="C133" s="286"/>
      <c r="D133" s="286"/>
      <c r="E133" s="137"/>
      <c r="F133" s="137"/>
      <c r="G133" s="137"/>
      <c r="H133" s="60"/>
      <c r="J133" s="162"/>
      <c r="K133" s="3"/>
      <c r="L133" s="152"/>
      <c r="M133" s="163">
        <v>109</v>
      </c>
      <c r="N133" s="164"/>
    </row>
    <row r="134" spans="1:14" x14ac:dyDescent="0.25">
      <c r="A134" s="44" t="s">
        <v>129</v>
      </c>
      <c r="B134" s="6"/>
      <c r="C134" s="293" t="s">
        <v>130</v>
      </c>
      <c r="D134" s="293"/>
      <c r="E134" s="138"/>
      <c r="F134" s="138"/>
      <c r="G134" s="138"/>
      <c r="H134" s="123">
        <v>750000</v>
      </c>
      <c r="J134" s="165">
        <v>0</v>
      </c>
      <c r="K134" s="7">
        <f>J134</f>
        <v>0</v>
      </c>
      <c r="L134" s="152"/>
      <c r="M134" s="160">
        <v>110</v>
      </c>
      <c r="N134" s="164"/>
    </row>
    <row r="135" spans="1:14" x14ac:dyDescent="0.25">
      <c r="A135" s="43"/>
      <c r="B135" s="2"/>
      <c r="C135" s="237"/>
      <c r="D135" s="237"/>
      <c r="E135" s="19"/>
      <c r="F135" s="19"/>
      <c r="G135" s="19"/>
      <c r="H135" s="128"/>
      <c r="J135" s="162"/>
      <c r="K135" s="3"/>
      <c r="L135" s="152"/>
      <c r="M135" s="163">
        <v>111</v>
      </c>
      <c r="N135" s="164"/>
    </row>
    <row r="136" spans="1:14" x14ac:dyDescent="0.25">
      <c r="A136" s="44" t="s">
        <v>131</v>
      </c>
      <c r="B136" s="6"/>
      <c r="C136" s="290"/>
      <c r="D136" s="290"/>
      <c r="E136" s="138"/>
      <c r="F136" s="138"/>
      <c r="G136" s="138"/>
      <c r="H136" s="123"/>
      <c r="J136" s="165">
        <v>0</v>
      </c>
      <c r="K136" s="7">
        <f>J136</f>
        <v>0</v>
      </c>
      <c r="L136" s="152"/>
      <c r="M136" s="160">
        <v>112</v>
      </c>
      <c r="N136" s="164"/>
    </row>
    <row r="137" spans="1:14" x14ac:dyDescent="0.25">
      <c r="A137" s="43"/>
      <c r="B137" s="2"/>
      <c r="C137" s="237"/>
      <c r="D137" s="237"/>
      <c r="E137" s="19"/>
      <c r="F137" s="19"/>
      <c r="G137" s="19"/>
      <c r="H137" s="128"/>
      <c r="J137" s="162"/>
      <c r="K137" s="3"/>
      <c r="L137" s="152"/>
      <c r="M137" s="163">
        <v>113</v>
      </c>
      <c r="N137" s="164"/>
    </row>
    <row r="138" spans="1:14" x14ac:dyDescent="0.25">
      <c r="A138" s="44" t="s">
        <v>140</v>
      </c>
      <c r="B138" s="6"/>
      <c r="C138" s="293" t="s">
        <v>126</v>
      </c>
      <c r="D138" s="293"/>
      <c r="E138" s="138"/>
      <c r="F138" s="138"/>
      <c r="G138" s="138"/>
      <c r="H138" s="123">
        <v>500000</v>
      </c>
      <c r="J138" s="165">
        <v>0</v>
      </c>
      <c r="K138" s="7">
        <f>J138</f>
        <v>0</v>
      </c>
      <c r="L138" s="152"/>
      <c r="M138" s="160">
        <v>114</v>
      </c>
      <c r="N138" s="164"/>
    </row>
    <row r="139" spans="1:14" x14ac:dyDescent="0.25">
      <c r="A139" s="4"/>
      <c r="B139" s="2"/>
      <c r="C139" s="291"/>
      <c r="D139" s="291"/>
      <c r="E139" s="19"/>
      <c r="F139" s="19"/>
      <c r="G139" s="19"/>
      <c r="H139" s="128"/>
      <c r="J139" s="162"/>
      <c r="K139" s="3"/>
      <c r="L139" s="152"/>
      <c r="M139" s="160">
        <v>115</v>
      </c>
      <c r="N139" s="164"/>
    </row>
    <row r="140" spans="1:14" x14ac:dyDescent="0.25">
      <c r="A140" s="4"/>
      <c r="B140" s="2"/>
      <c r="C140" s="291"/>
      <c r="D140" s="291"/>
      <c r="E140" s="19"/>
      <c r="F140" s="19"/>
      <c r="G140" s="19"/>
      <c r="H140" s="128"/>
      <c r="J140" s="162"/>
      <c r="K140" s="3"/>
      <c r="L140" s="152"/>
      <c r="M140" s="160">
        <v>116</v>
      </c>
      <c r="N140" s="164"/>
    </row>
    <row r="141" spans="1:14" x14ac:dyDescent="0.25">
      <c r="A141" s="4"/>
      <c r="B141" s="2"/>
      <c r="C141" s="291"/>
      <c r="D141" s="291"/>
      <c r="E141" s="19"/>
      <c r="F141" s="19"/>
      <c r="G141" s="19"/>
      <c r="H141" s="128"/>
      <c r="J141" s="162"/>
      <c r="K141" s="3"/>
      <c r="L141" s="152"/>
      <c r="M141" s="160">
        <v>117</v>
      </c>
      <c r="N141" s="164"/>
    </row>
    <row r="142" spans="1:14" x14ac:dyDescent="0.25">
      <c r="A142" s="4"/>
      <c r="B142" s="2"/>
      <c r="C142" s="291"/>
      <c r="D142" s="291"/>
      <c r="E142" s="19"/>
      <c r="F142" s="19"/>
      <c r="G142" s="19"/>
      <c r="H142" s="128"/>
      <c r="J142" s="162"/>
      <c r="K142" s="3"/>
      <c r="L142" s="152"/>
      <c r="M142" s="160">
        <v>118</v>
      </c>
      <c r="N142" s="164"/>
    </row>
    <row r="143" spans="1:14" x14ac:dyDescent="0.25">
      <c r="A143" s="4"/>
      <c r="B143" s="2"/>
      <c r="C143" s="291"/>
      <c r="D143" s="291"/>
      <c r="E143" s="19"/>
      <c r="F143" s="19"/>
      <c r="G143" s="19"/>
      <c r="H143" s="128"/>
      <c r="J143" s="162"/>
      <c r="K143" s="3"/>
      <c r="L143" s="152"/>
      <c r="M143" s="160">
        <v>119</v>
      </c>
      <c r="N143" s="164"/>
    </row>
    <row r="144" spans="1:14" ht="15.75" thickBot="1" x14ac:dyDescent="0.3">
      <c r="A144" s="4"/>
      <c r="B144" s="2"/>
      <c r="C144" s="291"/>
      <c r="D144" s="291"/>
      <c r="E144" s="19"/>
      <c r="F144" s="19"/>
      <c r="G144" s="19"/>
      <c r="H144" s="144"/>
      <c r="J144" s="162"/>
      <c r="K144" s="3"/>
      <c r="L144" s="152"/>
      <c r="M144" s="160">
        <v>120</v>
      </c>
      <c r="N144" s="164"/>
    </row>
    <row r="145" spans="1:14" ht="15.75" thickBot="1" x14ac:dyDescent="0.3">
      <c r="A145" s="8"/>
      <c r="B145" s="6"/>
      <c r="C145" s="292"/>
      <c r="D145" s="292"/>
      <c r="E145" s="138"/>
      <c r="F145" s="138" t="s">
        <v>28</v>
      </c>
      <c r="G145" s="143"/>
      <c r="H145" s="149">
        <f>H138+H136+H134+H132+H131+H129+H124+H122+H118+H114+H110+H104+H102+H95+H90+H81++H72+H67+H60+H52+H47+H31</f>
        <v>7247300</v>
      </c>
      <c r="J145" s="165" t="s">
        <v>28</v>
      </c>
      <c r="K145" s="7">
        <f>SUM(K25:K144)</f>
        <v>154100</v>
      </c>
      <c r="L145" s="183"/>
      <c r="M145" s="167"/>
      <c r="N145" s="168">
        <f>SUM(N25:N144)</f>
        <v>1094100</v>
      </c>
    </row>
    <row r="146" spans="1:14" ht="15.75" thickBot="1" x14ac:dyDescent="0.3">
      <c r="A146" s="10"/>
      <c r="B146" s="11"/>
      <c r="C146" s="294"/>
      <c r="D146" s="295"/>
      <c r="E146" s="12"/>
      <c r="F146" s="12"/>
      <c r="G146" s="12"/>
      <c r="H146" s="145"/>
      <c r="J146" s="169"/>
      <c r="K146" s="12"/>
      <c r="L146" s="153"/>
      <c r="M146" s="170"/>
      <c r="N146" s="125"/>
    </row>
  </sheetData>
  <mergeCells count="152">
    <mergeCell ref="C144:D144"/>
    <mergeCell ref="C145:D145"/>
    <mergeCell ref="C146:D146"/>
    <mergeCell ref="C141:D141"/>
    <mergeCell ref="C138:D138"/>
    <mergeCell ref="C139:D139"/>
    <mergeCell ref="C140:D140"/>
    <mergeCell ref="C135:D135"/>
    <mergeCell ref="C136:D136"/>
    <mergeCell ref="C137:D137"/>
    <mergeCell ref="C142:D142"/>
    <mergeCell ref="C143:D143"/>
    <mergeCell ref="C126:D126"/>
    <mergeCell ref="C127:D127"/>
    <mergeCell ref="C128:D128"/>
    <mergeCell ref="C123:D123"/>
    <mergeCell ref="C124:D124"/>
    <mergeCell ref="C125:D125"/>
    <mergeCell ref="C132:D132"/>
    <mergeCell ref="C133:D133"/>
    <mergeCell ref="C134:D134"/>
    <mergeCell ref="C129:D129"/>
    <mergeCell ref="C130:D130"/>
    <mergeCell ref="C131:D131"/>
    <mergeCell ref="C114:D114"/>
    <mergeCell ref="C115:D115"/>
    <mergeCell ref="C116:D116"/>
    <mergeCell ref="C111:D111"/>
    <mergeCell ref="C112:D112"/>
    <mergeCell ref="C113:D113"/>
    <mergeCell ref="C120:D120"/>
    <mergeCell ref="C121:D121"/>
    <mergeCell ref="C122:D122"/>
    <mergeCell ref="C117:D117"/>
    <mergeCell ref="C118:D118"/>
    <mergeCell ref="C119:D119"/>
    <mergeCell ref="C102:D102"/>
    <mergeCell ref="C103:D103"/>
    <mergeCell ref="C104:D104"/>
    <mergeCell ref="C99:D99"/>
    <mergeCell ref="C100:D100"/>
    <mergeCell ref="C101:D101"/>
    <mergeCell ref="C108:D108"/>
    <mergeCell ref="C109:D109"/>
    <mergeCell ref="C110:D110"/>
    <mergeCell ref="C105:D105"/>
    <mergeCell ref="C106:D106"/>
    <mergeCell ref="C107:D107"/>
    <mergeCell ref="C90:D90"/>
    <mergeCell ref="C91:D91"/>
    <mergeCell ref="C92:D92"/>
    <mergeCell ref="C87:D87"/>
    <mergeCell ref="C88:D88"/>
    <mergeCell ref="C89:D89"/>
    <mergeCell ref="C96:D96"/>
    <mergeCell ref="C97:D97"/>
    <mergeCell ref="C98:D98"/>
    <mergeCell ref="C93:D93"/>
    <mergeCell ref="C94:D94"/>
    <mergeCell ref="C95:D95"/>
    <mergeCell ref="C78:D78"/>
    <mergeCell ref="C79:D79"/>
    <mergeCell ref="C80:D80"/>
    <mergeCell ref="C75:D75"/>
    <mergeCell ref="C76:D76"/>
    <mergeCell ref="C77:D77"/>
    <mergeCell ref="C84:D84"/>
    <mergeCell ref="C85:D85"/>
    <mergeCell ref="C86:D86"/>
    <mergeCell ref="C81:D81"/>
    <mergeCell ref="C82:D82"/>
    <mergeCell ref="C83:D83"/>
    <mergeCell ref="C66:D66"/>
    <mergeCell ref="C67:D67"/>
    <mergeCell ref="C68:D68"/>
    <mergeCell ref="C63:D63"/>
    <mergeCell ref="C64:D64"/>
    <mergeCell ref="C65:D65"/>
    <mergeCell ref="C72:D72"/>
    <mergeCell ref="C73:D73"/>
    <mergeCell ref="C74:D74"/>
    <mergeCell ref="C69:D69"/>
    <mergeCell ref="C70:D70"/>
    <mergeCell ref="C71:D71"/>
    <mergeCell ref="C54:D54"/>
    <mergeCell ref="C55:D55"/>
    <mergeCell ref="C56:D56"/>
    <mergeCell ref="C51:D51"/>
    <mergeCell ref="C52:D52"/>
    <mergeCell ref="C53:D53"/>
    <mergeCell ref="C60:D60"/>
    <mergeCell ref="C61:D61"/>
    <mergeCell ref="C62:D62"/>
    <mergeCell ref="C57:D57"/>
    <mergeCell ref="C58:D58"/>
    <mergeCell ref="C59:D59"/>
    <mergeCell ref="C42:D42"/>
    <mergeCell ref="C43:D43"/>
    <mergeCell ref="C44:D44"/>
    <mergeCell ref="C39:D39"/>
    <mergeCell ref="C40:D40"/>
    <mergeCell ref="C41:D41"/>
    <mergeCell ref="C48:D48"/>
    <mergeCell ref="C49:D49"/>
    <mergeCell ref="C50:D50"/>
    <mergeCell ref="C45:D45"/>
    <mergeCell ref="C46:D46"/>
    <mergeCell ref="C47:D47"/>
    <mergeCell ref="C30:D30"/>
    <mergeCell ref="C31:D31"/>
    <mergeCell ref="C32:D32"/>
    <mergeCell ref="C27:D27"/>
    <mergeCell ref="C28:D28"/>
    <mergeCell ref="C29:D29"/>
    <mergeCell ref="C36:D36"/>
    <mergeCell ref="C37:D37"/>
    <mergeCell ref="C38:D38"/>
    <mergeCell ref="C33:D33"/>
    <mergeCell ref="C34:D34"/>
    <mergeCell ref="C35:D35"/>
    <mergeCell ref="C24:D24"/>
    <mergeCell ref="C25:D25"/>
    <mergeCell ref="C26:D26"/>
    <mergeCell ref="A15:A16"/>
    <mergeCell ref="B15:B16"/>
    <mergeCell ref="F15:F16"/>
    <mergeCell ref="G15:G16"/>
    <mergeCell ref="K15:K16"/>
    <mergeCell ref="L15:L16"/>
    <mergeCell ref="A13:A14"/>
    <mergeCell ref="B13:B14"/>
    <mergeCell ref="F13:F14"/>
    <mergeCell ref="G13:G14"/>
    <mergeCell ref="K13:K14"/>
    <mergeCell ref="L13:L14"/>
    <mergeCell ref="L9:L10"/>
    <mergeCell ref="A11:A12"/>
    <mergeCell ref="B11:B12"/>
    <mergeCell ref="F11:F12"/>
    <mergeCell ref="G11:G12"/>
    <mergeCell ref="K11:K12"/>
    <mergeCell ref="L11:L12"/>
    <mergeCell ref="A2:N2"/>
    <mergeCell ref="B3:H3"/>
    <mergeCell ref="M3:N3"/>
    <mergeCell ref="A5:H5"/>
    <mergeCell ref="J5:N5"/>
    <mergeCell ref="A9:A10"/>
    <mergeCell ref="B9:B10"/>
    <mergeCell ref="F9:F10"/>
    <mergeCell ref="G9:G10"/>
    <mergeCell ref="K9:K10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8" scale="50" orientation="portrait" r:id="rId1"/>
  <ignoredErrors>
    <ignoredError sqref="M11:M15 M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Page de couverture</vt:lpstr>
      <vt:lpstr>0. Vue d'ensemble des dépenses</vt:lpstr>
      <vt:lpstr>1a. Budget prévisionnel Puits 1</vt:lpstr>
      <vt:lpstr>1b. Budget prévisionnel Puits 2</vt:lpstr>
      <vt:lpstr>2.a. Coûts réels Puits 1</vt:lpstr>
      <vt:lpstr>2.b. Coûts réels Puits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UB</dc:creator>
  <cp:lastModifiedBy>Nicole Lupi OFEN</cp:lastModifiedBy>
  <cp:lastPrinted>2019-07-14T15:05:22Z</cp:lastPrinted>
  <dcterms:created xsi:type="dcterms:W3CDTF">2018-02-13T15:24:32Z</dcterms:created>
  <dcterms:modified xsi:type="dcterms:W3CDTF">2020-03-09T14:18:34Z</dcterms:modified>
</cp:coreProperties>
</file>