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hemen\MKF\MKFactory et directive\09_Version 4.3 pour publication\"/>
    </mc:Choice>
  </mc:AlternateContent>
  <workbookProtection workbookAlgorithmName="SHA-512" workbookHashValue="Pt1SsKDB6jX6cW7O6WQKyjwNknAXdkaRQDs7j/FXrmghDzUnZVRpTkxiqigOHAP0s0oi0oYYU7voT2ZgBJ6sWg==" workbookSaltValue="s2nLUTB/Iso2MRyAC+vMtg==" workbookSpinCount="100000" lockStructure="1"/>
  <bookViews>
    <workbookView xWindow="0" yWindow="0" windowWidth="12405" windowHeight="3555" tabRatio="738"/>
  </bookViews>
  <sheets>
    <sheet name="Explications" sheetId="3" r:id="rId1"/>
    <sheet name="Données du projet" sheetId="2" r:id="rId2"/>
    <sheet name="a. planification" sheetId="4" state="hidden" r:id="rId3"/>
    <sheet name="b. Terrain-concession-servitude" sheetId="6" state="hidden" r:id="rId4"/>
    <sheet name="c. reconstitution" sheetId="7" state="hidden" r:id="rId5"/>
    <sheet name="d. matériel" sheetId="8" state="hidden" r:id="rId6"/>
    <sheet name="e. construction&amp;montage" sheetId="9" state="hidden" r:id="rId7"/>
    <sheet name="f. démantèlement " sheetId="10" state="hidden" r:id="rId8"/>
    <sheet name="g. maintenance&amp;réparation" sheetId="11" state="hidden" r:id="rId9"/>
    <sheet name="h. remplacement" sheetId="12" state="hidden" r:id="rId10"/>
    <sheet name="i. pertes énergie" sheetId="20" state="hidden" r:id="rId11"/>
    <sheet name="Résultats" sheetId="1" r:id="rId12"/>
    <sheet name="Câblage partiel" sheetId="22" state="hidden" r:id="rId13"/>
    <sheet name="Données pour menus" sheetId="14" state="hidden" r:id="rId14"/>
  </sheets>
  <externalReferences>
    <externalReference r:id="rId15"/>
  </externalReferences>
  <definedNames>
    <definedName name="Material">[1]Feuil1!$C$2:$C$6</definedName>
    <definedName name="Querschnitt">[1]Feuil1!$B$2:$B$12</definedName>
    <definedName name="Spannung">[1]Feuil1!$A$2:$A$6</definedName>
    <definedName name="_xlnm.Print_Area" localSheetId="12">'Câblage partiel'!$A$1:$F$43</definedName>
    <definedName name="_xlnm.Print_Area" localSheetId="0">Explications!$A$1:$B$28</definedName>
    <definedName name="_xlnm.Print_Area" localSheetId="11">Résultats!$A$1:$E$54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2" l="1"/>
  <c r="D3" i="1" l="1"/>
  <c r="C28" i="20" l="1"/>
  <c r="C26" i="20"/>
  <c r="C24" i="20"/>
  <c r="C23" i="20"/>
  <c r="C15" i="20"/>
  <c r="D3" i="20"/>
  <c r="C18" i="12"/>
  <c r="C20" i="12"/>
  <c r="C21" i="12"/>
  <c r="C22" i="12"/>
  <c r="C23" i="12"/>
  <c r="D4" i="12"/>
  <c r="C18" i="11"/>
  <c r="D4" i="11"/>
  <c r="C17" i="11"/>
  <c r="C26" i="11" s="1"/>
  <c r="D4" i="10"/>
  <c r="D4" i="9"/>
  <c r="C7" i="8"/>
  <c r="C31" i="11" l="1"/>
  <c r="C17" i="12"/>
  <c r="C25" i="11"/>
  <c r="C29" i="11"/>
  <c r="C30" i="11"/>
  <c r="C28" i="11"/>
  <c r="C24" i="11"/>
  <c r="C27" i="11"/>
  <c r="D4" i="8"/>
  <c r="D5" i="7"/>
  <c r="D4" i="6"/>
  <c r="D5" i="4"/>
  <c r="A24" i="11"/>
  <c r="B9" i="4"/>
  <c r="C9" i="4"/>
  <c r="C23" i="11" l="1"/>
  <c r="F5" i="2"/>
  <c r="E3" i="20" l="1"/>
  <c r="D26" i="20" s="1"/>
  <c r="H2" i="1"/>
  <c r="E4" i="11"/>
  <c r="D17" i="11" s="1"/>
  <c r="D24" i="11" s="1"/>
  <c r="E4" i="12"/>
  <c r="E4" i="9"/>
  <c r="D10" i="9" s="1"/>
  <c r="E4" i="10"/>
  <c r="E5" i="7"/>
  <c r="D10" i="7" s="1"/>
  <c r="E8" i="1" s="1"/>
  <c r="F61" i="1" s="1"/>
  <c r="E4" i="8"/>
  <c r="D7" i="8" s="1"/>
  <c r="G58" i="2"/>
  <c r="E5" i="4"/>
  <c r="D9" i="4" s="1"/>
  <c r="E6" i="1" s="1"/>
  <c r="F59" i="1" s="1"/>
  <c r="E4" i="6"/>
  <c r="D12" i="6" s="1"/>
  <c r="G80" i="2"/>
  <c r="G75" i="2"/>
  <c r="G73" i="2"/>
  <c r="G54" i="2"/>
  <c r="G42" i="2"/>
  <c r="G32" i="2"/>
  <c r="G66" i="2"/>
  <c r="G62" i="2"/>
  <c r="G40" i="2"/>
  <c r="G63" i="2"/>
  <c r="G45" i="2"/>
  <c r="G69" i="2"/>
  <c r="G83" i="2"/>
  <c r="G76" i="2"/>
  <c r="G61" i="2"/>
  <c r="G53" i="2"/>
  <c r="G67" i="2"/>
  <c r="G36" i="2"/>
  <c r="G82" i="2"/>
  <c r="G77" i="2"/>
  <c r="G46" i="2"/>
  <c r="G39" i="2"/>
  <c r="G64" i="2"/>
  <c r="G68" i="2"/>
  <c r="G81" i="2"/>
  <c r="G74" i="2"/>
  <c r="G57" i="2"/>
  <c r="G65" i="2"/>
  <c r="B16" i="8"/>
  <c r="D24" i="20" l="1"/>
  <c r="D15" i="20"/>
  <c r="D21" i="20"/>
  <c r="D23" i="20"/>
  <c r="D21" i="12"/>
  <c r="D19" i="12"/>
  <c r="D23" i="12"/>
  <c r="D20" i="12"/>
  <c r="D22" i="12"/>
  <c r="D18" i="11"/>
  <c r="D26" i="11"/>
  <c r="D31" i="11"/>
  <c r="D30" i="11"/>
  <c r="D25" i="11"/>
  <c r="D28" i="11"/>
  <c r="D29" i="11"/>
  <c r="D27" i="11"/>
  <c r="D11" i="10"/>
  <c r="D10" i="10"/>
  <c r="D11" i="9"/>
  <c r="D9" i="9" s="1"/>
  <c r="E10" i="1" s="1"/>
  <c r="F63" i="1" s="1"/>
  <c r="D15" i="8"/>
  <c r="D14" i="8"/>
  <c r="A31" i="11"/>
  <c r="A30" i="11"/>
  <c r="A29" i="11"/>
  <c r="A28" i="11"/>
  <c r="B23" i="12"/>
  <c r="A23" i="12"/>
  <c r="B22" i="12"/>
  <c r="A22" i="12"/>
  <c r="B23" i="20"/>
  <c r="B19" i="8"/>
  <c r="C19" i="8"/>
  <c r="D9" i="10" l="1"/>
  <c r="E11" i="1" s="1"/>
  <c r="F64" i="1" s="1"/>
  <c r="D13" i="8"/>
  <c r="E9" i="1" s="1"/>
  <c r="F62" i="1" s="1"/>
  <c r="B24" i="20"/>
  <c r="B21" i="20"/>
  <c r="B12" i="12" l="1"/>
  <c r="B7" i="6" l="1"/>
  <c r="C15" i="6" s="1"/>
  <c r="D33" i="6" l="1"/>
  <c r="D49" i="6"/>
  <c r="D65" i="6"/>
  <c r="D81" i="6"/>
  <c r="D97" i="6"/>
  <c r="D113" i="6"/>
  <c r="D80" i="6"/>
  <c r="D26" i="6"/>
  <c r="D42" i="6"/>
  <c r="D58" i="6"/>
  <c r="D74" i="6"/>
  <c r="D90" i="6"/>
  <c r="D106" i="6"/>
  <c r="D32" i="6"/>
  <c r="D64" i="6"/>
  <c r="D108" i="6"/>
  <c r="D35" i="6"/>
  <c r="D51" i="6"/>
  <c r="D67" i="6"/>
  <c r="D83" i="6"/>
  <c r="D99" i="6"/>
  <c r="D115" i="6"/>
  <c r="D48" i="6"/>
  <c r="D84" i="6"/>
  <c r="D24" i="6"/>
  <c r="D41" i="6"/>
  <c r="D57" i="6"/>
  <c r="D89" i="6"/>
  <c r="D105" i="6"/>
  <c r="D104" i="6"/>
  <c r="D66" i="6"/>
  <c r="D98" i="6"/>
  <c r="D44" i="6"/>
  <c r="D27" i="6"/>
  <c r="D59" i="6"/>
  <c r="D91" i="6"/>
  <c r="D28" i="6"/>
  <c r="D112" i="6"/>
  <c r="D29" i="6"/>
  <c r="D61" i="6"/>
  <c r="D93" i="6"/>
  <c r="D60" i="6"/>
  <c r="D38" i="6"/>
  <c r="D70" i="6"/>
  <c r="D102" i="6"/>
  <c r="D52" i="6"/>
  <c r="D96" i="6"/>
  <c r="D47" i="6"/>
  <c r="D79" i="6"/>
  <c r="D111" i="6"/>
  <c r="D72" i="6"/>
  <c r="D37" i="6"/>
  <c r="D53" i="6"/>
  <c r="D69" i="6"/>
  <c r="D85" i="6"/>
  <c r="D101" i="6"/>
  <c r="D117" i="6"/>
  <c r="D92" i="6"/>
  <c r="D30" i="6"/>
  <c r="D46" i="6"/>
  <c r="D62" i="6"/>
  <c r="D78" i="6"/>
  <c r="D94" i="6"/>
  <c r="D110" i="6"/>
  <c r="D36" i="6"/>
  <c r="D76" i="6"/>
  <c r="D120" i="6"/>
  <c r="D39" i="6"/>
  <c r="D55" i="6"/>
  <c r="D71" i="6"/>
  <c r="D87" i="6"/>
  <c r="D103" i="6"/>
  <c r="D119" i="6"/>
  <c r="D56" i="6"/>
  <c r="D100" i="6"/>
  <c r="D22" i="6"/>
  <c r="D25" i="6"/>
  <c r="D73" i="6"/>
  <c r="D121" i="6"/>
  <c r="D34" i="6"/>
  <c r="D50" i="6"/>
  <c r="D82" i="6"/>
  <c r="D114" i="6"/>
  <c r="D88" i="6"/>
  <c r="D43" i="6"/>
  <c r="D75" i="6"/>
  <c r="D107" i="6"/>
  <c r="D68" i="6"/>
  <c r="D45" i="6"/>
  <c r="D77" i="6"/>
  <c r="D109" i="6"/>
  <c r="D116" i="6"/>
  <c r="D54" i="6"/>
  <c r="D86" i="6"/>
  <c r="D118" i="6"/>
  <c r="D31" i="6"/>
  <c r="D63" i="6"/>
  <c r="D95" i="6"/>
  <c r="D40" i="6"/>
  <c r="D23" i="6"/>
  <c r="B15" i="6"/>
  <c r="B22" i="6" s="1"/>
  <c r="D21" i="6" l="1"/>
  <c r="B14" i="20"/>
  <c r="B13" i="20"/>
  <c r="C27" i="20"/>
  <c r="B26" i="20"/>
  <c r="C22" i="20"/>
  <c r="B19" i="12"/>
  <c r="B20" i="12"/>
  <c r="B21" i="12"/>
  <c r="A19" i="12"/>
  <c r="A20" i="12"/>
  <c r="A21" i="12"/>
  <c r="A18" i="12"/>
  <c r="A27" i="11"/>
  <c r="A26" i="11"/>
  <c r="A25" i="11"/>
  <c r="D120" i="20" l="1"/>
  <c r="D124" i="20"/>
  <c r="D128" i="20"/>
  <c r="D132" i="20"/>
  <c r="D136" i="20"/>
  <c r="C120" i="20"/>
  <c r="C124" i="20"/>
  <c r="C128" i="20"/>
  <c r="C132" i="20"/>
  <c r="C136" i="20"/>
  <c r="D122" i="20"/>
  <c r="D134" i="20"/>
  <c r="C126" i="20"/>
  <c r="C134" i="20"/>
  <c r="D117" i="20"/>
  <c r="D121" i="20"/>
  <c r="D125" i="20"/>
  <c r="D129" i="20"/>
  <c r="D133" i="20"/>
  <c r="C117" i="20"/>
  <c r="C121" i="20"/>
  <c r="C125" i="20"/>
  <c r="C129" i="20"/>
  <c r="C133" i="20"/>
  <c r="D118" i="20"/>
  <c r="D126" i="20"/>
  <c r="D130" i="20"/>
  <c r="C118" i="20"/>
  <c r="C122" i="20"/>
  <c r="C130" i="20"/>
  <c r="D119" i="20"/>
  <c r="D135" i="20"/>
  <c r="C131" i="20"/>
  <c r="C123" i="20"/>
  <c r="C127" i="20"/>
  <c r="D123" i="20"/>
  <c r="C119" i="20"/>
  <c r="C135" i="20"/>
  <c r="D127" i="20"/>
  <c r="D131" i="20"/>
  <c r="D17" i="12"/>
  <c r="B17" i="12"/>
  <c r="B118" i="20"/>
  <c r="B122" i="20"/>
  <c r="B126" i="20"/>
  <c r="B130" i="20"/>
  <c r="B134" i="20"/>
  <c r="B120" i="20"/>
  <c r="B119" i="20"/>
  <c r="B123" i="20"/>
  <c r="B127" i="20"/>
  <c r="B131" i="20"/>
  <c r="B135" i="20"/>
  <c r="B125" i="20"/>
  <c r="B133" i="20"/>
  <c r="B117" i="20"/>
  <c r="B128" i="20"/>
  <c r="B136" i="20"/>
  <c r="B121" i="20"/>
  <c r="B129" i="20"/>
  <c r="B124" i="20"/>
  <c r="B132" i="20"/>
  <c r="B18" i="11"/>
  <c r="C11" i="10" l="1"/>
  <c r="C10" i="10"/>
  <c r="B11" i="10"/>
  <c r="B10" i="10"/>
  <c r="C11" i="9"/>
  <c r="C10" i="9"/>
  <c r="B11" i="9"/>
  <c r="B10" i="9"/>
  <c r="C18" i="8"/>
  <c r="C17" i="8"/>
  <c r="C16" i="8"/>
  <c r="B15" i="8"/>
  <c r="B14" i="8"/>
  <c r="B13" i="8" l="1"/>
  <c r="C13" i="8"/>
  <c r="D23" i="11"/>
  <c r="C10" i="7"/>
  <c r="B10" i="7"/>
  <c r="D6" i="1"/>
  <c r="E59" i="1" s="1"/>
  <c r="C6" i="1"/>
  <c r="C59" i="1" s="1"/>
  <c r="B42" i="6"/>
  <c r="C12" i="6"/>
  <c r="B12" i="6"/>
  <c r="C25" i="6" l="1"/>
  <c r="C29" i="6"/>
  <c r="C33" i="6"/>
  <c r="C37" i="6"/>
  <c r="C41" i="6"/>
  <c r="C45" i="6"/>
  <c r="C49" i="6"/>
  <c r="C53" i="6"/>
  <c r="C57" i="6"/>
  <c r="C61" i="6"/>
  <c r="C65" i="6"/>
  <c r="C69" i="6"/>
  <c r="C73" i="6"/>
  <c r="C77" i="6"/>
  <c r="C81" i="6"/>
  <c r="C85" i="6"/>
  <c r="C89" i="6"/>
  <c r="C93" i="6"/>
  <c r="C97" i="6"/>
  <c r="C101" i="6"/>
  <c r="C105" i="6"/>
  <c r="C109" i="6"/>
  <c r="C113" i="6"/>
  <c r="C117" i="6"/>
  <c r="C121" i="6"/>
  <c r="C22" i="6"/>
  <c r="C26" i="6"/>
  <c r="C30" i="6"/>
  <c r="C34" i="6"/>
  <c r="C38" i="6"/>
  <c r="C42" i="6"/>
  <c r="C46" i="6"/>
  <c r="C50" i="6"/>
  <c r="C58" i="6"/>
  <c r="C62" i="6"/>
  <c r="C66" i="6"/>
  <c r="C70" i="6"/>
  <c r="C74" i="6"/>
  <c r="C78" i="6"/>
  <c r="C82" i="6"/>
  <c r="C86" i="6"/>
  <c r="C90" i="6"/>
  <c r="C94" i="6"/>
  <c r="C98" i="6"/>
  <c r="C106" i="6"/>
  <c r="C110" i="6"/>
  <c r="C114" i="6"/>
  <c r="C118" i="6"/>
  <c r="C116" i="6"/>
  <c r="C54" i="6"/>
  <c r="C102" i="6"/>
  <c r="C23" i="6"/>
  <c r="C27" i="6"/>
  <c r="C31" i="6"/>
  <c r="C35" i="6"/>
  <c r="C39" i="6"/>
  <c r="C43" i="6"/>
  <c r="C47" i="6"/>
  <c r="C51" i="6"/>
  <c r="C55" i="6"/>
  <c r="C59" i="6"/>
  <c r="C63" i="6"/>
  <c r="C67" i="6"/>
  <c r="C71" i="6"/>
  <c r="C75" i="6"/>
  <c r="C79" i="6"/>
  <c r="C83" i="6"/>
  <c r="C87" i="6"/>
  <c r="C91" i="6"/>
  <c r="C95" i="6"/>
  <c r="C99" i="6"/>
  <c r="C103" i="6"/>
  <c r="C107" i="6"/>
  <c r="C111" i="6"/>
  <c r="C115" i="6"/>
  <c r="C119" i="6"/>
  <c r="C24" i="6"/>
  <c r="C28" i="6"/>
  <c r="C32" i="6"/>
  <c r="C36" i="6"/>
  <c r="C40" i="6"/>
  <c r="C44" i="6"/>
  <c r="C48" i="6"/>
  <c r="C52" i="6"/>
  <c r="C56" i="6"/>
  <c r="C60" i="6"/>
  <c r="C64" i="6"/>
  <c r="C68" i="6"/>
  <c r="C72" i="6"/>
  <c r="C76" i="6"/>
  <c r="C80" i="6"/>
  <c r="C84" i="6"/>
  <c r="C88" i="6"/>
  <c r="C92" i="6"/>
  <c r="C96" i="6"/>
  <c r="C100" i="6"/>
  <c r="C104" i="6"/>
  <c r="C108" i="6"/>
  <c r="C112" i="6"/>
  <c r="C120" i="6"/>
  <c r="B102" i="6"/>
  <c r="B58" i="6"/>
  <c r="B70" i="6"/>
  <c r="B38" i="6"/>
  <c r="B90" i="6"/>
  <c r="B26" i="6"/>
  <c r="B118" i="6"/>
  <c r="B86" i="6"/>
  <c r="B54" i="6"/>
  <c r="B106" i="6"/>
  <c r="B74" i="6"/>
  <c r="B24" i="6"/>
  <c r="B27" i="6"/>
  <c r="B35" i="6"/>
  <c r="B43" i="6"/>
  <c r="B51" i="6"/>
  <c r="B59" i="6"/>
  <c r="B67" i="6"/>
  <c r="B75" i="6"/>
  <c r="B83" i="6"/>
  <c r="B91" i="6"/>
  <c r="B99" i="6"/>
  <c r="B107" i="6"/>
  <c r="B115" i="6"/>
  <c r="B23" i="6"/>
  <c r="B31" i="6"/>
  <c r="B39" i="6"/>
  <c r="B47" i="6"/>
  <c r="B55" i="6"/>
  <c r="B63" i="6"/>
  <c r="B71" i="6"/>
  <c r="B79" i="6"/>
  <c r="B87" i="6"/>
  <c r="B95" i="6"/>
  <c r="B103" i="6"/>
  <c r="B111" i="6"/>
  <c r="B119" i="6"/>
  <c r="B114" i="6"/>
  <c r="B98" i="6"/>
  <c r="B82" i="6"/>
  <c r="B66" i="6"/>
  <c r="B50" i="6"/>
  <c r="B34" i="6"/>
  <c r="B110" i="6"/>
  <c r="B94" i="6"/>
  <c r="B78" i="6"/>
  <c r="B62" i="6"/>
  <c r="B46" i="6"/>
  <c r="B30" i="6"/>
  <c r="B121" i="6"/>
  <c r="B117" i="6"/>
  <c r="B113" i="6"/>
  <c r="B109" i="6"/>
  <c r="B105" i="6"/>
  <c r="B101" i="6"/>
  <c r="B97" i="6"/>
  <c r="B93" i="6"/>
  <c r="B89" i="6"/>
  <c r="B85" i="6"/>
  <c r="B81" i="6"/>
  <c r="B77" i="6"/>
  <c r="B73" i="6"/>
  <c r="B69" i="6"/>
  <c r="B65" i="6"/>
  <c r="B61" i="6"/>
  <c r="B57" i="6"/>
  <c r="B53" i="6"/>
  <c r="B49" i="6"/>
  <c r="B45" i="6"/>
  <c r="B41" i="6"/>
  <c r="B37" i="6"/>
  <c r="B33" i="6"/>
  <c r="B29" i="6"/>
  <c r="B25" i="6"/>
  <c r="B120" i="6"/>
  <c r="B116" i="6"/>
  <c r="B112" i="6"/>
  <c r="B108" i="6"/>
  <c r="B104" i="6"/>
  <c r="B100" i="6"/>
  <c r="B96" i="6"/>
  <c r="B92" i="6"/>
  <c r="B88" i="6"/>
  <c r="B84" i="6"/>
  <c r="B80" i="6"/>
  <c r="B76" i="6"/>
  <c r="B72" i="6"/>
  <c r="B68" i="6"/>
  <c r="B64" i="6"/>
  <c r="B60" i="6"/>
  <c r="B56" i="6"/>
  <c r="B52" i="6"/>
  <c r="B48" i="6"/>
  <c r="B44" i="6"/>
  <c r="B40" i="6"/>
  <c r="B36" i="6"/>
  <c r="B32" i="6"/>
  <c r="B28" i="6"/>
  <c r="B26" i="2"/>
  <c r="C21" i="6" l="1"/>
  <c r="B21" i="6"/>
  <c r="B19" i="20"/>
  <c r="B18" i="20"/>
  <c r="B17" i="20"/>
  <c r="B16" i="20"/>
  <c r="B20" i="20" l="1"/>
  <c r="D25" i="20" s="1"/>
  <c r="B25" i="20" l="1"/>
  <c r="B30" i="20" s="1"/>
  <c r="C25" i="20"/>
  <c r="C30" i="20" s="1"/>
  <c r="D30" i="20"/>
  <c r="B16" i="2"/>
  <c r="B18" i="2" s="1"/>
  <c r="B11" i="20" l="1"/>
  <c r="D31" i="20" s="1"/>
  <c r="B4" i="12"/>
  <c r="B3" i="12"/>
  <c r="A2" i="12"/>
  <c r="A1" i="12"/>
  <c r="C9" i="10"/>
  <c r="B9" i="10"/>
  <c r="C31" i="20" l="1"/>
  <c r="C60" i="20" s="1"/>
  <c r="D38" i="20"/>
  <c r="D54" i="20"/>
  <c r="D70" i="20"/>
  <c r="D51" i="20"/>
  <c r="D67" i="20"/>
  <c r="D44" i="20"/>
  <c r="D60" i="20"/>
  <c r="D76" i="20"/>
  <c r="D80" i="20"/>
  <c r="D96" i="20"/>
  <c r="D112" i="20"/>
  <c r="D94" i="20"/>
  <c r="D65" i="20"/>
  <c r="D89" i="20"/>
  <c r="D105" i="20"/>
  <c r="D37" i="20"/>
  <c r="D78" i="20"/>
  <c r="D98" i="20"/>
  <c r="D103" i="20"/>
  <c r="D79" i="20"/>
  <c r="D113" i="20"/>
  <c r="D53" i="20"/>
  <c r="D106" i="20"/>
  <c r="D41" i="20"/>
  <c r="D91" i="20"/>
  <c r="D101" i="20"/>
  <c r="D114" i="20"/>
  <c r="D87" i="20"/>
  <c r="D107" i="20"/>
  <c r="D42" i="20"/>
  <c r="D58" i="20"/>
  <c r="D39" i="20"/>
  <c r="D55" i="20"/>
  <c r="D71" i="20"/>
  <c r="D48" i="20"/>
  <c r="D64" i="20"/>
  <c r="D45" i="20"/>
  <c r="D84" i="20"/>
  <c r="D100" i="20"/>
  <c r="D116" i="20"/>
  <c r="D110" i="20"/>
  <c r="D77" i="20"/>
  <c r="D93" i="20"/>
  <c r="D109" i="20"/>
  <c r="D82" i="20"/>
  <c r="D102" i="20"/>
  <c r="D57" i="20"/>
  <c r="D95" i="20"/>
  <c r="D99" i="20"/>
  <c r="D73" i="20"/>
  <c r="D111" i="20"/>
  <c r="D97" i="20"/>
  <c r="D46" i="20"/>
  <c r="D62" i="20"/>
  <c r="D43" i="20"/>
  <c r="D59" i="20"/>
  <c r="D75" i="20"/>
  <c r="D52" i="20"/>
  <c r="D68" i="20"/>
  <c r="D61" i="20"/>
  <c r="D88" i="20"/>
  <c r="D104" i="20"/>
  <c r="D81" i="20"/>
  <c r="D86" i="20"/>
  <c r="D83" i="20"/>
  <c r="D90" i="20"/>
  <c r="D50" i="20"/>
  <c r="D66" i="20"/>
  <c r="D47" i="20"/>
  <c r="D63" i="20"/>
  <c r="D40" i="20"/>
  <c r="D56" i="20"/>
  <c r="D72" i="20"/>
  <c r="D74" i="20"/>
  <c r="D92" i="20"/>
  <c r="D108" i="20"/>
  <c r="D49" i="20"/>
  <c r="D85" i="20"/>
  <c r="D69" i="20"/>
  <c r="D115" i="20"/>
  <c r="B31" i="20"/>
  <c r="A2" i="20"/>
  <c r="A2" i="11"/>
  <c r="A2" i="10"/>
  <c r="A2" i="9"/>
  <c r="A2" i="8"/>
  <c r="A2" i="7"/>
  <c r="A2" i="6"/>
  <c r="A2" i="4"/>
  <c r="C110" i="20" l="1"/>
  <c r="C44" i="20"/>
  <c r="C83" i="20"/>
  <c r="C113" i="20"/>
  <c r="C95" i="20"/>
  <c r="C49" i="20"/>
  <c r="C90" i="20"/>
  <c r="C106" i="20"/>
  <c r="C68" i="20"/>
  <c r="C50" i="20"/>
  <c r="C101" i="20"/>
  <c r="C70" i="20"/>
  <c r="C81" i="20"/>
  <c r="C112" i="20"/>
  <c r="C85" i="20"/>
  <c r="C56" i="20"/>
  <c r="C98" i="20"/>
  <c r="C45" i="20"/>
  <c r="C105" i="20"/>
  <c r="C48" i="20"/>
  <c r="C87" i="20"/>
  <c r="C78" i="20"/>
  <c r="C71" i="20"/>
  <c r="C111" i="20"/>
  <c r="C58" i="20"/>
  <c r="C63" i="20"/>
  <c r="C73" i="20"/>
  <c r="C59" i="20"/>
  <c r="C67" i="20"/>
  <c r="C108" i="20"/>
  <c r="C91" i="20"/>
  <c r="C88" i="20"/>
  <c r="C79" i="20"/>
  <c r="C43" i="20"/>
  <c r="C100" i="20"/>
  <c r="C55" i="20"/>
  <c r="C107" i="20"/>
  <c r="C54" i="20"/>
  <c r="C57" i="20"/>
  <c r="C96" i="20"/>
  <c r="C94" i="20"/>
  <c r="C109" i="20"/>
  <c r="C102" i="20"/>
  <c r="C53" i="20"/>
  <c r="C92" i="20"/>
  <c r="C65" i="20"/>
  <c r="C72" i="20"/>
  <c r="C51" i="20"/>
  <c r="C77" i="20"/>
  <c r="C84" i="20"/>
  <c r="C47" i="20"/>
  <c r="C39" i="20"/>
  <c r="C37" i="20"/>
  <c r="C41" i="20"/>
  <c r="C64" i="20"/>
  <c r="C97" i="20"/>
  <c r="C61" i="20"/>
  <c r="C46" i="20"/>
  <c r="C114" i="20"/>
  <c r="C76" i="20"/>
  <c r="C38" i="20"/>
  <c r="C104" i="20"/>
  <c r="C40" i="20"/>
  <c r="C66" i="20"/>
  <c r="C62" i="20"/>
  <c r="C116" i="20"/>
  <c r="C52" i="20"/>
  <c r="C93" i="20"/>
  <c r="C103" i="20"/>
  <c r="C82" i="20"/>
  <c r="C89" i="20"/>
  <c r="C86" i="20"/>
  <c r="C80" i="20"/>
  <c r="C115" i="20"/>
  <c r="C99" i="20"/>
  <c r="C75" i="20"/>
  <c r="C74" i="20"/>
  <c r="C69" i="20"/>
  <c r="C42" i="20"/>
  <c r="B51" i="20"/>
  <c r="B53" i="20"/>
  <c r="B50" i="20"/>
  <c r="B66" i="20"/>
  <c r="B82" i="20"/>
  <c r="B98" i="20"/>
  <c r="B114" i="20"/>
  <c r="B44" i="20"/>
  <c r="B88" i="20"/>
  <c r="B67" i="20"/>
  <c r="B83" i="20"/>
  <c r="B99" i="20"/>
  <c r="B115" i="20"/>
  <c r="B60" i="20"/>
  <c r="B84" i="20"/>
  <c r="B108" i="20"/>
  <c r="B113" i="20"/>
  <c r="B89" i="20"/>
  <c r="B61" i="20"/>
  <c r="B97" i="20"/>
  <c r="B49" i="20"/>
  <c r="B112" i="20"/>
  <c r="B58" i="20"/>
  <c r="B90" i="20"/>
  <c r="B106" i="20"/>
  <c r="B116" i="20"/>
  <c r="B59" i="20"/>
  <c r="B75" i="20"/>
  <c r="B107" i="20"/>
  <c r="B72" i="20"/>
  <c r="B93" i="20"/>
  <c r="B46" i="20"/>
  <c r="B62" i="20"/>
  <c r="B94" i="20"/>
  <c r="B47" i="20"/>
  <c r="B63" i="20"/>
  <c r="B95" i="20"/>
  <c r="B56" i="20"/>
  <c r="B100" i="20"/>
  <c r="B101" i="20"/>
  <c r="B38" i="20"/>
  <c r="B54" i="20"/>
  <c r="B70" i="20"/>
  <c r="B86" i="20"/>
  <c r="B102" i="20"/>
  <c r="B52" i="20"/>
  <c r="B104" i="20"/>
  <c r="B39" i="20"/>
  <c r="B55" i="20"/>
  <c r="B71" i="20"/>
  <c r="B87" i="20"/>
  <c r="B103" i="20"/>
  <c r="B40" i="20"/>
  <c r="B64" i="20"/>
  <c r="B92" i="20"/>
  <c r="B69" i="20"/>
  <c r="B41" i="20"/>
  <c r="B105" i="20"/>
  <c r="B77" i="20"/>
  <c r="B42" i="20"/>
  <c r="B74" i="20"/>
  <c r="B68" i="20"/>
  <c r="B43" i="20"/>
  <c r="B91" i="20"/>
  <c r="B48" i="20"/>
  <c r="B96" i="20"/>
  <c r="B85" i="20"/>
  <c r="B57" i="20"/>
  <c r="B37" i="20"/>
  <c r="B65" i="20"/>
  <c r="B78" i="20"/>
  <c r="B110" i="20"/>
  <c r="B76" i="20"/>
  <c r="B79" i="20"/>
  <c r="B111" i="20"/>
  <c r="B80" i="20"/>
  <c r="B73" i="20"/>
  <c r="B109" i="20"/>
  <c r="B81" i="20"/>
  <c r="B45" i="20"/>
  <c r="B12" i="2"/>
  <c r="B5" i="12" s="1"/>
  <c r="C36" i="20" l="1"/>
  <c r="B5" i="20"/>
  <c r="B4" i="20"/>
  <c r="B3" i="20"/>
  <c r="A1" i="20"/>
  <c r="B16" i="11" l="1"/>
  <c r="B24" i="11" s="1"/>
  <c r="B15" i="11"/>
  <c r="C9" i="9"/>
  <c r="B9" i="9"/>
  <c r="B30" i="11" l="1"/>
  <c r="B31" i="11"/>
  <c r="B28" i="11"/>
  <c r="B29" i="11"/>
  <c r="B26" i="11"/>
  <c r="B25" i="11"/>
  <c r="B27" i="11"/>
  <c r="B36" i="20"/>
  <c r="B23" i="11" l="1"/>
  <c r="D36" i="20"/>
  <c r="B14" i="11"/>
  <c r="B5" i="11"/>
  <c r="B4" i="11"/>
  <c r="B3" i="11"/>
  <c r="A1" i="11"/>
  <c r="D11" i="1"/>
  <c r="E64" i="1" s="1"/>
  <c r="C11" i="1"/>
  <c r="C64" i="1" s="1"/>
  <c r="B5" i="10"/>
  <c r="B4" i="10"/>
  <c r="B3" i="10"/>
  <c r="A1" i="10"/>
  <c r="D10" i="1"/>
  <c r="E63" i="1" s="1"/>
  <c r="C10" i="1"/>
  <c r="C63" i="1" s="1"/>
  <c r="B5" i="9"/>
  <c r="B4" i="9"/>
  <c r="B3" i="9"/>
  <c r="A1" i="9"/>
  <c r="D118" i="11" l="1"/>
  <c r="D122" i="11"/>
  <c r="D126" i="11"/>
  <c r="D130" i="11"/>
  <c r="D134" i="11"/>
  <c r="C39" i="11"/>
  <c r="C43" i="11"/>
  <c r="C47" i="11"/>
  <c r="C51" i="11"/>
  <c r="C55" i="11"/>
  <c r="C59" i="11"/>
  <c r="C63" i="11"/>
  <c r="C67" i="11"/>
  <c r="C71" i="11"/>
  <c r="C75" i="11"/>
  <c r="C79" i="11"/>
  <c r="C83" i="11"/>
  <c r="C87" i="11"/>
  <c r="C91" i="11"/>
  <c r="C95" i="11"/>
  <c r="C99" i="11"/>
  <c r="C103" i="11"/>
  <c r="C107" i="11"/>
  <c r="C111" i="11"/>
  <c r="C115" i="11"/>
  <c r="C119" i="11"/>
  <c r="C123" i="11"/>
  <c r="C127" i="11"/>
  <c r="C131" i="11"/>
  <c r="C135" i="11"/>
  <c r="D119" i="11"/>
  <c r="D123" i="11"/>
  <c r="D127" i="11"/>
  <c r="D131" i="11"/>
  <c r="D135" i="11"/>
  <c r="C40" i="11"/>
  <c r="C44" i="11"/>
  <c r="C48" i="11"/>
  <c r="C52" i="11"/>
  <c r="D120" i="11"/>
  <c r="D128" i="11"/>
  <c r="D136" i="11"/>
  <c r="C45" i="11"/>
  <c r="C53" i="11"/>
  <c r="C58" i="11"/>
  <c r="C64" i="11"/>
  <c r="C69" i="11"/>
  <c r="C74" i="11"/>
  <c r="C80" i="11"/>
  <c r="C85" i="11"/>
  <c r="C90" i="11"/>
  <c r="C96" i="11"/>
  <c r="C101" i="11"/>
  <c r="C106" i="11"/>
  <c r="C112" i="11"/>
  <c r="C117" i="11"/>
  <c r="C122" i="11"/>
  <c r="C128" i="11"/>
  <c r="C133" i="11"/>
  <c r="D121" i="11"/>
  <c r="D129" i="11"/>
  <c r="C38" i="11"/>
  <c r="C46" i="11"/>
  <c r="C54" i="11"/>
  <c r="C60" i="11"/>
  <c r="C65" i="11"/>
  <c r="C70" i="11"/>
  <c r="C76" i="11"/>
  <c r="C81" i="11"/>
  <c r="C86" i="11"/>
  <c r="C92" i="11"/>
  <c r="C97" i="11"/>
  <c r="C102" i="11"/>
  <c r="C108" i="11"/>
  <c r="C113" i="11"/>
  <c r="C118" i="11"/>
  <c r="C124" i="11"/>
  <c r="C129" i="11"/>
  <c r="C134" i="11"/>
  <c r="C114" i="11"/>
  <c r="C125" i="11"/>
  <c r="C136" i="11"/>
  <c r="D124" i="11"/>
  <c r="D132" i="11"/>
  <c r="C41" i="11"/>
  <c r="C49" i="11"/>
  <c r="C56" i="11"/>
  <c r="C61" i="11"/>
  <c r="C66" i="11"/>
  <c r="C72" i="11"/>
  <c r="C77" i="11"/>
  <c r="C82" i="11"/>
  <c r="C88" i="11"/>
  <c r="C93" i="11"/>
  <c r="C98" i="11"/>
  <c r="C104" i="11"/>
  <c r="C109" i="11"/>
  <c r="C120" i="11"/>
  <c r="C130" i="11"/>
  <c r="C89" i="11"/>
  <c r="C100" i="11"/>
  <c r="C110" i="11"/>
  <c r="C126" i="11"/>
  <c r="C37" i="11"/>
  <c r="D117" i="11"/>
  <c r="D125" i="11"/>
  <c r="D133" i="11"/>
  <c r="C42" i="11"/>
  <c r="C50" i="11"/>
  <c r="C57" i="11"/>
  <c r="C62" i="11"/>
  <c r="C68" i="11"/>
  <c r="C73" i="11"/>
  <c r="C78" i="11"/>
  <c r="C84" i="11"/>
  <c r="C94" i="11"/>
  <c r="C105" i="11"/>
  <c r="C116" i="11"/>
  <c r="C121" i="11"/>
  <c r="C132" i="11"/>
  <c r="D114" i="11"/>
  <c r="D69" i="11"/>
  <c r="D103" i="11"/>
  <c r="D87" i="11"/>
  <c r="D108" i="11"/>
  <c r="D83" i="11"/>
  <c r="D40" i="11"/>
  <c r="D112" i="11"/>
  <c r="D44" i="11"/>
  <c r="D63" i="11"/>
  <c r="D106" i="11"/>
  <c r="D37" i="11"/>
  <c r="D107" i="11"/>
  <c r="D43" i="11"/>
  <c r="D78" i="11"/>
  <c r="D77" i="11"/>
  <c r="D70" i="11"/>
  <c r="D105" i="11"/>
  <c r="D41" i="11"/>
  <c r="D52" i="11"/>
  <c r="D65" i="11"/>
  <c r="D85" i="11"/>
  <c r="D45" i="11"/>
  <c r="D62" i="11"/>
  <c r="D42" i="11"/>
  <c r="D76" i="11"/>
  <c r="D79" i="11"/>
  <c r="D84" i="11"/>
  <c r="D109" i="11"/>
  <c r="D57" i="11"/>
  <c r="D100" i="11"/>
  <c r="D71" i="11"/>
  <c r="D74" i="11"/>
  <c r="D94" i="11"/>
  <c r="D60" i="11"/>
  <c r="D67" i="11"/>
  <c r="D110" i="11"/>
  <c r="D93" i="11"/>
  <c r="D111" i="11"/>
  <c r="D47" i="11"/>
  <c r="D82" i="11"/>
  <c r="D91" i="11"/>
  <c r="D104" i="11"/>
  <c r="D50" i="11"/>
  <c r="D54" i="11"/>
  <c r="D89" i="11"/>
  <c r="D113" i="11"/>
  <c r="D101" i="11"/>
  <c r="D49" i="11"/>
  <c r="D96" i="11"/>
  <c r="D64" i="11"/>
  <c r="D59" i="11"/>
  <c r="D86" i="11"/>
  <c r="D81" i="11"/>
  <c r="D72" i="11"/>
  <c r="D48" i="11"/>
  <c r="D88" i="11"/>
  <c r="D115" i="11"/>
  <c r="D51" i="11"/>
  <c r="D90" i="11"/>
  <c r="D61" i="11"/>
  <c r="D95" i="11"/>
  <c r="D116" i="11"/>
  <c r="D58" i="11"/>
  <c r="D53" i="11"/>
  <c r="D75" i="11"/>
  <c r="D56" i="11"/>
  <c r="D68" i="11"/>
  <c r="D102" i="11"/>
  <c r="D38" i="11"/>
  <c r="D73" i="11"/>
  <c r="D46" i="11"/>
  <c r="D97" i="11"/>
  <c r="D55" i="11"/>
  <c r="D39" i="11"/>
  <c r="D99" i="11"/>
  <c r="D66" i="11"/>
  <c r="D92" i="11"/>
  <c r="D98" i="11"/>
  <c r="D80" i="11"/>
  <c r="B41" i="11"/>
  <c r="B45" i="11"/>
  <c r="B49" i="11"/>
  <c r="B53" i="11"/>
  <c r="B57" i="11"/>
  <c r="B61" i="11"/>
  <c r="B65" i="11"/>
  <c r="B69" i="11"/>
  <c r="B73" i="11"/>
  <c r="B77" i="11"/>
  <c r="B81" i="11"/>
  <c r="B85" i="11"/>
  <c r="B89" i="11"/>
  <c r="B93" i="11"/>
  <c r="B97" i="11"/>
  <c r="B101" i="11"/>
  <c r="B105" i="11"/>
  <c r="B109" i="11"/>
  <c r="B113" i="11"/>
  <c r="B117" i="11"/>
  <c r="B121" i="11"/>
  <c r="B125" i="11"/>
  <c r="B129" i="11"/>
  <c r="B133" i="11"/>
  <c r="B38" i="11"/>
  <c r="B42" i="11"/>
  <c r="B46" i="11"/>
  <c r="B50" i="11"/>
  <c r="B54" i="11"/>
  <c r="B58" i="11"/>
  <c r="B62" i="11"/>
  <c r="B66" i="11"/>
  <c r="B70" i="11"/>
  <c r="B74" i="11"/>
  <c r="B78" i="11"/>
  <c r="B82" i="11"/>
  <c r="B86" i="11"/>
  <c r="B90" i="11"/>
  <c r="B94" i="11"/>
  <c r="B98" i="11"/>
  <c r="B102" i="11"/>
  <c r="B106" i="11"/>
  <c r="B110" i="11"/>
  <c r="B114" i="11"/>
  <c r="B118" i="11"/>
  <c r="B122" i="11"/>
  <c r="B126" i="11"/>
  <c r="B130" i="11"/>
  <c r="B134" i="11"/>
  <c r="B39" i="11"/>
  <c r="B44" i="11"/>
  <c r="B48" i="11"/>
  <c r="B56" i="11"/>
  <c r="B64" i="11"/>
  <c r="B72" i="11"/>
  <c r="B80" i="11"/>
  <c r="B88" i="11"/>
  <c r="B96" i="11"/>
  <c r="B104" i="11"/>
  <c r="B112" i="11"/>
  <c r="B120" i="11"/>
  <c r="B128" i="11"/>
  <c r="B136" i="11"/>
  <c r="B43" i="11"/>
  <c r="B47" i="11"/>
  <c r="B51" i="11"/>
  <c r="B55" i="11"/>
  <c r="B59" i="11"/>
  <c r="B63" i="11"/>
  <c r="B67" i="11"/>
  <c r="B71" i="11"/>
  <c r="B75" i="11"/>
  <c r="B79" i="11"/>
  <c r="B83" i="11"/>
  <c r="B87" i="11"/>
  <c r="B91" i="11"/>
  <c r="B95" i="11"/>
  <c r="B99" i="11"/>
  <c r="B103" i="11"/>
  <c r="B107" i="11"/>
  <c r="B111" i="11"/>
  <c r="B115" i="11"/>
  <c r="B119" i="11"/>
  <c r="B123" i="11"/>
  <c r="B127" i="11"/>
  <c r="B131" i="11"/>
  <c r="B135" i="11"/>
  <c r="B40" i="11"/>
  <c r="B52" i="11"/>
  <c r="B60" i="11"/>
  <c r="B68" i="11"/>
  <c r="B76" i="11"/>
  <c r="B84" i="11"/>
  <c r="B92" i="11"/>
  <c r="B100" i="11"/>
  <c r="B108" i="11"/>
  <c r="B116" i="11"/>
  <c r="B124" i="11"/>
  <c r="B132" i="11"/>
  <c r="B37" i="11"/>
  <c r="D9" i="1"/>
  <c r="E62" i="1" s="1"/>
  <c r="C9" i="1"/>
  <c r="C62" i="1" s="1"/>
  <c r="B6" i="8"/>
  <c r="B5" i="8"/>
  <c r="B4" i="8"/>
  <c r="B3" i="8"/>
  <c r="A1" i="8"/>
  <c r="C36" i="11" l="1"/>
  <c r="B36" i="11"/>
  <c r="D36" i="11"/>
  <c r="D8" i="1" l="1"/>
  <c r="E61" i="1" s="1"/>
  <c r="C8" i="1"/>
  <c r="C61" i="1" s="1"/>
  <c r="B3" i="7"/>
  <c r="B5" i="7"/>
  <c r="B4" i="7"/>
  <c r="A1" i="7"/>
  <c r="B3" i="6"/>
  <c r="B5" i="6"/>
  <c r="B4" i="6"/>
  <c r="A1" i="6"/>
  <c r="B3" i="4"/>
  <c r="B5" i="4"/>
  <c r="B4" i="4"/>
  <c r="A1" i="4"/>
  <c r="B28" i="2"/>
  <c r="B11" i="12" s="1"/>
  <c r="G20" i="12" l="1"/>
  <c r="G23" i="12"/>
  <c r="G22" i="12"/>
  <c r="G21" i="12"/>
  <c r="G18" i="12"/>
  <c r="F21" i="12"/>
  <c r="F22" i="12"/>
  <c r="F23" i="12"/>
  <c r="H22" i="12"/>
  <c r="H23" i="12"/>
  <c r="H21" i="12"/>
  <c r="H20" i="12"/>
  <c r="F20" i="12"/>
  <c r="H19" i="12"/>
  <c r="F19" i="12"/>
  <c r="B6" i="6"/>
  <c r="B12" i="20"/>
  <c r="B13" i="11"/>
  <c r="F129" i="20" l="1"/>
  <c r="H134" i="20"/>
  <c r="F131" i="20"/>
  <c r="G134" i="20"/>
  <c r="H120" i="20"/>
  <c r="H127" i="20"/>
  <c r="G125" i="20"/>
  <c r="F123" i="20"/>
  <c r="G121" i="20"/>
  <c r="H132" i="20"/>
  <c r="F121" i="20"/>
  <c r="F128" i="20"/>
  <c r="H131" i="20"/>
  <c r="G130" i="20"/>
  <c r="H121" i="20"/>
  <c r="G123" i="20"/>
  <c r="H135" i="20"/>
  <c r="H125" i="20"/>
  <c r="F134" i="20"/>
  <c r="H123" i="20"/>
  <c r="G124" i="20"/>
  <c r="G133" i="20"/>
  <c r="H117" i="20"/>
  <c r="H129" i="20"/>
  <c r="F118" i="20"/>
  <c r="F125" i="20"/>
  <c r="G128" i="20"/>
  <c r="F124" i="20"/>
  <c r="G117" i="20"/>
  <c r="F120" i="20"/>
  <c r="G136" i="20"/>
  <c r="G135" i="20"/>
  <c r="H122" i="20"/>
  <c r="H133" i="20"/>
  <c r="F132" i="20"/>
  <c r="F130" i="20"/>
  <c r="F117" i="20"/>
  <c r="F135" i="20"/>
  <c r="H118" i="20"/>
  <c r="G127" i="20"/>
  <c r="H124" i="20"/>
  <c r="H136" i="20"/>
  <c r="H130" i="20"/>
  <c r="H126" i="20"/>
  <c r="G129" i="20"/>
  <c r="G131" i="20"/>
  <c r="G122" i="20"/>
  <c r="G120" i="20"/>
  <c r="F133" i="20"/>
  <c r="G132" i="20"/>
  <c r="F127" i="20"/>
  <c r="G118" i="20"/>
  <c r="F136" i="20"/>
  <c r="H119" i="20"/>
  <c r="G126" i="20"/>
  <c r="F122" i="20"/>
  <c r="G119" i="20"/>
  <c r="F119" i="20"/>
  <c r="H128" i="20"/>
  <c r="F126" i="20"/>
  <c r="G71" i="20"/>
  <c r="G67" i="20"/>
  <c r="H94" i="20"/>
  <c r="G102" i="20"/>
  <c r="H58" i="20"/>
  <c r="H105" i="20"/>
  <c r="G106" i="20"/>
  <c r="G57" i="20"/>
  <c r="H56" i="20"/>
  <c r="H39" i="20"/>
  <c r="G91" i="20"/>
  <c r="G105" i="20"/>
  <c r="G76" i="20"/>
  <c r="H100" i="20"/>
  <c r="G66" i="20"/>
  <c r="G93" i="20"/>
  <c r="G86" i="20"/>
  <c r="G75" i="20"/>
  <c r="G60" i="20"/>
  <c r="H90" i="20"/>
  <c r="H73" i="20"/>
  <c r="H71" i="20"/>
  <c r="H98" i="20"/>
  <c r="H54" i="20"/>
  <c r="G37" i="20"/>
  <c r="G114" i="20"/>
  <c r="H95" i="20"/>
  <c r="H51" i="20"/>
  <c r="G110" i="20"/>
  <c r="H69" i="20"/>
  <c r="H48" i="20"/>
  <c r="G113" i="20"/>
  <c r="G45" i="20"/>
  <c r="G50" i="20"/>
  <c r="G87" i="20"/>
  <c r="G44" i="20"/>
  <c r="H83" i="20"/>
  <c r="H99" i="20"/>
  <c r="H55" i="20"/>
  <c r="H78" i="20"/>
  <c r="H38" i="20"/>
  <c r="G63" i="20"/>
  <c r="H61" i="20"/>
  <c r="G68" i="20"/>
  <c r="H43" i="20"/>
  <c r="H106" i="20"/>
  <c r="H60" i="20"/>
  <c r="G84" i="20"/>
  <c r="G101" i="20"/>
  <c r="H97" i="20"/>
  <c r="H79" i="20"/>
  <c r="G43" i="20"/>
  <c r="G61" i="20"/>
  <c r="H81" i="20"/>
  <c r="G104" i="20"/>
  <c r="G116" i="20"/>
  <c r="G82" i="20"/>
  <c r="G115" i="20"/>
  <c r="G69" i="20"/>
  <c r="H74" i="20"/>
  <c r="H52" i="20"/>
  <c r="H101" i="20"/>
  <c r="H96" i="20"/>
  <c r="G49" i="20"/>
  <c r="H108" i="20"/>
  <c r="G70" i="20"/>
  <c r="H92" i="20"/>
  <c r="H114" i="20"/>
  <c r="H112" i="20"/>
  <c r="G79" i="20"/>
  <c r="G97" i="20"/>
  <c r="H86" i="20"/>
  <c r="H41" i="20"/>
  <c r="G51" i="20"/>
  <c r="G59" i="20"/>
  <c r="H40" i="20"/>
  <c r="G38" i="20"/>
  <c r="G62" i="20"/>
  <c r="G103" i="20"/>
  <c r="G80" i="20"/>
  <c r="G74" i="20"/>
  <c r="H85" i="20"/>
  <c r="H104" i="20"/>
  <c r="H102" i="20"/>
  <c r="H42" i="20"/>
  <c r="H89" i="20"/>
  <c r="G72" i="20"/>
  <c r="H115" i="20"/>
  <c r="H64" i="20"/>
  <c r="G56" i="20"/>
  <c r="G96" i="20"/>
  <c r="H50" i="20"/>
  <c r="G65" i="20"/>
  <c r="G77" i="20"/>
  <c r="G39" i="20"/>
  <c r="G64" i="20"/>
  <c r="G46" i="20"/>
  <c r="H49" i="20"/>
  <c r="H88" i="20"/>
  <c r="H82" i="20"/>
  <c r="H107" i="20"/>
  <c r="H65" i="20"/>
  <c r="G48" i="20"/>
  <c r="H103" i="20"/>
  <c r="H109" i="20"/>
  <c r="H111" i="20"/>
  <c r="G99" i="20"/>
  <c r="H77" i="20"/>
  <c r="G98" i="20"/>
  <c r="G109" i="20"/>
  <c r="H37" i="20"/>
  <c r="G78" i="20"/>
  <c r="G111" i="20"/>
  <c r="G73" i="20"/>
  <c r="G108" i="20"/>
  <c r="H46" i="20"/>
  <c r="H113" i="20"/>
  <c r="H116" i="20"/>
  <c r="H70" i="20"/>
  <c r="H76" i="20"/>
  <c r="G40" i="20"/>
  <c r="G42" i="20"/>
  <c r="H84" i="20"/>
  <c r="G55" i="20"/>
  <c r="H66" i="20"/>
  <c r="G58" i="20"/>
  <c r="H68" i="20"/>
  <c r="G100" i="20"/>
  <c r="G94" i="20"/>
  <c r="H72" i="20"/>
  <c r="H110" i="20"/>
  <c r="H80" i="20"/>
  <c r="G41" i="20"/>
  <c r="G83" i="20"/>
  <c r="G107" i="20"/>
  <c r="G52" i="20"/>
  <c r="H63" i="20"/>
  <c r="H53" i="20"/>
  <c r="H59" i="20"/>
  <c r="G47" i="20"/>
  <c r="H57" i="20"/>
  <c r="G81" i="20"/>
  <c r="G90" i="20"/>
  <c r="H47" i="20"/>
  <c r="H45" i="20"/>
  <c r="H67" i="20"/>
  <c r="H93" i="20"/>
  <c r="G92" i="20"/>
  <c r="G85" i="20"/>
  <c r="G89" i="20"/>
  <c r="H62" i="20"/>
  <c r="H44" i="20"/>
  <c r="G112" i="20"/>
  <c r="H87" i="20"/>
  <c r="G95" i="20"/>
  <c r="G88" i="20"/>
  <c r="G54" i="20"/>
  <c r="G53" i="20"/>
  <c r="H75" i="20"/>
  <c r="H91" i="20"/>
  <c r="F81" i="20"/>
  <c r="F70" i="20"/>
  <c r="F79" i="20"/>
  <c r="F54" i="20"/>
  <c r="F84" i="20"/>
  <c r="F43" i="20"/>
  <c r="F58" i="20"/>
  <c r="F68" i="20"/>
  <c r="F94" i="20"/>
  <c r="F60" i="20"/>
  <c r="F76" i="20"/>
  <c r="F40" i="20"/>
  <c r="F95" i="20"/>
  <c r="F49" i="20"/>
  <c r="F82" i="20"/>
  <c r="F45" i="20"/>
  <c r="F91" i="20"/>
  <c r="F39" i="20"/>
  <c r="F46" i="20"/>
  <c r="F108" i="20"/>
  <c r="F83" i="20"/>
  <c r="F116" i="20"/>
  <c r="F48" i="20"/>
  <c r="F62" i="20"/>
  <c r="F113" i="20"/>
  <c r="F80" i="20"/>
  <c r="F42" i="20"/>
  <c r="F75" i="20"/>
  <c r="F99" i="20"/>
  <c r="F100" i="20"/>
  <c r="F52" i="20"/>
  <c r="F98" i="20"/>
  <c r="F102" i="20"/>
  <c r="F107" i="20"/>
  <c r="F73" i="20"/>
  <c r="F69" i="20"/>
  <c r="F101" i="20"/>
  <c r="F78" i="20"/>
  <c r="F59" i="20"/>
  <c r="F96" i="20"/>
  <c r="F72" i="20"/>
  <c r="F50" i="20"/>
  <c r="F87" i="20"/>
  <c r="F64" i="20"/>
  <c r="F67" i="20"/>
  <c r="F55" i="20"/>
  <c r="F51" i="20"/>
  <c r="F86" i="20"/>
  <c r="F90" i="20"/>
  <c r="F77" i="20"/>
  <c r="F61" i="20"/>
  <c r="F105" i="20"/>
  <c r="F92" i="20"/>
  <c r="F111" i="20"/>
  <c r="F109" i="20"/>
  <c r="F112" i="20"/>
  <c r="F74" i="20"/>
  <c r="F115" i="20"/>
  <c r="F110" i="20"/>
  <c r="F44" i="20"/>
  <c r="F104" i="20"/>
  <c r="F114" i="20"/>
  <c r="F71" i="20"/>
  <c r="F47" i="20"/>
  <c r="F85" i="20"/>
  <c r="F93" i="20"/>
  <c r="F65" i="20"/>
  <c r="F56" i="20"/>
  <c r="F89" i="20"/>
  <c r="F53" i="20"/>
  <c r="F41" i="20"/>
  <c r="F38" i="20"/>
  <c r="F106" i="20"/>
  <c r="F88" i="20"/>
  <c r="F37" i="20"/>
  <c r="F57" i="20"/>
  <c r="F103" i="20"/>
  <c r="F63" i="20"/>
  <c r="F97" i="20"/>
  <c r="F66" i="20"/>
  <c r="G26" i="11"/>
  <c r="G24" i="11"/>
  <c r="G31" i="11"/>
  <c r="G25" i="11"/>
  <c r="G30" i="11"/>
  <c r="G27" i="11"/>
  <c r="G29" i="11"/>
  <c r="G28" i="11"/>
  <c r="H26" i="11"/>
  <c r="F24" i="11"/>
  <c r="G132" i="11"/>
  <c r="G97" i="11"/>
  <c r="G79" i="11"/>
  <c r="G126" i="11"/>
  <c r="G56" i="11"/>
  <c r="G70" i="11"/>
  <c r="G90" i="11"/>
  <c r="G123" i="11"/>
  <c r="G59" i="11"/>
  <c r="G61" i="11"/>
  <c r="G47" i="11"/>
  <c r="G110" i="11"/>
  <c r="G49" i="11"/>
  <c r="G86" i="11"/>
  <c r="G106" i="11"/>
  <c r="G135" i="11"/>
  <c r="G71" i="11"/>
  <c r="G37" i="11"/>
  <c r="G54" i="11"/>
  <c r="G63" i="11"/>
  <c r="G100" i="11"/>
  <c r="G41" i="11"/>
  <c r="G81" i="11"/>
  <c r="G80" i="11"/>
  <c r="G115" i="11"/>
  <c r="G51" i="11"/>
  <c r="G117" i="11"/>
  <c r="G121" i="11"/>
  <c r="G134" i="11"/>
  <c r="G46" i="11"/>
  <c r="G107" i="11"/>
  <c r="G43" i="11"/>
  <c r="G76" i="11"/>
  <c r="G120" i="11"/>
  <c r="G136" i="11"/>
  <c r="G85" i="11"/>
  <c r="G119" i="11"/>
  <c r="G74" i="11"/>
  <c r="G133" i="11"/>
  <c r="G94" i="11"/>
  <c r="G93" i="11"/>
  <c r="G64" i="11"/>
  <c r="G82" i="11"/>
  <c r="G40" i="11"/>
  <c r="G124" i="11"/>
  <c r="G42" i="11"/>
  <c r="G130" i="11"/>
  <c r="G69" i="11"/>
  <c r="G116" i="11"/>
  <c r="G65" i="11"/>
  <c r="G55" i="11"/>
  <c r="G96" i="11"/>
  <c r="G105" i="11"/>
  <c r="G109" i="11"/>
  <c r="G125" i="11"/>
  <c r="G60" i="11"/>
  <c r="G58" i="11"/>
  <c r="G83" i="11"/>
  <c r="G104" i="11"/>
  <c r="G98" i="11"/>
  <c r="G113" i="11"/>
  <c r="G91" i="11"/>
  <c r="G129" i="11"/>
  <c r="G103" i="11"/>
  <c r="G73" i="11"/>
  <c r="G44" i="11"/>
  <c r="G114" i="11"/>
  <c r="G111" i="11"/>
  <c r="G62" i="11"/>
  <c r="G77" i="11"/>
  <c r="G92" i="11"/>
  <c r="G112" i="11"/>
  <c r="G52" i="11"/>
  <c r="G75" i="11"/>
  <c r="G89" i="11"/>
  <c r="G127" i="11"/>
  <c r="G57" i="11"/>
  <c r="G72" i="11"/>
  <c r="G108" i="11"/>
  <c r="G128" i="11"/>
  <c r="G48" i="11"/>
  <c r="G87" i="11"/>
  <c r="G68" i="11"/>
  <c r="G118" i="11"/>
  <c r="G95" i="11"/>
  <c r="G50" i="11"/>
  <c r="G66" i="11"/>
  <c r="G102" i="11"/>
  <c r="G101" i="11"/>
  <c r="G131" i="11"/>
  <c r="G67" i="11"/>
  <c r="G99" i="11"/>
  <c r="G84" i="11"/>
  <c r="G45" i="11"/>
  <c r="G53" i="11"/>
  <c r="G78" i="11"/>
  <c r="G38" i="11"/>
  <c r="G39" i="11"/>
  <c r="G88" i="11"/>
  <c r="G122" i="11"/>
  <c r="G17" i="12"/>
  <c r="C9" i="12" s="1"/>
  <c r="D13" i="1" s="1"/>
  <c r="E66" i="1" s="1"/>
  <c r="H23" i="6"/>
  <c r="H101" i="6"/>
  <c r="H83" i="6"/>
  <c r="H118" i="6"/>
  <c r="H121" i="6"/>
  <c r="H94" i="6"/>
  <c r="H96" i="6"/>
  <c r="H66" i="6"/>
  <c r="H64" i="6"/>
  <c r="H31" i="6"/>
  <c r="H110" i="6"/>
  <c r="H84" i="6"/>
  <c r="H86" i="6"/>
  <c r="H73" i="6"/>
  <c r="H78" i="6"/>
  <c r="H52" i="6"/>
  <c r="H104" i="6"/>
  <c r="H32" i="6"/>
  <c r="H116" i="6"/>
  <c r="H63" i="6"/>
  <c r="H50" i="6"/>
  <c r="H36" i="6"/>
  <c r="H79" i="6"/>
  <c r="H44" i="6"/>
  <c r="H35" i="6"/>
  <c r="H33" i="6"/>
  <c r="H111" i="6"/>
  <c r="H53" i="6"/>
  <c r="H68" i="6"/>
  <c r="H70" i="6"/>
  <c r="H90" i="6"/>
  <c r="H109" i="6"/>
  <c r="H100" i="6"/>
  <c r="H30" i="6"/>
  <c r="H38" i="6"/>
  <c r="H57" i="6"/>
  <c r="H74" i="6"/>
  <c r="H88" i="6"/>
  <c r="H37" i="6"/>
  <c r="H108" i="6"/>
  <c r="H77" i="6"/>
  <c r="H56" i="6"/>
  <c r="H92" i="6"/>
  <c r="H60" i="6"/>
  <c r="H41" i="6"/>
  <c r="H58" i="6"/>
  <c r="H34" i="6"/>
  <c r="H54" i="6"/>
  <c r="H25" i="6"/>
  <c r="H62" i="6"/>
  <c r="H102" i="6"/>
  <c r="H105" i="6"/>
  <c r="H106" i="6"/>
  <c r="H89" i="6"/>
  <c r="H114" i="6"/>
  <c r="H72" i="6"/>
  <c r="H67" i="6"/>
  <c r="H22" i="6"/>
  <c r="H98" i="6"/>
  <c r="H82" i="6"/>
  <c r="H27" i="6"/>
  <c r="H49" i="6"/>
  <c r="H43" i="6"/>
  <c r="H28" i="6"/>
  <c r="H97" i="6"/>
  <c r="H103" i="6"/>
  <c r="H91" i="6"/>
  <c r="H81" i="6"/>
  <c r="H107" i="6"/>
  <c r="H87" i="6"/>
  <c r="H85" i="6"/>
  <c r="H29" i="6"/>
  <c r="H48" i="6"/>
  <c r="H80" i="6"/>
  <c r="H61" i="6"/>
  <c r="H26" i="6"/>
  <c r="H75" i="6"/>
  <c r="H71" i="6"/>
  <c r="H69" i="6"/>
  <c r="H112" i="6"/>
  <c r="H115" i="6"/>
  <c r="H113" i="6"/>
  <c r="H39" i="6"/>
  <c r="H45" i="6"/>
  <c r="H119" i="6"/>
  <c r="H117" i="6"/>
  <c r="H93" i="6"/>
  <c r="H24" i="6"/>
  <c r="H42" i="6"/>
  <c r="H46" i="6"/>
  <c r="H40" i="6"/>
  <c r="H120" i="6"/>
  <c r="H59" i="6"/>
  <c r="H65" i="6"/>
  <c r="H95" i="6"/>
  <c r="H76" i="6"/>
  <c r="H51" i="6"/>
  <c r="H47" i="6"/>
  <c r="H55" i="6"/>
  <c r="H99" i="6"/>
  <c r="G84" i="6"/>
  <c r="G39" i="6"/>
  <c r="G117" i="6"/>
  <c r="G96" i="6"/>
  <c r="G32" i="6"/>
  <c r="G67" i="6"/>
  <c r="G114" i="6"/>
  <c r="G42" i="6"/>
  <c r="G81" i="6"/>
  <c r="G100" i="6"/>
  <c r="G55" i="6"/>
  <c r="G30" i="6"/>
  <c r="G108" i="6"/>
  <c r="G44" i="6"/>
  <c r="G79" i="6"/>
  <c r="G54" i="6"/>
  <c r="G58" i="6"/>
  <c r="G93" i="6"/>
  <c r="G29" i="6"/>
  <c r="G88" i="6"/>
  <c r="G24" i="6"/>
  <c r="G59" i="6"/>
  <c r="G106" i="6"/>
  <c r="G34" i="6"/>
  <c r="G73" i="6"/>
  <c r="G82" i="6"/>
  <c r="G64" i="6"/>
  <c r="G35" i="6"/>
  <c r="G113" i="6"/>
  <c r="G36" i="6"/>
  <c r="G69" i="6"/>
  <c r="G111" i="6"/>
  <c r="G90" i="6"/>
  <c r="G61" i="6"/>
  <c r="G56" i="6"/>
  <c r="G91" i="6"/>
  <c r="G70" i="6"/>
  <c r="G41" i="6"/>
  <c r="G71" i="6"/>
  <c r="G112" i="6"/>
  <c r="G83" i="6"/>
  <c r="G62" i="6"/>
  <c r="G33" i="6"/>
  <c r="G66" i="6"/>
  <c r="G60" i="6"/>
  <c r="G31" i="6"/>
  <c r="G109" i="6"/>
  <c r="G104" i="6"/>
  <c r="G75" i="6"/>
  <c r="G50" i="6"/>
  <c r="G25" i="6"/>
  <c r="G52" i="6"/>
  <c r="G118" i="6"/>
  <c r="G85" i="6"/>
  <c r="G80" i="6"/>
  <c r="G115" i="6"/>
  <c r="G51" i="6"/>
  <c r="G94" i="6"/>
  <c r="G26" i="6"/>
  <c r="G65" i="6"/>
  <c r="G68" i="6"/>
  <c r="G23" i="6"/>
  <c r="G101" i="6"/>
  <c r="G92" i="6"/>
  <c r="G28" i="6"/>
  <c r="G63" i="6"/>
  <c r="G110" i="6"/>
  <c r="G38" i="6"/>
  <c r="G77" i="6"/>
  <c r="G120" i="6"/>
  <c r="G72" i="6"/>
  <c r="G107" i="6"/>
  <c r="G43" i="6"/>
  <c r="G86" i="6"/>
  <c r="G121" i="6"/>
  <c r="G57" i="6"/>
  <c r="G119" i="6"/>
  <c r="G37" i="6"/>
  <c r="G99" i="6"/>
  <c r="G78" i="6"/>
  <c r="G49" i="6"/>
  <c r="G98" i="6"/>
  <c r="G76" i="6"/>
  <c r="G47" i="6"/>
  <c r="G22" i="6"/>
  <c r="G103" i="6"/>
  <c r="G27" i="6"/>
  <c r="G105" i="6"/>
  <c r="G46" i="6"/>
  <c r="G48" i="6"/>
  <c r="G102" i="6"/>
  <c r="G97" i="6"/>
  <c r="G87" i="6"/>
  <c r="G53" i="6"/>
  <c r="G95" i="6"/>
  <c r="G74" i="6"/>
  <c r="G45" i="6"/>
  <c r="G40" i="6"/>
  <c r="G116" i="6"/>
  <c r="G89" i="6"/>
  <c r="F26" i="11"/>
  <c r="H29" i="11"/>
  <c r="F31" i="11"/>
  <c r="F30" i="11"/>
  <c r="F28" i="11"/>
  <c r="H28" i="11"/>
  <c r="H30" i="11"/>
  <c r="F29" i="11"/>
  <c r="H31" i="11"/>
  <c r="F17" i="12"/>
  <c r="H17" i="12"/>
  <c r="D9" i="12" s="1"/>
  <c r="E13" i="1" s="1"/>
  <c r="F66" i="1" s="1"/>
  <c r="F24" i="6"/>
  <c r="H25" i="11"/>
  <c r="F27" i="11"/>
  <c r="H24" i="11"/>
  <c r="H27" i="11"/>
  <c r="F25" i="11"/>
  <c r="F108" i="11"/>
  <c r="H37" i="11"/>
  <c r="H84" i="11"/>
  <c r="H75" i="11"/>
  <c r="H105" i="11"/>
  <c r="H112" i="11"/>
  <c r="H48" i="11"/>
  <c r="H129" i="11"/>
  <c r="F86" i="11"/>
  <c r="H119" i="11"/>
  <c r="H55" i="11"/>
  <c r="F93" i="11"/>
  <c r="H126" i="11"/>
  <c r="H62" i="11"/>
  <c r="F67" i="11"/>
  <c r="F44" i="11"/>
  <c r="H107" i="11"/>
  <c r="F49" i="11"/>
  <c r="H133" i="11"/>
  <c r="F47" i="11"/>
  <c r="H53" i="11"/>
  <c r="F43" i="11"/>
  <c r="F88" i="11"/>
  <c r="F66" i="11"/>
  <c r="H99" i="11"/>
  <c r="F38" i="11"/>
  <c r="F73" i="11"/>
  <c r="H106" i="11"/>
  <c r="H42" i="11"/>
  <c r="H100" i="11"/>
  <c r="F74" i="11"/>
  <c r="F113" i="11"/>
  <c r="H50" i="11"/>
  <c r="F111" i="11"/>
  <c r="H101" i="11"/>
  <c r="F59" i="11"/>
  <c r="F120" i="11"/>
  <c r="F116" i="11"/>
  <c r="H97" i="11"/>
  <c r="F135" i="11"/>
  <c r="F71" i="11"/>
  <c r="H104" i="11"/>
  <c r="H40" i="11"/>
  <c r="H113" i="11"/>
  <c r="F78" i="11"/>
  <c r="H111" i="11"/>
  <c r="H47" i="11"/>
  <c r="F85" i="11"/>
  <c r="H118" i="11"/>
  <c r="H54" i="11"/>
  <c r="F39" i="11"/>
  <c r="H73" i="11"/>
  <c r="F123" i="11"/>
  <c r="H108" i="11"/>
  <c r="F50" i="11"/>
  <c r="H83" i="11"/>
  <c r="F57" i="11"/>
  <c r="F131" i="11"/>
  <c r="H52" i="11"/>
  <c r="F65" i="11"/>
  <c r="F68" i="11"/>
  <c r="H69" i="11"/>
  <c r="F56" i="11"/>
  <c r="F84" i="11"/>
  <c r="F119" i="11"/>
  <c r="H88" i="11"/>
  <c r="F112" i="11"/>
  <c r="F62" i="11"/>
  <c r="F133" i="11"/>
  <c r="F69" i="11"/>
  <c r="H38" i="11"/>
  <c r="H74" i="11"/>
  <c r="H91" i="11"/>
  <c r="H89" i="11"/>
  <c r="F40" i="11"/>
  <c r="F52" i="11"/>
  <c r="F103" i="11"/>
  <c r="F80" i="11"/>
  <c r="F46" i="11"/>
  <c r="F53" i="11"/>
  <c r="H63" i="11"/>
  <c r="H109" i="11"/>
  <c r="F37" i="11"/>
  <c r="H93" i="11"/>
  <c r="F104" i="11"/>
  <c r="F97" i="11"/>
  <c r="F127" i="11"/>
  <c r="H96" i="11"/>
  <c r="F128" i="11"/>
  <c r="F134" i="11"/>
  <c r="F70" i="11"/>
  <c r="H103" i="11"/>
  <c r="H39" i="11"/>
  <c r="F77" i="11"/>
  <c r="H110" i="11"/>
  <c r="H46" i="11"/>
  <c r="H116" i="11"/>
  <c r="H59" i="11"/>
  <c r="H114" i="11"/>
  <c r="F92" i="11"/>
  <c r="H125" i="11"/>
  <c r="F121" i="11"/>
  <c r="H90" i="11"/>
  <c r="H123" i="11"/>
  <c r="F63" i="11"/>
  <c r="H124" i="11"/>
  <c r="H81" i="11"/>
  <c r="F55" i="11"/>
  <c r="F126" i="11"/>
  <c r="H95" i="11"/>
  <c r="H102" i="11"/>
  <c r="F72" i="11"/>
  <c r="F124" i="11"/>
  <c r="H65" i="11"/>
  <c r="H72" i="11"/>
  <c r="H79" i="11"/>
  <c r="F101" i="11"/>
  <c r="H77" i="11"/>
  <c r="F76" i="11"/>
  <c r="F115" i="11"/>
  <c r="F122" i="11"/>
  <c r="H82" i="11"/>
  <c r="F79" i="11"/>
  <c r="H80" i="11"/>
  <c r="F96" i="11"/>
  <c r="F118" i="11"/>
  <c r="F54" i="11"/>
  <c r="H87" i="11"/>
  <c r="F125" i="11"/>
  <c r="F61" i="11"/>
  <c r="H94" i="11"/>
  <c r="H45" i="11"/>
  <c r="H68" i="11"/>
  <c r="F90" i="11"/>
  <c r="F129" i="11"/>
  <c r="H66" i="11"/>
  <c r="H41" i="11"/>
  <c r="H121" i="11"/>
  <c r="F107" i="11"/>
  <c r="H76" i="11"/>
  <c r="F114" i="11"/>
  <c r="H131" i="11"/>
  <c r="H67" i="11"/>
  <c r="F105" i="11"/>
  <c r="F41" i="11"/>
  <c r="F83" i="11"/>
  <c r="H130" i="11"/>
  <c r="H92" i="11"/>
  <c r="F130" i="11"/>
  <c r="H136" i="11"/>
  <c r="F110" i="11"/>
  <c r="F117" i="11"/>
  <c r="H86" i="11"/>
  <c r="H70" i="11"/>
  <c r="H61" i="11"/>
  <c r="F51" i="11"/>
  <c r="F58" i="11"/>
  <c r="F100" i="11"/>
  <c r="H128" i="11"/>
  <c r="H64" i="11"/>
  <c r="F64" i="11"/>
  <c r="F102" i="11"/>
  <c r="H135" i="11"/>
  <c r="H71" i="11"/>
  <c r="F109" i="11"/>
  <c r="F45" i="11"/>
  <c r="H78" i="11"/>
  <c r="F99" i="11"/>
  <c r="F136" i="11"/>
  <c r="F42" i="11"/>
  <c r="F81" i="11"/>
  <c r="F132" i="11"/>
  <c r="F95" i="11"/>
  <c r="H85" i="11"/>
  <c r="F75" i="11"/>
  <c r="H44" i="11"/>
  <c r="F98" i="11"/>
  <c r="H115" i="11"/>
  <c r="H51" i="11"/>
  <c r="F89" i="11"/>
  <c r="H122" i="11"/>
  <c r="H58" i="11"/>
  <c r="H132" i="11"/>
  <c r="F106" i="11"/>
  <c r="H43" i="11"/>
  <c r="H98" i="11"/>
  <c r="H57" i="11"/>
  <c r="F60" i="11"/>
  <c r="F91" i="11"/>
  <c r="H60" i="11"/>
  <c r="F82" i="11"/>
  <c r="H117" i="11"/>
  <c r="H49" i="11"/>
  <c r="F87" i="11"/>
  <c r="H120" i="11"/>
  <c r="H56" i="11"/>
  <c r="F48" i="11"/>
  <c r="F94" i="11"/>
  <c r="H127" i="11"/>
  <c r="H134" i="11"/>
  <c r="F38" i="6"/>
  <c r="F54" i="6"/>
  <c r="F70" i="6"/>
  <c r="F86" i="6"/>
  <c r="F102" i="6"/>
  <c r="F118" i="6"/>
  <c r="F42" i="6"/>
  <c r="F26" i="6"/>
  <c r="F22" i="6"/>
  <c r="F106" i="6"/>
  <c r="F90" i="6"/>
  <c r="F74" i="6"/>
  <c r="F58" i="6"/>
  <c r="F32" i="6"/>
  <c r="F96" i="6"/>
  <c r="F61" i="6"/>
  <c r="F62" i="6"/>
  <c r="F63" i="6"/>
  <c r="F35" i="6"/>
  <c r="F84" i="6"/>
  <c r="F49" i="6"/>
  <c r="F113" i="6"/>
  <c r="F78" i="6"/>
  <c r="F55" i="6"/>
  <c r="F27" i="6"/>
  <c r="F88" i="6"/>
  <c r="F53" i="6"/>
  <c r="F117" i="6"/>
  <c r="F30" i="6"/>
  <c r="F79" i="6"/>
  <c r="F51" i="6"/>
  <c r="F76" i="6"/>
  <c r="F41" i="6"/>
  <c r="F105" i="6"/>
  <c r="F98" i="6"/>
  <c r="F107" i="6"/>
  <c r="F48" i="6"/>
  <c r="F112" i="6"/>
  <c r="F77" i="6"/>
  <c r="F50" i="6"/>
  <c r="F31" i="6"/>
  <c r="F36" i="6"/>
  <c r="F100" i="6"/>
  <c r="F65" i="6"/>
  <c r="F66" i="6"/>
  <c r="F23" i="6"/>
  <c r="F40" i="6"/>
  <c r="F104" i="6"/>
  <c r="F69" i="6"/>
  <c r="F94" i="6"/>
  <c r="F47" i="6"/>
  <c r="F28" i="6"/>
  <c r="F92" i="6"/>
  <c r="F57" i="6"/>
  <c r="F121" i="6"/>
  <c r="F46" i="6"/>
  <c r="F103" i="6"/>
  <c r="F75" i="6"/>
  <c r="F64" i="6"/>
  <c r="F29" i="6"/>
  <c r="F93" i="6"/>
  <c r="F114" i="6"/>
  <c r="F99" i="6"/>
  <c r="F52" i="6"/>
  <c r="F116" i="6"/>
  <c r="F81" i="6"/>
  <c r="F119" i="6"/>
  <c r="F91" i="6"/>
  <c r="F56" i="6"/>
  <c r="F120" i="6"/>
  <c r="F85" i="6"/>
  <c r="F82" i="6"/>
  <c r="F115" i="6"/>
  <c r="F44" i="6"/>
  <c r="F108" i="6"/>
  <c r="F73" i="6"/>
  <c r="F110" i="6"/>
  <c r="F71" i="6"/>
  <c r="F43" i="6"/>
  <c r="F80" i="6"/>
  <c r="F45" i="6"/>
  <c r="F109" i="6"/>
  <c r="F95" i="6"/>
  <c r="F67" i="6"/>
  <c r="F68" i="6"/>
  <c r="F33" i="6"/>
  <c r="F97" i="6"/>
  <c r="F87" i="6"/>
  <c r="F59" i="6"/>
  <c r="F72" i="6"/>
  <c r="F37" i="6"/>
  <c r="F101" i="6"/>
  <c r="F111" i="6"/>
  <c r="F83" i="6"/>
  <c r="F60" i="6"/>
  <c r="F25" i="6"/>
  <c r="F89" i="6"/>
  <c r="F34" i="6"/>
  <c r="F39" i="6"/>
  <c r="G36" i="20" l="1"/>
  <c r="C9" i="20" s="1"/>
  <c r="D14" i="1" s="1"/>
  <c r="E67" i="1" s="1"/>
  <c r="H36" i="20"/>
  <c r="G36" i="11"/>
  <c r="C10" i="11" s="1"/>
  <c r="G23" i="11"/>
  <c r="C11" i="11" s="1"/>
  <c r="B9" i="12"/>
  <c r="C13" i="1" s="1"/>
  <c r="C66" i="1" s="1"/>
  <c r="H23" i="11"/>
  <c r="D11" i="11" s="1"/>
  <c r="G21" i="6"/>
  <c r="C13" i="6" s="1"/>
  <c r="F23" i="11"/>
  <c r="B11" i="11" s="1"/>
  <c r="H21" i="6"/>
  <c r="F36" i="20"/>
  <c r="B9" i="20" s="1"/>
  <c r="C14" i="1" s="1"/>
  <c r="C67" i="1" s="1"/>
  <c r="H36" i="11"/>
  <c r="D10" i="11" s="1"/>
  <c r="C9" i="11" l="1"/>
  <c r="D12" i="1" s="1"/>
  <c r="E65" i="1" s="1"/>
  <c r="D9" i="20"/>
  <c r="E14" i="1" s="1"/>
  <c r="F67" i="1" s="1"/>
  <c r="C11" i="6"/>
  <c r="D7" i="1" s="1"/>
  <c r="E60" i="1" s="1"/>
  <c r="D13" i="6"/>
  <c r="D11" i="6" s="1"/>
  <c r="E7" i="1" s="1"/>
  <c r="F60" i="1" s="1"/>
  <c r="D9" i="11"/>
  <c r="E12" i="1" s="1"/>
  <c r="F65" i="1" s="1"/>
  <c r="E15" i="1" l="1"/>
  <c r="D15" i="1"/>
  <c r="F58" i="1" s="1"/>
  <c r="D10" i="22" l="1"/>
  <c r="D12" i="22" s="1"/>
  <c r="D16" i="1"/>
  <c r="F21" i="6"/>
  <c r="B13" i="6" s="1"/>
  <c r="B11" i="6" l="1"/>
  <c r="C7" i="1" s="1"/>
  <c r="C60" i="1" s="1"/>
  <c r="F36" i="11"/>
  <c r="B10" i="11" l="1"/>
  <c r="B9" i="11" s="1"/>
  <c r="C12" i="1" s="1"/>
  <c r="C16" i="1" l="1"/>
  <c r="C9" i="22" s="1"/>
  <c r="C65" i="1"/>
  <c r="C18" i="1" l="1"/>
  <c r="C12" i="22"/>
  <c r="C14" i="22" s="1"/>
</calcChain>
</file>

<file path=xl/sharedStrings.xml><?xml version="1.0" encoding="utf-8"?>
<sst xmlns="http://schemas.openxmlformats.org/spreadsheetml/2006/main" count="402" uniqueCount="221">
  <si>
    <t>a.</t>
  </si>
  <si>
    <t>b.</t>
  </si>
  <si>
    <t>c.</t>
  </si>
  <si>
    <t>d.</t>
  </si>
  <si>
    <t>e.</t>
  </si>
  <si>
    <t>f.</t>
  </si>
  <si>
    <t>g.</t>
  </si>
  <si>
    <t>h.</t>
  </si>
  <si>
    <t>i.</t>
  </si>
  <si>
    <t>coûts de planification</t>
  </si>
  <si>
    <t>Coûts totaux</t>
  </si>
  <si>
    <t>Facteur de surcoût</t>
  </si>
  <si>
    <t>Valeurs en CHF</t>
  </si>
  <si>
    <t>Explication générales</t>
  </si>
  <si>
    <t>Nom du projet:</t>
  </si>
  <si>
    <t>Version:</t>
  </si>
  <si>
    <t>Date:</t>
  </si>
  <si>
    <t>Responsable:</t>
  </si>
  <si>
    <t>Coûts de planification:</t>
  </si>
  <si>
    <t>Ligne aérienne:</t>
  </si>
  <si>
    <t>Coût d'acquisition des terrains:</t>
  </si>
  <si>
    <t>Données générales:</t>
  </si>
  <si>
    <t>Durée de vie:</t>
  </si>
  <si>
    <t>Les coûts actualisés pour les années après l'expiration de la durée de vie sont nuls (valeur automatiquement mise à zéro)</t>
  </si>
  <si>
    <t>Année</t>
  </si>
  <si>
    <t>Calcul du facteur de surcoût selon OLEl Art. 11c</t>
  </si>
  <si>
    <t>coûts d’acquisition des terrains et de concession de droits et de servitudes</t>
  </si>
  <si>
    <t>coûts des mesures de reconstitution et de remplacement</t>
  </si>
  <si>
    <t>coûts de matériel</t>
  </si>
  <si>
    <t>coûts de démantèlement des lignes existantes</t>
  </si>
  <si>
    <t>coûts de maintenance et de réparation</t>
  </si>
  <si>
    <t>coûts de remplacement de différents composants</t>
  </si>
  <si>
    <t>coûts des pertes d’énergie</t>
  </si>
  <si>
    <t>coûts de construction et de montage</t>
  </si>
  <si>
    <t>Coûts d’acquisition des terrains et de concession de droits et de servitudes:</t>
  </si>
  <si>
    <t>Coûts des mesures de reconstitution et de remplacement:</t>
  </si>
  <si>
    <t>Coûts de matériel:</t>
  </si>
  <si>
    <t>Coûts de construction et de montage:</t>
  </si>
  <si>
    <t>Coûts de maintenance et de réparation:</t>
  </si>
  <si>
    <t>Coûts de démantèlement des lignes existantes:</t>
  </si>
  <si>
    <t>Génie civil:</t>
  </si>
  <si>
    <t>Montage:</t>
  </si>
  <si>
    <t>Commentaires:</t>
  </si>
  <si>
    <t>Câbles:</t>
  </si>
  <si>
    <t>Interface ligne-câble:</t>
  </si>
  <si>
    <t>Conducteurs:</t>
  </si>
  <si>
    <t>G [nS/km]</t>
  </si>
  <si>
    <t>Coûts annuels bruts [CHF]</t>
  </si>
  <si>
    <t>Coûts annuels actualisés [CHF]</t>
  </si>
  <si>
    <t>Tension assignée Un [kV]:</t>
  </si>
  <si>
    <t>Tension de service U [kV]:</t>
  </si>
  <si>
    <t>Courant nominal In [A]:</t>
  </si>
  <si>
    <t>Rapport entre l'énergie électrique effectivement transportée sur une période donnée et l'énergie qu'elle aurait transporté si elle avait fonctionné à sa puissance nominale durant la même période</t>
  </si>
  <si>
    <t>√3 * U * In</t>
  </si>
  <si>
    <t>Durée de vie [années]:</t>
  </si>
  <si>
    <t>Durée de vie des composants les plus durables des réalisations comparées. 80 ans est la valeur par défaut, peut être modifiée si nécessaire (Valeur max. =100)</t>
  </si>
  <si>
    <t>Courant pour lequel la ligne électrique est dimensionnée</t>
  </si>
  <si>
    <t>coûts de remplacement de différents composants:</t>
  </si>
  <si>
    <t>Coûts actualisés de maintenance annuelle:</t>
  </si>
  <si>
    <t>Taux i appliqué pour la VAN [%]:</t>
  </si>
  <si>
    <t>Facteur de charge [%] :</t>
  </si>
  <si>
    <t>Courant nominal In [A] :</t>
  </si>
  <si>
    <t>Tension de service [kV] :</t>
  </si>
  <si>
    <t>Courant moyen Im [A] :</t>
  </si>
  <si>
    <t>Pertes [W]:</t>
  </si>
  <si>
    <t>tan delta [-]</t>
  </si>
  <si>
    <t>C [uF/km] de chaque câble:</t>
  </si>
  <si>
    <t>Nombre de conducteus par phase :</t>
  </si>
  <si>
    <t>=WACC - R</t>
  </si>
  <si>
    <t>Taux i:</t>
  </si>
  <si>
    <t>Résistance du conducteur R [Ohm/km]:</t>
  </si>
  <si>
    <t>Taux i [%]:</t>
  </si>
  <si>
    <t>Prix de l'électricité en [CHF/MWh]:</t>
  </si>
  <si>
    <t>-</t>
  </si>
  <si>
    <t>Prix de l'électricité [EUR/MWh]:</t>
  </si>
  <si>
    <t>Pylônes:</t>
  </si>
  <si>
    <t>Valeur résiduelle des installations démantelées:</t>
  </si>
  <si>
    <t>Travaux de démantèlement:</t>
  </si>
  <si>
    <t xml:space="preserve">Le résumé des coûts de chaque position, le calcul des coûts totaux et du facteur de surcoût sont effectués dans l'onglet "Résultats" </t>
  </si>
  <si>
    <t>Prix de l'électricité converti en [CHF/MWh]:</t>
  </si>
  <si>
    <t>Terminaisons de câbles, accessoires:</t>
  </si>
  <si>
    <t>Utiliser le même nom que pour les documents officiels de demande d’autorisation.</t>
  </si>
  <si>
    <t>Lien internet, WACC:</t>
  </si>
  <si>
    <t>Longueur de la ligne aérienne La [km]:</t>
  </si>
  <si>
    <t>Coûts par postition:</t>
  </si>
  <si>
    <t>a. Coûts de planification:</t>
  </si>
  <si>
    <t>b. Coûts d’acquisition des terrains et de concession de droits et de servitudes:</t>
  </si>
  <si>
    <t>c. Coûts des mesures de reconstitution et de remplacement:</t>
  </si>
  <si>
    <t>d. Coûts de matériel:</t>
  </si>
  <si>
    <t>e. Coûts de construction et de montage:</t>
  </si>
  <si>
    <t>f. Coûts de démantèlement des lignes existantes:</t>
  </si>
  <si>
    <t>g. Coûts de maintenance et de réparation:</t>
  </si>
  <si>
    <t>Pylônes [CHF]:</t>
  </si>
  <si>
    <t>Conducteurs [CHF]:</t>
  </si>
  <si>
    <t>Interface ligne-câble [CHF]:</t>
  </si>
  <si>
    <t>Câbles [CHF]:</t>
  </si>
  <si>
    <t>Terminaisons de câbles, accessoires [CHF]:</t>
  </si>
  <si>
    <t>Génie civil [CHF]:</t>
  </si>
  <si>
    <t>Montage [CHF]:</t>
  </si>
  <si>
    <t>Valeur résiduelle des installations démantelées [CHF]:</t>
  </si>
  <si>
    <t>Travaux de démantèlement [CHF]:</t>
  </si>
  <si>
    <t>Coûts annuels de maintenance [CHF/(km*an)]</t>
  </si>
  <si>
    <t>Année de service:</t>
  </si>
  <si>
    <t>Coût actualisés des groses maintenances:</t>
  </si>
  <si>
    <t>h. Coûts de remplacement de différents composants:</t>
  </si>
  <si>
    <t>Remplacement des câbles [CHF]:</t>
  </si>
  <si>
    <t>Remplacement des conducteurs et isolateurs [CHF]:</t>
  </si>
  <si>
    <t>Autre remplacement [CHF]:</t>
  </si>
  <si>
    <t>i. Coûts des pertes d'énergie:</t>
  </si>
  <si>
    <t>Longueur de la ligne souterraine Ls [km]:</t>
  </si>
  <si>
    <t>La notice explicative complète peut être téléchargée sur:</t>
  </si>
  <si>
    <t>Les résultats intermédiaires ou finaux se trouvent dans les cellules oranges. Elles sont bloquées et ne peuvent être modifiées.</t>
  </si>
  <si>
    <r>
      <t xml:space="preserve">Ce fichier sert à déterminer le facteur de surcoût (MKF - </t>
    </r>
    <r>
      <rPr>
        <b/>
        <sz val="10"/>
        <color theme="1"/>
        <rFont val="Arial"/>
        <family val="2"/>
      </rPr>
      <t>M</t>
    </r>
    <r>
      <rPr>
        <sz val="10"/>
        <color theme="1"/>
        <rFont val="Arial"/>
        <family val="2"/>
      </rPr>
      <t>ehr</t>
    </r>
    <r>
      <rPr>
        <b/>
        <sz val="10"/>
        <color theme="1"/>
        <rFont val="Arial"/>
        <family val="2"/>
      </rPr>
      <t>K</t>
    </r>
    <r>
      <rPr>
        <sz val="10"/>
        <color theme="1"/>
        <rFont val="Arial"/>
        <family val="2"/>
      </rPr>
      <t>osten</t>
    </r>
    <r>
      <rPr>
        <b/>
        <sz val="10"/>
        <color theme="1"/>
        <rFont val="Arial"/>
        <family val="2"/>
      </rPr>
      <t>F</t>
    </r>
    <r>
      <rPr>
        <sz val="10"/>
        <color theme="1"/>
        <rFont val="Arial"/>
        <family val="2"/>
      </rPr>
      <t>aktor) d'un projet de ligne électrique conformément à l'OLEl, 734.31, du 3 avril 2019</t>
    </r>
  </si>
  <si>
    <t>Commencer à 1.0 et incrémenter.</t>
  </si>
  <si>
    <t>Prénom Nom Organisation.</t>
  </si>
  <si>
    <t>Date du jour (entrée automatique).</t>
  </si>
  <si>
    <t>Coût d'acquisition des terrains [CHF]:</t>
  </si>
  <si>
    <t>Coûts actualisés des concessions [CHF]:</t>
  </si>
  <si>
    <t>Coûts des pertes d'énergie:</t>
  </si>
  <si>
    <t>Sn * FC</t>
  </si>
  <si>
    <t>Puissance apparente moyenne transportée Sm [VA]:</t>
  </si>
  <si>
    <t>Puissance apparente nominale Sn [VA]:</t>
  </si>
  <si>
    <t>Lien internet, prix de l'électricité:</t>
  </si>
  <si>
    <t>Capitalisation annuelle des pertes [CHF/année]:</t>
  </si>
  <si>
    <t>Autre commentaire:</t>
  </si>
  <si>
    <t>Les cellules bleues contiennent des données pré-déterminées. Il est possible de les modifier manuellement si nécessaire.</t>
  </si>
  <si>
    <t>Dernière valeure publiée du CH Swissix (lien internet ci-dessus)</t>
  </si>
  <si>
    <t>Se référer aux valeurs publiées par l'OFEN (lien internet ci-dessus)</t>
  </si>
  <si>
    <t>WACC</t>
  </si>
  <si>
    <t>Facteur de charge FC [%]:
(Valeur par défaut 50%)</t>
  </si>
  <si>
    <t>Coût moyen pondéré du capital WACC [%]:
(valeur par défaut 3.83%)</t>
  </si>
  <si>
    <t>Taux de renchérissement R [%]:
(valeur par défaut 0.5%)</t>
  </si>
  <si>
    <t>Ligne aérienne, type de conducteur:</t>
  </si>
  <si>
    <t>Joindre data sheet</t>
  </si>
  <si>
    <t xml:space="preserve">Ligne souterraine, type de câble: </t>
  </si>
  <si>
    <t>Nombre de câbles par phase :</t>
  </si>
  <si>
    <t>Justification de la modification des valeurs par défaut (si applicable):</t>
  </si>
  <si>
    <t>Justifier le nouveau facteur de charge:</t>
  </si>
  <si>
    <t>Justifier le changement du WACC:</t>
  </si>
  <si>
    <t>Justifier le changement de la durée de vie:</t>
  </si>
  <si>
    <t>Justifier le changement de la tan delta:</t>
  </si>
  <si>
    <t>Entrer la tension à laquelle la ligne sera exploitée</t>
  </si>
  <si>
    <t>Taux de renchérissement des prix à la consommation en vigueur au moment de la comparaison.</t>
  </si>
  <si>
    <t>Taux de change [CHF/EUR]:
(Valeur par défaut: 1 EUR = 1.12 CHF)</t>
  </si>
  <si>
    <t>Durée des concessions [années]:</t>
  </si>
  <si>
    <t>Type de câble :</t>
  </si>
  <si>
    <t>Type de conducteur (ligne aérienne):</t>
  </si>
  <si>
    <t>Justifier le changement du taux de renchérissement:</t>
  </si>
  <si>
    <t>Justifier le changement du taux de change CHF/EUR:</t>
  </si>
  <si>
    <t>Coûts annuels des concessions et servitudes pendant les années d'exploitation [CHF/an]:</t>
  </si>
  <si>
    <t>Valeur G forcée à zéro: les pertes ~U^2 sont négligeables (&lt;1% au à 220kV et 380 kV)</t>
  </si>
  <si>
    <t>C [µF/km] de chaque câble:</t>
  </si>
  <si>
    <t>Tan delta [-]:
(Valeur par défaut: 0.00035)</t>
  </si>
  <si>
    <r>
      <t>MK</t>
    </r>
    <r>
      <rPr>
        <b/>
        <sz val="20"/>
        <color rgb="FFFF0000"/>
        <rFont val="Arial"/>
        <family val="2"/>
      </rPr>
      <t>F</t>
    </r>
    <r>
      <rPr>
        <sz val="20"/>
        <color theme="1"/>
        <rFont val="Arial"/>
        <family val="2"/>
      </rPr>
      <t>actory</t>
    </r>
  </si>
  <si>
    <t>Grosse maintenance No.1 [CHF/km]:</t>
  </si>
  <si>
    <t>Grosse maintenance No.2 [CHF/km]:</t>
  </si>
  <si>
    <t>Grosse maintenance No.3 [CHF/km]:</t>
  </si>
  <si>
    <t>Grosse maintenance No.4 [CHF/km]:</t>
  </si>
  <si>
    <t>Pertes ligne aérienne: P=(3*I^2*R+U^2*G)*l*nombre de conducteurs par phase</t>
  </si>
  <si>
    <t>Courant moyen par conducteur I [A] :</t>
  </si>
  <si>
    <t>Pertes câbles:  P=(3*I^2*R*l+U^2*2*pi*50*C'*tand*l)*nombre de câbles par phase</t>
  </si>
  <si>
    <t>Portion aérienne</t>
  </si>
  <si>
    <t>Selon calcul séparé</t>
  </si>
  <si>
    <t>Report page précédente</t>
  </si>
  <si>
    <t>Ligne aérienne</t>
  </si>
  <si>
    <t>Portion câblée</t>
  </si>
  <si>
    <t>Câblage partiel:</t>
  </si>
  <si>
    <t>Modification des sous-stations et tableaux de distribution [CHF]:</t>
  </si>
  <si>
    <t>Modification des sous-stations et tableaux de distribution:</t>
  </si>
  <si>
    <t>Nombre de ternes:</t>
  </si>
  <si>
    <t>Grosse maintenance No.5 [CHF/km]:</t>
  </si>
  <si>
    <t>Grosse maintenance No.6 [CHF/km]:</t>
  </si>
  <si>
    <t>Grosse maintenance No.7 [CHF/km]:</t>
  </si>
  <si>
    <t>Grosse maintenance No.8 [CHF/km]:</t>
  </si>
  <si>
    <t>https://www.bfe.admin.ch/bfe/fr/home/approvisionnement/approvisionnement-en-electricite/reseaux-d-electricite/lignes-aeriennes-ou-souterraines.html</t>
  </si>
  <si>
    <t>portion souterraine:</t>
  </si>
  <si>
    <t>portion aérienne:</t>
  </si>
  <si>
    <t>Ligne souterraine ou mixte:</t>
  </si>
  <si>
    <t>Ligne souterraine</t>
  </si>
  <si>
    <t>Ligne mixte</t>
  </si>
  <si>
    <t>Choisir entre ligne souterraine ou mixte.</t>
  </si>
  <si>
    <t>Longueur de la ligne [km]:</t>
  </si>
  <si>
    <t>Grosse maintenance, coûts annuels bruts [CHF]</t>
  </si>
  <si>
    <t>Grosse maintenance, coûts annuels actualisés [CHF]</t>
  </si>
  <si>
    <t>Maintenance annuelle, coûts annuels bruts [CHF]</t>
  </si>
  <si>
    <t>Maintenance annuelle, coûts annuels actualisés [CHF]</t>
  </si>
  <si>
    <t>Longueur de la ligne souterraine ou mixte [km]:</t>
  </si>
  <si>
    <t>Portion souterraine.</t>
  </si>
  <si>
    <t xml:space="preserve">Type majoritaire de zone protégée: </t>
  </si>
  <si>
    <t>Remplacement de ligne existante?</t>
  </si>
  <si>
    <t>Nature majoritaire du terrain:</t>
  </si>
  <si>
    <t>oui</t>
  </si>
  <si>
    <t>non</t>
  </si>
  <si>
    <t>A proximité des bâtiments</t>
  </si>
  <si>
    <t>Zones de tranquillité pour la faune et zones de protection de la flore [districts francs fédéraux]</t>
  </si>
  <si>
    <t>Zones de protection de la nature</t>
  </si>
  <si>
    <t>Parcs naturels</t>
  </si>
  <si>
    <t>Patrimoine mondial, biosphère</t>
  </si>
  <si>
    <t>Biotopes / inventaires [p.ex. tourbières])</t>
  </si>
  <si>
    <t>Pas de zone protégée</t>
  </si>
  <si>
    <t>Niveau de réseau [-] :</t>
  </si>
  <si>
    <t>Niveau de réseau [-]:</t>
  </si>
  <si>
    <t>Il ne faut pas entrer de valeurs dans les cellules en rouge. Toute valeur entrée ne sera pas considéréee</t>
  </si>
  <si>
    <t>Si l'on choisit l'option "ligne souterraine", les données entrées dans la colonne D, (portion aérienne) ne seront pas prises en considération.</t>
  </si>
  <si>
    <t>Ligne mixte, portion aérienne</t>
  </si>
  <si>
    <t/>
  </si>
  <si>
    <t>La variante de référence est une ligne aérienne. Pour la 2ème variante, il faut choisir dans la dans la cellule A5 de l'onglet "Données du projet", si la solution proposée est entièrement câblée ou mixte (avec portion câblée et portion aérienne).</t>
  </si>
  <si>
    <t>Variante 1:</t>
  </si>
  <si>
    <t>Variante 2:</t>
  </si>
  <si>
    <t>Tracé:</t>
  </si>
  <si>
    <t>Donner un nom si différents tracés sont étudiés</t>
  </si>
  <si>
    <t>Déterminé en fonction de la tension de service</t>
  </si>
  <si>
    <r>
      <t>Les données nécess</t>
    </r>
    <r>
      <rPr>
        <sz val="10"/>
        <rFont val="Arial"/>
        <family val="2"/>
      </rPr>
      <t>aires pour le calcul du MKFsont entrées dans l'onglet "Données du projet"</t>
    </r>
    <r>
      <rPr>
        <sz val="10"/>
        <color theme="1"/>
        <rFont val="Arial"/>
        <family val="2"/>
      </rPr>
      <t>. Elles comprennent des données générales, ainsi que les coûts individuels pour chaque position a) … i) tels que listés dans l’art.11c, Al.2, OLEl.</t>
    </r>
  </si>
  <si>
    <t>Terrain stable</t>
  </si>
  <si>
    <t>Terrain mou</t>
  </si>
  <si>
    <t>Forêt</t>
  </si>
  <si>
    <t>Rocailleux</t>
  </si>
  <si>
    <r>
      <t>Les données doivent être entrées dans les cellules jaunes. On peut entrer des nombres ou des formules. Le cellules vides (colonnes</t>
    </r>
    <r>
      <rPr>
        <sz val="10"/>
        <rFont val="Arial"/>
        <family val="2"/>
      </rPr>
      <t xml:space="preserve"> A à E, lignes 106 à 200) peuvent être u</t>
    </r>
    <r>
      <rPr>
        <sz val="10"/>
        <color theme="1"/>
        <rFont val="Arial"/>
        <family val="2"/>
      </rPr>
      <t>tilisées pour créer des formules si nécessaire.</t>
    </r>
  </si>
  <si>
    <r>
      <t xml:space="preserve">Tout changement des valeurs pré-déterminées doit être </t>
    </r>
    <r>
      <rPr>
        <sz val="10"/>
        <rFont val="Arial"/>
        <family val="2"/>
      </rPr>
      <t>justifié dans les cellules B93 à B98.</t>
    </r>
  </si>
  <si>
    <r>
      <t>Version 4.3:</t>
    </r>
    <r>
      <rPr>
        <sz val="10"/>
        <rFont val="Arial"/>
        <family val="2"/>
      </rPr>
      <t xml:space="preserve"> Permet de calculer les câblages partiels dans un seul fichier</t>
    </r>
  </si>
  <si>
    <t>eex.com/en/market-data/power/futures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</si>
</sst>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6" formatCode="#,##0\ &quot;CHF&quot;;[Red]\-#,##0\ &quot;CHF&quot;"/>
    <numFmt numFmtId="8" formatCode="#,##0.00\ &quot;CHF&quot;;[Red]\-#,##0.00\ &quot;CHF&quot;"/>
    <numFmt numFmtId="164" formatCode="#,##0\ &quot;CHF&quot;"/>
    <numFmt numFmtId="165" formatCode="0.000"/>
    <numFmt numFmtId="166" formatCode="_ * #,##0.00_ ;_ * \-#,##0.00_ ;_ * &quot;-&quot;??_ ;_ @_ "/>
    <numFmt numFmtId="167" formatCode="#,##0\ &quot;W&quot;"/>
    <numFmt numFmtId="168" formatCode="0.0000"/>
    <numFmt numFmtId="169" formatCode="#,##0\ &quot;kV&quot;"/>
    <numFmt numFmtId="170" formatCode="#,##0\ &quot;A&quot;"/>
    <numFmt numFmtId="171" formatCode="#,##0\ &quot;VA&quot;"/>
    <numFmt numFmtId="172" formatCode="#,##0\ &quot;a&quot;"/>
    <numFmt numFmtId="173" formatCode="#,##0.000\ &quot;km&quot;"/>
    <numFmt numFmtId="174" formatCode="#,##0.00\ &quot;EUR/MWh&quot;"/>
    <numFmt numFmtId="175" formatCode="#,##0.00\ &quot;CHF/MWh&quot;"/>
    <numFmt numFmtId="176" formatCode="#,##0.00\ &quot;CHF/EUR&quot;"/>
    <numFmt numFmtId="177" formatCode="#,##0\ &quot;CHF/an&quot;"/>
    <numFmt numFmtId="178" formatCode="#,##0\ &quot;CHF/(km*an)&quot;"/>
    <numFmt numFmtId="179" formatCode="#,##0.00000"/>
    <numFmt numFmtId="180" formatCode="0.000000"/>
    <numFmt numFmtId="181" formatCode="#,##0.0\ &quot;kV&quot;"/>
    <numFmt numFmtId="182" formatCode="#,##0.00\ &quot;CHF&quot;"/>
    <numFmt numFmtId="183" formatCode="#,##0\ &quot;CHF/km*an&quot;"/>
  </numFmts>
  <fonts count="33" x14ac:knownFonts="1">
    <font>
      <sz val="10"/>
      <color theme="1"/>
      <name val="Arial"/>
      <family val="2"/>
    </font>
    <font>
      <b/>
      <sz val="10"/>
      <color theme="1"/>
      <name val="Arial"/>
      <family val="2"/>
    </font>
    <font>
      <b/>
      <sz val="12"/>
      <color theme="1"/>
      <name val="Arial"/>
      <family val="2"/>
    </font>
    <font>
      <b/>
      <i/>
      <sz val="10"/>
      <color theme="1"/>
      <name val="Arial"/>
      <family val="2"/>
    </font>
    <font>
      <i/>
      <sz val="10"/>
      <color theme="1"/>
      <name val="Arial"/>
      <family val="2"/>
    </font>
    <font>
      <b/>
      <u/>
      <sz val="10"/>
      <color theme="1"/>
      <name val="Arial"/>
      <family val="2"/>
    </font>
    <font>
      <b/>
      <i/>
      <sz val="12"/>
      <color theme="1"/>
      <name val="Arial"/>
      <family val="2"/>
    </font>
    <font>
      <b/>
      <i/>
      <u/>
      <sz val="10"/>
      <color theme="1"/>
      <name val="Arial"/>
      <family val="2"/>
    </font>
    <font>
      <sz val="10"/>
      <name val="Arial"/>
      <family val="2"/>
    </font>
    <font>
      <u/>
      <sz val="10"/>
      <color theme="10"/>
      <name val="Arial"/>
      <family val="2"/>
    </font>
    <font>
      <sz val="10"/>
      <color rgb="FF3F3F76"/>
      <name val="Arial"/>
      <family val="2"/>
    </font>
    <font>
      <u/>
      <sz val="10"/>
      <color theme="1"/>
      <name val="Arial"/>
      <family val="2"/>
    </font>
    <font>
      <i/>
      <u/>
      <sz val="10"/>
      <color theme="1"/>
      <name val="Arial"/>
      <family val="2"/>
    </font>
    <font>
      <b/>
      <sz val="10"/>
      <color rgb="FF3F3F3F"/>
      <name val="Arial"/>
      <family val="2"/>
    </font>
    <font>
      <b/>
      <sz val="10"/>
      <color rgb="FFFA7D00"/>
      <name val="Arial"/>
      <family val="2"/>
    </font>
    <font>
      <sz val="11"/>
      <color theme="1"/>
      <name val="Calibri"/>
      <family val="2"/>
      <scheme val="minor"/>
    </font>
    <font>
      <sz val="11"/>
      <name val="Calibri"/>
      <family val="2"/>
      <scheme val="minor"/>
    </font>
    <font>
      <b/>
      <u/>
      <sz val="12"/>
      <color theme="1"/>
      <name val="Arial"/>
      <family val="2"/>
    </font>
    <font>
      <sz val="12"/>
      <color theme="1"/>
      <name val="Arial"/>
      <family val="2"/>
    </font>
    <font>
      <sz val="20"/>
      <color theme="1"/>
      <name val="Arial"/>
      <family val="2"/>
    </font>
    <font>
      <b/>
      <sz val="20"/>
      <color rgb="FFFF0000"/>
      <name val="Arial"/>
      <family val="2"/>
    </font>
    <font>
      <sz val="10"/>
      <color rgb="FFFF0000"/>
      <name val="Arial"/>
      <family val="2"/>
    </font>
    <font>
      <b/>
      <i/>
      <u/>
      <sz val="10"/>
      <name val="Arial"/>
      <family val="2"/>
    </font>
    <font>
      <i/>
      <u/>
      <sz val="10"/>
      <name val="Arial"/>
      <family val="2"/>
    </font>
    <font>
      <b/>
      <sz val="10"/>
      <color rgb="FFC00000"/>
      <name val="Arial"/>
      <family val="2"/>
    </font>
    <font>
      <b/>
      <sz val="10"/>
      <name val="Arial"/>
      <family val="2"/>
    </font>
    <font>
      <strike/>
      <sz val="10"/>
      <color rgb="FFFF0000"/>
      <name val="Arial"/>
      <family val="2"/>
    </font>
    <font>
      <sz val="10"/>
      <color theme="2" tint="-0.499984740745262"/>
      <name val="Arial"/>
      <family val="2"/>
    </font>
    <font>
      <i/>
      <sz val="10"/>
      <color theme="2" tint="-0.499984740745262"/>
      <name val="Arial"/>
      <family val="2"/>
    </font>
    <font>
      <b/>
      <sz val="10"/>
      <color theme="2" tint="-0.499984740745262"/>
      <name val="Arial"/>
      <family val="2"/>
    </font>
    <font>
      <b/>
      <i/>
      <sz val="12"/>
      <color theme="2" tint="-0.499984740745262"/>
      <name val="Arial"/>
      <family val="2"/>
    </font>
    <font>
      <b/>
      <i/>
      <sz val="10"/>
      <color theme="2" tint="-0.499984740745262"/>
      <name val="Arial"/>
      <family val="2"/>
    </font>
    <font>
      <b/>
      <u/>
      <sz val="10"/>
      <name val="Arial"/>
      <family val="2"/>
    </font>
  </fonts>
  <fills count="9">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rgb="FFFFC000"/>
        <bgColor indexed="64"/>
      </patternFill>
    </fill>
    <fill>
      <patternFill patternType="solid">
        <fgColor rgb="FFFFCC99"/>
      </patternFill>
    </fill>
    <fill>
      <patternFill patternType="solid">
        <fgColor rgb="FFF2F2F2"/>
      </patternFill>
    </fill>
    <fill>
      <patternFill patternType="solid">
        <fgColor theme="4" tint="0.39997558519241921"/>
        <bgColor indexed="64"/>
      </patternFill>
    </fill>
    <fill>
      <patternFill patternType="solid">
        <fgColor rgb="FFFF0000"/>
        <bgColor indexed="64"/>
      </patternFill>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top/>
      <bottom/>
      <diagonal/>
    </border>
    <border>
      <left/>
      <right/>
      <top style="thin">
        <color indexed="64"/>
      </top>
      <bottom style="thin">
        <color indexed="64"/>
      </bottom>
      <diagonal/>
    </border>
    <border>
      <left/>
      <right/>
      <top style="hair">
        <color auto="1"/>
      </top>
      <bottom style="hair">
        <color auto="1"/>
      </bottom>
      <diagonal/>
    </border>
    <border>
      <left style="thin">
        <color indexed="64"/>
      </left>
      <right/>
      <top/>
      <bottom style="double">
        <color indexed="64"/>
      </bottom>
      <diagonal/>
    </border>
    <border>
      <left/>
      <right style="thin">
        <color indexed="64"/>
      </right>
      <top/>
      <bottom style="double">
        <color indexed="64"/>
      </bottom>
      <diagonal/>
    </border>
  </borders>
  <cellStyleXfs count="8">
    <xf numFmtId="0" fontId="0" fillId="0" borderId="0"/>
    <xf numFmtId="0" fontId="9" fillId="0" borderId="0" applyNumberFormat="0" applyFill="0" applyBorder="0" applyAlignment="0" applyProtection="0"/>
    <xf numFmtId="0" fontId="10" fillId="5" borderId="14" applyNumberFormat="0" applyAlignment="0" applyProtection="0"/>
    <xf numFmtId="0" fontId="13" fillId="6" borderId="15" applyNumberFormat="0" applyAlignment="0" applyProtection="0"/>
    <xf numFmtId="0" fontId="14" fillId="6" borderId="14" applyNumberFormat="0" applyAlignment="0" applyProtection="0"/>
    <xf numFmtId="0" fontId="15" fillId="0" borderId="0"/>
    <xf numFmtId="9" fontId="15" fillId="0" borderId="0" applyFont="0" applyFill="0" applyBorder="0" applyAlignment="0" applyProtection="0"/>
    <xf numFmtId="166" fontId="15" fillId="0" borderId="0" applyFont="0" applyFill="0" applyBorder="0" applyAlignment="0" applyProtection="0"/>
  </cellStyleXfs>
  <cellXfs count="435">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14" fontId="0" fillId="0" borderId="0" xfId="0" applyNumberFormat="1"/>
    <xf numFmtId="0" fontId="0" fillId="4" borderId="0" xfId="0" applyFill="1"/>
    <xf numFmtId="14" fontId="0" fillId="4" borderId="0" xfId="0" applyNumberFormat="1" applyFill="1"/>
    <xf numFmtId="0" fontId="1" fillId="4" borderId="0" xfId="0" applyFont="1" applyFill="1"/>
    <xf numFmtId="0" fontId="1" fillId="4" borderId="0" xfId="0" applyFont="1" applyFill="1" applyAlignment="1">
      <alignment wrapText="1"/>
    </xf>
    <xf numFmtId="0" fontId="0" fillId="0" borderId="0" xfId="0" applyAlignment="1">
      <alignment horizontal="left" vertical="top"/>
    </xf>
    <xf numFmtId="3" fontId="0" fillId="0" borderId="0" xfId="0" applyNumberFormat="1" applyFill="1"/>
    <xf numFmtId="0" fontId="1" fillId="0" borderId="0" xfId="0" applyFont="1" applyAlignment="1">
      <alignment horizontal="right" vertical="top" wrapText="1"/>
    </xf>
    <xf numFmtId="0" fontId="1" fillId="0" borderId="0" xfId="0" applyFont="1" applyAlignment="1">
      <alignment vertical="top" wrapText="1"/>
    </xf>
    <xf numFmtId="0" fontId="1" fillId="0" borderId="5" xfId="0" applyFont="1" applyBorder="1" applyAlignment="1">
      <alignment vertical="top" wrapText="1"/>
    </xf>
    <xf numFmtId="0" fontId="1" fillId="0" borderId="0" xfId="0" applyFont="1" applyBorder="1" applyAlignment="1">
      <alignment vertical="top" wrapText="1"/>
    </xf>
    <xf numFmtId="0" fontId="0" fillId="0" borderId="0" xfId="0" applyBorder="1"/>
    <xf numFmtId="0" fontId="0" fillId="0" borderId="1" xfId="0" applyBorder="1"/>
    <xf numFmtId="10" fontId="0" fillId="4" borderId="0" xfId="0" applyNumberFormat="1" applyFill="1"/>
    <xf numFmtId="0" fontId="0" fillId="4" borderId="0" xfId="0" applyFill="1" applyAlignment="1">
      <alignment horizontal="right"/>
    </xf>
    <xf numFmtId="0" fontId="0" fillId="0" borderId="0" xfId="0" applyAlignment="1">
      <alignment vertical="top" wrapText="1"/>
    </xf>
    <xf numFmtId="0" fontId="1" fillId="0" borderId="0" xfId="0" applyFont="1" applyFill="1"/>
    <xf numFmtId="0" fontId="1" fillId="0" borderId="0" xfId="0" applyFont="1" applyFill="1" applyAlignment="1">
      <alignment wrapText="1"/>
    </xf>
    <xf numFmtId="3" fontId="0" fillId="4" borderId="12" xfId="0" applyNumberFormat="1" applyFill="1" applyBorder="1"/>
    <xf numFmtId="3" fontId="0" fillId="4" borderId="10" xfId="0" applyNumberFormat="1" applyFill="1" applyBorder="1"/>
    <xf numFmtId="3" fontId="0" fillId="4" borderId="11" xfId="0" applyNumberFormat="1" applyFill="1" applyBorder="1"/>
    <xf numFmtId="0" fontId="0" fillId="0" borderId="0" xfId="0" applyFill="1"/>
    <xf numFmtId="0" fontId="12" fillId="0" borderId="0" xfId="0" applyFont="1"/>
    <xf numFmtId="0" fontId="0" fillId="0" borderId="0" xfId="0" applyAlignment="1">
      <alignment vertical="top"/>
    </xf>
    <xf numFmtId="0" fontId="16" fillId="0" borderId="0" xfId="5" applyFont="1" applyBorder="1"/>
    <xf numFmtId="0" fontId="16" fillId="0" borderId="0" xfId="5" applyFont="1"/>
    <xf numFmtId="0" fontId="8" fillId="0" borderId="0" xfId="0" applyFont="1"/>
    <xf numFmtId="0" fontId="8" fillId="0" borderId="0" xfId="0" applyFont="1" applyBorder="1"/>
    <xf numFmtId="0" fontId="0" fillId="0" borderId="3" xfId="0" applyBorder="1"/>
    <xf numFmtId="14" fontId="0" fillId="0" borderId="0" xfId="0" applyNumberFormat="1" applyAlignment="1">
      <alignment vertical="top"/>
    </xf>
    <xf numFmtId="0" fontId="0" fillId="4" borderId="0" xfId="0" applyFill="1" applyAlignment="1">
      <alignment vertical="top"/>
    </xf>
    <xf numFmtId="0" fontId="1" fillId="4" borderId="0" xfId="0" applyFont="1" applyFill="1" applyBorder="1"/>
    <xf numFmtId="165" fontId="8" fillId="4" borderId="0" xfId="3" applyNumberFormat="1" applyFont="1" applyFill="1" applyBorder="1"/>
    <xf numFmtId="167" fontId="8" fillId="4" borderId="0" xfId="4" applyNumberFormat="1" applyFont="1" applyFill="1" applyBorder="1"/>
    <xf numFmtId="164" fontId="8" fillId="4" borderId="0" xfId="4" applyNumberFormat="1" applyFont="1" applyFill="1" applyBorder="1"/>
    <xf numFmtId="168" fontId="8" fillId="4" borderId="0" xfId="3" applyNumberFormat="1" applyFont="1" applyFill="1" applyBorder="1"/>
    <xf numFmtId="0" fontId="0" fillId="0" borderId="0" xfId="0" applyFill="1" applyBorder="1" applyAlignment="1">
      <alignment horizontal="center"/>
    </xf>
    <xf numFmtId="0" fontId="1" fillId="0" borderId="0" xfId="0" applyFont="1" applyFill="1" applyBorder="1" applyAlignment="1">
      <alignment vertical="top" wrapText="1"/>
    </xf>
    <xf numFmtId="3" fontId="0" fillId="0" borderId="5" xfId="0" applyNumberFormat="1" applyFill="1" applyBorder="1"/>
    <xf numFmtId="0" fontId="1" fillId="0" borderId="0" xfId="0" applyFont="1" applyFill="1" applyAlignment="1">
      <alignment vertical="top" wrapText="1"/>
    </xf>
    <xf numFmtId="6" fontId="0" fillId="2" borderId="0" xfId="0" applyNumberFormat="1" applyFill="1"/>
    <xf numFmtId="164" fontId="1" fillId="4" borderId="0" xfId="0" applyNumberFormat="1" applyFont="1" applyFill="1"/>
    <xf numFmtId="172" fontId="0" fillId="4" borderId="0" xfId="0" applyNumberFormat="1" applyFill="1" applyAlignment="1">
      <alignment vertical="top" wrapText="1"/>
    </xf>
    <xf numFmtId="6" fontId="1" fillId="4" borderId="0" xfId="0" applyNumberFormat="1" applyFont="1" applyFill="1"/>
    <xf numFmtId="6" fontId="0" fillId="4" borderId="0" xfId="0" applyNumberFormat="1" applyFill="1"/>
    <xf numFmtId="6" fontId="1" fillId="4" borderId="8" xfId="0" applyNumberFormat="1" applyFont="1" applyFill="1" applyBorder="1" applyAlignment="1">
      <alignment vertical="top" wrapText="1"/>
    </xf>
    <xf numFmtId="6" fontId="1" fillId="4" borderId="9" xfId="0" applyNumberFormat="1" applyFont="1" applyFill="1" applyBorder="1" applyAlignment="1">
      <alignment vertical="top" wrapText="1"/>
    </xf>
    <xf numFmtId="6" fontId="1" fillId="0" borderId="0" xfId="0" applyNumberFormat="1" applyFont="1" applyAlignment="1">
      <alignment vertical="top" wrapText="1"/>
    </xf>
    <xf numFmtId="6" fontId="0" fillId="4" borderId="10" xfId="0" applyNumberFormat="1" applyFill="1" applyBorder="1"/>
    <xf numFmtId="6" fontId="0" fillId="0" borderId="0" xfId="0" applyNumberFormat="1" applyBorder="1"/>
    <xf numFmtId="6" fontId="0" fillId="0" borderId="0" xfId="0" applyNumberFormat="1"/>
    <xf numFmtId="6" fontId="0" fillId="4" borderId="5" xfId="0" applyNumberFormat="1" applyFill="1" applyBorder="1"/>
    <xf numFmtId="6" fontId="0" fillId="4" borderId="7" xfId="0" applyNumberFormat="1" applyFill="1" applyBorder="1"/>
    <xf numFmtId="6" fontId="0" fillId="4" borderId="11" xfId="0" applyNumberFormat="1" applyFill="1" applyBorder="1"/>
    <xf numFmtId="164" fontId="1" fillId="4" borderId="8" xfId="0" applyNumberFormat="1" applyFont="1" applyFill="1" applyBorder="1" applyAlignment="1">
      <alignment vertical="top" wrapText="1"/>
    </xf>
    <xf numFmtId="164" fontId="1" fillId="4" borderId="9" xfId="0" applyNumberFormat="1" applyFont="1" applyFill="1" applyBorder="1" applyAlignment="1">
      <alignment vertical="top" wrapText="1"/>
    </xf>
    <xf numFmtId="164" fontId="0" fillId="4" borderId="10" xfId="0" applyNumberFormat="1" applyFill="1" applyBorder="1"/>
    <xf numFmtId="164" fontId="1" fillId="4" borderId="7" xfId="0" applyNumberFormat="1" applyFont="1" applyFill="1" applyBorder="1"/>
    <xf numFmtId="164" fontId="1" fillId="4" borderId="16" xfId="0" applyNumberFormat="1" applyFont="1" applyFill="1" applyBorder="1"/>
    <xf numFmtId="0" fontId="1" fillId="0" borderId="1" xfId="0" applyFont="1" applyBorder="1" applyAlignment="1">
      <alignment vertical="top" wrapText="1"/>
    </xf>
    <xf numFmtId="169" fontId="0" fillId="4" borderId="0" xfId="0" applyNumberFormat="1" applyFill="1"/>
    <xf numFmtId="173" fontId="0" fillId="4" borderId="0" xfId="0" applyNumberFormat="1" applyFill="1"/>
    <xf numFmtId="172" fontId="0" fillId="4" borderId="0" xfId="0" applyNumberFormat="1" applyFill="1"/>
    <xf numFmtId="0" fontId="0" fillId="0" borderId="0" xfId="0" applyAlignment="1">
      <alignment wrapText="1"/>
    </xf>
    <xf numFmtId="0" fontId="12" fillId="0" borderId="0" xfId="0" applyFont="1" applyFill="1"/>
    <xf numFmtId="0" fontId="0" fillId="0" borderId="0" xfId="0" applyFill="1" applyAlignment="1">
      <alignment wrapText="1"/>
    </xf>
    <xf numFmtId="0" fontId="0" fillId="0" borderId="0" xfId="0" applyAlignment="1"/>
    <xf numFmtId="173" fontId="0" fillId="4" borderId="0" xfId="0" applyNumberFormat="1" applyFont="1" applyFill="1" applyAlignment="1">
      <alignment horizontal="center"/>
    </xf>
    <xf numFmtId="173" fontId="0" fillId="0" borderId="0" xfId="0" applyNumberFormat="1" applyFont="1" applyAlignment="1">
      <alignment horizontal="center"/>
    </xf>
    <xf numFmtId="0" fontId="0" fillId="0" borderId="0" xfId="0" applyFill="1" applyBorder="1"/>
    <xf numFmtId="0" fontId="0" fillId="0" borderId="0" xfId="0" applyFill="1" applyBorder="1" applyAlignment="1">
      <alignment vertical="top"/>
    </xf>
    <xf numFmtId="0" fontId="1" fillId="0" borderId="0" xfId="0" applyFont="1" applyFill="1" applyBorder="1"/>
    <xf numFmtId="0" fontId="1" fillId="0" borderId="0" xfId="0" applyFont="1" applyFill="1" applyBorder="1" applyAlignment="1">
      <alignment horizontal="center"/>
    </xf>
    <xf numFmtId="0" fontId="0" fillId="0" borderId="0" xfId="0" applyFont="1"/>
    <xf numFmtId="178" fontId="0" fillId="4" borderId="0" xfId="0" applyNumberFormat="1" applyFill="1"/>
    <xf numFmtId="6" fontId="1" fillId="4" borderId="13" xfId="0" applyNumberFormat="1" applyFont="1" applyFill="1" applyBorder="1" applyAlignment="1">
      <alignment vertical="top" wrapText="1"/>
    </xf>
    <xf numFmtId="3" fontId="0" fillId="4" borderId="5" xfId="0" applyNumberFormat="1" applyFont="1" applyFill="1" applyBorder="1"/>
    <xf numFmtId="3" fontId="0" fillId="4" borderId="10" xfId="0" applyNumberFormat="1" applyFont="1" applyFill="1" applyBorder="1"/>
    <xf numFmtId="3" fontId="0" fillId="4" borderId="11" xfId="0" applyNumberFormat="1" applyFont="1" applyFill="1" applyBorder="1"/>
    <xf numFmtId="0" fontId="1" fillId="0" borderId="0" xfId="0" applyFont="1" applyBorder="1" applyAlignment="1">
      <alignment horizontal="center"/>
    </xf>
    <xf numFmtId="6" fontId="0" fillId="4" borderId="2" xfId="0" applyNumberFormat="1" applyFill="1" applyBorder="1"/>
    <xf numFmtId="6" fontId="0" fillId="4" borderId="12" xfId="0" applyNumberFormat="1" applyFill="1" applyBorder="1"/>
    <xf numFmtId="3" fontId="0" fillId="4" borderId="0" xfId="0" applyNumberFormat="1" applyFill="1"/>
    <xf numFmtId="6" fontId="0" fillId="0" borderId="12" xfId="0" applyNumberFormat="1" applyFill="1" applyBorder="1"/>
    <xf numFmtId="0" fontId="8" fillId="4" borderId="0" xfId="2" applyFont="1" applyFill="1" applyBorder="1" applyAlignment="1" applyProtection="1">
      <alignment horizontal="right"/>
      <protection locked="0"/>
    </xf>
    <xf numFmtId="0" fontId="8" fillId="4" borderId="0" xfId="2" applyFont="1" applyFill="1" applyBorder="1" applyProtection="1">
      <protection locked="0"/>
    </xf>
    <xf numFmtId="0" fontId="1" fillId="0" borderId="0" xfId="0" applyFont="1" applyFill="1" applyAlignment="1"/>
    <xf numFmtId="0" fontId="8" fillId="4" borderId="0" xfId="3" applyFont="1" applyFill="1" applyBorder="1"/>
    <xf numFmtId="0" fontId="0" fillId="0" borderId="0" xfId="0" applyAlignment="1">
      <alignment wrapText="1"/>
    </xf>
    <xf numFmtId="0" fontId="2" fillId="0" borderId="0" xfId="0" applyFont="1" applyProtection="1">
      <protection locked="0"/>
    </xf>
    <xf numFmtId="0" fontId="1" fillId="2" borderId="0" xfId="0" applyFont="1" applyFill="1" applyAlignment="1" applyProtection="1">
      <alignment horizontal="center" vertical="top" wrapText="1"/>
      <protection locked="0"/>
    </xf>
    <xf numFmtId="0" fontId="1" fillId="0" borderId="0" xfId="0" applyFont="1" applyProtection="1">
      <protection locked="0"/>
    </xf>
    <xf numFmtId="0" fontId="1" fillId="2" borderId="0" xfId="0" applyFont="1" applyFill="1" applyAlignment="1" applyProtection="1">
      <alignment horizontal="center" wrapText="1"/>
      <protection locked="0"/>
    </xf>
    <xf numFmtId="0" fontId="0" fillId="0" borderId="0" xfId="0" applyAlignment="1" applyProtection="1">
      <alignment vertical="top" wrapText="1"/>
      <protection locked="0"/>
    </xf>
    <xf numFmtId="40" fontId="0" fillId="2" borderId="0" xfId="0" quotePrefix="1" applyNumberFormat="1" applyFill="1" applyAlignment="1" applyProtection="1">
      <alignment horizontal="right" vertical="top"/>
      <protection locked="0"/>
    </xf>
    <xf numFmtId="0" fontId="0" fillId="0" borderId="0" xfId="0" applyProtection="1">
      <protection locked="0"/>
    </xf>
    <xf numFmtId="0" fontId="0" fillId="2" borderId="0" xfId="0" applyFill="1" applyAlignment="1" applyProtection="1">
      <alignment horizontal="right" vertical="top" wrapText="1"/>
      <protection locked="0"/>
    </xf>
    <xf numFmtId="170" fontId="0" fillId="2" borderId="0" xfId="0" applyNumberFormat="1" applyFont="1" applyFill="1" applyAlignment="1" applyProtection="1">
      <alignment horizontal="right"/>
      <protection locked="0"/>
    </xf>
    <xf numFmtId="0" fontId="0" fillId="0" borderId="0" xfId="0" applyAlignment="1" applyProtection="1">
      <alignment horizontal="right"/>
      <protection locked="0"/>
    </xf>
    <xf numFmtId="174" fontId="0" fillId="2" borderId="0" xfId="0" applyNumberFormat="1" applyFill="1" applyAlignment="1" applyProtection="1">
      <alignment vertical="top"/>
      <protection locked="0"/>
    </xf>
    <xf numFmtId="3" fontId="0" fillId="2" borderId="0" xfId="0" applyNumberFormat="1" applyFill="1" applyAlignment="1" applyProtection="1">
      <alignment horizontal="right" vertical="top" wrapText="1"/>
      <protection locked="0"/>
    </xf>
    <xf numFmtId="0" fontId="1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Protection="1"/>
    <xf numFmtId="0" fontId="8" fillId="0" borderId="0" xfId="0" applyFont="1" applyBorder="1" applyProtection="1"/>
    <xf numFmtId="0" fontId="2" fillId="0" borderId="0" xfId="0" applyFont="1" applyProtection="1"/>
    <xf numFmtId="0" fontId="2" fillId="0" borderId="0" xfId="0" applyFont="1" applyAlignment="1" applyProtection="1">
      <alignment horizontal="right"/>
    </xf>
    <xf numFmtId="0" fontId="0" fillId="0" borderId="0" xfId="0" applyAlignment="1" applyProtection="1">
      <alignment horizontal="right"/>
    </xf>
    <xf numFmtId="14" fontId="0" fillId="4" borderId="0" xfId="0" applyNumberFormat="1" applyFill="1" applyAlignment="1" applyProtection="1">
      <alignment vertical="top"/>
    </xf>
    <xf numFmtId="171" fontId="0" fillId="4" borderId="0" xfId="0" applyNumberFormat="1" applyFont="1" applyFill="1" applyAlignment="1" applyProtection="1">
      <alignment horizontal="right" vertical="top"/>
    </xf>
    <xf numFmtId="175" fontId="0" fillId="4" borderId="0" xfId="0" applyNumberFormat="1" applyFill="1" applyAlignment="1" applyProtection="1">
      <alignment vertical="top"/>
    </xf>
    <xf numFmtId="10" fontId="0" fillId="3" borderId="0" xfId="0" applyNumberFormat="1" applyFill="1" applyProtection="1"/>
    <xf numFmtId="181" fontId="0" fillId="2" borderId="0" xfId="0" applyNumberFormat="1" applyFont="1" applyFill="1" applyAlignment="1" applyProtection="1">
      <alignment horizontal="right"/>
      <protection locked="0"/>
    </xf>
    <xf numFmtId="0" fontId="1" fillId="0" borderId="0" xfId="0" applyFont="1" applyProtection="1"/>
    <xf numFmtId="0" fontId="1" fillId="0" borderId="0" xfId="0" applyFont="1" applyAlignment="1" applyProtection="1">
      <alignment vertical="top"/>
    </xf>
    <xf numFmtId="0" fontId="0" fillId="0" borderId="0" xfId="0" applyAlignment="1" applyProtection="1">
      <alignment vertical="top"/>
    </xf>
    <xf numFmtId="0" fontId="0" fillId="0" borderId="0" xfId="0" applyFill="1" applyProtection="1"/>
    <xf numFmtId="0" fontId="1" fillId="0" borderId="0" xfId="0" applyFont="1" applyFill="1" applyAlignment="1" applyProtection="1">
      <alignment vertical="top" wrapText="1"/>
    </xf>
    <xf numFmtId="0" fontId="8" fillId="0" borderId="0" xfId="0" applyFont="1" applyProtection="1"/>
    <xf numFmtId="164" fontId="16" fillId="0" borderId="0" xfId="5" applyNumberFormat="1" applyFont="1" applyProtection="1"/>
    <xf numFmtId="0" fontId="16" fillId="0" borderId="0" xfId="5" applyFont="1" applyProtection="1"/>
    <xf numFmtId="0" fontId="4" fillId="0" borderId="0" xfId="0" applyFont="1" applyProtection="1">
      <protection locked="0"/>
    </xf>
    <xf numFmtId="0" fontId="3" fillId="0" borderId="0" xfId="0" applyFont="1" applyProtection="1">
      <protection locked="0"/>
    </xf>
    <xf numFmtId="0" fontId="0" fillId="0" borderId="0" xfId="0" applyAlignment="1" applyProtection="1">
      <alignment horizontal="left" vertical="top"/>
      <protection locked="0"/>
    </xf>
    <xf numFmtId="0" fontId="11" fillId="0" borderId="0" xfId="0" applyFont="1" applyProtection="1">
      <protection locked="0"/>
    </xf>
    <xf numFmtId="3" fontId="0" fillId="0" borderId="0" xfId="0" applyNumberFormat="1" applyProtection="1">
      <protection locked="0"/>
    </xf>
    <xf numFmtId="0" fontId="6" fillId="0" borderId="0" xfId="0" applyFont="1" applyProtection="1">
      <protection locked="0"/>
    </xf>
    <xf numFmtId="0" fontId="2" fillId="0" borderId="0" xfId="0" applyFont="1" applyAlignment="1" applyProtection="1">
      <alignment horizontal="left" vertical="top"/>
    </xf>
    <xf numFmtId="0" fontId="2" fillId="0" borderId="0" xfId="0" applyFont="1" applyAlignment="1" applyProtection="1">
      <alignment wrapText="1"/>
    </xf>
    <xf numFmtId="3" fontId="2" fillId="0" borderId="0" xfId="0" applyNumberFormat="1" applyFont="1" applyProtection="1"/>
    <xf numFmtId="0" fontId="4" fillId="0" borderId="0" xfId="0" applyFont="1" applyAlignment="1" applyProtection="1">
      <alignment horizontal="left" vertical="top"/>
    </xf>
    <xf numFmtId="0" fontId="4" fillId="0" borderId="0" xfId="0" applyFont="1" applyAlignment="1" applyProtection="1">
      <alignment wrapText="1"/>
    </xf>
    <xf numFmtId="3" fontId="4" fillId="0" borderId="0" xfId="0" applyNumberFormat="1" applyFont="1" applyProtection="1"/>
    <xf numFmtId="0" fontId="0" fillId="0" borderId="0" xfId="0" applyAlignment="1" applyProtection="1">
      <alignment horizontal="left" vertical="top"/>
    </xf>
    <xf numFmtId="3" fontId="0" fillId="0" borderId="0" xfId="0" applyNumberFormat="1" applyProtection="1"/>
    <xf numFmtId="0" fontId="3" fillId="0" borderId="0" xfId="0" applyFont="1" applyAlignment="1" applyProtection="1">
      <alignment horizontal="left" vertical="top"/>
    </xf>
    <xf numFmtId="0" fontId="3" fillId="0" borderId="0" xfId="0" applyFont="1" applyAlignment="1" applyProtection="1">
      <alignment wrapText="1"/>
    </xf>
    <xf numFmtId="6" fontId="0" fillId="3" borderId="0" xfId="0" applyNumberFormat="1" applyFill="1" applyProtection="1"/>
    <xf numFmtId="0" fontId="1" fillId="0" borderId="0" xfId="0" applyFont="1" applyAlignment="1" applyProtection="1">
      <alignment horizontal="left" vertical="top"/>
    </xf>
    <xf numFmtId="0" fontId="1" fillId="0" borderId="0" xfId="0" applyFont="1" applyAlignment="1" applyProtection="1">
      <alignment wrapText="1"/>
    </xf>
    <xf numFmtId="0" fontId="6" fillId="0" borderId="0" xfId="0" applyFont="1" applyAlignment="1" applyProtection="1">
      <alignment horizontal="left" vertical="top"/>
    </xf>
    <xf numFmtId="0" fontId="6" fillId="0" borderId="0" xfId="0" applyFont="1" applyAlignment="1" applyProtection="1">
      <alignment wrapText="1"/>
    </xf>
    <xf numFmtId="4" fontId="6" fillId="3" borderId="0" xfId="0" applyNumberFormat="1" applyFont="1" applyFill="1" applyProtection="1"/>
    <xf numFmtId="3" fontId="6" fillId="0" borderId="0" xfId="0" applyNumberFormat="1" applyFont="1" applyProtection="1"/>
    <xf numFmtId="10" fontId="0" fillId="7" borderId="0" xfId="0" applyNumberFormat="1" applyFill="1" applyAlignment="1" applyProtection="1">
      <alignment vertical="top"/>
      <protection locked="0"/>
    </xf>
    <xf numFmtId="0" fontId="9" fillId="0" borderId="0" xfId="1" applyAlignment="1" applyProtection="1">
      <alignment horizontal="right"/>
    </xf>
    <xf numFmtId="172" fontId="0" fillId="7" borderId="0" xfId="0" applyNumberFormat="1" applyFill="1" applyAlignment="1" applyProtection="1">
      <alignment vertical="top"/>
      <protection locked="0"/>
    </xf>
    <xf numFmtId="176" fontId="0" fillId="7" borderId="0" xfId="0" applyNumberFormat="1" applyFill="1" applyAlignment="1" applyProtection="1">
      <alignment vertical="top"/>
      <protection locked="0"/>
    </xf>
    <xf numFmtId="0" fontId="1" fillId="0" borderId="5" xfId="0" applyFont="1" applyBorder="1" applyAlignment="1">
      <alignment horizontal="center"/>
    </xf>
    <xf numFmtId="0" fontId="8" fillId="4" borderId="0" xfId="2" applyNumberFormat="1" applyFont="1" applyFill="1" applyBorder="1" applyProtection="1">
      <protection locked="0"/>
    </xf>
    <xf numFmtId="0" fontId="16" fillId="0" borderId="0" xfId="5" quotePrefix="1" applyFont="1" applyFill="1" applyAlignment="1">
      <alignment horizontal="right"/>
    </xf>
    <xf numFmtId="165" fontId="8" fillId="7" borderId="0" xfId="3" applyNumberFormat="1" applyFont="1" applyFill="1" applyBorder="1"/>
    <xf numFmtId="0" fontId="4" fillId="0" borderId="0" xfId="0" applyFont="1" applyAlignment="1" applyProtection="1"/>
    <xf numFmtId="3" fontId="7" fillId="0" borderId="12" xfId="0" applyNumberFormat="1" applyFont="1" applyBorder="1" applyAlignment="1" applyProtection="1">
      <alignment horizontal="right"/>
    </xf>
    <xf numFmtId="6" fontId="4" fillId="3" borderId="5" xfId="0" applyNumberFormat="1" applyFont="1" applyFill="1" applyBorder="1" applyProtection="1"/>
    <xf numFmtId="6" fontId="1" fillId="3" borderId="18" xfId="0" applyNumberFormat="1" applyFont="1" applyFill="1" applyBorder="1" applyProtection="1"/>
    <xf numFmtId="6" fontId="4" fillId="3" borderId="12" xfId="0" applyNumberFormat="1" applyFont="1" applyFill="1" applyBorder="1" applyProtection="1"/>
    <xf numFmtId="6" fontId="0" fillId="2" borderId="16" xfId="0" applyNumberFormat="1" applyFill="1" applyBorder="1" applyProtection="1">
      <protection locked="0"/>
    </xf>
    <xf numFmtId="0" fontId="0" fillId="0" borderId="0" xfId="0" applyAlignment="1" applyProtection="1">
      <alignment wrapText="1"/>
    </xf>
    <xf numFmtId="0" fontId="0" fillId="0" borderId="0" xfId="0" applyAlignment="1" applyProtection="1">
      <alignment vertical="top" wrapText="1"/>
    </xf>
    <xf numFmtId="6" fontId="1" fillId="0" borderId="5" xfId="0" applyNumberFormat="1" applyFont="1" applyBorder="1" applyAlignment="1">
      <alignment vertical="top" wrapText="1"/>
    </xf>
    <xf numFmtId="6" fontId="0" fillId="0" borderId="5" xfId="0" applyNumberFormat="1" applyBorder="1"/>
    <xf numFmtId="0" fontId="4" fillId="0" borderId="0" xfId="0" applyFont="1" applyProtection="1"/>
    <xf numFmtId="0" fontId="3" fillId="0" borderId="11" xfId="0" applyFont="1" applyBorder="1" applyProtection="1"/>
    <xf numFmtId="0" fontId="3" fillId="0" borderId="1" xfId="0" applyFont="1" applyBorder="1" applyProtection="1"/>
    <xf numFmtId="0" fontId="3" fillId="0" borderId="16" xfId="0" applyFont="1" applyBorder="1" applyProtection="1"/>
    <xf numFmtId="0" fontId="0" fillId="0" borderId="19" xfId="0" applyBorder="1" applyAlignment="1" applyProtection="1">
      <alignment horizontal="center"/>
    </xf>
    <xf numFmtId="0" fontId="0" fillId="0" borderId="2" xfId="0" applyBorder="1" applyProtection="1"/>
    <xf numFmtId="0" fontId="0" fillId="0" borderId="4" xfId="0" applyBorder="1" applyProtection="1"/>
    <xf numFmtId="0" fontId="3" fillId="0" borderId="10" xfId="0" applyFont="1" applyBorder="1" applyProtection="1"/>
    <xf numFmtId="0" fontId="0" fillId="0" borderId="6" xfId="0" applyBorder="1" applyProtection="1"/>
    <xf numFmtId="0" fontId="0" fillId="0" borderId="11" xfId="0" applyBorder="1" applyProtection="1"/>
    <xf numFmtId="0" fontId="0" fillId="0" borderId="7" xfId="0" applyBorder="1" applyProtection="1"/>
    <xf numFmtId="0" fontId="6" fillId="0" borderId="0" xfId="0" applyFont="1" applyProtection="1"/>
    <xf numFmtId="6" fontId="0" fillId="0" borderId="0" xfId="0" applyNumberFormat="1" applyProtection="1">
      <protection locked="0"/>
    </xf>
    <xf numFmtId="0" fontId="5" fillId="0" borderId="0" xfId="0" applyFont="1" applyProtection="1">
      <protection locked="0"/>
    </xf>
    <xf numFmtId="0" fontId="5" fillId="0" borderId="0" xfId="0" applyFont="1" applyProtection="1"/>
    <xf numFmtId="6" fontId="0" fillId="2" borderId="0" xfId="0" applyNumberFormat="1" applyFill="1" applyProtection="1"/>
    <xf numFmtId="6" fontId="0" fillId="0" borderId="0" xfId="0" applyNumberFormat="1" applyFill="1" applyProtection="1"/>
    <xf numFmtId="0" fontId="8" fillId="7" borderId="0" xfId="3" applyFont="1" applyFill="1" applyBorder="1" applyProtection="1"/>
    <xf numFmtId="0" fontId="8" fillId="0" borderId="0" xfId="3" applyFont="1" applyFill="1" applyBorder="1" applyProtection="1"/>
    <xf numFmtId="0" fontId="0" fillId="0" borderId="0" xfId="0" applyAlignment="1" applyProtection="1">
      <alignment wrapText="1"/>
      <protection locked="0"/>
    </xf>
    <xf numFmtId="0" fontId="21" fillId="0" borderId="0" xfId="0" applyFont="1" applyProtection="1"/>
    <xf numFmtId="0" fontId="0" fillId="0" borderId="0" xfId="0" applyAlignment="1"/>
    <xf numFmtId="0" fontId="0" fillId="0" borderId="0" xfId="0" applyFont="1" applyAlignment="1" applyProtection="1">
      <alignment wrapText="1"/>
    </xf>
    <xf numFmtId="0" fontId="0" fillId="0" borderId="0" xfId="0" applyAlignment="1" applyProtection="1"/>
    <xf numFmtId="0" fontId="0" fillId="0" borderId="0" xfId="0" applyAlignment="1" applyProtection="1">
      <alignment wrapText="1"/>
    </xf>
    <xf numFmtId="0" fontId="0" fillId="0" borderId="0" xfId="0" applyAlignment="1" applyProtection="1"/>
    <xf numFmtId="0" fontId="0" fillId="0" borderId="0" xfId="0" applyAlignment="1" applyProtection="1">
      <protection locked="0"/>
    </xf>
    <xf numFmtId="0" fontId="0" fillId="0" borderId="0" xfId="0" applyAlignment="1"/>
    <xf numFmtId="6" fontId="0" fillId="2" borderId="10" xfId="0" applyNumberFormat="1" applyFill="1" applyBorder="1" applyAlignment="1" applyProtection="1">
      <alignment vertical="top"/>
      <protection locked="0"/>
    </xf>
    <xf numFmtId="0" fontId="0" fillId="2" borderId="10" xfId="0" applyFont="1" applyFill="1" applyBorder="1" applyAlignment="1" applyProtection="1">
      <alignment vertical="top" wrapText="1"/>
      <protection locked="0"/>
    </xf>
    <xf numFmtId="179" fontId="0" fillId="7" borderId="7" xfId="0" applyNumberFormat="1" applyFill="1" applyBorder="1" applyAlignment="1" applyProtection="1">
      <alignment vertical="top"/>
      <protection locked="0"/>
    </xf>
    <xf numFmtId="0" fontId="0" fillId="0" borderId="11" xfId="0" applyBorder="1" applyProtection="1">
      <protection locked="0"/>
    </xf>
    <xf numFmtId="3" fontId="7" fillId="0" borderId="12" xfId="0" applyNumberFormat="1" applyFont="1" applyBorder="1" applyAlignment="1" applyProtection="1">
      <alignment horizontal="center"/>
    </xf>
    <xf numFmtId="0" fontId="0" fillId="0" borderId="0" xfId="0" applyFont="1" applyAlignment="1" applyProtection="1"/>
    <xf numFmtId="6" fontId="0" fillId="8" borderId="0" xfId="0" quotePrefix="1" applyNumberFormat="1" applyFill="1" applyAlignment="1" applyProtection="1">
      <alignment horizontal="right"/>
    </xf>
    <xf numFmtId="0" fontId="18" fillId="0" borderId="0" xfId="0" applyFont="1" applyBorder="1" applyProtection="1"/>
    <xf numFmtId="0" fontId="18" fillId="0" borderId="0" xfId="0" applyFont="1" applyBorder="1" applyAlignment="1" applyProtection="1">
      <alignment horizontal="right"/>
    </xf>
    <xf numFmtId="0" fontId="1" fillId="0" borderId="0" xfId="0" applyFont="1" applyAlignment="1" applyProtection="1">
      <alignment vertical="top" wrapText="1"/>
    </xf>
    <xf numFmtId="173" fontId="0" fillId="2" borderId="12" xfId="0" applyNumberFormat="1" applyFill="1" applyBorder="1" applyAlignment="1" applyProtection="1">
      <alignment vertical="top"/>
      <protection locked="0"/>
    </xf>
    <xf numFmtId="173" fontId="0" fillId="2" borderId="2" xfId="0" applyNumberFormat="1" applyFill="1" applyBorder="1" applyAlignment="1" applyProtection="1">
      <alignment vertical="top"/>
      <protection locked="0"/>
    </xf>
    <xf numFmtId="173" fontId="0" fillId="2" borderId="4" xfId="0" applyNumberFormat="1" applyFill="1" applyBorder="1" applyAlignment="1" applyProtection="1">
      <alignment vertical="top"/>
      <protection locked="0"/>
    </xf>
    <xf numFmtId="0" fontId="17" fillId="0" borderId="0" xfId="0" applyFont="1" applyAlignment="1" applyProtection="1">
      <alignment vertical="top" wrapText="1"/>
    </xf>
    <xf numFmtId="0" fontId="0" fillId="0" borderId="0" xfId="0" applyAlignment="1"/>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alignment vertical="top"/>
    </xf>
    <xf numFmtId="164" fontId="1" fillId="4" borderId="12" xfId="0" applyNumberFormat="1" applyFont="1" applyFill="1" applyBorder="1"/>
    <xf numFmtId="164" fontId="0" fillId="4" borderId="10" xfId="0" applyNumberFormat="1" applyFont="1" applyFill="1" applyBorder="1"/>
    <xf numFmtId="0" fontId="0" fillId="0" borderId="10" xfId="0" applyBorder="1"/>
    <xf numFmtId="172" fontId="0" fillId="4" borderId="11" xfId="0" applyNumberFormat="1" applyFill="1" applyBorder="1" applyAlignment="1">
      <alignment vertical="top" wrapText="1"/>
    </xf>
    <xf numFmtId="0" fontId="0" fillId="0" borderId="5" xfId="0" applyBorder="1"/>
    <xf numFmtId="0" fontId="0" fillId="0" borderId="6" xfId="0" applyBorder="1"/>
    <xf numFmtId="164" fontId="1" fillId="4" borderId="11" xfId="0" applyNumberFormat="1" applyFont="1" applyFill="1" applyBorder="1"/>
    <xf numFmtId="3" fontId="22" fillId="0" borderId="12" xfId="0" applyNumberFormat="1" applyFont="1" applyBorder="1" applyAlignment="1" applyProtection="1">
      <alignment horizontal="center"/>
    </xf>
    <xf numFmtId="0" fontId="8" fillId="0" borderId="11" xfId="0" applyFont="1" applyBorder="1" applyProtection="1">
      <protection locked="0"/>
    </xf>
    <xf numFmtId="3" fontId="23" fillId="0" borderId="7" xfId="0" applyNumberFormat="1" applyFont="1" applyBorder="1" applyAlignment="1" applyProtection="1">
      <alignment horizontal="right"/>
    </xf>
    <xf numFmtId="3" fontId="23" fillId="0" borderId="16" xfId="0" applyNumberFormat="1" applyFont="1" applyBorder="1" applyAlignment="1" applyProtection="1">
      <alignment horizontal="center"/>
    </xf>
    <xf numFmtId="0" fontId="2" fillId="0" borderId="0" xfId="0" applyFont="1" applyAlignment="1" applyProtection="1"/>
    <xf numFmtId="0" fontId="0" fillId="0" borderId="0" xfId="0" applyBorder="1" applyAlignment="1" applyProtection="1"/>
    <xf numFmtId="0" fontId="18" fillId="0" borderId="5" xfId="0" applyFont="1" applyBorder="1" applyAlignment="1" applyProtection="1"/>
    <xf numFmtId="0" fontId="7" fillId="0" borderId="0" xfId="0" applyFont="1" applyAlignment="1" applyProtection="1"/>
    <xf numFmtId="14" fontId="0" fillId="4" borderId="0" xfId="0" applyNumberFormat="1" applyFill="1" applyAlignment="1">
      <alignment horizontal="right"/>
    </xf>
    <xf numFmtId="3" fontId="22" fillId="0" borderId="2" xfId="0" applyNumberFormat="1" applyFont="1" applyBorder="1" applyAlignment="1" applyProtection="1">
      <alignment horizontal="center"/>
    </xf>
    <xf numFmtId="0" fontId="8" fillId="0" borderId="7" xfId="0" applyFont="1" applyBorder="1" applyProtection="1">
      <protection locked="0"/>
    </xf>
    <xf numFmtId="14" fontId="0" fillId="0" borderId="0" xfId="0" applyNumberFormat="1" applyFill="1"/>
    <xf numFmtId="6" fontId="1" fillId="4" borderId="20" xfId="0" applyNumberFormat="1" applyFont="1" applyFill="1" applyBorder="1"/>
    <xf numFmtId="6" fontId="1" fillId="4" borderId="13" xfId="0" applyNumberFormat="1" applyFont="1" applyFill="1" applyBorder="1"/>
    <xf numFmtId="6" fontId="1" fillId="4" borderId="9" xfId="0" applyNumberFormat="1" applyFont="1" applyFill="1" applyBorder="1"/>
    <xf numFmtId="173" fontId="0" fillId="0" borderId="0" xfId="0" applyNumberFormat="1" applyFill="1"/>
    <xf numFmtId="3" fontId="23" fillId="0" borderId="1" xfId="0" applyNumberFormat="1" applyFont="1" applyBorder="1" applyAlignment="1" applyProtection="1">
      <alignment horizontal="right"/>
    </xf>
    <xf numFmtId="6" fontId="0" fillId="4" borderId="10" xfId="0" applyNumberFormat="1" applyFont="1" applyFill="1" applyBorder="1"/>
    <xf numFmtId="3" fontId="0" fillId="0" borderId="10" xfId="0" quotePrefix="1" applyNumberFormat="1" applyFont="1" applyFill="1" applyBorder="1" applyAlignment="1">
      <alignment horizontal="right"/>
    </xf>
    <xf numFmtId="6" fontId="0" fillId="4" borderId="11" xfId="0" applyNumberFormat="1" applyFont="1" applyFill="1" applyBorder="1"/>
    <xf numFmtId="6" fontId="1" fillId="4" borderId="2" xfId="0" applyNumberFormat="1" applyFont="1" applyFill="1" applyBorder="1"/>
    <xf numFmtId="6" fontId="1" fillId="4" borderId="4" xfId="0" applyNumberFormat="1" applyFont="1" applyFill="1" applyBorder="1"/>
    <xf numFmtId="3" fontId="0" fillId="0" borderId="5" xfId="0" quotePrefix="1" applyNumberFormat="1" applyFont="1" applyFill="1" applyBorder="1" applyAlignment="1">
      <alignment horizontal="right"/>
    </xf>
    <xf numFmtId="6" fontId="0" fillId="4" borderId="6" xfId="0" applyNumberFormat="1" applyFont="1" applyFill="1" applyBorder="1"/>
    <xf numFmtId="6" fontId="0" fillId="4" borderId="5" xfId="0" applyNumberFormat="1" applyFont="1" applyFill="1" applyBorder="1"/>
    <xf numFmtId="3" fontId="0" fillId="0" borderId="6" xfId="0" quotePrefix="1" applyNumberFormat="1" applyFont="1" applyFill="1" applyBorder="1" applyAlignment="1">
      <alignment horizontal="right"/>
    </xf>
    <xf numFmtId="6" fontId="0" fillId="4" borderId="7" xfId="0" applyNumberFormat="1" applyFont="1" applyFill="1" applyBorder="1"/>
    <xf numFmtId="6" fontId="1" fillId="4" borderId="12" xfId="0" applyNumberFormat="1" applyFont="1" applyFill="1" applyBorder="1"/>
    <xf numFmtId="3" fontId="0" fillId="0" borderId="16" xfId="0" quotePrefix="1" applyNumberFormat="1" applyFont="1" applyFill="1" applyBorder="1" applyAlignment="1">
      <alignment horizontal="right"/>
    </xf>
    <xf numFmtId="164" fontId="1" fillId="4" borderId="10" xfId="0" applyNumberFormat="1" applyFont="1" applyFill="1" applyBorder="1"/>
    <xf numFmtId="0" fontId="0" fillId="0" borderId="0" xfId="0" applyAlignment="1">
      <alignment horizontal="center"/>
    </xf>
    <xf numFmtId="0" fontId="21" fillId="0" borderId="0" xfId="0" applyFont="1" applyAlignment="1" applyProtection="1"/>
    <xf numFmtId="6" fontId="1" fillId="4" borderId="8" xfId="0" applyNumberFormat="1" applyFont="1" applyFill="1" applyBorder="1"/>
    <xf numFmtId="6" fontId="0" fillId="4" borderId="6" xfId="0" applyNumberFormat="1" applyFill="1" applyBorder="1"/>
    <xf numFmtId="6" fontId="0" fillId="4" borderId="16" xfId="0" applyNumberFormat="1" applyFill="1" applyBorder="1"/>
    <xf numFmtId="3" fontId="23" fillId="0" borderId="7" xfId="0" applyNumberFormat="1" applyFont="1" applyBorder="1" applyAlignment="1" applyProtection="1">
      <alignment horizontal="center"/>
    </xf>
    <xf numFmtId="3" fontId="23" fillId="0" borderId="16" xfId="0" applyNumberFormat="1" applyFont="1" applyBorder="1" applyAlignment="1" applyProtection="1">
      <alignment horizontal="right"/>
    </xf>
    <xf numFmtId="0" fontId="0" fillId="2" borderId="0" xfId="0" applyFont="1" applyFill="1" applyAlignment="1" applyProtection="1">
      <alignment vertical="top" wrapText="1"/>
      <protection locked="0"/>
    </xf>
    <xf numFmtId="0" fontId="24" fillId="0" borderId="0" xfId="0" applyFont="1" applyAlignment="1" applyProtection="1">
      <alignment horizontal="right" vertical="top"/>
    </xf>
    <xf numFmtId="3" fontId="12" fillId="0" borderId="5" xfId="0" applyNumberFormat="1" applyFont="1" applyBorder="1" applyAlignment="1" applyProtection="1">
      <alignment horizontal="right" vertical="top"/>
    </xf>
    <xf numFmtId="182" fontId="12" fillId="0" borderId="6" xfId="0" applyNumberFormat="1" applyFont="1" applyBorder="1" applyAlignment="1" applyProtection="1">
      <alignment horizontal="center" vertical="top"/>
    </xf>
    <xf numFmtId="0" fontId="7" fillId="0" borderId="0" xfId="0" applyFont="1" applyAlignment="1" applyProtection="1">
      <alignment vertical="top"/>
    </xf>
    <xf numFmtId="0" fontId="0" fillId="0" borderId="0" xfId="0" applyAlignment="1" applyProtection="1">
      <alignment horizontal="right" vertical="top"/>
    </xf>
    <xf numFmtId="0" fontId="1" fillId="0" borderId="0" xfId="0" applyFont="1" applyFill="1" applyAlignment="1" applyProtection="1">
      <alignment vertical="top"/>
    </xf>
    <xf numFmtId="164" fontId="0" fillId="2" borderId="10" xfId="0" applyNumberFormat="1" applyFont="1" applyFill="1" applyBorder="1" applyAlignment="1" applyProtection="1">
      <alignment vertical="top"/>
      <protection locked="0"/>
    </xf>
    <xf numFmtId="164" fontId="0" fillId="2" borderId="5" xfId="0" applyNumberFormat="1" applyFont="1" applyFill="1" applyBorder="1" applyAlignment="1" applyProtection="1">
      <alignment vertical="top"/>
      <protection locked="0"/>
    </xf>
    <xf numFmtId="164" fontId="0" fillId="2" borderId="6" xfId="0" applyNumberFormat="1" applyFill="1" applyBorder="1" applyAlignment="1" applyProtection="1">
      <alignment vertical="top"/>
      <protection locked="0"/>
    </xf>
    <xf numFmtId="0" fontId="0" fillId="0" borderId="10" xfId="0" applyBorder="1" applyAlignment="1" applyProtection="1">
      <alignment vertical="top"/>
    </xf>
    <xf numFmtId="0" fontId="0" fillId="0" borderId="5" xfId="0" applyBorder="1" applyAlignment="1" applyProtection="1">
      <alignment vertical="top"/>
    </xf>
    <xf numFmtId="164" fontId="0" fillId="0" borderId="6" xfId="0" applyNumberFormat="1" applyBorder="1" applyAlignment="1" applyProtection="1">
      <alignment vertical="top"/>
    </xf>
    <xf numFmtId="6" fontId="0" fillId="2" borderId="5" xfId="0" applyNumberFormat="1" applyFill="1" applyBorder="1" applyAlignment="1" applyProtection="1">
      <alignment vertical="top"/>
      <protection locked="0"/>
    </xf>
    <xf numFmtId="177" fontId="0" fillId="2" borderId="10" xfId="0" applyNumberFormat="1" applyFont="1" applyFill="1" applyBorder="1" applyAlignment="1" applyProtection="1">
      <alignment vertical="top"/>
      <protection locked="0"/>
    </xf>
    <xf numFmtId="177" fontId="0" fillId="2" borderId="5" xfId="0" applyNumberFormat="1" applyFont="1" applyFill="1" applyBorder="1" applyAlignment="1" applyProtection="1">
      <alignment vertical="top"/>
      <protection locked="0"/>
    </xf>
    <xf numFmtId="177" fontId="0" fillId="2" borderId="6" xfId="0" applyNumberFormat="1" applyFill="1" applyBorder="1" applyAlignment="1" applyProtection="1">
      <alignment vertical="top"/>
      <protection locked="0"/>
    </xf>
    <xf numFmtId="0" fontId="0" fillId="0" borderId="0" xfId="0" applyAlignment="1" applyProtection="1">
      <alignment horizontal="right" vertical="top"/>
      <protection locked="0"/>
    </xf>
    <xf numFmtId="0" fontId="0" fillId="0" borderId="0" xfId="0" applyFill="1" applyAlignment="1" applyProtection="1">
      <alignment vertical="top" wrapText="1"/>
    </xf>
    <xf numFmtId="164" fontId="0" fillId="0" borderId="10" xfId="0" applyNumberFormat="1" applyFont="1" applyFill="1" applyBorder="1" applyAlignment="1" applyProtection="1">
      <alignment vertical="top"/>
    </xf>
    <xf numFmtId="164" fontId="0" fillId="0" borderId="5" xfId="0" applyNumberFormat="1" applyFont="1" applyFill="1" applyBorder="1" applyAlignment="1" applyProtection="1">
      <alignment vertical="top"/>
    </xf>
    <xf numFmtId="164" fontId="0" fillId="0" borderId="6" xfId="0" applyNumberFormat="1" applyFont="1" applyFill="1" applyBorder="1" applyAlignment="1" applyProtection="1">
      <alignment vertical="top"/>
    </xf>
    <xf numFmtId="0" fontId="0" fillId="0" borderId="0" xfId="0" applyFill="1" applyAlignment="1" applyProtection="1">
      <alignment horizontal="right" vertical="top"/>
    </xf>
    <xf numFmtId="6" fontId="0" fillId="2" borderId="10" xfId="0" applyNumberFormat="1" applyFont="1" applyFill="1" applyBorder="1" applyAlignment="1" applyProtection="1">
      <alignment vertical="top"/>
      <protection locked="0"/>
    </xf>
    <xf numFmtId="6" fontId="0" fillId="2" borderId="5" xfId="0" applyNumberFormat="1" applyFont="1" applyFill="1" applyBorder="1" applyAlignment="1" applyProtection="1">
      <alignment vertical="top"/>
      <protection locked="0"/>
    </xf>
    <xf numFmtId="0" fontId="0" fillId="2" borderId="0" xfId="0" applyFont="1" applyFill="1" applyAlignment="1" applyProtection="1">
      <alignment vertical="top"/>
      <protection locked="0"/>
    </xf>
    <xf numFmtId="6" fontId="8" fillId="2" borderId="5" xfId="0" applyNumberFormat="1" applyFont="1" applyFill="1" applyBorder="1" applyAlignment="1" applyProtection="1">
      <alignment vertical="top"/>
      <protection locked="0"/>
    </xf>
    <xf numFmtId="6" fontId="1" fillId="0" borderId="10" xfId="0" applyNumberFormat="1" applyFont="1" applyFill="1" applyBorder="1" applyAlignment="1" applyProtection="1">
      <alignment vertical="top"/>
    </xf>
    <xf numFmtId="6" fontId="1" fillId="0" borderId="5" xfId="0" applyNumberFormat="1" applyFont="1" applyFill="1" applyBorder="1" applyAlignment="1" applyProtection="1">
      <alignment vertical="top"/>
    </xf>
    <xf numFmtId="164" fontId="1" fillId="0" borderId="6" xfId="0" applyNumberFormat="1" applyFont="1" applyFill="1" applyBorder="1" applyAlignment="1" applyProtection="1">
      <alignment vertical="top"/>
    </xf>
    <xf numFmtId="183" fontId="0" fillId="2" borderId="10" xfId="0" applyNumberFormat="1" applyFill="1" applyBorder="1" applyAlignment="1" applyProtection="1">
      <alignment vertical="top"/>
      <protection locked="0"/>
    </xf>
    <xf numFmtId="183" fontId="0" fillId="2" borderId="6" xfId="0" applyNumberFormat="1" applyFill="1" applyBorder="1" applyAlignment="1" applyProtection="1">
      <alignment vertical="top"/>
      <protection locked="0"/>
    </xf>
    <xf numFmtId="3" fontId="0" fillId="2" borderId="0" xfId="0" applyNumberFormat="1" applyFill="1" applyAlignment="1" applyProtection="1">
      <alignment horizontal="left" vertical="top" wrapText="1"/>
      <protection locked="0"/>
    </xf>
    <xf numFmtId="0" fontId="0" fillId="0" borderId="0" xfId="0" applyFont="1" applyFill="1" applyAlignment="1" applyProtection="1">
      <alignment vertical="top" wrapText="1"/>
    </xf>
    <xf numFmtId="0" fontId="8" fillId="2" borderId="10" xfId="2" applyFont="1" applyFill="1" applyBorder="1" applyAlignment="1" applyProtection="1">
      <alignment vertical="top"/>
      <protection locked="0"/>
    </xf>
    <xf numFmtId="0" fontId="8" fillId="0" borderId="0" xfId="0" applyFont="1" applyBorder="1" applyAlignment="1" applyProtection="1">
      <alignment vertical="top"/>
    </xf>
    <xf numFmtId="168" fontId="8" fillId="2" borderId="10" xfId="3" applyNumberFormat="1" applyFont="1" applyFill="1" applyBorder="1" applyAlignment="1" applyProtection="1">
      <alignment vertical="top"/>
      <protection locked="0"/>
    </xf>
    <xf numFmtId="0" fontId="0" fillId="0" borderId="10" xfId="0" applyBorder="1" applyAlignment="1" applyProtection="1">
      <alignment horizontal="right" vertical="top"/>
    </xf>
    <xf numFmtId="0" fontId="0" fillId="0" borderId="5" xfId="0" applyBorder="1" applyAlignment="1" applyProtection="1">
      <alignment horizontal="right" vertical="top"/>
    </xf>
    <xf numFmtId="164" fontId="0" fillId="0" borderId="6" xfId="0" applyNumberFormat="1" applyBorder="1" applyAlignment="1" applyProtection="1">
      <alignment horizontal="right" vertical="top"/>
    </xf>
    <xf numFmtId="0" fontId="8" fillId="2" borderId="5" xfId="2" applyNumberFormat="1" applyFont="1" applyFill="1" applyBorder="1" applyAlignment="1" applyProtection="1">
      <alignment vertical="top"/>
      <protection locked="0"/>
    </xf>
    <xf numFmtId="0" fontId="8" fillId="2" borderId="5" xfId="2" applyFont="1" applyFill="1" applyBorder="1" applyAlignment="1" applyProtection="1">
      <alignment vertical="top"/>
      <protection locked="0"/>
    </xf>
    <xf numFmtId="168" fontId="8" fillId="2" borderId="5" xfId="3" applyNumberFormat="1" applyFont="1" applyFill="1" applyBorder="1" applyAlignment="1" applyProtection="1">
      <alignment vertical="top"/>
      <protection locked="0"/>
    </xf>
    <xf numFmtId="0" fontId="8" fillId="0" borderId="0" xfId="0" applyFont="1" applyBorder="1" applyAlignment="1" applyProtection="1">
      <alignment vertical="top" wrapText="1"/>
    </xf>
    <xf numFmtId="0" fontId="0" fillId="0" borderId="11" xfId="0" applyBorder="1" applyAlignment="1" applyProtection="1">
      <alignment vertical="top"/>
    </xf>
    <xf numFmtId="0" fontId="8" fillId="2" borderId="0" xfId="0" applyFont="1" applyFill="1" applyAlignment="1" applyProtection="1">
      <alignment vertical="top" wrapText="1"/>
      <protection locked="0"/>
    </xf>
    <xf numFmtId="180" fontId="0" fillId="0" borderId="0" xfId="0" applyNumberFormat="1" applyAlignment="1" applyProtection="1">
      <alignment vertical="top" wrapText="1"/>
    </xf>
    <xf numFmtId="0" fontId="0" fillId="0" borderId="0" xfId="0" applyAlignment="1" applyProtection="1">
      <alignment vertical="top"/>
      <protection locked="0"/>
    </xf>
    <xf numFmtId="183" fontId="0" fillId="2" borderId="5" xfId="0" applyNumberFormat="1" applyFill="1" applyBorder="1" applyAlignment="1" applyProtection="1">
      <alignment vertical="top"/>
      <protection locked="0"/>
    </xf>
    <xf numFmtId="6" fontId="0" fillId="0" borderId="4" xfId="0" applyNumberFormat="1" applyFill="1" applyBorder="1"/>
    <xf numFmtId="6" fontId="0" fillId="0" borderId="5" xfId="0" applyNumberFormat="1" applyFill="1" applyBorder="1"/>
    <xf numFmtId="164" fontId="1" fillId="4" borderId="1" xfId="0" applyNumberFormat="1" applyFont="1" applyFill="1" applyBorder="1"/>
    <xf numFmtId="0" fontId="25" fillId="0" borderId="0" xfId="0" applyFont="1"/>
    <xf numFmtId="0" fontId="25" fillId="0" borderId="0" xfId="0" applyFont="1" applyAlignment="1">
      <alignment vertical="top" wrapText="1"/>
    </xf>
    <xf numFmtId="0" fontId="0" fillId="2" borderId="6" xfId="0" applyFont="1" applyFill="1" applyBorder="1" applyAlignment="1" applyProtection="1">
      <alignment vertical="top" wrapText="1"/>
      <protection locked="0"/>
    </xf>
    <xf numFmtId="0" fontId="8" fillId="2" borderId="6" xfId="2" applyFont="1" applyFill="1" applyBorder="1" applyAlignment="1" applyProtection="1">
      <alignment vertical="top"/>
      <protection locked="0"/>
    </xf>
    <xf numFmtId="168" fontId="8" fillId="2" borderId="6" xfId="3" applyNumberFormat="1" applyFont="1" applyFill="1" applyBorder="1" applyAlignment="1" applyProtection="1">
      <alignment vertical="top"/>
      <protection locked="0"/>
    </xf>
    <xf numFmtId="4" fontId="8" fillId="4" borderId="0" xfId="2" applyNumberFormat="1" applyFont="1" applyFill="1" applyBorder="1" applyProtection="1">
      <protection locked="0"/>
    </xf>
    <xf numFmtId="164" fontId="0" fillId="4" borderId="2" xfId="0" applyNumberFormat="1" applyFill="1" applyBorder="1"/>
    <xf numFmtId="164" fontId="0" fillId="4" borderId="4" xfId="0" applyNumberFormat="1" applyFill="1" applyBorder="1"/>
    <xf numFmtId="164" fontId="0" fillId="4" borderId="5" xfId="0" applyNumberFormat="1" applyFill="1" applyBorder="1"/>
    <xf numFmtId="164" fontId="0" fillId="4" borderId="6" xfId="0" applyNumberFormat="1" applyFill="1" applyBorder="1"/>
    <xf numFmtId="164" fontId="0" fillId="4" borderId="11" xfId="0" applyNumberFormat="1" applyFill="1" applyBorder="1"/>
    <xf numFmtId="164" fontId="0" fillId="4" borderId="7" xfId="0" applyNumberFormat="1" applyFill="1" applyBorder="1"/>
    <xf numFmtId="164" fontId="0" fillId="4" borderId="16" xfId="0" applyNumberFormat="1" applyFill="1" applyBorder="1"/>
    <xf numFmtId="173" fontId="0" fillId="4" borderId="0" xfId="0" applyNumberFormat="1" applyFont="1" applyFill="1" applyBorder="1" applyAlignment="1">
      <alignment horizontal="center"/>
    </xf>
    <xf numFmtId="0" fontId="0" fillId="2" borderId="0" xfId="0" applyFont="1" applyFill="1" applyAlignment="1" applyProtection="1">
      <alignment horizontal="center" vertical="top" wrapText="1"/>
      <protection locked="0"/>
    </xf>
    <xf numFmtId="0" fontId="24" fillId="0" borderId="0" xfId="0" applyFont="1" applyAlignment="1" applyProtection="1">
      <alignment horizontal="left" vertical="top"/>
    </xf>
    <xf numFmtId="0" fontId="19" fillId="0" borderId="0" xfId="0" applyFont="1" applyAlignment="1" applyProtection="1">
      <alignment vertical="top" wrapText="1"/>
    </xf>
    <xf numFmtId="0" fontId="5" fillId="0" borderId="0" xfId="0" applyFont="1" applyAlignment="1" applyProtection="1">
      <alignment vertical="top" wrapText="1"/>
    </xf>
    <xf numFmtId="0" fontId="9" fillId="0" borderId="0" xfId="1" applyAlignment="1" applyProtection="1">
      <alignment vertical="top" wrapText="1"/>
    </xf>
    <xf numFmtId="0" fontId="26" fillId="0" borderId="0" xfId="0" applyFont="1" applyAlignment="1" applyProtection="1">
      <alignment vertical="top" wrapText="1"/>
    </xf>
    <xf numFmtId="0" fontId="0" fillId="0" borderId="0" xfId="0" applyAlignment="1" applyProtection="1"/>
    <xf numFmtId="0" fontId="0" fillId="0" borderId="0" xfId="0" applyAlignment="1" applyProtection="1">
      <alignment vertical="top" wrapText="1"/>
    </xf>
    <xf numFmtId="6" fontId="0" fillId="3" borderId="12" xfId="0" applyNumberFormat="1" applyFill="1" applyBorder="1" applyProtection="1"/>
    <xf numFmtId="6" fontId="8" fillId="3" borderId="10" xfId="0" applyNumberFormat="1" applyFont="1" applyFill="1" applyBorder="1" applyProtection="1"/>
    <xf numFmtId="6" fontId="8" fillId="3" borderId="11" xfId="0" applyNumberFormat="1" applyFont="1" applyFill="1" applyBorder="1" applyProtection="1"/>
    <xf numFmtId="6" fontId="1" fillId="3" borderId="12" xfId="0" applyNumberFormat="1" applyFont="1" applyFill="1" applyBorder="1" applyAlignment="1" applyProtection="1">
      <alignment horizontal="center"/>
    </xf>
    <xf numFmtId="6" fontId="1" fillId="3" borderId="18" xfId="0" applyNumberFormat="1" applyFont="1" applyFill="1" applyBorder="1" applyAlignment="1" applyProtection="1">
      <alignment horizontal="center"/>
    </xf>
    <xf numFmtId="6" fontId="0" fillId="3" borderId="2" xfId="0" applyNumberFormat="1" applyFill="1" applyBorder="1" applyProtection="1"/>
    <xf numFmtId="6" fontId="0" fillId="3" borderId="4" xfId="0" applyNumberFormat="1" applyFill="1" applyBorder="1" applyProtection="1"/>
    <xf numFmtId="6" fontId="8" fillId="3" borderId="5" xfId="0" applyNumberFormat="1" applyFont="1" applyFill="1" applyBorder="1" applyProtection="1"/>
    <xf numFmtId="6" fontId="8" fillId="3" borderId="6" xfId="0" applyNumberFormat="1" applyFont="1" applyFill="1" applyBorder="1" applyProtection="1"/>
    <xf numFmtId="6" fontId="8" fillId="3" borderId="7" xfId="0" applyNumberFormat="1" applyFont="1" applyFill="1" applyBorder="1" applyProtection="1"/>
    <xf numFmtId="6" fontId="8" fillId="3" borderId="16" xfId="0" applyNumberFormat="1" applyFont="1" applyFill="1" applyBorder="1" applyProtection="1"/>
    <xf numFmtId="6" fontId="0" fillId="3" borderId="2" xfId="0" applyNumberFormat="1" applyFont="1" applyFill="1" applyBorder="1" applyProtection="1"/>
    <xf numFmtId="6" fontId="0" fillId="3" borderId="4" xfId="0" applyNumberFormat="1" applyFont="1" applyFill="1" applyBorder="1" applyProtection="1"/>
    <xf numFmtId="0" fontId="6" fillId="0" borderId="0" xfId="0" applyFont="1" applyBorder="1" applyProtection="1">
      <protection locked="0"/>
    </xf>
    <xf numFmtId="0" fontId="0" fillId="0" borderId="0" xfId="0" applyBorder="1" applyProtection="1">
      <protection locked="0"/>
    </xf>
    <xf numFmtId="3" fontId="27" fillId="0" borderId="0" xfId="0" applyNumberFormat="1" applyFont="1" applyProtection="1">
      <protection locked="0"/>
    </xf>
    <xf numFmtId="0" fontId="27" fillId="0" borderId="0" xfId="0" applyFont="1" applyProtection="1">
      <protection locked="0"/>
    </xf>
    <xf numFmtId="0" fontId="29" fillId="0" borderId="0" xfId="0" applyFont="1" applyProtection="1">
      <protection locked="0"/>
    </xf>
    <xf numFmtId="0" fontId="30" fillId="0" borderId="0" xfId="0" applyFont="1" applyBorder="1" applyProtection="1">
      <protection locked="0"/>
    </xf>
    <xf numFmtId="0" fontId="27" fillId="0" borderId="0" xfId="0" applyFont="1" applyBorder="1" applyProtection="1">
      <protection locked="0"/>
    </xf>
    <xf numFmtId="0" fontId="0" fillId="0" borderId="0" xfId="0" applyFont="1" applyFill="1" applyAlignment="1" applyProtection="1">
      <alignment horizontal="center" vertical="top" wrapText="1"/>
    </xf>
    <xf numFmtId="164" fontId="0" fillId="0" borderId="6" xfId="0" applyNumberFormat="1" applyFill="1" applyBorder="1" applyAlignment="1" applyProtection="1">
      <alignment vertical="top"/>
    </xf>
    <xf numFmtId="164" fontId="0" fillId="0" borderId="16" xfId="0" applyNumberFormat="1" applyFill="1" applyBorder="1" applyAlignment="1" applyProtection="1">
      <alignment vertical="top"/>
    </xf>
    <xf numFmtId="0" fontId="0" fillId="0" borderId="0" xfId="0" applyAlignment="1" applyProtection="1">
      <alignment wrapText="1"/>
    </xf>
    <xf numFmtId="0" fontId="31" fillId="0" borderId="0" xfId="0" applyFont="1" applyBorder="1" applyProtection="1">
      <protection locked="0"/>
    </xf>
    <xf numFmtId="6" fontId="31" fillId="0" borderId="0" xfId="0" applyNumberFormat="1" applyFont="1" applyBorder="1" applyProtection="1">
      <protection locked="0"/>
    </xf>
    <xf numFmtId="0" fontId="0" fillId="0" borderId="0" xfId="0" applyAlignment="1" applyProtection="1">
      <alignment horizontal="center"/>
      <protection locked="0"/>
    </xf>
    <xf numFmtId="3" fontId="28" fillId="0" borderId="0" xfId="0" applyNumberFormat="1" applyFont="1" applyBorder="1" applyAlignment="1" applyProtection="1">
      <alignment horizontal="center"/>
      <protection locked="0"/>
    </xf>
    <xf numFmtId="0" fontId="29" fillId="0" borderId="0" xfId="0" applyFont="1" applyBorder="1" applyProtection="1">
      <protection locked="0"/>
    </xf>
    <xf numFmtId="3" fontId="28" fillId="0" borderId="0" xfId="0" applyNumberFormat="1" applyFont="1" applyBorder="1" applyAlignment="1" applyProtection="1">
      <alignment horizontal="right"/>
      <protection locked="0"/>
    </xf>
    <xf numFmtId="0" fontId="8" fillId="0" borderId="11" xfId="0" applyFont="1" applyBorder="1" applyProtection="1"/>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alignment vertical="top" wrapText="1"/>
      <protection locked="0"/>
    </xf>
    <xf numFmtId="0" fontId="27" fillId="0" borderId="0" xfId="0" applyFont="1" applyAlignment="1" applyProtection="1">
      <alignment wrapText="1"/>
    </xf>
    <xf numFmtId="3" fontId="28" fillId="0" borderId="0" xfId="0" applyNumberFormat="1" applyFont="1" applyBorder="1" applyAlignment="1" applyProtection="1">
      <alignment horizontal="center"/>
    </xf>
    <xf numFmtId="3" fontId="27" fillId="0" borderId="0" xfId="0" applyNumberFormat="1" applyFont="1" applyProtection="1"/>
    <xf numFmtId="0" fontId="27" fillId="0" borderId="0" xfId="0" applyFont="1" applyProtection="1"/>
    <xf numFmtId="0" fontId="27" fillId="0" borderId="0" xfId="0" quotePrefix="1" applyFont="1" applyAlignment="1" applyProtection="1">
      <alignment wrapText="1"/>
    </xf>
    <xf numFmtId="6" fontId="27" fillId="0" borderId="0" xfId="0" applyNumberFormat="1" applyFont="1" applyProtection="1"/>
    <xf numFmtId="0" fontId="0" fillId="4" borderId="0" xfId="0" applyNumberFormat="1" applyFont="1" applyFill="1" applyAlignment="1" applyProtection="1">
      <alignment horizontal="right" vertical="top"/>
    </xf>
    <xf numFmtId="0" fontId="9" fillId="0" borderId="0" xfId="1" applyAlignment="1" applyProtection="1">
      <alignment vertical="top" wrapText="1"/>
      <protection locked="0"/>
    </xf>
    <xf numFmtId="0" fontId="8" fillId="0" borderId="0" xfId="0" applyFont="1" applyAlignment="1">
      <alignment vertical="center"/>
    </xf>
    <xf numFmtId="0" fontId="8" fillId="0" borderId="0" xfId="0" applyFont="1" applyAlignment="1">
      <alignment wrapText="1"/>
    </xf>
    <xf numFmtId="0" fontId="8" fillId="0" borderId="0" xfId="0" applyFont="1" applyAlignment="1">
      <alignment vertical="center" wrapText="1"/>
    </xf>
    <xf numFmtId="0" fontId="32" fillId="0" borderId="0" xfId="0" applyFont="1" applyAlignment="1" applyProtection="1">
      <alignment vertical="top" wrapText="1"/>
    </xf>
    <xf numFmtId="0" fontId="8" fillId="0" borderId="0" xfId="0" applyFont="1" applyAlignment="1" applyProtection="1">
      <alignment vertical="top" wrapText="1"/>
    </xf>
    <xf numFmtId="0" fontId="8" fillId="0" borderId="0" xfId="0" applyFont="1" applyAlignment="1" applyProtection="1">
      <alignment wrapText="1"/>
    </xf>
    <xf numFmtId="0" fontId="0" fillId="2" borderId="0" xfId="0" applyFont="1" applyFill="1" applyAlignment="1" applyProtection="1">
      <alignment horizontal="left" vertical="top" wrapText="1"/>
      <protection locked="0"/>
    </xf>
    <xf numFmtId="0" fontId="18" fillId="0" borderId="0" xfId="0" applyFont="1" applyBorder="1" applyAlignment="1" applyProtection="1">
      <alignment horizontal="left" vertical="top"/>
    </xf>
    <xf numFmtId="0" fontId="0" fillId="0" borderId="0" xfId="0" applyFill="1" applyAlignment="1" applyProtection="1">
      <alignment horizontal="left" vertical="top"/>
    </xf>
    <xf numFmtId="0" fontId="0" fillId="0" borderId="0" xfId="0" applyAlignment="1" applyProtection="1">
      <alignment horizontal="left" vertical="top" wrapText="1"/>
    </xf>
    <xf numFmtId="0" fontId="0" fillId="2" borderId="0" xfId="0" applyFill="1" applyAlignment="1" applyProtection="1">
      <alignment vertical="top" wrapText="1"/>
      <protection locked="0"/>
    </xf>
    <xf numFmtId="0" fontId="0" fillId="0" borderId="0" xfId="0" applyAlignment="1" applyProtection="1">
      <alignment vertical="top" wrapText="1"/>
      <protection locked="0"/>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alignment vertical="top"/>
    </xf>
    <xf numFmtId="174" fontId="9" fillId="0" borderId="0" xfId="1" applyNumberFormat="1" applyFill="1" applyAlignment="1" applyProtection="1">
      <alignment horizontal="left" vertical="top"/>
      <protection locked="0"/>
    </xf>
    <xf numFmtId="0" fontId="9" fillId="0" borderId="0" xfId="1" applyAlignment="1" applyProtection="1">
      <protection locked="0"/>
    </xf>
    <xf numFmtId="0" fontId="17" fillId="0" borderId="0" xfId="0" applyFont="1" applyAlignment="1" applyProtection="1">
      <alignment vertical="top" wrapText="1"/>
    </xf>
    <xf numFmtId="0" fontId="0" fillId="0" borderId="0" xfId="0" applyAlignment="1">
      <alignment vertical="top"/>
    </xf>
    <xf numFmtId="3" fontId="22" fillId="0" borderId="2" xfId="0" applyNumberFormat="1" applyFont="1" applyBorder="1" applyAlignment="1" applyProtection="1">
      <alignment horizontal="center"/>
    </xf>
    <xf numFmtId="0" fontId="8" fillId="0" borderId="4" xfId="0" applyFont="1" applyBorder="1" applyAlignment="1">
      <alignment horizontal="center"/>
    </xf>
    <xf numFmtId="0" fontId="0" fillId="0" borderId="0" xfId="0" applyFont="1" applyAlignment="1" applyProtection="1">
      <alignment wrapText="1"/>
    </xf>
    <xf numFmtId="0" fontId="0" fillId="0" borderId="0" xfId="0" applyAlignment="1" applyProtection="1"/>
    <xf numFmtId="0" fontId="9" fillId="0" borderId="0" xfId="1" applyAlignment="1" applyProtection="1">
      <alignment wrapText="1"/>
      <protection locked="0"/>
    </xf>
    <xf numFmtId="0" fontId="0" fillId="0" borderId="0" xfId="0" applyAlignment="1" applyProtection="1">
      <alignment wrapText="1"/>
    </xf>
    <xf numFmtId="0" fontId="8" fillId="0" borderId="0" xfId="0" applyFont="1" applyAlignment="1" applyProtection="1">
      <alignment wrapText="1"/>
    </xf>
    <xf numFmtId="0" fontId="8" fillId="0" borderId="0" xfId="0" applyFont="1" applyAlignment="1">
      <alignment wrapText="1"/>
    </xf>
    <xf numFmtId="0" fontId="8" fillId="0" borderId="0" xfId="0" applyFont="1" applyAlignment="1"/>
    <xf numFmtId="0" fontId="0" fillId="2" borderId="0" xfId="0" applyFont="1" applyFill="1" applyAlignment="1" applyProtection="1">
      <alignment horizontal="left" vertical="top"/>
      <protection locked="0"/>
    </xf>
    <xf numFmtId="0" fontId="0" fillId="0" borderId="0" xfId="0" applyAlignment="1" applyProtection="1">
      <protection locked="0"/>
    </xf>
    <xf numFmtId="0" fontId="8" fillId="0" borderId="0" xfId="0" applyFont="1" applyAlignment="1" applyProtection="1"/>
    <xf numFmtId="0" fontId="1" fillId="0" borderId="2" xfId="0" applyFont="1" applyBorder="1" applyAlignment="1">
      <alignment horizontal="center"/>
    </xf>
    <xf numFmtId="0" fontId="1" fillId="0" borderId="3" xfId="0" applyFont="1" applyBorder="1" applyAlignment="1">
      <alignment horizontal="center"/>
    </xf>
    <xf numFmtId="0" fontId="0" fillId="0" borderId="4" xfId="0" applyBorder="1" applyAlignment="1">
      <alignment horizontal="center"/>
    </xf>
    <xf numFmtId="0" fontId="1" fillId="0" borderId="8" xfId="0" applyFont="1" applyBorder="1" applyAlignment="1">
      <alignment horizontal="center"/>
    </xf>
    <xf numFmtId="0" fontId="0" fillId="0" borderId="20" xfId="0" applyBorder="1" applyAlignment="1">
      <alignment horizontal="center"/>
    </xf>
    <xf numFmtId="0" fontId="0" fillId="0" borderId="9" xfId="0" applyBorder="1" applyAlignment="1">
      <alignment horizontal="center"/>
    </xf>
    <xf numFmtId="172" fontId="0" fillId="4" borderId="7" xfId="0" applyNumberFormat="1" applyFill="1" applyBorder="1" applyAlignment="1">
      <alignment horizontal="center" vertical="top" wrapText="1"/>
    </xf>
    <xf numFmtId="0" fontId="0" fillId="0" borderId="16" xfId="0" applyBorder="1" applyAlignment="1">
      <alignment horizontal="center" vertical="top" wrapText="1"/>
    </xf>
    <xf numFmtId="3" fontId="22" fillId="0" borderId="3" xfId="0" applyNumberFormat="1" applyFont="1" applyBorder="1" applyAlignment="1" applyProtection="1">
      <alignment horizontal="center"/>
    </xf>
    <xf numFmtId="0" fontId="1" fillId="0" borderId="20" xfId="0" applyFont="1" applyBorder="1" applyAlignment="1">
      <alignment horizontal="center"/>
    </xf>
    <xf numFmtId="8" fontId="0" fillId="4" borderId="21" xfId="0" applyNumberFormat="1" applyFont="1" applyFill="1" applyBorder="1" applyAlignment="1">
      <alignment horizontal="center"/>
    </xf>
    <xf numFmtId="8" fontId="0" fillId="0" borderId="21" xfId="0" applyNumberFormat="1" applyFont="1" applyBorder="1" applyAlignment="1">
      <alignment horizontal="center"/>
    </xf>
    <xf numFmtId="10" fontId="0" fillId="4" borderId="21" xfId="0" applyNumberFormat="1" applyFont="1" applyFill="1" applyBorder="1" applyAlignment="1">
      <alignment horizontal="center"/>
    </xf>
    <xf numFmtId="0" fontId="0" fillId="0" borderId="21" xfId="0" applyFont="1" applyBorder="1" applyAlignment="1">
      <alignment horizontal="center"/>
    </xf>
    <xf numFmtId="172" fontId="0" fillId="4" borderId="21" xfId="0" applyNumberFormat="1" applyFill="1" applyBorder="1" applyAlignment="1">
      <alignment horizontal="center" vertical="top"/>
    </xf>
    <xf numFmtId="0" fontId="0" fillId="0" borderId="21" xfId="0" applyBorder="1" applyAlignment="1">
      <alignment horizontal="center" vertical="top"/>
    </xf>
    <xf numFmtId="1" fontId="0" fillId="4" borderId="21" xfId="0" applyNumberFormat="1" applyFont="1" applyFill="1" applyBorder="1" applyAlignment="1">
      <alignment horizontal="center"/>
    </xf>
    <xf numFmtId="1" fontId="0" fillId="0" borderId="21" xfId="0" applyNumberFormat="1" applyFont="1" applyBorder="1" applyAlignment="1">
      <alignment horizontal="center"/>
    </xf>
    <xf numFmtId="169" fontId="8" fillId="4" borderId="21" xfId="3" applyNumberFormat="1" applyFont="1" applyFill="1" applyBorder="1" applyAlignment="1">
      <alignment horizontal="center"/>
    </xf>
    <xf numFmtId="169" fontId="0" fillId="0" borderId="21" xfId="0" applyNumberFormat="1" applyFont="1" applyBorder="1" applyAlignment="1">
      <alignment horizontal="center"/>
    </xf>
    <xf numFmtId="170" fontId="8" fillId="4" borderId="21" xfId="3" applyNumberFormat="1" applyFont="1" applyFill="1" applyBorder="1" applyAlignment="1">
      <alignment horizontal="center"/>
    </xf>
    <xf numFmtId="170" fontId="0" fillId="0" borderId="21" xfId="0" applyNumberFormat="1" applyFont="1" applyBorder="1" applyAlignment="1">
      <alignment horizontal="center"/>
    </xf>
    <xf numFmtId="10" fontId="8" fillId="4" borderId="21" xfId="3" applyNumberFormat="1" applyFont="1" applyFill="1" applyBorder="1" applyAlignment="1">
      <alignment horizontal="center"/>
    </xf>
    <xf numFmtId="10" fontId="0" fillId="0" borderId="21" xfId="0" applyNumberFormat="1" applyFont="1" applyBorder="1" applyAlignment="1">
      <alignment horizontal="center"/>
    </xf>
    <xf numFmtId="0" fontId="8" fillId="0" borderId="4" xfId="0" applyFont="1" applyBorder="1" applyAlignment="1" applyProtection="1">
      <alignment horizontal="center"/>
    </xf>
    <xf numFmtId="6" fontId="1" fillId="3" borderId="22" xfId="0" applyNumberFormat="1" applyFont="1" applyFill="1" applyBorder="1" applyAlignment="1" applyProtection="1">
      <alignment horizontal="center"/>
    </xf>
    <xf numFmtId="0" fontId="0" fillId="0" borderId="23" xfId="0" applyBorder="1" applyAlignment="1" applyProtection="1">
      <alignment horizontal="center"/>
    </xf>
    <xf numFmtId="3" fontId="7" fillId="0" borderId="3" xfId="0" applyNumberFormat="1" applyFont="1" applyBorder="1" applyAlignment="1" applyProtection="1">
      <alignment horizontal="center"/>
    </xf>
    <xf numFmtId="0" fontId="0" fillId="0" borderId="4" xfId="0" applyBorder="1" applyAlignment="1" applyProtection="1">
      <alignment horizontal="center"/>
    </xf>
    <xf numFmtId="6" fontId="1" fillId="3" borderId="17" xfId="0" applyNumberFormat="1" applyFont="1" applyFill="1" applyBorder="1" applyAlignment="1" applyProtection="1">
      <alignment horizontal="center"/>
    </xf>
    <xf numFmtId="0" fontId="0" fillId="0" borderId="17" xfId="0" applyBorder="1" applyAlignment="1" applyProtection="1">
      <alignment horizontal="center"/>
    </xf>
  </cellXfs>
  <cellStyles count="8">
    <cellStyle name="Calcul" xfId="4" builtinId="22"/>
    <cellStyle name="Dezimal 2" xfId="7"/>
    <cellStyle name="Entrée" xfId="2" builtinId="20"/>
    <cellStyle name="Lien hypertexte" xfId="1" builtinId="8"/>
    <cellStyle name="Normal" xfId="0" builtinId="0"/>
    <cellStyle name="Prozent 2" xfId="6"/>
    <cellStyle name="Sortie" xfId="3" builtinId="21"/>
    <cellStyle name="Standard 2" xfId="5"/>
  </cellStyles>
  <dxfs count="4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Comparaison des coûts</a:t>
            </a:r>
            <a:r>
              <a:rPr lang="de-CH" baseline="0"/>
              <a:t> totaux [CHF], détail par portion</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Résultats!$B$58</c:f>
              <c:strCache>
                <c:ptCount val="1"/>
              </c:strCache>
            </c:strRef>
          </c:tx>
          <c:spPr>
            <a:noFill/>
            <a:ln>
              <a:noFill/>
            </a:ln>
            <a:effectLst/>
          </c:spPr>
          <c:invertIfNegative val="0"/>
          <c:cat>
            <c:strRef>
              <c:f>Résultats!$C$57:$F$57</c:f>
              <c:strCache>
                <c:ptCount val="4"/>
                <c:pt idx="0">
                  <c:v>Ligne aérienne</c:v>
                </c:pt>
                <c:pt idx="2">
                  <c:v>Ligne souterraine</c:v>
                </c:pt>
                <c:pt idx="3">
                  <c:v>Ligne mixte, portion aérienne</c:v>
                </c:pt>
              </c:strCache>
            </c:strRef>
          </c:cat>
          <c:val>
            <c:numRef>
              <c:f>Résultats!$C$58:$F$58</c:f>
              <c:numCache>
                <c:formatCode>General</c:formatCode>
                <c:ptCount val="4"/>
                <c:pt idx="3" formatCode="&quot;CHF&quot;#,##0_);[Red]\(&quot;CHF&quot;#,##0\)">
                  <c:v>0</c:v>
                </c:pt>
              </c:numCache>
            </c:numRef>
          </c:val>
          <c:extLst>
            <c:ext xmlns:c16="http://schemas.microsoft.com/office/drawing/2014/chart" uri="{C3380CC4-5D6E-409C-BE32-E72D297353CC}">
              <c16:uniqueId val="{00000000-94F7-4EFE-BD2F-08DF2220C7D9}"/>
            </c:ext>
          </c:extLst>
        </c:ser>
        <c:ser>
          <c:idx val="1"/>
          <c:order val="1"/>
          <c:tx>
            <c:strRef>
              <c:f>Résultats!$B$59</c:f>
              <c:strCache>
                <c:ptCount val="1"/>
                <c:pt idx="0">
                  <c:v>coûts de planification</c:v>
                </c:pt>
              </c:strCache>
            </c:strRef>
          </c:tx>
          <c:spPr>
            <a:solidFill>
              <a:schemeClr val="accent2"/>
            </a:solidFill>
            <a:ln>
              <a:noFill/>
            </a:ln>
            <a:effectLst/>
          </c:spPr>
          <c:invertIfNegative val="0"/>
          <c:cat>
            <c:strRef>
              <c:f>Résultats!$C$57:$F$57</c:f>
              <c:strCache>
                <c:ptCount val="4"/>
                <c:pt idx="0">
                  <c:v>Ligne aérienne</c:v>
                </c:pt>
                <c:pt idx="2">
                  <c:v>Ligne souterraine</c:v>
                </c:pt>
                <c:pt idx="3">
                  <c:v>Ligne mixte, portion aérienne</c:v>
                </c:pt>
              </c:strCache>
            </c:strRef>
          </c:cat>
          <c:val>
            <c:numRef>
              <c:f>Résultats!$C$59:$F$59</c:f>
              <c:numCache>
                <c:formatCode>General</c:formatCode>
                <c:ptCount val="4"/>
                <c:pt idx="0" formatCode="#,##0">
                  <c:v>0</c:v>
                </c:pt>
                <c:pt idx="2" formatCode="#,##0">
                  <c:v>0</c:v>
                </c:pt>
                <c:pt idx="3" formatCode="#,##0">
                  <c:v>0</c:v>
                </c:pt>
              </c:numCache>
            </c:numRef>
          </c:val>
          <c:extLst>
            <c:ext xmlns:c16="http://schemas.microsoft.com/office/drawing/2014/chart" uri="{C3380CC4-5D6E-409C-BE32-E72D297353CC}">
              <c16:uniqueId val="{00000000-2B92-4B24-B6BE-B561C4794107}"/>
            </c:ext>
          </c:extLst>
        </c:ser>
        <c:ser>
          <c:idx val="2"/>
          <c:order val="2"/>
          <c:tx>
            <c:strRef>
              <c:f>Résultats!$B$60</c:f>
              <c:strCache>
                <c:ptCount val="1"/>
                <c:pt idx="0">
                  <c:v>coûts d’acquisition des terrains et de concession de droits et de servitudes</c:v>
                </c:pt>
              </c:strCache>
            </c:strRef>
          </c:tx>
          <c:spPr>
            <a:solidFill>
              <a:schemeClr val="accent3"/>
            </a:solidFill>
            <a:ln>
              <a:noFill/>
            </a:ln>
            <a:effectLst/>
          </c:spPr>
          <c:invertIfNegative val="0"/>
          <c:cat>
            <c:strRef>
              <c:f>Résultats!$C$57:$F$57</c:f>
              <c:strCache>
                <c:ptCount val="4"/>
                <c:pt idx="0">
                  <c:v>Ligne aérienne</c:v>
                </c:pt>
                <c:pt idx="2">
                  <c:v>Ligne souterraine</c:v>
                </c:pt>
                <c:pt idx="3">
                  <c:v>Ligne mixte, portion aérienne</c:v>
                </c:pt>
              </c:strCache>
            </c:strRef>
          </c:cat>
          <c:val>
            <c:numRef>
              <c:f>Résultats!$C$60:$F$60</c:f>
              <c:numCache>
                <c:formatCode>General</c:formatCode>
                <c:ptCount val="4"/>
                <c:pt idx="0" formatCode="#,##0">
                  <c:v>0</c:v>
                </c:pt>
                <c:pt idx="2" formatCode="#,##0">
                  <c:v>0</c:v>
                </c:pt>
                <c:pt idx="3" formatCode="#,##0">
                  <c:v>0</c:v>
                </c:pt>
              </c:numCache>
            </c:numRef>
          </c:val>
          <c:extLst>
            <c:ext xmlns:c16="http://schemas.microsoft.com/office/drawing/2014/chart" uri="{C3380CC4-5D6E-409C-BE32-E72D297353CC}">
              <c16:uniqueId val="{00000001-2B92-4B24-B6BE-B561C4794107}"/>
            </c:ext>
          </c:extLst>
        </c:ser>
        <c:ser>
          <c:idx val="3"/>
          <c:order val="3"/>
          <c:tx>
            <c:strRef>
              <c:f>Résultats!$B$61</c:f>
              <c:strCache>
                <c:ptCount val="1"/>
                <c:pt idx="0">
                  <c:v>coûts des mesures de reconstitution et de remplacement</c:v>
                </c:pt>
              </c:strCache>
            </c:strRef>
          </c:tx>
          <c:spPr>
            <a:solidFill>
              <a:schemeClr val="accent4"/>
            </a:solidFill>
            <a:ln>
              <a:noFill/>
            </a:ln>
            <a:effectLst/>
          </c:spPr>
          <c:invertIfNegative val="0"/>
          <c:cat>
            <c:strRef>
              <c:f>Résultats!$C$57:$F$57</c:f>
              <c:strCache>
                <c:ptCount val="4"/>
                <c:pt idx="0">
                  <c:v>Ligne aérienne</c:v>
                </c:pt>
                <c:pt idx="2">
                  <c:v>Ligne souterraine</c:v>
                </c:pt>
                <c:pt idx="3">
                  <c:v>Ligne mixte, portion aérienne</c:v>
                </c:pt>
              </c:strCache>
            </c:strRef>
          </c:cat>
          <c:val>
            <c:numRef>
              <c:f>Résultats!$C$61:$F$61</c:f>
              <c:numCache>
                <c:formatCode>General</c:formatCode>
                <c:ptCount val="4"/>
                <c:pt idx="0" formatCode="#,##0">
                  <c:v>0</c:v>
                </c:pt>
                <c:pt idx="2" formatCode="#,##0">
                  <c:v>0</c:v>
                </c:pt>
                <c:pt idx="3" formatCode="#,##0">
                  <c:v>0</c:v>
                </c:pt>
              </c:numCache>
            </c:numRef>
          </c:val>
          <c:extLst>
            <c:ext xmlns:c16="http://schemas.microsoft.com/office/drawing/2014/chart" uri="{C3380CC4-5D6E-409C-BE32-E72D297353CC}">
              <c16:uniqueId val="{00000002-2B92-4B24-B6BE-B561C4794107}"/>
            </c:ext>
          </c:extLst>
        </c:ser>
        <c:ser>
          <c:idx val="4"/>
          <c:order val="4"/>
          <c:tx>
            <c:strRef>
              <c:f>Résultats!$B$62</c:f>
              <c:strCache>
                <c:ptCount val="1"/>
                <c:pt idx="0">
                  <c:v>coûts de matériel</c:v>
                </c:pt>
              </c:strCache>
            </c:strRef>
          </c:tx>
          <c:spPr>
            <a:solidFill>
              <a:schemeClr val="accent5"/>
            </a:solidFill>
            <a:ln>
              <a:noFill/>
            </a:ln>
            <a:effectLst/>
          </c:spPr>
          <c:invertIfNegative val="0"/>
          <c:cat>
            <c:strRef>
              <c:f>Résultats!$C$57:$F$57</c:f>
              <c:strCache>
                <c:ptCount val="4"/>
                <c:pt idx="0">
                  <c:v>Ligne aérienne</c:v>
                </c:pt>
                <c:pt idx="2">
                  <c:v>Ligne souterraine</c:v>
                </c:pt>
                <c:pt idx="3">
                  <c:v>Ligne mixte, portion aérienne</c:v>
                </c:pt>
              </c:strCache>
            </c:strRef>
          </c:cat>
          <c:val>
            <c:numRef>
              <c:f>Résultats!$C$62:$F$62</c:f>
              <c:numCache>
                <c:formatCode>General</c:formatCode>
                <c:ptCount val="4"/>
                <c:pt idx="0" formatCode="#,##0">
                  <c:v>0</c:v>
                </c:pt>
                <c:pt idx="2" formatCode="#,##0">
                  <c:v>0</c:v>
                </c:pt>
                <c:pt idx="3" formatCode="#,##0">
                  <c:v>0</c:v>
                </c:pt>
              </c:numCache>
            </c:numRef>
          </c:val>
          <c:extLst>
            <c:ext xmlns:c16="http://schemas.microsoft.com/office/drawing/2014/chart" uri="{C3380CC4-5D6E-409C-BE32-E72D297353CC}">
              <c16:uniqueId val="{00000003-2B92-4B24-B6BE-B561C4794107}"/>
            </c:ext>
          </c:extLst>
        </c:ser>
        <c:ser>
          <c:idx val="5"/>
          <c:order val="5"/>
          <c:tx>
            <c:strRef>
              <c:f>Résultats!$B$63</c:f>
              <c:strCache>
                <c:ptCount val="1"/>
                <c:pt idx="0">
                  <c:v>coûts de construction et de montage</c:v>
                </c:pt>
              </c:strCache>
            </c:strRef>
          </c:tx>
          <c:spPr>
            <a:solidFill>
              <a:schemeClr val="accent6"/>
            </a:solidFill>
            <a:ln>
              <a:noFill/>
            </a:ln>
            <a:effectLst/>
          </c:spPr>
          <c:invertIfNegative val="0"/>
          <c:cat>
            <c:strRef>
              <c:f>Résultats!$C$57:$F$57</c:f>
              <c:strCache>
                <c:ptCount val="4"/>
                <c:pt idx="0">
                  <c:v>Ligne aérienne</c:v>
                </c:pt>
                <c:pt idx="2">
                  <c:v>Ligne souterraine</c:v>
                </c:pt>
                <c:pt idx="3">
                  <c:v>Ligne mixte, portion aérienne</c:v>
                </c:pt>
              </c:strCache>
            </c:strRef>
          </c:cat>
          <c:val>
            <c:numRef>
              <c:f>Résultats!$C$63:$F$63</c:f>
              <c:numCache>
                <c:formatCode>General</c:formatCode>
                <c:ptCount val="4"/>
                <c:pt idx="0" formatCode="#,##0">
                  <c:v>0</c:v>
                </c:pt>
                <c:pt idx="2" formatCode="#,##0">
                  <c:v>0</c:v>
                </c:pt>
                <c:pt idx="3" formatCode="#,##0">
                  <c:v>0</c:v>
                </c:pt>
              </c:numCache>
            </c:numRef>
          </c:val>
          <c:extLst>
            <c:ext xmlns:c16="http://schemas.microsoft.com/office/drawing/2014/chart" uri="{C3380CC4-5D6E-409C-BE32-E72D297353CC}">
              <c16:uniqueId val="{00000004-2B92-4B24-B6BE-B561C4794107}"/>
            </c:ext>
          </c:extLst>
        </c:ser>
        <c:ser>
          <c:idx val="6"/>
          <c:order val="6"/>
          <c:tx>
            <c:strRef>
              <c:f>Résultats!$B$64</c:f>
              <c:strCache>
                <c:ptCount val="1"/>
                <c:pt idx="0">
                  <c:v>coûts de démantèlement des lignes existantes</c:v>
                </c:pt>
              </c:strCache>
            </c:strRef>
          </c:tx>
          <c:spPr>
            <a:solidFill>
              <a:schemeClr val="accent1">
                <a:lumMod val="60000"/>
              </a:schemeClr>
            </a:solidFill>
            <a:ln>
              <a:noFill/>
            </a:ln>
            <a:effectLst/>
          </c:spPr>
          <c:invertIfNegative val="0"/>
          <c:cat>
            <c:strRef>
              <c:f>Résultats!$C$57:$F$57</c:f>
              <c:strCache>
                <c:ptCount val="4"/>
                <c:pt idx="0">
                  <c:v>Ligne aérienne</c:v>
                </c:pt>
                <c:pt idx="2">
                  <c:v>Ligne souterraine</c:v>
                </c:pt>
                <c:pt idx="3">
                  <c:v>Ligne mixte, portion aérienne</c:v>
                </c:pt>
              </c:strCache>
            </c:strRef>
          </c:cat>
          <c:val>
            <c:numRef>
              <c:f>Résultats!$C$64:$F$64</c:f>
              <c:numCache>
                <c:formatCode>General</c:formatCode>
                <c:ptCount val="4"/>
                <c:pt idx="0" formatCode="#,##0">
                  <c:v>0</c:v>
                </c:pt>
                <c:pt idx="2" formatCode="#,##0">
                  <c:v>0</c:v>
                </c:pt>
                <c:pt idx="3" formatCode="#,##0">
                  <c:v>0</c:v>
                </c:pt>
              </c:numCache>
            </c:numRef>
          </c:val>
          <c:extLst>
            <c:ext xmlns:c16="http://schemas.microsoft.com/office/drawing/2014/chart" uri="{C3380CC4-5D6E-409C-BE32-E72D297353CC}">
              <c16:uniqueId val="{00000005-2B92-4B24-B6BE-B561C4794107}"/>
            </c:ext>
          </c:extLst>
        </c:ser>
        <c:ser>
          <c:idx val="7"/>
          <c:order val="7"/>
          <c:tx>
            <c:strRef>
              <c:f>Résultats!$B$65</c:f>
              <c:strCache>
                <c:ptCount val="1"/>
                <c:pt idx="0">
                  <c:v>coûts de maintenance et de réparation</c:v>
                </c:pt>
              </c:strCache>
            </c:strRef>
          </c:tx>
          <c:spPr>
            <a:solidFill>
              <a:schemeClr val="accent2">
                <a:lumMod val="60000"/>
              </a:schemeClr>
            </a:solidFill>
            <a:ln>
              <a:noFill/>
            </a:ln>
            <a:effectLst/>
          </c:spPr>
          <c:invertIfNegative val="0"/>
          <c:cat>
            <c:strRef>
              <c:f>Résultats!$C$57:$F$57</c:f>
              <c:strCache>
                <c:ptCount val="4"/>
                <c:pt idx="0">
                  <c:v>Ligne aérienne</c:v>
                </c:pt>
                <c:pt idx="2">
                  <c:v>Ligne souterraine</c:v>
                </c:pt>
                <c:pt idx="3">
                  <c:v>Ligne mixte, portion aérienne</c:v>
                </c:pt>
              </c:strCache>
            </c:strRef>
          </c:cat>
          <c:val>
            <c:numRef>
              <c:f>Résultats!$C$65:$F$65</c:f>
              <c:numCache>
                <c:formatCode>General</c:formatCode>
                <c:ptCount val="4"/>
                <c:pt idx="0" formatCode="#,##0">
                  <c:v>0</c:v>
                </c:pt>
                <c:pt idx="2" formatCode="#,##0">
                  <c:v>0</c:v>
                </c:pt>
                <c:pt idx="3" formatCode="#,##0">
                  <c:v>0</c:v>
                </c:pt>
              </c:numCache>
            </c:numRef>
          </c:val>
          <c:extLst>
            <c:ext xmlns:c16="http://schemas.microsoft.com/office/drawing/2014/chart" uri="{C3380CC4-5D6E-409C-BE32-E72D297353CC}">
              <c16:uniqueId val="{00000006-2B92-4B24-B6BE-B561C4794107}"/>
            </c:ext>
          </c:extLst>
        </c:ser>
        <c:ser>
          <c:idx val="8"/>
          <c:order val="8"/>
          <c:tx>
            <c:strRef>
              <c:f>Résultats!$B$66</c:f>
              <c:strCache>
                <c:ptCount val="1"/>
                <c:pt idx="0">
                  <c:v>coûts de remplacement de différents composants</c:v>
                </c:pt>
              </c:strCache>
            </c:strRef>
          </c:tx>
          <c:spPr>
            <a:solidFill>
              <a:schemeClr val="accent3">
                <a:lumMod val="60000"/>
              </a:schemeClr>
            </a:solidFill>
            <a:ln>
              <a:noFill/>
            </a:ln>
            <a:effectLst/>
          </c:spPr>
          <c:invertIfNegative val="0"/>
          <c:cat>
            <c:strRef>
              <c:f>Résultats!$C$57:$F$57</c:f>
              <c:strCache>
                <c:ptCount val="4"/>
                <c:pt idx="0">
                  <c:v>Ligne aérienne</c:v>
                </c:pt>
                <c:pt idx="2">
                  <c:v>Ligne souterraine</c:v>
                </c:pt>
                <c:pt idx="3">
                  <c:v>Ligne mixte, portion aérienne</c:v>
                </c:pt>
              </c:strCache>
            </c:strRef>
          </c:cat>
          <c:val>
            <c:numRef>
              <c:f>Résultats!$C$66:$F$66</c:f>
              <c:numCache>
                <c:formatCode>General</c:formatCode>
                <c:ptCount val="4"/>
                <c:pt idx="0" formatCode="#,##0">
                  <c:v>0</c:v>
                </c:pt>
                <c:pt idx="2" formatCode="#,##0">
                  <c:v>0</c:v>
                </c:pt>
                <c:pt idx="3" formatCode="#,##0">
                  <c:v>0</c:v>
                </c:pt>
              </c:numCache>
            </c:numRef>
          </c:val>
          <c:extLst>
            <c:ext xmlns:c16="http://schemas.microsoft.com/office/drawing/2014/chart" uri="{C3380CC4-5D6E-409C-BE32-E72D297353CC}">
              <c16:uniqueId val="{00000007-2B92-4B24-B6BE-B561C4794107}"/>
            </c:ext>
          </c:extLst>
        </c:ser>
        <c:ser>
          <c:idx val="9"/>
          <c:order val="9"/>
          <c:tx>
            <c:strRef>
              <c:f>Résultats!$B$67</c:f>
              <c:strCache>
                <c:ptCount val="1"/>
                <c:pt idx="0">
                  <c:v>coûts des pertes d’énergie</c:v>
                </c:pt>
              </c:strCache>
            </c:strRef>
          </c:tx>
          <c:spPr>
            <a:solidFill>
              <a:schemeClr val="accent4">
                <a:lumMod val="60000"/>
              </a:schemeClr>
            </a:solidFill>
            <a:ln>
              <a:noFill/>
            </a:ln>
            <a:effectLst/>
          </c:spPr>
          <c:invertIfNegative val="0"/>
          <c:cat>
            <c:strRef>
              <c:f>Résultats!$C$57:$F$57</c:f>
              <c:strCache>
                <c:ptCount val="4"/>
                <c:pt idx="0">
                  <c:v>Ligne aérienne</c:v>
                </c:pt>
                <c:pt idx="2">
                  <c:v>Ligne souterraine</c:v>
                </c:pt>
                <c:pt idx="3">
                  <c:v>Ligne mixte, portion aérienne</c:v>
                </c:pt>
              </c:strCache>
            </c:strRef>
          </c:cat>
          <c:val>
            <c:numRef>
              <c:f>Résultats!$C$67:$F$67</c:f>
              <c:numCache>
                <c:formatCode>General</c:formatCode>
                <c:ptCount val="4"/>
                <c:pt idx="0" formatCode="#,##0">
                  <c:v>0</c:v>
                </c:pt>
                <c:pt idx="2" formatCode="#,##0">
                  <c:v>0</c:v>
                </c:pt>
                <c:pt idx="3" formatCode="#,##0">
                  <c:v>0</c:v>
                </c:pt>
              </c:numCache>
            </c:numRef>
          </c:val>
          <c:extLst>
            <c:ext xmlns:c16="http://schemas.microsoft.com/office/drawing/2014/chart" uri="{C3380CC4-5D6E-409C-BE32-E72D297353CC}">
              <c16:uniqueId val="{00000000-4242-49E9-8F1A-269D22DB9DFC}"/>
            </c:ext>
          </c:extLst>
        </c:ser>
        <c:dLbls>
          <c:showLegendKey val="0"/>
          <c:showVal val="0"/>
          <c:showCatName val="0"/>
          <c:showSerName val="0"/>
          <c:showPercent val="0"/>
          <c:showBubbleSize val="0"/>
        </c:dLbls>
        <c:gapWidth val="20"/>
        <c:overlap val="100"/>
        <c:axId val="646323992"/>
        <c:axId val="646329568"/>
      </c:barChart>
      <c:catAx>
        <c:axId val="646323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646329568"/>
        <c:crosses val="autoZero"/>
        <c:auto val="1"/>
        <c:lblAlgn val="ctr"/>
        <c:lblOffset val="100"/>
        <c:noMultiLvlLbl val="0"/>
      </c:catAx>
      <c:valAx>
        <c:axId val="6463295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63239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a:t>Comparaison des coûts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Résultats!$B$114</c:f>
              <c:strCache>
                <c:ptCount val="1"/>
              </c:strCache>
            </c:strRef>
          </c:tx>
          <c:spPr>
            <a:solidFill>
              <a:schemeClr val="accent1"/>
            </a:solidFill>
            <a:ln>
              <a:noFill/>
            </a:ln>
            <a:effectLst/>
          </c:spPr>
          <c:invertIfNegative val="0"/>
          <c:cat>
            <c:numRef>
              <c:f>Résultats!$C$113:$D$113</c:f>
              <c:numCache>
                <c:formatCode>#,##0</c:formatCode>
                <c:ptCount val="2"/>
              </c:numCache>
            </c:numRef>
          </c:cat>
          <c:val>
            <c:numRef>
              <c:f>Résultats!$C$114:$D$114</c:f>
              <c:numCache>
                <c:formatCode>#,##0</c:formatCode>
                <c:ptCount val="2"/>
              </c:numCache>
            </c:numRef>
          </c:val>
          <c:extLst>
            <c:ext xmlns:c16="http://schemas.microsoft.com/office/drawing/2014/chart" uri="{C3380CC4-5D6E-409C-BE32-E72D297353CC}">
              <c16:uniqueId val="{00000000-FD54-4BD6-A6E0-C1A8C44AEB30}"/>
            </c:ext>
          </c:extLst>
        </c:ser>
        <c:ser>
          <c:idx val="1"/>
          <c:order val="1"/>
          <c:tx>
            <c:strRef>
              <c:f>Résultats!$B$115</c:f>
              <c:strCache>
                <c:ptCount val="1"/>
              </c:strCache>
            </c:strRef>
          </c:tx>
          <c:spPr>
            <a:solidFill>
              <a:schemeClr val="accent2"/>
            </a:solidFill>
            <a:ln>
              <a:noFill/>
            </a:ln>
            <a:effectLst/>
          </c:spPr>
          <c:invertIfNegative val="0"/>
          <c:cat>
            <c:numRef>
              <c:f>Résultats!$C$113:$D$113</c:f>
              <c:numCache>
                <c:formatCode>#,##0</c:formatCode>
                <c:ptCount val="2"/>
              </c:numCache>
            </c:numRef>
          </c:cat>
          <c:val>
            <c:numRef>
              <c:f>Résultats!$C$115:$D$115</c:f>
              <c:numCache>
                <c:formatCode>#,##0</c:formatCode>
                <c:ptCount val="2"/>
              </c:numCache>
            </c:numRef>
          </c:val>
          <c:extLst>
            <c:ext xmlns:c16="http://schemas.microsoft.com/office/drawing/2014/chart" uri="{C3380CC4-5D6E-409C-BE32-E72D297353CC}">
              <c16:uniqueId val="{00000001-FD54-4BD6-A6E0-C1A8C44AEB30}"/>
            </c:ext>
          </c:extLst>
        </c:ser>
        <c:ser>
          <c:idx val="2"/>
          <c:order val="2"/>
          <c:tx>
            <c:strRef>
              <c:f>Résultats!$B$116</c:f>
              <c:strCache>
                <c:ptCount val="1"/>
              </c:strCache>
            </c:strRef>
          </c:tx>
          <c:spPr>
            <a:solidFill>
              <a:schemeClr val="accent3"/>
            </a:solidFill>
            <a:ln>
              <a:noFill/>
            </a:ln>
            <a:effectLst/>
          </c:spPr>
          <c:invertIfNegative val="0"/>
          <c:cat>
            <c:numRef>
              <c:f>Résultats!$C$113:$D$113</c:f>
              <c:numCache>
                <c:formatCode>#,##0</c:formatCode>
                <c:ptCount val="2"/>
              </c:numCache>
            </c:numRef>
          </c:cat>
          <c:val>
            <c:numRef>
              <c:f>Résultats!$C$116:$D$116</c:f>
              <c:numCache>
                <c:formatCode>#,##0</c:formatCode>
                <c:ptCount val="2"/>
              </c:numCache>
            </c:numRef>
          </c:val>
          <c:extLst>
            <c:ext xmlns:c16="http://schemas.microsoft.com/office/drawing/2014/chart" uri="{C3380CC4-5D6E-409C-BE32-E72D297353CC}">
              <c16:uniqueId val="{00000002-FD54-4BD6-A6E0-C1A8C44AEB30}"/>
            </c:ext>
          </c:extLst>
        </c:ser>
        <c:dLbls>
          <c:showLegendKey val="0"/>
          <c:showVal val="0"/>
          <c:showCatName val="0"/>
          <c:showSerName val="0"/>
          <c:showPercent val="0"/>
          <c:showBubbleSize val="0"/>
        </c:dLbls>
        <c:gapWidth val="150"/>
        <c:overlap val="100"/>
        <c:axId val="618828376"/>
        <c:axId val="618829688"/>
      </c:barChart>
      <c:catAx>
        <c:axId val="61882837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8829688"/>
        <c:crosses val="autoZero"/>
        <c:auto val="1"/>
        <c:lblAlgn val="ctr"/>
        <c:lblOffset val="100"/>
        <c:noMultiLvlLbl val="0"/>
      </c:catAx>
      <c:valAx>
        <c:axId val="618829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8828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342900</xdr:rowOff>
    </xdr:from>
    <xdr:to>
      <xdr:col>0</xdr:col>
      <xdr:colOff>1981200</xdr:colOff>
      <xdr:row>0</xdr:row>
      <xdr:rowOff>1239116</xdr:rowOff>
    </xdr:to>
    <xdr:pic>
      <xdr:nvPicPr>
        <xdr:cNvPr id="2" name="Picture 6209" descr="BFE_df_cmyk_pos_hoch">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 y="342900"/>
          <a:ext cx="1971675" cy="896216"/>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8618</xdr:colOff>
      <xdr:row>20</xdr:row>
      <xdr:rowOff>3401</xdr:rowOff>
    </xdr:from>
    <xdr:to>
      <xdr:col>5</xdr:col>
      <xdr:colOff>23813</xdr:colOff>
      <xdr:row>53</xdr:row>
      <xdr:rowOff>127000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85725</xdr:colOff>
      <xdr:row>19</xdr:row>
      <xdr:rowOff>38100</xdr:rowOff>
    </xdr:from>
    <xdr:to>
      <xdr:col>5</xdr:col>
      <xdr:colOff>266700</xdr:colOff>
      <xdr:row>40</xdr:row>
      <xdr:rowOff>28575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b.intra.admin.ch\Userhome$\All\data\Documents\Classeu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Classeur1"/>
    </sheetNames>
    <sheetDataSet>
      <sheetData sheetId="0"/>
      <sheetData sheetId="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fe.admin.ch/bfe/fr/home/approvisionnement/approvisionnement-en-electricite/reseaux-d-electricite/lignes-aeriennes-ou-souterraines.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eex.com/en/market-data/power/futures" TargetMode="External"/><Relationship Id="rId2" Type="http://schemas.openxmlformats.org/officeDocument/2006/relationships/hyperlink" Target="https://www.bfe.admin.ch/bfe/fr/home/actualites-et-medias/communiques-de-presse/mm-test.msg-id-74112.html" TargetMode="External"/><Relationship Id="rId1" Type="http://schemas.openxmlformats.org/officeDocument/2006/relationships/hyperlink" Target="https://www.eex.com/en/market-data/power/futures/swiss-futur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33"/>
  <sheetViews>
    <sheetView tabSelected="1" zoomScaleNormal="100" workbookViewId="0">
      <selection activeCell="D1" sqref="D1"/>
    </sheetView>
  </sheetViews>
  <sheetFormatPr baseColWidth="10" defaultColWidth="11.42578125" defaultRowHeight="12.75" x14ac:dyDescent="0.2"/>
  <cols>
    <col min="1" max="1" width="71.140625" style="186" customWidth="1"/>
    <col min="2" max="2" width="15.140625" style="99" customWidth="1"/>
    <col min="3" max="3" width="11.42578125" style="99"/>
    <col min="4" max="4" width="16.5703125" style="99" customWidth="1"/>
    <col min="5" max="16384" width="11.42578125" style="99"/>
  </cols>
  <sheetData>
    <row r="1" spans="1:2" ht="150" customHeight="1" x14ac:dyDescent="0.2">
      <c r="A1" s="362"/>
      <c r="B1" s="187"/>
    </row>
    <row r="2" spans="1:2" ht="26.25" x14ac:dyDescent="0.2">
      <c r="A2" s="325" t="s">
        <v>153</v>
      </c>
      <c r="B2" s="108"/>
    </row>
    <row r="3" spans="1:2" s="180" customFormat="1" x14ac:dyDescent="0.2">
      <c r="A3" s="326"/>
      <c r="B3" s="181"/>
    </row>
    <row r="4" spans="1:2" s="180" customFormat="1" x14ac:dyDescent="0.2">
      <c r="A4" s="376" t="s">
        <v>219</v>
      </c>
      <c r="B4" s="181"/>
    </row>
    <row r="5" spans="1:2" x14ac:dyDescent="0.2">
      <c r="A5" s="363"/>
      <c r="B5" s="108"/>
    </row>
    <row r="6" spans="1:2" s="180" customFormat="1" x14ac:dyDescent="0.2">
      <c r="A6" s="326" t="s">
        <v>13</v>
      </c>
      <c r="B6" s="181"/>
    </row>
    <row r="7" spans="1:2" ht="25.5" x14ac:dyDescent="0.2">
      <c r="A7" s="363" t="s">
        <v>112</v>
      </c>
      <c r="B7" s="108"/>
    </row>
    <row r="8" spans="1:2" x14ac:dyDescent="0.2">
      <c r="A8" s="363"/>
      <c r="B8" s="108"/>
    </row>
    <row r="9" spans="1:2" x14ac:dyDescent="0.2">
      <c r="A9" s="363" t="s">
        <v>110</v>
      </c>
      <c r="B9" s="108"/>
    </row>
    <row r="10" spans="1:2" ht="25.5" x14ac:dyDescent="0.2">
      <c r="A10" s="372" t="s">
        <v>174</v>
      </c>
      <c r="B10" s="108"/>
    </row>
    <row r="11" spans="1:2" x14ac:dyDescent="0.2">
      <c r="A11" s="327"/>
      <c r="B11" s="108"/>
    </row>
    <row r="12" spans="1:2" ht="39.75" customHeight="1" x14ac:dyDescent="0.2">
      <c r="A12" s="363" t="s">
        <v>212</v>
      </c>
      <c r="B12" s="108"/>
    </row>
    <row r="13" spans="1:2" ht="40.5" customHeight="1" x14ac:dyDescent="0.2">
      <c r="A13" s="377" t="s">
        <v>206</v>
      </c>
      <c r="B13" s="108"/>
    </row>
    <row r="14" spans="1:2" ht="25.5" x14ac:dyDescent="0.2">
      <c r="A14" s="377" t="s">
        <v>203</v>
      </c>
      <c r="B14" s="108"/>
    </row>
    <row r="15" spans="1:2" x14ac:dyDescent="0.2">
      <c r="A15" s="363"/>
      <c r="B15" s="108"/>
    </row>
    <row r="16" spans="1:2" ht="38.25" x14ac:dyDescent="0.2">
      <c r="A16" s="363" t="s">
        <v>217</v>
      </c>
      <c r="B16" s="182">
        <v>109999</v>
      </c>
    </row>
    <row r="17" spans="1:2" x14ac:dyDescent="0.2">
      <c r="A17" s="363"/>
      <c r="B17" s="183"/>
    </row>
    <row r="18" spans="1:2" ht="25.5" x14ac:dyDescent="0.2">
      <c r="A18" s="363" t="s">
        <v>125</v>
      </c>
      <c r="B18" s="184">
        <v>0.12230000000000001</v>
      </c>
    </row>
    <row r="19" spans="1:2" ht="25.5" x14ac:dyDescent="0.2">
      <c r="A19" s="363" t="s">
        <v>218</v>
      </c>
      <c r="B19" s="185"/>
    </row>
    <row r="20" spans="1:2" x14ac:dyDescent="0.2">
      <c r="A20" s="363"/>
      <c r="B20" s="108"/>
    </row>
    <row r="21" spans="1:2" ht="25.5" x14ac:dyDescent="0.2">
      <c r="A21" s="363" t="s">
        <v>111</v>
      </c>
      <c r="B21" s="142">
        <v>2020000</v>
      </c>
    </row>
    <row r="22" spans="1:2" x14ac:dyDescent="0.2">
      <c r="A22" s="363"/>
      <c r="B22" s="108"/>
    </row>
    <row r="23" spans="1:2" ht="25.5" x14ac:dyDescent="0.2">
      <c r="A23" s="377" t="s">
        <v>202</v>
      </c>
      <c r="B23" s="201" t="s">
        <v>73</v>
      </c>
    </row>
    <row r="24" spans="1:2" x14ac:dyDescent="0.2">
      <c r="A24" s="363"/>
      <c r="B24" s="108"/>
    </row>
    <row r="25" spans="1:2" ht="25.5" x14ac:dyDescent="0.2">
      <c r="A25" s="363" t="s">
        <v>78</v>
      </c>
      <c r="B25" s="108"/>
    </row>
    <row r="26" spans="1:2" x14ac:dyDescent="0.2">
      <c r="A26" s="363"/>
      <c r="B26" s="108"/>
    </row>
    <row r="27" spans="1:2" x14ac:dyDescent="0.2">
      <c r="A27" s="328"/>
      <c r="B27" s="108"/>
    </row>
    <row r="28" spans="1:2" x14ac:dyDescent="0.2">
      <c r="A28" s="364"/>
    </row>
    <row r="29" spans="1:2" x14ac:dyDescent="0.2">
      <c r="A29" s="364"/>
    </row>
    <row r="30" spans="1:2" x14ac:dyDescent="0.2">
      <c r="A30" s="364"/>
    </row>
    <row r="31" spans="1:2" x14ac:dyDescent="0.2">
      <c r="A31" s="364"/>
    </row>
    <row r="32" spans="1:2" x14ac:dyDescent="0.2">
      <c r="A32" s="364"/>
    </row>
    <row r="33" spans="1:1" x14ac:dyDescent="0.2">
      <c r="A33" s="364"/>
    </row>
  </sheetData>
  <sheetProtection algorithmName="SHA-512" hashValue="QwaXp6jxteDPG58tmrAnZb7qCRzFCit+pSfaT68RKzqZrL4gVPZWU3L6yjV4Ny+Uwad0Npq0FQlhMDhN7nVG3Q==" saltValue="PUUcIObfBK0GZW1hkTxCVA==" spinCount="100000" sheet="1" selectLockedCells="1"/>
  <hyperlinks>
    <hyperlink ref="A10" r:id="rId1"/>
  </hyperlinks>
  <pageMargins left="0.7" right="0.7" top="0.75" bottom="0.75" header="0.3" footer="0.3"/>
  <pageSetup paperSize="9" orientation="portrait" r:id="rId2"/>
  <headerFooter>
    <oddHeader>&amp;C&amp;"Arial,Fett"&amp;14Calcul du MKF selon OLEl</oddHeader>
    <oddFooter>&amp;L&amp;F
&amp;A&amp;CPage &amp;P / &amp;N&amp;R&amp;D</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264"/>
  <sheetViews>
    <sheetView zoomScaleNormal="100" workbookViewId="0">
      <selection activeCell="B3" sqref="B3"/>
    </sheetView>
  </sheetViews>
  <sheetFormatPr baseColWidth="10" defaultColWidth="11.42578125" defaultRowHeight="12.75" x14ac:dyDescent="0.2"/>
  <cols>
    <col min="1" max="1" width="41.5703125" style="97" customWidth="1"/>
    <col min="2" max="4" width="18.7109375" style="99" customWidth="1"/>
    <col min="5" max="5" width="30.7109375" style="193" customWidth="1"/>
    <col min="6" max="6" width="13.7109375" style="102" customWidth="1"/>
    <col min="7" max="7" width="0.5703125" style="138" customWidth="1"/>
    <col min="8" max="16384" width="11.42578125" style="108"/>
  </cols>
  <sheetData>
    <row r="1" spans="1:7" s="110" customFormat="1" ht="15.75" x14ac:dyDescent="0.25">
      <c r="A1" s="105" t="s">
        <v>21</v>
      </c>
      <c r="E1" s="224"/>
      <c r="F1" s="111"/>
      <c r="G1" s="132"/>
    </row>
    <row r="2" spans="1:7" x14ac:dyDescent="0.2">
      <c r="A2" s="107"/>
      <c r="B2" s="108"/>
      <c r="C2" s="108"/>
      <c r="D2" s="108"/>
      <c r="E2" s="192"/>
      <c r="F2" s="112"/>
    </row>
    <row r="3" spans="1:7" s="118" customFormat="1" x14ac:dyDescent="0.2">
      <c r="A3" s="377" t="s">
        <v>14</v>
      </c>
      <c r="B3" s="94"/>
      <c r="C3" s="394" t="s">
        <v>81</v>
      </c>
      <c r="D3" s="394"/>
      <c r="E3" s="397"/>
      <c r="F3" s="395"/>
      <c r="G3" s="143"/>
    </row>
    <row r="4" spans="1:7" s="118" customFormat="1" x14ac:dyDescent="0.2">
      <c r="A4" s="377" t="s">
        <v>207</v>
      </c>
      <c r="B4" s="351" t="s">
        <v>164</v>
      </c>
      <c r="C4" s="189"/>
      <c r="D4" s="189"/>
      <c r="E4" s="191"/>
      <c r="F4" s="190"/>
      <c r="G4" s="143"/>
    </row>
    <row r="5" spans="1:7" s="118" customFormat="1" x14ac:dyDescent="0.2">
      <c r="A5" s="377" t="s">
        <v>208</v>
      </c>
      <c r="B5" s="323"/>
      <c r="C5" s="200" t="s">
        <v>180</v>
      </c>
      <c r="D5" s="188"/>
      <c r="E5" s="194"/>
      <c r="F5" s="188">
        <f>IF(B5='Données pour menus'!B1,1,2)</f>
        <v>2</v>
      </c>
      <c r="G5" s="143"/>
    </row>
    <row r="6" spans="1:7" s="118" customFormat="1" x14ac:dyDescent="0.2">
      <c r="A6" s="377" t="s">
        <v>190</v>
      </c>
      <c r="B6" s="401"/>
      <c r="C6" s="402"/>
      <c r="D6" s="402"/>
      <c r="E6" s="402"/>
      <c r="F6" s="209"/>
      <c r="G6" s="143"/>
    </row>
    <row r="7" spans="1:7" s="118" customFormat="1" x14ac:dyDescent="0.2">
      <c r="A7" s="377" t="s">
        <v>188</v>
      </c>
      <c r="B7" s="401"/>
      <c r="C7" s="402"/>
      <c r="D7" s="402"/>
      <c r="E7" s="402"/>
      <c r="F7" s="209"/>
      <c r="G7" s="143"/>
    </row>
    <row r="8" spans="1:7" s="118" customFormat="1" x14ac:dyDescent="0.2">
      <c r="A8" s="377" t="s">
        <v>189</v>
      </c>
      <c r="B8" s="323"/>
      <c r="C8" s="251"/>
      <c r="D8" s="209"/>
      <c r="E8" s="209"/>
      <c r="F8" s="209"/>
      <c r="G8" s="143"/>
    </row>
    <row r="9" spans="1:7" s="118" customFormat="1" x14ac:dyDescent="0.2">
      <c r="A9" s="377" t="s">
        <v>209</v>
      </c>
      <c r="B9" s="96"/>
      <c r="C9" s="398" t="s">
        <v>210</v>
      </c>
      <c r="D9" s="398"/>
      <c r="E9" s="398"/>
      <c r="F9" s="403"/>
      <c r="G9" s="143"/>
    </row>
    <row r="10" spans="1:7" ht="12.75" customHeight="1" x14ac:dyDescent="0.2">
      <c r="A10" s="107" t="s">
        <v>15</v>
      </c>
      <c r="B10" s="98"/>
      <c r="C10" s="394" t="s">
        <v>113</v>
      </c>
      <c r="D10" s="394"/>
      <c r="E10" s="397"/>
      <c r="F10" s="395"/>
    </row>
    <row r="11" spans="1:7" ht="12.75" customHeight="1" x14ac:dyDescent="0.2">
      <c r="A11" s="107" t="s">
        <v>17</v>
      </c>
      <c r="B11" s="100"/>
      <c r="C11" s="394" t="s">
        <v>114</v>
      </c>
      <c r="D11" s="394"/>
      <c r="E11" s="397"/>
      <c r="F11" s="395"/>
    </row>
    <row r="12" spans="1:7" ht="12.75" customHeight="1" x14ac:dyDescent="0.2">
      <c r="A12" s="107" t="s">
        <v>16</v>
      </c>
      <c r="B12" s="113">
        <f ca="1">TODAY()</f>
        <v>44040</v>
      </c>
      <c r="C12" s="394" t="s">
        <v>115</v>
      </c>
      <c r="D12" s="394"/>
      <c r="E12" s="397"/>
      <c r="F12" s="395"/>
    </row>
    <row r="13" spans="1:7" s="118" customFormat="1" ht="12.75" customHeight="1" x14ac:dyDescent="0.2">
      <c r="A13" s="106" t="s">
        <v>50</v>
      </c>
      <c r="B13" s="117"/>
      <c r="C13" s="394" t="s">
        <v>141</v>
      </c>
      <c r="D13" s="394"/>
      <c r="E13" s="397"/>
      <c r="F13" s="395"/>
      <c r="G13" s="143"/>
    </row>
    <row r="14" spans="1:7" s="118" customFormat="1" ht="12.75" customHeight="1" x14ac:dyDescent="0.2">
      <c r="A14" s="377" t="s">
        <v>201</v>
      </c>
      <c r="B14" s="371" t="str">
        <f>IF(B13&lt;1,"NR7",IF(B13&lt;36,"NR5",IF(B13&lt;220,"NR3","NR1")))</f>
        <v>NR7</v>
      </c>
      <c r="C14" s="398" t="s">
        <v>211</v>
      </c>
      <c r="D14" s="399"/>
      <c r="E14" s="400"/>
      <c r="F14" s="400"/>
      <c r="G14" s="143"/>
    </row>
    <row r="15" spans="1:7" s="118" customFormat="1" ht="12.75" customHeight="1" x14ac:dyDescent="0.2">
      <c r="A15" s="106" t="s">
        <v>51</v>
      </c>
      <c r="B15" s="101"/>
      <c r="C15" s="394" t="s">
        <v>56</v>
      </c>
      <c r="D15" s="394"/>
      <c r="E15" s="397"/>
      <c r="F15" s="395"/>
      <c r="G15" s="143"/>
    </row>
    <row r="16" spans="1:7" s="119" customFormat="1" x14ac:dyDescent="0.2">
      <c r="A16" s="106" t="s">
        <v>121</v>
      </c>
      <c r="B16" s="114">
        <f>(B13*1000*SQRT(3)*B15)</f>
        <v>0</v>
      </c>
      <c r="C16" s="394" t="s">
        <v>53</v>
      </c>
      <c r="D16" s="394"/>
      <c r="E16" s="397"/>
      <c r="F16" s="395"/>
      <c r="G16" s="143"/>
    </row>
    <row r="17" spans="1:7" s="119" customFormat="1" ht="25.5" x14ac:dyDescent="0.2">
      <c r="A17" s="106" t="s">
        <v>129</v>
      </c>
      <c r="B17" s="149">
        <v>0.5</v>
      </c>
      <c r="C17" s="385" t="s">
        <v>52</v>
      </c>
      <c r="D17" s="385"/>
      <c r="E17" s="386"/>
      <c r="F17" s="387"/>
      <c r="G17" s="143"/>
    </row>
    <row r="18" spans="1:7" s="119" customFormat="1" ht="25.5" x14ac:dyDescent="0.2">
      <c r="A18" s="106" t="s">
        <v>120</v>
      </c>
      <c r="B18" s="114">
        <f>B16*B17</f>
        <v>0</v>
      </c>
      <c r="C18" s="385" t="s">
        <v>119</v>
      </c>
      <c r="D18" s="385"/>
      <c r="E18" s="386"/>
      <c r="F18" s="387"/>
      <c r="G18" s="143"/>
    </row>
    <row r="19" spans="1:7" x14ac:dyDescent="0.2">
      <c r="A19" s="107" t="s">
        <v>82</v>
      </c>
      <c r="B19" s="150"/>
      <c r="C19" s="396" t="s">
        <v>128</v>
      </c>
      <c r="D19" s="396"/>
      <c r="E19" s="396"/>
      <c r="F19" s="112"/>
    </row>
    <row r="20" spans="1:7" ht="25.5" x14ac:dyDescent="0.2">
      <c r="A20" s="107" t="s">
        <v>130</v>
      </c>
      <c r="B20" s="149">
        <v>3.8300000000000001E-2</v>
      </c>
      <c r="C20" s="385" t="s">
        <v>127</v>
      </c>
      <c r="D20" s="385"/>
      <c r="E20" s="386"/>
      <c r="F20" s="387"/>
    </row>
    <row r="21" spans="1:7" ht="25.5" x14ac:dyDescent="0.2">
      <c r="A21" s="107" t="s">
        <v>131</v>
      </c>
      <c r="B21" s="149">
        <v>5.0000000000000001E-3</v>
      </c>
      <c r="C21" s="385" t="s">
        <v>142</v>
      </c>
      <c r="D21" s="385"/>
      <c r="E21" s="386"/>
      <c r="F21" s="386"/>
    </row>
    <row r="22" spans="1:7" s="120" customFormat="1" ht="24.95" customHeight="1" x14ac:dyDescent="0.2">
      <c r="A22" s="107" t="s">
        <v>54</v>
      </c>
      <c r="B22" s="151">
        <v>80</v>
      </c>
      <c r="C22" s="394" t="s">
        <v>55</v>
      </c>
      <c r="D22" s="394"/>
      <c r="E22" s="397"/>
      <c r="F22" s="395"/>
      <c r="G22" s="138"/>
    </row>
    <row r="23" spans="1:7" x14ac:dyDescent="0.2">
      <c r="A23" s="107" t="s">
        <v>122</v>
      </c>
      <c r="B23" s="108"/>
      <c r="C23" s="388" t="s">
        <v>220</v>
      </c>
      <c r="D23" s="388"/>
      <c r="E23" s="389"/>
      <c r="F23" s="389"/>
    </row>
    <row r="24" spans="1:7" ht="12.75" customHeight="1" x14ac:dyDescent="0.2">
      <c r="A24" s="107" t="s">
        <v>74</v>
      </c>
      <c r="B24" s="103"/>
      <c r="C24" s="394" t="s">
        <v>126</v>
      </c>
      <c r="D24" s="394"/>
      <c r="E24" s="397"/>
      <c r="F24" s="112"/>
    </row>
    <row r="25" spans="1:7" s="120" customFormat="1" ht="28.5" customHeight="1" x14ac:dyDescent="0.2">
      <c r="A25" s="107" t="s">
        <v>143</v>
      </c>
      <c r="B25" s="152">
        <v>1.1200000000000001</v>
      </c>
      <c r="C25" s="385"/>
      <c r="D25" s="385"/>
      <c r="E25" s="386"/>
      <c r="F25" s="387"/>
      <c r="G25" s="138"/>
    </row>
    <row r="26" spans="1:7" x14ac:dyDescent="0.2">
      <c r="A26" s="107" t="s">
        <v>79</v>
      </c>
      <c r="B26" s="115">
        <f>B24*B25</f>
        <v>0</v>
      </c>
      <c r="C26" s="394"/>
      <c r="D26" s="394"/>
      <c r="E26" s="395"/>
      <c r="F26" s="112"/>
    </row>
    <row r="27" spans="1:7" x14ac:dyDescent="0.2">
      <c r="A27" s="330"/>
      <c r="B27" s="108"/>
      <c r="C27" s="108"/>
      <c r="D27" s="108"/>
      <c r="E27" s="329"/>
      <c r="F27" s="112"/>
    </row>
    <row r="28" spans="1:7" x14ac:dyDescent="0.2">
      <c r="A28" s="107" t="s">
        <v>59</v>
      </c>
      <c r="B28" s="116">
        <f>(B20-B21)</f>
        <v>3.3300000000000003E-2</v>
      </c>
      <c r="C28" s="394" t="s">
        <v>68</v>
      </c>
      <c r="D28" s="394"/>
      <c r="E28" s="395"/>
      <c r="F28" s="112"/>
    </row>
    <row r="29" spans="1:7" x14ac:dyDescent="0.2">
      <c r="A29" s="107"/>
      <c r="B29" s="108"/>
      <c r="C29" s="108"/>
      <c r="D29" s="108"/>
      <c r="E29" s="225"/>
      <c r="F29" s="112"/>
    </row>
    <row r="30" spans="1:7" s="202" customFormat="1" ht="15" x14ac:dyDescent="0.2">
      <c r="B30" s="199" t="s">
        <v>19</v>
      </c>
      <c r="C30" s="392" t="s">
        <v>177</v>
      </c>
      <c r="D30" s="393"/>
      <c r="E30" s="226"/>
      <c r="F30" s="203"/>
      <c r="G30" s="380"/>
    </row>
    <row r="31" spans="1:7" x14ac:dyDescent="0.2">
      <c r="A31" s="108"/>
      <c r="B31" s="176"/>
      <c r="C31" s="222" t="s">
        <v>175</v>
      </c>
      <c r="D31" s="223" t="s">
        <v>176</v>
      </c>
      <c r="E31" s="227" t="s">
        <v>42</v>
      </c>
      <c r="F31" s="112"/>
    </row>
    <row r="32" spans="1:7" x14ac:dyDescent="0.2">
      <c r="A32" s="204" t="s">
        <v>181</v>
      </c>
      <c r="B32" s="205"/>
      <c r="C32" s="206"/>
      <c r="D32" s="207"/>
      <c r="E32" s="257"/>
      <c r="F32" s="258"/>
      <c r="G32" s="324" t="str">
        <f>IF(($F$5=1)*AND($D32&lt;&gt;""),"Ligne souterraine=&gt;Colonne D doit être vide","")</f>
        <v/>
      </c>
    </row>
    <row r="33" spans="1:7" x14ac:dyDescent="0.2">
      <c r="A33" s="212"/>
      <c r="B33" s="267"/>
      <c r="C33" s="259"/>
      <c r="D33" s="260"/>
      <c r="E33" s="261"/>
      <c r="F33" s="262"/>
    </row>
    <row r="34" spans="1:7" ht="15.75" x14ac:dyDescent="0.2">
      <c r="A34" s="208" t="s">
        <v>84</v>
      </c>
      <c r="B34" s="267"/>
      <c r="C34" s="259"/>
      <c r="D34" s="260"/>
      <c r="E34" s="261"/>
      <c r="F34" s="262"/>
    </row>
    <row r="35" spans="1:7" x14ac:dyDescent="0.2">
      <c r="A35" s="212"/>
      <c r="B35" s="267"/>
      <c r="C35" s="259"/>
      <c r="D35" s="260"/>
      <c r="E35" s="261"/>
      <c r="F35" s="262"/>
    </row>
    <row r="36" spans="1:7" x14ac:dyDescent="0.2">
      <c r="A36" s="263" t="s">
        <v>85</v>
      </c>
      <c r="B36" s="264"/>
      <c r="C36" s="265"/>
      <c r="D36" s="266"/>
      <c r="E36" s="257"/>
      <c r="F36" s="258"/>
      <c r="G36" s="324" t="str">
        <f>IF(($F$5=1)*AND($D36&lt;&gt;""),"Ligne souterraine=&gt;Colonne D doit être vide","")</f>
        <v/>
      </c>
    </row>
    <row r="37" spans="1:7" x14ac:dyDescent="0.2">
      <c r="A37" s="211"/>
      <c r="B37" s="267"/>
      <c r="C37" s="268"/>
      <c r="D37" s="269"/>
      <c r="E37" s="212"/>
      <c r="F37" s="262"/>
    </row>
    <row r="38" spans="1:7" ht="25.5" x14ac:dyDescent="0.2">
      <c r="A38" s="122" t="s">
        <v>86</v>
      </c>
      <c r="B38" s="267"/>
      <c r="C38" s="268"/>
      <c r="D38" s="269"/>
      <c r="E38" s="212"/>
      <c r="F38" s="262"/>
    </row>
    <row r="39" spans="1:7" x14ac:dyDescent="0.2">
      <c r="A39" s="211" t="s">
        <v>20</v>
      </c>
      <c r="B39" s="195"/>
      <c r="C39" s="270"/>
      <c r="D39" s="266"/>
      <c r="E39" s="257"/>
      <c r="F39" s="258"/>
      <c r="G39" s="324" t="str">
        <f>IF(($F$5=1)*AND($D39&lt;&gt;""),"Ligne souterraine=&gt;Colonne D doit être vide","")</f>
        <v/>
      </c>
    </row>
    <row r="40" spans="1:7" ht="25.5" x14ac:dyDescent="0.2">
      <c r="A40" s="211" t="s">
        <v>149</v>
      </c>
      <c r="B40" s="271"/>
      <c r="C40" s="272"/>
      <c r="D40" s="273"/>
      <c r="E40" s="257"/>
      <c r="F40" s="262"/>
      <c r="G40" s="324" t="str">
        <f>IF(($F$5=1)*AND($D40&lt;&gt;""),"Ligne souterraine=&gt;Colonne D doit être vide","")</f>
        <v/>
      </c>
    </row>
    <row r="41" spans="1:7" s="121" customFormat="1" x14ac:dyDescent="0.2">
      <c r="A41" s="275"/>
      <c r="B41" s="276"/>
      <c r="C41" s="277"/>
      <c r="D41" s="278"/>
      <c r="E41" s="263"/>
      <c r="F41" s="279"/>
      <c r="G41" s="381"/>
    </row>
    <row r="42" spans="1:7" ht="25.5" x14ac:dyDescent="0.2">
      <c r="A42" s="122" t="s">
        <v>87</v>
      </c>
      <c r="B42" s="280"/>
      <c r="C42" s="281"/>
      <c r="D42" s="266"/>
      <c r="E42" s="282"/>
      <c r="F42" s="258"/>
      <c r="G42" s="324" t="str">
        <f>IF(($F$5=1)*AND($D42&lt;&gt;""),"Ligne souterraine=&gt;Colonne D doit être vide","")</f>
        <v/>
      </c>
    </row>
    <row r="43" spans="1:7" x14ac:dyDescent="0.2">
      <c r="A43" s="211"/>
      <c r="B43" s="267"/>
      <c r="C43" s="268"/>
      <c r="D43" s="269"/>
      <c r="E43" s="212"/>
      <c r="F43" s="262"/>
    </row>
    <row r="44" spans="1:7" x14ac:dyDescent="0.2">
      <c r="A44" s="122" t="s">
        <v>88</v>
      </c>
      <c r="B44" s="267"/>
      <c r="C44" s="268"/>
      <c r="D44" s="269"/>
      <c r="E44" s="212"/>
      <c r="F44" s="262"/>
    </row>
    <row r="45" spans="1:7" x14ac:dyDescent="0.2">
      <c r="A45" s="212" t="s">
        <v>92</v>
      </c>
      <c r="B45" s="280"/>
      <c r="C45" s="268"/>
      <c r="D45" s="266"/>
      <c r="E45" s="282"/>
      <c r="F45" s="258"/>
      <c r="G45" s="324" t="str">
        <f>IF(($F$5=1)*AND($D45&lt;&gt;""),"Ligne souterraine=&gt;Colonne D doit être vide","")</f>
        <v/>
      </c>
    </row>
    <row r="46" spans="1:7" x14ac:dyDescent="0.2">
      <c r="A46" s="212" t="s">
        <v>93</v>
      </c>
      <c r="B46" s="280"/>
      <c r="C46" s="268"/>
      <c r="D46" s="266"/>
      <c r="E46" s="282"/>
      <c r="F46" s="258"/>
      <c r="G46" s="324" t="str">
        <f>IF(($F$5=1)*AND($D46&lt;&gt;""),"Ligne souterraine=&gt;Colonne D doit être vide","")</f>
        <v/>
      </c>
    </row>
    <row r="47" spans="1:7" x14ac:dyDescent="0.2">
      <c r="A47" s="212" t="s">
        <v>94</v>
      </c>
      <c r="B47" s="280"/>
      <c r="C47" s="283"/>
      <c r="D47" s="269"/>
      <c r="E47" s="282"/>
      <c r="F47" s="262"/>
    </row>
    <row r="48" spans="1:7" x14ac:dyDescent="0.2">
      <c r="A48" s="212" t="s">
        <v>95</v>
      </c>
      <c r="B48" s="267"/>
      <c r="C48" s="281"/>
      <c r="D48" s="269"/>
      <c r="E48" s="282"/>
      <c r="F48" s="262"/>
    </row>
    <row r="49" spans="1:7" x14ac:dyDescent="0.2">
      <c r="A49" s="212" t="s">
        <v>96</v>
      </c>
      <c r="B49" s="267"/>
      <c r="C49" s="281"/>
      <c r="D49" s="269"/>
      <c r="E49" s="282"/>
      <c r="F49" s="262"/>
    </row>
    <row r="50" spans="1:7" ht="25.5" x14ac:dyDescent="0.2">
      <c r="A50" s="211" t="s">
        <v>167</v>
      </c>
      <c r="B50" s="280"/>
      <c r="C50" s="281"/>
      <c r="D50" s="278"/>
      <c r="E50" s="282"/>
      <c r="F50" s="262"/>
    </row>
    <row r="51" spans="1:7" x14ac:dyDescent="0.2">
      <c r="A51" s="211"/>
      <c r="B51" s="267"/>
      <c r="C51" s="268"/>
      <c r="D51" s="269"/>
      <c r="E51" s="212"/>
      <c r="F51" s="262"/>
    </row>
    <row r="52" spans="1:7" x14ac:dyDescent="0.2">
      <c r="A52" s="122" t="s">
        <v>89</v>
      </c>
      <c r="B52" s="267"/>
      <c r="C52" s="268"/>
      <c r="D52" s="269"/>
      <c r="E52" s="212"/>
      <c r="F52" s="262"/>
    </row>
    <row r="53" spans="1:7" x14ac:dyDescent="0.2">
      <c r="A53" s="212" t="s">
        <v>97</v>
      </c>
      <c r="B53" s="195"/>
      <c r="C53" s="270"/>
      <c r="D53" s="266"/>
      <c r="E53" s="282"/>
      <c r="F53" s="258"/>
      <c r="G53" s="324" t="str">
        <f>IF(($F$5=1)*AND($D53&lt;&gt;""),"Ligne souterraine=&gt;Colonne D doit être vide","")</f>
        <v/>
      </c>
    </row>
    <row r="54" spans="1:7" x14ac:dyDescent="0.2">
      <c r="A54" s="212" t="s">
        <v>98</v>
      </c>
      <c r="B54" s="195"/>
      <c r="C54" s="270"/>
      <c r="D54" s="266"/>
      <c r="E54" s="282"/>
      <c r="F54" s="258"/>
      <c r="G54" s="324" t="str">
        <f>IF(($F$5=1)*AND($D54&lt;&gt;""),"Ligne souterraine=&gt;Colonne D doit être vide","")</f>
        <v/>
      </c>
    </row>
    <row r="55" spans="1:7" x14ac:dyDescent="0.2">
      <c r="A55" s="211"/>
      <c r="B55" s="267"/>
      <c r="C55" s="268"/>
      <c r="D55" s="269"/>
      <c r="E55" s="212"/>
      <c r="F55" s="262"/>
    </row>
    <row r="56" spans="1:7" ht="25.5" x14ac:dyDescent="0.2">
      <c r="A56" s="122" t="s">
        <v>90</v>
      </c>
      <c r="B56" s="284"/>
      <c r="C56" s="285"/>
      <c r="D56" s="286"/>
      <c r="E56" s="212"/>
      <c r="F56" s="262"/>
    </row>
    <row r="57" spans="1:7" ht="25.5" x14ac:dyDescent="0.2">
      <c r="A57" s="211" t="s">
        <v>99</v>
      </c>
      <c r="B57" s="195"/>
      <c r="C57" s="270"/>
      <c r="D57" s="266"/>
      <c r="E57" s="282"/>
      <c r="F57" s="258"/>
      <c r="G57" s="324" t="str">
        <f>IF(($F$5=1)*AND($D57&lt;&gt;""),"Ligne souterraine=&gt;Colonne D doit être vide","")</f>
        <v/>
      </c>
    </row>
    <row r="58" spans="1:7" x14ac:dyDescent="0.2">
      <c r="A58" s="212" t="s">
        <v>100</v>
      </c>
      <c r="B58" s="195"/>
      <c r="C58" s="270"/>
      <c r="D58" s="266"/>
      <c r="E58" s="282"/>
      <c r="F58" s="258"/>
      <c r="G58" s="324" t="str">
        <f>IF(($F$5=1)*AND($D58&lt;&gt;""),"Ligne souterraine=&gt;Colonne D doit être vide","")</f>
        <v/>
      </c>
    </row>
    <row r="59" spans="1:7" x14ac:dyDescent="0.2">
      <c r="A59" s="211"/>
      <c r="B59" s="267"/>
      <c r="C59" s="268"/>
      <c r="D59" s="269"/>
      <c r="E59" s="212"/>
      <c r="F59" s="262"/>
    </row>
    <row r="60" spans="1:7" x14ac:dyDescent="0.2">
      <c r="A60" s="122" t="s">
        <v>91</v>
      </c>
      <c r="B60" s="267"/>
      <c r="C60" s="268"/>
      <c r="D60" s="269"/>
      <c r="E60" s="212"/>
      <c r="F60" s="262" t="s">
        <v>102</v>
      </c>
    </row>
    <row r="61" spans="1:7" x14ac:dyDescent="0.2">
      <c r="A61" s="211" t="s">
        <v>101</v>
      </c>
      <c r="B61" s="287"/>
      <c r="C61" s="305"/>
      <c r="D61" s="288"/>
      <c r="E61" s="289"/>
      <c r="F61" s="212"/>
      <c r="G61" s="324" t="str">
        <f>IF(($F$5=1)*AND($D61&lt;&gt;""),"Ligne souterraine=&gt;Colonne D doit être vide","")</f>
        <v/>
      </c>
    </row>
    <row r="62" spans="1:7" x14ac:dyDescent="0.2">
      <c r="A62" s="211" t="s">
        <v>154</v>
      </c>
      <c r="B62" s="195"/>
      <c r="C62" s="270"/>
      <c r="D62" s="266"/>
      <c r="E62" s="289"/>
      <c r="F62" s="104"/>
      <c r="G62" s="324" t="str">
        <f>IF(($F$5=1)*AND($D62&lt;&gt;""),"Ligne souterraine=&gt;Colonne D doit être vide","")</f>
        <v/>
      </c>
    </row>
    <row r="63" spans="1:7" x14ac:dyDescent="0.2">
      <c r="A63" s="211" t="s">
        <v>155</v>
      </c>
      <c r="B63" s="195"/>
      <c r="C63" s="270"/>
      <c r="D63" s="266"/>
      <c r="E63" s="289"/>
      <c r="F63" s="104"/>
      <c r="G63" s="324" t="str">
        <f t="shared" ref="G63:G69" si="0">IF(($F$5=1)*AND($D63&lt;&gt;""),"Ligne souterraine=&gt;Colonne D doit être vide","")</f>
        <v/>
      </c>
    </row>
    <row r="64" spans="1:7" x14ac:dyDescent="0.2">
      <c r="A64" s="211" t="s">
        <v>156</v>
      </c>
      <c r="B64" s="195"/>
      <c r="C64" s="270"/>
      <c r="D64" s="266"/>
      <c r="E64" s="289"/>
      <c r="F64" s="104"/>
      <c r="G64" s="324" t="str">
        <f t="shared" si="0"/>
        <v/>
      </c>
    </row>
    <row r="65" spans="1:7" x14ac:dyDescent="0.2">
      <c r="A65" s="211" t="s">
        <v>157</v>
      </c>
      <c r="B65" s="195"/>
      <c r="C65" s="270"/>
      <c r="D65" s="266"/>
      <c r="E65" s="289"/>
      <c r="F65" s="104"/>
      <c r="G65" s="324" t="str">
        <f t="shared" si="0"/>
        <v/>
      </c>
    </row>
    <row r="66" spans="1:7" x14ac:dyDescent="0.2">
      <c r="A66" s="211" t="s">
        <v>170</v>
      </c>
      <c r="B66" s="195"/>
      <c r="C66" s="270"/>
      <c r="D66" s="266"/>
      <c r="E66" s="289"/>
      <c r="F66" s="104"/>
      <c r="G66" s="324" t="str">
        <f t="shared" si="0"/>
        <v/>
      </c>
    </row>
    <row r="67" spans="1:7" x14ac:dyDescent="0.2">
      <c r="A67" s="211" t="s">
        <v>171</v>
      </c>
      <c r="B67" s="195"/>
      <c r="C67" s="270"/>
      <c r="D67" s="266"/>
      <c r="E67" s="289"/>
      <c r="F67" s="104"/>
      <c r="G67" s="324" t="str">
        <f t="shared" si="0"/>
        <v/>
      </c>
    </row>
    <row r="68" spans="1:7" x14ac:dyDescent="0.2">
      <c r="A68" s="211" t="s">
        <v>172</v>
      </c>
      <c r="B68" s="195"/>
      <c r="C68" s="270"/>
      <c r="D68" s="266"/>
      <c r="E68" s="289"/>
      <c r="F68" s="104"/>
      <c r="G68" s="324" t="str">
        <f t="shared" si="0"/>
        <v/>
      </c>
    </row>
    <row r="69" spans="1:7" x14ac:dyDescent="0.2">
      <c r="A69" s="211" t="s">
        <v>173</v>
      </c>
      <c r="B69" s="195"/>
      <c r="C69" s="270"/>
      <c r="D69" s="266"/>
      <c r="E69" s="289"/>
      <c r="F69" s="104"/>
      <c r="G69" s="324" t="str">
        <f t="shared" si="0"/>
        <v/>
      </c>
    </row>
    <row r="70" spans="1:7" x14ac:dyDescent="0.2">
      <c r="A70" s="211"/>
      <c r="B70" s="267"/>
      <c r="C70" s="268"/>
      <c r="D70" s="269"/>
      <c r="E70" s="212"/>
      <c r="F70" s="262"/>
    </row>
    <row r="71" spans="1:7" ht="25.5" x14ac:dyDescent="0.2">
      <c r="A71" s="122" t="s">
        <v>104</v>
      </c>
      <c r="B71" s="267"/>
      <c r="C71" s="268"/>
      <c r="D71" s="269"/>
      <c r="E71" s="212"/>
      <c r="F71" s="262" t="s">
        <v>102</v>
      </c>
    </row>
    <row r="72" spans="1:7" x14ac:dyDescent="0.2">
      <c r="A72" s="211" t="s">
        <v>105</v>
      </c>
      <c r="B72" s="267"/>
      <c r="C72" s="270"/>
      <c r="D72" s="352"/>
      <c r="E72" s="289"/>
      <c r="F72" s="104"/>
      <c r="G72" s="324"/>
    </row>
    <row r="73" spans="1:7" s="120" customFormat="1" ht="25.5" x14ac:dyDescent="0.2">
      <c r="A73" s="211" t="s">
        <v>106</v>
      </c>
      <c r="B73" s="195"/>
      <c r="C73" s="268"/>
      <c r="D73" s="266"/>
      <c r="E73" s="289"/>
      <c r="F73" s="104"/>
      <c r="G73" s="324" t="str">
        <f t="shared" ref="G73:G77" si="1">IF(($F$5=1)*AND($D73&lt;&gt;""),"Ligne souterraine=&gt;Colonne D doit être vide","")</f>
        <v/>
      </c>
    </row>
    <row r="74" spans="1:7" x14ac:dyDescent="0.2">
      <c r="A74" s="211" t="s">
        <v>107</v>
      </c>
      <c r="B74" s="195"/>
      <c r="C74" s="270"/>
      <c r="D74" s="266"/>
      <c r="E74" s="289"/>
      <c r="F74" s="104"/>
      <c r="G74" s="324" t="str">
        <f t="shared" si="1"/>
        <v/>
      </c>
    </row>
    <row r="75" spans="1:7" x14ac:dyDescent="0.2">
      <c r="A75" s="211" t="s">
        <v>107</v>
      </c>
      <c r="B75" s="195"/>
      <c r="C75" s="270"/>
      <c r="D75" s="266"/>
      <c r="E75" s="289"/>
      <c r="F75" s="104"/>
      <c r="G75" s="324" t="str">
        <f t="shared" si="1"/>
        <v/>
      </c>
    </row>
    <row r="76" spans="1:7" x14ac:dyDescent="0.2">
      <c r="A76" s="211" t="s">
        <v>107</v>
      </c>
      <c r="B76" s="195"/>
      <c r="C76" s="270"/>
      <c r="D76" s="266"/>
      <c r="E76" s="289"/>
      <c r="F76" s="104"/>
      <c r="G76" s="324" t="str">
        <f t="shared" si="1"/>
        <v/>
      </c>
    </row>
    <row r="77" spans="1:7" x14ac:dyDescent="0.2">
      <c r="A77" s="211" t="s">
        <v>107</v>
      </c>
      <c r="B77" s="195"/>
      <c r="C77" s="270"/>
      <c r="D77" s="266"/>
      <c r="E77" s="289"/>
      <c r="F77" s="104"/>
      <c r="G77" s="324" t="str">
        <f t="shared" si="1"/>
        <v/>
      </c>
    </row>
    <row r="78" spans="1:7" x14ac:dyDescent="0.2">
      <c r="A78" s="211"/>
      <c r="B78" s="267"/>
      <c r="C78" s="268"/>
      <c r="D78" s="269"/>
      <c r="E78" s="212"/>
      <c r="F78" s="262"/>
    </row>
    <row r="79" spans="1:7" x14ac:dyDescent="0.2">
      <c r="A79" s="122" t="s">
        <v>108</v>
      </c>
      <c r="B79" s="267"/>
      <c r="C79" s="268"/>
      <c r="D79" s="269"/>
      <c r="E79" s="262" t="s">
        <v>133</v>
      </c>
      <c r="F79" s="112"/>
    </row>
    <row r="80" spans="1:7" x14ac:dyDescent="0.2">
      <c r="A80" s="290" t="s">
        <v>132</v>
      </c>
      <c r="B80" s="196"/>
      <c r="C80" s="268"/>
      <c r="D80" s="311"/>
      <c r="E80" s="379"/>
      <c r="F80" s="262"/>
      <c r="G80" s="324" t="str">
        <f t="shared" ref="G80:G83" si="2">IF(($F$5=1)*AND($D80&lt;&gt;""),"Ligne souterraine=&gt;Colonne D doit être vide","")</f>
        <v/>
      </c>
    </row>
    <row r="81" spans="1:11" x14ac:dyDescent="0.2">
      <c r="A81" s="290" t="s">
        <v>169</v>
      </c>
      <c r="B81" s="291"/>
      <c r="C81" s="268"/>
      <c r="D81" s="312"/>
      <c r="E81" s="257"/>
      <c r="F81" s="262"/>
      <c r="G81" s="324" t="str">
        <f t="shared" si="2"/>
        <v/>
      </c>
    </row>
    <row r="82" spans="1:11" x14ac:dyDescent="0.2">
      <c r="A82" s="292" t="s">
        <v>67</v>
      </c>
      <c r="B82" s="291"/>
      <c r="C82" s="268"/>
      <c r="D82" s="312"/>
      <c r="E82" s="257"/>
      <c r="F82" s="262"/>
      <c r="G82" s="324" t="str">
        <f t="shared" si="2"/>
        <v/>
      </c>
      <c r="H82" s="122"/>
      <c r="I82" s="109"/>
    </row>
    <row r="83" spans="1:11" x14ac:dyDescent="0.2">
      <c r="A83" s="292" t="s">
        <v>70</v>
      </c>
      <c r="B83" s="293"/>
      <c r="C83" s="268"/>
      <c r="D83" s="313"/>
      <c r="E83" s="257"/>
      <c r="F83" s="262"/>
      <c r="G83" s="324" t="str">
        <f t="shared" si="2"/>
        <v/>
      </c>
      <c r="H83" s="122"/>
      <c r="I83" s="109"/>
    </row>
    <row r="84" spans="1:11" ht="15" x14ac:dyDescent="0.25">
      <c r="A84" s="292"/>
      <c r="B84" s="294"/>
      <c r="C84" s="295"/>
      <c r="D84" s="296"/>
      <c r="E84" s="262" t="s">
        <v>133</v>
      </c>
      <c r="F84" s="112"/>
      <c r="G84" s="382"/>
      <c r="H84" s="122"/>
      <c r="I84" s="124"/>
      <c r="K84" s="125"/>
    </row>
    <row r="85" spans="1:11" x14ac:dyDescent="0.2">
      <c r="A85" s="292" t="s">
        <v>134</v>
      </c>
      <c r="B85" s="267"/>
      <c r="C85" s="297"/>
      <c r="D85" s="352"/>
      <c r="E85" s="257"/>
      <c r="F85" s="262"/>
      <c r="G85" s="382"/>
      <c r="H85" s="122"/>
      <c r="I85" s="123"/>
    </row>
    <row r="86" spans="1:11" x14ac:dyDescent="0.2">
      <c r="A86" s="292" t="s">
        <v>169</v>
      </c>
      <c r="B86" s="267"/>
      <c r="C86" s="298"/>
      <c r="D86" s="352"/>
      <c r="E86" s="257"/>
      <c r="F86" s="262"/>
      <c r="G86" s="382"/>
      <c r="H86" s="122"/>
      <c r="I86" s="123"/>
    </row>
    <row r="87" spans="1:11" x14ac:dyDescent="0.2">
      <c r="A87" s="292" t="s">
        <v>135</v>
      </c>
      <c r="B87" s="267"/>
      <c r="C87" s="298"/>
      <c r="D87" s="352"/>
      <c r="E87" s="257"/>
      <c r="F87" s="262"/>
      <c r="G87" s="382"/>
      <c r="H87" s="122"/>
      <c r="I87" s="109"/>
    </row>
    <row r="88" spans="1:11" x14ac:dyDescent="0.2">
      <c r="A88" s="292" t="s">
        <v>70</v>
      </c>
      <c r="B88" s="267"/>
      <c r="C88" s="299"/>
      <c r="D88" s="352"/>
      <c r="E88" s="257"/>
      <c r="F88" s="262"/>
      <c r="G88" s="382"/>
      <c r="H88" s="122"/>
      <c r="I88" s="109"/>
    </row>
    <row r="89" spans="1:11" x14ac:dyDescent="0.2">
      <c r="A89" s="292" t="s">
        <v>151</v>
      </c>
      <c r="B89" s="267"/>
      <c r="C89" s="299"/>
      <c r="D89" s="352"/>
      <c r="E89" s="257"/>
      <c r="F89" s="262"/>
      <c r="G89" s="382"/>
      <c r="H89" s="122"/>
      <c r="I89" s="123"/>
    </row>
    <row r="90" spans="1:11" ht="25.5" x14ac:dyDescent="0.2">
      <c r="A90" s="300" t="s">
        <v>152</v>
      </c>
      <c r="B90" s="301"/>
      <c r="C90" s="197">
        <v>3.5E-4</v>
      </c>
      <c r="D90" s="353"/>
      <c r="E90" s="302"/>
      <c r="F90" s="262"/>
      <c r="G90" s="382"/>
      <c r="H90" s="122"/>
    </row>
    <row r="91" spans="1:11" x14ac:dyDescent="0.2">
      <c r="A91" s="211"/>
      <c r="B91" s="212"/>
      <c r="C91" s="212"/>
      <c r="D91" s="212"/>
      <c r="E91" s="212"/>
      <c r="F91" s="262"/>
    </row>
    <row r="92" spans="1:11" ht="18.75" customHeight="1" x14ac:dyDescent="0.2">
      <c r="A92" s="390" t="s">
        <v>136</v>
      </c>
      <c r="B92" s="391"/>
      <c r="C92" s="391"/>
      <c r="D92" s="391"/>
      <c r="E92" s="391"/>
      <c r="F92" s="262"/>
    </row>
    <row r="93" spans="1:11" x14ac:dyDescent="0.2">
      <c r="A93" s="210" t="s">
        <v>137</v>
      </c>
      <c r="B93" s="383"/>
      <c r="C93" s="383"/>
      <c r="D93" s="383"/>
      <c r="E93" s="383"/>
      <c r="F93" s="383"/>
    </row>
    <row r="94" spans="1:11" x14ac:dyDescent="0.2">
      <c r="A94" s="210" t="s">
        <v>138</v>
      </c>
      <c r="B94" s="383"/>
      <c r="C94" s="383"/>
      <c r="D94" s="383"/>
      <c r="E94" s="383"/>
      <c r="F94" s="383"/>
    </row>
    <row r="95" spans="1:11" ht="25.5" x14ac:dyDescent="0.2">
      <c r="A95" s="210" t="s">
        <v>147</v>
      </c>
      <c r="B95" s="383"/>
      <c r="C95" s="383"/>
      <c r="D95" s="383"/>
      <c r="E95" s="383"/>
      <c r="F95" s="383"/>
    </row>
    <row r="96" spans="1:11" x14ac:dyDescent="0.2">
      <c r="A96" s="210" t="s">
        <v>139</v>
      </c>
      <c r="B96" s="383"/>
      <c r="C96" s="383"/>
      <c r="D96" s="383"/>
      <c r="E96" s="383"/>
      <c r="F96" s="383"/>
    </row>
    <row r="97" spans="1:6" ht="25.5" x14ac:dyDescent="0.2">
      <c r="A97" s="210" t="s">
        <v>148</v>
      </c>
      <c r="B97" s="383"/>
      <c r="C97" s="383"/>
      <c r="D97" s="383"/>
      <c r="E97" s="383"/>
      <c r="F97" s="383"/>
    </row>
    <row r="98" spans="1:6" x14ac:dyDescent="0.2">
      <c r="A98" s="210" t="s">
        <v>140</v>
      </c>
      <c r="B98" s="383"/>
      <c r="C98" s="383"/>
      <c r="D98" s="383"/>
      <c r="E98" s="383"/>
      <c r="F98" s="383"/>
    </row>
    <row r="99" spans="1:6" x14ac:dyDescent="0.2">
      <c r="A99" s="210"/>
      <c r="B99" s="303"/>
      <c r="C99" s="211"/>
      <c r="D99" s="211"/>
      <c r="E99" s="211"/>
      <c r="F99" s="211"/>
    </row>
    <row r="100" spans="1:6" x14ac:dyDescent="0.2">
      <c r="A100" s="211" t="s">
        <v>124</v>
      </c>
      <c r="B100" s="383"/>
      <c r="C100" s="383"/>
      <c r="D100" s="383"/>
      <c r="E100" s="383"/>
      <c r="F100" s="383"/>
    </row>
    <row r="101" spans="1:6" x14ac:dyDescent="0.2">
      <c r="A101" s="211" t="s">
        <v>124</v>
      </c>
      <c r="B101" s="383"/>
      <c r="C101" s="384"/>
      <c r="D101" s="384"/>
      <c r="E101" s="384"/>
      <c r="F101" s="384"/>
    </row>
    <row r="102" spans="1:6" x14ac:dyDescent="0.2">
      <c r="A102" s="211" t="s">
        <v>124</v>
      </c>
      <c r="B102" s="383"/>
      <c r="C102" s="384"/>
      <c r="D102" s="384"/>
      <c r="E102" s="384"/>
      <c r="F102" s="384"/>
    </row>
    <row r="103" spans="1:6" x14ac:dyDescent="0.2">
      <c r="A103" s="211" t="s">
        <v>124</v>
      </c>
      <c r="B103" s="383"/>
      <c r="C103" s="384"/>
      <c r="D103" s="384"/>
      <c r="E103" s="384"/>
      <c r="F103" s="384"/>
    </row>
    <row r="104" spans="1:6" x14ac:dyDescent="0.2">
      <c r="A104" s="211" t="s">
        <v>124</v>
      </c>
      <c r="B104" s="383"/>
      <c r="C104" s="383"/>
      <c r="D104" s="383"/>
      <c r="E104" s="383"/>
      <c r="F104" s="383"/>
    </row>
    <row r="105" spans="1:6" x14ac:dyDescent="0.2">
      <c r="A105" s="211" t="s">
        <v>124</v>
      </c>
      <c r="B105" s="383"/>
      <c r="C105" s="383"/>
      <c r="D105" s="383"/>
      <c r="E105" s="383"/>
      <c r="F105" s="383"/>
    </row>
    <row r="106" spans="1:6" x14ac:dyDescent="0.2">
      <c r="B106" s="304"/>
      <c r="C106" s="304"/>
      <c r="D106" s="304"/>
      <c r="E106" s="304"/>
      <c r="F106" s="274"/>
    </row>
    <row r="107" spans="1:6" x14ac:dyDescent="0.2">
      <c r="B107" s="304"/>
      <c r="C107" s="304"/>
      <c r="D107" s="304"/>
      <c r="E107" s="304"/>
      <c r="F107" s="274"/>
    </row>
    <row r="108" spans="1:6" x14ac:dyDescent="0.2">
      <c r="B108" s="304"/>
      <c r="C108" s="304"/>
      <c r="D108" s="304"/>
      <c r="E108" s="304"/>
      <c r="F108" s="274"/>
    </row>
    <row r="109" spans="1:6" x14ac:dyDescent="0.2">
      <c r="B109" s="304"/>
      <c r="C109" s="304"/>
      <c r="D109" s="304"/>
      <c r="E109" s="304"/>
      <c r="F109" s="274"/>
    </row>
    <row r="110" spans="1:6" x14ac:dyDescent="0.2">
      <c r="B110" s="304"/>
      <c r="C110" s="304"/>
      <c r="D110" s="304"/>
      <c r="E110" s="304"/>
      <c r="F110" s="274"/>
    </row>
    <row r="201" spans="1:6" x14ac:dyDescent="0.2">
      <c r="A201" s="330"/>
      <c r="B201" s="108"/>
      <c r="C201" s="108"/>
      <c r="D201" s="108"/>
      <c r="E201" s="329"/>
      <c r="F201" s="112"/>
    </row>
    <row r="202" spans="1:6" x14ac:dyDescent="0.2">
      <c r="A202" s="330"/>
      <c r="B202" s="108"/>
      <c r="C202" s="108"/>
      <c r="D202" s="108"/>
      <c r="E202" s="329"/>
      <c r="F202" s="112"/>
    </row>
    <row r="203" spans="1:6" x14ac:dyDescent="0.2">
      <c r="A203" s="330"/>
      <c r="B203" s="108"/>
      <c r="C203" s="108"/>
      <c r="D203" s="108"/>
      <c r="E203" s="329"/>
      <c r="F203" s="112"/>
    </row>
    <row r="204" spans="1:6" x14ac:dyDescent="0.2">
      <c r="A204" s="330"/>
      <c r="B204" s="108"/>
      <c r="C204" s="108"/>
      <c r="D204" s="108"/>
      <c r="E204" s="329"/>
      <c r="F204" s="112"/>
    </row>
    <row r="205" spans="1:6" x14ac:dyDescent="0.2">
      <c r="A205" s="330"/>
      <c r="B205" s="108"/>
      <c r="C205" s="108"/>
      <c r="D205" s="108"/>
      <c r="E205" s="329"/>
      <c r="F205" s="112"/>
    </row>
    <row r="206" spans="1:6" x14ac:dyDescent="0.2">
      <c r="A206" s="330"/>
      <c r="B206" s="108"/>
      <c r="C206" s="108"/>
      <c r="D206" s="108"/>
      <c r="E206" s="329"/>
      <c r="F206" s="112"/>
    </row>
    <row r="207" spans="1:6" x14ac:dyDescent="0.2">
      <c r="A207" s="330"/>
      <c r="B207" s="108"/>
      <c r="C207" s="108"/>
      <c r="D207" s="108"/>
      <c r="E207" s="329"/>
      <c r="F207" s="112"/>
    </row>
    <row r="208" spans="1:6" x14ac:dyDescent="0.2">
      <c r="A208" s="164"/>
      <c r="B208" s="108"/>
      <c r="C208" s="108"/>
      <c r="D208" s="108"/>
      <c r="E208" s="192"/>
      <c r="F208" s="112"/>
    </row>
    <row r="209" spans="1:6" x14ac:dyDescent="0.2">
      <c r="A209" s="164"/>
      <c r="B209" s="108"/>
      <c r="C209" s="108"/>
      <c r="D209" s="108"/>
      <c r="E209" s="192"/>
      <c r="F209" s="112"/>
    </row>
    <row r="210" spans="1:6" x14ac:dyDescent="0.2">
      <c r="A210" s="164"/>
      <c r="B210" s="108"/>
      <c r="C210" s="108"/>
      <c r="D210" s="108"/>
      <c r="E210" s="192"/>
      <c r="F210" s="112"/>
    </row>
    <row r="211" spans="1:6" x14ac:dyDescent="0.2">
      <c r="A211" s="164"/>
      <c r="B211" s="108"/>
      <c r="C211" s="108"/>
      <c r="D211" s="108"/>
      <c r="E211" s="192"/>
      <c r="F211" s="112"/>
    </row>
    <row r="212" spans="1:6" x14ac:dyDescent="0.2">
      <c r="A212" s="164"/>
      <c r="B212" s="108"/>
      <c r="C212" s="108"/>
      <c r="D212" s="108"/>
      <c r="E212" s="192"/>
      <c r="F212" s="112"/>
    </row>
    <row r="213" spans="1:6" x14ac:dyDescent="0.2">
      <c r="A213" s="164"/>
      <c r="B213" s="108"/>
      <c r="C213" s="108"/>
      <c r="D213" s="108"/>
      <c r="E213" s="192"/>
      <c r="F213" s="112"/>
    </row>
    <row r="214" spans="1:6" x14ac:dyDescent="0.2">
      <c r="A214" s="164"/>
      <c r="B214" s="108"/>
      <c r="C214" s="108"/>
      <c r="D214" s="108"/>
      <c r="E214" s="192"/>
      <c r="F214" s="112"/>
    </row>
    <row r="215" spans="1:6" x14ac:dyDescent="0.2">
      <c r="A215" s="164"/>
      <c r="B215" s="108"/>
      <c r="C215" s="108"/>
      <c r="D215" s="108"/>
      <c r="E215" s="192"/>
      <c r="F215" s="112"/>
    </row>
    <row r="216" spans="1:6" x14ac:dyDescent="0.2">
      <c r="A216" s="164"/>
      <c r="B216" s="108"/>
      <c r="C216" s="108"/>
      <c r="D216" s="108"/>
      <c r="E216" s="192"/>
      <c r="F216" s="112"/>
    </row>
    <row r="217" spans="1:6" x14ac:dyDescent="0.2">
      <c r="A217" s="164"/>
      <c r="B217" s="108"/>
      <c r="C217" s="108"/>
      <c r="D217" s="108"/>
      <c r="E217" s="192"/>
      <c r="F217" s="112"/>
    </row>
    <row r="218" spans="1:6" x14ac:dyDescent="0.2">
      <c r="A218" s="164"/>
      <c r="B218" s="108"/>
      <c r="C218" s="108"/>
      <c r="D218" s="108"/>
      <c r="E218" s="192"/>
      <c r="F218" s="112"/>
    </row>
    <row r="219" spans="1:6" x14ac:dyDescent="0.2">
      <c r="A219" s="164"/>
      <c r="B219" s="108"/>
      <c r="C219" s="108"/>
      <c r="D219" s="108"/>
      <c r="E219" s="192"/>
      <c r="F219" s="112"/>
    </row>
    <row r="220" spans="1:6" x14ac:dyDescent="0.2">
      <c r="A220" s="164"/>
      <c r="B220" s="108"/>
      <c r="C220" s="108"/>
      <c r="D220" s="108"/>
      <c r="E220" s="192"/>
      <c r="F220" s="112"/>
    </row>
    <row r="221" spans="1:6" x14ac:dyDescent="0.2">
      <c r="A221" s="164"/>
      <c r="B221" s="108"/>
      <c r="C221" s="108"/>
      <c r="D221" s="108"/>
      <c r="E221" s="192"/>
      <c r="F221" s="112"/>
    </row>
    <row r="222" spans="1:6" x14ac:dyDescent="0.2">
      <c r="A222" s="164"/>
      <c r="B222" s="108"/>
      <c r="C222" s="108"/>
      <c r="D222" s="108"/>
      <c r="E222" s="192"/>
      <c r="F222" s="112"/>
    </row>
    <row r="223" spans="1:6" x14ac:dyDescent="0.2">
      <c r="A223" s="164"/>
      <c r="B223" s="108"/>
      <c r="C223" s="108"/>
      <c r="D223" s="108"/>
      <c r="E223" s="192"/>
      <c r="F223" s="112"/>
    </row>
    <row r="224" spans="1:6" x14ac:dyDescent="0.2">
      <c r="A224" s="164"/>
      <c r="B224" s="108"/>
      <c r="C224" s="108"/>
      <c r="D224" s="108"/>
      <c r="E224" s="192"/>
      <c r="F224" s="112"/>
    </row>
    <row r="225" spans="1:6" x14ac:dyDescent="0.2">
      <c r="A225" s="164"/>
      <c r="B225" s="108"/>
      <c r="C225" s="108"/>
      <c r="D225" s="108"/>
      <c r="E225" s="192"/>
      <c r="F225" s="112"/>
    </row>
    <row r="226" spans="1:6" x14ac:dyDescent="0.2">
      <c r="A226" s="164"/>
      <c r="B226" s="108"/>
      <c r="C226" s="108"/>
      <c r="D226" s="108"/>
      <c r="E226" s="192"/>
      <c r="F226" s="112"/>
    </row>
    <row r="227" spans="1:6" x14ac:dyDescent="0.2">
      <c r="A227" s="164"/>
      <c r="B227" s="108"/>
      <c r="C227" s="108"/>
      <c r="D227" s="108"/>
      <c r="E227" s="192"/>
      <c r="F227" s="112"/>
    </row>
    <row r="228" spans="1:6" x14ac:dyDescent="0.2">
      <c r="A228" s="164"/>
      <c r="B228" s="108"/>
      <c r="C228" s="108"/>
      <c r="D228" s="108"/>
      <c r="E228" s="192"/>
      <c r="F228" s="112"/>
    </row>
    <row r="229" spans="1:6" x14ac:dyDescent="0.2">
      <c r="A229" s="164"/>
      <c r="B229" s="108"/>
      <c r="C229" s="108"/>
      <c r="D229" s="108"/>
      <c r="E229" s="192"/>
      <c r="F229" s="112"/>
    </row>
    <row r="230" spans="1:6" x14ac:dyDescent="0.2">
      <c r="A230" s="164"/>
      <c r="B230" s="108"/>
      <c r="C230" s="108"/>
      <c r="D230" s="108"/>
      <c r="E230" s="192"/>
      <c r="F230" s="112"/>
    </row>
    <row r="231" spans="1:6" x14ac:dyDescent="0.2">
      <c r="A231" s="164"/>
      <c r="B231" s="108"/>
      <c r="C231" s="108"/>
      <c r="D231" s="108"/>
      <c r="E231" s="192"/>
      <c r="F231" s="112"/>
    </row>
    <row r="232" spans="1:6" x14ac:dyDescent="0.2">
      <c r="A232" s="164"/>
      <c r="B232" s="108"/>
      <c r="C232" s="108"/>
      <c r="D232" s="108"/>
      <c r="E232" s="192"/>
      <c r="F232" s="112"/>
    </row>
    <row r="233" spans="1:6" x14ac:dyDescent="0.2">
      <c r="A233" s="164"/>
      <c r="B233" s="108"/>
      <c r="C233" s="108"/>
      <c r="D233" s="108"/>
      <c r="E233" s="192"/>
      <c r="F233" s="112"/>
    </row>
    <row r="234" spans="1:6" x14ac:dyDescent="0.2">
      <c r="A234" s="164"/>
      <c r="B234" s="108"/>
      <c r="C234" s="108"/>
      <c r="D234" s="108"/>
      <c r="E234" s="192"/>
      <c r="F234" s="112"/>
    </row>
    <row r="235" spans="1:6" x14ac:dyDescent="0.2">
      <c r="A235" s="164"/>
      <c r="B235" s="108"/>
      <c r="C235" s="108"/>
      <c r="D235" s="108"/>
      <c r="E235" s="192"/>
      <c r="F235" s="112"/>
    </row>
    <row r="236" spans="1:6" x14ac:dyDescent="0.2">
      <c r="A236" s="164"/>
      <c r="B236" s="108"/>
      <c r="C236" s="108"/>
      <c r="D236" s="108"/>
      <c r="E236" s="192"/>
      <c r="F236" s="112"/>
    </row>
    <row r="237" spans="1:6" x14ac:dyDescent="0.2">
      <c r="A237" s="164"/>
      <c r="B237" s="108"/>
      <c r="C237" s="108"/>
      <c r="D237" s="108"/>
      <c r="E237" s="192"/>
      <c r="F237" s="112"/>
    </row>
    <row r="238" spans="1:6" x14ac:dyDescent="0.2">
      <c r="A238" s="164"/>
      <c r="B238" s="108"/>
      <c r="C238" s="108"/>
      <c r="D238" s="108"/>
      <c r="E238" s="192"/>
      <c r="F238" s="112"/>
    </row>
    <row r="239" spans="1:6" x14ac:dyDescent="0.2">
      <c r="A239" s="164"/>
      <c r="B239" s="108"/>
      <c r="C239" s="108"/>
      <c r="D239" s="108"/>
      <c r="E239" s="192"/>
      <c r="F239" s="112"/>
    </row>
    <row r="240" spans="1:6" x14ac:dyDescent="0.2">
      <c r="A240" s="164"/>
      <c r="B240" s="108"/>
      <c r="C240" s="108"/>
      <c r="D240" s="108"/>
      <c r="E240" s="192"/>
      <c r="F240" s="112"/>
    </row>
    <row r="241" spans="1:6" x14ac:dyDescent="0.2">
      <c r="A241" s="164"/>
      <c r="B241" s="108"/>
      <c r="C241" s="108"/>
      <c r="D241" s="108"/>
      <c r="E241" s="192"/>
      <c r="F241" s="112"/>
    </row>
    <row r="242" spans="1:6" x14ac:dyDescent="0.2">
      <c r="A242" s="164"/>
      <c r="B242" s="108"/>
      <c r="C242" s="108"/>
      <c r="D242" s="108"/>
      <c r="E242" s="192"/>
      <c r="F242" s="112"/>
    </row>
    <row r="243" spans="1:6" x14ac:dyDescent="0.2">
      <c r="A243" s="164"/>
      <c r="B243" s="108"/>
      <c r="C243" s="108"/>
      <c r="D243" s="108"/>
      <c r="E243" s="192"/>
      <c r="F243" s="112"/>
    </row>
    <row r="244" spans="1:6" x14ac:dyDescent="0.2">
      <c r="A244" s="164"/>
      <c r="B244" s="108"/>
      <c r="C244" s="108"/>
      <c r="D244" s="108"/>
      <c r="E244" s="192"/>
      <c r="F244" s="112"/>
    </row>
    <row r="245" spans="1:6" x14ac:dyDescent="0.2">
      <c r="A245" s="164"/>
      <c r="B245" s="108"/>
      <c r="C245" s="108"/>
      <c r="D245" s="108"/>
      <c r="E245" s="192"/>
      <c r="F245" s="112"/>
    </row>
    <row r="246" spans="1:6" x14ac:dyDescent="0.2">
      <c r="A246" s="164"/>
      <c r="B246" s="108"/>
      <c r="C246" s="108"/>
      <c r="D246" s="108"/>
      <c r="E246" s="192"/>
      <c r="F246" s="112"/>
    </row>
    <row r="247" spans="1:6" x14ac:dyDescent="0.2">
      <c r="A247" s="164"/>
      <c r="B247" s="108"/>
      <c r="C247" s="108"/>
      <c r="D247" s="108"/>
      <c r="E247" s="192"/>
      <c r="F247" s="112"/>
    </row>
    <row r="248" spans="1:6" x14ac:dyDescent="0.2">
      <c r="A248" s="164"/>
      <c r="B248" s="108"/>
      <c r="C248" s="108"/>
      <c r="D248" s="108"/>
      <c r="E248" s="192"/>
      <c r="F248" s="112"/>
    </row>
    <row r="249" spans="1:6" x14ac:dyDescent="0.2">
      <c r="A249" s="164"/>
      <c r="B249" s="108"/>
      <c r="C249" s="108"/>
      <c r="D249" s="108"/>
      <c r="E249" s="192"/>
      <c r="F249" s="112"/>
    </row>
    <row r="250" spans="1:6" x14ac:dyDescent="0.2">
      <c r="A250" s="164"/>
      <c r="B250" s="108"/>
      <c r="C250" s="108"/>
      <c r="D250" s="108"/>
      <c r="E250" s="192"/>
      <c r="F250" s="112"/>
    </row>
    <row r="251" spans="1:6" x14ac:dyDescent="0.2">
      <c r="A251" s="164"/>
      <c r="B251" s="108"/>
      <c r="C251" s="108"/>
      <c r="D251" s="108"/>
      <c r="E251" s="192"/>
      <c r="F251" s="112"/>
    </row>
    <row r="252" spans="1:6" x14ac:dyDescent="0.2">
      <c r="A252" s="164"/>
      <c r="B252" s="108"/>
      <c r="C252" s="108"/>
      <c r="D252" s="108"/>
      <c r="E252" s="192"/>
      <c r="F252" s="112"/>
    </row>
    <row r="253" spans="1:6" x14ac:dyDescent="0.2">
      <c r="A253" s="164"/>
      <c r="B253" s="108"/>
      <c r="C253" s="108"/>
      <c r="D253" s="108"/>
      <c r="E253" s="192"/>
      <c r="F253" s="112"/>
    </row>
    <row r="254" spans="1:6" x14ac:dyDescent="0.2">
      <c r="A254" s="164"/>
      <c r="B254" s="108"/>
      <c r="C254" s="108"/>
      <c r="D254" s="108"/>
      <c r="E254" s="192"/>
      <c r="F254" s="112"/>
    </row>
    <row r="255" spans="1:6" x14ac:dyDescent="0.2">
      <c r="A255" s="164"/>
      <c r="B255" s="108"/>
      <c r="C255" s="108"/>
      <c r="D255" s="108"/>
      <c r="E255" s="192"/>
      <c r="F255" s="112"/>
    </row>
    <row r="256" spans="1:6" x14ac:dyDescent="0.2">
      <c r="A256" s="164"/>
      <c r="B256" s="108"/>
      <c r="C256" s="108"/>
      <c r="D256" s="108"/>
      <c r="E256" s="192"/>
      <c r="F256" s="112"/>
    </row>
    <row r="257" spans="1:6" x14ac:dyDescent="0.2">
      <c r="A257" s="164"/>
      <c r="B257" s="108"/>
      <c r="C257" s="108"/>
      <c r="D257" s="108"/>
      <c r="E257" s="192"/>
      <c r="F257" s="112"/>
    </row>
    <row r="258" spans="1:6" x14ac:dyDescent="0.2">
      <c r="A258" s="164"/>
      <c r="B258" s="108"/>
      <c r="C258" s="108"/>
      <c r="D258" s="108"/>
      <c r="E258" s="192"/>
      <c r="F258" s="112"/>
    </row>
    <row r="259" spans="1:6" x14ac:dyDescent="0.2">
      <c r="A259" s="164"/>
      <c r="B259" s="108"/>
      <c r="C259" s="108"/>
      <c r="D259" s="108"/>
      <c r="E259" s="192"/>
      <c r="F259" s="112"/>
    </row>
    <row r="260" spans="1:6" x14ac:dyDescent="0.2">
      <c r="A260" s="164"/>
      <c r="B260" s="108"/>
      <c r="C260" s="108"/>
      <c r="D260" s="108"/>
      <c r="E260" s="192"/>
      <c r="F260" s="112"/>
    </row>
    <row r="261" spans="1:6" x14ac:dyDescent="0.2">
      <c r="A261" s="164"/>
      <c r="B261" s="108"/>
      <c r="C261" s="108"/>
      <c r="D261" s="108"/>
      <c r="E261" s="192"/>
      <c r="F261" s="112"/>
    </row>
    <row r="262" spans="1:6" x14ac:dyDescent="0.2">
      <c r="A262" s="164"/>
      <c r="B262" s="108"/>
      <c r="C262" s="108"/>
      <c r="D262" s="108"/>
      <c r="E262" s="192"/>
      <c r="F262" s="112"/>
    </row>
    <row r="263" spans="1:6" x14ac:dyDescent="0.2">
      <c r="A263" s="164"/>
      <c r="B263" s="108"/>
      <c r="C263" s="108"/>
      <c r="D263" s="108"/>
      <c r="E263" s="192"/>
      <c r="F263" s="112"/>
    </row>
    <row r="264" spans="1:6" x14ac:dyDescent="0.2">
      <c r="A264" s="330"/>
      <c r="B264" s="108"/>
      <c r="C264" s="108"/>
      <c r="D264" s="108"/>
      <c r="E264" s="329"/>
      <c r="F264" s="112"/>
    </row>
  </sheetData>
  <sheetProtection algorithmName="SHA-512" hashValue="bgfTduiZ/izVqWh0+aXtUz+dxj5v1lI8D4dMdqKHjaIuqOSSExcO+geSWya6N4RXLQvw5Vx/8jgsTwJtis5xBA==" saltValue="ZxP/GbcR7zwKZkrH73aVkQ==" spinCount="100000" sheet="1" selectLockedCells="1"/>
  <protectedRanges>
    <protectedRange sqref="B82:C82 B87:D87 B81 C85:D86 D81:D82" name="Bereich1"/>
    <protectedRange sqref="B85:B86" name="Bereich1_1_1"/>
  </protectedRanges>
  <mergeCells count="36">
    <mergeCell ref="C11:F11"/>
    <mergeCell ref="B7:E7"/>
    <mergeCell ref="B6:E6"/>
    <mergeCell ref="C3:F3"/>
    <mergeCell ref="C9:F9"/>
    <mergeCell ref="C10:F10"/>
    <mergeCell ref="C17:F17"/>
    <mergeCell ref="C12:F12"/>
    <mergeCell ref="C13:F13"/>
    <mergeCell ref="C15:F15"/>
    <mergeCell ref="C16:F16"/>
    <mergeCell ref="C14:F14"/>
    <mergeCell ref="C18:F18"/>
    <mergeCell ref="C20:F20"/>
    <mergeCell ref="C21:F21"/>
    <mergeCell ref="B95:F95"/>
    <mergeCell ref="B97:F97"/>
    <mergeCell ref="B94:F94"/>
    <mergeCell ref="B93:F93"/>
    <mergeCell ref="C23:F23"/>
    <mergeCell ref="A92:E92"/>
    <mergeCell ref="C30:D30"/>
    <mergeCell ref="C28:E28"/>
    <mergeCell ref="C19:E19"/>
    <mergeCell ref="C24:E24"/>
    <mergeCell ref="C26:E26"/>
    <mergeCell ref="C25:F25"/>
    <mergeCell ref="C22:F22"/>
    <mergeCell ref="B103:F103"/>
    <mergeCell ref="B104:F104"/>
    <mergeCell ref="B105:F105"/>
    <mergeCell ref="B96:F96"/>
    <mergeCell ref="B100:F100"/>
    <mergeCell ref="B101:F101"/>
    <mergeCell ref="B102:F102"/>
    <mergeCell ref="B98:F98"/>
  </mergeCells>
  <conditionalFormatting sqref="B99">
    <cfRule type="expression" dxfId="47" priority="58">
      <formula>#REF!="oui"</formula>
    </cfRule>
  </conditionalFormatting>
  <conditionalFormatting sqref="D32">
    <cfRule type="expression" dxfId="46" priority="26">
      <formula>$F$5=1</formula>
    </cfRule>
    <cfRule type="expression" dxfId="45" priority="28">
      <formula>"$F$5=1"</formula>
    </cfRule>
  </conditionalFormatting>
  <conditionalFormatting sqref="D36">
    <cfRule type="expression" dxfId="44" priority="24">
      <formula>$F$5=1</formula>
    </cfRule>
    <cfRule type="expression" dxfId="43" priority="25">
      <formula>"$F$5=1"</formula>
    </cfRule>
  </conditionalFormatting>
  <conditionalFormatting sqref="D39:D40">
    <cfRule type="expression" dxfId="42" priority="22">
      <formula>$F$5=1</formula>
    </cfRule>
    <cfRule type="expression" dxfId="41" priority="23">
      <formula>"$F$5=1"</formula>
    </cfRule>
  </conditionalFormatting>
  <conditionalFormatting sqref="D42">
    <cfRule type="expression" dxfId="40" priority="20">
      <formula>$F$5=1</formula>
    </cfRule>
    <cfRule type="expression" dxfId="39" priority="21">
      <formula>"$F$5=1"</formula>
    </cfRule>
  </conditionalFormatting>
  <conditionalFormatting sqref="D61:D69">
    <cfRule type="expression" dxfId="38" priority="12">
      <formula>$F$5=1</formula>
    </cfRule>
    <cfRule type="expression" dxfId="37" priority="13">
      <formula>"$F$5=1"</formula>
    </cfRule>
  </conditionalFormatting>
  <conditionalFormatting sqref="D57:D58">
    <cfRule type="expression" dxfId="36" priority="14">
      <formula>$F$5=1</formula>
    </cfRule>
    <cfRule type="expression" dxfId="35" priority="15">
      <formula>"$F$5=1"</formula>
    </cfRule>
  </conditionalFormatting>
  <conditionalFormatting sqref="D73:D77">
    <cfRule type="expression" dxfId="34" priority="10">
      <formula>$F$5=1</formula>
    </cfRule>
  </conditionalFormatting>
  <conditionalFormatting sqref="D80:D83">
    <cfRule type="expression" dxfId="33" priority="7">
      <formula>$F$5=1</formula>
    </cfRule>
  </conditionalFormatting>
  <conditionalFormatting sqref="D53:D54">
    <cfRule type="expression" dxfId="32" priority="1">
      <formula>$F$5=1</formula>
    </cfRule>
    <cfRule type="expression" dxfId="31" priority="2">
      <formula>"$F$5=1"</formula>
    </cfRule>
  </conditionalFormatting>
  <conditionalFormatting sqref="D45:D46">
    <cfRule type="expression" dxfId="30" priority="3">
      <formula>$F$5=1</formula>
    </cfRule>
    <cfRule type="expression" dxfId="29" priority="4">
      <formula>"$F$5=1"</formula>
    </cfRule>
  </conditionalFormatting>
  <dataValidations count="16">
    <dataValidation type="whole" allowBlank="1" showInputMessage="1" showErrorMessage="1" errorTitle="Valeur incorrecte" error="Doit être inférieur ou égal à la durée de vie de la ligne" sqref="F62:F69 F72:F77">
      <formula1>0</formula1>
      <formula2>$B$22</formula2>
    </dataValidation>
    <dataValidation type="decimal" allowBlank="1" showInputMessage="1" showErrorMessage="1" errorTitle="Valeur numérqiue" error="entrer un nombre entre 0 et 1'000" sqref="B13">
      <formula1>0</formula1>
      <formula2>1000</formula2>
    </dataValidation>
    <dataValidation type="decimal" allowBlank="1" showInputMessage="1" showErrorMessage="1" error="Entrer un nombre entre 0 et 10'000" sqref="B15">
      <formula1>0</formula1>
      <formula2>10000</formula2>
    </dataValidation>
    <dataValidation type="decimal" allowBlank="1" showInputMessage="1" showErrorMessage="1" error="Enter un nombre entre 0 et 1'000" sqref="B24">
      <formula1>0</formula1>
      <formula2>1000</formula2>
    </dataValidation>
    <dataValidation type="decimal" operator="greaterThanOrEqual" allowBlank="1" showInputMessage="1" showErrorMessage="1" error="Entrer un nombre ≥0" sqref="B25 B36 B40:D40 B61:D69 B45:B47 C47:D50 B57:D58 C89:D90 B73:B77 C72:D72 C74:D77 B50 B53:D54">
      <formula1>0</formula1>
    </dataValidation>
    <dataValidation type="decimal" allowBlank="1" showInputMessage="1" showErrorMessage="1" error="Entrer un nombre entre 0 et 500" sqref="D32">
      <formula1>0</formula1>
      <formula2>500</formula2>
    </dataValidation>
    <dataValidation type="decimal" operator="greaterThanOrEqual" allowBlank="1" showInputMessage="1" showErrorMessage="1" error="Entrer un chiffre ≥0" sqref="B84">
      <formula1>0</formula1>
    </dataValidation>
    <dataValidation type="decimal" operator="greaterThanOrEqual" allowBlank="1" showInputMessage="1" showErrorMessage="1" error="Entrer un chiffre ≥0_x000a_" sqref="B88 C83:D83">
      <formula1>0</formula1>
    </dataValidation>
    <dataValidation type="decimal" operator="greaterThanOrEqual" allowBlank="1" showInputMessage="1" showErrorMessage="1" error="Entrer un nombre ≥0_x000a_" sqref="C88:D88 C39:D39 C42:D42 B83">
      <formula1>0</formula1>
    </dataValidation>
    <dataValidation type="decimal" allowBlank="1" showInputMessage="1" showErrorMessage="1" error="Enter une valeur entre 0% et 100%" sqref="B17 B20">
      <formula1>0</formula1>
      <formula2>1</formula2>
    </dataValidation>
    <dataValidation type="decimal" allowBlank="1" showInputMessage="1" showErrorMessage="1" error="Entrer une valeur entre 0% et 100%" sqref="B21">
      <formula1>0</formula1>
      <formula2>1</formula2>
    </dataValidation>
    <dataValidation type="decimal" allowBlank="1" showInputMessage="1" showErrorMessage="1" error="enter une valeur entre 0 et 100" sqref="B22">
      <formula1>0</formula1>
      <formula2>100</formula2>
    </dataValidation>
    <dataValidation type="decimal" operator="greaterThanOrEqual" allowBlank="1" showInputMessage="1" showErrorMessage="1" error="Entrer un nombre_x000a_ ≥0" sqref="C36:D36">
      <formula1>0</formula1>
    </dataValidation>
    <dataValidation type="decimal" operator="greaterThanOrEqual" allowBlank="1" showInputMessage="1" showErrorMessage="1" error="Entrer un nombre_x000a_ ≥0_x000a_" sqref="B39 B42">
      <formula1>0</formula1>
    </dataValidation>
    <dataValidation allowBlank="1" showInputMessage="1" showErrorMessage="1" error="entrer un nombre entre 0 et 1'000" sqref="B14"/>
    <dataValidation type="decimal" allowBlank="1" showInputMessage="1" showErrorMessage="1" error="Entrer un nombre entre 0 et 500" sqref="B32 C32">
      <formula1>0</formula1>
      <formula2>500</formula2>
    </dataValidation>
  </dataValidations>
  <hyperlinks>
    <hyperlink ref="C23" r:id="rId1" display="eex.com/swiss-futures"/>
    <hyperlink ref="C19:E19" r:id="rId2" display="WACC"/>
    <hyperlink ref="C23:F23" r:id="rId3" display="eex.com/en/market-data/power/futures"/>
  </hyperlinks>
  <pageMargins left="0.3125" right="0.34375" top="0.75" bottom="0.75" header="0.3" footer="0.3"/>
  <pageSetup paperSize="9" orientation="landscape" r:id="rId4"/>
  <headerFooter>
    <oddHeader>&amp;C&amp;"Arial,Fett"&amp;14Calcul du MKF selon OLEl</oddHeader>
    <oddFooter>&amp;L&amp;F
&amp;A&amp;CPage &amp;P / &amp;N&amp;R&amp;D</oddFooter>
  </headerFooter>
  <rowBreaks count="3" manualBreakCount="3">
    <brk id="29" max="16383" man="1"/>
    <brk id="59" max="16383" man="1"/>
    <brk id="91"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'Données pour menus'!$A$1:$A$5</xm:f>
          </x14:formula1>
          <xm:sqref>D81:D82 B81:B82 C86:C87</xm:sqref>
        </x14:dataValidation>
        <x14:dataValidation type="list" allowBlank="1" showInputMessage="1" showErrorMessage="1">
          <x14:formula1>
            <xm:f>'Données pour menus'!$B$1:$B$2</xm:f>
          </x14:formula1>
          <xm:sqref>B5</xm:sqref>
        </x14:dataValidation>
        <x14:dataValidation type="list" allowBlank="1" showInputMessage="1" showErrorMessage="1">
          <x14:formula1>
            <xm:f>'Données pour menus'!$C$1:$C$5</xm:f>
          </x14:formula1>
          <xm:sqref>B6</xm:sqref>
        </x14:dataValidation>
        <x14:dataValidation type="list" allowBlank="1" showInputMessage="1" showErrorMessage="1">
          <x14:formula1>
            <xm:f>'Données pour menus'!$E$1:$E$2</xm:f>
          </x14:formula1>
          <xm:sqref>B8</xm:sqref>
        </x14:dataValidation>
        <x14:dataValidation type="list" allowBlank="1" showInputMessage="1" showErrorMessage="1">
          <x14:formula1>
            <xm:f>'Données pour menus'!$F$1:$F$6</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9"/>
  <sheetViews>
    <sheetView workbookViewId="0">
      <pane ySplit="9" topLeftCell="A10" activePane="bottomLeft" state="frozen"/>
      <selection pane="bottomLeft" activeCell="D9" sqref="D9"/>
    </sheetView>
  </sheetViews>
  <sheetFormatPr baseColWidth="10" defaultRowHeight="12.75" x14ac:dyDescent="0.2"/>
  <cols>
    <col min="1" max="1" width="40.5703125" customWidth="1"/>
    <col min="2" max="2" width="20.5703125" customWidth="1"/>
    <col min="3" max="4" width="20.7109375" customWidth="1"/>
  </cols>
  <sheetData>
    <row r="1" spans="1:5" x14ac:dyDescent="0.2">
      <c r="A1" s="7">
        <f>'Données du projet'!B3</f>
        <v>0</v>
      </c>
    </row>
    <row r="2" spans="1:5" x14ac:dyDescent="0.2">
      <c r="A2" s="7">
        <f>'Données du projet'!B9</f>
        <v>0</v>
      </c>
    </row>
    <row r="3" spans="1:5" x14ac:dyDescent="0.2">
      <c r="A3" t="s">
        <v>17</v>
      </c>
      <c r="B3" s="18">
        <f>'Données du projet'!B11</f>
        <v>0</v>
      </c>
      <c r="C3" s="4"/>
    </row>
    <row r="4" spans="1:5" x14ac:dyDescent="0.2">
      <c r="A4" t="s">
        <v>15</v>
      </c>
      <c r="B4" s="18">
        <f>'Données du projet'!B10</f>
        <v>0</v>
      </c>
    </row>
    <row r="5" spans="1:5" x14ac:dyDescent="0.2">
      <c r="A5" t="s">
        <v>16</v>
      </c>
      <c r="B5" s="228">
        <f ca="1">'Données du projet'!B12</f>
        <v>44040</v>
      </c>
      <c r="D5" s="7">
        <f>'Données du projet'!B5</f>
        <v>0</v>
      </c>
      <c r="E5">
        <f>'Données du projet'!F5</f>
        <v>2</v>
      </c>
    </row>
    <row r="7" spans="1:5" x14ac:dyDescent="0.2">
      <c r="B7" s="220" t="s">
        <v>19</v>
      </c>
      <c r="C7" s="392" t="s">
        <v>177</v>
      </c>
      <c r="D7" s="393"/>
    </row>
    <row r="8" spans="1:5" x14ac:dyDescent="0.2">
      <c r="B8" s="221"/>
      <c r="C8" s="222" t="s">
        <v>175</v>
      </c>
      <c r="D8" s="223" t="s">
        <v>176</v>
      </c>
    </row>
    <row r="9" spans="1:5" s="1" customFormat="1" x14ac:dyDescent="0.2">
      <c r="A9" s="20" t="s">
        <v>18</v>
      </c>
      <c r="B9" s="45">
        <f>'Données du projet'!B36</f>
        <v>0</v>
      </c>
      <c r="C9" s="45">
        <f>'Données du projet'!C36</f>
        <v>0</v>
      </c>
      <c r="D9" s="45">
        <f>IF($E$5=2,'Données du projet'!D36,0)</f>
        <v>0</v>
      </c>
    </row>
  </sheetData>
  <mergeCells count="1">
    <mergeCell ref="C7:D7"/>
  </mergeCells>
  <conditionalFormatting sqref="D9">
    <cfRule type="expression" dxfId="28" priority="1">
      <formula>$E$5=1</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21"/>
  <sheetViews>
    <sheetView zoomScale="110" zoomScaleNormal="110" workbookViewId="0">
      <pane ySplit="21" topLeftCell="A58" activePane="bottomLeft" state="frozen"/>
      <selection pane="bottomLeft" activeCell="D12" sqref="D12"/>
    </sheetView>
  </sheetViews>
  <sheetFormatPr baseColWidth="10" defaultRowHeight="12.75" x14ac:dyDescent="0.2"/>
  <cols>
    <col min="1" max="1" width="40.5703125" style="2" customWidth="1"/>
    <col min="2" max="4" width="20.5703125" customWidth="1"/>
    <col min="5" max="5" width="3.140625" customWidth="1"/>
    <col min="6" max="8" width="20.5703125" customWidth="1"/>
    <col min="9" max="9" width="2.5703125" customWidth="1"/>
    <col min="10" max="10" width="40.5703125" style="25" customWidth="1"/>
  </cols>
  <sheetData>
    <row r="1" spans="1:10" x14ac:dyDescent="0.2">
      <c r="A1" s="8">
        <f>'Données du projet'!B3</f>
        <v>0</v>
      </c>
    </row>
    <row r="2" spans="1:10" x14ac:dyDescent="0.2">
      <c r="A2" s="8">
        <f>'Données du projet'!B9</f>
        <v>0</v>
      </c>
    </row>
    <row r="3" spans="1:10" x14ac:dyDescent="0.2">
      <c r="A3" t="s">
        <v>17</v>
      </c>
      <c r="B3" s="18">
        <f>'Données du projet'!B11</f>
        <v>0</v>
      </c>
      <c r="C3" s="4"/>
      <c r="D3" s="4"/>
    </row>
    <row r="4" spans="1:10" x14ac:dyDescent="0.2">
      <c r="A4" t="s">
        <v>15</v>
      </c>
      <c r="B4" s="18">
        <f>'Données du projet'!B10</f>
        <v>0</v>
      </c>
      <c r="C4" s="4"/>
      <c r="D4" s="6">
        <f>'Données du projet'!B5</f>
        <v>0</v>
      </c>
      <c r="E4">
        <f>'Données du projet'!F5</f>
        <v>2</v>
      </c>
    </row>
    <row r="5" spans="1:10" x14ac:dyDescent="0.2">
      <c r="A5" t="s">
        <v>16</v>
      </c>
      <c r="B5" s="6">
        <f ca="1">'Données du projet'!B12</f>
        <v>44040</v>
      </c>
    </row>
    <row r="6" spans="1:10" x14ac:dyDescent="0.2">
      <c r="A6" s="2" t="s">
        <v>69</v>
      </c>
      <c r="B6" s="17">
        <f>'Données du projet'!B28</f>
        <v>3.3300000000000003E-2</v>
      </c>
      <c r="C6" s="10"/>
      <c r="D6" s="10"/>
    </row>
    <row r="7" spans="1:10" x14ac:dyDescent="0.2">
      <c r="A7" s="2" t="s">
        <v>54</v>
      </c>
      <c r="B7" s="46">
        <f>'Données du projet'!B22</f>
        <v>80</v>
      </c>
      <c r="C7" t="s">
        <v>23</v>
      </c>
    </row>
    <row r="8" spans="1:10" x14ac:dyDescent="0.2">
      <c r="A8" s="92"/>
    </row>
    <row r="9" spans="1:10" x14ac:dyDescent="0.2">
      <c r="A9"/>
      <c r="B9" s="220" t="s">
        <v>19</v>
      </c>
      <c r="C9" s="392" t="s">
        <v>177</v>
      </c>
      <c r="D9" s="393"/>
    </row>
    <row r="10" spans="1:10" x14ac:dyDescent="0.2">
      <c r="B10" s="221"/>
      <c r="C10" s="222" t="s">
        <v>175</v>
      </c>
      <c r="D10" s="223" t="s">
        <v>176</v>
      </c>
    </row>
    <row r="11" spans="1:10" s="1" customFormat="1" ht="26.25" customHeight="1" x14ac:dyDescent="0.2">
      <c r="A11" s="21" t="s">
        <v>34</v>
      </c>
      <c r="B11" s="213">
        <f>B12+B13</f>
        <v>0</v>
      </c>
      <c r="C11" s="213">
        <f>C12+C13</f>
        <v>0</v>
      </c>
      <c r="D11" s="213">
        <f>D12+D13</f>
        <v>0</v>
      </c>
      <c r="J11" s="20"/>
    </row>
    <row r="12" spans="1:10" x14ac:dyDescent="0.2">
      <c r="A12" s="2" t="s">
        <v>116</v>
      </c>
      <c r="B12" s="214">
        <f>'Données du projet'!B39</f>
        <v>0</v>
      </c>
      <c r="C12" s="214">
        <f>'Données du projet'!C39</f>
        <v>0</v>
      </c>
      <c r="D12" s="214">
        <f>IF($E$4=2,'Données du projet'!D39,0)</f>
        <v>0</v>
      </c>
    </row>
    <row r="13" spans="1:10" x14ac:dyDescent="0.2">
      <c r="A13" s="2" t="s">
        <v>117</v>
      </c>
      <c r="B13" s="214">
        <f>F21</f>
        <v>0</v>
      </c>
      <c r="C13" s="214">
        <f>G21</f>
        <v>0</v>
      </c>
      <c r="D13" s="214">
        <f>H21</f>
        <v>0</v>
      </c>
    </row>
    <row r="14" spans="1:10" x14ac:dyDescent="0.2">
      <c r="B14" s="215"/>
      <c r="C14" s="217"/>
      <c r="D14" s="218"/>
    </row>
    <row r="15" spans="1:10" x14ac:dyDescent="0.2">
      <c r="A15" s="19" t="s">
        <v>144</v>
      </c>
      <c r="B15" s="216">
        <f>B7</f>
        <v>80</v>
      </c>
      <c r="C15" s="410">
        <f>B7</f>
        <v>80</v>
      </c>
      <c r="D15" s="411"/>
    </row>
    <row r="16" spans="1:10" x14ac:dyDescent="0.2">
      <c r="B16" s="10"/>
      <c r="C16" s="10"/>
      <c r="D16" s="10"/>
    </row>
    <row r="17" spans="1:10" x14ac:dyDescent="0.2">
      <c r="B17" s="10"/>
      <c r="C17" s="10"/>
      <c r="D17" s="10"/>
    </row>
    <row r="18" spans="1:10" s="1" customFormat="1" x14ac:dyDescent="0.2">
      <c r="A18" s="3"/>
      <c r="B18" s="407" t="s">
        <v>47</v>
      </c>
      <c r="C18" s="408"/>
      <c r="D18" s="409"/>
      <c r="F18" s="404" t="s">
        <v>48</v>
      </c>
      <c r="G18" s="405"/>
      <c r="H18" s="406"/>
      <c r="I18" s="153"/>
      <c r="J18" s="20"/>
    </row>
    <row r="19" spans="1:10" s="1" customFormat="1" x14ac:dyDescent="0.2">
      <c r="A19" s="3"/>
      <c r="B19" s="229" t="s">
        <v>19</v>
      </c>
      <c r="C19" s="392" t="s">
        <v>177</v>
      </c>
      <c r="D19" s="393"/>
      <c r="F19" s="229" t="s">
        <v>19</v>
      </c>
      <c r="G19" s="392" t="s">
        <v>177</v>
      </c>
      <c r="H19" s="393"/>
      <c r="I19" s="83"/>
      <c r="J19" s="20"/>
    </row>
    <row r="20" spans="1:10" s="1" customFormat="1" x14ac:dyDescent="0.2">
      <c r="B20" s="230"/>
      <c r="C20" s="222" t="s">
        <v>175</v>
      </c>
      <c r="D20" s="223" t="s">
        <v>176</v>
      </c>
      <c r="E20" s="12"/>
      <c r="F20" s="230"/>
      <c r="G20" s="222" t="s">
        <v>175</v>
      </c>
      <c r="H20" s="223" t="s">
        <v>176</v>
      </c>
      <c r="I20" s="14"/>
      <c r="J20" s="68"/>
    </row>
    <row r="21" spans="1:10" s="12" customFormat="1" x14ac:dyDescent="0.2">
      <c r="A21" s="11" t="s">
        <v>24</v>
      </c>
      <c r="B21" s="61">
        <f>SUM(B22:B121)</f>
        <v>0</v>
      </c>
      <c r="C21" s="219">
        <f>SUM(C22:C121)</f>
        <v>0</v>
      </c>
      <c r="D21" s="249">
        <f>SUM(D22:D121)</f>
        <v>0</v>
      </c>
      <c r="F21" s="61">
        <f>SUM(F22:F121)</f>
        <v>0</v>
      </c>
      <c r="G21" s="62">
        <f>SUM(G22:G121)</f>
        <v>0</v>
      </c>
      <c r="H21" s="249">
        <f>SUM(H22:H121)</f>
        <v>0</v>
      </c>
      <c r="I21" s="63"/>
      <c r="J21" s="43"/>
    </row>
    <row r="22" spans="1:10" x14ac:dyDescent="0.2">
      <c r="A22">
        <v>1</v>
      </c>
      <c r="B22" s="23">
        <f>IF($A22&lt;=$B$15,'Données du projet'!$B$40,0)</f>
        <v>0</v>
      </c>
      <c r="C22" s="23">
        <f>IF($A22&lt;=$C$15,'Données du projet'!$C$40,0)</f>
        <v>0</v>
      </c>
      <c r="D22" s="81">
        <f>IF(($A22&lt;=$C$15)*AND($E$4=2),'Données du projet'!$D$40,0)</f>
        <v>0</v>
      </c>
      <c r="E22" s="32"/>
      <c r="F22" s="22">
        <f t="shared" ref="F22:G53" si="0">B22/(1+$B$6)^$A22</f>
        <v>0</v>
      </c>
      <c r="G22" s="22">
        <f t="shared" si="0"/>
        <v>0</v>
      </c>
      <c r="H22" s="81">
        <f>D22/(1+$B$6)^$A22</f>
        <v>0</v>
      </c>
      <c r="I22" s="32"/>
    </row>
    <row r="23" spans="1:10" x14ac:dyDescent="0.2">
      <c r="A23">
        <v>2</v>
      </c>
      <c r="B23" s="23">
        <f>IF($A23&lt;=$B$15,'Données du projet'!$B$40,0)</f>
        <v>0</v>
      </c>
      <c r="C23" s="23">
        <f>IF($A23&lt;=$C$15,'Données du projet'!$C$40,0)</f>
        <v>0</v>
      </c>
      <c r="D23" s="81">
        <f>IF(($A23&lt;=$C$15)*AND($E$4=2),'Données du projet'!$D$40,0)</f>
        <v>0</v>
      </c>
      <c r="F23" s="23">
        <f t="shared" si="0"/>
        <v>0</v>
      </c>
      <c r="G23" s="23">
        <f t="shared" si="0"/>
        <v>0</v>
      </c>
      <c r="H23" s="81">
        <f t="shared" ref="H23:H86" si="1">D23/(1+$B$6)^$A23</f>
        <v>0</v>
      </c>
      <c r="I23" s="15"/>
    </row>
    <row r="24" spans="1:10" x14ac:dyDescent="0.2">
      <c r="A24">
        <v>3</v>
      </c>
      <c r="B24" s="23">
        <f>IF($A24&lt;=$B$15,'Données du projet'!$B$40,0)</f>
        <v>0</v>
      </c>
      <c r="C24" s="23">
        <f>IF($A24&lt;=$C$15,'Données du projet'!$C$40,0)</f>
        <v>0</v>
      </c>
      <c r="D24" s="81">
        <f>IF(($A24&lt;=$C$15)*AND($E$4=2),'Données du projet'!$D$40,0)</f>
        <v>0</v>
      </c>
      <c r="F24" s="23">
        <f t="shared" si="0"/>
        <v>0</v>
      </c>
      <c r="G24" s="23">
        <f t="shared" si="0"/>
        <v>0</v>
      </c>
      <c r="H24" s="81">
        <f t="shared" si="1"/>
        <v>0</v>
      </c>
      <c r="I24" s="15"/>
    </row>
    <row r="25" spans="1:10" x14ac:dyDescent="0.2">
      <c r="A25">
        <v>4</v>
      </c>
      <c r="B25" s="23">
        <f>IF($A25&lt;=$B$15,'Données du projet'!$B$40,0)</f>
        <v>0</v>
      </c>
      <c r="C25" s="23">
        <f>IF($A25&lt;=$C$15,'Données du projet'!$C$40,0)</f>
        <v>0</v>
      </c>
      <c r="D25" s="81">
        <f>IF(($A25&lt;=$C$15)*AND($E$4=2),'Données du projet'!$D$40,0)</f>
        <v>0</v>
      </c>
      <c r="F25" s="23">
        <f t="shared" si="0"/>
        <v>0</v>
      </c>
      <c r="G25" s="23">
        <f t="shared" si="0"/>
        <v>0</v>
      </c>
      <c r="H25" s="81">
        <f t="shared" si="1"/>
        <v>0</v>
      </c>
      <c r="I25" s="15"/>
    </row>
    <row r="26" spans="1:10" x14ac:dyDescent="0.2">
      <c r="A26">
        <v>5</v>
      </c>
      <c r="B26" s="23">
        <f>IF($A26&lt;=$B$15,'Données du projet'!$B$40,0)</f>
        <v>0</v>
      </c>
      <c r="C26" s="23">
        <f>IF($A26&lt;=$C$15,'Données du projet'!$C$40,0)</f>
        <v>0</v>
      </c>
      <c r="D26" s="81">
        <f>IF(($A26&lt;=$C$15)*AND($E$4=2),'Données du projet'!$D$40,0)</f>
        <v>0</v>
      </c>
      <c r="F26" s="23">
        <f t="shared" si="0"/>
        <v>0</v>
      </c>
      <c r="G26" s="23">
        <f t="shared" si="0"/>
        <v>0</v>
      </c>
      <c r="H26" s="81">
        <f t="shared" si="1"/>
        <v>0</v>
      </c>
      <c r="I26" s="15"/>
    </row>
    <row r="27" spans="1:10" x14ac:dyDescent="0.2">
      <c r="A27">
        <v>6</v>
      </c>
      <c r="B27" s="23">
        <f>IF($A27&lt;=$B$15,'Données du projet'!$B$40,0)</f>
        <v>0</v>
      </c>
      <c r="C27" s="23">
        <f>IF($A27&lt;=$C$15,'Données du projet'!$C$40,0)</f>
        <v>0</v>
      </c>
      <c r="D27" s="81">
        <f>IF(($A27&lt;=$C$15)*AND($E$4=2),'Données du projet'!$D$40,0)</f>
        <v>0</v>
      </c>
      <c r="F27" s="23">
        <f t="shared" si="0"/>
        <v>0</v>
      </c>
      <c r="G27" s="23">
        <f t="shared" si="0"/>
        <v>0</v>
      </c>
      <c r="H27" s="81">
        <f t="shared" si="1"/>
        <v>0</v>
      </c>
      <c r="I27" s="15"/>
    </row>
    <row r="28" spans="1:10" x14ac:dyDescent="0.2">
      <c r="A28">
        <v>7</v>
      </c>
      <c r="B28" s="23">
        <f>IF($A28&lt;=$B$15,'Données du projet'!$B$40,0)</f>
        <v>0</v>
      </c>
      <c r="C28" s="23">
        <f>IF($A28&lt;=$C$15,'Données du projet'!$C$40,0)</f>
        <v>0</v>
      </c>
      <c r="D28" s="81">
        <f>IF(($A28&lt;=$C$15)*AND($E$4=2),'Données du projet'!$D$40,0)</f>
        <v>0</v>
      </c>
      <c r="F28" s="23">
        <f t="shared" si="0"/>
        <v>0</v>
      </c>
      <c r="G28" s="23">
        <f t="shared" si="0"/>
        <v>0</v>
      </c>
      <c r="H28" s="81">
        <f t="shared" si="1"/>
        <v>0</v>
      </c>
      <c r="I28" s="15"/>
    </row>
    <row r="29" spans="1:10" x14ac:dyDescent="0.2">
      <c r="A29">
        <v>8</v>
      </c>
      <c r="B29" s="23">
        <f>IF($A29&lt;=$B$15,'Données du projet'!$B$40,0)</f>
        <v>0</v>
      </c>
      <c r="C29" s="23">
        <f>IF($A29&lt;=$C$15,'Données du projet'!$C$40,0)</f>
        <v>0</v>
      </c>
      <c r="D29" s="81">
        <f>IF(($A29&lt;=$C$15)*AND($E$4=2),'Données du projet'!$D$40,0)</f>
        <v>0</v>
      </c>
      <c r="F29" s="23">
        <f t="shared" si="0"/>
        <v>0</v>
      </c>
      <c r="G29" s="23">
        <f t="shared" si="0"/>
        <v>0</v>
      </c>
      <c r="H29" s="81">
        <f t="shared" si="1"/>
        <v>0</v>
      </c>
      <c r="I29" s="15"/>
    </row>
    <row r="30" spans="1:10" x14ac:dyDescent="0.2">
      <c r="A30">
        <v>9</v>
      </c>
      <c r="B30" s="23">
        <f>IF($A30&lt;=$B$15,'Données du projet'!$B$40,0)</f>
        <v>0</v>
      </c>
      <c r="C30" s="23">
        <f>IF($A30&lt;=$C$15,'Données du projet'!$C$40,0)</f>
        <v>0</v>
      </c>
      <c r="D30" s="81">
        <f>IF(($A30&lt;=$C$15)*AND($E$4=2),'Données du projet'!$D$40,0)</f>
        <v>0</v>
      </c>
      <c r="F30" s="23">
        <f t="shared" si="0"/>
        <v>0</v>
      </c>
      <c r="G30" s="23">
        <f t="shared" si="0"/>
        <v>0</v>
      </c>
      <c r="H30" s="81">
        <f t="shared" si="1"/>
        <v>0</v>
      </c>
      <c r="I30" s="15"/>
    </row>
    <row r="31" spans="1:10" x14ac:dyDescent="0.2">
      <c r="A31">
        <v>10</v>
      </c>
      <c r="B31" s="23">
        <f>IF($A31&lt;=$B$15,'Données du projet'!$B$40,0)</f>
        <v>0</v>
      </c>
      <c r="C31" s="23">
        <f>IF($A31&lt;=$C$15,'Données du projet'!$C$40,0)</f>
        <v>0</v>
      </c>
      <c r="D31" s="81">
        <f>IF(($A31&lt;=$C$15)*AND($E$4=2),'Données du projet'!$D$40,0)</f>
        <v>0</v>
      </c>
      <c r="F31" s="23">
        <f t="shared" si="0"/>
        <v>0</v>
      </c>
      <c r="G31" s="23">
        <f t="shared" si="0"/>
        <v>0</v>
      </c>
      <c r="H31" s="81">
        <f t="shared" si="1"/>
        <v>0</v>
      </c>
      <c r="I31" s="15"/>
    </row>
    <row r="32" spans="1:10" x14ac:dyDescent="0.2">
      <c r="A32">
        <v>11</v>
      </c>
      <c r="B32" s="23">
        <f>IF($A32&lt;=$B$15,'Données du projet'!$B$40,0)</f>
        <v>0</v>
      </c>
      <c r="C32" s="23">
        <f>IF($A32&lt;=$C$15,'Données du projet'!$C$40,0)</f>
        <v>0</v>
      </c>
      <c r="D32" s="81">
        <f>IF(($A32&lt;=$C$15)*AND($E$4=2),'Données du projet'!$D$40,0)</f>
        <v>0</v>
      </c>
      <c r="F32" s="23">
        <f t="shared" si="0"/>
        <v>0</v>
      </c>
      <c r="G32" s="23">
        <f t="shared" si="0"/>
        <v>0</v>
      </c>
      <c r="H32" s="81">
        <f t="shared" si="1"/>
        <v>0</v>
      </c>
      <c r="I32" s="15"/>
    </row>
    <row r="33" spans="1:9" x14ac:dyDescent="0.2">
      <c r="A33">
        <v>12</v>
      </c>
      <c r="B33" s="23">
        <f>IF($A33&lt;=$B$15,'Données du projet'!$B$40,0)</f>
        <v>0</v>
      </c>
      <c r="C33" s="23">
        <f>IF($A33&lt;=$C$15,'Données du projet'!$C$40,0)</f>
        <v>0</v>
      </c>
      <c r="D33" s="81">
        <f>IF(($A33&lt;=$C$15)*AND($E$4=2),'Données du projet'!$D$40,0)</f>
        <v>0</v>
      </c>
      <c r="F33" s="23">
        <f t="shared" si="0"/>
        <v>0</v>
      </c>
      <c r="G33" s="23">
        <f t="shared" si="0"/>
        <v>0</v>
      </c>
      <c r="H33" s="81">
        <f t="shared" si="1"/>
        <v>0</v>
      </c>
      <c r="I33" s="15"/>
    </row>
    <row r="34" spans="1:9" x14ac:dyDescent="0.2">
      <c r="A34">
        <v>13</v>
      </c>
      <c r="B34" s="23">
        <f>IF($A34&lt;=$B$15,'Données du projet'!$B$40,0)</f>
        <v>0</v>
      </c>
      <c r="C34" s="23">
        <f>IF($A34&lt;=$C$15,'Données du projet'!$C$40,0)</f>
        <v>0</v>
      </c>
      <c r="D34" s="81">
        <f>IF(($A34&lt;=$C$15)*AND($E$4=2),'Données du projet'!$D$40,0)</f>
        <v>0</v>
      </c>
      <c r="F34" s="23">
        <f t="shared" si="0"/>
        <v>0</v>
      </c>
      <c r="G34" s="23">
        <f t="shared" si="0"/>
        <v>0</v>
      </c>
      <c r="H34" s="81">
        <f t="shared" si="1"/>
        <v>0</v>
      </c>
      <c r="I34" s="15"/>
    </row>
    <row r="35" spans="1:9" x14ac:dyDescent="0.2">
      <c r="A35">
        <v>14</v>
      </c>
      <c r="B35" s="23">
        <f>IF($A35&lt;=$B$15,'Données du projet'!$B$40,0)</f>
        <v>0</v>
      </c>
      <c r="C35" s="23">
        <f>IF($A35&lt;=$C$15,'Données du projet'!$C$40,0)</f>
        <v>0</v>
      </c>
      <c r="D35" s="81">
        <f>IF(($A35&lt;=$C$15)*AND($E$4=2),'Données du projet'!$D$40,0)</f>
        <v>0</v>
      </c>
      <c r="F35" s="23">
        <f t="shared" si="0"/>
        <v>0</v>
      </c>
      <c r="G35" s="23">
        <f t="shared" si="0"/>
        <v>0</v>
      </c>
      <c r="H35" s="81">
        <f t="shared" si="1"/>
        <v>0</v>
      </c>
      <c r="I35" s="15"/>
    </row>
    <row r="36" spans="1:9" x14ac:dyDescent="0.2">
      <c r="A36">
        <v>15</v>
      </c>
      <c r="B36" s="23">
        <f>IF($A36&lt;=$B$15,'Données du projet'!$B$40,0)</f>
        <v>0</v>
      </c>
      <c r="C36" s="23">
        <f>IF($A36&lt;=$C$15,'Données du projet'!$C$40,0)</f>
        <v>0</v>
      </c>
      <c r="D36" s="81">
        <f>IF(($A36&lt;=$C$15)*AND($E$4=2),'Données du projet'!$D$40,0)</f>
        <v>0</v>
      </c>
      <c r="F36" s="23">
        <f t="shared" si="0"/>
        <v>0</v>
      </c>
      <c r="G36" s="23">
        <f t="shared" si="0"/>
        <v>0</v>
      </c>
      <c r="H36" s="81">
        <f t="shared" si="1"/>
        <v>0</v>
      </c>
      <c r="I36" s="15"/>
    </row>
    <row r="37" spans="1:9" x14ac:dyDescent="0.2">
      <c r="A37">
        <v>16</v>
      </c>
      <c r="B37" s="23">
        <f>IF($A37&lt;=$B$15,'Données du projet'!$B$40,0)</f>
        <v>0</v>
      </c>
      <c r="C37" s="23">
        <f>IF($A37&lt;=$C$15,'Données du projet'!$C$40,0)</f>
        <v>0</v>
      </c>
      <c r="D37" s="81">
        <f>IF(($A37&lt;=$C$15)*AND($E$4=2),'Données du projet'!$D$40,0)</f>
        <v>0</v>
      </c>
      <c r="F37" s="23">
        <f t="shared" si="0"/>
        <v>0</v>
      </c>
      <c r="G37" s="23">
        <f t="shared" si="0"/>
        <v>0</v>
      </c>
      <c r="H37" s="81">
        <f t="shared" si="1"/>
        <v>0</v>
      </c>
      <c r="I37" s="15"/>
    </row>
    <row r="38" spans="1:9" x14ac:dyDescent="0.2">
      <c r="A38">
        <v>17</v>
      </c>
      <c r="B38" s="23">
        <f>IF($A38&lt;=$B$15,'Données du projet'!$B$40,0)</f>
        <v>0</v>
      </c>
      <c r="C38" s="23">
        <f>IF($A38&lt;=$C$15,'Données du projet'!$C$40,0)</f>
        <v>0</v>
      </c>
      <c r="D38" s="81">
        <f>IF(($A38&lt;=$C$15)*AND($E$4=2),'Données du projet'!$D$40,0)</f>
        <v>0</v>
      </c>
      <c r="F38" s="23">
        <f t="shared" si="0"/>
        <v>0</v>
      </c>
      <c r="G38" s="23">
        <f t="shared" si="0"/>
        <v>0</v>
      </c>
      <c r="H38" s="81">
        <f t="shared" si="1"/>
        <v>0</v>
      </c>
      <c r="I38" s="15"/>
    </row>
    <row r="39" spans="1:9" x14ac:dyDescent="0.2">
      <c r="A39">
        <v>18</v>
      </c>
      <c r="B39" s="23">
        <f>IF($A39&lt;=$B$15,'Données du projet'!$B$40,0)</f>
        <v>0</v>
      </c>
      <c r="C39" s="23">
        <f>IF($A39&lt;=$C$15,'Données du projet'!$C$40,0)</f>
        <v>0</v>
      </c>
      <c r="D39" s="81">
        <f>IF(($A39&lt;=$C$15)*AND($E$4=2),'Données du projet'!$D$40,0)</f>
        <v>0</v>
      </c>
      <c r="F39" s="23">
        <f t="shared" si="0"/>
        <v>0</v>
      </c>
      <c r="G39" s="23">
        <f t="shared" si="0"/>
        <v>0</v>
      </c>
      <c r="H39" s="81">
        <f t="shared" si="1"/>
        <v>0</v>
      </c>
      <c r="I39" s="15"/>
    </row>
    <row r="40" spans="1:9" x14ac:dyDescent="0.2">
      <c r="A40">
        <v>19</v>
      </c>
      <c r="B40" s="23">
        <f>IF($A40&lt;=$B$15,'Données du projet'!$B$40,0)</f>
        <v>0</v>
      </c>
      <c r="C40" s="23">
        <f>IF($A40&lt;=$C$15,'Données du projet'!$C$40,0)</f>
        <v>0</v>
      </c>
      <c r="D40" s="81">
        <f>IF(($A40&lt;=$C$15)*AND($E$4=2),'Données du projet'!$D$40,0)</f>
        <v>0</v>
      </c>
      <c r="F40" s="23">
        <f t="shared" si="0"/>
        <v>0</v>
      </c>
      <c r="G40" s="23">
        <f t="shared" si="0"/>
        <v>0</v>
      </c>
      <c r="H40" s="81">
        <f t="shared" si="1"/>
        <v>0</v>
      </c>
      <c r="I40" s="15"/>
    </row>
    <row r="41" spans="1:9" x14ac:dyDescent="0.2">
      <c r="A41">
        <v>20</v>
      </c>
      <c r="B41" s="23">
        <f>IF($A41&lt;=$B$15,'Données du projet'!$B$40,0)</f>
        <v>0</v>
      </c>
      <c r="C41" s="23">
        <f>IF($A41&lt;=$C$15,'Données du projet'!$C$40,0)</f>
        <v>0</v>
      </c>
      <c r="D41" s="81">
        <f>IF(($A41&lt;=$C$15)*AND($E$4=2),'Données du projet'!$D$40,0)</f>
        <v>0</v>
      </c>
      <c r="F41" s="23">
        <f t="shared" si="0"/>
        <v>0</v>
      </c>
      <c r="G41" s="23">
        <f t="shared" si="0"/>
        <v>0</v>
      </c>
      <c r="H41" s="81">
        <f t="shared" si="1"/>
        <v>0</v>
      </c>
      <c r="I41" s="15"/>
    </row>
    <row r="42" spans="1:9" x14ac:dyDescent="0.2">
      <c r="A42">
        <v>21</v>
      </c>
      <c r="B42" s="23">
        <f>IF($A42&lt;=$B$15,'Données du projet'!$B$40,0)</f>
        <v>0</v>
      </c>
      <c r="C42" s="23">
        <f>IF($A42&lt;=$C$15,'Données du projet'!$C$40,0)</f>
        <v>0</v>
      </c>
      <c r="D42" s="81">
        <f>IF(($A42&lt;=$C$15)*AND($E$4=2),'Données du projet'!$D$40,0)</f>
        <v>0</v>
      </c>
      <c r="F42" s="23">
        <f t="shared" si="0"/>
        <v>0</v>
      </c>
      <c r="G42" s="23">
        <f t="shared" si="0"/>
        <v>0</v>
      </c>
      <c r="H42" s="81">
        <f t="shared" si="1"/>
        <v>0</v>
      </c>
      <c r="I42" s="15"/>
    </row>
    <row r="43" spans="1:9" x14ac:dyDescent="0.2">
      <c r="A43">
        <v>22</v>
      </c>
      <c r="B43" s="23">
        <f>IF($A43&lt;=$B$15,'Données du projet'!$B$40,0)</f>
        <v>0</v>
      </c>
      <c r="C43" s="23">
        <f>IF($A43&lt;=$C$15,'Données du projet'!$C$40,0)</f>
        <v>0</v>
      </c>
      <c r="D43" s="81">
        <f>IF(($A43&lt;=$C$15)*AND($E$4=2),'Données du projet'!$D$40,0)</f>
        <v>0</v>
      </c>
      <c r="F43" s="23">
        <f t="shared" si="0"/>
        <v>0</v>
      </c>
      <c r="G43" s="23">
        <f t="shared" si="0"/>
        <v>0</v>
      </c>
      <c r="H43" s="81">
        <f t="shared" si="1"/>
        <v>0</v>
      </c>
      <c r="I43" s="15"/>
    </row>
    <row r="44" spans="1:9" x14ac:dyDescent="0.2">
      <c r="A44">
        <v>23</v>
      </c>
      <c r="B44" s="23">
        <f>IF($A44&lt;=$B$15,'Données du projet'!$B$40,0)</f>
        <v>0</v>
      </c>
      <c r="C44" s="23">
        <f>IF($A44&lt;=$C$15,'Données du projet'!$C$40,0)</f>
        <v>0</v>
      </c>
      <c r="D44" s="81">
        <f>IF(($A44&lt;=$C$15)*AND($E$4=2),'Données du projet'!$D$40,0)</f>
        <v>0</v>
      </c>
      <c r="F44" s="23">
        <f t="shared" si="0"/>
        <v>0</v>
      </c>
      <c r="G44" s="23">
        <f t="shared" si="0"/>
        <v>0</v>
      </c>
      <c r="H44" s="81">
        <f t="shared" si="1"/>
        <v>0</v>
      </c>
      <c r="I44" s="15"/>
    </row>
    <row r="45" spans="1:9" x14ac:dyDescent="0.2">
      <c r="A45">
        <v>24</v>
      </c>
      <c r="B45" s="23">
        <f>IF($A45&lt;=$B$15,'Données du projet'!$B$40,0)</f>
        <v>0</v>
      </c>
      <c r="C45" s="23">
        <f>IF($A45&lt;=$C$15,'Données du projet'!$C$40,0)</f>
        <v>0</v>
      </c>
      <c r="D45" s="81">
        <f>IF(($A45&lt;=$C$15)*AND($E$4=2),'Données du projet'!$D$40,0)</f>
        <v>0</v>
      </c>
      <c r="F45" s="23">
        <f t="shared" si="0"/>
        <v>0</v>
      </c>
      <c r="G45" s="23">
        <f t="shared" si="0"/>
        <v>0</v>
      </c>
      <c r="H45" s="81">
        <f t="shared" si="1"/>
        <v>0</v>
      </c>
      <c r="I45" s="15"/>
    </row>
    <row r="46" spans="1:9" x14ac:dyDescent="0.2">
      <c r="A46">
        <v>25</v>
      </c>
      <c r="B46" s="23">
        <f>IF($A46&lt;=$B$15,'Données du projet'!$B$40,0)</f>
        <v>0</v>
      </c>
      <c r="C46" s="23">
        <f>IF($A46&lt;=$C$15,'Données du projet'!$C$40,0)</f>
        <v>0</v>
      </c>
      <c r="D46" s="81">
        <f>IF(($A46&lt;=$C$15)*AND($E$4=2),'Données du projet'!$D$40,0)</f>
        <v>0</v>
      </c>
      <c r="F46" s="23">
        <f t="shared" si="0"/>
        <v>0</v>
      </c>
      <c r="G46" s="23">
        <f t="shared" si="0"/>
        <v>0</v>
      </c>
      <c r="H46" s="81">
        <f t="shared" si="1"/>
        <v>0</v>
      </c>
      <c r="I46" s="15"/>
    </row>
    <row r="47" spans="1:9" x14ac:dyDescent="0.2">
      <c r="A47">
        <v>26</v>
      </c>
      <c r="B47" s="23">
        <f>IF($A47&lt;=$B$15,'Données du projet'!$B$40,0)</f>
        <v>0</v>
      </c>
      <c r="C47" s="23">
        <f>IF($A47&lt;=$C$15,'Données du projet'!$C$40,0)</f>
        <v>0</v>
      </c>
      <c r="D47" s="81">
        <f>IF(($A47&lt;=$C$15)*AND($E$4=2),'Données du projet'!$D$40,0)</f>
        <v>0</v>
      </c>
      <c r="F47" s="23">
        <f t="shared" si="0"/>
        <v>0</v>
      </c>
      <c r="G47" s="23">
        <f t="shared" si="0"/>
        <v>0</v>
      </c>
      <c r="H47" s="81">
        <f t="shared" si="1"/>
        <v>0</v>
      </c>
      <c r="I47" s="15"/>
    </row>
    <row r="48" spans="1:9" x14ac:dyDescent="0.2">
      <c r="A48">
        <v>27</v>
      </c>
      <c r="B48" s="23">
        <f>IF($A48&lt;=$B$15,'Données du projet'!$B$40,0)</f>
        <v>0</v>
      </c>
      <c r="C48" s="23">
        <f>IF($A48&lt;=$C$15,'Données du projet'!$C$40,0)</f>
        <v>0</v>
      </c>
      <c r="D48" s="81">
        <f>IF(($A48&lt;=$C$15)*AND($E$4=2),'Données du projet'!$D$40,0)</f>
        <v>0</v>
      </c>
      <c r="F48" s="23">
        <f t="shared" si="0"/>
        <v>0</v>
      </c>
      <c r="G48" s="23">
        <f t="shared" si="0"/>
        <v>0</v>
      </c>
      <c r="H48" s="81">
        <f t="shared" si="1"/>
        <v>0</v>
      </c>
      <c r="I48" s="15"/>
    </row>
    <row r="49" spans="1:9" x14ac:dyDescent="0.2">
      <c r="A49">
        <v>28</v>
      </c>
      <c r="B49" s="23">
        <f>IF($A49&lt;=$B$15,'Données du projet'!$B$40,0)</f>
        <v>0</v>
      </c>
      <c r="C49" s="23">
        <f>IF($A49&lt;=$C$15,'Données du projet'!$C$40,0)</f>
        <v>0</v>
      </c>
      <c r="D49" s="81">
        <f>IF(($A49&lt;=$C$15)*AND($E$4=2),'Données du projet'!$D$40,0)</f>
        <v>0</v>
      </c>
      <c r="F49" s="23">
        <f t="shared" si="0"/>
        <v>0</v>
      </c>
      <c r="G49" s="23">
        <f t="shared" si="0"/>
        <v>0</v>
      </c>
      <c r="H49" s="81">
        <f t="shared" si="1"/>
        <v>0</v>
      </c>
      <c r="I49" s="15"/>
    </row>
    <row r="50" spans="1:9" x14ac:dyDescent="0.2">
      <c r="A50">
        <v>29</v>
      </c>
      <c r="B50" s="23">
        <f>IF($A50&lt;=$B$15,'Données du projet'!$B$40,0)</f>
        <v>0</v>
      </c>
      <c r="C50" s="23">
        <f>IF($A50&lt;=$C$15,'Données du projet'!$C$40,0)</f>
        <v>0</v>
      </c>
      <c r="D50" s="81">
        <f>IF(($A50&lt;=$C$15)*AND($E$4=2),'Données du projet'!$D$40,0)</f>
        <v>0</v>
      </c>
      <c r="F50" s="23">
        <f t="shared" si="0"/>
        <v>0</v>
      </c>
      <c r="G50" s="23">
        <f t="shared" si="0"/>
        <v>0</v>
      </c>
      <c r="H50" s="81">
        <f t="shared" si="1"/>
        <v>0</v>
      </c>
      <c r="I50" s="15"/>
    </row>
    <row r="51" spans="1:9" x14ac:dyDescent="0.2">
      <c r="A51">
        <v>30</v>
      </c>
      <c r="B51" s="23">
        <f>IF($A51&lt;=$B$15,'Données du projet'!$B$40,0)</f>
        <v>0</v>
      </c>
      <c r="C51" s="23">
        <f>IF($A51&lt;=$C$15,'Données du projet'!$C$40,0)</f>
        <v>0</v>
      </c>
      <c r="D51" s="81">
        <f>IF(($A51&lt;=$C$15)*AND($E$4=2),'Données du projet'!$D$40,0)</f>
        <v>0</v>
      </c>
      <c r="F51" s="23">
        <f t="shared" si="0"/>
        <v>0</v>
      </c>
      <c r="G51" s="23">
        <f t="shared" si="0"/>
        <v>0</v>
      </c>
      <c r="H51" s="81">
        <f t="shared" si="1"/>
        <v>0</v>
      </c>
      <c r="I51" s="15"/>
    </row>
    <row r="52" spans="1:9" x14ac:dyDescent="0.2">
      <c r="A52">
        <v>31</v>
      </c>
      <c r="B52" s="23">
        <f>IF($A52&lt;=$B$15,'Données du projet'!$B$40,0)</f>
        <v>0</v>
      </c>
      <c r="C52" s="23">
        <f>IF($A52&lt;=$C$15,'Données du projet'!$C$40,0)</f>
        <v>0</v>
      </c>
      <c r="D52" s="81">
        <f>IF(($A52&lt;=$C$15)*AND($E$4=2),'Données du projet'!$D$40,0)</f>
        <v>0</v>
      </c>
      <c r="F52" s="23">
        <f t="shared" si="0"/>
        <v>0</v>
      </c>
      <c r="G52" s="23">
        <f t="shared" si="0"/>
        <v>0</v>
      </c>
      <c r="H52" s="81">
        <f t="shared" si="1"/>
        <v>0</v>
      </c>
      <c r="I52" s="15"/>
    </row>
    <row r="53" spans="1:9" x14ac:dyDescent="0.2">
      <c r="A53">
        <v>32</v>
      </c>
      <c r="B53" s="23">
        <f>IF($A53&lt;=$B$15,'Données du projet'!$B$40,0)</f>
        <v>0</v>
      </c>
      <c r="C53" s="23">
        <f>IF($A53&lt;=$C$15,'Données du projet'!$C$40,0)</f>
        <v>0</v>
      </c>
      <c r="D53" s="81">
        <f>IF(($A53&lt;=$C$15)*AND($E$4=2),'Données du projet'!$D$40,0)</f>
        <v>0</v>
      </c>
      <c r="F53" s="23">
        <f t="shared" si="0"/>
        <v>0</v>
      </c>
      <c r="G53" s="23">
        <f t="shared" si="0"/>
        <v>0</v>
      </c>
      <c r="H53" s="81">
        <f t="shared" si="1"/>
        <v>0</v>
      </c>
      <c r="I53" s="15"/>
    </row>
    <row r="54" spans="1:9" x14ac:dyDescent="0.2">
      <c r="A54">
        <v>33</v>
      </c>
      <c r="B54" s="23">
        <f>IF($A54&lt;=$B$15,'Données du projet'!$B$40,0)</f>
        <v>0</v>
      </c>
      <c r="C54" s="23">
        <f>IF($A54&lt;=$C$15,'Données du projet'!$C$40,0)</f>
        <v>0</v>
      </c>
      <c r="D54" s="81">
        <f>IF(($A54&lt;=$C$15)*AND($E$4=2),'Données du projet'!$D$40,0)</f>
        <v>0</v>
      </c>
      <c r="F54" s="23">
        <f t="shared" ref="F54:G85" si="2">B54/(1+$B$6)^$A54</f>
        <v>0</v>
      </c>
      <c r="G54" s="23">
        <f t="shared" si="2"/>
        <v>0</v>
      </c>
      <c r="H54" s="81">
        <f t="shared" si="1"/>
        <v>0</v>
      </c>
      <c r="I54" s="15"/>
    </row>
    <row r="55" spans="1:9" x14ac:dyDescent="0.2">
      <c r="A55">
        <v>34</v>
      </c>
      <c r="B55" s="23">
        <f>IF($A55&lt;=$B$15,'Données du projet'!$B$40,0)</f>
        <v>0</v>
      </c>
      <c r="C55" s="23">
        <f>IF($A55&lt;=$C$15,'Données du projet'!$C$40,0)</f>
        <v>0</v>
      </c>
      <c r="D55" s="81">
        <f>IF(($A55&lt;=$C$15)*AND($E$4=2),'Données du projet'!$D$40,0)</f>
        <v>0</v>
      </c>
      <c r="F55" s="23">
        <f t="shared" si="2"/>
        <v>0</v>
      </c>
      <c r="G55" s="23">
        <f t="shared" si="2"/>
        <v>0</v>
      </c>
      <c r="H55" s="81">
        <f t="shared" si="1"/>
        <v>0</v>
      </c>
      <c r="I55" s="15"/>
    </row>
    <row r="56" spans="1:9" x14ac:dyDescent="0.2">
      <c r="A56">
        <v>35</v>
      </c>
      <c r="B56" s="23">
        <f>IF($A56&lt;=$B$15,'Données du projet'!$B$40,0)</f>
        <v>0</v>
      </c>
      <c r="C56" s="23">
        <f>IF($A56&lt;=$C$15,'Données du projet'!$C$40,0)</f>
        <v>0</v>
      </c>
      <c r="D56" s="81">
        <f>IF(($A56&lt;=$C$15)*AND($E$4=2),'Données du projet'!$D$40,0)</f>
        <v>0</v>
      </c>
      <c r="F56" s="23">
        <f t="shared" si="2"/>
        <v>0</v>
      </c>
      <c r="G56" s="23">
        <f t="shared" si="2"/>
        <v>0</v>
      </c>
      <c r="H56" s="81">
        <f t="shared" si="1"/>
        <v>0</v>
      </c>
      <c r="I56" s="15"/>
    </row>
    <row r="57" spans="1:9" x14ac:dyDescent="0.2">
      <c r="A57">
        <v>36</v>
      </c>
      <c r="B57" s="23">
        <f>IF($A57&lt;=$B$15,'Données du projet'!$B$40,0)</f>
        <v>0</v>
      </c>
      <c r="C57" s="23">
        <f>IF($A57&lt;=$C$15,'Données du projet'!$C$40,0)</f>
        <v>0</v>
      </c>
      <c r="D57" s="81">
        <f>IF(($A57&lt;=$C$15)*AND($E$4=2),'Données du projet'!$D$40,0)</f>
        <v>0</v>
      </c>
      <c r="F57" s="23">
        <f t="shared" si="2"/>
        <v>0</v>
      </c>
      <c r="G57" s="23">
        <f t="shared" si="2"/>
        <v>0</v>
      </c>
      <c r="H57" s="81">
        <f t="shared" si="1"/>
        <v>0</v>
      </c>
      <c r="I57" s="15"/>
    </row>
    <row r="58" spans="1:9" x14ac:dyDescent="0.2">
      <c r="A58">
        <v>37</v>
      </c>
      <c r="B58" s="23">
        <f>IF($A58&lt;=$B$15,'Données du projet'!$B$40,0)</f>
        <v>0</v>
      </c>
      <c r="C58" s="23">
        <f>IF($A58&lt;=$C$15,'Données du projet'!$C$40,0)</f>
        <v>0</v>
      </c>
      <c r="D58" s="81">
        <f>IF(($A58&lt;=$C$15)*AND($E$4=2),'Données du projet'!$D$40,0)</f>
        <v>0</v>
      </c>
      <c r="F58" s="23">
        <f t="shared" si="2"/>
        <v>0</v>
      </c>
      <c r="G58" s="23">
        <f t="shared" si="2"/>
        <v>0</v>
      </c>
      <c r="H58" s="81">
        <f t="shared" si="1"/>
        <v>0</v>
      </c>
      <c r="I58" s="15"/>
    </row>
    <row r="59" spans="1:9" x14ac:dyDescent="0.2">
      <c r="A59">
        <v>38</v>
      </c>
      <c r="B59" s="23">
        <f>IF($A59&lt;=$B$15,'Données du projet'!$B$40,0)</f>
        <v>0</v>
      </c>
      <c r="C59" s="23">
        <f>IF($A59&lt;=$C$15,'Données du projet'!$C$40,0)</f>
        <v>0</v>
      </c>
      <c r="D59" s="81">
        <f>IF(($A59&lt;=$C$15)*AND($E$4=2),'Données du projet'!$D$40,0)</f>
        <v>0</v>
      </c>
      <c r="F59" s="23">
        <f t="shared" si="2"/>
        <v>0</v>
      </c>
      <c r="G59" s="23">
        <f t="shared" si="2"/>
        <v>0</v>
      </c>
      <c r="H59" s="81">
        <f t="shared" si="1"/>
        <v>0</v>
      </c>
      <c r="I59" s="15"/>
    </row>
    <row r="60" spans="1:9" x14ac:dyDescent="0.2">
      <c r="A60">
        <v>39</v>
      </c>
      <c r="B60" s="23">
        <f>IF($A60&lt;=$B$15,'Données du projet'!$B$40,0)</f>
        <v>0</v>
      </c>
      <c r="C60" s="23">
        <f>IF($A60&lt;=$C$15,'Données du projet'!$C$40,0)</f>
        <v>0</v>
      </c>
      <c r="D60" s="81">
        <f>IF(($A60&lt;=$C$15)*AND($E$4=2),'Données du projet'!$D$40,0)</f>
        <v>0</v>
      </c>
      <c r="F60" s="23">
        <f t="shared" si="2"/>
        <v>0</v>
      </c>
      <c r="G60" s="23">
        <f t="shared" si="2"/>
        <v>0</v>
      </c>
      <c r="H60" s="81">
        <f t="shared" si="1"/>
        <v>0</v>
      </c>
      <c r="I60" s="15"/>
    </row>
    <row r="61" spans="1:9" x14ac:dyDescent="0.2">
      <c r="A61">
        <v>40</v>
      </c>
      <c r="B61" s="23">
        <f>IF($A61&lt;=$B$15,'Données du projet'!$B$40,0)</f>
        <v>0</v>
      </c>
      <c r="C61" s="23">
        <f>IF($A61&lt;=$C$15,'Données du projet'!$C$40,0)</f>
        <v>0</v>
      </c>
      <c r="D61" s="81">
        <f>IF(($A61&lt;=$C$15)*AND($E$4=2),'Données du projet'!$D$40,0)</f>
        <v>0</v>
      </c>
      <c r="F61" s="23">
        <f t="shared" si="2"/>
        <v>0</v>
      </c>
      <c r="G61" s="23">
        <f t="shared" si="2"/>
        <v>0</v>
      </c>
      <c r="H61" s="81">
        <f t="shared" si="1"/>
        <v>0</v>
      </c>
      <c r="I61" s="15"/>
    </row>
    <row r="62" spans="1:9" x14ac:dyDescent="0.2">
      <c r="A62">
        <v>41</v>
      </c>
      <c r="B62" s="23">
        <f>IF($A62&lt;=$B$15,'Données du projet'!$B$40,0)</f>
        <v>0</v>
      </c>
      <c r="C62" s="23">
        <f>IF($A62&lt;=$C$15,'Données du projet'!$C$40,0)</f>
        <v>0</v>
      </c>
      <c r="D62" s="81">
        <f>IF(($A62&lt;=$C$15)*AND($E$4=2),'Données du projet'!$D$40,0)</f>
        <v>0</v>
      </c>
      <c r="F62" s="23">
        <f t="shared" si="2"/>
        <v>0</v>
      </c>
      <c r="G62" s="23">
        <f t="shared" si="2"/>
        <v>0</v>
      </c>
      <c r="H62" s="81">
        <f t="shared" si="1"/>
        <v>0</v>
      </c>
      <c r="I62" s="15"/>
    </row>
    <row r="63" spans="1:9" x14ac:dyDescent="0.2">
      <c r="A63">
        <v>42</v>
      </c>
      <c r="B63" s="23">
        <f>IF($A63&lt;=$B$15,'Données du projet'!$B$40,0)</f>
        <v>0</v>
      </c>
      <c r="C63" s="23">
        <f>IF($A63&lt;=$C$15,'Données du projet'!$C$40,0)</f>
        <v>0</v>
      </c>
      <c r="D63" s="81">
        <f>IF(($A63&lt;=$C$15)*AND($E$4=2),'Données du projet'!$D$40,0)</f>
        <v>0</v>
      </c>
      <c r="F63" s="23">
        <f t="shared" si="2"/>
        <v>0</v>
      </c>
      <c r="G63" s="23">
        <f t="shared" si="2"/>
        <v>0</v>
      </c>
      <c r="H63" s="81">
        <f t="shared" si="1"/>
        <v>0</v>
      </c>
      <c r="I63" s="15"/>
    </row>
    <row r="64" spans="1:9" x14ac:dyDescent="0.2">
      <c r="A64">
        <v>43</v>
      </c>
      <c r="B64" s="23">
        <f>IF($A64&lt;=$B$15,'Données du projet'!$B$40,0)</f>
        <v>0</v>
      </c>
      <c r="C64" s="23">
        <f>IF($A64&lt;=$C$15,'Données du projet'!$C$40,0)</f>
        <v>0</v>
      </c>
      <c r="D64" s="81">
        <f>IF(($A64&lt;=$C$15)*AND($E$4=2),'Données du projet'!$D$40,0)</f>
        <v>0</v>
      </c>
      <c r="F64" s="23">
        <f t="shared" si="2"/>
        <v>0</v>
      </c>
      <c r="G64" s="23">
        <f t="shared" si="2"/>
        <v>0</v>
      </c>
      <c r="H64" s="81">
        <f t="shared" si="1"/>
        <v>0</v>
      </c>
      <c r="I64" s="15"/>
    </row>
    <row r="65" spans="1:9" x14ac:dyDescent="0.2">
      <c r="A65">
        <v>44</v>
      </c>
      <c r="B65" s="23">
        <f>IF($A65&lt;=$B$15,'Données du projet'!$B$40,0)</f>
        <v>0</v>
      </c>
      <c r="C65" s="23">
        <f>IF($A65&lt;=$C$15,'Données du projet'!$C$40,0)</f>
        <v>0</v>
      </c>
      <c r="D65" s="81">
        <f>IF(($A65&lt;=$C$15)*AND($E$4=2),'Données du projet'!$D$40,0)</f>
        <v>0</v>
      </c>
      <c r="F65" s="23">
        <f t="shared" si="2"/>
        <v>0</v>
      </c>
      <c r="G65" s="23">
        <f t="shared" si="2"/>
        <v>0</v>
      </c>
      <c r="H65" s="81">
        <f t="shared" si="1"/>
        <v>0</v>
      </c>
      <c r="I65" s="15"/>
    </row>
    <row r="66" spans="1:9" x14ac:dyDescent="0.2">
      <c r="A66">
        <v>45</v>
      </c>
      <c r="B66" s="23">
        <f>IF($A66&lt;=$B$15,'Données du projet'!$B$40,0)</f>
        <v>0</v>
      </c>
      <c r="C66" s="23">
        <f>IF($A66&lt;=$C$15,'Données du projet'!$C$40,0)</f>
        <v>0</v>
      </c>
      <c r="D66" s="81">
        <f>IF(($A66&lt;=$C$15)*AND($E$4=2),'Données du projet'!$D$40,0)</f>
        <v>0</v>
      </c>
      <c r="F66" s="23">
        <f t="shared" si="2"/>
        <v>0</v>
      </c>
      <c r="G66" s="23">
        <f t="shared" si="2"/>
        <v>0</v>
      </c>
      <c r="H66" s="81">
        <f t="shared" si="1"/>
        <v>0</v>
      </c>
      <c r="I66" s="15"/>
    </row>
    <row r="67" spans="1:9" x14ac:dyDescent="0.2">
      <c r="A67">
        <v>46</v>
      </c>
      <c r="B67" s="23">
        <f>IF($A67&lt;=$B$15,'Données du projet'!$B$40,0)</f>
        <v>0</v>
      </c>
      <c r="C67" s="23">
        <f>IF($A67&lt;=$C$15,'Données du projet'!$C$40,0)</f>
        <v>0</v>
      </c>
      <c r="D67" s="81">
        <f>IF(($A67&lt;=$C$15)*AND($E$4=2),'Données du projet'!$D$40,0)</f>
        <v>0</v>
      </c>
      <c r="F67" s="23">
        <f t="shared" si="2"/>
        <v>0</v>
      </c>
      <c r="G67" s="23">
        <f t="shared" si="2"/>
        <v>0</v>
      </c>
      <c r="H67" s="81">
        <f t="shared" si="1"/>
        <v>0</v>
      </c>
      <c r="I67" s="15"/>
    </row>
    <row r="68" spans="1:9" x14ac:dyDescent="0.2">
      <c r="A68">
        <v>47</v>
      </c>
      <c r="B68" s="23">
        <f>IF($A68&lt;=$B$15,'Données du projet'!$B$40,0)</f>
        <v>0</v>
      </c>
      <c r="C68" s="23">
        <f>IF($A68&lt;=$C$15,'Données du projet'!$C$40,0)</f>
        <v>0</v>
      </c>
      <c r="D68" s="81">
        <f>IF(($A68&lt;=$C$15)*AND($E$4=2),'Données du projet'!$D$40,0)</f>
        <v>0</v>
      </c>
      <c r="F68" s="23">
        <f t="shared" si="2"/>
        <v>0</v>
      </c>
      <c r="G68" s="23">
        <f t="shared" si="2"/>
        <v>0</v>
      </c>
      <c r="H68" s="81">
        <f t="shared" si="1"/>
        <v>0</v>
      </c>
      <c r="I68" s="15"/>
    </row>
    <row r="69" spans="1:9" x14ac:dyDescent="0.2">
      <c r="A69">
        <v>48</v>
      </c>
      <c r="B69" s="23">
        <f>IF($A69&lt;=$B$15,'Données du projet'!$B$40,0)</f>
        <v>0</v>
      </c>
      <c r="C69" s="23">
        <f>IF($A69&lt;=$C$15,'Données du projet'!$C$40,0)</f>
        <v>0</v>
      </c>
      <c r="D69" s="81">
        <f>IF(($A69&lt;=$C$15)*AND($E$4=2),'Données du projet'!$D$40,0)</f>
        <v>0</v>
      </c>
      <c r="F69" s="23">
        <f t="shared" si="2"/>
        <v>0</v>
      </c>
      <c r="G69" s="23">
        <f t="shared" si="2"/>
        <v>0</v>
      </c>
      <c r="H69" s="81">
        <f t="shared" si="1"/>
        <v>0</v>
      </c>
      <c r="I69" s="15"/>
    </row>
    <row r="70" spans="1:9" x14ac:dyDescent="0.2">
      <c r="A70">
        <v>49</v>
      </c>
      <c r="B70" s="23">
        <f>IF($A70&lt;=$B$15,'Données du projet'!$B$40,0)</f>
        <v>0</v>
      </c>
      <c r="C70" s="23">
        <f>IF($A70&lt;=$C$15,'Données du projet'!$C$40,0)</f>
        <v>0</v>
      </c>
      <c r="D70" s="81">
        <f>IF(($A70&lt;=$C$15)*AND($E$4=2),'Données du projet'!$D$40,0)</f>
        <v>0</v>
      </c>
      <c r="F70" s="23">
        <f t="shared" si="2"/>
        <v>0</v>
      </c>
      <c r="G70" s="23">
        <f t="shared" si="2"/>
        <v>0</v>
      </c>
      <c r="H70" s="81">
        <f t="shared" si="1"/>
        <v>0</v>
      </c>
      <c r="I70" s="15"/>
    </row>
    <row r="71" spans="1:9" x14ac:dyDescent="0.2">
      <c r="A71">
        <v>50</v>
      </c>
      <c r="B71" s="23">
        <f>IF($A71&lt;=$B$15,'Données du projet'!$B$40,0)</f>
        <v>0</v>
      </c>
      <c r="C71" s="23">
        <f>IF($A71&lt;=$C$15,'Données du projet'!$C$40,0)</f>
        <v>0</v>
      </c>
      <c r="D71" s="81">
        <f>IF(($A71&lt;=$C$15)*AND($E$4=2),'Données du projet'!$D$40,0)</f>
        <v>0</v>
      </c>
      <c r="F71" s="23">
        <f t="shared" si="2"/>
        <v>0</v>
      </c>
      <c r="G71" s="23">
        <f t="shared" si="2"/>
        <v>0</v>
      </c>
      <c r="H71" s="81">
        <f t="shared" si="1"/>
        <v>0</v>
      </c>
      <c r="I71" s="15"/>
    </row>
    <row r="72" spans="1:9" x14ac:dyDescent="0.2">
      <c r="A72">
        <v>51</v>
      </c>
      <c r="B72" s="23">
        <f>IF($A72&lt;=$B$15,'Données du projet'!$B$40,0)</f>
        <v>0</v>
      </c>
      <c r="C72" s="23">
        <f>IF($A72&lt;=$C$15,'Données du projet'!$C$40,0)</f>
        <v>0</v>
      </c>
      <c r="D72" s="81">
        <f>IF(($A72&lt;=$C$15)*AND($E$4=2),'Données du projet'!$D$40,0)</f>
        <v>0</v>
      </c>
      <c r="F72" s="23">
        <f t="shared" si="2"/>
        <v>0</v>
      </c>
      <c r="G72" s="23">
        <f t="shared" si="2"/>
        <v>0</v>
      </c>
      <c r="H72" s="81">
        <f t="shared" si="1"/>
        <v>0</v>
      </c>
      <c r="I72" s="15"/>
    </row>
    <row r="73" spans="1:9" x14ac:dyDescent="0.2">
      <c r="A73">
        <v>52</v>
      </c>
      <c r="B73" s="23">
        <f>IF($A73&lt;=$B$15,'Données du projet'!$B$40,0)</f>
        <v>0</v>
      </c>
      <c r="C73" s="23">
        <f>IF($A73&lt;=$C$15,'Données du projet'!$C$40,0)</f>
        <v>0</v>
      </c>
      <c r="D73" s="81">
        <f>IF(($A73&lt;=$C$15)*AND($E$4=2),'Données du projet'!$D$40,0)</f>
        <v>0</v>
      </c>
      <c r="F73" s="23">
        <f t="shared" si="2"/>
        <v>0</v>
      </c>
      <c r="G73" s="23">
        <f t="shared" si="2"/>
        <v>0</v>
      </c>
      <c r="H73" s="81">
        <f t="shared" si="1"/>
        <v>0</v>
      </c>
      <c r="I73" s="15"/>
    </row>
    <row r="74" spans="1:9" x14ac:dyDescent="0.2">
      <c r="A74">
        <v>53</v>
      </c>
      <c r="B74" s="23">
        <f>IF($A74&lt;=$B$15,'Données du projet'!$B$40,0)</f>
        <v>0</v>
      </c>
      <c r="C74" s="23">
        <f>IF($A74&lt;=$C$15,'Données du projet'!$C$40,0)</f>
        <v>0</v>
      </c>
      <c r="D74" s="81">
        <f>IF(($A74&lt;=$C$15)*AND($E$4=2),'Données du projet'!$D$40,0)</f>
        <v>0</v>
      </c>
      <c r="F74" s="23">
        <f t="shared" si="2"/>
        <v>0</v>
      </c>
      <c r="G74" s="23">
        <f t="shared" si="2"/>
        <v>0</v>
      </c>
      <c r="H74" s="81">
        <f t="shared" si="1"/>
        <v>0</v>
      </c>
      <c r="I74" s="15"/>
    </row>
    <row r="75" spans="1:9" x14ac:dyDescent="0.2">
      <c r="A75">
        <v>54</v>
      </c>
      <c r="B75" s="23">
        <f>IF($A75&lt;=$B$15,'Données du projet'!$B$40,0)</f>
        <v>0</v>
      </c>
      <c r="C75" s="23">
        <f>IF($A75&lt;=$C$15,'Données du projet'!$C$40,0)</f>
        <v>0</v>
      </c>
      <c r="D75" s="81">
        <f>IF(($A75&lt;=$C$15)*AND($E$4=2),'Données du projet'!$D$40,0)</f>
        <v>0</v>
      </c>
      <c r="F75" s="23">
        <f t="shared" si="2"/>
        <v>0</v>
      </c>
      <c r="G75" s="23">
        <f t="shared" si="2"/>
        <v>0</v>
      </c>
      <c r="H75" s="81">
        <f t="shared" si="1"/>
        <v>0</v>
      </c>
      <c r="I75" s="15"/>
    </row>
    <row r="76" spans="1:9" x14ac:dyDescent="0.2">
      <c r="A76">
        <v>55</v>
      </c>
      <c r="B76" s="23">
        <f>IF($A76&lt;=$B$15,'Données du projet'!$B$40,0)</f>
        <v>0</v>
      </c>
      <c r="C76" s="23">
        <f>IF($A76&lt;=$C$15,'Données du projet'!$C$40,0)</f>
        <v>0</v>
      </c>
      <c r="D76" s="81">
        <f>IF(($A76&lt;=$C$15)*AND($E$4=2),'Données du projet'!$D$40,0)</f>
        <v>0</v>
      </c>
      <c r="F76" s="23">
        <f t="shared" si="2"/>
        <v>0</v>
      </c>
      <c r="G76" s="23">
        <f t="shared" si="2"/>
        <v>0</v>
      </c>
      <c r="H76" s="81">
        <f t="shared" si="1"/>
        <v>0</v>
      </c>
      <c r="I76" s="15"/>
    </row>
    <row r="77" spans="1:9" x14ac:dyDescent="0.2">
      <c r="A77">
        <v>56</v>
      </c>
      <c r="B77" s="23">
        <f>IF($A77&lt;=$B$15,'Données du projet'!$B$40,0)</f>
        <v>0</v>
      </c>
      <c r="C77" s="23">
        <f>IF($A77&lt;=$C$15,'Données du projet'!$C$40,0)</f>
        <v>0</v>
      </c>
      <c r="D77" s="81">
        <f>IF(($A77&lt;=$C$15)*AND($E$4=2),'Données du projet'!$D$40,0)</f>
        <v>0</v>
      </c>
      <c r="F77" s="23">
        <f t="shared" si="2"/>
        <v>0</v>
      </c>
      <c r="G77" s="23">
        <f t="shared" si="2"/>
        <v>0</v>
      </c>
      <c r="H77" s="81">
        <f t="shared" si="1"/>
        <v>0</v>
      </c>
      <c r="I77" s="15"/>
    </row>
    <row r="78" spans="1:9" x14ac:dyDescent="0.2">
      <c r="A78">
        <v>57</v>
      </c>
      <c r="B78" s="23">
        <f>IF($A78&lt;=$B$15,'Données du projet'!$B$40,0)</f>
        <v>0</v>
      </c>
      <c r="C78" s="23">
        <f>IF($A78&lt;=$C$15,'Données du projet'!$C$40,0)</f>
        <v>0</v>
      </c>
      <c r="D78" s="81">
        <f>IF(($A78&lt;=$C$15)*AND($E$4=2),'Données du projet'!$D$40,0)</f>
        <v>0</v>
      </c>
      <c r="F78" s="23">
        <f t="shared" si="2"/>
        <v>0</v>
      </c>
      <c r="G78" s="23">
        <f t="shared" si="2"/>
        <v>0</v>
      </c>
      <c r="H78" s="81">
        <f t="shared" si="1"/>
        <v>0</v>
      </c>
      <c r="I78" s="15"/>
    </row>
    <row r="79" spans="1:9" x14ac:dyDescent="0.2">
      <c r="A79">
        <v>58</v>
      </c>
      <c r="B79" s="23">
        <f>IF($A79&lt;=$B$15,'Données du projet'!$B$40,0)</f>
        <v>0</v>
      </c>
      <c r="C79" s="23">
        <f>IF($A79&lt;=$C$15,'Données du projet'!$C$40,0)</f>
        <v>0</v>
      </c>
      <c r="D79" s="81">
        <f>IF(($A79&lt;=$C$15)*AND($E$4=2),'Données du projet'!$D$40,0)</f>
        <v>0</v>
      </c>
      <c r="F79" s="23">
        <f t="shared" si="2"/>
        <v>0</v>
      </c>
      <c r="G79" s="23">
        <f t="shared" si="2"/>
        <v>0</v>
      </c>
      <c r="H79" s="81">
        <f t="shared" si="1"/>
        <v>0</v>
      </c>
      <c r="I79" s="15"/>
    </row>
    <row r="80" spans="1:9" x14ac:dyDescent="0.2">
      <c r="A80">
        <v>59</v>
      </c>
      <c r="B80" s="23">
        <f>IF($A80&lt;=$B$15,'Données du projet'!$B$40,0)</f>
        <v>0</v>
      </c>
      <c r="C80" s="23">
        <f>IF($A80&lt;=$C$15,'Données du projet'!$C$40,0)</f>
        <v>0</v>
      </c>
      <c r="D80" s="81">
        <f>IF(($A80&lt;=$C$15)*AND($E$4=2),'Données du projet'!$D$40,0)</f>
        <v>0</v>
      </c>
      <c r="F80" s="23">
        <f t="shared" si="2"/>
        <v>0</v>
      </c>
      <c r="G80" s="23">
        <f t="shared" si="2"/>
        <v>0</v>
      </c>
      <c r="H80" s="81">
        <f t="shared" si="1"/>
        <v>0</v>
      </c>
      <c r="I80" s="15"/>
    </row>
    <row r="81" spans="1:9" x14ac:dyDescent="0.2">
      <c r="A81">
        <v>60</v>
      </c>
      <c r="B81" s="23">
        <f>IF($A81&lt;=$B$15,'Données du projet'!$B$40,0)</f>
        <v>0</v>
      </c>
      <c r="C81" s="23">
        <f>IF($A81&lt;=$C$15,'Données du projet'!$C$40,0)</f>
        <v>0</v>
      </c>
      <c r="D81" s="81">
        <f>IF(($A81&lt;=$C$15)*AND($E$4=2),'Données du projet'!$D$40,0)</f>
        <v>0</v>
      </c>
      <c r="F81" s="23">
        <f t="shared" si="2"/>
        <v>0</v>
      </c>
      <c r="G81" s="23">
        <f t="shared" si="2"/>
        <v>0</v>
      </c>
      <c r="H81" s="81">
        <f t="shared" si="1"/>
        <v>0</v>
      </c>
      <c r="I81" s="15"/>
    </row>
    <row r="82" spans="1:9" x14ac:dyDescent="0.2">
      <c r="A82">
        <v>61</v>
      </c>
      <c r="B82" s="23">
        <f>IF($A82&lt;=$B$15,'Données du projet'!$B$40,0)</f>
        <v>0</v>
      </c>
      <c r="C82" s="23">
        <f>IF($A82&lt;=$C$15,'Données du projet'!$C$40,0)</f>
        <v>0</v>
      </c>
      <c r="D82" s="81">
        <f>IF(($A82&lt;=$C$15)*AND($E$4=2),'Données du projet'!$D$40,0)</f>
        <v>0</v>
      </c>
      <c r="F82" s="23">
        <f t="shared" si="2"/>
        <v>0</v>
      </c>
      <c r="G82" s="23">
        <f t="shared" si="2"/>
        <v>0</v>
      </c>
      <c r="H82" s="81">
        <f t="shared" si="1"/>
        <v>0</v>
      </c>
      <c r="I82" s="15"/>
    </row>
    <row r="83" spans="1:9" x14ac:dyDescent="0.2">
      <c r="A83">
        <v>62</v>
      </c>
      <c r="B83" s="23">
        <f>IF($A83&lt;=$B$15,'Données du projet'!$B$40,0)</f>
        <v>0</v>
      </c>
      <c r="C83" s="23">
        <f>IF($A83&lt;=$C$15,'Données du projet'!$C$40,0)</f>
        <v>0</v>
      </c>
      <c r="D83" s="81">
        <f>IF(($A83&lt;=$C$15)*AND($E$4=2),'Données du projet'!$D$40,0)</f>
        <v>0</v>
      </c>
      <c r="F83" s="23">
        <f t="shared" si="2"/>
        <v>0</v>
      </c>
      <c r="G83" s="23">
        <f t="shared" si="2"/>
        <v>0</v>
      </c>
      <c r="H83" s="81">
        <f t="shared" si="1"/>
        <v>0</v>
      </c>
      <c r="I83" s="15"/>
    </row>
    <row r="84" spans="1:9" x14ac:dyDescent="0.2">
      <c r="A84">
        <v>63</v>
      </c>
      <c r="B84" s="23">
        <f>IF($A84&lt;=$B$15,'Données du projet'!$B$40,0)</f>
        <v>0</v>
      </c>
      <c r="C84" s="23">
        <f>IF($A84&lt;=$C$15,'Données du projet'!$C$40,0)</f>
        <v>0</v>
      </c>
      <c r="D84" s="81">
        <f>IF(($A84&lt;=$C$15)*AND($E$4=2),'Données du projet'!$D$40,0)</f>
        <v>0</v>
      </c>
      <c r="F84" s="23">
        <f t="shared" si="2"/>
        <v>0</v>
      </c>
      <c r="G84" s="23">
        <f t="shared" si="2"/>
        <v>0</v>
      </c>
      <c r="H84" s="81">
        <f t="shared" si="1"/>
        <v>0</v>
      </c>
      <c r="I84" s="15"/>
    </row>
    <row r="85" spans="1:9" x14ac:dyDescent="0.2">
      <c r="A85">
        <v>64</v>
      </c>
      <c r="B85" s="23">
        <f>IF($A85&lt;=$B$15,'Données du projet'!$B$40,0)</f>
        <v>0</v>
      </c>
      <c r="C85" s="23">
        <f>IF($A85&lt;=$C$15,'Données du projet'!$C$40,0)</f>
        <v>0</v>
      </c>
      <c r="D85" s="81">
        <f>IF(($A85&lt;=$C$15)*AND($E$4=2),'Données du projet'!$D$40,0)</f>
        <v>0</v>
      </c>
      <c r="F85" s="23">
        <f t="shared" si="2"/>
        <v>0</v>
      </c>
      <c r="G85" s="23">
        <f t="shared" si="2"/>
        <v>0</v>
      </c>
      <c r="H85" s="81">
        <f t="shared" si="1"/>
        <v>0</v>
      </c>
      <c r="I85" s="15"/>
    </row>
    <row r="86" spans="1:9" x14ac:dyDescent="0.2">
      <c r="A86">
        <v>65</v>
      </c>
      <c r="B86" s="23">
        <f>IF($A86&lt;=$B$15,'Données du projet'!$B$40,0)</f>
        <v>0</v>
      </c>
      <c r="C86" s="23">
        <f>IF($A86&lt;=$C$15,'Données du projet'!$C$40,0)</f>
        <v>0</v>
      </c>
      <c r="D86" s="81">
        <f>IF(($A86&lt;=$C$15)*AND($E$4=2),'Données du projet'!$D$40,0)</f>
        <v>0</v>
      </c>
      <c r="F86" s="23">
        <f t="shared" ref="F86:G121" si="3">B86/(1+$B$6)^$A86</f>
        <v>0</v>
      </c>
      <c r="G86" s="23">
        <f t="shared" si="3"/>
        <v>0</v>
      </c>
      <c r="H86" s="81">
        <f t="shared" si="1"/>
        <v>0</v>
      </c>
      <c r="I86" s="15"/>
    </row>
    <row r="87" spans="1:9" x14ac:dyDescent="0.2">
      <c r="A87">
        <v>66</v>
      </c>
      <c r="B87" s="23">
        <f>IF($A87&lt;=$B$15,'Données du projet'!$B$40,0)</f>
        <v>0</v>
      </c>
      <c r="C87" s="23">
        <f>IF($A87&lt;=$C$15,'Données du projet'!$C$40,0)</f>
        <v>0</v>
      </c>
      <c r="D87" s="81">
        <f>IF(($A87&lt;=$C$15)*AND($E$4=2),'Données du projet'!$D$40,0)</f>
        <v>0</v>
      </c>
      <c r="F87" s="23">
        <f t="shared" si="3"/>
        <v>0</v>
      </c>
      <c r="G87" s="23">
        <f t="shared" si="3"/>
        <v>0</v>
      </c>
      <c r="H87" s="81">
        <f t="shared" ref="H87:H121" si="4">D87/(1+$B$6)^$A87</f>
        <v>0</v>
      </c>
      <c r="I87" s="15"/>
    </row>
    <row r="88" spans="1:9" x14ac:dyDescent="0.2">
      <c r="A88">
        <v>67</v>
      </c>
      <c r="B88" s="23">
        <f>IF($A88&lt;=$B$15,'Données du projet'!$B$40,0)</f>
        <v>0</v>
      </c>
      <c r="C88" s="23">
        <f>IF($A88&lt;=$C$15,'Données du projet'!$C$40,0)</f>
        <v>0</v>
      </c>
      <c r="D88" s="81">
        <f>IF(($A88&lt;=$C$15)*AND($E$4=2),'Données du projet'!$D$40,0)</f>
        <v>0</v>
      </c>
      <c r="F88" s="23">
        <f t="shared" si="3"/>
        <v>0</v>
      </c>
      <c r="G88" s="23">
        <f t="shared" si="3"/>
        <v>0</v>
      </c>
      <c r="H88" s="81">
        <f t="shared" si="4"/>
        <v>0</v>
      </c>
      <c r="I88" s="15"/>
    </row>
    <row r="89" spans="1:9" x14ac:dyDescent="0.2">
      <c r="A89">
        <v>68</v>
      </c>
      <c r="B89" s="23">
        <f>IF($A89&lt;=$B$15,'Données du projet'!$B$40,0)</f>
        <v>0</v>
      </c>
      <c r="C89" s="23">
        <f>IF($A89&lt;=$C$15,'Données du projet'!$C$40,0)</f>
        <v>0</v>
      </c>
      <c r="D89" s="81">
        <f>IF(($A89&lt;=$C$15)*AND($E$4=2),'Données du projet'!$D$40,0)</f>
        <v>0</v>
      </c>
      <c r="F89" s="23">
        <f t="shared" si="3"/>
        <v>0</v>
      </c>
      <c r="G89" s="23">
        <f t="shared" si="3"/>
        <v>0</v>
      </c>
      <c r="H89" s="81">
        <f t="shared" si="4"/>
        <v>0</v>
      </c>
      <c r="I89" s="15"/>
    </row>
    <row r="90" spans="1:9" x14ac:dyDescent="0.2">
      <c r="A90">
        <v>69</v>
      </c>
      <c r="B90" s="23">
        <f>IF($A90&lt;=$B$15,'Données du projet'!$B$40,0)</f>
        <v>0</v>
      </c>
      <c r="C90" s="23">
        <f>IF($A90&lt;=$C$15,'Données du projet'!$C$40,0)</f>
        <v>0</v>
      </c>
      <c r="D90" s="81">
        <f>IF(($A90&lt;=$C$15)*AND($E$4=2),'Données du projet'!$D$40,0)</f>
        <v>0</v>
      </c>
      <c r="F90" s="23">
        <f t="shared" si="3"/>
        <v>0</v>
      </c>
      <c r="G90" s="23">
        <f t="shared" si="3"/>
        <v>0</v>
      </c>
      <c r="H90" s="81">
        <f t="shared" si="4"/>
        <v>0</v>
      </c>
      <c r="I90" s="15"/>
    </row>
    <row r="91" spans="1:9" x14ac:dyDescent="0.2">
      <c r="A91">
        <v>70</v>
      </c>
      <c r="B91" s="23">
        <f>IF($A91&lt;=$B$15,'Données du projet'!$B$40,0)</f>
        <v>0</v>
      </c>
      <c r="C91" s="23">
        <f>IF($A91&lt;=$C$15,'Données du projet'!$C$40,0)</f>
        <v>0</v>
      </c>
      <c r="D91" s="81">
        <f>IF(($A91&lt;=$C$15)*AND($E$4=2),'Données du projet'!$D$40,0)</f>
        <v>0</v>
      </c>
      <c r="F91" s="23">
        <f t="shared" si="3"/>
        <v>0</v>
      </c>
      <c r="G91" s="23">
        <f t="shared" si="3"/>
        <v>0</v>
      </c>
      <c r="H91" s="81">
        <f t="shared" si="4"/>
        <v>0</v>
      </c>
      <c r="I91" s="15"/>
    </row>
    <row r="92" spans="1:9" x14ac:dyDescent="0.2">
      <c r="A92">
        <v>71</v>
      </c>
      <c r="B92" s="23">
        <f>IF($A92&lt;=$B$15,'Données du projet'!$B$40,0)</f>
        <v>0</v>
      </c>
      <c r="C92" s="23">
        <f>IF($A92&lt;=$C$15,'Données du projet'!$C$40,0)</f>
        <v>0</v>
      </c>
      <c r="D92" s="81">
        <f>IF(($A92&lt;=$C$15)*AND($E$4=2),'Données du projet'!$D$40,0)</f>
        <v>0</v>
      </c>
      <c r="F92" s="23">
        <f t="shared" si="3"/>
        <v>0</v>
      </c>
      <c r="G92" s="23">
        <f t="shared" si="3"/>
        <v>0</v>
      </c>
      <c r="H92" s="81">
        <f t="shared" si="4"/>
        <v>0</v>
      </c>
      <c r="I92" s="15"/>
    </row>
    <row r="93" spans="1:9" x14ac:dyDescent="0.2">
      <c r="A93">
        <v>72</v>
      </c>
      <c r="B93" s="23">
        <f>IF($A93&lt;=$B$15,'Données du projet'!$B$40,0)</f>
        <v>0</v>
      </c>
      <c r="C93" s="23">
        <f>IF($A93&lt;=$C$15,'Données du projet'!$C$40,0)</f>
        <v>0</v>
      </c>
      <c r="D93" s="81">
        <f>IF(($A93&lt;=$C$15)*AND($E$4=2),'Données du projet'!$D$40,0)</f>
        <v>0</v>
      </c>
      <c r="F93" s="23">
        <f t="shared" si="3"/>
        <v>0</v>
      </c>
      <c r="G93" s="23">
        <f t="shared" si="3"/>
        <v>0</v>
      </c>
      <c r="H93" s="81">
        <f t="shared" si="4"/>
        <v>0</v>
      </c>
      <c r="I93" s="15"/>
    </row>
    <row r="94" spans="1:9" x14ac:dyDescent="0.2">
      <c r="A94">
        <v>73</v>
      </c>
      <c r="B94" s="23">
        <f>IF($A94&lt;=$B$15,'Données du projet'!$B$40,0)</f>
        <v>0</v>
      </c>
      <c r="C94" s="23">
        <f>IF($A94&lt;=$C$15,'Données du projet'!$C$40,0)</f>
        <v>0</v>
      </c>
      <c r="D94" s="81">
        <f>IF(($A94&lt;=$C$15)*AND($E$4=2),'Données du projet'!$D$40,0)</f>
        <v>0</v>
      </c>
      <c r="F94" s="23">
        <f t="shared" si="3"/>
        <v>0</v>
      </c>
      <c r="G94" s="23">
        <f t="shared" si="3"/>
        <v>0</v>
      </c>
      <c r="H94" s="81">
        <f t="shared" si="4"/>
        <v>0</v>
      </c>
      <c r="I94" s="15"/>
    </row>
    <row r="95" spans="1:9" x14ac:dyDescent="0.2">
      <c r="A95">
        <v>74</v>
      </c>
      <c r="B95" s="23">
        <f>IF($A95&lt;=$B$15,'Données du projet'!$B$40,0)</f>
        <v>0</v>
      </c>
      <c r="C95" s="23">
        <f>IF($A95&lt;=$C$15,'Données du projet'!$C$40,0)</f>
        <v>0</v>
      </c>
      <c r="D95" s="81">
        <f>IF(($A95&lt;=$C$15)*AND($E$4=2),'Données du projet'!$D$40,0)</f>
        <v>0</v>
      </c>
      <c r="F95" s="23">
        <f t="shared" si="3"/>
        <v>0</v>
      </c>
      <c r="G95" s="23">
        <f t="shared" si="3"/>
        <v>0</v>
      </c>
      <c r="H95" s="81">
        <f t="shared" si="4"/>
        <v>0</v>
      </c>
      <c r="I95" s="15"/>
    </row>
    <row r="96" spans="1:9" x14ac:dyDescent="0.2">
      <c r="A96">
        <v>75</v>
      </c>
      <c r="B96" s="23">
        <f>IF($A96&lt;=$B$15,'Données du projet'!$B$40,0)</f>
        <v>0</v>
      </c>
      <c r="C96" s="23">
        <f>IF($A96&lt;=$C$15,'Données du projet'!$C$40,0)</f>
        <v>0</v>
      </c>
      <c r="D96" s="81">
        <f>IF(($A96&lt;=$C$15)*AND($E$4=2),'Données du projet'!$D$40,0)</f>
        <v>0</v>
      </c>
      <c r="F96" s="23">
        <f t="shared" si="3"/>
        <v>0</v>
      </c>
      <c r="G96" s="23">
        <f t="shared" si="3"/>
        <v>0</v>
      </c>
      <c r="H96" s="81">
        <f t="shared" si="4"/>
        <v>0</v>
      </c>
      <c r="I96" s="15"/>
    </row>
    <row r="97" spans="1:9" x14ac:dyDescent="0.2">
      <c r="A97">
        <v>76</v>
      </c>
      <c r="B97" s="23">
        <f>IF($A97&lt;=$B$15,'Données du projet'!$B$40,0)</f>
        <v>0</v>
      </c>
      <c r="C97" s="23">
        <f>IF($A97&lt;=$C$15,'Données du projet'!$C$40,0)</f>
        <v>0</v>
      </c>
      <c r="D97" s="81">
        <f>IF(($A97&lt;=$C$15)*AND($E$4=2),'Données du projet'!$D$40,0)</f>
        <v>0</v>
      </c>
      <c r="F97" s="23">
        <f t="shared" si="3"/>
        <v>0</v>
      </c>
      <c r="G97" s="23">
        <f t="shared" si="3"/>
        <v>0</v>
      </c>
      <c r="H97" s="81">
        <f t="shared" si="4"/>
        <v>0</v>
      </c>
      <c r="I97" s="15"/>
    </row>
    <row r="98" spans="1:9" x14ac:dyDescent="0.2">
      <c r="A98">
        <v>77</v>
      </c>
      <c r="B98" s="23">
        <f>IF($A98&lt;=$B$15,'Données du projet'!$B$40,0)</f>
        <v>0</v>
      </c>
      <c r="C98" s="23">
        <f>IF($A98&lt;=$C$15,'Données du projet'!$C$40,0)</f>
        <v>0</v>
      </c>
      <c r="D98" s="81">
        <f>IF(($A98&lt;=$C$15)*AND($E$4=2),'Données du projet'!$D$40,0)</f>
        <v>0</v>
      </c>
      <c r="F98" s="23">
        <f t="shared" si="3"/>
        <v>0</v>
      </c>
      <c r="G98" s="23">
        <f t="shared" si="3"/>
        <v>0</v>
      </c>
      <c r="H98" s="81">
        <f t="shared" si="4"/>
        <v>0</v>
      </c>
      <c r="I98" s="15"/>
    </row>
    <row r="99" spans="1:9" x14ac:dyDescent="0.2">
      <c r="A99">
        <v>78</v>
      </c>
      <c r="B99" s="23">
        <f>IF($A99&lt;=$B$15,'Données du projet'!$B$40,0)</f>
        <v>0</v>
      </c>
      <c r="C99" s="23">
        <f>IF($A99&lt;=$C$15,'Données du projet'!$C$40,0)</f>
        <v>0</v>
      </c>
      <c r="D99" s="81">
        <f>IF(($A99&lt;=$C$15)*AND($E$4=2),'Données du projet'!$D$40,0)</f>
        <v>0</v>
      </c>
      <c r="F99" s="23">
        <f t="shared" si="3"/>
        <v>0</v>
      </c>
      <c r="G99" s="23">
        <f t="shared" si="3"/>
        <v>0</v>
      </c>
      <c r="H99" s="81">
        <f t="shared" si="4"/>
        <v>0</v>
      </c>
      <c r="I99" s="15"/>
    </row>
    <row r="100" spans="1:9" x14ac:dyDescent="0.2">
      <c r="A100">
        <v>79</v>
      </c>
      <c r="B100" s="23">
        <f>IF($A100&lt;=$B$15,'Données du projet'!$B$40,0)</f>
        <v>0</v>
      </c>
      <c r="C100" s="23">
        <f>IF($A100&lt;=$C$15,'Données du projet'!$C$40,0)</f>
        <v>0</v>
      </c>
      <c r="D100" s="81">
        <f>IF(($A100&lt;=$C$15)*AND($E$4=2),'Données du projet'!$D$40,0)</f>
        <v>0</v>
      </c>
      <c r="F100" s="23">
        <f t="shared" si="3"/>
        <v>0</v>
      </c>
      <c r="G100" s="23">
        <f t="shared" si="3"/>
        <v>0</v>
      </c>
      <c r="H100" s="81">
        <f t="shared" si="4"/>
        <v>0</v>
      </c>
      <c r="I100" s="15"/>
    </row>
    <row r="101" spans="1:9" x14ac:dyDescent="0.2">
      <c r="A101">
        <v>80</v>
      </c>
      <c r="B101" s="23">
        <f>IF($A101&lt;=$B$15,'Données du projet'!$B$40,0)</f>
        <v>0</v>
      </c>
      <c r="C101" s="23">
        <f>IF($A101&lt;=$C$15,'Données du projet'!$C$40,0)</f>
        <v>0</v>
      </c>
      <c r="D101" s="81">
        <f>IF(($A101&lt;=$C$15)*AND($E$4=2),'Données du projet'!$D$40,0)</f>
        <v>0</v>
      </c>
      <c r="F101" s="23">
        <f t="shared" si="3"/>
        <v>0</v>
      </c>
      <c r="G101" s="23">
        <f t="shared" si="3"/>
        <v>0</v>
      </c>
      <c r="H101" s="81">
        <f t="shared" si="4"/>
        <v>0</v>
      </c>
      <c r="I101" s="15"/>
    </row>
    <row r="102" spans="1:9" x14ac:dyDescent="0.2">
      <c r="A102">
        <v>81</v>
      </c>
      <c r="B102" s="23">
        <f>IF($A102&lt;=$B$15,'Données du projet'!$B$40,0)</f>
        <v>0</v>
      </c>
      <c r="C102" s="23">
        <f>IF($A102&lt;=$C$15,'Données du projet'!$C$40,0)</f>
        <v>0</v>
      </c>
      <c r="D102" s="81">
        <f>IF(($A102&lt;=$C$15)*AND($E$4=2),'Données du projet'!$D$40,0)</f>
        <v>0</v>
      </c>
      <c r="F102" s="23">
        <f t="shared" si="3"/>
        <v>0</v>
      </c>
      <c r="G102" s="23">
        <f t="shared" si="3"/>
        <v>0</v>
      </c>
      <c r="H102" s="81">
        <f t="shared" si="4"/>
        <v>0</v>
      </c>
      <c r="I102" s="15"/>
    </row>
    <row r="103" spans="1:9" x14ac:dyDescent="0.2">
      <c r="A103">
        <v>82</v>
      </c>
      <c r="B103" s="23">
        <f>IF($A103&lt;=$B$15,'Données du projet'!$B$40,0)</f>
        <v>0</v>
      </c>
      <c r="C103" s="23">
        <f>IF($A103&lt;=$C$15,'Données du projet'!$C$40,0)</f>
        <v>0</v>
      </c>
      <c r="D103" s="81">
        <f>IF(($A103&lt;=$C$15)*AND($E$4=2),'Données du projet'!$D$40,0)</f>
        <v>0</v>
      </c>
      <c r="F103" s="23">
        <f t="shared" si="3"/>
        <v>0</v>
      </c>
      <c r="G103" s="23">
        <f t="shared" si="3"/>
        <v>0</v>
      </c>
      <c r="H103" s="81">
        <f t="shared" si="4"/>
        <v>0</v>
      </c>
      <c r="I103" s="15"/>
    </row>
    <row r="104" spans="1:9" x14ac:dyDescent="0.2">
      <c r="A104">
        <v>83</v>
      </c>
      <c r="B104" s="23">
        <f>IF($A104&lt;=$B$15,'Données du projet'!$B$40,0)</f>
        <v>0</v>
      </c>
      <c r="C104" s="23">
        <f>IF($A104&lt;=$C$15,'Données du projet'!$C$40,0)</f>
        <v>0</v>
      </c>
      <c r="D104" s="81">
        <f>IF(($A104&lt;=$C$15)*AND($E$4=2),'Données du projet'!$D$40,0)</f>
        <v>0</v>
      </c>
      <c r="F104" s="23">
        <f t="shared" si="3"/>
        <v>0</v>
      </c>
      <c r="G104" s="23">
        <f t="shared" si="3"/>
        <v>0</v>
      </c>
      <c r="H104" s="81">
        <f t="shared" si="4"/>
        <v>0</v>
      </c>
      <c r="I104" s="15"/>
    </row>
    <row r="105" spans="1:9" x14ac:dyDescent="0.2">
      <c r="A105">
        <v>84</v>
      </c>
      <c r="B105" s="23">
        <f>IF($A105&lt;=$B$15,'Données du projet'!$B$40,0)</f>
        <v>0</v>
      </c>
      <c r="C105" s="23">
        <f>IF($A105&lt;=$C$15,'Données du projet'!$C$40,0)</f>
        <v>0</v>
      </c>
      <c r="D105" s="81">
        <f>IF(($A105&lt;=$C$15)*AND($E$4=2),'Données du projet'!$D$40,0)</f>
        <v>0</v>
      </c>
      <c r="F105" s="23">
        <f t="shared" si="3"/>
        <v>0</v>
      </c>
      <c r="G105" s="23">
        <f t="shared" si="3"/>
        <v>0</v>
      </c>
      <c r="H105" s="81">
        <f t="shared" si="4"/>
        <v>0</v>
      </c>
      <c r="I105" s="15"/>
    </row>
    <row r="106" spans="1:9" x14ac:dyDescent="0.2">
      <c r="A106">
        <v>85</v>
      </c>
      <c r="B106" s="23">
        <f>IF($A106&lt;=$B$15,'Données du projet'!$B$40,0)</f>
        <v>0</v>
      </c>
      <c r="C106" s="23">
        <f>IF($A106&lt;=$C$15,'Données du projet'!$C$40,0)</f>
        <v>0</v>
      </c>
      <c r="D106" s="81">
        <f>IF(($A106&lt;=$C$15)*AND($E$4=2),'Données du projet'!$D$40,0)</f>
        <v>0</v>
      </c>
      <c r="F106" s="23">
        <f t="shared" si="3"/>
        <v>0</v>
      </c>
      <c r="G106" s="23">
        <f t="shared" si="3"/>
        <v>0</v>
      </c>
      <c r="H106" s="81">
        <f t="shared" si="4"/>
        <v>0</v>
      </c>
      <c r="I106" s="15"/>
    </row>
    <row r="107" spans="1:9" x14ac:dyDescent="0.2">
      <c r="A107">
        <v>86</v>
      </c>
      <c r="B107" s="23">
        <f>IF($A107&lt;=$B$15,'Données du projet'!$B$40,0)</f>
        <v>0</v>
      </c>
      <c r="C107" s="23">
        <f>IF($A107&lt;=$C$15,'Données du projet'!$C$40,0)</f>
        <v>0</v>
      </c>
      <c r="D107" s="81">
        <f>IF(($A107&lt;=$C$15)*AND($E$4=2),'Données du projet'!$D$40,0)</f>
        <v>0</v>
      </c>
      <c r="F107" s="23">
        <f t="shared" si="3"/>
        <v>0</v>
      </c>
      <c r="G107" s="23">
        <f t="shared" si="3"/>
        <v>0</v>
      </c>
      <c r="H107" s="81">
        <f t="shared" si="4"/>
        <v>0</v>
      </c>
      <c r="I107" s="15"/>
    </row>
    <row r="108" spans="1:9" x14ac:dyDescent="0.2">
      <c r="A108">
        <v>87</v>
      </c>
      <c r="B108" s="23">
        <f>IF($A108&lt;=$B$15,'Données du projet'!$B$40,0)</f>
        <v>0</v>
      </c>
      <c r="C108" s="23">
        <f>IF($A108&lt;=$C$15,'Données du projet'!$C$40,0)</f>
        <v>0</v>
      </c>
      <c r="D108" s="81">
        <f>IF(($A108&lt;=$C$15)*AND($E$4=2),'Données du projet'!$D$40,0)</f>
        <v>0</v>
      </c>
      <c r="F108" s="23">
        <f t="shared" si="3"/>
        <v>0</v>
      </c>
      <c r="G108" s="23">
        <f t="shared" si="3"/>
        <v>0</v>
      </c>
      <c r="H108" s="81">
        <f t="shared" si="4"/>
        <v>0</v>
      </c>
      <c r="I108" s="15"/>
    </row>
    <row r="109" spans="1:9" x14ac:dyDescent="0.2">
      <c r="A109">
        <v>88</v>
      </c>
      <c r="B109" s="23">
        <f>IF($A109&lt;=$B$15,'Données du projet'!$B$40,0)</f>
        <v>0</v>
      </c>
      <c r="C109" s="23">
        <f>IF($A109&lt;=$C$15,'Données du projet'!$C$40,0)</f>
        <v>0</v>
      </c>
      <c r="D109" s="81">
        <f>IF(($A109&lt;=$C$15)*AND($E$4=2),'Données du projet'!$D$40,0)</f>
        <v>0</v>
      </c>
      <c r="F109" s="23">
        <f t="shared" si="3"/>
        <v>0</v>
      </c>
      <c r="G109" s="23">
        <f t="shared" si="3"/>
        <v>0</v>
      </c>
      <c r="H109" s="81">
        <f t="shared" si="4"/>
        <v>0</v>
      </c>
      <c r="I109" s="15"/>
    </row>
    <row r="110" spans="1:9" x14ac:dyDescent="0.2">
      <c r="A110">
        <v>89</v>
      </c>
      <c r="B110" s="23">
        <f>IF($A110&lt;=$B$15,'Données du projet'!$B$40,0)</f>
        <v>0</v>
      </c>
      <c r="C110" s="23">
        <f>IF($A110&lt;=$C$15,'Données du projet'!$C$40,0)</f>
        <v>0</v>
      </c>
      <c r="D110" s="81">
        <f>IF(($A110&lt;=$C$15)*AND($E$4=2),'Données du projet'!$D$40,0)</f>
        <v>0</v>
      </c>
      <c r="F110" s="23">
        <f t="shared" si="3"/>
        <v>0</v>
      </c>
      <c r="G110" s="23">
        <f t="shared" si="3"/>
        <v>0</v>
      </c>
      <c r="H110" s="81">
        <f t="shared" si="4"/>
        <v>0</v>
      </c>
      <c r="I110" s="15"/>
    </row>
    <row r="111" spans="1:9" x14ac:dyDescent="0.2">
      <c r="A111">
        <v>90</v>
      </c>
      <c r="B111" s="23">
        <f>IF($A111&lt;=$B$15,'Données du projet'!$B$40,0)</f>
        <v>0</v>
      </c>
      <c r="C111" s="23">
        <f>IF($A111&lt;=$C$15,'Données du projet'!$C$40,0)</f>
        <v>0</v>
      </c>
      <c r="D111" s="81">
        <f>IF(($A111&lt;=$C$15)*AND($E$4=2),'Données du projet'!$D$40,0)</f>
        <v>0</v>
      </c>
      <c r="F111" s="23">
        <f t="shared" si="3"/>
        <v>0</v>
      </c>
      <c r="G111" s="23">
        <f t="shared" si="3"/>
        <v>0</v>
      </c>
      <c r="H111" s="81">
        <f t="shared" si="4"/>
        <v>0</v>
      </c>
      <c r="I111" s="15"/>
    </row>
    <row r="112" spans="1:9" x14ac:dyDescent="0.2">
      <c r="A112">
        <v>91</v>
      </c>
      <c r="B112" s="23">
        <f>IF($A112&lt;=$B$15,'Données du projet'!$B$40,0)</f>
        <v>0</v>
      </c>
      <c r="C112" s="23">
        <f>IF($A112&lt;=$C$15,'Données du projet'!$C$40,0)</f>
        <v>0</v>
      </c>
      <c r="D112" s="81">
        <f>IF(($A112&lt;=$C$15)*AND($E$4=2),'Données du projet'!$D$40,0)</f>
        <v>0</v>
      </c>
      <c r="F112" s="23">
        <f t="shared" si="3"/>
        <v>0</v>
      </c>
      <c r="G112" s="23">
        <f t="shared" si="3"/>
        <v>0</v>
      </c>
      <c r="H112" s="81">
        <f t="shared" si="4"/>
        <v>0</v>
      </c>
      <c r="I112" s="15"/>
    </row>
    <row r="113" spans="1:9" x14ac:dyDescent="0.2">
      <c r="A113">
        <v>92</v>
      </c>
      <c r="B113" s="23">
        <f>IF($A113&lt;=$B$15,'Données du projet'!$B$40,0)</f>
        <v>0</v>
      </c>
      <c r="C113" s="23">
        <f>IF($A113&lt;=$C$15,'Données du projet'!$C$40,0)</f>
        <v>0</v>
      </c>
      <c r="D113" s="81">
        <f>IF(($A113&lt;=$C$15)*AND($E$4=2),'Données du projet'!$D$40,0)</f>
        <v>0</v>
      </c>
      <c r="F113" s="23">
        <f t="shared" si="3"/>
        <v>0</v>
      </c>
      <c r="G113" s="23">
        <f t="shared" si="3"/>
        <v>0</v>
      </c>
      <c r="H113" s="81">
        <f t="shared" si="4"/>
        <v>0</v>
      </c>
      <c r="I113" s="15"/>
    </row>
    <row r="114" spans="1:9" x14ac:dyDescent="0.2">
      <c r="A114">
        <v>93</v>
      </c>
      <c r="B114" s="23">
        <f>IF($A114&lt;=$B$15,'Données du projet'!$B$40,0)</f>
        <v>0</v>
      </c>
      <c r="C114" s="23">
        <f>IF($A114&lt;=$C$15,'Données du projet'!$C$40,0)</f>
        <v>0</v>
      </c>
      <c r="D114" s="81">
        <f>IF(($A114&lt;=$C$15)*AND($E$4=2),'Données du projet'!$D$40,0)</f>
        <v>0</v>
      </c>
      <c r="F114" s="23">
        <f t="shared" si="3"/>
        <v>0</v>
      </c>
      <c r="G114" s="23">
        <f t="shared" si="3"/>
        <v>0</v>
      </c>
      <c r="H114" s="81">
        <f t="shared" si="4"/>
        <v>0</v>
      </c>
      <c r="I114" s="15"/>
    </row>
    <row r="115" spans="1:9" x14ac:dyDescent="0.2">
      <c r="A115">
        <v>94</v>
      </c>
      <c r="B115" s="23">
        <f>IF($A115&lt;=$B$15,'Données du projet'!$B$40,0)</f>
        <v>0</v>
      </c>
      <c r="C115" s="23">
        <f>IF($A115&lt;=$C$15,'Données du projet'!$C$40,0)</f>
        <v>0</v>
      </c>
      <c r="D115" s="81">
        <f>IF(($A115&lt;=$C$15)*AND($E$4=2),'Données du projet'!$D$40,0)</f>
        <v>0</v>
      </c>
      <c r="F115" s="23">
        <f t="shared" si="3"/>
        <v>0</v>
      </c>
      <c r="G115" s="23">
        <f t="shared" si="3"/>
        <v>0</v>
      </c>
      <c r="H115" s="81">
        <f t="shared" si="4"/>
        <v>0</v>
      </c>
      <c r="I115" s="15"/>
    </row>
    <row r="116" spans="1:9" x14ac:dyDescent="0.2">
      <c r="A116">
        <v>95</v>
      </c>
      <c r="B116" s="23">
        <f>IF($A116&lt;=$B$15,'Données du projet'!$B$40,0)</f>
        <v>0</v>
      </c>
      <c r="C116" s="23">
        <f>IF($A116&lt;=$C$15,'Données du projet'!$C$40,0)</f>
        <v>0</v>
      </c>
      <c r="D116" s="81">
        <f>IF(($A116&lt;=$C$15)*AND($E$4=2),'Données du projet'!$D$40,0)</f>
        <v>0</v>
      </c>
      <c r="F116" s="23">
        <f t="shared" si="3"/>
        <v>0</v>
      </c>
      <c r="G116" s="23">
        <f t="shared" si="3"/>
        <v>0</v>
      </c>
      <c r="H116" s="81">
        <f t="shared" si="4"/>
        <v>0</v>
      </c>
      <c r="I116" s="15"/>
    </row>
    <row r="117" spans="1:9" x14ac:dyDescent="0.2">
      <c r="A117">
        <v>96</v>
      </c>
      <c r="B117" s="23">
        <f>IF($A117&lt;=$B$15,'Données du projet'!$B$40,0)</f>
        <v>0</v>
      </c>
      <c r="C117" s="23">
        <f>IF($A117&lt;=$C$15,'Données du projet'!$C$40,0)</f>
        <v>0</v>
      </c>
      <c r="D117" s="81">
        <f>IF(($A117&lt;=$C$15)*AND($E$4=2),'Données du projet'!$D$40,0)</f>
        <v>0</v>
      </c>
      <c r="F117" s="23">
        <f t="shared" si="3"/>
        <v>0</v>
      </c>
      <c r="G117" s="23">
        <f t="shared" si="3"/>
        <v>0</v>
      </c>
      <c r="H117" s="81">
        <f t="shared" si="4"/>
        <v>0</v>
      </c>
      <c r="I117" s="15"/>
    </row>
    <row r="118" spans="1:9" x14ac:dyDescent="0.2">
      <c r="A118">
        <v>97</v>
      </c>
      <c r="B118" s="23">
        <f>IF($A118&lt;=$B$15,'Données du projet'!$B$40,0)</f>
        <v>0</v>
      </c>
      <c r="C118" s="23">
        <f>IF($A118&lt;=$C$15,'Données du projet'!$C$40,0)</f>
        <v>0</v>
      </c>
      <c r="D118" s="81">
        <f>IF(($A118&lt;=$C$15)*AND($E$4=2),'Données du projet'!$D$40,0)</f>
        <v>0</v>
      </c>
      <c r="F118" s="23">
        <f t="shared" si="3"/>
        <v>0</v>
      </c>
      <c r="G118" s="23">
        <f t="shared" si="3"/>
        <v>0</v>
      </c>
      <c r="H118" s="81">
        <f t="shared" si="4"/>
        <v>0</v>
      </c>
      <c r="I118" s="15"/>
    </row>
    <row r="119" spans="1:9" x14ac:dyDescent="0.2">
      <c r="A119">
        <v>98</v>
      </c>
      <c r="B119" s="23">
        <f>IF($A119&lt;=$B$15,'Données du projet'!$B$40,0)</f>
        <v>0</v>
      </c>
      <c r="C119" s="23">
        <f>IF($A119&lt;=$C$15,'Données du projet'!$C$40,0)</f>
        <v>0</v>
      </c>
      <c r="D119" s="81">
        <f>IF(($A119&lt;=$C$15)*AND($E$4=2),'Données du projet'!$D$40,0)</f>
        <v>0</v>
      </c>
      <c r="F119" s="23">
        <f t="shared" si="3"/>
        <v>0</v>
      </c>
      <c r="G119" s="23">
        <f t="shared" si="3"/>
        <v>0</v>
      </c>
      <c r="H119" s="81">
        <f t="shared" si="4"/>
        <v>0</v>
      </c>
      <c r="I119" s="15"/>
    </row>
    <row r="120" spans="1:9" x14ac:dyDescent="0.2">
      <c r="A120">
        <v>99</v>
      </c>
      <c r="B120" s="23">
        <f>IF($A120&lt;=$B$15,'Données du projet'!$B$40,0)</f>
        <v>0</v>
      </c>
      <c r="C120" s="23">
        <f>IF($A120&lt;=$C$15,'Données du projet'!$C$40,0)</f>
        <v>0</v>
      </c>
      <c r="D120" s="81">
        <f>IF(($A120&lt;=$C$15)*AND($E$4=2),'Données du projet'!$D$40,0)</f>
        <v>0</v>
      </c>
      <c r="F120" s="23">
        <f t="shared" si="3"/>
        <v>0</v>
      </c>
      <c r="G120" s="23">
        <f t="shared" si="3"/>
        <v>0</v>
      </c>
      <c r="H120" s="81">
        <f t="shared" si="4"/>
        <v>0</v>
      </c>
      <c r="I120" s="15"/>
    </row>
    <row r="121" spans="1:9" x14ac:dyDescent="0.2">
      <c r="A121">
        <v>100</v>
      </c>
      <c r="B121" s="23">
        <f>IF($A121&lt;=$B$15,'Données du projet'!$B$40,0)</f>
        <v>0</v>
      </c>
      <c r="C121" s="23">
        <f>IF($A121&lt;=$C$15,'Données du projet'!$C$40,0)</f>
        <v>0</v>
      </c>
      <c r="D121" s="81">
        <f>IF(($A121&lt;=$C$15)*AND($E$4=2),'Données du projet'!$D$40,0)</f>
        <v>0</v>
      </c>
      <c r="F121" s="24">
        <f t="shared" si="3"/>
        <v>0</v>
      </c>
      <c r="G121" s="24">
        <f t="shared" si="3"/>
        <v>0</v>
      </c>
      <c r="H121" s="81">
        <f t="shared" si="4"/>
        <v>0</v>
      </c>
      <c r="I121" s="16"/>
    </row>
  </sheetData>
  <mergeCells count="6">
    <mergeCell ref="F18:H18"/>
    <mergeCell ref="C9:D9"/>
    <mergeCell ref="C19:D19"/>
    <mergeCell ref="G19:H19"/>
    <mergeCell ref="B18:D18"/>
    <mergeCell ref="C15:D15"/>
  </mergeCells>
  <conditionalFormatting sqref="B22:C121">
    <cfRule type="expression" dxfId="27" priority="63">
      <formula>$A22&gt;$B$7</formula>
    </cfRule>
  </conditionalFormatting>
  <conditionalFormatting sqref="D11:D13">
    <cfRule type="expression" dxfId="26" priority="4">
      <formula>$E$4=1</formula>
    </cfRule>
  </conditionalFormatting>
  <conditionalFormatting sqref="D21:D121">
    <cfRule type="expression" dxfId="25" priority="3">
      <formula>$E$4=1</formula>
    </cfRule>
  </conditionalFormatting>
  <conditionalFormatting sqref="H21">
    <cfRule type="expression" dxfId="24" priority="2">
      <formula>$E$4=1</formula>
    </cfRule>
  </conditionalFormatting>
  <conditionalFormatting sqref="H22:H121">
    <cfRule type="expression" dxfId="23" priority="1">
      <formula>$E$4=1</formula>
    </cfRule>
  </conditionalFormatting>
  <dataValidations count="1">
    <dataValidation type="whole" allowBlank="1" showInputMessage="1" showErrorMessage="1" errorTitle="Valeur non correcte" error="Doit être inférieure ou égal à la durée de vie du projet_x000a_" sqref="B15:C15">
      <formula1>0</formula1>
      <formula2>$B$17</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0"/>
  <sheetViews>
    <sheetView workbookViewId="0">
      <pane ySplit="10" topLeftCell="A11" activePane="bottomLeft" state="frozen"/>
      <selection pane="bottomLeft" activeCell="D5" sqref="D5"/>
    </sheetView>
  </sheetViews>
  <sheetFormatPr baseColWidth="10" defaultRowHeight="12.75" x14ac:dyDescent="0.2"/>
  <cols>
    <col min="1" max="1" width="40.5703125" customWidth="1"/>
    <col min="2" max="4" width="20.7109375" customWidth="1"/>
  </cols>
  <sheetData>
    <row r="1" spans="1:5" x14ac:dyDescent="0.2">
      <c r="A1" s="7">
        <f>'Données du projet'!B3</f>
        <v>0</v>
      </c>
    </row>
    <row r="2" spans="1:5" x14ac:dyDescent="0.2">
      <c r="A2" s="7">
        <f>'Données du projet'!B9</f>
        <v>0</v>
      </c>
    </row>
    <row r="3" spans="1:5" x14ac:dyDescent="0.2">
      <c r="A3" t="s">
        <v>17</v>
      </c>
      <c r="B3" s="18">
        <f>'Données du projet'!B11</f>
        <v>0</v>
      </c>
      <c r="C3" s="4"/>
    </row>
    <row r="4" spans="1:5" x14ac:dyDescent="0.2">
      <c r="A4" t="s">
        <v>15</v>
      </c>
      <c r="B4" s="18">
        <f>'Données du projet'!B10</f>
        <v>0</v>
      </c>
    </row>
    <row r="5" spans="1:5" x14ac:dyDescent="0.2">
      <c r="A5" t="s">
        <v>16</v>
      </c>
      <c r="B5" s="6">
        <f ca="1">'Données du projet'!B12</f>
        <v>44040</v>
      </c>
      <c r="D5" s="7" t="str">
        <f>'Données du projet'!B4</f>
        <v>Ligne aérienne</v>
      </c>
      <c r="E5">
        <f>'Données du projet'!F5</f>
        <v>2</v>
      </c>
    </row>
    <row r="6" spans="1:5" x14ac:dyDescent="0.2">
      <c r="B6" s="231"/>
    </row>
    <row r="8" spans="1:5" x14ac:dyDescent="0.2">
      <c r="B8" s="220" t="s">
        <v>19</v>
      </c>
      <c r="C8" s="392" t="s">
        <v>177</v>
      </c>
      <c r="D8" s="393"/>
    </row>
    <row r="9" spans="1:5" x14ac:dyDescent="0.2">
      <c r="B9" s="221"/>
      <c r="C9" s="222" t="s">
        <v>175</v>
      </c>
      <c r="D9" s="223" t="s">
        <v>176</v>
      </c>
    </row>
    <row r="10" spans="1:5" ht="25.5" x14ac:dyDescent="0.2">
      <c r="A10" s="21" t="s">
        <v>35</v>
      </c>
      <c r="B10" s="233">
        <f>'Données du projet'!B42</f>
        <v>0</v>
      </c>
      <c r="C10" s="232">
        <f>'Données du projet'!C42</f>
        <v>0</v>
      </c>
      <c r="D10" s="234">
        <f>IF($E$5=2,'Données du projet'!D42,0)</f>
        <v>0</v>
      </c>
    </row>
  </sheetData>
  <mergeCells count="1">
    <mergeCell ref="C8:D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3"/>
  <sheetViews>
    <sheetView workbookViewId="0">
      <selection activeCell="D15" sqref="D15"/>
    </sheetView>
  </sheetViews>
  <sheetFormatPr baseColWidth="10" defaultRowHeight="12.75" x14ac:dyDescent="0.2"/>
  <cols>
    <col min="1" max="1" width="40.5703125" customWidth="1"/>
    <col min="2" max="4" width="20.7109375" customWidth="1"/>
  </cols>
  <sheetData>
    <row r="1" spans="1:5" x14ac:dyDescent="0.2">
      <c r="A1" s="7">
        <f>'Données du projet'!B3</f>
        <v>0</v>
      </c>
    </row>
    <row r="2" spans="1:5" x14ac:dyDescent="0.2">
      <c r="A2" s="7">
        <f>'Données du projet'!B9</f>
        <v>0</v>
      </c>
    </row>
    <row r="3" spans="1:5" x14ac:dyDescent="0.2">
      <c r="A3" t="s">
        <v>17</v>
      </c>
      <c r="B3" s="5">
        <f>'Données du projet'!B11</f>
        <v>0</v>
      </c>
      <c r="C3" s="4"/>
    </row>
    <row r="4" spans="1:5" x14ac:dyDescent="0.2">
      <c r="A4" t="s">
        <v>15</v>
      </c>
      <c r="B4" s="18">
        <f>'Données du projet'!B10</f>
        <v>0</v>
      </c>
      <c r="D4" s="7">
        <f>'Données du projet'!B5</f>
        <v>0</v>
      </c>
      <c r="E4">
        <f>'Données du projet'!F5</f>
        <v>2</v>
      </c>
    </row>
    <row r="5" spans="1:5" x14ac:dyDescent="0.2">
      <c r="A5" t="s">
        <v>16</v>
      </c>
      <c r="B5" s="6">
        <f ca="1">'Données du projet'!B12</f>
        <v>44040</v>
      </c>
    </row>
    <row r="6" spans="1:5" x14ac:dyDescent="0.2">
      <c r="A6" s="19" t="s">
        <v>83</v>
      </c>
      <c r="B6" s="65">
        <f>'Données du projet'!B32</f>
        <v>0</v>
      </c>
      <c r="C6" s="250" t="s">
        <v>187</v>
      </c>
      <c r="D6" s="250" t="s">
        <v>161</v>
      </c>
    </row>
    <row r="7" spans="1:5" x14ac:dyDescent="0.2">
      <c r="A7" s="19" t="s">
        <v>186</v>
      </c>
      <c r="C7" s="65">
        <f>'Données du projet'!C32</f>
        <v>0</v>
      </c>
      <c r="D7" s="65">
        <f>IF(E4=2,'Données du projet'!D32,0)</f>
        <v>0</v>
      </c>
    </row>
    <row r="8" spans="1:5" x14ac:dyDescent="0.2">
      <c r="A8" s="19"/>
    </row>
    <row r="9" spans="1:5" x14ac:dyDescent="0.2">
      <c r="A9" s="19"/>
      <c r="B9" s="235"/>
    </row>
    <row r="10" spans="1:5" x14ac:dyDescent="0.2">
      <c r="A10" s="19"/>
    </row>
    <row r="11" spans="1:5" x14ac:dyDescent="0.2">
      <c r="B11" s="220" t="s">
        <v>19</v>
      </c>
      <c r="C11" s="412" t="s">
        <v>177</v>
      </c>
      <c r="D11" s="393"/>
    </row>
    <row r="12" spans="1:5" x14ac:dyDescent="0.2">
      <c r="B12" s="221"/>
      <c r="C12" s="236" t="s">
        <v>175</v>
      </c>
      <c r="D12" s="223" t="s">
        <v>176</v>
      </c>
    </row>
    <row r="13" spans="1:5" x14ac:dyDescent="0.2">
      <c r="A13" s="21" t="s">
        <v>36</v>
      </c>
      <c r="B13" s="247">
        <f>SUM(B14:B19)</f>
        <v>0</v>
      </c>
      <c r="C13" s="240">
        <f>SUM(C14:C19)</f>
        <v>0</v>
      </c>
      <c r="D13" s="241">
        <f>SUM(D14:D19)</f>
        <v>0</v>
      </c>
    </row>
    <row r="14" spans="1:5" x14ac:dyDescent="0.2">
      <c r="A14" t="s">
        <v>75</v>
      </c>
      <c r="B14" s="237">
        <f>'Données du projet'!B45</f>
        <v>0</v>
      </c>
      <c r="C14" s="242" t="s">
        <v>73</v>
      </c>
      <c r="D14" s="243">
        <f>IF($E$4=2,'Données du projet'!D45,0)</f>
        <v>0</v>
      </c>
    </row>
    <row r="15" spans="1:5" x14ac:dyDescent="0.2">
      <c r="A15" t="s">
        <v>45</v>
      </c>
      <c r="B15" s="237">
        <f>'Données du projet'!B46</f>
        <v>0</v>
      </c>
      <c r="C15" s="242" t="s">
        <v>73</v>
      </c>
      <c r="D15" s="243">
        <f>IF($E$4=2,'Données du projet'!D46,0)</f>
        <v>0</v>
      </c>
    </row>
    <row r="16" spans="1:5" x14ac:dyDescent="0.2">
      <c r="A16" t="s">
        <v>44</v>
      </c>
      <c r="B16" s="237">
        <f>'Données du projet'!B47</f>
        <v>0</v>
      </c>
      <c r="C16" s="244">
        <f>'Données du projet'!C47</f>
        <v>0</v>
      </c>
      <c r="D16" s="245" t="s">
        <v>73</v>
      </c>
    </row>
    <row r="17" spans="1:4" x14ac:dyDescent="0.2">
      <c r="A17" t="s">
        <v>43</v>
      </c>
      <c r="B17" s="238" t="s">
        <v>73</v>
      </c>
      <c r="C17" s="244">
        <f>'Données du projet'!C48</f>
        <v>0</v>
      </c>
      <c r="D17" s="245" t="s">
        <v>73</v>
      </c>
    </row>
    <row r="18" spans="1:4" x14ac:dyDescent="0.2">
      <c r="A18" t="s">
        <v>80</v>
      </c>
      <c r="B18" s="238" t="s">
        <v>73</v>
      </c>
      <c r="C18" s="244">
        <f>'Données du projet'!C49</f>
        <v>0</v>
      </c>
      <c r="D18" s="245" t="s">
        <v>73</v>
      </c>
    </row>
    <row r="19" spans="1:4" ht="25.5" x14ac:dyDescent="0.2">
      <c r="A19" s="92" t="s">
        <v>168</v>
      </c>
      <c r="B19" s="239">
        <f>'Données du projet'!B50</f>
        <v>0</v>
      </c>
      <c r="C19" s="246">
        <f>'Données du projet'!C50</f>
        <v>0</v>
      </c>
      <c r="D19" s="248" t="s">
        <v>73</v>
      </c>
    </row>
    <row r="20" spans="1:4" x14ac:dyDescent="0.2">
      <c r="D20" s="26"/>
    </row>
    <row r="21" spans="1:4" x14ac:dyDescent="0.2">
      <c r="D21" s="26"/>
    </row>
    <row r="22" spans="1:4" x14ac:dyDescent="0.2">
      <c r="D22" s="26"/>
    </row>
    <row r="23" spans="1:4" x14ac:dyDescent="0.2">
      <c r="D23" s="26"/>
    </row>
  </sheetData>
  <mergeCells count="1">
    <mergeCell ref="C11:D11"/>
  </mergeCells>
  <conditionalFormatting sqref="D13:D15 D7">
    <cfRule type="expression" dxfId="22" priority="1">
      <formula>$E$4=1</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6"/>
  <sheetViews>
    <sheetView workbookViewId="0">
      <pane ySplit="11" topLeftCell="A12" activePane="bottomLeft" state="frozen"/>
      <selection pane="bottomLeft" activeCell="D4" sqref="D4"/>
    </sheetView>
  </sheetViews>
  <sheetFormatPr baseColWidth="10" defaultRowHeight="12.75" x14ac:dyDescent="0.2"/>
  <cols>
    <col min="1" max="1" width="40.5703125" customWidth="1"/>
    <col min="2" max="4" width="20.7109375" customWidth="1"/>
  </cols>
  <sheetData>
    <row r="1" spans="1:5" x14ac:dyDescent="0.2">
      <c r="A1" s="7">
        <f>'Données du projet'!B3</f>
        <v>0</v>
      </c>
    </row>
    <row r="2" spans="1:5" x14ac:dyDescent="0.2">
      <c r="A2" s="35">
        <f>'Données du projet'!B9</f>
        <v>0</v>
      </c>
    </row>
    <row r="3" spans="1:5" x14ac:dyDescent="0.2">
      <c r="A3" t="s">
        <v>17</v>
      </c>
      <c r="B3" s="5">
        <f>'Données du projet'!B11</f>
        <v>0</v>
      </c>
      <c r="C3" s="4"/>
    </row>
    <row r="4" spans="1:5" x14ac:dyDescent="0.2">
      <c r="A4" t="s">
        <v>15</v>
      </c>
      <c r="B4" s="18">
        <f>'Données du projet'!B10</f>
        <v>0</v>
      </c>
      <c r="D4" s="7">
        <f>'Données du projet'!B5</f>
        <v>0</v>
      </c>
      <c r="E4">
        <f>'Données du projet'!F5</f>
        <v>2</v>
      </c>
    </row>
    <row r="5" spans="1:5" x14ac:dyDescent="0.2">
      <c r="A5" t="s">
        <v>16</v>
      </c>
      <c r="B5" s="6">
        <f ca="1">'Données du projet'!B12</f>
        <v>44040</v>
      </c>
    </row>
    <row r="7" spans="1:5" x14ac:dyDescent="0.2">
      <c r="B7" s="220" t="s">
        <v>19</v>
      </c>
      <c r="C7" s="392" t="s">
        <v>177</v>
      </c>
      <c r="D7" s="393"/>
    </row>
    <row r="8" spans="1:5" x14ac:dyDescent="0.2">
      <c r="B8" s="221"/>
      <c r="C8" s="222" t="s">
        <v>175</v>
      </c>
      <c r="D8" s="223" t="s">
        <v>176</v>
      </c>
    </row>
    <row r="9" spans="1:5" x14ac:dyDescent="0.2">
      <c r="A9" s="21" t="s">
        <v>37</v>
      </c>
      <c r="B9" s="47">
        <f>B10+B11</f>
        <v>0</v>
      </c>
      <c r="C9" s="47">
        <f>C10+C11</f>
        <v>0</v>
      </c>
      <c r="D9" s="47">
        <f>D10+D11</f>
        <v>0</v>
      </c>
    </row>
    <row r="10" spans="1:5" x14ac:dyDescent="0.2">
      <c r="A10" t="s">
        <v>40</v>
      </c>
      <c r="B10" s="48">
        <f>'Données du projet'!B53</f>
        <v>0</v>
      </c>
      <c r="C10" s="48">
        <f>'Données du projet'!C53</f>
        <v>0</v>
      </c>
      <c r="D10" s="48">
        <f>IF($E$4=2,'Données du projet'!D53,0)</f>
        <v>0</v>
      </c>
    </row>
    <row r="11" spans="1:5" x14ac:dyDescent="0.2">
      <c r="A11" t="s">
        <v>41</v>
      </c>
      <c r="B11" s="48">
        <f>'Données du projet'!B54</f>
        <v>0</v>
      </c>
      <c r="C11" s="48">
        <f>'Données du projet'!C54</f>
        <v>0</v>
      </c>
      <c r="D11" s="48">
        <f>IF($E$4=2,'Données du projet'!D54,0)</f>
        <v>0</v>
      </c>
    </row>
    <row r="12" spans="1:5" x14ac:dyDescent="0.2">
      <c r="D12" s="26"/>
    </row>
    <row r="13" spans="1:5" x14ac:dyDescent="0.2">
      <c r="D13" s="26"/>
    </row>
    <row r="14" spans="1:5" x14ac:dyDescent="0.2">
      <c r="D14" s="26"/>
    </row>
    <row r="15" spans="1:5" x14ac:dyDescent="0.2">
      <c r="D15" s="26"/>
    </row>
    <row r="16" spans="1:5" x14ac:dyDescent="0.2">
      <c r="D16" s="26"/>
    </row>
  </sheetData>
  <mergeCells count="1">
    <mergeCell ref="C7:D7"/>
  </mergeCells>
  <conditionalFormatting sqref="D9:D11">
    <cfRule type="expression" dxfId="21" priority="1">
      <formula>$E$4=1</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9"/>
  <sheetViews>
    <sheetView workbookViewId="0">
      <pane ySplit="11" topLeftCell="A12" activePane="bottomLeft" state="frozen"/>
      <selection pane="bottomLeft" activeCell="D10" sqref="D10"/>
    </sheetView>
  </sheetViews>
  <sheetFormatPr baseColWidth="10" defaultRowHeight="12.75" x14ac:dyDescent="0.2"/>
  <cols>
    <col min="1" max="1" width="40.5703125" customWidth="1"/>
    <col min="2" max="4" width="20.7109375" customWidth="1"/>
  </cols>
  <sheetData>
    <row r="1" spans="1:5" x14ac:dyDescent="0.2">
      <c r="A1" s="7">
        <f>'Données du projet'!B3</f>
        <v>0</v>
      </c>
    </row>
    <row r="2" spans="1:5" x14ac:dyDescent="0.2">
      <c r="A2" s="7">
        <f>'Données du projet'!B9</f>
        <v>0</v>
      </c>
    </row>
    <row r="3" spans="1:5" x14ac:dyDescent="0.2">
      <c r="A3" t="s">
        <v>17</v>
      </c>
      <c r="B3" s="5">
        <f>'Données du projet'!B11</f>
        <v>0</v>
      </c>
      <c r="C3" s="4"/>
    </row>
    <row r="4" spans="1:5" x14ac:dyDescent="0.2">
      <c r="A4" t="s">
        <v>15</v>
      </c>
      <c r="B4" s="18">
        <f>'Données du projet'!B10</f>
        <v>0</v>
      </c>
      <c r="D4" s="7">
        <f>'Données du projet'!B5</f>
        <v>0</v>
      </c>
      <c r="E4">
        <f>'Données du projet'!F5</f>
        <v>2</v>
      </c>
    </row>
    <row r="5" spans="1:5" x14ac:dyDescent="0.2">
      <c r="A5" t="s">
        <v>16</v>
      </c>
      <c r="B5" s="6">
        <f ca="1">'Données du projet'!B12</f>
        <v>44040</v>
      </c>
    </row>
    <row r="7" spans="1:5" x14ac:dyDescent="0.2">
      <c r="B7" s="199" t="s">
        <v>19</v>
      </c>
      <c r="C7" s="392" t="s">
        <v>177</v>
      </c>
      <c r="D7" s="393"/>
    </row>
    <row r="8" spans="1:5" x14ac:dyDescent="0.2">
      <c r="B8" s="198"/>
      <c r="C8" s="222" t="s">
        <v>175</v>
      </c>
      <c r="D8" s="223" t="s">
        <v>176</v>
      </c>
    </row>
    <row r="9" spans="1:5" ht="25.5" x14ac:dyDescent="0.2">
      <c r="A9" s="21" t="s">
        <v>39</v>
      </c>
      <c r="B9" s="47">
        <f>B10+B11</f>
        <v>0</v>
      </c>
      <c r="C9" s="47">
        <f>C10+C11</f>
        <v>0</v>
      </c>
      <c r="D9" s="47">
        <f>D10+D11</f>
        <v>0</v>
      </c>
    </row>
    <row r="10" spans="1:5" x14ac:dyDescent="0.2">
      <c r="A10" t="s">
        <v>76</v>
      </c>
      <c r="B10" s="48">
        <f>'Données du projet'!B57</f>
        <v>0</v>
      </c>
      <c r="C10" s="48">
        <f>'Données du projet'!C57</f>
        <v>0</v>
      </c>
      <c r="D10" s="44">
        <f>IF($E$4=2,'Données du projet'!D57,0)</f>
        <v>0</v>
      </c>
    </row>
    <row r="11" spans="1:5" x14ac:dyDescent="0.2">
      <c r="A11" t="s">
        <v>77</v>
      </c>
      <c r="B11" s="48">
        <f>'Données du projet'!B58</f>
        <v>0</v>
      </c>
      <c r="C11" s="48">
        <f>'Données du projet'!C58</f>
        <v>0</v>
      </c>
      <c r="D11" s="44">
        <f>IF($E$4=2,'Données du projet'!D58,0)</f>
        <v>0</v>
      </c>
    </row>
    <row r="12" spans="1:5" x14ac:dyDescent="0.2">
      <c r="D12" s="26"/>
    </row>
    <row r="13" spans="1:5" x14ac:dyDescent="0.2">
      <c r="D13" s="26"/>
    </row>
    <row r="14" spans="1:5" x14ac:dyDescent="0.2">
      <c r="D14" s="26"/>
    </row>
    <row r="15" spans="1:5" x14ac:dyDescent="0.2">
      <c r="D15" s="26"/>
    </row>
    <row r="16" spans="1:5" x14ac:dyDescent="0.2">
      <c r="D16" s="26"/>
    </row>
    <row r="17" spans="4:4" x14ac:dyDescent="0.2">
      <c r="D17" s="26"/>
    </row>
    <row r="18" spans="4:4" x14ac:dyDescent="0.2">
      <c r="D18" s="26"/>
    </row>
    <row r="19" spans="4:4" x14ac:dyDescent="0.2">
      <c r="D19" s="26"/>
    </row>
  </sheetData>
  <mergeCells count="1">
    <mergeCell ref="C7:D7"/>
  </mergeCells>
  <conditionalFormatting sqref="D9:D11">
    <cfRule type="expression" dxfId="20" priority="1">
      <formula>$E$4=1</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138"/>
  <sheetViews>
    <sheetView zoomScaleNormal="100" workbookViewId="0">
      <selection activeCell="D17" sqref="D17"/>
    </sheetView>
  </sheetViews>
  <sheetFormatPr baseColWidth="10" defaultRowHeight="12.75" x14ac:dyDescent="0.2"/>
  <cols>
    <col min="1" max="1" width="40.5703125" style="2" customWidth="1"/>
    <col min="2" max="4" width="22.5703125" customWidth="1"/>
    <col min="5" max="5" width="3.140625" customWidth="1"/>
    <col min="6" max="8" width="22.5703125" customWidth="1"/>
    <col min="9" max="9" width="2.5703125" customWidth="1"/>
    <col min="10" max="10" width="14.5703125" customWidth="1"/>
    <col min="11" max="11" width="14.42578125" customWidth="1"/>
    <col min="12" max="16" width="11.42578125" style="73" customWidth="1"/>
    <col min="17" max="17" width="20.5703125" customWidth="1"/>
    <col min="18" max="18" width="3" customWidth="1"/>
    <col min="19" max="20" width="20.5703125" customWidth="1"/>
  </cols>
  <sheetData>
    <row r="1" spans="1:16" x14ac:dyDescent="0.2">
      <c r="A1" s="8">
        <f>'Données du projet'!B3</f>
        <v>0</v>
      </c>
      <c r="F1" s="1"/>
      <c r="G1" s="1"/>
      <c r="H1" s="1"/>
      <c r="I1" s="1"/>
    </row>
    <row r="2" spans="1:16" x14ac:dyDescent="0.2">
      <c r="A2" s="8">
        <f>'Données du projet'!B9</f>
        <v>0</v>
      </c>
      <c r="F2" s="1"/>
      <c r="G2" s="1"/>
      <c r="H2" s="1"/>
      <c r="I2" s="1"/>
    </row>
    <row r="3" spans="1:16" s="27" customFormat="1" x14ac:dyDescent="0.2">
      <c r="A3" s="27" t="s">
        <v>17</v>
      </c>
      <c r="B3" s="34">
        <f>'Données du projet'!B11</f>
        <v>0</v>
      </c>
      <c r="C3"/>
      <c r="D3" s="33"/>
      <c r="F3" s="1"/>
      <c r="G3" s="1"/>
      <c r="H3" s="1"/>
      <c r="I3" s="1"/>
      <c r="L3" s="74"/>
      <c r="M3" s="73"/>
      <c r="N3" s="73"/>
      <c r="O3" s="74"/>
      <c r="P3" s="74"/>
    </row>
    <row r="4" spans="1:16" ht="12.75" customHeight="1" x14ac:dyDescent="0.2">
      <c r="A4" t="s">
        <v>15</v>
      </c>
      <c r="B4" s="18">
        <f>'Données du projet'!B10</f>
        <v>0</v>
      </c>
      <c r="D4" s="7">
        <f>'Données du projet'!B5</f>
        <v>0</v>
      </c>
      <c r="E4">
        <f>'Données du projet'!F5</f>
        <v>2</v>
      </c>
      <c r="F4" s="1"/>
      <c r="G4" s="1"/>
      <c r="H4" s="1"/>
      <c r="I4" s="1"/>
    </row>
    <row r="5" spans="1:16" x14ac:dyDescent="0.2">
      <c r="A5" t="s">
        <v>16</v>
      </c>
      <c r="B5" s="6">
        <f ca="1">'Données du projet'!B12</f>
        <v>44040</v>
      </c>
      <c r="F5" s="1"/>
      <c r="G5" s="1"/>
      <c r="H5" s="1"/>
      <c r="I5" s="1"/>
    </row>
    <row r="6" spans="1:16" x14ac:dyDescent="0.2">
      <c r="A6"/>
      <c r="F6" s="1"/>
      <c r="G6" s="1"/>
      <c r="H6" s="1"/>
      <c r="I6" s="1"/>
    </row>
    <row r="7" spans="1:16" x14ac:dyDescent="0.2">
      <c r="A7"/>
      <c r="B7" s="199" t="s">
        <v>19</v>
      </c>
      <c r="C7" s="392" t="s">
        <v>177</v>
      </c>
      <c r="D7" s="393"/>
      <c r="F7" s="1"/>
      <c r="G7" s="1"/>
      <c r="H7" s="1"/>
      <c r="I7" s="1"/>
    </row>
    <row r="8" spans="1:16" x14ac:dyDescent="0.2">
      <c r="B8" s="198"/>
      <c r="C8" s="255" t="s">
        <v>175</v>
      </c>
      <c r="D8" s="223" t="s">
        <v>176</v>
      </c>
      <c r="F8" s="1"/>
      <c r="G8" s="1"/>
      <c r="H8" s="1"/>
      <c r="I8" s="1"/>
    </row>
    <row r="9" spans="1:16" s="1" customFormat="1" x14ac:dyDescent="0.2">
      <c r="A9" s="21" t="s">
        <v>38</v>
      </c>
      <c r="B9" s="233">
        <f>B10+B11</f>
        <v>0</v>
      </c>
      <c r="C9" s="252">
        <f>C10+C11</f>
        <v>0</v>
      </c>
      <c r="D9" s="50">
        <f>D10+D11</f>
        <v>0</v>
      </c>
      <c r="L9" s="75"/>
      <c r="M9" s="73"/>
      <c r="N9" s="73"/>
      <c r="O9" s="75"/>
      <c r="P9" s="75"/>
    </row>
    <row r="10" spans="1:16" x14ac:dyDescent="0.2">
      <c r="A10" s="2" t="s">
        <v>58</v>
      </c>
      <c r="B10" s="52">
        <f>F36</f>
        <v>0</v>
      </c>
      <c r="C10" s="55">
        <f>G36</f>
        <v>0</v>
      </c>
      <c r="D10" s="253">
        <f>H36</f>
        <v>0</v>
      </c>
      <c r="F10" s="1"/>
      <c r="G10" s="1"/>
      <c r="H10" s="1"/>
      <c r="I10" s="1"/>
    </row>
    <row r="11" spans="1:16" x14ac:dyDescent="0.2">
      <c r="A11" s="2" t="s">
        <v>103</v>
      </c>
      <c r="B11" s="57">
        <f>F23</f>
        <v>0</v>
      </c>
      <c r="C11" s="56">
        <f>G23</f>
        <v>0</v>
      </c>
      <c r="D11" s="254">
        <f>H23</f>
        <v>0</v>
      </c>
      <c r="F11" s="1"/>
      <c r="G11" s="1"/>
      <c r="H11" s="1"/>
      <c r="I11" s="1"/>
    </row>
    <row r="12" spans="1:16" x14ac:dyDescent="0.2">
      <c r="F12" s="1"/>
      <c r="G12" s="1"/>
      <c r="H12" s="1"/>
      <c r="I12" s="1"/>
    </row>
    <row r="13" spans="1:16" x14ac:dyDescent="0.2">
      <c r="A13" s="2" t="s">
        <v>69</v>
      </c>
      <c r="B13" s="17">
        <f>'Données du projet'!B28</f>
        <v>3.3300000000000003E-2</v>
      </c>
      <c r="C13" s="10"/>
      <c r="D13" s="10"/>
      <c r="F13" s="1"/>
      <c r="G13" s="1"/>
      <c r="H13" s="1"/>
      <c r="I13" s="1"/>
    </row>
    <row r="14" spans="1:16" x14ac:dyDescent="0.2">
      <c r="A14" s="2" t="s">
        <v>54</v>
      </c>
      <c r="B14" s="46">
        <f>'Données du projet'!B22</f>
        <v>80</v>
      </c>
      <c r="C14" s="10"/>
      <c r="F14" s="1"/>
      <c r="G14" s="1"/>
      <c r="H14" s="1"/>
      <c r="I14" s="1"/>
    </row>
    <row r="15" spans="1:16" x14ac:dyDescent="0.2">
      <c r="A15" s="2" t="s">
        <v>49</v>
      </c>
      <c r="B15" s="64" t="str">
        <f>'Données du projet'!B14</f>
        <v>NR7</v>
      </c>
      <c r="C15" s="10"/>
      <c r="F15" s="1"/>
      <c r="G15" s="1"/>
      <c r="H15" s="1"/>
      <c r="I15" s="1"/>
    </row>
    <row r="16" spans="1:16" x14ac:dyDescent="0.2">
      <c r="A16" s="19" t="s">
        <v>83</v>
      </c>
      <c r="B16" s="65">
        <f>'Données du projet'!B32</f>
        <v>0</v>
      </c>
      <c r="C16" s="250" t="s">
        <v>187</v>
      </c>
      <c r="D16" s="250" t="s">
        <v>161</v>
      </c>
      <c r="F16" s="1"/>
      <c r="G16" s="1"/>
      <c r="H16" s="1"/>
      <c r="I16" s="1"/>
    </row>
    <row r="17" spans="1:19" x14ac:dyDescent="0.2">
      <c r="A17" s="19" t="s">
        <v>109</v>
      </c>
      <c r="B17" s="250"/>
      <c r="C17" s="65">
        <f>'Données du projet'!C32</f>
        <v>0</v>
      </c>
      <c r="D17" s="65">
        <f>IF(E4=2,'Données du projet'!D32,0)</f>
        <v>0</v>
      </c>
      <c r="F17" s="1"/>
      <c r="G17" s="1"/>
      <c r="H17" s="1"/>
      <c r="I17" s="1"/>
    </row>
    <row r="18" spans="1:19" x14ac:dyDescent="0.2">
      <c r="A18" s="19" t="s">
        <v>101</v>
      </c>
      <c r="B18" s="78">
        <f>'Données du projet'!B61</f>
        <v>0</v>
      </c>
      <c r="C18" s="78">
        <f>'Données du projet'!C61</f>
        <v>0</v>
      </c>
      <c r="D18" s="78">
        <f>IF(E4=2,'Données du projet'!D61,0)</f>
        <v>0</v>
      </c>
      <c r="F18" s="1"/>
      <c r="G18" s="1"/>
      <c r="H18" s="1"/>
      <c r="I18" s="1"/>
    </row>
    <row r="19" spans="1:19" x14ac:dyDescent="0.2">
      <c r="A19" s="67"/>
      <c r="B19" s="67"/>
      <c r="C19" s="92"/>
      <c r="F19" s="1"/>
      <c r="G19" s="1"/>
      <c r="H19" s="1"/>
      <c r="I19" s="1"/>
    </row>
    <row r="20" spans="1:19" x14ac:dyDescent="0.2">
      <c r="A20" s="3"/>
      <c r="B20" s="407" t="s">
        <v>182</v>
      </c>
      <c r="C20" s="413"/>
      <c r="D20" s="409"/>
      <c r="E20" s="1"/>
      <c r="F20" s="407" t="s">
        <v>183</v>
      </c>
      <c r="G20" s="413"/>
      <c r="H20" s="409"/>
      <c r="I20" s="1"/>
    </row>
    <row r="21" spans="1:19" x14ac:dyDescent="0.2">
      <c r="A21" s="1"/>
      <c r="B21" s="199" t="s">
        <v>19</v>
      </c>
      <c r="C21" s="392" t="s">
        <v>177</v>
      </c>
      <c r="D21" s="393"/>
      <c r="E21" s="12"/>
      <c r="F21" s="199" t="s">
        <v>19</v>
      </c>
      <c r="G21" s="392" t="s">
        <v>177</v>
      </c>
      <c r="H21" s="393"/>
      <c r="I21" s="1"/>
      <c r="S21" s="73"/>
    </row>
    <row r="22" spans="1:19" x14ac:dyDescent="0.2">
      <c r="A22" s="1"/>
      <c r="B22" s="198"/>
      <c r="C22" s="222" t="s">
        <v>175</v>
      </c>
      <c r="D22" s="256" t="s">
        <v>176</v>
      </c>
      <c r="E22" s="12"/>
      <c r="F22" s="198"/>
      <c r="G22" s="222" t="s">
        <v>175</v>
      </c>
      <c r="H22" s="256" t="s">
        <v>176</v>
      </c>
      <c r="I22" s="1"/>
      <c r="S22" s="73"/>
    </row>
    <row r="23" spans="1:19" x14ac:dyDescent="0.2">
      <c r="A23" s="11" t="s">
        <v>24</v>
      </c>
      <c r="B23" s="49">
        <f>SUM(B24:B31)</f>
        <v>0</v>
      </c>
      <c r="C23" s="49">
        <f>SUM(C24:C31)</f>
        <v>0</v>
      </c>
      <c r="D23" s="49">
        <f>SUM(D24:D31)</f>
        <v>0</v>
      </c>
      <c r="E23" s="51"/>
      <c r="F23" s="49">
        <f>SUM(F24:F31)</f>
        <v>0</v>
      </c>
      <c r="G23" s="49">
        <f t="shared" ref="G23:H23" si="0">SUM(G24:G31)</f>
        <v>0</v>
      </c>
      <c r="H23" s="49">
        <f t="shared" si="0"/>
        <v>0</v>
      </c>
      <c r="I23" s="1"/>
    </row>
    <row r="24" spans="1:19" x14ac:dyDescent="0.2">
      <c r="A24" s="86">
        <f>'Données du projet'!F62</f>
        <v>0</v>
      </c>
      <c r="B24" s="55">
        <f>'Données du projet'!B62*$B$16</f>
        <v>0</v>
      </c>
      <c r="C24" s="55">
        <f>'Données du projet'!C62*$C$17</f>
        <v>0</v>
      </c>
      <c r="D24" s="55">
        <f>'Données du projet'!D62*$D$17</f>
        <v>0</v>
      </c>
      <c r="E24" s="54"/>
      <c r="F24" s="84">
        <f>B24/(1+$B$13)^$A24</f>
        <v>0</v>
      </c>
      <c r="G24" s="85">
        <f>C24/(1+$B$13)^$A24</f>
        <v>0</v>
      </c>
      <c r="H24" s="85">
        <f t="shared" ref="H24:H27" si="1">D24/(1+$B$13)^$A24</f>
        <v>0</v>
      </c>
      <c r="I24" s="1"/>
    </row>
    <row r="25" spans="1:19" x14ac:dyDescent="0.2">
      <c r="A25" s="86">
        <f>'Données du projet'!F63</f>
        <v>0</v>
      </c>
      <c r="B25" s="55">
        <f>'Données du projet'!B63*$B$16</f>
        <v>0</v>
      </c>
      <c r="C25" s="55">
        <f>'Données du projet'!C63*$C$17</f>
        <v>0</v>
      </c>
      <c r="D25" s="55">
        <f>'Données du projet'!D63*$D$17</f>
        <v>0</v>
      </c>
      <c r="E25" s="54"/>
      <c r="F25" s="55">
        <f>B25/(1+$B$13)^$A25</f>
        <v>0</v>
      </c>
      <c r="G25" s="52">
        <f t="shared" ref="G25:G31" si="2">C25/(1+$B$13)^$A25</f>
        <v>0</v>
      </c>
      <c r="H25" s="52">
        <f>D25/(1+$B$13)^$A25</f>
        <v>0</v>
      </c>
      <c r="I25" s="1"/>
      <c r="L25"/>
    </row>
    <row r="26" spans="1:19" x14ac:dyDescent="0.2">
      <c r="A26" s="86">
        <f>'Données du projet'!F64</f>
        <v>0</v>
      </c>
      <c r="B26" s="55">
        <f>'Données du projet'!B64*$B$16</f>
        <v>0</v>
      </c>
      <c r="C26" s="55">
        <f>'Données du projet'!C64*$C$17</f>
        <v>0</v>
      </c>
      <c r="D26" s="55">
        <f>'Données du projet'!D64*$D$17</f>
        <v>0</v>
      </c>
      <c r="E26" s="54"/>
      <c r="F26" s="55">
        <f>B26/(1+$B$13)^$A26</f>
        <v>0</v>
      </c>
      <c r="G26" s="52">
        <f t="shared" si="2"/>
        <v>0</v>
      </c>
      <c r="H26" s="52">
        <f>D26/(1+$B$13)^$A26</f>
        <v>0</v>
      </c>
      <c r="I26" s="1"/>
      <c r="L26"/>
    </row>
    <row r="27" spans="1:19" x14ac:dyDescent="0.2">
      <c r="A27" s="86">
        <f>'Données du projet'!F65</f>
        <v>0</v>
      </c>
      <c r="B27" s="55">
        <f>'Données du projet'!B65*$B$16</f>
        <v>0</v>
      </c>
      <c r="C27" s="55">
        <f>'Données du projet'!C65*$C$17</f>
        <v>0</v>
      </c>
      <c r="D27" s="55">
        <f>'Données du projet'!D65*$D$17</f>
        <v>0</v>
      </c>
      <c r="E27" s="54"/>
      <c r="F27" s="55">
        <f>B27/(1+$B$13)^$A27</f>
        <v>0</v>
      </c>
      <c r="G27" s="52">
        <f t="shared" si="2"/>
        <v>0</v>
      </c>
      <c r="H27" s="52">
        <f t="shared" si="1"/>
        <v>0</v>
      </c>
      <c r="I27" s="1"/>
      <c r="L27"/>
    </row>
    <row r="28" spans="1:19" x14ac:dyDescent="0.2">
      <c r="A28" s="86">
        <f>'Données du projet'!F66</f>
        <v>0</v>
      </c>
      <c r="B28" s="55">
        <f>'Données du projet'!B66*$B$16</f>
        <v>0</v>
      </c>
      <c r="C28" s="55">
        <f>'Données du projet'!C66*$C$17</f>
        <v>0</v>
      </c>
      <c r="D28" s="55">
        <f>'Données du projet'!D66*$D$17</f>
        <v>0</v>
      </c>
      <c r="E28" s="54"/>
      <c r="F28" s="55">
        <f t="shared" ref="F28:F31" si="3">B28/(1+$B$13)^$A28</f>
        <v>0</v>
      </c>
      <c r="G28" s="52">
        <f t="shared" si="2"/>
        <v>0</v>
      </c>
      <c r="H28" s="52">
        <f t="shared" ref="H28:H31" si="4">D28/(1+$B$13)^$A28</f>
        <v>0</v>
      </c>
      <c r="I28" s="1"/>
      <c r="L28"/>
    </row>
    <row r="29" spans="1:19" x14ac:dyDescent="0.2">
      <c r="A29" s="86">
        <f>'Données du projet'!F67</f>
        <v>0</v>
      </c>
      <c r="B29" s="55">
        <f>'Données du projet'!B67*$B$16</f>
        <v>0</v>
      </c>
      <c r="C29" s="55">
        <f>'Données du projet'!C67*$C$17</f>
        <v>0</v>
      </c>
      <c r="D29" s="55">
        <f>'Données du projet'!D67*$D$17</f>
        <v>0</v>
      </c>
      <c r="E29" s="54"/>
      <c r="F29" s="55">
        <f t="shared" si="3"/>
        <v>0</v>
      </c>
      <c r="G29" s="52">
        <f>C29/(1+$B$13)^$A29</f>
        <v>0</v>
      </c>
      <c r="H29" s="52">
        <f t="shared" si="4"/>
        <v>0</v>
      </c>
      <c r="I29" s="1"/>
      <c r="L29"/>
    </row>
    <row r="30" spans="1:19" x14ac:dyDescent="0.2">
      <c r="A30" s="86">
        <f>'Données du projet'!F68</f>
        <v>0</v>
      </c>
      <c r="B30" s="55">
        <f>'Données du projet'!B68*$B$16</f>
        <v>0</v>
      </c>
      <c r="C30" s="55">
        <f>'Données du projet'!C68*$C$17</f>
        <v>0</v>
      </c>
      <c r="D30" s="55">
        <f>'Données du projet'!D68*$D$17</f>
        <v>0</v>
      </c>
      <c r="E30" s="54"/>
      <c r="F30" s="55">
        <f t="shared" si="3"/>
        <v>0</v>
      </c>
      <c r="G30" s="52">
        <f t="shared" si="2"/>
        <v>0</v>
      </c>
      <c r="H30" s="52">
        <f t="shared" si="4"/>
        <v>0</v>
      </c>
      <c r="I30" s="1"/>
      <c r="L30"/>
    </row>
    <row r="31" spans="1:19" x14ac:dyDescent="0.2">
      <c r="A31" s="86">
        <f>'Données du projet'!F69</f>
        <v>0</v>
      </c>
      <c r="B31" s="56">
        <f>'Données du projet'!B69*$B$16</f>
        <v>0</v>
      </c>
      <c r="C31" s="55">
        <f>'Données du projet'!C69*$C$17</f>
        <v>0</v>
      </c>
      <c r="D31" s="55">
        <f>'Données du projet'!D69*$D$17</f>
        <v>0</v>
      </c>
      <c r="E31" s="54"/>
      <c r="F31" s="56">
        <f t="shared" si="3"/>
        <v>0</v>
      </c>
      <c r="G31" s="57">
        <f t="shared" si="2"/>
        <v>0</v>
      </c>
      <c r="H31" s="57">
        <f t="shared" si="4"/>
        <v>0</v>
      </c>
      <c r="I31" s="1"/>
      <c r="L31"/>
    </row>
    <row r="32" spans="1:19" x14ac:dyDescent="0.2">
      <c r="B32" s="10"/>
      <c r="C32" s="10"/>
      <c r="D32" s="10"/>
      <c r="I32" s="15"/>
      <c r="L32"/>
    </row>
    <row r="33" spans="1:16" s="1" customFormat="1" x14ac:dyDescent="0.2">
      <c r="A33" s="3"/>
      <c r="B33" s="407" t="s">
        <v>184</v>
      </c>
      <c r="C33" s="413"/>
      <c r="D33" s="409"/>
      <c r="F33" s="404" t="s">
        <v>185</v>
      </c>
      <c r="G33" s="405"/>
      <c r="H33" s="406"/>
      <c r="I33" s="83"/>
      <c r="J33"/>
      <c r="K33"/>
      <c r="L33"/>
      <c r="M33" s="73"/>
      <c r="N33" s="73"/>
      <c r="O33" s="76"/>
      <c r="P33" s="76"/>
    </row>
    <row r="34" spans="1:16" s="1" customFormat="1" x14ac:dyDescent="0.2">
      <c r="B34" s="199" t="s">
        <v>19</v>
      </c>
      <c r="C34" s="392" t="s">
        <v>177</v>
      </c>
      <c r="D34" s="393"/>
      <c r="E34" s="12"/>
      <c r="F34" s="199" t="s">
        <v>19</v>
      </c>
      <c r="G34" s="392" t="s">
        <v>177</v>
      </c>
      <c r="H34" s="393"/>
      <c r="I34" s="13"/>
      <c r="J34"/>
      <c r="K34"/>
      <c r="L34"/>
      <c r="M34" s="73"/>
      <c r="N34" s="73"/>
      <c r="O34" s="41"/>
      <c r="P34" s="41"/>
    </row>
    <row r="35" spans="1:16" s="1" customFormat="1" x14ac:dyDescent="0.2">
      <c r="B35" s="198"/>
      <c r="C35" s="222" t="s">
        <v>175</v>
      </c>
      <c r="D35" s="223" t="s">
        <v>176</v>
      </c>
      <c r="E35" s="12"/>
      <c r="F35" s="198"/>
      <c r="G35" s="222" t="s">
        <v>175</v>
      </c>
      <c r="H35" s="256" t="s">
        <v>176</v>
      </c>
      <c r="I35" s="13"/>
      <c r="J35"/>
      <c r="K35"/>
      <c r="L35"/>
      <c r="M35" s="73"/>
      <c r="N35" s="73"/>
      <c r="O35" s="41"/>
      <c r="P35" s="41"/>
    </row>
    <row r="36" spans="1:16" s="12" customFormat="1" x14ac:dyDescent="0.2">
      <c r="A36" s="11" t="s">
        <v>24</v>
      </c>
      <c r="B36" s="49">
        <f>SUM(B37:B136)</f>
        <v>0</v>
      </c>
      <c r="C36" s="79">
        <f>SUM(C37:C136)</f>
        <v>0</v>
      </c>
      <c r="D36" s="79">
        <f>SUM(D37:D136)</f>
        <v>0</v>
      </c>
      <c r="E36" s="51"/>
      <c r="F36" s="79">
        <f>SUM(F37:F136)</f>
        <v>0</v>
      </c>
      <c r="G36" s="79">
        <f>SUM(G37:G136)</f>
        <v>0</v>
      </c>
      <c r="H36" s="79">
        <f>SUM(H37:H136)</f>
        <v>0</v>
      </c>
      <c r="I36" s="165"/>
      <c r="J36"/>
      <c r="K36"/>
      <c r="L36"/>
      <c r="M36" s="73"/>
      <c r="N36" s="73"/>
      <c r="O36" s="41"/>
      <c r="P36" s="41"/>
    </row>
    <row r="37" spans="1:16" x14ac:dyDescent="0.2">
      <c r="A37">
        <v>1</v>
      </c>
      <c r="B37" s="80">
        <f>IF($A37&lt;=$B$14,$B$18*$B$16,0)</f>
        <v>0</v>
      </c>
      <c r="C37" s="80">
        <f>IF($A37&lt;=$B$14,$C$18*$C$17,0)</f>
        <v>0</v>
      </c>
      <c r="D37" s="80">
        <f>IF($A37&lt;=$B$14,$D$18*$D$17,0)</f>
        <v>0</v>
      </c>
      <c r="E37" s="54"/>
      <c r="F37" s="55">
        <f t="shared" ref="F37:F68" si="5">B37/(1+$B$13)^$A37</f>
        <v>0</v>
      </c>
      <c r="G37" s="55">
        <f>C37/(1+$B$13)^$A37</f>
        <v>0</v>
      </c>
      <c r="H37" s="52">
        <f t="shared" ref="H37:H68" si="6">D37/(1+$B$13)^$A37</f>
        <v>0</v>
      </c>
      <c r="I37" s="166"/>
      <c r="L37"/>
    </row>
    <row r="38" spans="1:16" x14ac:dyDescent="0.2">
      <c r="A38">
        <v>2</v>
      </c>
      <c r="B38" s="80">
        <f t="shared" ref="B38:B101" si="7">IF($A38&lt;=$B$14,$B$18*$B$16,0)</f>
        <v>0</v>
      </c>
      <c r="C38" s="80">
        <f t="shared" ref="C38:C101" si="8">IF($A38&lt;=$B$14,$C$18*$C$17,0)</f>
        <v>0</v>
      </c>
      <c r="D38" s="80">
        <f t="shared" ref="D38:D101" si="9">IF($A38&lt;=$B$14,$D$18*$D$17,0)</f>
        <v>0</v>
      </c>
      <c r="E38" s="54"/>
      <c r="F38" s="55">
        <f t="shared" si="5"/>
        <v>0</v>
      </c>
      <c r="G38" s="55">
        <f t="shared" ref="G38:G101" si="10">C38/(1+$B$13)^$A38</f>
        <v>0</v>
      </c>
      <c r="H38" s="52">
        <f t="shared" si="6"/>
        <v>0</v>
      </c>
      <c r="I38" s="53"/>
      <c r="L38"/>
    </row>
    <row r="39" spans="1:16" x14ac:dyDescent="0.2">
      <c r="A39">
        <v>3</v>
      </c>
      <c r="B39" s="80">
        <f t="shared" si="7"/>
        <v>0</v>
      </c>
      <c r="C39" s="80">
        <f t="shared" si="8"/>
        <v>0</v>
      </c>
      <c r="D39" s="80">
        <f t="shared" si="9"/>
        <v>0</v>
      </c>
      <c r="E39" s="54"/>
      <c r="F39" s="55">
        <f t="shared" si="5"/>
        <v>0</v>
      </c>
      <c r="G39" s="55">
        <f t="shared" si="10"/>
        <v>0</v>
      </c>
      <c r="H39" s="52">
        <f t="shared" si="6"/>
        <v>0</v>
      </c>
      <c r="I39" s="53"/>
    </row>
    <row r="40" spans="1:16" x14ac:dyDescent="0.2">
      <c r="A40">
        <v>4</v>
      </c>
      <c r="B40" s="80">
        <f t="shared" si="7"/>
        <v>0</v>
      </c>
      <c r="C40" s="80">
        <f t="shared" si="8"/>
        <v>0</v>
      </c>
      <c r="D40" s="80">
        <f t="shared" si="9"/>
        <v>0</v>
      </c>
      <c r="E40" s="54"/>
      <c r="F40" s="55">
        <f t="shared" si="5"/>
        <v>0</v>
      </c>
      <c r="G40" s="55">
        <f t="shared" si="10"/>
        <v>0</v>
      </c>
      <c r="H40" s="52">
        <f t="shared" si="6"/>
        <v>0</v>
      </c>
      <c r="I40" s="53"/>
    </row>
    <row r="41" spans="1:16" x14ac:dyDescent="0.2">
      <c r="A41">
        <v>5</v>
      </c>
      <c r="B41" s="80">
        <f t="shared" si="7"/>
        <v>0</v>
      </c>
      <c r="C41" s="80">
        <f t="shared" si="8"/>
        <v>0</v>
      </c>
      <c r="D41" s="80">
        <f t="shared" si="9"/>
        <v>0</v>
      </c>
      <c r="E41" s="54"/>
      <c r="F41" s="55">
        <f t="shared" si="5"/>
        <v>0</v>
      </c>
      <c r="G41" s="55">
        <f t="shared" si="10"/>
        <v>0</v>
      </c>
      <c r="H41" s="52">
        <f t="shared" si="6"/>
        <v>0</v>
      </c>
      <c r="I41" s="53"/>
    </row>
    <row r="42" spans="1:16" x14ac:dyDescent="0.2">
      <c r="A42">
        <v>6</v>
      </c>
      <c r="B42" s="80">
        <f t="shared" si="7"/>
        <v>0</v>
      </c>
      <c r="C42" s="80">
        <f t="shared" si="8"/>
        <v>0</v>
      </c>
      <c r="D42" s="80">
        <f t="shared" si="9"/>
        <v>0</v>
      </c>
      <c r="E42" s="54"/>
      <c r="F42" s="55">
        <f t="shared" si="5"/>
        <v>0</v>
      </c>
      <c r="G42" s="55">
        <f t="shared" si="10"/>
        <v>0</v>
      </c>
      <c r="H42" s="52">
        <f t="shared" si="6"/>
        <v>0</v>
      </c>
      <c r="I42" s="53"/>
    </row>
    <row r="43" spans="1:16" x14ac:dyDescent="0.2">
      <c r="A43">
        <v>7</v>
      </c>
      <c r="B43" s="80">
        <f t="shared" si="7"/>
        <v>0</v>
      </c>
      <c r="C43" s="80">
        <f t="shared" si="8"/>
        <v>0</v>
      </c>
      <c r="D43" s="80">
        <f t="shared" si="9"/>
        <v>0</v>
      </c>
      <c r="E43" s="54"/>
      <c r="F43" s="55">
        <f t="shared" si="5"/>
        <v>0</v>
      </c>
      <c r="G43" s="55">
        <f t="shared" si="10"/>
        <v>0</v>
      </c>
      <c r="H43" s="52">
        <f t="shared" si="6"/>
        <v>0</v>
      </c>
      <c r="I43" s="53"/>
    </row>
    <row r="44" spans="1:16" x14ac:dyDescent="0.2">
      <c r="A44">
        <v>8</v>
      </c>
      <c r="B44" s="80">
        <f t="shared" si="7"/>
        <v>0</v>
      </c>
      <c r="C44" s="80">
        <f t="shared" si="8"/>
        <v>0</v>
      </c>
      <c r="D44" s="80">
        <f t="shared" si="9"/>
        <v>0</v>
      </c>
      <c r="E44" s="54"/>
      <c r="F44" s="55">
        <f t="shared" si="5"/>
        <v>0</v>
      </c>
      <c r="G44" s="55">
        <f t="shared" si="10"/>
        <v>0</v>
      </c>
      <c r="H44" s="52">
        <f t="shared" si="6"/>
        <v>0</v>
      </c>
      <c r="I44" s="53"/>
    </row>
    <row r="45" spans="1:16" x14ac:dyDescent="0.2">
      <c r="A45">
        <v>9</v>
      </c>
      <c r="B45" s="80">
        <f t="shared" si="7"/>
        <v>0</v>
      </c>
      <c r="C45" s="80">
        <f t="shared" si="8"/>
        <v>0</v>
      </c>
      <c r="D45" s="80">
        <f t="shared" si="9"/>
        <v>0</v>
      </c>
      <c r="E45" s="54"/>
      <c r="F45" s="55">
        <f t="shared" si="5"/>
        <v>0</v>
      </c>
      <c r="G45" s="55">
        <f t="shared" si="10"/>
        <v>0</v>
      </c>
      <c r="H45" s="52">
        <f t="shared" si="6"/>
        <v>0</v>
      </c>
      <c r="I45" s="53"/>
    </row>
    <row r="46" spans="1:16" x14ac:dyDescent="0.2">
      <c r="A46">
        <v>10</v>
      </c>
      <c r="B46" s="80">
        <f t="shared" si="7"/>
        <v>0</v>
      </c>
      <c r="C46" s="80">
        <f t="shared" si="8"/>
        <v>0</v>
      </c>
      <c r="D46" s="80">
        <f t="shared" si="9"/>
        <v>0</v>
      </c>
      <c r="E46" s="54"/>
      <c r="F46" s="55">
        <f t="shared" si="5"/>
        <v>0</v>
      </c>
      <c r="G46" s="55">
        <f t="shared" si="10"/>
        <v>0</v>
      </c>
      <c r="H46" s="52">
        <f t="shared" si="6"/>
        <v>0</v>
      </c>
      <c r="I46" s="53"/>
    </row>
    <row r="47" spans="1:16" x14ac:dyDescent="0.2">
      <c r="A47">
        <v>11</v>
      </c>
      <c r="B47" s="80">
        <f t="shared" si="7"/>
        <v>0</v>
      </c>
      <c r="C47" s="80">
        <f t="shared" si="8"/>
        <v>0</v>
      </c>
      <c r="D47" s="80">
        <f t="shared" si="9"/>
        <v>0</v>
      </c>
      <c r="E47" s="54"/>
      <c r="F47" s="55">
        <f t="shared" si="5"/>
        <v>0</v>
      </c>
      <c r="G47" s="55">
        <f t="shared" si="10"/>
        <v>0</v>
      </c>
      <c r="H47" s="52">
        <f t="shared" si="6"/>
        <v>0</v>
      </c>
      <c r="I47" s="53"/>
    </row>
    <row r="48" spans="1:16" x14ac:dyDescent="0.2">
      <c r="A48">
        <v>12</v>
      </c>
      <c r="B48" s="80">
        <f t="shared" si="7"/>
        <v>0</v>
      </c>
      <c r="C48" s="80">
        <f t="shared" si="8"/>
        <v>0</v>
      </c>
      <c r="D48" s="80">
        <f t="shared" si="9"/>
        <v>0</v>
      </c>
      <c r="E48" s="54"/>
      <c r="F48" s="55">
        <f t="shared" si="5"/>
        <v>0</v>
      </c>
      <c r="G48" s="55">
        <f t="shared" si="10"/>
        <v>0</v>
      </c>
      <c r="H48" s="52">
        <f t="shared" si="6"/>
        <v>0</v>
      </c>
      <c r="I48" s="53"/>
    </row>
    <row r="49" spans="1:9" x14ac:dyDescent="0.2">
      <c r="A49">
        <v>13</v>
      </c>
      <c r="B49" s="80">
        <f t="shared" si="7"/>
        <v>0</v>
      </c>
      <c r="C49" s="80">
        <f t="shared" si="8"/>
        <v>0</v>
      </c>
      <c r="D49" s="80">
        <f t="shared" si="9"/>
        <v>0</v>
      </c>
      <c r="E49" s="54"/>
      <c r="F49" s="55">
        <f t="shared" si="5"/>
        <v>0</v>
      </c>
      <c r="G49" s="55">
        <f t="shared" si="10"/>
        <v>0</v>
      </c>
      <c r="H49" s="52">
        <f t="shared" si="6"/>
        <v>0</v>
      </c>
      <c r="I49" s="53"/>
    </row>
    <row r="50" spans="1:9" x14ac:dyDescent="0.2">
      <c r="A50">
        <v>14</v>
      </c>
      <c r="B50" s="80">
        <f t="shared" si="7"/>
        <v>0</v>
      </c>
      <c r="C50" s="80">
        <f t="shared" si="8"/>
        <v>0</v>
      </c>
      <c r="D50" s="80">
        <f t="shared" si="9"/>
        <v>0</v>
      </c>
      <c r="E50" s="54"/>
      <c r="F50" s="55">
        <f t="shared" si="5"/>
        <v>0</v>
      </c>
      <c r="G50" s="55">
        <f t="shared" si="10"/>
        <v>0</v>
      </c>
      <c r="H50" s="52">
        <f t="shared" si="6"/>
        <v>0</v>
      </c>
      <c r="I50" s="53"/>
    </row>
    <row r="51" spans="1:9" x14ac:dyDescent="0.2">
      <c r="A51">
        <v>15</v>
      </c>
      <c r="B51" s="80">
        <f t="shared" si="7"/>
        <v>0</v>
      </c>
      <c r="C51" s="80">
        <f t="shared" si="8"/>
        <v>0</v>
      </c>
      <c r="D51" s="80">
        <f t="shared" si="9"/>
        <v>0</v>
      </c>
      <c r="E51" s="54"/>
      <c r="F51" s="55">
        <f t="shared" si="5"/>
        <v>0</v>
      </c>
      <c r="G51" s="55">
        <f t="shared" si="10"/>
        <v>0</v>
      </c>
      <c r="H51" s="52">
        <f t="shared" si="6"/>
        <v>0</v>
      </c>
      <c r="I51" s="53"/>
    </row>
    <row r="52" spans="1:9" x14ac:dyDescent="0.2">
      <c r="A52">
        <v>16</v>
      </c>
      <c r="B52" s="80">
        <f t="shared" si="7"/>
        <v>0</v>
      </c>
      <c r="C52" s="80">
        <f t="shared" si="8"/>
        <v>0</v>
      </c>
      <c r="D52" s="80">
        <f t="shared" si="9"/>
        <v>0</v>
      </c>
      <c r="E52" s="54"/>
      <c r="F52" s="55">
        <f t="shared" si="5"/>
        <v>0</v>
      </c>
      <c r="G52" s="55">
        <f t="shared" si="10"/>
        <v>0</v>
      </c>
      <c r="H52" s="52">
        <f t="shared" si="6"/>
        <v>0</v>
      </c>
      <c r="I52" s="53"/>
    </row>
    <row r="53" spans="1:9" x14ac:dyDescent="0.2">
      <c r="A53">
        <v>17</v>
      </c>
      <c r="B53" s="80">
        <f t="shared" si="7"/>
        <v>0</v>
      </c>
      <c r="C53" s="80">
        <f t="shared" si="8"/>
        <v>0</v>
      </c>
      <c r="D53" s="80">
        <f t="shared" si="9"/>
        <v>0</v>
      </c>
      <c r="E53" s="54"/>
      <c r="F53" s="55">
        <f t="shared" si="5"/>
        <v>0</v>
      </c>
      <c r="G53" s="55">
        <f t="shared" si="10"/>
        <v>0</v>
      </c>
      <c r="H53" s="52">
        <f t="shared" si="6"/>
        <v>0</v>
      </c>
      <c r="I53" s="53"/>
    </row>
    <row r="54" spans="1:9" x14ac:dyDescent="0.2">
      <c r="A54">
        <v>18</v>
      </c>
      <c r="B54" s="80">
        <f t="shared" si="7"/>
        <v>0</v>
      </c>
      <c r="C54" s="80">
        <f t="shared" si="8"/>
        <v>0</v>
      </c>
      <c r="D54" s="80">
        <f t="shared" si="9"/>
        <v>0</v>
      </c>
      <c r="E54" s="54"/>
      <c r="F54" s="55">
        <f t="shared" si="5"/>
        <v>0</v>
      </c>
      <c r="G54" s="55">
        <f t="shared" si="10"/>
        <v>0</v>
      </c>
      <c r="H54" s="52">
        <f t="shared" si="6"/>
        <v>0</v>
      </c>
      <c r="I54" s="53"/>
    </row>
    <row r="55" spans="1:9" x14ac:dyDescent="0.2">
      <c r="A55">
        <v>19</v>
      </c>
      <c r="B55" s="80">
        <f t="shared" si="7"/>
        <v>0</v>
      </c>
      <c r="C55" s="80">
        <f t="shared" si="8"/>
        <v>0</v>
      </c>
      <c r="D55" s="80">
        <f t="shared" si="9"/>
        <v>0</v>
      </c>
      <c r="E55" s="54"/>
      <c r="F55" s="55">
        <f t="shared" si="5"/>
        <v>0</v>
      </c>
      <c r="G55" s="55">
        <f t="shared" si="10"/>
        <v>0</v>
      </c>
      <c r="H55" s="52">
        <f t="shared" si="6"/>
        <v>0</v>
      </c>
      <c r="I55" s="53"/>
    </row>
    <row r="56" spans="1:9" x14ac:dyDescent="0.2">
      <c r="A56">
        <v>20</v>
      </c>
      <c r="B56" s="80">
        <f t="shared" si="7"/>
        <v>0</v>
      </c>
      <c r="C56" s="80">
        <f t="shared" si="8"/>
        <v>0</v>
      </c>
      <c r="D56" s="80">
        <f t="shared" si="9"/>
        <v>0</v>
      </c>
      <c r="E56" s="54"/>
      <c r="F56" s="55">
        <f t="shared" si="5"/>
        <v>0</v>
      </c>
      <c r="G56" s="55">
        <f t="shared" si="10"/>
        <v>0</v>
      </c>
      <c r="H56" s="52">
        <f t="shared" si="6"/>
        <v>0</v>
      </c>
      <c r="I56" s="53"/>
    </row>
    <row r="57" spans="1:9" x14ac:dyDescent="0.2">
      <c r="A57">
        <v>21</v>
      </c>
      <c r="B57" s="80">
        <f t="shared" si="7"/>
        <v>0</v>
      </c>
      <c r="C57" s="80">
        <f t="shared" si="8"/>
        <v>0</v>
      </c>
      <c r="D57" s="80">
        <f t="shared" si="9"/>
        <v>0</v>
      </c>
      <c r="E57" s="54"/>
      <c r="F57" s="55">
        <f t="shared" si="5"/>
        <v>0</v>
      </c>
      <c r="G57" s="55">
        <f t="shared" si="10"/>
        <v>0</v>
      </c>
      <c r="H57" s="52">
        <f t="shared" si="6"/>
        <v>0</v>
      </c>
      <c r="I57" s="53"/>
    </row>
    <row r="58" spans="1:9" x14ac:dyDescent="0.2">
      <c r="A58">
        <v>22</v>
      </c>
      <c r="B58" s="80">
        <f t="shared" si="7"/>
        <v>0</v>
      </c>
      <c r="C58" s="80">
        <f t="shared" si="8"/>
        <v>0</v>
      </c>
      <c r="D58" s="80">
        <f t="shared" si="9"/>
        <v>0</v>
      </c>
      <c r="E58" s="54"/>
      <c r="F58" s="55">
        <f t="shared" si="5"/>
        <v>0</v>
      </c>
      <c r="G58" s="55">
        <f t="shared" si="10"/>
        <v>0</v>
      </c>
      <c r="H58" s="52">
        <f t="shared" si="6"/>
        <v>0</v>
      </c>
      <c r="I58" s="53"/>
    </row>
    <row r="59" spans="1:9" x14ac:dyDescent="0.2">
      <c r="A59">
        <v>23</v>
      </c>
      <c r="B59" s="80">
        <f t="shared" si="7"/>
        <v>0</v>
      </c>
      <c r="C59" s="80">
        <f t="shared" si="8"/>
        <v>0</v>
      </c>
      <c r="D59" s="80">
        <f t="shared" si="9"/>
        <v>0</v>
      </c>
      <c r="E59" s="54"/>
      <c r="F59" s="55">
        <f t="shared" si="5"/>
        <v>0</v>
      </c>
      <c r="G59" s="55">
        <f t="shared" si="10"/>
        <v>0</v>
      </c>
      <c r="H59" s="52">
        <f t="shared" si="6"/>
        <v>0</v>
      </c>
      <c r="I59" s="53"/>
    </row>
    <row r="60" spans="1:9" x14ac:dyDescent="0.2">
      <c r="A60">
        <v>24</v>
      </c>
      <c r="B60" s="80">
        <f t="shared" si="7"/>
        <v>0</v>
      </c>
      <c r="C60" s="80">
        <f t="shared" si="8"/>
        <v>0</v>
      </c>
      <c r="D60" s="80">
        <f t="shared" si="9"/>
        <v>0</v>
      </c>
      <c r="E60" s="54"/>
      <c r="F60" s="55">
        <f t="shared" si="5"/>
        <v>0</v>
      </c>
      <c r="G60" s="55">
        <f t="shared" si="10"/>
        <v>0</v>
      </c>
      <c r="H60" s="52">
        <f t="shared" si="6"/>
        <v>0</v>
      </c>
      <c r="I60" s="53"/>
    </row>
    <row r="61" spans="1:9" x14ac:dyDescent="0.2">
      <c r="A61">
        <v>25</v>
      </c>
      <c r="B61" s="80">
        <f t="shared" si="7"/>
        <v>0</v>
      </c>
      <c r="C61" s="80">
        <f t="shared" si="8"/>
        <v>0</v>
      </c>
      <c r="D61" s="80">
        <f t="shared" si="9"/>
        <v>0</v>
      </c>
      <c r="E61" s="54"/>
      <c r="F61" s="55">
        <f t="shared" si="5"/>
        <v>0</v>
      </c>
      <c r="G61" s="55">
        <f t="shared" si="10"/>
        <v>0</v>
      </c>
      <c r="H61" s="52">
        <f t="shared" si="6"/>
        <v>0</v>
      </c>
      <c r="I61" s="53"/>
    </row>
    <row r="62" spans="1:9" x14ac:dyDescent="0.2">
      <c r="A62">
        <v>26</v>
      </c>
      <c r="B62" s="80">
        <f t="shared" si="7"/>
        <v>0</v>
      </c>
      <c r="C62" s="80">
        <f t="shared" si="8"/>
        <v>0</v>
      </c>
      <c r="D62" s="80">
        <f t="shared" si="9"/>
        <v>0</v>
      </c>
      <c r="E62" s="54"/>
      <c r="F62" s="55">
        <f t="shared" si="5"/>
        <v>0</v>
      </c>
      <c r="G62" s="55">
        <f t="shared" si="10"/>
        <v>0</v>
      </c>
      <c r="H62" s="52">
        <f t="shared" si="6"/>
        <v>0</v>
      </c>
      <c r="I62" s="53"/>
    </row>
    <row r="63" spans="1:9" x14ac:dyDescent="0.2">
      <c r="A63">
        <v>27</v>
      </c>
      <c r="B63" s="80">
        <f t="shared" si="7"/>
        <v>0</v>
      </c>
      <c r="C63" s="80">
        <f t="shared" si="8"/>
        <v>0</v>
      </c>
      <c r="D63" s="80">
        <f t="shared" si="9"/>
        <v>0</v>
      </c>
      <c r="E63" s="54"/>
      <c r="F63" s="55">
        <f t="shared" si="5"/>
        <v>0</v>
      </c>
      <c r="G63" s="55">
        <f t="shared" si="10"/>
        <v>0</v>
      </c>
      <c r="H63" s="52">
        <f t="shared" si="6"/>
        <v>0</v>
      </c>
      <c r="I63" s="53"/>
    </row>
    <row r="64" spans="1:9" x14ac:dyDescent="0.2">
      <c r="A64">
        <v>28</v>
      </c>
      <c r="B64" s="80">
        <f t="shared" si="7"/>
        <v>0</v>
      </c>
      <c r="C64" s="80">
        <f t="shared" si="8"/>
        <v>0</v>
      </c>
      <c r="D64" s="80">
        <f t="shared" si="9"/>
        <v>0</v>
      </c>
      <c r="E64" s="54"/>
      <c r="F64" s="55">
        <f t="shared" si="5"/>
        <v>0</v>
      </c>
      <c r="G64" s="55">
        <f t="shared" si="10"/>
        <v>0</v>
      </c>
      <c r="H64" s="52">
        <f t="shared" si="6"/>
        <v>0</v>
      </c>
      <c r="I64" s="53"/>
    </row>
    <row r="65" spans="1:9" x14ac:dyDescent="0.2">
      <c r="A65">
        <v>29</v>
      </c>
      <c r="B65" s="80">
        <f t="shared" si="7"/>
        <v>0</v>
      </c>
      <c r="C65" s="80">
        <f t="shared" si="8"/>
        <v>0</v>
      </c>
      <c r="D65" s="80">
        <f t="shared" si="9"/>
        <v>0</v>
      </c>
      <c r="E65" s="54"/>
      <c r="F65" s="55">
        <f t="shared" si="5"/>
        <v>0</v>
      </c>
      <c r="G65" s="55">
        <f t="shared" si="10"/>
        <v>0</v>
      </c>
      <c r="H65" s="52">
        <f t="shared" si="6"/>
        <v>0</v>
      </c>
      <c r="I65" s="53"/>
    </row>
    <row r="66" spans="1:9" x14ac:dyDescent="0.2">
      <c r="A66">
        <v>30</v>
      </c>
      <c r="B66" s="80">
        <f t="shared" si="7"/>
        <v>0</v>
      </c>
      <c r="C66" s="80">
        <f t="shared" si="8"/>
        <v>0</v>
      </c>
      <c r="D66" s="80">
        <f t="shared" si="9"/>
        <v>0</v>
      </c>
      <c r="E66" s="54"/>
      <c r="F66" s="55">
        <f t="shared" si="5"/>
        <v>0</v>
      </c>
      <c r="G66" s="55">
        <f t="shared" si="10"/>
        <v>0</v>
      </c>
      <c r="H66" s="52">
        <f t="shared" si="6"/>
        <v>0</v>
      </c>
      <c r="I66" s="53"/>
    </row>
    <row r="67" spans="1:9" x14ac:dyDescent="0.2">
      <c r="A67">
        <v>31</v>
      </c>
      <c r="B67" s="80">
        <f t="shared" si="7"/>
        <v>0</v>
      </c>
      <c r="C67" s="80">
        <f t="shared" si="8"/>
        <v>0</v>
      </c>
      <c r="D67" s="80">
        <f t="shared" si="9"/>
        <v>0</v>
      </c>
      <c r="E67" s="54"/>
      <c r="F67" s="55">
        <f t="shared" si="5"/>
        <v>0</v>
      </c>
      <c r="G67" s="55">
        <f t="shared" si="10"/>
        <v>0</v>
      </c>
      <c r="H67" s="52">
        <f t="shared" si="6"/>
        <v>0</v>
      </c>
      <c r="I67" s="53"/>
    </row>
    <row r="68" spans="1:9" x14ac:dyDescent="0.2">
      <c r="A68">
        <v>32</v>
      </c>
      <c r="B68" s="80">
        <f t="shared" si="7"/>
        <v>0</v>
      </c>
      <c r="C68" s="80">
        <f t="shared" si="8"/>
        <v>0</v>
      </c>
      <c r="D68" s="80">
        <f t="shared" si="9"/>
        <v>0</v>
      </c>
      <c r="E68" s="54"/>
      <c r="F68" s="55">
        <f t="shared" si="5"/>
        <v>0</v>
      </c>
      <c r="G68" s="55">
        <f t="shared" si="10"/>
        <v>0</v>
      </c>
      <c r="H68" s="52">
        <f t="shared" si="6"/>
        <v>0</v>
      </c>
      <c r="I68" s="53"/>
    </row>
    <row r="69" spans="1:9" x14ac:dyDescent="0.2">
      <c r="A69">
        <v>33</v>
      </c>
      <c r="B69" s="80">
        <f t="shared" si="7"/>
        <v>0</v>
      </c>
      <c r="C69" s="80">
        <f t="shared" si="8"/>
        <v>0</v>
      </c>
      <c r="D69" s="80">
        <f t="shared" si="9"/>
        <v>0</v>
      </c>
      <c r="E69" s="54"/>
      <c r="F69" s="55">
        <f t="shared" ref="F69:F100" si="11">B69/(1+$B$13)^$A69</f>
        <v>0</v>
      </c>
      <c r="G69" s="55">
        <f t="shared" si="10"/>
        <v>0</v>
      </c>
      <c r="H69" s="52">
        <f t="shared" ref="H69:H100" si="12">D69/(1+$B$13)^$A69</f>
        <v>0</v>
      </c>
      <c r="I69" s="53"/>
    </row>
    <row r="70" spans="1:9" x14ac:dyDescent="0.2">
      <c r="A70">
        <v>34</v>
      </c>
      <c r="B70" s="80">
        <f t="shared" si="7"/>
        <v>0</v>
      </c>
      <c r="C70" s="80">
        <f t="shared" si="8"/>
        <v>0</v>
      </c>
      <c r="D70" s="80">
        <f t="shared" si="9"/>
        <v>0</v>
      </c>
      <c r="E70" s="54"/>
      <c r="F70" s="55">
        <f t="shared" si="11"/>
        <v>0</v>
      </c>
      <c r="G70" s="55">
        <f t="shared" si="10"/>
        <v>0</v>
      </c>
      <c r="H70" s="52">
        <f t="shared" si="12"/>
        <v>0</v>
      </c>
      <c r="I70" s="53"/>
    </row>
    <row r="71" spans="1:9" x14ac:dyDescent="0.2">
      <c r="A71">
        <v>35</v>
      </c>
      <c r="B71" s="80">
        <f t="shared" si="7"/>
        <v>0</v>
      </c>
      <c r="C71" s="80">
        <f t="shared" si="8"/>
        <v>0</v>
      </c>
      <c r="D71" s="80">
        <f t="shared" si="9"/>
        <v>0</v>
      </c>
      <c r="E71" s="54"/>
      <c r="F71" s="55">
        <f t="shared" si="11"/>
        <v>0</v>
      </c>
      <c r="G71" s="55">
        <f t="shared" si="10"/>
        <v>0</v>
      </c>
      <c r="H71" s="52">
        <f t="shared" si="12"/>
        <v>0</v>
      </c>
      <c r="I71" s="53"/>
    </row>
    <row r="72" spans="1:9" x14ac:dyDescent="0.2">
      <c r="A72">
        <v>36</v>
      </c>
      <c r="B72" s="80">
        <f t="shared" si="7"/>
        <v>0</v>
      </c>
      <c r="C72" s="80">
        <f t="shared" si="8"/>
        <v>0</v>
      </c>
      <c r="D72" s="80">
        <f t="shared" si="9"/>
        <v>0</v>
      </c>
      <c r="E72" s="54"/>
      <c r="F72" s="55">
        <f t="shared" si="11"/>
        <v>0</v>
      </c>
      <c r="G72" s="55">
        <f t="shared" si="10"/>
        <v>0</v>
      </c>
      <c r="H72" s="52">
        <f t="shared" si="12"/>
        <v>0</v>
      </c>
      <c r="I72" s="53"/>
    </row>
    <row r="73" spans="1:9" x14ac:dyDescent="0.2">
      <c r="A73">
        <v>37</v>
      </c>
      <c r="B73" s="80">
        <f t="shared" si="7"/>
        <v>0</v>
      </c>
      <c r="C73" s="80">
        <f t="shared" si="8"/>
        <v>0</v>
      </c>
      <c r="D73" s="80">
        <f t="shared" si="9"/>
        <v>0</v>
      </c>
      <c r="E73" s="54"/>
      <c r="F73" s="55">
        <f t="shared" si="11"/>
        <v>0</v>
      </c>
      <c r="G73" s="55">
        <f t="shared" si="10"/>
        <v>0</v>
      </c>
      <c r="H73" s="52">
        <f t="shared" si="12"/>
        <v>0</v>
      </c>
      <c r="I73" s="53"/>
    </row>
    <row r="74" spans="1:9" x14ac:dyDescent="0.2">
      <c r="A74">
        <v>38</v>
      </c>
      <c r="B74" s="80">
        <f t="shared" si="7"/>
        <v>0</v>
      </c>
      <c r="C74" s="80">
        <f t="shared" si="8"/>
        <v>0</v>
      </c>
      <c r="D74" s="80">
        <f t="shared" si="9"/>
        <v>0</v>
      </c>
      <c r="E74" s="54"/>
      <c r="F74" s="55">
        <f t="shared" si="11"/>
        <v>0</v>
      </c>
      <c r="G74" s="55">
        <f t="shared" si="10"/>
        <v>0</v>
      </c>
      <c r="H74" s="52">
        <f t="shared" si="12"/>
        <v>0</v>
      </c>
      <c r="I74" s="53"/>
    </row>
    <row r="75" spans="1:9" x14ac:dyDescent="0.2">
      <c r="A75">
        <v>39</v>
      </c>
      <c r="B75" s="80">
        <f t="shared" si="7"/>
        <v>0</v>
      </c>
      <c r="C75" s="80">
        <f t="shared" si="8"/>
        <v>0</v>
      </c>
      <c r="D75" s="80">
        <f t="shared" si="9"/>
        <v>0</v>
      </c>
      <c r="E75" s="54"/>
      <c r="F75" s="55">
        <f t="shared" si="11"/>
        <v>0</v>
      </c>
      <c r="G75" s="55">
        <f t="shared" si="10"/>
        <v>0</v>
      </c>
      <c r="H75" s="52">
        <f t="shared" si="12"/>
        <v>0</v>
      </c>
      <c r="I75" s="53"/>
    </row>
    <row r="76" spans="1:9" x14ac:dyDescent="0.2">
      <c r="A76">
        <v>40</v>
      </c>
      <c r="B76" s="80">
        <f t="shared" si="7"/>
        <v>0</v>
      </c>
      <c r="C76" s="80">
        <f t="shared" si="8"/>
        <v>0</v>
      </c>
      <c r="D76" s="80">
        <f t="shared" si="9"/>
        <v>0</v>
      </c>
      <c r="E76" s="54"/>
      <c r="F76" s="55">
        <f t="shared" si="11"/>
        <v>0</v>
      </c>
      <c r="G76" s="55">
        <f t="shared" si="10"/>
        <v>0</v>
      </c>
      <c r="H76" s="52">
        <f t="shared" si="12"/>
        <v>0</v>
      </c>
      <c r="I76" s="53"/>
    </row>
    <row r="77" spans="1:9" x14ac:dyDescent="0.2">
      <c r="A77">
        <v>41</v>
      </c>
      <c r="B77" s="80">
        <f t="shared" si="7"/>
        <v>0</v>
      </c>
      <c r="C77" s="80">
        <f t="shared" si="8"/>
        <v>0</v>
      </c>
      <c r="D77" s="80">
        <f t="shared" si="9"/>
        <v>0</v>
      </c>
      <c r="E77" s="54"/>
      <c r="F77" s="55">
        <f t="shared" si="11"/>
        <v>0</v>
      </c>
      <c r="G77" s="55">
        <f t="shared" si="10"/>
        <v>0</v>
      </c>
      <c r="H77" s="52">
        <f t="shared" si="12"/>
        <v>0</v>
      </c>
      <c r="I77" s="53"/>
    </row>
    <row r="78" spans="1:9" x14ac:dyDescent="0.2">
      <c r="A78">
        <v>42</v>
      </c>
      <c r="B78" s="80">
        <f t="shared" si="7"/>
        <v>0</v>
      </c>
      <c r="C78" s="80">
        <f t="shared" si="8"/>
        <v>0</v>
      </c>
      <c r="D78" s="80">
        <f t="shared" si="9"/>
        <v>0</v>
      </c>
      <c r="E78" s="54"/>
      <c r="F78" s="55">
        <f t="shared" si="11"/>
        <v>0</v>
      </c>
      <c r="G78" s="55">
        <f t="shared" si="10"/>
        <v>0</v>
      </c>
      <c r="H78" s="52">
        <f t="shared" si="12"/>
        <v>0</v>
      </c>
      <c r="I78" s="53"/>
    </row>
    <row r="79" spans="1:9" x14ac:dyDescent="0.2">
      <c r="A79">
        <v>43</v>
      </c>
      <c r="B79" s="80">
        <f t="shared" si="7"/>
        <v>0</v>
      </c>
      <c r="C79" s="80">
        <f t="shared" si="8"/>
        <v>0</v>
      </c>
      <c r="D79" s="80">
        <f t="shared" si="9"/>
        <v>0</v>
      </c>
      <c r="E79" s="54"/>
      <c r="F79" s="55">
        <f t="shared" si="11"/>
        <v>0</v>
      </c>
      <c r="G79" s="55">
        <f t="shared" si="10"/>
        <v>0</v>
      </c>
      <c r="H79" s="52">
        <f t="shared" si="12"/>
        <v>0</v>
      </c>
      <c r="I79" s="53"/>
    </row>
    <row r="80" spans="1:9" x14ac:dyDescent="0.2">
      <c r="A80">
        <v>44</v>
      </c>
      <c r="B80" s="80">
        <f t="shared" si="7"/>
        <v>0</v>
      </c>
      <c r="C80" s="80">
        <f t="shared" si="8"/>
        <v>0</v>
      </c>
      <c r="D80" s="80">
        <f t="shared" si="9"/>
        <v>0</v>
      </c>
      <c r="E80" s="54"/>
      <c r="F80" s="55">
        <f t="shared" si="11"/>
        <v>0</v>
      </c>
      <c r="G80" s="55">
        <f t="shared" si="10"/>
        <v>0</v>
      </c>
      <c r="H80" s="52">
        <f t="shared" si="12"/>
        <v>0</v>
      </c>
      <c r="I80" s="53"/>
    </row>
    <row r="81" spans="1:9" x14ac:dyDescent="0.2">
      <c r="A81">
        <v>45</v>
      </c>
      <c r="B81" s="80">
        <f t="shared" si="7"/>
        <v>0</v>
      </c>
      <c r="C81" s="80">
        <f t="shared" si="8"/>
        <v>0</v>
      </c>
      <c r="D81" s="80">
        <f t="shared" si="9"/>
        <v>0</v>
      </c>
      <c r="E81" s="54"/>
      <c r="F81" s="55">
        <f t="shared" si="11"/>
        <v>0</v>
      </c>
      <c r="G81" s="55">
        <f t="shared" si="10"/>
        <v>0</v>
      </c>
      <c r="H81" s="52">
        <f t="shared" si="12"/>
        <v>0</v>
      </c>
      <c r="I81" s="53"/>
    </row>
    <row r="82" spans="1:9" x14ac:dyDescent="0.2">
      <c r="A82">
        <v>46</v>
      </c>
      <c r="B82" s="80">
        <f t="shared" si="7"/>
        <v>0</v>
      </c>
      <c r="C82" s="80">
        <f t="shared" si="8"/>
        <v>0</v>
      </c>
      <c r="D82" s="80">
        <f t="shared" si="9"/>
        <v>0</v>
      </c>
      <c r="E82" s="54"/>
      <c r="F82" s="55">
        <f t="shared" si="11"/>
        <v>0</v>
      </c>
      <c r="G82" s="55">
        <f t="shared" si="10"/>
        <v>0</v>
      </c>
      <c r="H82" s="52">
        <f t="shared" si="12"/>
        <v>0</v>
      </c>
      <c r="I82" s="53"/>
    </row>
    <row r="83" spans="1:9" x14ac:dyDescent="0.2">
      <c r="A83">
        <v>47</v>
      </c>
      <c r="B83" s="80">
        <f t="shared" si="7"/>
        <v>0</v>
      </c>
      <c r="C83" s="80">
        <f t="shared" si="8"/>
        <v>0</v>
      </c>
      <c r="D83" s="80">
        <f t="shared" si="9"/>
        <v>0</v>
      </c>
      <c r="E83" s="54"/>
      <c r="F83" s="55">
        <f t="shared" si="11"/>
        <v>0</v>
      </c>
      <c r="G83" s="55">
        <f t="shared" si="10"/>
        <v>0</v>
      </c>
      <c r="H83" s="52">
        <f t="shared" si="12"/>
        <v>0</v>
      </c>
      <c r="I83" s="53"/>
    </row>
    <row r="84" spans="1:9" x14ac:dyDescent="0.2">
      <c r="A84">
        <v>48</v>
      </c>
      <c r="B84" s="80">
        <f t="shared" si="7"/>
        <v>0</v>
      </c>
      <c r="C84" s="80">
        <f t="shared" si="8"/>
        <v>0</v>
      </c>
      <c r="D84" s="80">
        <f t="shared" si="9"/>
        <v>0</v>
      </c>
      <c r="E84" s="54"/>
      <c r="F84" s="55">
        <f t="shared" si="11"/>
        <v>0</v>
      </c>
      <c r="G84" s="55">
        <f t="shared" si="10"/>
        <v>0</v>
      </c>
      <c r="H84" s="52">
        <f t="shared" si="12"/>
        <v>0</v>
      </c>
      <c r="I84" s="53"/>
    </row>
    <row r="85" spans="1:9" x14ac:dyDescent="0.2">
      <c r="A85">
        <v>49</v>
      </c>
      <c r="B85" s="80">
        <f t="shared" si="7"/>
        <v>0</v>
      </c>
      <c r="C85" s="80">
        <f t="shared" si="8"/>
        <v>0</v>
      </c>
      <c r="D85" s="80">
        <f t="shared" si="9"/>
        <v>0</v>
      </c>
      <c r="E85" s="54"/>
      <c r="F85" s="55">
        <f t="shared" si="11"/>
        <v>0</v>
      </c>
      <c r="G85" s="55">
        <f t="shared" si="10"/>
        <v>0</v>
      </c>
      <c r="H85" s="52">
        <f t="shared" si="12"/>
        <v>0</v>
      </c>
      <c r="I85" s="53"/>
    </row>
    <row r="86" spans="1:9" x14ac:dyDescent="0.2">
      <c r="A86">
        <v>50</v>
      </c>
      <c r="B86" s="80">
        <f t="shared" si="7"/>
        <v>0</v>
      </c>
      <c r="C86" s="80">
        <f t="shared" si="8"/>
        <v>0</v>
      </c>
      <c r="D86" s="80">
        <f t="shared" si="9"/>
        <v>0</v>
      </c>
      <c r="E86" s="54"/>
      <c r="F86" s="55">
        <f t="shared" si="11"/>
        <v>0</v>
      </c>
      <c r="G86" s="55">
        <f t="shared" si="10"/>
        <v>0</v>
      </c>
      <c r="H86" s="52">
        <f t="shared" si="12"/>
        <v>0</v>
      </c>
      <c r="I86" s="53"/>
    </row>
    <row r="87" spans="1:9" x14ac:dyDescent="0.2">
      <c r="A87">
        <v>51</v>
      </c>
      <c r="B87" s="80">
        <f t="shared" si="7"/>
        <v>0</v>
      </c>
      <c r="C87" s="80">
        <f t="shared" si="8"/>
        <v>0</v>
      </c>
      <c r="D87" s="80">
        <f t="shared" si="9"/>
        <v>0</v>
      </c>
      <c r="E87" s="54"/>
      <c r="F87" s="55">
        <f t="shared" si="11"/>
        <v>0</v>
      </c>
      <c r="G87" s="55">
        <f t="shared" si="10"/>
        <v>0</v>
      </c>
      <c r="H87" s="52">
        <f t="shared" si="12"/>
        <v>0</v>
      </c>
      <c r="I87" s="53"/>
    </row>
    <row r="88" spans="1:9" x14ac:dyDescent="0.2">
      <c r="A88">
        <v>52</v>
      </c>
      <c r="B88" s="80">
        <f t="shared" si="7"/>
        <v>0</v>
      </c>
      <c r="C88" s="80">
        <f t="shared" si="8"/>
        <v>0</v>
      </c>
      <c r="D88" s="80">
        <f t="shared" si="9"/>
        <v>0</v>
      </c>
      <c r="E88" s="54"/>
      <c r="F88" s="55">
        <f t="shared" si="11"/>
        <v>0</v>
      </c>
      <c r="G88" s="55">
        <f t="shared" si="10"/>
        <v>0</v>
      </c>
      <c r="H88" s="52">
        <f t="shared" si="12"/>
        <v>0</v>
      </c>
      <c r="I88" s="53"/>
    </row>
    <row r="89" spans="1:9" x14ac:dyDescent="0.2">
      <c r="A89">
        <v>53</v>
      </c>
      <c r="B89" s="80">
        <f t="shared" si="7"/>
        <v>0</v>
      </c>
      <c r="C89" s="80">
        <f t="shared" si="8"/>
        <v>0</v>
      </c>
      <c r="D89" s="80">
        <f t="shared" si="9"/>
        <v>0</v>
      </c>
      <c r="E89" s="54"/>
      <c r="F89" s="55">
        <f t="shared" si="11"/>
        <v>0</v>
      </c>
      <c r="G89" s="55">
        <f t="shared" si="10"/>
        <v>0</v>
      </c>
      <c r="H89" s="52">
        <f t="shared" si="12"/>
        <v>0</v>
      </c>
      <c r="I89" s="53"/>
    </row>
    <row r="90" spans="1:9" x14ac:dyDescent="0.2">
      <c r="A90">
        <v>54</v>
      </c>
      <c r="B90" s="80">
        <f t="shared" si="7"/>
        <v>0</v>
      </c>
      <c r="C90" s="80">
        <f t="shared" si="8"/>
        <v>0</v>
      </c>
      <c r="D90" s="80">
        <f t="shared" si="9"/>
        <v>0</v>
      </c>
      <c r="E90" s="54"/>
      <c r="F90" s="55">
        <f t="shared" si="11"/>
        <v>0</v>
      </c>
      <c r="G90" s="55">
        <f t="shared" si="10"/>
        <v>0</v>
      </c>
      <c r="H90" s="52">
        <f t="shared" si="12"/>
        <v>0</v>
      </c>
      <c r="I90" s="53"/>
    </row>
    <row r="91" spans="1:9" x14ac:dyDescent="0.2">
      <c r="A91">
        <v>55</v>
      </c>
      <c r="B91" s="80">
        <f t="shared" si="7"/>
        <v>0</v>
      </c>
      <c r="C91" s="80">
        <f t="shared" si="8"/>
        <v>0</v>
      </c>
      <c r="D91" s="80">
        <f t="shared" si="9"/>
        <v>0</v>
      </c>
      <c r="E91" s="54"/>
      <c r="F91" s="55">
        <f t="shared" si="11"/>
        <v>0</v>
      </c>
      <c r="G91" s="55">
        <f t="shared" si="10"/>
        <v>0</v>
      </c>
      <c r="H91" s="52">
        <f t="shared" si="12"/>
        <v>0</v>
      </c>
      <c r="I91" s="53"/>
    </row>
    <row r="92" spans="1:9" x14ac:dyDescent="0.2">
      <c r="A92">
        <v>56</v>
      </c>
      <c r="B92" s="80">
        <f t="shared" si="7"/>
        <v>0</v>
      </c>
      <c r="C92" s="80">
        <f t="shared" si="8"/>
        <v>0</v>
      </c>
      <c r="D92" s="80">
        <f t="shared" si="9"/>
        <v>0</v>
      </c>
      <c r="E92" s="54"/>
      <c r="F92" s="55">
        <f t="shared" si="11"/>
        <v>0</v>
      </c>
      <c r="G92" s="55">
        <f t="shared" si="10"/>
        <v>0</v>
      </c>
      <c r="H92" s="52">
        <f t="shared" si="12"/>
        <v>0</v>
      </c>
      <c r="I92" s="53"/>
    </row>
    <row r="93" spans="1:9" x14ac:dyDescent="0.2">
      <c r="A93">
        <v>57</v>
      </c>
      <c r="B93" s="80">
        <f t="shared" si="7"/>
        <v>0</v>
      </c>
      <c r="C93" s="80">
        <f t="shared" si="8"/>
        <v>0</v>
      </c>
      <c r="D93" s="80">
        <f t="shared" si="9"/>
        <v>0</v>
      </c>
      <c r="E93" s="54"/>
      <c r="F93" s="55">
        <f t="shared" si="11"/>
        <v>0</v>
      </c>
      <c r="G93" s="55">
        <f t="shared" si="10"/>
        <v>0</v>
      </c>
      <c r="H93" s="52">
        <f t="shared" si="12"/>
        <v>0</v>
      </c>
      <c r="I93" s="53"/>
    </row>
    <row r="94" spans="1:9" x14ac:dyDescent="0.2">
      <c r="A94">
        <v>58</v>
      </c>
      <c r="B94" s="80">
        <f t="shared" si="7"/>
        <v>0</v>
      </c>
      <c r="C94" s="80">
        <f t="shared" si="8"/>
        <v>0</v>
      </c>
      <c r="D94" s="80">
        <f t="shared" si="9"/>
        <v>0</v>
      </c>
      <c r="E94" s="54"/>
      <c r="F94" s="55">
        <f t="shared" si="11"/>
        <v>0</v>
      </c>
      <c r="G94" s="55">
        <f t="shared" si="10"/>
        <v>0</v>
      </c>
      <c r="H94" s="52">
        <f t="shared" si="12"/>
        <v>0</v>
      </c>
      <c r="I94" s="53"/>
    </row>
    <row r="95" spans="1:9" x14ac:dyDescent="0.2">
      <c r="A95">
        <v>59</v>
      </c>
      <c r="B95" s="80">
        <f t="shared" si="7"/>
        <v>0</v>
      </c>
      <c r="C95" s="80">
        <f t="shared" si="8"/>
        <v>0</v>
      </c>
      <c r="D95" s="80">
        <f t="shared" si="9"/>
        <v>0</v>
      </c>
      <c r="E95" s="54"/>
      <c r="F95" s="55">
        <f t="shared" si="11"/>
        <v>0</v>
      </c>
      <c r="G95" s="55">
        <f t="shared" si="10"/>
        <v>0</v>
      </c>
      <c r="H95" s="52">
        <f t="shared" si="12"/>
        <v>0</v>
      </c>
      <c r="I95" s="53"/>
    </row>
    <row r="96" spans="1:9" x14ac:dyDescent="0.2">
      <c r="A96">
        <v>60</v>
      </c>
      <c r="B96" s="80">
        <f t="shared" si="7"/>
        <v>0</v>
      </c>
      <c r="C96" s="80">
        <f t="shared" si="8"/>
        <v>0</v>
      </c>
      <c r="D96" s="80">
        <f t="shared" si="9"/>
        <v>0</v>
      </c>
      <c r="E96" s="54"/>
      <c r="F96" s="55">
        <f t="shared" si="11"/>
        <v>0</v>
      </c>
      <c r="G96" s="55">
        <f t="shared" si="10"/>
        <v>0</v>
      </c>
      <c r="H96" s="52">
        <f t="shared" si="12"/>
        <v>0</v>
      </c>
      <c r="I96" s="53"/>
    </row>
    <row r="97" spans="1:9" x14ac:dyDescent="0.2">
      <c r="A97">
        <v>61</v>
      </c>
      <c r="B97" s="80">
        <f t="shared" si="7"/>
        <v>0</v>
      </c>
      <c r="C97" s="80">
        <f t="shared" si="8"/>
        <v>0</v>
      </c>
      <c r="D97" s="80">
        <f t="shared" si="9"/>
        <v>0</v>
      </c>
      <c r="E97" s="54"/>
      <c r="F97" s="55">
        <f t="shared" si="11"/>
        <v>0</v>
      </c>
      <c r="G97" s="55">
        <f t="shared" si="10"/>
        <v>0</v>
      </c>
      <c r="H97" s="52">
        <f t="shared" si="12"/>
        <v>0</v>
      </c>
      <c r="I97" s="53"/>
    </row>
    <row r="98" spans="1:9" x14ac:dyDescent="0.2">
      <c r="A98">
        <v>62</v>
      </c>
      <c r="B98" s="80">
        <f t="shared" si="7"/>
        <v>0</v>
      </c>
      <c r="C98" s="80">
        <f t="shared" si="8"/>
        <v>0</v>
      </c>
      <c r="D98" s="80">
        <f t="shared" si="9"/>
        <v>0</v>
      </c>
      <c r="E98" s="54"/>
      <c r="F98" s="55">
        <f t="shared" si="11"/>
        <v>0</v>
      </c>
      <c r="G98" s="55">
        <f t="shared" si="10"/>
        <v>0</v>
      </c>
      <c r="H98" s="52">
        <f t="shared" si="12"/>
        <v>0</v>
      </c>
      <c r="I98" s="53"/>
    </row>
    <row r="99" spans="1:9" x14ac:dyDescent="0.2">
      <c r="A99">
        <v>63</v>
      </c>
      <c r="B99" s="80">
        <f t="shared" si="7"/>
        <v>0</v>
      </c>
      <c r="C99" s="80">
        <f t="shared" si="8"/>
        <v>0</v>
      </c>
      <c r="D99" s="80">
        <f t="shared" si="9"/>
        <v>0</v>
      </c>
      <c r="E99" s="54"/>
      <c r="F99" s="55">
        <f t="shared" si="11"/>
        <v>0</v>
      </c>
      <c r="G99" s="55">
        <f t="shared" si="10"/>
        <v>0</v>
      </c>
      <c r="H99" s="52">
        <f t="shared" si="12"/>
        <v>0</v>
      </c>
      <c r="I99" s="53"/>
    </row>
    <row r="100" spans="1:9" x14ac:dyDescent="0.2">
      <c r="A100">
        <v>64</v>
      </c>
      <c r="B100" s="80">
        <f t="shared" si="7"/>
        <v>0</v>
      </c>
      <c r="C100" s="80">
        <f t="shared" si="8"/>
        <v>0</v>
      </c>
      <c r="D100" s="80">
        <f t="shared" si="9"/>
        <v>0</v>
      </c>
      <c r="E100" s="54"/>
      <c r="F100" s="55">
        <f t="shared" si="11"/>
        <v>0</v>
      </c>
      <c r="G100" s="55">
        <f t="shared" si="10"/>
        <v>0</v>
      </c>
      <c r="H100" s="52">
        <f t="shared" si="12"/>
        <v>0</v>
      </c>
      <c r="I100" s="53"/>
    </row>
    <row r="101" spans="1:9" x14ac:dyDescent="0.2">
      <c r="A101">
        <v>65</v>
      </c>
      <c r="B101" s="80">
        <f t="shared" si="7"/>
        <v>0</v>
      </c>
      <c r="C101" s="80">
        <f t="shared" si="8"/>
        <v>0</v>
      </c>
      <c r="D101" s="80">
        <f t="shared" si="9"/>
        <v>0</v>
      </c>
      <c r="E101" s="54"/>
      <c r="F101" s="55">
        <f t="shared" ref="F101:F136" si="13">B101/(1+$B$13)^$A101</f>
        <v>0</v>
      </c>
      <c r="G101" s="55">
        <f t="shared" si="10"/>
        <v>0</v>
      </c>
      <c r="H101" s="52">
        <f t="shared" ref="H101:H136" si="14">D101/(1+$B$13)^$A101</f>
        <v>0</v>
      </c>
      <c r="I101" s="53"/>
    </row>
    <row r="102" spans="1:9" x14ac:dyDescent="0.2">
      <c r="A102">
        <v>66</v>
      </c>
      <c r="B102" s="80">
        <f t="shared" ref="B102:B136" si="15">IF($A102&lt;=$B$14,$B$18*$B$16,0)</f>
        <v>0</v>
      </c>
      <c r="C102" s="80">
        <f t="shared" ref="C102:C136" si="16">IF($A102&lt;=$B$14,$C$18*$C$17,0)</f>
        <v>0</v>
      </c>
      <c r="D102" s="80">
        <f t="shared" ref="D102:D136" si="17">IF($A102&lt;=$B$14,$D$18*$D$17,0)</f>
        <v>0</v>
      </c>
      <c r="E102" s="54"/>
      <c r="F102" s="55">
        <f t="shared" si="13"/>
        <v>0</v>
      </c>
      <c r="G102" s="55">
        <f t="shared" ref="G102:G136" si="18">C102/(1+$B$13)^$A102</f>
        <v>0</v>
      </c>
      <c r="H102" s="52">
        <f t="shared" si="14"/>
        <v>0</v>
      </c>
      <c r="I102" s="53"/>
    </row>
    <row r="103" spans="1:9" x14ac:dyDescent="0.2">
      <c r="A103">
        <v>67</v>
      </c>
      <c r="B103" s="80">
        <f t="shared" si="15"/>
        <v>0</v>
      </c>
      <c r="C103" s="80">
        <f t="shared" si="16"/>
        <v>0</v>
      </c>
      <c r="D103" s="80">
        <f t="shared" si="17"/>
        <v>0</v>
      </c>
      <c r="E103" s="54"/>
      <c r="F103" s="55">
        <f t="shared" si="13"/>
        <v>0</v>
      </c>
      <c r="G103" s="55">
        <f t="shared" si="18"/>
        <v>0</v>
      </c>
      <c r="H103" s="52">
        <f t="shared" si="14"/>
        <v>0</v>
      </c>
      <c r="I103" s="53"/>
    </row>
    <row r="104" spans="1:9" x14ac:dyDescent="0.2">
      <c r="A104">
        <v>68</v>
      </c>
      <c r="B104" s="80">
        <f t="shared" si="15"/>
        <v>0</v>
      </c>
      <c r="C104" s="80">
        <f t="shared" si="16"/>
        <v>0</v>
      </c>
      <c r="D104" s="80">
        <f t="shared" si="17"/>
        <v>0</v>
      </c>
      <c r="E104" s="54"/>
      <c r="F104" s="55">
        <f t="shared" si="13"/>
        <v>0</v>
      </c>
      <c r="G104" s="55">
        <f t="shared" si="18"/>
        <v>0</v>
      </c>
      <c r="H104" s="52">
        <f t="shared" si="14"/>
        <v>0</v>
      </c>
      <c r="I104" s="53"/>
    </row>
    <row r="105" spans="1:9" x14ac:dyDescent="0.2">
      <c r="A105">
        <v>69</v>
      </c>
      <c r="B105" s="80">
        <f t="shared" si="15"/>
        <v>0</v>
      </c>
      <c r="C105" s="80">
        <f t="shared" si="16"/>
        <v>0</v>
      </c>
      <c r="D105" s="80">
        <f t="shared" si="17"/>
        <v>0</v>
      </c>
      <c r="E105" s="54"/>
      <c r="F105" s="55">
        <f t="shared" si="13"/>
        <v>0</v>
      </c>
      <c r="G105" s="55">
        <f t="shared" si="18"/>
        <v>0</v>
      </c>
      <c r="H105" s="52">
        <f t="shared" si="14"/>
        <v>0</v>
      </c>
      <c r="I105" s="53"/>
    </row>
    <row r="106" spans="1:9" x14ac:dyDescent="0.2">
      <c r="A106">
        <v>70</v>
      </c>
      <c r="B106" s="80">
        <f t="shared" si="15"/>
        <v>0</v>
      </c>
      <c r="C106" s="80">
        <f t="shared" si="16"/>
        <v>0</v>
      </c>
      <c r="D106" s="80">
        <f t="shared" si="17"/>
        <v>0</v>
      </c>
      <c r="E106" s="54"/>
      <c r="F106" s="55">
        <f t="shared" si="13"/>
        <v>0</v>
      </c>
      <c r="G106" s="55">
        <f t="shared" si="18"/>
        <v>0</v>
      </c>
      <c r="H106" s="52">
        <f t="shared" si="14"/>
        <v>0</v>
      </c>
      <c r="I106" s="53"/>
    </row>
    <row r="107" spans="1:9" x14ac:dyDescent="0.2">
      <c r="A107">
        <v>71</v>
      </c>
      <c r="B107" s="80">
        <f t="shared" si="15"/>
        <v>0</v>
      </c>
      <c r="C107" s="80">
        <f t="shared" si="16"/>
        <v>0</v>
      </c>
      <c r="D107" s="80">
        <f t="shared" si="17"/>
        <v>0</v>
      </c>
      <c r="E107" s="54"/>
      <c r="F107" s="55">
        <f t="shared" si="13"/>
        <v>0</v>
      </c>
      <c r="G107" s="55">
        <f t="shared" si="18"/>
        <v>0</v>
      </c>
      <c r="H107" s="52">
        <f t="shared" si="14"/>
        <v>0</v>
      </c>
      <c r="I107" s="53"/>
    </row>
    <row r="108" spans="1:9" x14ac:dyDescent="0.2">
      <c r="A108">
        <v>72</v>
      </c>
      <c r="B108" s="80">
        <f t="shared" si="15"/>
        <v>0</v>
      </c>
      <c r="C108" s="80">
        <f t="shared" si="16"/>
        <v>0</v>
      </c>
      <c r="D108" s="80">
        <f t="shared" si="17"/>
        <v>0</v>
      </c>
      <c r="E108" s="54"/>
      <c r="F108" s="55">
        <f t="shared" si="13"/>
        <v>0</v>
      </c>
      <c r="G108" s="55">
        <f t="shared" si="18"/>
        <v>0</v>
      </c>
      <c r="H108" s="52">
        <f t="shared" si="14"/>
        <v>0</v>
      </c>
      <c r="I108" s="53"/>
    </row>
    <row r="109" spans="1:9" x14ac:dyDescent="0.2">
      <c r="A109">
        <v>73</v>
      </c>
      <c r="B109" s="80">
        <f t="shared" si="15"/>
        <v>0</v>
      </c>
      <c r="C109" s="80">
        <f t="shared" si="16"/>
        <v>0</v>
      </c>
      <c r="D109" s="80">
        <f t="shared" si="17"/>
        <v>0</v>
      </c>
      <c r="E109" s="54"/>
      <c r="F109" s="55">
        <f t="shared" si="13"/>
        <v>0</v>
      </c>
      <c r="G109" s="55">
        <f t="shared" si="18"/>
        <v>0</v>
      </c>
      <c r="H109" s="52">
        <f t="shared" si="14"/>
        <v>0</v>
      </c>
      <c r="I109" s="53"/>
    </row>
    <row r="110" spans="1:9" x14ac:dyDescent="0.2">
      <c r="A110">
        <v>74</v>
      </c>
      <c r="B110" s="80">
        <f t="shared" si="15"/>
        <v>0</v>
      </c>
      <c r="C110" s="80">
        <f t="shared" si="16"/>
        <v>0</v>
      </c>
      <c r="D110" s="80">
        <f t="shared" si="17"/>
        <v>0</v>
      </c>
      <c r="E110" s="54"/>
      <c r="F110" s="55">
        <f t="shared" si="13"/>
        <v>0</v>
      </c>
      <c r="G110" s="55">
        <f t="shared" si="18"/>
        <v>0</v>
      </c>
      <c r="H110" s="52">
        <f t="shared" si="14"/>
        <v>0</v>
      </c>
      <c r="I110" s="53"/>
    </row>
    <row r="111" spans="1:9" x14ac:dyDescent="0.2">
      <c r="A111">
        <v>75</v>
      </c>
      <c r="B111" s="80">
        <f t="shared" si="15"/>
        <v>0</v>
      </c>
      <c r="C111" s="80">
        <f t="shared" si="16"/>
        <v>0</v>
      </c>
      <c r="D111" s="80">
        <f t="shared" si="17"/>
        <v>0</v>
      </c>
      <c r="E111" s="54"/>
      <c r="F111" s="55">
        <f t="shared" si="13"/>
        <v>0</v>
      </c>
      <c r="G111" s="55">
        <f t="shared" si="18"/>
        <v>0</v>
      </c>
      <c r="H111" s="52">
        <f t="shared" si="14"/>
        <v>0</v>
      </c>
      <c r="I111" s="53"/>
    </row>
    <row r="112" spans="1:9" x14ac:dyDescent="0.2">
      <c r="A112">
        <v>76</v>
      </c>
      <c r="B112" s="80">
        <f t="shared" si="15"/>
        <v>0</v>
      </c>
      <c r="C112" s="80">
        <f t="shared" si="16"/>
        <v>0</v>
      </c>
      <c r="D112" s="80">
        <f t="shared" si="17"/>
        <v>0</v>
      </c>
      <c r="E112" s="54"/>
      <c r="F112" s="55">
        <f t="shared" si="13"/>
        <v>0</v>
      </c>
      <c r="G112" s="55">
        <f t="shared" si="18"/>
        <v>0</v>
      </c>
      <c r="H112" s="52">
        <f t="shared" si="14"/>
        <v>0</v>
      </c>
      <c r="I112" s="53"/>
    </row>
    <row r="113" spans="1:9" x14ac:dyDescent="0.2">
      <c r="A113">
        <v>77</v>
      </c>
      <c r="B113" s="80">
        <f t="shared" si="15"/>
        <v>0</v>
      </c>
      <c r="C113" s="80">
        <f t="shared" si="16"/>
        <v>0</v>
      </c>
      <c r="D113" s="80">
        <f t="shared" si="17"/>
        <v>0</v>
      </c>
      <c r="E113" s="54"/>
      <c r="F113" s="55">
        <f t="shared" si="13"/>
        <v>0</v>
      </c>
      <c r="G113" s="55">
        <f t="shared" si="18"/>
        <v>0</v>
      </c>
      <c r="H113" s="52">
        <f t="shared" si="14"/>
        <v>0</v>
      </c>
      <c r="I113" s="53"/>
    </row>
    <row r="114" spans="1:9" x14ac:dyDescent="0.2">
      <c r="A114">
        <v>78</v>
      </c>
      <c r="B114" s="80">
        <f t="shared" si="15"/>
        <v>0</v>
      </c>
      <c r="C114" s="80">
        <f t="shared" si="16"/>
        <v>0</v>
      </c>
      <c r="D114" s="80">
        <f t="shared" si="17"/>
        <v>0</v>
      </c>
      <c r="E114" s="54"/>
      <c r="F114" s="55">
        <f t="shared" si="13"/>
        <v>0</v>
      </c>
      <c r="G114" s="55">
        <f t="shared" si="18"/>
        <v>0</v>
      </c>
      <c r="H114" s="52">
        <f t="shared" si="14"/>
        <v>0</v>
      </c>
      <c r="I114" s="53"/>
    </row>
    <row r="115" spans="1:9" x14ac:dyDescent="0.2">
      <c r="A115">
        <v>79</v>
      </c>
      <c r="B115" s="80">
        <f t="shared" si="15"/>
        <v>0</v>
      </c>
      <c r="C115" s="80">
        <f t="shared" si="16"/>
        <v>0</v>
      </c>
      <c r="D115" s="80">
        <f t="shared" si="17"/>
        <v>0</v>
      </c>
      <c r="E115" s="54"/>
      <c r="F115" s="55">
        <f t="shared" si="13"/>
        <v>0</v>
      </c>
      <c r="G115" s="55">
        <f t="shared" si="18"/>
        <v>0</v>
      </c>
      <c r="H115" s="52">
        <f t="shared" si="14"/>
        <v>0</v>
      </c>
      <c r="I115" s="53"/>
    </row>
    <row r="116" spans="1:9" x14ac:dyDescent="0.2">
      <c r="A116">
        <v>80</v>
      </c>
      <c r="B116" s="80">
        <f t="shared" si="15"/>
        <v>0</v>
      </c>
      <c r="C116" s="80">
        <f t="shared" si="16"/>
        <v>0</v>
      </c>
      <c r="D116" s="80">
        <f t="shared" si="17"/>
        <v>0</v>
      </c>
      <c r="E116" s="54"/>
      <c r="F116" s="55">
        <f t="shared" si="13"/>
        <v>0</v>
      </c>
      <c r="G116" s="55">
        <f t="shared" si="18"/>
        <v>0</v>
      </c>
      <c r="H116" s="52">
        <f t="shared" si="14"/>
        <v>0</v>
      </c>
      <c r="I116" s="53"/>
    </row>
    <row r="117" spans="1:9" x14ac:dyDescent="0.2">
      <c r="A117">
        <v>81</v>
      </c>
      <c r="B117" s="80">
        <f t="shared" si="15"/>
        <v>0</v>
      </c>
      <c r="C117" s="80">
        <f t="shared" si="16"/>
        <v>0</v>
      </c>
      <c r="D117" s="80">
        <f t="shared" si="17"/>
        <v>0</v>
      </c>
      <c r="E117" s="54"/>
      <c r="F117" s="55">
        <f t="shared" si="13"/>
        <v>0</v>
      </c>
      <c r="G117" s="55">
        <f t="shared" si="18"/>
        <v>0</v>
      </c>
      <c r="H117" s="52">
        <f t="shared" si="14"/>
        <v>0</v>
      </c>
      <c r="I117" s="53"/>
    </row>
    <row r="118" spans="1:9" x14ac:dyDescent="0.2">
      <c r="A118">
        <v>82</v>
      </c>
      <c r="B118" s="80">
        <f t="shared" si="15"/>
        <v>0</v>
      </c>
      <c r="C118" s="80">
        <f t="shared" si="16"/>
        <v>0</v>
      </c>
      <c r="D118" s="80">
        <f t="shared" si="17"/>
        <v>0</v>
      </c>
      <c r="E118" s="54"/>
      <c r="F118" s="55">
        <f t="shared" si="13"/>
        <v>0</v>
      </c>
      <c r="G118" s="55">
        <f t="shared" si="18"/>
        <v>0</v>
      </c>
      <c r="H118" s="52">
        <f t="shared" si="14"/>
        <v>0</v>
      </c>
      <c r="I118" s="53"/>
    </row>
    <row r="119" spans="1:9" x14ac:dyDescent="0.2">
      <c r="A119">
        <v>83</v>
      </c>
      <c r="B119" s="80">
        <f t="shared" si="15"/>
        <v>0</v>
      </c>
      <c r="C119" s="80">
        <f t="shared" si="16"/>
        <v>0</v>
      </c>
      <c r="D119" s="80">
        <f t="shared" si="17"/>
        <v>0</v>
      </c>
      <c r="E119" s="54"/>
      <c r="F119" s="55">
        <f t="shared" si="13"/>
        <v>0</v>
      </c>
      <c r="G119" s="55">
        <f t="shared" si="18"/>
        <v>0</v>
      </c>
      <c r="H119" s="52">
        <f t="shared" si="14"/>
        <v>0</v>
      </c>
      <c r="I119" s="53"/>
    </row>
    <row r="120" spans="1:9" x14ac:dyDescent="0.2">
      <c r="A120">
        <v>84</v>
      </c>
      <c r="B120" s="80">
        <f t="shared" si="15"/>
        <v>0</v>
      </c>
      <c r="C120" s="80">
        <f t="shared" si="16"/>
        <v>0</v>
      </c>
      <c r="D120" s="80">
        <f t="shared" si="17"/>
        <v>0</v>
      </c>
      <c r="E120" s="54"/>
      <c r="F120" s="55">
        <f t="shared" si="13"/>
        <v>0</v>
      </c>
      <c r="G120" s="55">
        <f t="shared" si="18"/>
        <v>0</v>
      </c>
      <c r="H120" s="52">
        <f t="shared" si="14"/>
        <v>0</v>
      </c>
      <c r="I120" s="53"/>
    </row>
    <row r="121" spans="1:9" x14ac:dyDescent="0.2">
      <c r="A121">
        <v>85</v>
      </c>
      <c r="B121" s="80">
        <f t="shared" si="15"/>
        <v>0</v>
      </c>
      <c r="C121" s="80">
        <f t="shared" si="16"/>
        <v>0</v>
      </c>
      <c r="D121" s="80">
        <f t="shared" si="17"/>
        <v>0</v>
      </c>
      <c r="E121" s="54"/>
      <c r="F121" s="55">
        <f t="shared" si="13"/>
        <v>0</v>
      </c>
      <c r="G121" s="55">
        <f t="shared" si="18"/>
        <v>0</v>
      </c>
      <c r="H121" s="52">
        <f t="shared" si="14"/>
        <v>0</v>
      </c>
      <c r="I121" s="53"/>
    </row>
    <row r="122" spans="1:9" x14ac:dyDescent="0.2">
      <c r="A122">
        <v>86</v>
      </c>
      <c r="B122" s="80">
        <f t="shared" si="15"/>
        <v>0</v>
      </c>
      <c r="C122" s="80">
        <f t="shared" si="16"/>
        <v>0</v>
      </c>
      <c r="D122" s="80">
        <f t="shared" si="17"/>
        <v>0</v>
      </c>
      <c r="E122" s="54"/>
      <c r="F122" s="55">
        <f t="shared" si="13"/>
        <v>0</v>
      </c>
      <c r="G122" s="55">
        <f t="shared" si="18"/>
        <v>0</v>
      </c>
      <c r="H122" s="52">
        <f t="shared" si="14"/>
        <v>0</v>
      </c>
      <c r="I122" s="53"/>
    </row>
    <row r="123" spans="1:9" x14ac:dyDescent="0.2">
      <c r="A123">
        <v>87</v>
      </c>
      <c r="B123" s="80">
        <f t="shared" si="15"/>
        <v>0</v>
      </c>
      <c r="C123" s="80">
        <f t="shared" si="16"/>
        <v>0</v>
      </c>
      <c r="D123" s="80">
        <f t="shared" si="17"/>
        <v>0</v>
      </c>
      <c r="E123" s="54"/>
      <c r="F123" s="55">
        <f t="shared" si="13"/>
        <v>0</v>
      </c>
      <c r="G123" s="55">
        <f t="shared" si="18"/>
        <v>0</v>
      </c>
      <c r="H123" s="52">
        <f t="shared" si="14"/>
        <v>0</v>
      </c>
      <c r="I123" s="53"/>
    </row>
    <row r="124" spans="1:9" x14ac:dyDescent="0.2">
      <c r="A124">
        <v>88</v>
      </c>
      <c r="B124" s="80">
        <f t="shared" si="15"/>
        <v>0</v>
      </c>
      <c r="C124" s="80">
        <f t="shared" si="16"/>
        <v>0</v>
      </c>
      <c r="D124" s="80">
        <f t="shared" si="17"/>
        <v>0</v>
      </c>
      <c r="E124" s="54"/>
      <c r="F124" s="55">
        <f t="shared" si="13"/>
        <v>0</v>
      </c>
      <c r="G124" s="55">
        <f t="shared" si="18"/>
        <v>0</v>
      </c>
      <c r="H124" s="52">
        <f t="shared" si="14"/>
        <v>0</v>
      </c>
      <c r="I124" s="53"/>
    </row>
    <row r="125" spans="1:9" x14ac:dyDescent="0.2">
      <c r="A125">
        <v>89</v>
      </c>
      <c r="B125" s="80">
        <f t="shared" si="15"/>
        <v>0</v>
      </c>
      <c r="C125" s="80">
        <f t="shared" si="16"/>
        <v>0</v>
      </c>
      <c r="D125" s="80">
        <f t="shared" si="17"/>
        <v>0</v>
      </c>
      <c r="E125" s="54"/>
      <c r="F125" s="55">
        <f t="shared" si="13"/>
        <v>0</v>
      </c>
      <c r="G125" s="55">
        <f t="shared" si="18"/>
        <v>0</v>
      </c>
      <c r="H125" s="52">
        <f t="shared" si="14"/>
        <v>0</v>
      </c>
      <c r="I125" s="53"/>
    </row>
    <row r="126" spans="1:9" x14ac:dyDescent="0.2">
      <c r="A126">
        <v>90</v>
      </c>
      <c r="B126" s="80">
        <f t="shared" si="15"/>
        <v>0</v>
      </c>
      <c r="C126" s="80">
        <f t="shared" si="16"/>
        <v>0</v>
      </c>
      <c r="D126" s="80">
        <f t="shared" si="17"/>
        <v>0</v>
      </c>
      <c r="E126" s="54"/>
      <c r="F126" s="55">
        <f t="shared" si="13"/>
        <v>0</v>
      </c>
      <c r="G126" s="55">
        <f t="shared" si="18"/>
        <v>0</v>
      </c>
      <c r="H126" s="52">
        <f t="shared" si="14"/>
        <v>0</v>
      </c>
      <c r="I126" s="53"/>
    </row>
    <row r="127" spans="1:9" x14ac:dyDescent="0.2">
      <c r="A127">
        <v>91</v>
      </c>
      <c r="B127" s="80">
        <f t="shared" si="15"/>
        <v>0</v>
      </c>
      <c r="C127" s="80">
        <f t="shared" si="16"/>
        <v>0</v>
      </c>
      <c r="D127" s="80">
        <f t="shared" si="17"/>
        <v>0</v>
      </c>
      <c r="E127" s="54"/>
      <c r="F127" s="55">
        <f t="shared" si="13"/>
        <v>0</v>
      </c>
      <c r="G127" s="55">
        <f t="shared" si="18"/>
        <v>0</v>
      </c>
      <c r="H127" s="52">
        <f t="shared" si="14"/>
        <v>0</v>
      </c>
      <c r="I127" s="53"/>
    </row>
    <row r="128" spans="1:9" x14ac:dyDescent="0.2">
      <c r="A128">
        <v>92</v>
      </c>
      <c r="B128" s="80">
        <f t="shared" si="15"/>
        <v>0</v>
      </c>
      <c r="C128" s="80">
        <f t="shared" si="16"/>
        <v>0</v>
      </c>
      <c r="D128" s="80">
        <f t="shared" si="17"/>
        <v>0</v>
      </c>
      <c r="E128" s="54"/>
      <c r="F128" s="55">
        <f t="shared" si="13"/>
        <v>0</v>
      </c>
      <c r="G128" s="55">
        <f t="shared" si="18"/>
        <v>0</v>
      </c>
      <c r="H128" s="52">
        <f t="shared" si="14"/>
        <v>0</v>
      </c>
      <c r="I128" s="53"/>
    </row>
    <row r="129" spans="1:10" x14ac:dyDescent="0.2">
      <c r="A129">
        <v>93</v>
      </c>
      <c r="B129" s="80">
        <f t="shared" si="15"/>
        <v>0</v>
      </c>
      <c r="C129" s="80">
        <f t="shared" si="16"/>
        <v>0</v>
      </c>
      <c r="D129" s="80">
        <f t="shared" si="17"/>
        <v>0</v>
      </c>
      <c r="E129" s="54"/>
      <c r="F129" s="55">
        <f t="shared" si="13"/>
        <v>0</v>
      </c>
      <c r="G129" s="55">
        <f t="shared" si="18"/>
        <v>0</v>
      </c>
      <c r="H129" s="52">
        <f t="shared" si="14"/>
        <v>0</v>
      </c>
      <c r="I129" s="53"/>
    </row>
    <row r="130" spans="1:10" x14ac:dyDescent="0.2">
      <c r="A130">
        <v>94</v>
      </c>
      <c r="B130" s="80">
        <f t="shared" si="15"/>
        <v>0</v>
      </c>
      <c r="C130" s="80">
        <f t="shared" si="16"/>
        <v>0</v>
      </c>
      <c r="D130" s="80">
        <f t="shared" si="17"/>
        <v>0</v>
      </c>
      <c r="E130" s="54"/>
      <c r="F130" s="55">
        <f t="shared" si="13"/>
        <v>0</v>
      </c>
      <c r="G130" s="55">
        <f t="shared" si="18"/>
        <v>0</v>
      </c>
      <c r="H130" s="52">
        <f t="shared" si="14"/>
        <v>0</v>
      </c>
      <c r="I130" s="53"/>
    </row>
    <row r="131" spans="1:10" x14ac:dyDescent="0.2">
      <c r="A131">
        <v>95</v>
      </c>
      <c r="B131" s="80">
        <f t="shared" si="15"/>
        <v>0</v>
      </c>
      <c r="C131" s="80">
        <f t="shared" si="16"/>
        <v>0</v>
      </c>
      <c r="D131" s="80">
        <f t="shared" si="17"/>
        <v>0</v>
      </c>
      <c r="E131" s="54"/>
      <c r="F131" s="55">
        <f t="shared" si="13"/>
        <v>0</v>
      </c>
      <c r="G131" s="55">
        <f t="shared" si="18"/>
        <v>0</v>
      </c>
      <c r="H131" s="52">
        <f t="shared" si="14"/>
        <v>0</v>
      </c>
      <c r="I131" s="53"/>
    </row>
    <row r="132" spans="1:10" x14ac:dyDescent="0.2">
      <c r="A132">
        <v>96</v>
      </c>
      <c r="B132" s="80">
        <f t="shared" si="15"/>
        <v>0</v>
      </c>
      <c r="C132" s="80">
        <f t="shared" si="16"/>
        <v>0</v>
      </c>
      <c r="D132" s="80">
        <f t="shared" si="17"/>
        <v>0</v>
      </c>
      <c r="E132" s="54"/>
      <c r="F132" s="55">
        <f t="shared" si="13"/>
        <v>0</v>
      </c>
      <c r="G132" s="55">
        <f t="shared" si="18"/>
        <v>0</v>
      </c>
      <c r="H132" s="52">
        <f t="shared" si="14"/>
        <v>0</v>
      </c>
      <c r="I132" s="53"/>
    </row>
    <row r="133" spans="1:10" x14ac:dyDescent="0.2">
      <c r="A133">
        <v>97</v>
      </c>
      <c r="B133" s="80">
        <f t="shared" si="15"/>
        <v>0</v>
      </c>
      <c r="C133" s="80">
        <f t="shared" si="16"/>
        <v>0</v>
      </c>
      <c r="D133" s="80">
        <f t="shared" si="17"/>
        <v>0</v>
      </c>
      <c r="E133" s="54"/>
      <c r="F133" s="55">
        <f t="shared" si="13"/>
        <v>0</v>
      </c>
      <c r="G133" s="55">
        <f t="shared" si="18"/>
        <v>0</v>
      </c>
      <c r="H133" s="52">
        <f t="shared" si="14"/>
        <v>0</v>
      </c>
      <c r="I133" s="53"/>
    </row>
    <row r="134" spans="1:10" x14ac:dyDescent="0.2">
      <c r="A134">
        <v>98</v>
      </c>
      <c r="B134" s="80">
        <f t="shared" si="15"/>
        <v>0</v>
      </c>
      <c r="C134" s="80">
        <f t="shared" si="16"/>
        <v>0</v>
      </c>
      <c r="D134" s="80">
        <f t="shared" si="17"/>
        <v>0</v>
      </c>
      <c r="E134" s="54"/>
      <c r="F134" s="55">
        <f t="shared" si="13"/>
        <v>0</v>
      </c>
      <c r="G134" s="55">
        <f t="shared" si="18"/>
        <v>0</v>
      </c>
      <c r="H134" s="52">
        <f t="shared" si="14"/>
        <v>0</v>
      </c>
      <c r="I134" s="53"/>
    </row>
    <row r="135" spans="1:10" x14ac:dyDescent="0.2">
      <c r="A135">
        <v>99</v>
      </c>
      <c r="B135" s="80">
        <f t="shared" si="15"/>
        <v>0</v>
      </c>
      <c r="C135" s="80">
        <f t="shared" si="16"/>
        <v>0</v>
      </c>
      <c r="D135" s="80">
        <f t="shared" si="17"/>
        <v>0</v>
      </c>
      <c r="E135" s="54"/>
      <c r="F135" s="55">
        <f t="shared" si="13"/>
        <v>0</v>
      </c>
      <c r="G135" s="55">
        <f t="shared" si="18"/>
        <v>0</v>
      </c>
      <c r="H135" s="52">
        <f t="shared" si="14"/>
        <v>0</v>
      </c>
      <c r="I135" s="53"/>
    </row>
    <row r="136" spans="1:10" x14ac:dyDescent="0.2">
      <c r="A136">
        <v>100</v>
      </c>
      <c r="B136" s="82">
        <f t="shared" si="15"/>
        <v>0</v>
      </c>
      <c r="C136" s="82">
        <f t="shared" si="16"/>
        <v>0</v>
      </c>
      <c r="D136" s="80">
        <f t="shared" si="17"/>
        <v>0</v>
      </c>
      <c r="E136" s="54"/>
      <c r="F136" s="56">
        <f t="shared" si="13"/>
        <v>0</v>
      </c>
      <c r="G136" s="55">
        <f t="shared" si="18"/>
        <v>0</v>
      </c>
      <c r="H136" s="57">
        <f t="shared" si="14"/>
        <v>0</v>
      </c>
      <c r="I136" s="53"/>
    </row>
    <row r="137" spans="1:10" x14ac:dyDescent="0.2">
      <c r="I137" s="15"/>
      <c r="J137" s="77"/>
    </row>
    <row r="138" spans="1:10" x14ac:dyDescent="0.2">
      <c r="J138" s="77"/>
    </row>
  </sheetData>
  <mergeCells count="9">
    <mergeCell ref="C7:D7"/>
    <mergeCell ref="C21:D21"/>
    <mergeCell ref="G21:H21"/>
    <mergeCell ref="C34:D34"/>
    <mergeCell ref="G34:H34"/>
    <mergeCell ref="B20:D20"/>
    <mergeCell ref="F20:H20"/>
    <mergeCell ref="F33:H33"/>
    <mergeCell ref="B33:D33"/>
  </mergeCells>
  <conditionalFormatting sqref="D17">
    <cfRule type="expression" dxfId="19" priority="5">
      <formula>$E$4=1</formula>
    </cfRule>
  </conditionalFormatting>
  <conditionalFormatting sqref="B37:B136">
    <cfRule type="expression" dxfId="18" priority="4">
      <formula>$A37&gt;$B$14</formula>
    </cfRule>
  </conditionalFormatting>
  <conditionalFormatting sqref="C37:C136">
    <cfRule type="expression" dxfId="17" priority="3">
      <formula>$A37&gt;$B$14</formula>
    </cfRule>
  </conditionalFormatting>
  <conditionalFormatting sqref="D36:D136 D17:D18 D23:D31 H23:H31 H36:H136 D9:D11">
    <cfRule type="expression" dxfId="16" priority="2">
      <formula>$E$4=1</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19"/>
  <sheetViews>
    <sheetView workbookViewId="0">
      <selection activeCell="G36" sqref="G36"/>
    </sheetView>
  </sheetViews>
  <sheetFormatPr baseColWidth="10" defaultRowHeight="12.75" x14ac:dyDescent="0.2"/>
  <cols>
    <col min="1" max="1" width="40.5703125" customWidth="1"/>
    <col min="2" max="4" width="20.5703125" customWidth="1"/>
    <col min="5" max="5" width="2.5703125" customWidth="1"/>
    <col min="6" max="8" width="20.5703125" customWidth="1"/>
    <col min="9" max="9" width="56.42578125" customWidth="1"/>
  </cols>
  <sheetData>
    <row r="1" spans="1:10" x14ac:dyDescent="0.2">
      <c r="A1" s="8">
        <f>'Données du projet'!B3</f>
        <v>0</v>
      </c>
    </row>
    <row r="2" spans="1:10" x14ac:dyDescent="0.2">
      <c r="A2" s="8">
        <f>'Données du projet'!B9</f>
        <v>0</v>
      </c>
      <c r="C2" s="4"/>
    </row>
    <row r="3" spans="1:10" s="27" customFormat="1" x14ac:dyDescent="0.2">
      <c r="A3" s="27" t="s">
        <v>17</v>
      </c>
      <c r="B3" s="34">
        <f>'Données du projet'!B11</f>
        <v>0</v>
      </c>
      <c r="C3" s="4"/>
      <c r="D3" s="33"/>
    </row>
    <row r="4" spans="1:10" x14ac:dyDescent="0.2">
      <c r="A4" t="s">
        <v>15</v>
      </c>
      <c r="B4" s="18">
        <f>'Données du projet'!B10</f>
        <v>0</v>
      </c>
      <c r="C4" s="4"/>
      <c r="D4" s="7">
        <f>'Données du projet'!B5</f>
        <v>0</v>
      </c>
      <c r="E4">
        <f>'Données du projet'!F5</f>
        <v>2</v>
      </c>
    </row>
    <row r="5" spans="1:10" x14ac:dyDescent="0.2">
      <c r="A5" t="s">
        <v>16</v>
      </c>
      <c r="B5" s="6">
        <f ca="1">'Données du projet'!B12</f>
        <v>44040</v>
      </c>
      <c r="C5" s="4"/>
    </row>
    <row r="6" spans="1:10" x14ac:dyDescent="0.2">
      <c r="C6" s="4"/>
    </row>
    <row r="7" spans="1:10" x14ac:dyDescent="0.2">
      <c r="B7" s="220" t="s">
        <v>19</v>
      </c>
      <c r="C7" s="412" t="s">
        <v>177</v>
      </c>
      <c r="D7" s="393"/>
    </row>
    <row r="8" spans="1:10" x14ac:dyDescent="0.2">
      <c r="A8" s="2"/>
      <c r="B8" s="221"/>
      <c r="C8" s="236" t="s">
        <v>175</v>
      </c>
      <c r="D8" s="223" t="s">
        <v>176</v>
      </c>
    </row>
    <row r="9" spans="1:10" s="9" customFormat="1" ht="25.5" x14ac:dyDescent="0.2">
      <c r="A9" s="21" t="s">
        <v>57</v>
      </c>
      <c r="B9" s="219">
        <f>F17</f>
        <v>0</v>
      </c>
      <c r="C9" s="308">
        <f>G17</f>
        <v>0</v>
      </c>
      <c r="D9" s="62">
        <f>H17</f>
        <v>0</v>
      </c>
      <c r="E9" s="1"/>
      <c r="F9" s="1"/>
      <c r="G9" s="1"/>
      <c r="H9" s="1"/>
      <c r="I9" s="1"/>
      <c r="J9" s="1"/>
    </row>
    <row r="10" spans="1:10" x14ac:dyDescent="0.2">
      <c r="A10" s="2"/>
    </row>
    <row r="11" spans="1:10" x14ac:dyDescent="0.2">
      <c r="A11" s="2" t="s">
        <v>69</v>
      </c>
      <c r="B11" s="17">
        <f>'Données du projet'!B28</f>
        <v>3.3300000000000003E-2</v>
      </c>
      <c r="D11" s="10"/>
    </row>
    <row r="12" spans="1:10" x14ac:dyDescent="0.2">
      <c r="A12" s="2" t="s">
        <v>22</v>
      </c>
      <c r="B12" s="66">
        <f>'Données du projet'!B22</f>
        <v>80</v>
      </c>
    </row>
    <row r="13" spans="1:10" x14ac:dyDescent="0.2">
      <c r="A13" s="2"/>
      <c r="B13" s="10"/>
      <c r="D13" s="10"/>
    </row>
    <row r="14" spans="1:10" x14ac:dyDescent="0.2">
      <c r="A14" s="2"/>
      <c r="B14" s="407" t="s">
        <v>47</v>
      </c>
      <c r="C14" s="413"/>
      <c r="D14" s="409"/>
      <c r="F14" s="407" t="s">
        <v>48</v>
      </c>
      <c r="G14" s="413"/>
      <c r="H14" s="409"/>
    </row>
    <row r="15" spans="1:10" x14ac:dyDescent="0.2">
      <c r="A15" s="3"/>
      <c r="B15" s="220" t="s">
        <v>19</v>
      </c>
      <c r="C15" s="392" t="s">
        <v>177</v>
      </c>
      <c r="D15" s="393"/>
      <c r="E15" s="1"/>
      <c r="F15" s="199" t="s">
        <v>19</v>
      </c>
      <c r="G15" s="392" t="s">
        <v>177</v>
      </c>
      <c r="H15" s="393"/>
      <c r="I15" s="1"/>
      <c r="J15" s="1"/>
    </row>
    <row r="16" spans="1:10" x14ac:dyDescent="0.2">
      <c r="A16" s="1"/>
      <c r="B16" s="221"/>
      <c r="C16" s="222" t="s">
        <v>175</v>
      </c>
      <c r="D16" s="223" t="s">
        <v>176</v>
      </c>
      <c r="E16" s="12"/>
      <c r="F16" s="198"/>
      <c r="G16" s="222" t="s">
        <v>175</v>
      </c>
      <c r="H16" s="223" t="s">
        <v>176</v>
      </c>
      <c r="I16" s="1"/>
      <c r="J16" s="1"/>
    </row>
    <row r="17" spans="1:10" x14ac:dyDescent="0.2">
      <c r="A17" s="11" t="s">
        <v>24</v>
      </c>
      <c r="B17" s="79">
        <f>SUM(B18:B23)</f>
        <v>0</v>
      </c>
      <c r="C17" s="49">
        <f>SUM(C18:C23)</f>
        <v>0</v>
      </c>
      <c r="D17" s="50">
        <f>SUM(D18:D23)</f>
        <v>0</v>
      </c>
      <c r="E17" s="12"/>
      <c r="F17" s="50">
        <f>SUM(F18:F23)</f>
        <v>0</v>
      </c>
      <c r="G17" s="49">
        <f>SUM(G18:G23)</f>
        <v>0</v>
      </c>
      <c r="H17" s="50">
        <f>SUM(H18:H23)</f>
        <v>0</v>
      </c>
      <c r="I17" s="1"/>
      <c r="J17" s="12"/>
    </row>
    <row r="18" spans="1:10" x14ac:dyDescent="0.2">
      <c r="A18" s="86">
        <f>'Données du projet'!F72</f>
        <v>0</v>
      </c>
      <c r="B18" s="87"/>
      <c r="C18" s="84">
        <f>'Données du projet'!C72</f>
        <v>0</v>
      </c>
      <c r="D18" s="306"/>
      <c r="E18" s="54"/>
      <c r="F18" s="87"/>
      <c r="G18" s="84">
        <f>C18/(1+$B$11)^$A18</f>
        <v>0</v>
      </c>
      <c r="H18" s="306"/>
      <c r="I18" s="19" t="s">
        <v>105</v>
      </c>
    </row>
    <row r="19" spans="1:10" x14ac:dyDescent="0.2">
      <c r="A19" s="86">
        <f>'Données du projet'!F73</f>
        <v>0</v>
      </c>
      <c r="B19" s="52">
        <f>'Données du projet'!B73</f>
        <v>0</v>
      </c>
      <c r="C19" s="307"/>
      <c r="D19" s="253">
        <f>IF($E$4=2,'Données du projet'!D73,0)</f>
        <v>0</v>
      </c>
      <c r="E19" s="54"/>
      <c r="F19" s="52">
        <f t="shared" ref="F19:G20" si="0">B19/(1+$B$11)^$A19</f>
        <v>0</v>
      </c>
      <c r="G19" s="307"/>
      <c r="H19" s="253">
        <f t="shared" ref="H19:H21" si="1">D19/(1+$B$11)^$A19</f>
        <v>0</v>
      </c>
      <c r="I19" s="19" t="s">
        <v>106</v>
      </c>
    </row>
    <row r="20" spans="1:10" x14ac:dyDescent="0.2">
      <c r="A20" s="86">
        <f>'Données du projet'!F74</f>
        <v>0</v>
      </c>
      <c r="B20" s="52">
        <f>'Données du projet'!B74</f>
        <v>0</v>
      </c>
      <c r="C20" s="55">
        <f>'Données du projet'!C74</f>
        <v>0</v>
      </c>
      <c r="D20" s="253">
        <f>IF($E$4=2,'Données du projet'!D74,0)</f>
        <v>0</v>
      </c>
      <c r="E20" s="54"/>
      <c r="F20" s="52">
        <f t="shared" si="0"/>
        <v>0</v>
      </c>
      <c r="G20" s="55">
        <f t="shared" si="0"/>
        <v>0</v>
      </c>
      <c r="H20" s="253">
        <f t="shared" si="1"/>
        <v>0</v>
      </c>
      <c r="I20" s="19" t="s">
        <v>107</v>
      </c>
    </row>
    <row r="21" spans="1:10" x14ac:dyDescent="0.2">
      <c r="A21" s="86">
        <f>'Données du projet'!F75</f>
        <v>0</v>
      </c>
      <c r="B21" s="52">
        <f>'Données du projet'!B75</f>
        <v>0</v>
      </c>
      <c r="C21" s="55">
        <f>'Données du projet'!C75</f>
        <v>0</v>
      </c>
      <c r="D21" s="253">
        <f>IF($E$4=2,'Données du projet'!D75,0)</f>
        <v>0</v>
      </c>
      <c r="E21" s="53"/>
      <c r="F21" s="52">
        <f>B21/(1+$B$11)^$A21</f>
        <v>0</v>
      </c>
      <c r="G21" s="55">
        <f>C21/(1+$B$11)^$A21</f>
        <v>0</v>
      </c>
      <c r="H21" s="253">
        <f t="shared" si="1"/>
        <v>0</v>
      </c>
      <c r="I21" s="19" t="s">
        <v>107</v>
      </c>
    </row>
    <row r="22" spans="1:10" x14ac:dyDescent="0.2">
      <c r="A22" s="86">
        <f>'Données du projet'!F76</f>
        <v>0</v>
      </c>
      <c r="B22" s="52">
        <f>'Données du projet'!B76</f>
        <v>0</v>
      </c>
      <c r="C22" s="55">
        <f>'Données du projet'!C76</f>
        <v>0</v>
      </c>
      <c r="D22" s="253">
        <f>IF($E$4=2,'Données du projet'!D76,0)</f>
        <v>0</v>
      </c>
      <c r="E22" s="54"/>
      <c r="F22" s="52">
        <f t="shared" ref="F22:G22" si="2">B22/(1+$B$11)^$A22</f>
        <v>0</v>
      </c>
      <c r="G22" s="55">
        <f t="shared" si="2"/>
        <v>0</v>
      </c>
      <c r="H22" s="253">
        <f t="shared" ref="H22:H23" si="3">D22/(1+$B$11)^$A22</f>
        <v>0</v>
      </c>
      <c r="I22" s="19" t="s">
        <v>107</v>
      </c>
    </row>
    <row r="23" spans="1:10" x14ac:dyDescent="0.2">
      <c r="A23" s="86">
        <f>'Données du projet'!F77</f>
        <v>0</v>
      </c>
      <c r="B23" s="57">
        <f>'Données du projet'!B77</f>
        <v>0</v>
      </c>
      <c r="C23" s="56">
        <f>'Données du projet'!C77</f>
        <v>0</v>
      </c>
      <c r="D23" s="254">
        <f>IF($E$4=2,'Données du projet'!D77,0)</f>
        <v>0</v>
      </c>
      <c r="E23" s="54"/>
      <c r="F23" s="57">
        <f>B23/(1+$B$11)^$A23</f>
        <v>0</v>
      </c>
      <c r="G23" s="56">
        <f>C23/(1+$B$11)^$A23</f>
        <v>0</v>
      </c>
      <c r="H23" s="254">
        <f t="shared" si="3"/>
        <v>0</v>
      </c>
      <c r="I23" s="19" t="s">
        <v>107</v>
      </c>
    </row>
    <row r="118" spans="9:9" x14ac:dyDescent="0.2">
      <c r="I118" s="1"/>
    </row>
    <row r="119" spans="9:9" x14ac:dyDescent="0.2">
      <c r="I119" s="1"/>
    </row>
  </sheetData>
  <mergeCells count="5">
    <mergeCell ref="C15:D15"/>
    <mergeCell ref="G15:H15"/>
    <mergeCell ref="C7:D7"/>
    <mergeCell ref="B14:D14"/>
    <mergeCell ref="F14:H14"/>
  </mergeCells>
  <conditionalFormatting sqref="H20:H21 B19:D21 B18 D18 D20:D23">
    <cfRule type="expression" dxfId="15" priority="18">
      <formula>$A18&gt;$B$12</formula>
    </cfRule>
  </conditionalFormatting>
  <conditionalFormatting sqref="F19:F21 G20:G21">
    <cfRule type="expression" dxfId="14" priority="14">
      <formula>$A19&gt;$B$12</formula>
    </cfRule>
  </conditionalFormatting>
  <conditionalFormatting sqref="F18">
    <cfRule type="expression" dxfId="13" priority="12">
      <formula>$A18&gt;$B$12</formula>
    </cfRule>
  </conditionalFormatting>
  <conditionalFormatting sqref="B22:D23">
    <cfRule type="expression" dxfId="12" priority="10">
      <formula>$A22&gt;$B$12</formula>
    </cfRule>
  </conditionalFormatting>
  <conditionalFormatting sqref="F22:G23">
    <cfRule type="expression" dxfId="11" priority="9">
      <formula>$A22&gt;$B$12</formula>
    </cfRule>
  </conditionalFormatting>
  <conditionalFormatting sqref="H22:H23">
    <cfRule type="expression" dxfId="10" priority="8">
      <formula>$A22&gt;$B$12</formula>
    </cfRule>
  </conditionalFormatting>
  <conditionalFormatting sqref="C18">
    <cfRule type="expression" dxfId="9" priority="7">
      <formula>$A18&gt;$B$12</formula>
    </cfRule>
  </conditionalFormatting>
  <conditionalFormatting sqref="G19">
    <cfRule type="expression" dxfId="8" priority="6">
      <formula>$A19&gt;$B$12</formula>
    </cfRule>
  </conditionalFormatting>
  <conditionalFormatting sqref="H18">
    <cfRule type="expression" dxfId="7" priority="5">
      <formula>$A18&gt;$B$12</formula>
    </cfRule>
  </conditionalFormatting>
  <conditionalFormatting sqref="H19">
    <cfRule type="expression" dxfId="6" priority="4">
      <formula>$A19&gt;$B$12</formula>
    </cfRule>
  </conditionalFormatting>
  <conditionalFormatting sqref="G18">
    <cfRule type="expression" dxfId="5" priority="2">
      <formula>$A18&gt;$B$12</formula>
    </cfRule>
  </conditionalFormatting>
  <conditionalFormatting sqref="D17 H17 H19:H23 D9 D19:D23">
    <cfRule type="expression" dxfId="4" priority="1">
      <formula>$E$4=1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37"/>
  <sheetViews>
    <sheetView topLeftCell="A7" workbookViewId="0">
      <selection activeCell="C30" sqref="C30"/>
    </sheetView>
  </sheetViews>
  <sheetFormatPr baseColWidth="10" defaultRowHeight="12.75" x14ac:dyDescent="0.2"/>
  <cols>
    <col min="1" max="1" width="40.5703125" style="2" customWidth="1"/>
    <col min="2" max="4" width="20.5703125" customWidth="1"/>
    <col min="5" max="5" width="3.140625" customWidth="1"/>
    <col min="6" max="8" width="20.5703125" customWidth="1"/>
    <col min="9" max="9" width="3.140625" style="25" customWidth="1"/>
    <col min="10" max="10" width="14.42578125" customWidth="1"/>
    <col min="11" max="11" width="11.42578125" customWidth="1"/>
  </cols>
  <sheetData>
    <row r="1" spans="1:9" x14ac:dyDescent="0.2">
      <c r="A1" s="8">
        <f>'Données du projet'!B3</f>
        <v>0</v>
      </c>
    </row>
    <row r="2" spans="1:9" x14ac:dyDescent="0.2">
      <c r="A2" s="8">
        <f>'Données du projet'!B9</f>
        <v>0</v>
      </c>
      <c r="C2" s="4"/>
    </row>
    <row r="3" spans="1:9" x14ac:dyDescent="0.2">
      <c r="A3" t="s">
        <v>17</v>
      </c>
      <c r="B3" s="18">
        <f>'Données du projet'!B11</f>
        <v>0</v>
      </c>
      <c r="C3" s="4"/>
      <c r="D3" s="7">
        <f>'Données du projet'!B5</f>
        <v>0</v>
      </c>
      <c r="E3">
        <f>'Données du projet'!F5</f>
        <v>2</v>
      </c>
    </row>
    <row r="4" spans="1:9" x14ac:dyDescent="0.2">
      <c r="A4" t="s">
        <v>15</v>
      </c>
      <c r="B4" s="18">
        <f>'Données du projet'!B10</f>
        <v>0</v>
      </c>
      <c r="C4" s="4"/>
      <c r="D4" s="4"/>
    </row>
    <row r="5" spans="1:9" x14ac:dyDescent="0.2">
      <c r="A5" t="s">
        <v>16</v>
      </c>
      <c r="B5" s="6">
        <f ca="1">'Données du projet'!B12</f>
        <v>44040</v>
      </c>
      <c r="C5" s="4"/>
    </row>
    <row r="6" spans="1:9" x14ac:dyDescent="0.2">
      <c r="A6"/>
      <c r="C6" s="4"/>
    </row>
    <row r="7" spans="1:9" x14ac:dyDescent="0.2">
      <c r="A7"/>
      <c r="B7" s="220" t="s">
        <v>19</v>
      </c>
      <c r="C7" s="392" t="s">
        <v>177</v>
      </c>
      <c r="D7" s="393"/>
    </row>
    <row r="8" spans="1:9" x14ac:dyDescent="0.2">
      <c r="B8" s="221"/>
      <c r="C8" s="222" t="s">
        <v>175</v>
      </c>
      <c r="D8" s="223" t="s">
        <v>176</v>
      </c>
      <c r="E8" s="26"/>
    </row>
    <row r="9" spans="1:9" s="1" customFormat="1" x14ac:dyDescent="0.2">
      <c r="A9" s="21" t="s">
        <v>118</v>
      </c>
      <c r="B9" s="47" t="e">
        <f>F36</f>
        <v>#DIV/0!</v>
      </c>
      <c r="C9" s="47" t="e">
        <f t="shared" ref="C9:D9" si="0">G36</f>
        <v>#DIV/0!</v>
      </c>
      <c r="D9" s="47" t="e">
        <f t="shared" si="0"/>
        <v>#DIV/0!</v>
      </c>
      <c r="E9" s="43"/>
      <c r="F9" s="69"/>
      <c r="G9" s="69"/>
      <c r="H9" s="69"/>
      <c r="I9" s="20"/>
    </row>
    <row r="10" spans="1:9" s="1" customFormat="1" ht="7.5" customHeight="1" x14ac:dyDescent="0.2">
      <c r="A10" s="21"/>
      <c r="E10" s="90"/>
      <c r="F10" s="90"/>
      <c r="G10" s="90"/>
      <c r="H10" s="90"/>
      <c r="I10" s="20"/>
    </row>
    <row r="11" spans="1:9" s="1" customFormat="1" x14ac:dyDescent="0.2">
      <c r="A11" t="s">
        <v>72</v>
      </c>
      <c r="B11" s="414">
        <f>'Données du projet'!B26</f>
        <v>0</v>
      </c>
      <c r="C11" s="414"/>
      <c r="D11" s="415"/>
      <c r="E11" s="43"/>
      <c r="F11" s="69"/>
      <c r="G11" s="69"/>
      <c r="H11" s="69"/>
      <c r="I11" s="20"/>
    </row>
    <row r="12" spans="1:9" x14ac:dyDescent="0.2">
      <c r="A12" s="2" t="s">
        <v>71</v>
      </c>
      <c r="B12" s="416">
        <f>'Données du projet'!B28</f>
        <v>3.3300000000000003E-2</v>
      </c>
      <c r="C12" s="416"/>
      <c r="D12" s="417"/>
      <c r="E12" s="43"/>
      <c r="F12" s="69"/>
      <c r="G12" s="69"/>
      <c r="H12" s="69"/>
      <c r="I12" s="43"/>
    </row>
    <row r="13" spans="1:9" x14ac:dyDescent="0.2">
      <c r="A13" s="2" t="s">
        <v>54</v>
      </c>
      <c r="B13" s="418">
        <f>'Données du projet'!B22</f>
        <v>80</v>
      </c>
      <c r="C13" s="418"/>
      <c r="D13" s="419"/>
      <c r="E13" t="s">
        <v>23</v>
      </c>
      <c r="F13" s="69"/>
      <c r="G13" s="69"/>
      <c r="H13" s="69"/>
      <c r="I13" s="43"/>
    </row>
    <row r="14" spans="1:9" x14ac:dyDescent="0.2">
      <c r="A14" s="19" t="s">
        <v>83</v>
      </c>
      <c r="B14" s="322">
        <f>'Données du projet'!B32</f>
        <v>0</v>
      </c>
      <c r="C14" s="236" t="s">
        <v>175</v>
      </c>
      <c r="D14" s="223" t="s">
        <v>176</v>
      </c>
      <c r="F14" s="69"/>
      <c r="G14" s="69"/>
      <c r="H14" s="69"/>
      <c r="I14" s="43"/>
    </row>
    <row r="15" spans="1:9" x14ac:dyDescent="0.2">
      <c r="A15" s="19" t="s">
        <v>109</v>
      </c>
      <c r="B15" s="72"/>
      <c r="C15" s="71">
        <f>'Données du projet'!C32</f>
        <v>0</v>
      </c>
      <c r="D15" s="71">
        <f>IF($E$3=2,'Données du projet'!D32,0)</f>
        <v>0</v>
      </c>
      <c r="F15" s="69"/>
      <c r="G15" s="69"/>
      <c r="H15" s="69"/>
      <c r="I15" s="43"/>
    </row>
    <row r="16" spans="1:9" x14ac:dyDescent="0.2">
      <c r="A16" s="31" t="s">
        <v>200</v>
      </c>
      <c r="B16" s="420" t="str">
        <f>'Données du projet'!B14</f>
        <v>NR7</v>
      </c>
      <c r="C16" s="420"/>
      <c r="D16" s="421"/>
      <c r="E16" s="31"/>
      <c r="F16" s="69"/>
      <c r="G16" s="69"/>
      <c r="H16" s="69"/>
      <c r="I16" s="43"/>
    </row>
    <row r="17" spans="1:9" x14ac:dyDescent="0.2">
      <c r="A17" s="31" t="s">
        <v>62</v>
      </c>
      <c r="B17" s="422">
        <f>'Données du projet'!B13</f>
        <v>0</v>
      </c>
      <c r="C17" s="422"/>
      <c r="D17" s="423"/>
      <c r="E17" s="31"/>
      <c r="F17" s="69"/>
      <c r="G17" s="69"/>
      <c r="H17" s="69"/>
      <c r="I17" s="43"/>
    </row>
    <row r="18" spans="1:9" x14ac:dyDescent="0.2">
      <c r="A18" s="31" t="s">
        <v>61</v>
      </c>
      <c r="B18" s="424">
        <f>'Données du projet'!B15</f>
        <v>0</v>
      </c>
      <c r="C18" s="424"/>
      <c r="D18" s="425"/>
      <c r="F18" s="69"/>
      <c r="G18" s="69"/>
      <c r="H18" s="69"/>
      <c r="I18" s="43"/>
    </row>
    <row r="19" spans="1:9" x14ac:dyDescent="0.2">
      <c r="A19" s="31" t="s">
        <v>60</v>
      </c>
      <c r="B19" s="426">
        <f>'Données du projet'!B17</f>
        <v>0.5</v>
      </c>
      <c r="C19" s="426"/>
      <c r="D19" s="427"/>
      <c r="E19" s="31"/>
      <c r="F19" s="69"/>
      <c r="G19" s="69"/>
      <c r="H19" s="69"/>
      <c r="I19" s="43"/>
    </row>
    <row r="20" spans="1:9" x14ac:dyDescent="0.2">
      <c r="A20" s="31" t="s">
        <v>63</v>
      </c>
      <c r="B20" s="424">
        <f>B18*B19</f>
        <v>0</v>
      </c>
      <c r="C20" s="424"/>
      <c r="D20" s="425"/>
      <c r="E20" s="31"/>
      <c r="F20" s="69"/>
      <c r="G20" s="69"/>
      <c r="H20" s="69"/>
      <c r="I20" s="43"/>
    </row>
    <row r="21" spans="1:9" x14ac:dyDescent="0.2">
      <c r="A21" s="31" t="s">
        <v>146</v>
      </c>
      <c r="B21" s="88">
        <f>'Données du projet'!B80</f>
        <v>0</v>
      </c>
      <c r="D21" s="88">
        <f>IF($E$3=2,'Données du projet'!D80,0)</f>
        <v>0</v>
      </c>
      <c r="E21" s="30"/>
      <c r="H21" s="69"/>
      <c r="I21" s="43"/>
    </row>
    <row r="22" spans="1:9" x14ac:dyDescent="0.2">
      <c r="A22" s="31" t="s">
        <v>145</v>
      </c>
      <c r="C22" s="154">
        <f>'Données du projet'!C85</f>
        <v>0</v>
      </c>
      <c r="E22" s="31"/>
      <c r="F22" s="69"/>
      <c r="G22" s="69"/>
      <c r="H22" s="69"/>
      <c r="I22" s="43"/>
    </row>
    <row r="23" spans="1:9" x14ac:dyDescent="0.2">
      <c r="A23" s="31" t="s">
        <v>169</v>
      </c>
      <c r="B23" s="89">
        <f>'Données du projet'!B81</f>
        <v>0</v>
      </c>
      <c r="C23" s="89">
        <f>'Données du projet'!C86</f>
        <v>0</v>
      </c>
      <c r="D23" s="89">
        <f>IF($E$3=2,'Données du projet'!D81,0)</f>
        <v>0</v>
      </c>
      <c r="E23" s="31"/>
      <c r="F23" s="69"/>
      <c r="G23" s="69"/>
      <c r="H23" s="69"/>
      <c r="I23" s="43"/>
    </row>
    <row r="24" spans="1:9" x14ac:dyDescent="0.2">
      <c r="A24" s="31" t="s">
        <v>67</v>
      </c>
      <c r="B24" s="89">
        <f>'Données du projet'!B82</f>
        <v>0</v>
      </c>
      <c r="C24" s="89">
        <f>'Données du projet'!C87</f>
        <v>0</v>
      </c>
      <c r="D24" s="89">
        <f>IF($E$3=2,'Données du projet'!D82,0)</f>
        <v>0</v>
      </c>
      <c r="E24" s="31"/>
      <c r="F24" s="69"/>
      <c r="G24" s="69"/>
      <c r="H24" s="69"/>
      <c r="I24" s="43"/>
    </row>
    <row r="25" spans="1:9" x14ac:dyDescent="0.2">
      <c r="A25" s="31" t="s">
        <v>159</v>
      </c>
      <c r="B25" s="314" t="e">
        <f>$B$20/(B24*B23)</f>
        <v>#DIV/0!</v>
      </c>
      <c r="C25" s="314" t="e">
        <f>$B$20/(C24*C23)</f>
        <v>#DIV/0!</v>
      </c>
      <c r="D25" s="314" t="e">
        <f>IF($E$3=2,$B$20/(D24*D23),0)</f>
        <v>#DIV/0!</v>
      </c>
      <c r="E25" s="31"/>
      <c r="F25" s="69"/>
      <c r="G25" s="69"/>
      <c r="H25" s="69"/>
      <c r="I25" s="43"/>
    </row>
    <row r="26" spans="1:9" ht="15" x14ac:dyDescent="0.25">
      <c r="A26" s="31" t="s">
        <v>70</v>
      </c>
      <c r="B26" s="39">
        <f>'Données du projet'!B83</f>
        <v>0</v>
      </c>
      <c r="C26" s="39">
        <f>'Données du projet'!C88</f>
        <v>0</v>
      </c>
      <c r="D26" s="36">
        <f>IF($E$3=2,'Données du projet'!D83,0)</f>
        <v>0</v>
      </c>
      <c r="E26" s="29"/>
      <c r="F26" s="69"/>
      <c r="G26" s="69"/>
      <c r="H26" s="69"/>
      <c r="I26" s="43"/>
    </row>
    <row r="27" spans="1:9" ht="15" x14ac:dyDescent="0.25">
      <c r="A27" s="31" t="s">
        <v>66</v>
      </c>
      <c r="B27" s="155" t="s">
        <v>73</v>
      </c>
      <c r="C27" s="36">
        <f>'Données du projet'!C89</f>
        <v>0</v>
      </c>
      <c r="D27" s="155" t="s">
        <v>73</v>
      </c>
      <c r="E27" s="29"/>
      <c r="F27" s="69"/>
      <c r="G27" s="69"/>
      <c r="H27" s="69"/>
      <c r="I27" s="43"/>
    </row>
    <row r="28" spans="1:9" ht="15" x14ac:dyDescent="0.25">
      <c r="A28" s="31" t="s">
        <v>65</v>
      </c>
      <c r="B28" s="155" t="s">
        <v>73</v>
      </c>
      <c r="C28" s="91">
        <f>'Données du projet'!C90</f>
        <v>3.5E-4</v>
      </c>
      <c r="D28" s="155" t="s">
        <v>73</v>
      </c>
      <c r="E28" s="29"/>
      <c r="F28" s="69"/>
      <c r="G28" s="69"/>
      <c r="H28" s="69"/>
      <c r="I28" s="43"/>
    </row>
    <row r="29" spans="1:9" ht="15" x14ac:dyDescent="0.25">
      <c r="A29" s="31" t="s">
        <v>46</v>
      </c>
      <c r="B29" s="156">
        <v>0</v>
      </c>
      <c r="C29" s="155" t="s">
        <v>73</v>
      </c>
      <c r="D29" s="156">
        <v>0</v>
      </c>
      <c r="E29" s="29" t="s">
        <v>150</v>
      </c>
      <c r="F29" s="69"/>
      <c r="G29" s="69"/>
      <c r="H29" s="69"/>
      <c r="I29" s="43"/>
    </row>
    <row r="30" spans="1:9" ht="15" x14ac:dyDescent="0.25">
      <c r="A30" s="31" t="s">
        <v>64</v>
      </c>
      <c r="B30" s="37" t="e">
        <f>B23*B24*(3*B25^2*B26*B14+(B17*1000)^2*B29*B14*0.000000001)</f>
        <v>#DIV/0!</v>
      </c>
      <c r="C30" s="37" t="e">
        <f>C23*C24*(3*C25^2*C26*C15+(B17*1000)^2*C28*C15*C27*0.000001*2*PI()*50)</f>
        <v>#DIV/0!</v>
      </c>
      <c r="D30" s="37" t="e">
        <f>D23*D24*(3*D25^2*D26*D15+(B17*1000)^2*D29*D15*0.000000001)</f>
        <v>#DIV/0!</v>
      </c>
      <c r="E30" s="28" t="s">
        <v>160</v>
      </c>
      <c r="F30" s="69"/>
      <c r="G30" s="69"/>
      <c r="H30" s="69"/>
      <c r="I30" s="43"/>
    </row>
    <row r="31" spans="1:9" ht="15" x14ac:dyDescent="0.25">
      <c r="A31" s="31" t="s">
        <v>123</v>
      </c>
      <c r="B31" s="38" t="e">
        <f>B30*8760*B11/1000000</f>
        <v>#DIV/0!</v>
      </c>
      <c r="C31" s="38" t="e">
        <f>C30*8760*B11/1000000</f>
        <v>#DIV/0!</v>
      </c>
      <c r="D31" s="38" t="e">
        <f>D30*8760*B11/1000000</f>
        <v>#DIV/0!</v>
      </c>
      <c r="E31" s="29" t="s">
        <v>158</v>
      </c>
      <c r="F31" s="69"/>
      <c r="G31" s="69"/>
      <c r="H31" s="69"/>
      <c r="I31" s="43"/>
    </row>
    <row r="32" spans="1:9" x14ac:dyDescent="0.2">
      <c r="B32" s="10"/>
      <c r="C32" s="10"/>
      <c r="D32" s="10"/>
      <c r="E32" s="70"/>
      <c r="F32" s="70"/>
      <c r="G32" s="194"/>
      <c r="H32" s="70"/>
    </row>
    <row r="33" spans="1:11" s="1" customFormat="1" x14ac:dyDescent="0.2">
      <c r="A33" s="3"/>
      <c r="B33" s="404" t="s">
        <v>47</v>
      </c>
      <c r="C33" s="405"/>
      <c r="D33" s="406"/>
      <c r="F33" s="404" t="s">
        <v>48</v>
      </c>
      <c r="G33" s="405"/>
      <c r="H33" s="406"/>
      <c r="I33" s="40"/>
      <c r="J33"/>
      <c r="K33"/>
    </row>
    <row r="34" spans="1:11" s="1" customFormat="1" x14ac:dyDescent="0.2">
      <c r="A34" s="3"/>
      <c r="B34" s="199" t="s">
        <v>19</v>
      </c>
      <c r="C34" s="392" t="s">
        <v>177</v>
      </c>
      <c r="D34" s="393"/>
      <c r="E34" s="309"/>
      <c r="F34" s="220" t="s">
        <v>19</v>
      </c>
      <c r="G34" s="392" t="s">
        <v>177</v>
      </c>
      <c r="H34" s="393"/>
      <c r="I34" s="40"/>
      <c r="J34"/>
      <c r="K34"/>
    </row>
    <row r="35" spans="1:11" s="1" customFormat="1" x14ac:dyDescent="0.2">
      <c r="B35" s="198"/>
      <c r="C35" s="222" t="s">
        <v>175</v>
      </c>
      <c r="D35" s="223" t="s">
        <v>176</v>
      </c>
      <c r="E35" s="310"/>
      <c r="F35" s="221"/>
      <c r="G35" s="222" t="s">
        <v>175</v>
      </c>
      <c r="H35" s="223" t="s">
        <v>176</v>
      </c>
      <c r="I35" s="42"/>
      <c r="J35"/>
      <c r="K35"/>
    </row>
    <row r="36" spans="1:11" s="12" customFormat="1" x14ac:dyDescent="0.2">
      <c r="A36" s="11" t="s">
        <v>24</v>
      </c>
      <c r="B36" s="58" t="e">
        <f>SUM(B37:B136)</f>
        <v>#DIV/0!</v>
      </c>
      <c r="C36" s="58" t="e">
        <f>SUM(C37:C136)</f>
        <v>#DIV/0!</v>
      </c>
      <c r="D36" s="59" t="e">
        <f>SUM(D37:D136)</f>
        <v>#DIV/0!</v>
      </c>
      <c r="F36" s="49" t="e">
        <f>SUM(F37:F136)</f>
        <v>#DIV/0!</v>
      </c>
      <c r="G36" s="49" t="e">
        <f t="shared" ref="G36:H36" si="1">SUM(G37:G136)</f>
        <v>#DIV/0!</v>
      </c>
      <c r="H36" s="49" t="e">
        <f t="shared" si="1"/>
        <v>#DIV/0!</v>
      </c>
      <c r="I36" s="42"/>
      <c r="J36"/>
      <c r="K36"/>
    </row>
    <row r="37" spans="1:11" x14ac:dyDescent="0.2">
      <c r="A37">
        <v>1</v>
      </c>
      <c r="B37" s="60" t="e">
        <f>IF($A37&lt;=$B$13,B$31,0)</f>
        <v>#DIV/0!</v>
      </c>
      <c r="C37" s="315" t="e">
        <f>IF($A37&lt;=$B$13,C$31,0)</f>
        <v>#DIV/0!</v>
      </c>
      <c r="D37" s="316" t="e">
        <f>IF($A37&lt;=$B$13,D$31,0)</f>
        <v>#DIV/0!</v>
      </c>
      <c r="F37" s="55" t="e">
        <f>B37/(1+$B$12)^$A37</f>
        <v>#DIV/0!</v>
      </c>
      <c r="G37" s="55" t="e">
        <f>C37/(1+$B$12)^$A37</f>
        <v>#DIV/0!</v>
      </c>
      <c r="H37" s="55" t="e">
        <f>D37/(1+$B$12)^$A37</f>
        <v>#DIV/0!</v>
      </c>
      <c r="I37" s="42"/>
      <c r="K37" s="15"/>
    </row>
    <row r="38" spans="1:11" x14ac:dyDescent="0.2">
      <c r="A38">
        <v>2</v>
      </c>
      <c r="B38" s="60" t="e">
        <f t="shared" ref="B38:D101" si="2">IF($A38&lt;=$B$13,B$31,0)</f>
        <v>#DIV/0!</v>
      </c>
      <c r="C38" s="317" t="e">
        <f t="shared" si="2"/>
        <v>#DIV/0!</v>
      </c>
      <c r="D38" s="318" t="e">
        <f t="shared" si="2"/>
        <v>#DIV/0!</v>
      </c>
      <c r="F38" s="55" t="e">
        <f t="shared" ref="F38:F101" si="3">B38/(1+$B$12)^$A38</f>
        <v>#DIV/0!</v>
      </c>
      <c r="G38" s="55" t="e">
        <f t="shared" ref="G38:G101" si="4">C38/(1+$B$12)^$A38</f>
        <v>#DIV/0!</v>
      </c>
      <c r="H38" s="55" t="e">
        <f t="shared" ref="H38:H101" si="5">D38/(1+$B$12)^$A38</f>
        <v>#DIV/0!</v>
      </c>
      <c r="I38" s="42"/>
      <c r="K38" s="15"/>
    </row>
    <row r="39" spans="1:11" x14ac:dyDescent="0.2">
      <c r="A39">
        <v>3</v>
      </c>
      <c r="B39" s="60" t="e">
        <f t="shared" si="2"/>
        <v>#DIV/0!</v>
      </c>
      <c r="C39" s="317" t="e">
        <f t="shared" si="2"/>
        <v>#DIV/0!</v>
      </c>
      <c r="D39" s="318" t="e">
        <f t="shared" si="2"/>
        <v>#DIV/0!</v>
      </c>
      <c r="F39" s="55" t="e">
        <f t="shared" si="3"/>
        <v>#DIV/0!</v>
      </c>
      <c r="G39" s="55" t="e">
        <f t="shared" si="4"/>
        <v>#DIV/0!</v>
      </c>
      <c r="H39" s="55" t="e">
        <f t="shared" si="5"/>
        <v>#DIV/0!</v>
      </c>
      <c r="I39" s="42"/>
      <c r="K39" s="15"/>
    </row>
    <row r="40" spans="1:11" x14ac:dyDescent="0.2">
      <c r="A40">
        <v>4</v>
      </c>
      <c r="B40" s="60" t="e">
        <f t="shared" si="2"/>
        <v>#DIV/0!</v>
      </c>
      <c r="C40" s="317" t="e">
        <f t="shared" si="2"/>
        <v>#DIV/0!</v>
      </c>
      <c r="D40" s="318" t="e">
        <f t="shared" si="2"/>
        <v>#DIV/0!</v>
      </c>
      <c r="F40" s="55" t="e">
        <f t="shared" si="3"/>
        <v>#DIV/0!</v>
      </c>
      <c r="G40" s="55" t="e">
        <f t="shared" si="4"/>
        <v>#DIV/0!</v>
      </c>
      <c r="H40" s="55" t="e">
        <f t="shared" si="5"/>
        <v>#DIV/0!</v>
      </c>
      <c r="I40" s="42"/>
      <c r="K40" s="15"/>
    </row>
    <row r="41" spans="1:11" x14ac:dyDescent="0.2">
      <c r="A41">
        <v>5</v>
      </c>
      <c r="B41" s="60" t="e">
        <f t="shared" si="2"/>
        <v>#DIV/0!</v>
      </c>
      <c r="C41" s="317" t="e">
        <f t="shared" si="2"/>
        <v>#DIV/0!</v>
      </c>
      <c r="D41" s="318" t="e">
        <f t="shared" si="2"/>
        <v>#DIV/0!</v>
      </c>
      <c r="F41" s="55" t="e">
        <f t="shared" si="3"/>
        <v>#DIV/0!</v>
      </c>
      <c r="G41" s="55" t="e">
        <f t="shared" si="4"/>
        <v>#DIV/0!</v>
      </c>
      <c r="H41" s="55" t="e">
        <f t="shared" si="5"/>
        <v>#DIV/0!</v>
      </c>
      <c r="I41" s="42"/>
      <c r="K41" s="15"/>
    </row>
    <row r="42" spans="1:11" x14ac:dyDescent="0.2">
      <c r="A42">
        <v>6</v>
      </c>
      <c r="B42" s="60" t="e">
        <f t="shared" si="2"/>
        <v>#DIV/0!</v>
      </c>
      <c r="C42" s="317" t="e">
        <f t="shared" si="2"/>
        <v>#DIV/0!</v>
      </c>
      <c r="D42" s="318" t="e">
        <f t="shared" si="2"/>
        <v>#DIV/0!</v>
      </c>
      <c r="F42" s="55" t="e">
        <f t="shared" si="3"/>
        <v>#DIV/0!</v>
      </c>
      <c r="G42" s="55" t="e">
        <f t="shared" si="4"/>
        <v>#DIV/0!</v>
      </c>
      <c r="H42" s="55" t="e">
        <f t="shared" si="5"/>
        <v>#DIV/0!</v>
      </c>
      <c r="I42" s="42"/>
      <c r="K42" s="15"/>
    </row>
    <row r="43" spans="1:11" x14ac:dyDescent="0.2">
      <c r="A43">
        <v>7</v>
      </c>
      <c r="B43" s="60" t="e">
        <f t="shared" si="2"/>
        <v>#DIV/0!</v>
      </c>
      <c r="C43" s="317" t="e">
        <f t="shared" si="2"/>
        <v>#DIV/0!</v>
      </c>
      <c r="D43" s="318" t="e">
        <f t="shared" si="2"/>
        <v>#DIV/0!</v>
      </c>
      <c r="F43" s="55" t="e">
        <f t="shared" si="3"/>
        <v>#DIV/0!</v>
      </c>
      <c r="G43" s="55" t="e">
        <f t="shared" si="4"/>
        <v>#DIV/0!</v>
      </c>
      <c r="H43" s="55" t="e">
        <f t="shared" si="5"/>
        <v>#DIV/0!</v>
      </c>
      <c r="I43" s="42"/>
      <c r="K43" s="15"/>
    </row>
    <row r="44" spans="1:11" x14ac:dyDescent="0.2">
      <c r="A44">
        <v>8</v>
      </c>
      <c r="B44" s="60" t="e">
        <f t="shared" si="2"/>
        <v>#DIV/0!</v>
      </c>
      <c r="C44" s="317" t="e">
        <f t="shared" si="2"/>
        <v>#DIV/0!</v>
      </c>
      <c r="D44" s="318" t="e">
        <f t="shared" si="2"/>
        <v>#DIV/0!</v>
      </c>
      <c r="F44" s="55" t="e">
        <f t="shared" si="3"/>
        <v>#DIV/0!</v>
      </c>
      <c r="G44" s="55" t="e">
        <f t="shared" si="4"/>
        <v>#DIV/0!</v>
      </c>
      <c r="H44" s="55" t="e">
        <f t="shared" si="5"/>
        <v>#DIV/0!</v>
      </c>
      <c r="I44" s="42"/>
      <c r="K44" s="15"/>
    </row>
    <row r="45" spans="1:11" x14ac:dyDescent="0.2">
      <c r="A45">
        <v>9</v>
      </c>
      <c r="B45" s="60" t="e">
        <f t="shared" si="2"/>
        <v>#DIV/0!</v>
      </c>
      <c r="C45" s="317" t="e">
        <f t="shared" si="2"/>
        <v>#DIV/0!</v>
      </c>
      <c r="D45" s="318" t="e">
        <f t="shared" si="2"/>
        <v>#DIV/0!</v>
      </c>
      <c r="F45" s="55" t="e">
        <f t="shared" si="3"/>
        <v>#DIV/0!</v>
      </c>
      <c r="G45" s="55" t="e">
        <f t="shared" si="4"/>
        <v>#DIV/0!</v>
      </c>
      <c r="H45" s="55" t="e">
        <f t="shared" si="5"/>
        <v>#DIV/0!</v>
      </c>
      <c r="I45" s="42"/>
      <c r="K45" s="15"/>
    </row>
    <row r="46" spans="1:11" x14ac:dyDescent="0.2">
      <c r="A46">
        <v>10</v>
      </c>
      <c r="B46" s="60" t="e">
        <f t="shared" si="2"/>
        <v>#DIV/0!</v>
      </c>
      <c r="C46" s="317" t="e">
        <f t="shared" si="2"/>
        <v>#DIV/0!</v>
      </c>
      <c r="D46" s="318" t="e">
        <f t="shared" si="2"/>
        <v>#DIV/0!</v>
      </c>
      <c r="F46" s="55" t="e">
        <f t="shared" si="3"/>
        <v>#DIV/0!</v>
      </c>
      <c r="G46" s="55" t="e">
        <f t="shared" si="4"/>
        <v>#DIV/0!</v>
      </c>
      <c r="H46" s="55" t="e">
        <f t="shared" si="5"/>
        <v>#DIV/0!</v>
      </c>
      <c r="I46" s="42"/>
      <c r="K46" s="15"/>
    </row>
    <row r="47" spans="1:11" x14ac:dyDescent="0.2">
      <c r="A47">
        <v>11</v>
      </c>
      <c r="B47" s="60" t="e">
        <f t="shared" si="2"/>
        <v>#DIV/0!</v>
      </c>
      <c r="C47" s="317" t="e">
        <f t="shared" si="2"/>
        <v>#DIV/0!</v>
      </c>
      <c r="D47" s="318" t="e">
        <f t="shared" si="2"/>
        <v>#DIV/0!</v>
      </c>
      <c r="F47" s="55" t="e">
        <f t="shared" si="3"/>
        <v>#DIV/0!</v>
      </c>
      <c r="G47" s="55" t="e">
        <f t="shared" si="4"/>
        <v>#DIV/0!</v>
      </c>
      <c r="H47" s="55" t="e">
        <f t="shared" si="5"/>
        <v>#DIV/0!</v>
      </c>
      <c r="I47" s="42"/>
      <c r="K47" s="15"/>
    </row>
    <row r="48" spans="1:11" x14ac:dyDescent="0.2">
      <c r="A48">
        <v>12</v>
      </c>
      <c r="B48" s="60" t="e">
        <f t="shared" si="2"/>
        <v>#DIV/0!</v>
      </c>
      <c r="C48" s="317" t="e">
        <f t="shared" si="2"/>
        <v>#DIV/0!</v>
      </c>
      <c r="D48" s="318" t="e">
        <f t="shared" si="2"/>
        <v>#DIV/0!</v>
      </c>
      <c r="F48" s="55" t="e">
        <f t="shared" si="3"/>
        <v>#DIV/0!</v>
      </c>
      <c r="G48" s="55" t="e">
        <f t="shared" si="4"/>
        <v>#DIV/0!</v>
      </c>
      <c r="H48" s="55" t="e">
        <f t="shared" si="5"/>
        <v>#DIV/0!</v>
      </c>
      <c r="I48" s="42"/>
      <c r="K48" s="15"/>
    </row>
    <row r="49" spans="1:11" x14ac:dyDescent="0.2">
      <c r="A49">
        <v>13</v>
      </c>
      <c r="B49" s="60" t="e">
        <f t="shared" si="2"/>
        <v>#DIV/0!</v>
      </c>
      <c r="C49" s="317" t="e">
        <f t="shared" si="2"/>
        <v>#DIV/0!</v>
      </c>
      <c r="D49" s="318" t="e">
        <f t="shared" si="2"/>
        <v>#DIV/0!</v>
      </c>
      <c r="F49" s="55" t="e">
        <f t="shared" si="3"/>
        <v>#DIV/0!</v>
      </c>
      <c r="G49" s="55" t="e">
        <f t="shared" si="4"/>
        <v>#DIV/0!</v>
      </c>
      <c r="H49" s="55" t="e">
        <f t="shared" si="5"/>
        <v>#DIV/0!</v>
      </c>
      <c r="I49" s="42"/>
      <c r="K49" s="15"/>
    </row>
    <row r="50" spans="1:11" x14ac:dyDescent="0.2">
      <c r="A50">
        <v>14</v>
      </c>
      <c r="B50" s="60" t="e">
        <f t="shared" si="2"/>
        <v>#DIV/0!</v>
      </c>
      <c r="C50" s="317" t="e">
        <f t="shared" si="2"/>
        <v>#DIV/0!</v>
      </c>
      <c r="D50" s="318" t="e">
        <f t="shared" si="2"/>
        <v>#DIV/0!</v>
      </c>
      <c r="F50" s="55" t="e">
        <f t="shared" si="3"/>
        <v>#DIV/0!</v>
      </c>
      <c r="G50" s="55" t="e">
        <f t="shared" si="4"/>
        <v>#DIV/0!</v>
      </c>
      <c r="H50" s="55" t="e">
        <f t="shared" si="5"/>
        <v>#DIV/0!</v>
      </c>
      <c r="I50" s="42"/>
      <c r="K50" s="15"/>
    </row>
    <row r="51" spans="1:11" x14ac:dyDescent="0.2">
      <c r="A51">
        <v>15</v>
      </c>
      <c r="B51" s="60" t="e">
        <f>IF($A51&lt;=$B$13,B$31,0)</f>
        <v>#DIV/0!</v>
      </c>
      <c r="C51" s="317" t="e">
        <f t="shared" si="2"/>
        <v>#DIV/0!</v>
      </c>
      <c r="D51" s="318" t="e">
        <f t="shared" si="2"/>
        <v>#DIV/0!</v>
      </c>
      <c r="F51" s="55" t="e">
        <f t="shared" si="3"/>
        <v>#DIV/0!</v>
      </c>
      <c r="G51" s="55" t="e">
        <f t="shared" si="4"/>
        <v>#DIV/0!</v>
      </c>
      <c r="H51" s="55" t="e">
        <f t="shared" si="5"/>
        <v>#DIV/0!</v>
      </c>
      <c r="I51" s="42"/>
      <c r="K51" s="15"/>
    </row>
    <row r="52" spans="1:11" x14ac:dyDescent="0.2">
      <c r="A52">
        <v>16</v>
      </c>
      <c r="B52" s="60" t="e">
        <f t="shared" si="2"/>
        <v>#DIV/0!</v>
      </c>
      <c r="C52" s="317" t="e">
        <f t="shared" si="2"/>
        <v>#DIV/0!</v>
      </c>
      <c r="D52" s="318" t="e">
        <f t="shared" si="2"/>
        <v>#DIV/0!</v>
      </c>
      <c r="F52" s="55" t="e">
        <f t="shared" si="3"/>
        <v>#DIV/0!</v>
      </c>
      <c r="G52" s="55" t="e">
        <f t="shared" si="4"/>
        <v>#DIV/0!</v>
      </c>
      <c r="H52" s="55" t="e">
        <f t="shared" si="5"/>
        <v>#DIV/0!</v>
      </c>
      <c r="I52" s="42"/>
      <c r="K52" s="15"/>
    </row>
    <row r="53" spans="1:11" x14ac:dyDescent="0.2">
      <c r="A53">
        <v>17</v>
      </c>
      <c r="B53" s="60" t="e">
        <f>IF($A53&lt;=$B$13,B$31,0)</f>
        <v>#DIV/0!</v>
      </c>
      <c r="C53" s="317" t="e">
        <f t="shared" si="2"/>
        <v>#DIV/0!</v>
      </c>
      <c r="D53" s="318" t="e">
        <f t="shared" si="2"/>
        <v>#DIV/0!</v>
      </c>
      <c r="F53" s="55" t="e">
        <f t="shared" si="3"/>
        <v>#DIV/0!</v>
      </c>
      <c r="G53" s="55" t="e">
        <f t="shared" si="4"/>
        <v>#DIV/0!</v>
      </c>
      <c r="H53" s="55" t="e">
        <f t="shared" si="5"/>
        <v>#DIV/0!</v>
      </c>
      <c r="I53" s="42"/>
      <c r="K53" s="15"/>
    </row>
    <row r="54" spans="1:11" x14ac:dyDescent="0.2">
      <c r="A54">
        <v>18</v>
      </c>
      <c r="B54" s="60" t="e">
        <f t="shared" si="2"/>
        <v>#DIV/0!</v>
      </c>
      <c r="C54" s="317" t="e">
        <f t="shared" si="2"/>
        <v>#DIV/0!</v>
      </c>
      <c r="D54" s="318" t="e">
        <f t="shared" si="2"/>
        <v>#DIV/0!</v>
      </c>
      <c r="F54" s="55" t="e">
        <f t="shared" si="3"/>
        <v>#DIV/0!</v>
      </c>
      <c r="G54" s="55" t="e">
        <f t="shared" si="4"/>
        <v>#DIV/0!</v>
      </c>
      <c r="H54" s="55" t="e">
        <f t="shared" si="5"/>
        <v>#DIV/0!</v>
      </c>
      <c r="I54" s="42"/>
      <c r="K54" s="15"/>
    </row>
    <row r="55" spans="1:11" x14ac:dyDescent="0.2">
      <c r="A55">
        <v>19</v>
      </c>
      <c r="B55" s="60" t="e">
        <f t="shared" si="2"/>
        <v>#DIV/0!</v>
      </c>
      <c r="C55" s="317" t="e">
        <f t="shared" si="2"/>
        <v>#DIV/0!</v>
      </c>
      <c r="D55" s="318" t="e">
        <f t="shared" si="2"/>
        <v>#DIV/0!</v>
      </c>
      <c r="F55" s="55" t="e">
        <f t="shared" si="3"/>
        <v>#DIV/0!</v>
      </c>
      <c r="G55" s="55" t="e">
        <f t="shared" si="4"/>
        <v>#DIV/0!</v>
      </c>
      <c r="H55" s="55" t="e">
        <f t="shared" si="5"/>
        <v>#DIV/0!</v>
      </c>
      <c r="I55" s="42"/>
      <c r="K55" s="15"/>
    </row>
    <row r="56" spans="1:11" x14ac:dyDescent="0.2">
      <c r="A56">
        <v>20</v>
      </c>
      <c r="B56" s="60" t="e">
        <f t="shared" si="2"/>
        <v>#DIV/0!</v>
      </c>
      <c r="C56" s="317" t="e">
        <f t="shared" si="2"/>
        <v>#DIV/0!</v>
      </c>
      <c r="D56" s="318" t="e">
        <f t="shared" si="2"/>
        <v>#DIV/0!</v>
      </c>
      <c r="F56" s="55" t="e">
        <f t="shared" si="3"/>
        <v>#DIV/0!</v>
      </c>
      <c r="G56" s="55" t="e">
        <f t="shared" si="4"/>
        <v>#DIV/0!</v>
      </c>
      <c r="H56" s="55" t="e">
        <f t="shared" si="5"/>
        <v>#DIV/0!</v>
      </c>
      <c r="I56" s="42"/>
      <c r="K56" s="15"/>
    </row>
    <row r="57" spans="1:11" x14ac:dyDescent="0.2">
      <c r="A57">
        <v>21</v>
      </c>
      <c r="B57" s="60" t="e">
        <f t="shared" si="2"/>
        <v>#DIV/0!</v>
      </c>
      <c r="C57" s="317" t="e">
        <f t="shared" si="2"/>
        <v>#DIV/0!</v>
      </c>
      <c r="D57" s="318" t="e">
        <f t="shared" si="2"/>
        <v>#DIV/0!</v>
      </c>
      <c r="F57" s="55" t="e">
        <f t="shared" si="3"/>
        <v>#DIV/0!</v>
      </c>
      <c r="G57" s="55" t="e">
        <f t="shared" si="4"/>
        <v>#DIV/0!</v>
      </c>
      <c r="H57" s="55" t="e">
        <f t="shared" si="5"/>
        <v>#DIV/0!</v>
      </c>
      <c r="I57" s="42"/>
      <c r="K57" s="15"/>
    </row>
    <row r="58" spans="1:11" x14ac:dyDescent="0.2">
      <c r="A58">
        <v>22</v>
      </c>
      <c r="B58" s="60" t="e">
        <f t="shared" si="2"/>
        <v>#DIV/0!</v>
      </c>
      <c r="C58" s="317" t="e">
        <f t="shared" si="2"/>
        <v>#DIV/0!</v>
      </c>
      <c r="D58" s="318" t="e">
        <f t="shared" si="2"/>
        <v>#DIV/0!</v>
      </c>
      <c r="F58" s="55" t="e">
        <f t="shared" si="3"/>
        <v>#DIV/0!</v>
      </c>
      <c r="G58" s="55" t="e">
        <f t="shared" si="4"/>
        <v>#DIV/0!</v>
      </c>
      <c r="H58" s="55" t="e">
        <f t="shared" si="5"/>
        <v>#DIV/0!</v>
      </c>
      <c r="I58" s="42"/>
      <c r="K58" s="15"/>
    </row>
    <row r="59" spans="1:11" x14ac:dyDescent="0.2">
      <c r="A59">
        <v>23</v>
      </c>
      <c r="B59" s="60" t="e">
        <f t="shared" si="2"/>
        <v>#DIV/0!</v>
      </c>
      <c r="C59" s="317" t="e">
        <f t="shared" si="2"/>
        <v>#DIV/0!</v>
      </c>
      <c r="D59" s="318" t="e">
        <f t="shared" si="2"/>
        <v>#DIV/0!</v>
      </c>
      <c r="F59" s="55" t="e">
        <f t="shared" si="3"/>
        <v>#DIV/0!</v>
      </c>
      <c r="G59" s="55" t="e">
        <f t="shared" si="4"/>
        <v>#DIV/0!</v>
      </c>
      <c r="H59" s="55" t="e">
        <f t="shared" si="5"/>
        <v>#DIV/0!</v>
      </c>
      <c r="I59" s="42"/>
      <c r="K59" s="15"/>
    </row>
    <row r="60" spans="1:11" x14ac:dyDescent="0.2">
      <c r="A60">
        <v>24</v>
      </c>
      <c r="B60" s="60" t="e">
        <f t="shared" si="2"/>
        <v>#DIV/0!</v>
      </c>
      <c r="C60" s="317" t="e">
        <f t="shared" si="2"/>
        <v>#DIV/0!</v>
      </c>
      <c r="D60" s="318" t="e">
        <f t="shared" si="2"/>
        <v>#DIV/0!</v>
      </c>
      <c r="F60" s="55" t="e">
        <f t="shared" si="3"/>
        <v>#DIV/0!</v>
      </c>
      <c r="G60" s="55" t="e">
        <f t="shared" si="4"/>
        <v>#DIV/0!</v>
      </c>
      <c r="H60" s="55" t="e">
        <f t="shared" si="5"/>
        <v>#DIV/0!</v>
      </c>
      <c r="I60" s="42"/>
      <c r="K60" s="15"/>
    </row>
    <row r="61" spans="1:11" x14ac:dyDescent="0.2">
      <c r="A61">
        <v>25</v>
      </c>
      <c r="B61" s="60" t="e">
        <f t="shared" si="2"/>
        <v>#DIV/0!</v>
      </c>
      <c r="C61" s="317" t="e">
        <f t="shared" si="2"/>
        <v>#DIV/0!</v>
      </c>
      <c r="D61" s="318" t="e">
        <f t="shared" si="2"/>
        <v>#DIV/0!</v>
      </c>
      <c r="F61" s="55" t="e">
        <f t="shared" si="3"/>
        <v>#DIV/0!</v>
      </c>
      <c r="G61" s="55" t="e">
        <f t="shared" si="4"/>
        <v>#DIV/0!</v>
      </c>
      <c r="H61" s="55" t="e">
        <f t="shared" si="5"/>
        <v>#DIV/0!</v>
      </c>
      <c r="I61" s="42"/>
      <c r="K61" s="15"/>
    </row>
    <row r="62" spans="1:11" x14ac:dyDescent="0.2">
      <c r="A62">
        <v>26</v>
      </c>
      <c r="B62" s="60" t="e">
        <f t="shared" si="2"/>
        <v>#DIV/0!</v>
      </c>
      <c r="C62" s="317" t="e">
        <f t="shared" si="2"/>
        <v>#DIV/0!</v>
      </c>
      <c r="D62" s="318" t="e">
        <f t="shared" si="2"/>
        <v>#DIV/0!</v>
      </c>
      <c r="F62" s="55" t="e">
        <f t="shared" si="3"/>
        <v>#DIV/0!</v>
      </c>
      <c r="G62" s="55" t="e">
        <f t="shared" si="4"/>
        <v>#DIV/0!</v>
      </c>
      <c r="H62" s="55" t="e">
        <f t="shared" si="5"/>
        <v>#DIV/0!</v>
      </c>
      <c r="I62" s="42"/>
      <c r="K62" s="15"/>
    </row>
    <row r="63" spans="1:11" x14ac:dyDescent="0.2">
      <c r="A63">
        <v>27</v>
      </c>
      <c r="B63" s="60" t="e">
        <f t="shared" si="2"/>
        <v>#DIV/0!</v>
      </c>
      <c r="C63" s="317" t="e">
        <f t="shared" si="2"/>
        <v>#DIV/0!</v>
      </c>
      <c r="D63" s="318" t="e">
        <f t="shared" si="2"/>
        <v>#DIV/0!</v>
      </c>
      <c r="F63" s="55" t="e">
        <f t="shared" si="3"/>
        <v>#DIV/0!</v>
      </c>
      <c r="G63" s="55" t="e">
        <f t="shared" si="4"/>
        <v>#DIV/0!</v>
      </c>
      <c r="H63" s="55" t="e">
        <f t="shared" si="5"/>
        <v>#DIV/0!</v>
      </c>
      <c r="I63" s="42"/>
      <c r="K63" s="15"/>
    </row>
    <row r="64" spans="1:11" x14ac:dyDescent="0.2">
      <c r="A64">
        <v>28</v>
      </c>
      <c r="B64" s="60" t="e">
        <f t="shared" si="2"/>
        <v>#DIV/0!</v>
      </c>
      <c r="C64" s="317" t="e">
        <f t="shared" si="2"/>
        <v>#DIV/0!</v>
      </c>
      <c r="D64" s="318" t="e">
        <f t="shared" si="2"/>
        <v>#DIV/0!</v>
      </c>
      <c r="F64" s="55" t="e">
        <f t="shared" si="3"/>
        <v>#DIV/0!</v>
      </c>
      <c r="G64" s="55" t="e">
        <f t="shared" si="4"/>
        <v>#DIV/0!</v>
      </c>
      <c r="H64" s="55" t="e">
        <f t="shared" si="5"/>
        <v>#DIV/0!</v>
      </c>
      <c r="I64" s="42"/>
      <c r="K64" s="15"/>
    </row>
    <row r="65" spans="1:11" x14ac:dyDescent="0.2">
      <c r="A65">
        <v>29</v>
      </c>
      <c r="B65" s="60" t="e">
        <f t="shared" si="2"/>
        <v>#DIV/0!</v>
      </c>
      <c r="C65" s="317" t="e">
        <f t="shared" si="2"/>
        <v>#DIV/0!</v>
      </c>
      <c r="D65" s="318" t="e">
        <f t="shared" si="2"/>
        <v>#DIV/0!</v>
      </c>
      <c r="F65" s="55" t="e">
        <f t="shared" si="3"/>
        <v>#DIV/0!</v>
      </c>
      <c r="G65" s="55" t="e">
        <f t="shared" si="4"/>
        <v>#DIV/0!</v>
      </c>
      <c r="H65" s="55" t="e">
        <f t="shared" si="5"/>
        <v>#DIV/0!</v>
      </c>
      <c r="I65" s="42"/>
      <c r="K65" s="15"/>
    </row>
    <row r="66" spans="1:11" x14ac:dyDescent="0.2">
      <c r="A66">
        <v>30</v>
      </c>
      <c r="B66" s="60" t="e">
        <f t="shared" si="2"/>
        <v>#DIV/0!</v>
      </c>
      <c r="C66" s="317" t="e">
        <f t="shared" si="2"/>
        <v>#DIV/0!</v>
      </c>
      <c r="D66" s="318" t="e">
        <f t="shared" si="2"/>
        <v>#DIV/0!</v>
      </c>
      <c r="F66" s="55" t="e">
        <f t="shared" si="3"/>
        <v>#DIV/0!</v>
      </c>
      <c r="G66" s="55" t="e">
        <f t="shared" si="4"/>
        <v>#DIV/0!</v>
      </c>
      <c r="H66" s="55" t="e">
        <f t="shared" si="5"/>
        <v>#DIV/0!</v>
      </c>
      <c r="I66" s="42"/>
      <c r="K66" s="15"/>
    </row>
    <row r="67" spans="1:11" x14ac:dyDescent="0.2">
      <c r="A67">
        <v>31</v>
      </c>
      <c r="B67" s="60" t="e">
        <f t="shared" si="2"/>
        <v>#DIV/0!</v>
      </c>
      <c r="C67" s="317" t="e">
        <f t="shared" si="2"/>
        <v>#DIV/0!</v>
      </c>
      <c r="D67" s="318" t="e">
        <f t="shared" si="2"/>
        <v>#DIV/0!</v>
      </c>
      <c r="F67" s="55" t="e">
        <f t="shared" si="3"/>
        <v>#DIV/0!</v>
      </c>
      <c r="G67" s="55" t="e">
        <f t="shared" si="4"/>
        <v>#DIV/0!</v>
      </c>
      <c r="H67" s="55" t="e">
        <f t="shared" si="5"/>
        <v>#DIV/0!</v>
      </c>
      <c r="I67" s="42"/>
      <c r="K67" s="15"/>
    </row>
    <row r="68" spans="1:11" x14ac:dyDescent="0.2">
      <c r="A68">
        <v>32</v>
      </c>
      <c r="B68" s="60" t="e">
        <f t="shared" si="2"/>
        <v>#DIV/0!</v>
      </c>
      <c r="C68" s="317" t="e">
        <f t="shared" si="2"/>
        <v>#DIV/0!</v>
      </c>
      <c r="D68" s="318" t="e">
        <f t="shared" si="2"/>
        <v>#DIV/0!</v>
      </c>
      <c r="F68" s="55" t="e">
        <f t="shared" si="3"/>
        <v>#DIV/0!</v>
      </c>
      <c r="G68" s="55" t="e">
        <f t="shared" si="4"/>
        <v>#DIV/0!</v>
      </c>
      <c r="H68" s="55" t="e">
        <f t="shared" si="5"/>
        <v>#DIV/0!</v>
      </c>
      <c r="I68" s="42"/>
      <c r="K68" s="15"/>
    </row>
    <row r="69" spans="1:11" x14ac:dyDescent="0.2">
      <c r="A69">
        <v>33</v>
      </c>
      <c r="B69" s="60" t="e">
        <f t="shared" si="2"/>
        <v>#DIV/0!</v>
      </c>
      <c r="C69" s="317" t="e">
        <f t="shared" si="2"/>
        <v>#DIV/0!</v>
      </c>
      <c r="D69" s="318" t="e">
        <f t="shared" si="2"/>
        <v>#DIV/0!</v>
      </c>
      <c r="F69" s="55" t="e">
        <f t="shared" si="3"/>
        <v>#DIV/0!</v>
      </c>
      <c r="G69" s="55" t="e">
        <f t="shared" si="4"/>
        <v>#DIV/0!</v>
      </c>
      <c r="H69" s="55" t="e">
        <f t="shared" si="5"/>
        <v>#DIV/0!</v>
      </c>
      <c r="I69" s="42"/>
      <c r="K69" s="15"/>
    </row>
    <row r="70" spans="1:11" x14ac:dyDescent="0.2">
      <c r="A70">
        <v>34</v>
      </c>
      <c r="B70" s="60" t="e">
        <f t="shared" si="2"/>
        <v>#DIV/0!</v>
      </c>
      <c r="C70" s="317" t="e">
        <f t="shared" si="2"/>
        <v>#DIV/0!</v>
      </c>
      <c r="D70" s="318" t="e">
        <f t="shared" si="2"/>
        <v>#DIV/0!</v>
      </c>
      <c r="F70" s="55" t="e">
        <f t="shared" si="3"/>
        <v>#DIV/0!</v>
      </c>
      <c r="G70" s="55" t="e">
        <f t="shared" si="4"/>
        <v>#DIV/0!</v>
      </c>
      <c r="H70" s="55" t="e">
        <f t="shared" si="5"/>
        <v>#DIV/0!</v>
      </c>
      <c r="I70" s="42"/>
      <c r="K70" s="15"/>
    </row>
    <row r="71" spans="1:11" x14ac:dyDescent="0.2">
      <c r="A71">
        <v>35</v>
      </c>
      <c r="B71" s="60" t="e">
        <f t="shared" si="2"/>
        <v>#DIV/0!</v>
      </c>
      <c r="C71" s="317" t="e">
        <f t="shared" si="2"/>
        <v>#DIV/0!</v>
      </c>
      <c r="D71" s="318" t="e">
        <f t="shared" si="2"/>
        <v>#DIV/0!</v>
      </c>
      <c r="F71" s="55" t="e">
        <f t="shared" si="3"/>
        <v>#DIV/0!</v>
      </c>
      <c r="G71" s="55" t="e">
        <f t="shared" si="4"/>
        <v>#DIV/0!</v>
      </c>
      <c r="H71" s="55" t="e">
        <f t="shared" si="5"/>
        <v>#DIV/0!</v>
      </c>
      <c r="I71" s="42"/>
      <c r="K71" s="15"/>
    </row>
    <row r="72" spans="1:11" x14ac:dyDescent="0.2">
      <c r="A72">
        <v>36</v>
      </c>
      <c r="B72" s="60" t="e">
        <f t="shared" si="2"/>
        <v>#DIV/0!</v>
      </c>
      <c r="C72" s="317" t="e">
        <f t="shared" si="2"/>
        <v>#DIV/0!</v>
      </c>
      <c r="D72" s="318" t="e">
        <f t="shared" si="2"/>
        <v>#DIV/0!</v>
      </c>
      <c r="F72" s="55" t="e">
        <f t="shared" si="3"/>
        <v>#DIV/0!</v>
      </c>
      <c r="G72" s="55" t="e">
        <f t="shared" si="4"/>
        <v>#DIV/0!</v>
      </c>
      <c r="H72" s="55" t="e">
        <f t="shared" si="5"/>
        <v>#DIV/0!</v>
      </c>
      <c r="I72" s="42"/>
      <c r="K72" s="15"/>
    </row>
    <row r="73" spans="1:11" x14ac:dyDescent="0.2">
      <c r="A73">
        <v>37</v>
      </c>
      <c r="B73" s="60" t="e">
        <f t="shared" si="2"/>
        <v>#DIV/0!</v>
      </c>
      <c r="C73" s="317" t="e">
        <f t="shared" si="2"/>
        <v>#DIV/0!</v>
      </c>
      <c r="D73" s="318" t="e">
        <f t="shared" si="2"/>
        <v>#DIV/0!</v>
      </c>
      <c r="F73" s="55" t="e">
        <f t="shared" si="3"/>
        <v>#DIV/0!</v>
      </c>
      <c r="G73" s="55" t="e">
        <f t="shared" si="4"/>
        <v>#DIV/0!</v>
      </c>
      <c r="H73" s="55" t="e">
        <f t="shared" si="5"/>
        <v>#DIV/0!</v>
      </c>
      <c r="I73" s="42"/>
      <c r="K73" s="15"/>
    </row>
    <row r="74" spans="1:11" x14ac:dyDescent="0.2">
      <c r="A74">
        <v>38</v>
      </c>
      <c r="B74" s="60" t="e">
        <f t="shared" si="2"/>
        <v>#DIV/0!</v>
      </c>
      <c r="C74" s="317" t="e">
        <f t="shared" si="2"/>
        <v>#DIV/0!</v>
      </c>
      <c r="D74" s="318" t="e">
        <f t="shared" si="2"/>
        <v>#DIV/0!</v>
      </c>
      <c r="F74" s="55" t="e">
        <f t="shared" si="3"/>
        <v>#DIV/0!</v>
      </c>
      <c r="G74" s="55" t="e">
        <f t="shared" si="4"/>
        <v>#DIV/0!</v>
      </c>
      <c r="H74" s="55" t="e">
        <f t="shared" si="5"/>
        <v>#DIV/0!</v>
      </c>
      <c r="I74" s="42"/>
      <c r="K74" s="15"/>
    </row>
    <row r="75" spans="1:11" x14ac:dyDescent="0.2">
      <c r="A75">
        <v>39</v>
      </c>
      <c r="B75" s="60" t="e">
        <f t="shared" si="2"/>
        <v>#DIV/0!</v>
      </c>
      <c r="C75" s="317" t="e">
        <f t="shared" si="2"/>
        <v>#DIV/0!</v>
      </c>
      <c r="D75" s="318" t="e">
        <f t="shared" si="2"/>
        <v>#DIV/0!</v>
      </c>
      <c r="F75" s="55" t="e">
        <f t="shared" si="3"/>
        <v>#DIV/0!</v>
      </c>
      <c r="G75" s="55" t="e">
        <f t="shared" si="4"/>
        <v>#DIV/0!</v>
      </c>
      <c r="H75" s="55" t="e">
        <f t="shared" si="5"/>
        <v>#DIV/0!</v>
      </c>
      <c r="I75" s="42"/>
      <c r="K75" s="15"/>
    </row>
    <row r="76" spans="1:11" x14ac:dyDescent="0.2">
      <c r="A76">
        <v>40</v>
      </c>
      <c r="B76" s="60" t="e">
        <f t="shared" si="2"/>
        <v>#DIV/0!</v>
      </c>
      <c r="C76" s="317" t="e">
        <f t="shared" si="2"/>
        <v>#DIV/0!</v>
      </c>
      <c r="D76" s="318" t="e">
        <f t="shared" si="2"/>
        <v>#DIV/0!</v>
      </c>
      <c r="F76" s="55" t="e">
        <f t="shared" si="3"/>
        <v>#DIV/0!</v>
      </c>
      <c r="G76" s="55" t="e">
        <f t="shared" si="4"/>
        <v>#DIV/0!</v>
      </c>
      <c r="H76" s="55" t="e">
        <f t="shared" si="5"/>
        <v>#DIV/0!</v>
      </c>
      <c r="I76" s="42"/>
      <c r="K76" s="15"/>
    </row>
    <row r="77" spans="1:11" x14ac:dyDescent="0.2">
      <c r="A77">
        <v>41</v>
      </c>
      <c r="B77" s="60" t="e">
        <f t="shared" si="2"/>
        <v>#DIV/0!</v>
      </c>
      <c r="C77" s="317" t="e">
        <f t="shared" si="2"/>
        <v>#DIV/0!</v>
      </c>
      <c r="D77" s="318" t="e">
        <f t="shared" si="2"/>
        <v>#DIV/0!</v>
      </c>
      <c r="F77" s="55" t="e">
        <f t="shared" si="3"/>
        <v>#DIV/0!</v>
      </c>
      <c r="G77" s="55" t="e">
        <f t="shared" si="4"/>
        <v>#DIV/0!</v>
      </c>
      <c r="H77" s="55" t="e">
        <f t="shared" si="5"/>
        <v>#DIV/0!</v>
      </c>
      <c r="I77" s="42"/>
      <c r="K77" s="15"/>
    </row>
    <row r="78" spans="1:11" x14ac:dyDescent="0.2">
      <c r="A78">
        <v>42</v>
      </c>
      <c r="B78" s="60" t="e">
        <f t="shared" si="2"/>
        <v>#DIV/0!</v>
      </c>
      <c r="C78" s="317" t="e">
        <f t="shared" si="2"/>
        <v>#DIV/0!</v>
      </c>
      <c r="D78" s="318" t="e">
        <f t="shared" si="2"/>
        <v>#DIV/0!</v>
      </c>
      <c r="F78" s="55" t="e">
        <f t="shared" si="3"/>
        <v>#DIV/0!</v>
      </c>
      <c r="G78" s="55" t="e">
        <f t="shared" si="4"/>
        <v>#DIV/0!</v>
      </c>
      <c r="H78" s="55" t="e">
        <f t="shared" si="5"/>
        <v>#DIV/0!</v>
      </c>
      <c r="I78" s="42"/>
      <c r="K78" s="15"/>
    </row>
    <row r="79" spans="1:11" x14ac:dyDescent="0.2">
      <c r="A79">
        <v>43</v>
      </c>
      <c r="B79" s="60" t="e">
        <f t="shared" si="2"/>
        <v>#DIV/0!</v>
      </c>
      <c r="C79" s="317" t="e">
        <f t="shared" si="2"/>
        <v>#DIV/0!</v>
      </c>
      <c r="D79" s="318" t="e">
        <f t="shared" si="2"/>
        <v>#DIV/0!</v>
      </c>
      <c r="F79" s="55" t="e">
        <f t="shared" si="3"/>
        <v>#DIV/0!</v>
      </c>
      <c r="G79" s="55" t="e">
        <f t="shared" si="4"/>
        <v>#DIV/0!</v>
      </c>
      <c r="H79" s="55" t="e">
        <f t="shared" si="5"/>
        <v>#DIV/0!</v>
      </c>
      <c r="I79" s="42"/>
      <c r="K79" s="15"/>
    </row>
    <row r="80" spans="1:11" x14ac:dyDescent="0.2">
      <c r="A80">
        <v>44</v>
      </c>
      <c r="B80" s="60" t="e">
        <f t="shared" si="2"/>
        <v>#DIV/0!</v>
      </c>
      <c r="C80" s="317" t="e">
        <f t="shared" si="2"/>
        <v>#DIV/0!</v>
      </c>
      <c r="D80" s="318" t="e">
        <f t="shared" si="2"/>
        <v>#DIV/0!</v>
      </c>
      <c r="F80" s="55" t="e">
        <f t="shared" si="3"/>
        <v>#DIV/0!</v>
      </c>
      <c r="G80" s="55" t="e">
        <f t="shared" si="4"/>
        <v>#DIV/0!</v>
      </c>
      <c r="H80" s="55" t="e">
        <f t="shared" si="5"/>
        <v>#DIV/0!</v>
      </c>
      <c r="I80" s="42"/>
      <c r="K80" s="15"/>
    </row>
    <row r="81" spans="1:11" x14ac:dyDescent="0.2">
      <c r="A81">
        <v>45</v>
      </c>
      <c r="B81" s="60" t="e">
        <f t="shared" si="2"/>
        <v>#DIV/0!</v>
      </c>
      <c r="C81" s="317" t="e">
        <f t="shared" si="2"/>
        <v>#DIV/0!</v>
      </c>
      <c r="D81" s="318" t="e">
        <f t="shared" si="2"/>
        <v>#DIV/0!</v>
      </c>
      <c r="F81" s="55" t="e">
        <f t="shared" si="3"/>
        <v>#DIV/0!</v>
      </c>
      <c r="G81" s="55" t="e">
        <f t="shared" si="4"/>
        <v>#DIV/0!</v>
      </c>
      <c r="H81" s="55" t="e">
        <f t="shared" si="5"/>
        <v>#DIV/0!</v>
      </c>
      <c r="I81" s="42"/>
      <c r="K81" s="15"/>
    </row>
    <row r="82" spans="1:11" x14ac:dyDescent="0.2">
      <c r="A82">
        <v>46</v>
      </c>
      <c r="B82" s="60" t="e">
        <f t="shared" si="2"/>
        <v>#DIV/0!</v>
      </c>
      <c r="C82" s="317" t="e">
        <f t="shared" si="2"/>
        <v>#DIV/0!</v>
      </c>
      <c r="D82" s="318" t="e">
        <f t="shared" si="2"/>
        <v>#DIV/0!</v>
      </c>
      <c r="F82" s="55" t="e">
        <f t="shared" si="3"/>
        <v>#DIV/0!</v>
      </c>
      <c r="G82" s="55" t="e">
        <f t="shared" si="4"/>
        <v>#DIV/0!</v>
      </c>
      <c r="H82" s="55" t="e">
        <f t="shared" si="5"/>
        <v>#DIV/0!</v>
      </c>
      <c r="I82" s="42"/>
      <c r="K82" s="15"/>
    </row>
    <row r="83" spans="1:11" x14ac:dyDescent="0.2">
      <c r="A83">
        <v>47</v>
      </c>
      <c r="B83" s="60" t="e">
        <f t="shared" si="2"/>
        <v>#DIV/0!</v>
      </c>
      <c r="C83" s="317" t="e">
        <f t="shared" si="2"/>
        <v>#DIV/0!</v>
      </c>
      <c r="D83" s="318" t="e">
        <f t="shared" si="2"/>
        <v>#DIV/0!</v>
      </c>
      <c r="F83" s="55" t="e">
        <f t="shared" si="3"/>
        <v>#DIV/0!</v>
      </c>
      <c r="G83" s="55" t="e">
        <f t="shared" si="4"/>
        <v>#DIV/0!</v>
      </c>
      <c r="H83" s="55" t="e">
        <f t="shared" si="5"/>
        <v>#DIV/0!</v>
      </c>
      <c r="I83" s="42"/>
      <c r="K83" s="15"/>
    </row>
    <row r="84" spans="1:11" x14ac:dyDescent="0.2">
      <c r="A84">
        <v>48</v>
      </c>
      <c r="B84" s="60" t="e">
        <f t="shared" si="2"/>
        <v>#DIV/0!</v>
      </c>
      <c r="C84" s="317" t="e">
        <f t="shared" si="2"/>
        <v>#DIV/0!</v>
      </c>
      <c r="D84" s="318" t="e">
        <f t="shared" si="2"/>
        <v>#DIV/0!</v>
      </c>
      <c r="F84" s="55" t="e">
        <f t="shared" si="3"/>
        <v>#DIV/0!</v>
      </c>
      <c r="G84" s="55" t="e">
        <f t="shared" si="4"/>
        <v>#DIV/0!</v>
      </c>
      <c r="H84" s="55" t="e">
        <f t="shared" si="5"/>
        <v>#DIV/0!</v>
      </c>
      <c r="I84" s="42"/>
      <c r="K84" s="15"/>
    </row>
    <row r="85" spans="1:11" x14ac:dyDescent="0.2">
      <c r="A85">
        <v>49</v>
      </c>
      <c r="B85" s="60" t="e">
        <f t="shared" si="2"/>
        <v>#DIV/0!</v>
      </c>
      <c r="C85" s="317" t="e">
        <f t="shared" si="2"/>
        <v>#DIV/0!</v>
      </c>
      <c r="D85" s="318" t="e">
        <f t="shared" si="2"/>
        <v>#DIV/0!</v>
      </c>
      <c r="F85" s="55" t="e">
        <f t="shared" si="3"/>
        <v>#DIV/0!</v>
      </c>
      <c r="G85" s="55" t="e">
        <f t="shared" si="4"/>
        <v>#DIV/0!</v>
      </c>
      <c r="H85" s="55" t="e">
        <f t="shared" si="5"/>
        <v>#DIV/0!</v>
      </c>
      <c r="I85" s="42"/>
      <c r="K85" s="15"/>
    </row>
    <row r="86" spans="1:11" x14ac:dyDescent="0.2">
      <c r="A86">
        <v>50</v>
      </c>
      <c r="B86" s="60" t="e">
        <f t="shared" si="2"/>
        <v>#DIV/0!</v>
      </c>
      <c r="C86" s="317" t="e">
        <f t="shared" si="2"/>
        <v>#DIV/0!</v>
      </c>
      <c r="D86" s="318" t="e">
        <f t="shared" si="2"/>
        <v>#DIV/0!</v>
      </c>
      <c r="F86" s="55" t="e">
        <f t="shared" si="3"/>
        <v>#DIV/0!</v>
      </c>
      <c r="G86" s="55" t="e">
        <f t="shared" si="4"/>
        <v>#DIV/0!</v>
      </c>
      <c r="H86" s="55" t="e">
        <f t="shared" si="5"/>
        <v>#DIV/0!</v>
      </c>
      <c r="I86" s="42"/>
      <c r="K86" s="15"/>
    </row>
    <row r="87" spans="1:11" x14ac:dyDescent="0.2">
      <c r="A87">
        <v>51</v>
      </c>
      <c r="B87" s="60" t="e">
        <f t="shared" si="2"/>
        <v>#DIV/0!</v>
      </c>
      <c r="C87" s="317" t="e">
        <f t="shared" si="2"/>
        <v>#DIV/0!</v>
      </c>
      <c r="D87" s="318" t="e">
        <f t="shared" si="2"/>
        <v>#DIV/0!</v>
      </c>
      <c r="F87" s="55" t="e">
        <f t="shared" si="3"/>
        <v>#DIV/0!</v>
      </c>
      <c r="G87" s="55" t="e">
        <f t="shared" si="4"/>
        <v>#DIV/0!</v>
      </c>
      <c r="H87" s="55" t="e">
        <f t="shared" si="5"/>
        <v>#DIV/0!</v>
      </c>
      <c r="I87" s="42"/>
      <c r="K87" s="15"/>
    </row>
    <row r="88" spans="1:11" x14ac:dyDescent="0.2">
      <c r="A88">
        <v>52</v>
      </c>
      <c r="B88" s="60" t="e">
        <f t="shared" si="2"/>
        <v>#DIV/0!</v>
      </c>
      <c r="C88" s="317" t="e">
        <f t="shared" si="2"/>
        <v>#DIV/0!</v>
      </c>
      <c r="D88" s="318" t="e">
        <f t="shared" si="2"/>
        <v>#DIV/0!</v>
      </c>
      <c r="F88" s="55" t="e">
        <f t="shared" si="3"/>
        <v>#DIV/0!</v>
      </c>
      <c r="G88" s="55" t="e">
        <f t="shared" si="4"/>
        <v>#DIV/0!</v>
      </c>
      <c r="H88" s="55" t="e">
        <f t="shared" si="5"/>
        <v>#DIV/0!</v>
      </c>
      <c r="I88" s="42"/>
      <c r="K88" s="15"/>
    </row>
    <row r="89" spans="1:11" x14ac:dyDescent="0.2">
      <c r="A89">
        <v>53</v>
      </c>
      <c r="B89" s="60" t="e">
        <f t="shared" si="2"/>
        <v>#DIV/0!</v>
      </c>
      <c r="C89" s="317" t="e">
        <f t="shared" si="2"/>
        <v>#DIV/0!</v>
      </c>
      <c r="D89" s="318" t="e">
        <f t="shared" si="2"/>
        <v>#DIV/0!</v>
      </c>
      <c r="F89" s="55" t="e">
        <f t="shared" si="3"/>
        <v>#DIV/0!</v>
      </c>
      <c r="G89" s="55" t="e">
        <f t="shared" si="4"/>
        <v>#DIV/0!</v>
      </c>
      <c r="H89" s="55" t="e">
        <f t="shared" si="5"/>
        <v>#DIV/0!</v>
      </c>
      <c r="I89" s="42"/>
      <c r="K89" s="15"/>
    </row>
    <row r="90" spans="1:11" x14ac:dyDescent="0.2">
      <c r="A90">
        <v>54</v>
      </c>
      <c r="B90" s="60" t="e">
        <f t="shared" si="2"/>
        <v>#DIV/0!</v>
      </c>
      <c r="C90" s="317" t="e">
        <f t="shared" si="2"/>
        <v>#DIV/0!</v>
      </c>
      <c r="D90" s="318" t="e">
        <f t="shared" si="2"/>
        <v>#DIV/0!</v>
      </c>
      <c r="F90" s="55" t="e">
        <f t="shared" si="3"/>
        <v>#DIV/0!</v>
      </c>
      <c r="G90" s="55" t="e">
        <f t="shared" si="4"/>
        <v>#DIV/0!</v>
      </c>
      <c r="H90" s="55" t="e">
        <f t="shared" si="5"/>
        <v>#DIV/0!</v>
      </c>
      <c r="I90" s="42"/>
      <c r="K90" s="15"/>
    </row>
    <row r="91" spans="1:11" x14ac:dyDescent="0.2">
      <c r="A91">
        <v>55</v>
      </c>
      <c r="B91" s="60" t="e">
        <f t="shared" si="2"/>
        <v>#DIV/0!</v>
      </c>
      <c r="C91" s="317" t="e">
        <f t="shared" si="2"/>
        <v>#DIV/0!</v>
      </c>
      <c r="D91" s="318" t="e">
        <f t="shared" si="2"/>
        <v>#DIV/0!</v>
      </c>
      <c r="F91" s="55" t="e">
        <f t="shared" si="3"/>
        <v>#DIV/0!</v>
      </c>
      <c r="G91" s="55" t="e">
        <f t="shared" si="4"/>
        <v>#DIV/0!</v>
      </c>
      <c r="H91" s="55" t="e">
        <f t="shared" si="5"/>
        <v>#DIV/0!</v>
      </c>
      <c r="I91" s="42"/>
      <c r="K91" s="15"/>
    </row>
    <row r="92" spans="1:11" x14ac:dyDescent="0.2">
      <c r="A92">
        <v>56</v>
      </c>
      <c r="B92" s="60" t="e">
        <f t="shared" si="2"/>
        <v>#DIV/0!</v>
      </c>
      <c r="C92" s="317" t="e">
        <f t="shared" si="2"/>
        <v>#DIV/0!</v>
      </c>
      <c r="D92" s="318" t="e">
        <f t="shared" si="2"/>
        <v>#DIV/0!</v>
      </c>
      <c r="F92" s="55" t="e">
        <f t="shared" si="3"/>
        <v>#DIV/0!</v>
      </c>
      <c r="G92" s="55" t="e">
        <f t="shared" si="4"/>
        <v>#DIV/0!</v>
      </c>
      <c r="H92" s="55" t="e">
        <f t="shared" si="5"/>
        <v>#DIV/0!</v>
      </c>
      <c r="I92" s="42"/>
      <c r="K92" s="15"/>
    </row>
    <row r="93" spans="1:11" x14ac:dyDescent="0.2">
      <c r="A93">
        <v>57</v>
      </c>
      <c r="B93" s="60" t="e">
        <f t="shared" si="2"/>
        <v>#DIV/0!</v>
      </c>
      <c r="C93" s="317" t="e">
        <f t="shared" si="2"/>
        <v>#DIV/0!</v>
      </c>
      <c r="D93" s="318" t="e">
        <f t="shared" si="2"/>
        <v>#DIV/0!</v>
      </c>
      <c r="F93" s="55" t="e">
        <f t="shared" si="3"/>
        <v>#DIV/0!</v>
      </c>
      <c r="G93" s="55" t="e">
        <f t="shared" si="4"/>
        <v>#DIV/0!</v>
      </c>
      <c r="H93" s="55" t="e">
        <f t="shared" si="5"/>
        <v>#DIV/0!</v>
      </c>
      <c r="I93" s="42"/>
      <c r="K93" s="15"/>
    </row>
    <row r="94" spans="1:11" x14ac:dyDescent="0.2">
      <c r="A94">
        <v>58</v>
      </c>
      <c r="B94" s="60" t="e">
        <f t="shared" si="2"/>
        <v>#DIV/0!</v>
      </c>
      <c r="C94" s="317" t="e">
        <f t="shared" si="2"/>
        <v>#DIV/0!</v>
      </c>
      <c r="D94" s="318" t="e">
        <f t="shared" si="2"/>
        <v>#DIV/0!</v>
      </c>
      <c r="F94" s="55" t="e">
        <f t="shared" si="3"/>
        <v>#DIV/0!</v>
      </c>
      <c r="G94" s="55" t="e">
        <f t="shared" si="4"/>
        <v>#DIV/0!</v>
      </c>
      <c r="H94" s="55" t="e">
        <f t="shared" si="5"/>
        <v>#DIV/0!</v>
      </c>
      <c r="I94" s="42"/>
      <c r="K94" s="15"/>
    </row>
    <row r="95" spans="1:11" x14ac:dyDescent="0.2">
      <c r="A95">
        <v>59</v>
      </c>
      <c r="B95" s="60" t="e">
        <f t="shared" si="2"/>
        <v>#DIV/0!</v>
      </c>
      <c r="C95" s="317" t="e">
        <f t="shared" si="2"/>
        <v>#DIV/0!</v>
      </c>
      <c r="D95" s="318" t="e">
        <f t="shared" si="2"/>
        <v>#DIV/0!</v>
      </c>
      <c r="F95" s="55" t="e">
        <f t="shared" si="3"/>
        <v>#DIV/0!</v>
      </c>
      <c r="G95" s="55" t="e">
        <f t="shared" si="4"/>
        <v>#DIV/0!</v>
      </c>
      <c r="H95" s="55" t="e">
        <f t="shared" si="5"/>
        <v>#DIV/0!</v>
      </c>
      <c r="I95" s="42"/>
      <c r="K95" s="15"/>
    </row>
    <row r="96" spans="1:11" x14ac:dyDescent="0.2">
      <c r="A96">
        <v>60</v>
      </c>
      <c r="B96" s="60" t="e">
        <f t="shared" si="2"/>
        <v>#DIV/0!</v>
      </c>
      <c r="C96" s="317" t="e">
        <f t="shared" si="2"/>
        <v>#DIV/0!</v>
      </c>
      <c r="D96" s="318" t="e">
        <f t="shared" si="2"/>
        <v>#DIV/0!</v>
      </c>
      <c r="F96" s="55" t="e">
        <f t="shared" si="3"/>
        <v>#DIV/0!</v>
      </c>
      <c r="G96" s="55" t="e">
        <f t="shared" si="4"/>
        <v>#DIV/0!</v>
      </c>
      <c r="H96" s="55" t="e">
        <f t="shared" si="5"/>
        <v>#DIV/0!</v>
      </c>
      <c r="I96" s="42"/>
      <c r="K96" s="15"/>
    </row>
    <row r="97" spans="1:11" x14ac:dyDescent="0.2">
      <c r="A97">
        <v>61</v>
      </c>
      <c r="B97" s="60" t="e">
        <f t="shared" si="2"/>
        <v>#DIV/0!</v>
      </c>
      <c r="C97" s="317" t="e">
        <f t="shared" si="2"/>
        <v>#DIV/0!</v>
      </c>
      <c r="D97" s="318" t="e">
        <f t="shared" si="2"/>
        <v>#DIV/0!</v>
      </c>
      <c r="F97" s="55" t="e">
        <f t="shared" si="3"/>
        <v>#DIV/0!</v>
      </c>
      <c r="G97" s="55" t="e">
        <f t="shared" si="4"/>
        <v>#DIV/0!</v>
      </c>
      <c r="H97" s="55" t="e">
        <f t="shared" si="5"/>
        <v>#DIV/0!</v>
      </c>
      <c r="I97" s="42"/>
      <c r="K97" s="15"/>
    </row>
    <row r="98" spans="1:11" x14ac:dyDescent="0.2">
      <c r="A98">
        <v>62</v>
      </c>
      <c r="B98" s="60" t="e">
        <f t="shared" si="2"/>
        <v>#DIV/0!</v>
      </c>
      <c r="C98" s="317" t="e">
        <f t="shared" si="2"/>
        <v>#DIV/0!</v>
      </c>
      <c r="D98" s="318" t="e">
        <f t="shared" si="2"/>
        <v>#DIV/0!</v>
      </c>
      <c r="F98" s="55" t="e">
        <f t="shared" si="3"/>
        <v>#DIV/0!</v>
      </c>
      <c r="G98" s="55" t="e">
        <f t="shared" si="4"/>
        <v>#DIV/0!</v>
      </c>
      <c r="H98" s="55" t="e">
        <f t="shared" si="5"/>
        <v>#DIV/0!</v>
      </c>
      <c r="I98" s="42"/>
      <c r="K98" s="15"/>
    </row>
    <row r="99" spans="1:11" x14ac:dyDescent="0.2">
      <c r="A99">
        <v>63</v>
      </c>
      <c r="B99" s="60" t="e">
        <f t="shared" si="2"/>
        <v>#DIV/0!</v>
      </c>
      <c r="C99" s="317" t="e">
        <f t="shared" si="2"/>
        <v>#DIV/0!</v>
      </c>
      <c r="D99" s="318" t="e">
        <f t="shared" si="2"/>
        <v>#DIV/0!</v>
      </c>
      <c r="F99" s="55" t="e">
        <f t="shared" si="3"/>
        <v>#DIV/0!</v>
      </c>
      <c r="G99" s="55" t="e">
        <f t="shared" si="4"/>
        <v>#DIV/0!</v>
      </c>
      <c r="H99" s="55" t="e">
        <f t="shared" si="5"/>
        <v>#DIV/0!</v>
      </c>
      <c r="I99" s="42"/>
      <c r="K99" s="15"/>
    </row>
    <row r="100" spans="1:11" x14ac:dyDescent="0.2">
      <c r="A100">
        <v>64</v>
      </c>
      <c r="B100" s="60" t="e">
        <f t="shared" si="2"/>
        <v>#DIV/0!</v>
      </c>
      <c r="C100" s="317" t="e">
        <f t="shared" si="2"/>
        <v>#DIV/0!</v>
      </c>
      <c r="D100" s="318" t="e">
        <f t="shared" si="2"/>
        <v>#DIV/0!</v>
      </c>
      <c r="F100" s="55" t="e">
        <f t="shared" si="3"/>
        <v>#DIV/0!</v>
      </c>
      <c r="G100" s="55" t="e">
        <f t="shared" si="4"/>
        <v>#DIV/0!</v>
      </c>
      <c r="H100" s="55" t="e">
        <f t="shared" si="5"/>
        <v>#DIV/0!</v>
      </c>
      <c r="I100" s="42"/>
      <c r="K100" s="15"/>
    </row>
    <row r="101" spans="1:11" x14ac:dyDescent="0.2">
      <c r="A101">
        <v>65</v>
      </c>
      <c r="B101" s="60" t="e">
        <f t="shared" si="2"/>
        <v>#DIV/0!</v>
      </c>
      <c r="C101" s="317" t="e">
        <f t="shared" si="2"/>
        <v>#DIV/0!</v>
      </c>
      <c r="D101" s="318" t="e">
        <f t="shared" si="2"/>
        <v>#DIV/0!</v>
      </c>
      <c r="F101" s="55" t="e">
        <f t="shared" si="3"/>
        <v>#DIV/0!</v>
      </c>
      <c r="G101" s="55" t="e">
        <f t="shared" si="4"/>
        <v>#DIV/0!</v>
      </c>
      <c r="H101" s="55" t="e">
        <f t="shared" si="5"/>
        <v>#DIV/0!</v>
      </c>
      <c r="I101" s="42"/>
      <c r="K101" s="15"/>
    </row>
    <row r="102" spans="1:11" x14ac:dyDescent="0.2">
      <c r="A102">
        <v>66</v>
      </c>
      <c r="B102" s="60" t="e">
        <f t="shared" ref="B102:D136" si="6">IF($A102&lt;=$B$13,B$31,0)</f>
        <v>#DIV/0!</v>
      </c>
      <c r="C102" s="317" t="e">
        <f t="shared" si="6"/>
        <v>#DIV/0!</v>
      </c>
      <c r="D102" s="318" t="e">
        <f t="shared" si="6"/>
        <v>#DIV/0!</v>
      </c>
      <c r="F102" s="55" t="e">
        <f t="shared" ref="F102:F136" si="7">B102/(1+$B$12)^$A102</f>
        <v>#DIV/0!</v>
      </c>
      <c r="G102" s="55" t="e">
        <f t="shared" ref="G102:G136" si="8">C102/(1+$B$12)^$A102</f>
        <v>#DIV/0!</v>
      </c>
      <c r="H102" s="55" t="e">
        <f t="shared" ref="H102:H136" si="9">D102/(1+$B$12)^$A102</f>
        <v>#DIV/0!</v>
      </c>
      <c r="I102" s="42"/>
      <c r="K102" s="15"/>
    </row>
    <row r="103" spans="1:11" x14ac:dyDescent="0.2">
      <c r="A103">
        <v>67</v>
      </c>
      <c r="B103" s="60" t="e">
        <f t="shared" si="6"/>
        <v>#DIV/0!</v>
      </c>
      <c r="C103" s="317" t="e">
        <f t="shared" si="6"/>
        <v>#DIV/0!</v>
      </c>
      <c r="D103" s="318" t="e">
        <f t="shared" si="6"/>
        <v>#DIV/0!</v>
      </c>
      <c r="F103" s="55" t="e">
        <f t="shared" si="7"/>
        <v>#DIV/0!</v>
      </c>
      <c r="G103" s="55" t="e">
        <f t="shared" si="8"/>
        <v>#DIV/0!</v>
      </c>
      <c r="H103" s="55" t="e">
        <f t="shared" si="9"/>
        <v>#DIV/0!</v>
      </c>
      <c r="I103" s="42"/>
      <c r="K103" s="15"/>
    </row>
    <row r="104" spans="1:11" x14ac:dyDescent="0.2">
      <c r="A104">
        <v>68</v>
      </c>
      <c r="B104" s="60" t="e">
        <f t="shared" si="6"/>
        <v>#DIV/0!</v>
      </c>
      <c r="C104" s="317" t="e">
        <f t="shared" si="6"/>
        <v>#DIV/0!</v>
      </c>
      <c r="D104" s="318" t="e">
        <f t="shared" si="6"/>
        <v>#DIV/0!</v>
      </c>
      <c r="F104" s="55" t="e">
        <f t="shared" si="7"/>
        <v>#DIV/0!</v>
      </c>
      <c r="G104" s="55" t="e">
        <f t="shared" si="8"/>
        <v>#DIV/0!</v>
      </c>
      <c r="H104" s="55" t="e">
        <f t="shared" si="9"/>
        <v>#DIV/0!</v>
      </c>
      <c r="I104" s="42"/>
      <c r="K104" s="15"/>
    </row>
    <row r="105" spans="1:11" x14ac:dyDescent="0.2">
      <c r="A105">
        <v>69</v>
      </c>
      <c r="B105" s="60" t="e">
        <f t="shared" si="6"/>
        <v>#DIV/0!</v>
      </c>
      <c r="C105" s="317" t="e">
        <f t="shared" si="6"/>
        <v>#DIV/0!</v>
      </c>
      <c r="D105" s="318" t="e">
        <f t="shared" si="6"/>
        <v>#DIV/0!</v>
      </c>
      <c r="F105" s="55" t="e">
        <f t="shared" si="7"/>
        <v>#DIV/0!</v>
      </c>
      <c r="G105" s="55" t="e">
        <f t="shared" si="8"/>
        <v>#DIV/0!</v>
      </c>
      <c r="H105" s="55" t="e">
        <f t="shared" si="9"/>
        <v>#DIV/0!</v>
      </c>
      <c r="I105" s="42"/>
      <c r="K105" s="15"/>
    </row>
    <row r="106" spans="1:11" x14ac:dyDescent="0.2">
      <c r="A106">
        <v>70</v>
      </c>
      <c r="B106" s="60" t="e">
        <f t="shared" si="6"/>
        <v>#DIV/0!</v>
      </c>
      <c r="C106" s="317" t="e">
        <f t="shared" si="6"/>
        <v>#DIV/0!</v>
      </c>
      <c r="D106" s="318" t="e">
        <f t="shared" si="6"/>
        <v>#DIV/0!</v>
      </c>
      <c r="F106" s="55" t="e">
        <f t="shared" si="7"/>
        <v>#DIV/0!</v>
      </c>
      <c r="G106" s="55" t="e">
        <f t="shared" si="8"/>
        <v>#DIV/0!</v>
      </c>
      <c r="H106" s="55" t="e">
        <f t="shared" si="9"/>
        <v>#DIV/0!</v>
      </c>
      <c r="I106" s="42"/>
      <c r="K106" s="15"/>
    </row>
    <row r="107" spans="1:11" x14ac:dyDescent="0.2">
      <c r="A107">
        <v>71</v>
      </c>
      <c r="B107" s="60" t="e">
        <f t="shared" si="6"/>
        <v>#DIV/0!</v>
      </c>
      <c r="C107" s="317" t="e">
        <f t="shared" si="6"/>
        <v>#DIV/0!</v>
      </c>
      <c r="D107" s="318" t="e">
        <f t="shared" si="6"/>
        <v>#DIV/0!</v>
      </c>
      <c r="F107" s="55" t="e">
        <f t="shared" si="7"/>
        <v>#DIV/0!</v>
      </c>
      <c r="G107" s="55" t="e">
        <f t="shared" si="8"/>
        <v>#DIV/0!</v>
      </c>
      <c r="H107" s="55" t="e">
        <f t="shared" si="9"/>
        <v>#DIV/0!</v>
      </c>
      <c r="I107" s="42"/>
      <c r="K107" s="15"/>
    </row>
    <row r="108" spans="1:11" x14ac:dyDescent="0.2">
      <c r="A108">
        <v>72</v>
      </c>
      <c r="B108" s="60" t="e">
        <f t="shared" si="6"/>
        <v>#DIV/0!</v>
      </c>
      <c r="C108" s="317" t="e">
        <f t="shared" si="6"/>
        <v>#DIV/0!</v>
      </c>
      <c r="D108" s="318" t="e">
        <f t="shared" si="6"/>
        <v>#DIV/0!</v>
      </c>
      <c r="F108" s="55" t="e">
        <f t="shared" si="7"/>
        <v>#DIV/0!</v>
      </c>
      <c r="G108" s="55" t="e">
        <f t="shared" si="8"/>
        <v>#DIV/0!</v>
      </c>
      <c r="H108" s="55" t="e">
        <f t="shared" si="9"/>
        <v>#DIV/0!</v>
      </c>
      <c r="I108" s="42"/>
      <c r="K108" s="15"/>
    </row>
    <row r="109" spans="1:11" x14ac:dyDescent="0.2">
      <c r="A109">
        <v>73</v>
      </c>
      <c r="B109" s="60" t="e">
        <f t="shared" si="6"/>
        <v>#DIV/0!</v>
      </c>
      <c r="C109" s="317" t="e">
        <f t="shared" si="6"/>
        <v>#DIV/0!</v>
      </c>
      <c r="D109" s="318" t="e">
        <f t="shared" si="6"/>
        <v>#DIV/0!</v>
      </c>
      <c r="F109" s="55" t="e">
        <f t="shared" si="7"/>
        <v>#DIV/0!</v>
      </c>
      <c r="G109" s="55" t="e">
        <f t="shared" si="8"/>
        <v>#DIV/0!</v>
      </c>
      <c r="H109" s="55" t="e">
        <f t="shared" si="9"/>
        <v>#DIV/0!</v>
      </c>
      <c r="I109" s="42"/>
      <c r="K109" s="15"/>
    </row>
    <row r="110" spans="1:11" x14ac:dyDescent="0.2">
      <c r="A110">
        <v>74</v>
      </c>
      <c r="B110" s="60" t="e">
        <f t="shared" si="6"/>
        <v>#DIV/0!</v>
      </c>
      <c r="C110" s="317" t="e">
        <f t="shared" si="6"/>
        <v>#DIV/0!</v>
      </c>
      <c r="D110" s="318" t="e">
        <f t="shared" si="6"/>
        <v>#DIV/0!</v>
      </c>
      <c r="F110" s="55" t="e">
        <f t="shared" si="7"/>
        <v>#DIV/0!</v>
      </c>
      <c r="G110" s="55" t="e">
        <f t="shared" si="8"/>
        <v>#DIV/0!</v>
      </c>
      <c r="H110" s="55" t="e">
        <f t="shared" si="9"/>
        <v>#DIV/0!</v>
      </c>
      <c r="I110" s="42"/>
      <c r="K110" s="15"/>
    </row>
    <row r="111" spans="1:11" x14ac:dyDescent="0.2">
      <c r="A111">
        <v>75</v>
      </c>
      <c r="B111" s="60" t="e">
        <f t="shared" si="6"/>
        <v>#DIV/0!</v>
      </c>
      <c r="C111" s="317" t="e">
        <f t="shared" si="6"/>
        <v>#DIV/0!</v>
      </c>
      <c r="D111" s="318" t="e">
        <f t="shared" si="6"/>
        <v>#DIV/0!</v>
      </c>
      <c r="F111" s="55" t="e">
        <f t="shared" si="7"/>
        <v>#DIV/0!</v>
      </c>
      <c r="G111" s="55" t="e">
        <f t="shared" si="8"/>
        <v>#DIV/0!</v>
      </c>
      <c r="H111" s="55" t="e">
        <f t="shared" si="9"/>
        <v>#DIV/0!</v>
      </c>
      <c r="I111" s="42"/>
      <c r="K111" s="15"/>
    </row>
    <row r="112" spans="1:11" x14ac:dyDescent="0.2">
      <c r="A112">
        <v>76</v>
      </c>
      <c r="B112" s="60" t="e">
        <f t="shared" si="6"/>
        <v>#DIV/0!</v>
      </c>
      <c r="C112" s="317" t="e">
        <f t="shared" si="6"/>
        <v>#DIV/0!</v>
      </c>
      <c r="D112" s="318" t="e">
        <f t="shared" si="6"/>
        <v>#DIV/0!</v>
      </c>
      <c r="F112" s="55" t="e">
        <f t="shared" si="7"/>
        <v>#DIV/0!</v>
      </c>
      <c r="G112" s="55" t="e">
        <f t="shared" si="8"/>
        <v>#DIV/0!</v>
      </c>
      <c r="H112" s="55" t="e">
        <f t="shared" si="9"/>
        <v>#DIV/0!</v>
      </c>
      <c r="I112" s="42"/>
      <c r="K112" s="15"/>
    </row>
    <row r="113" spans="1:11" x14ac:dyDescent="0.2">
      <c r="A113">
        <v>77</v>
      </c>
      <c r="B113" s="60" t="e">
        <f t="shared" si="6"/>
        <v>#DIV/0!</v>
      </c>
      <c r="C113" s="317" t="e">
        <f t="shared" si="6"/>
        <v>#DIV/0!</v>
      </c>
      <c r="D113" s="318" t="e">
        <f t="shared" si="6"/>
        <v>#DIV/0!</v>
      </c>
      <c r="F113" s="55" t="e">
        <f t="shared" si="7"/>
        <v>#DIV/0!</v>
      </c>
      <c r="G113" s="55" t="e">
        <f t="shared" si="8"/>
        <v>#DIV/0!</v>
      </c>
      <c r="H113" s="55" t="e">
        <f t="shared" si="9"/>
        <v>#DIV/0!</v>
      </c>
      <c r="I113" s="42"/>
      <c r="K113" s="15"/>
    </row>
    <row r="114" spans="1:11" x14ac:dyDescent="0.2">
      <c r="A114">
        <v>78</v>
      </c>
      <c r="B114" s="60" t="e">
        <f t="shared" si="6"/>
        <v>#DIV/0!</v>
      </c>
      <c r="C114" s="317" t="e">
        <f t="shared" si="6"/>
        <v>#DIV/0!</v>
      </c>
      <c r="D114" s="318" t="e">
        <f t="shared" si="6"/>
        <v>#DIV/0!</v>
      </c>
      <c r="F114" s="55" t="e">
        <f t="shared" si="7"/>
        <v>#DIV/0!</v>
      </c>
      <c r="G114" s="55" t="e">
        <f t="shared" si="8"/>
        <v>#DIV/0!</v>
      </c>
      <c r="H114" s="55" t="e">
        <f t="shared" si="9"/>
        <v>#DIV/0!</v>
      </c>
      <c r="I114" s="42"/>
      <c r="K114" s="15"/>
    </row>
    <row r="115" spans="1:11" x14ac:dyDescent="0.2">
      <c r="A115">
        <v>79</v>
      </c>
      <c r="B115" s="60" t="e">
        <f t="shared" si="6"/>
        <v>#DIV/0!</v>
      </c>
      <c r="C115" s="317" t="e">
        <f t="shared" si="6"/>
        <v>#DIV/0!</v>
      </c>
      <c r="D115" s="318" t="e">
        <f t="shared" si="6"/>
        <v>#DIV/0!</v>
      </c>
      <c r="F115" s="55" t="e">
        <f t="shared" si="7"/>
        <v>#DIV/0!</v>
      </c>
      <c r="G115" s="55" t="e">
        <f t="shared" si="8"/>
        <v>#DIV/0!</v>
      </c>
      <c r="H115" s="55" t="e">
        <f t="shared" si="9"/>
        <v>#DIV/0!</v>
      </c>
      <c r="I115" s="42"/>
      <c r="K115" s="15"/>
    </row>
    <row r="116" spans="1:11" x14ac:dyDescent="0.2">
      <c r="A116">
        <v>80</v>
      </c>
      <c r="B116" s="60" t="e">
        <f t="shared" si="6"/>
        <v>#DIV/0!</v>
      </c>
      <c r="C116" s="317" t="e">
        <f t="shared" si="6"/>
        <v>#DIV/0!</v>
      </c>
      <c r="D116" s="318" t="e">
        <f t="shared" si="6"/>
        <v>#DIV/0!</v>
      </c>
      <c r="F116" s="55" t="e">
        <f t="shared" si="7"/>
        <v>#DIV/0!</v>
      </c>
      <c r="G116" s="55" t="e">
        <f t="shared" si="8"/>
        <v>#DIV/0!</v>
      </c>
      <c r="H116" s="55" t="e">
        <f t="shared" si="9"/>
        <v>#DIV/0!</v>
      </c>
      <c r="I116" s="42"/>
      <c r="K116" s="15"/>
    </row>
    <row r="117" spans="1:11" x14ac:dyDescent="0.2">
      <c r="A117">
        <v>81</v>
      </c>
      <c r="B117" s="60">
        <f t="shared" si="6"/>
        <v>0</v>
      </c>
      <c r="C117" s="317">
        <f t="shared" si="6"/>
        <v>0</v>
      </c>
      <c r="D117" s="318">
        <f t="shared" si="6"/>
        <v>0</v>
      </c>
      <c r="F117" s="55">
        <f t="shared" si="7"/>
        <v>0</v>
      </c>
      <c r="G117" s="55">
        <f t="shared" si="8"/>
        <v>0</v>
      </c>
      <c r="H117" s="55">
        <f t="shared" si="9"/>
        <v>0</v>
      </c>
      <c r="I117" s="42"/>
      <c r="K117" s="15"/>
    </row>
    <row r="118" spans="1:11" x14ac:dyDescent="0.2">
      <c r="A118">
        <v>82</v>
      </c>
      <c r="B118" s="60">
        <f t="shared" si="6"/>
        <v>0</v>
      </c>
      <c r="C118" s="317">
        <f t="shared" si="6"/>
        <v>0</v>
      </c>
      <c r="D118" s="318">
        <f t="shared" si="6"/>
        <v>0</v>
      </c>
      <c r="F118" s="55">
        <f t="shared" si="7"/>
        <v>0</v>
      </c>
      <c r="G118" s="55">
        <f t="shared" si="8"/>
        <v>0</v>
      </c>
      <c r="H118" s="55">
        <f t="shared" si="9"/>
        <v>0</v>
      </c>
      <c r="I118" s="42"/>
      <c r="K118" s="15"/>
    </row>
    <row r="119" spans="1:11" x14ac:dyDescent="0.2">
      <c r="A119">
        <v>83</v>
      </c>
      <c r="B119" s="60">
        <f t="shared" si="6"/>
        <v>0</v>
      </c>
      <c r="C119" s="317">
        <f t="shared" si="6"/>
        <v>0</v>
      </c>
      <c r="D119" s="318">
        <f t="shared" si="6"/>
        <v>0</v>
      </c>
      <c r="F119" s="55">
        <f t="shared" si="7"/>
        <v>0</v>
      </c>
      <c r="G119" s="55">
        <f t="shared" si="8"/>
        <v>0</v>
      </c>
      <c r="H119" s="55">
        <f t="shared" si="9"/>
        <v>0</v>
      </c>
      <c r="I119" s="42"/>
      <c r="K119" s="15"/>
    </row>
    <row r="120" spans="1:11" x14ac:dyDescent="0.2">
      <c r="A120">
        <v>84</v>
      </c>
      <c r="B120" s="60">
        <f t="shared" si="6"/>
        <v>0</v>
      </c>
      <c r="C120" s="317">
        <f t="shared" si="6"/>
        <v>0</v>
      </c>
      <c r="D120" s="318">
        <f t="shared" si="6"/>
        <v>0</v>
      </c>
      <c r="F120" s="55">
        <f t="shared" si="7"/>
        <v>0</v>
      </c>
      <c r="G120" s="55">
        <f t="shared" si="8"/>
        <v>0</v>
      </c>
      <c r="H120" s="55">
        <f t="shared" si="9"/>
        <v>0</v>
      </c>
      <c r="I120" s="42"/>
      <c r="K120" s="15"/>
    </row>
    <row r="121" spans="1:11" x14ac:dyDescent="0.2">
      <c r="A121">
        <v>85</v>
      </c>
      <c r="B121" s="60">
        <f t="shared" si="6"/>
        <v>0</v>
      </c>
      <c r="C121" s="317">
        <f t="shared" si="6"/>
        <v>0</v>
      </c>
      <c r="D121" s="318">
        <f t="shared" si="6"/>
        <v>0</v>
      </c>
      <c r="F121" s="55">
        <f t="shared" si="7"/>
        <v>0</v>
      </c>
      <c r="G121" s="55">
        <f t="shared" si="8"/>
        <v>0</v>
      </c>
      <c r="H121" s="55">
        <f t="shared" si="9"/>
        <v>0</v>
      </c>
      <c r="I121" s="42"/>
      <c r="K121" s="15"/>
    </row>
    <row r="122" spans="1:11" x14ac:dyDescent="0.2">
      <c r="A122">
        <v>86</v>
      </c>
      <c r="B122" s="60">
        <f t="shared" si="6"/>
        <v>0</v>
      </c>
      <c r="C122" s="317">
        <f t="shared" si="6"/>
        <v>0</v>
      </c>
      <c r="D122" s="318">
        <f t="shared" si="6"/>
        <v>0</v>
      </c>
      <c r="F122" s="55">
        <f t="shared" si="7"/>
        <v>0</v>
      </c>
      <c r="G122" s="55">
        <f t="shared" si="8"/>
        <v>0</v>
      </c>
      <c r="H122" s="55">
        <f t="shared" si="9"/>
        <v>0</v>
      </c>
      <c r="I122" s="42"/>
      <c r="K122" s="15"/>
    </row>
    <row r="123" spans="1:11" x14ac:dyDescent="0.2">
      <c r="A123">
        <v>87</v>
      </c>
      <c r="B123" s="60">
        <f t="shared" si="6"/>
        <v>0</v>
      </c>
      <c r="C123" s="317">
        <f t="shared" si="6"/>
        <v>0</v>
      </c>
      <c r="D123" s="318">
        <f t="shared" si="6"/>
        <v>0</v>
      </c>
      <c r="F123" s="55">
        <f t="shared" si="7"/>
        <v>0</v>
      </c>
      <c r="G123" s="55">
        <f t="shared" si="8"/>
        <v>0</v>
      </c>
      <c r="H123" s="55">
        <f t="shared" si="9"/>
        <v>0</v>
      </c>
      <c r="I123" s="42"/>
      <c r="K123" s="15"/>
    </row>
    <row r="124" spans="1:11" x14ac:dyDescent="0.2">
      <c r="A124">
        <v>88</v>
      </c>
      <c r="B124" s="60">
        <f t="shared" si="6"/>
        <v>0</v>
      </c>
      <c r="C124" s="317">
        <f t="shared" si="6"/>
        <v>0</v>
      </c>
      <c r="D124" s="318">
        <f t="shared" si="6"/>
        <v>0</v>
      </c>
      <c r="F124" s="55">
        <f t="shared" si="7"/>
        <v>0</v>
      </c>
      <c r="G124" s="55">
        <f t="shared" si="8"/>
        <v>0</v>
      </c>
      <c r="H124" s="55">
        <f t="shared" si="9"/>
        <v>0</v>
      </c>
      <c r="I124" s="42"/>
      <c r="K124" s="15"/>
    </row>
    <row r="125" spans="1:11" x14ac:dyDescent="0.2">
      <c r="A125">
        <v>89</v>
      </c>
      <c r="B125" s="60">
        <f t="shared" si="6"/>
        <v>0</v>
      </c>
      <c r="C125" s="317">
        <f t="shared" si="6"/>
        <v>0</v>
      </c>
      <c r="D125" s="318">
        <f t="shared" si="6"/>
        <v>0</v>
      </c>
      <c r="F125" s="55">
        <f t="shared" si="7"/>
        <v>0</v>
      </c>
      <c r="G125" s="55">
        <f t="shared" si="8"/>
        <v>0</v>
      </c>
      <c r="H125" s="55">
        <f t="shared" si="9"/>
        <v>0</v>
      </c>
      <c r="I125" s="42"/>
      <c r="K125" s="15"/>
    </row>
    <row r="126" spans="1:11" x14ac:dyDescent="0.2">
      <c r="A126">
        <v>90</v>
      </c>
      <c r="B126" s="60">
        <f t="shared" si="6"/>
        <v>0</v>
      </c>
      <c r="C126" s="317">
        <f t="shared" si="6"/>
        <v>0</v>
      </c>
      <c r="D126" s="318">
        <f t="shared" si="6"/>
        <v>0</v>
      </c>
      <c r="F126" s="55">
        <f t="shared" si="7"/>
        <v>0</v>
      </c>
      <c r="G126" s="55">
        <f t="shared" si="8"/>
        <v>0</v>
      </c>
      <c r="H126" s="55">
        <f t="shared" si="9"/>
        <v>0</v>
      </c>
      <c r="I126" s="42"/>
      <c r="K126" s="15"/>
    </row>
    <row r="127" spans="1:11" x14ac:dyDescent="0.2">
      <c r="A127">
        <v>91</v>
      </c>
      <c r="B127" s="60">
        <f t="shared" si="6"/>
        <v>0</v>
      </c>
      <c r="C127" s="317">
        <f t="shared" si="6"/>
        <v>0</v>
      </c>
      <c r="D127" s="318">
        <f t="shared" si="6"/>
        <v>0</v>
      </c>
      <c r="F127" s="55">
        <f t="shared" si="7"/>
        <v>0</v>
      </c>
      <c r="G127" s="55">
        <f t="shared" si="8"/>
        <v>0</v>
      </c>
      <c r="H127" s="55">
        <f t="shared" si="9"/>
        <v>0</v>
      </c>
      <c r="I127" s="42"/>
      <c r="K127" s="15"/>
    </row>
    <row r="128" spans="1:11" x14ac:dyDescent="0.2">
      <c r="A128">
        <v>92</v>
      </c>
      <c r="B128" s="60">
        <f t="shared" si="6"/>
        <v>0</v>
      </c>
      <c r="C128" s="317">
        <f t="shared" si="6"/>
        <v>0</v>
      </c>
      <c r="D128" s="318">
        <f t="shared" si="6"/>
        <v>0</v>
      </c>
      <c r="F128" s="55">
        <f t="shared" si="7"/>
        <v>0</v>
      </c>
      <c r="G128" s="55">
        <f t="shared" si="8"/>
        <v>0</v>
      </c>
      <c r="H128" s="55">
        <f t="shared" si="9"/>
        <v>0</v>
      </c>
      <c r="I128" s="42"/>
      <c r="K128" s="15"/>
    </row>
    <row r="129" spans="1:11" x14ac:dyDescent="0.2">
      <c r="A129">
        <v>93</v>
      </c>
      <c r="B129" s="60">
        <f t="shared" si="6"/>
        <v>0</v>
      </c>
      <c r="C129" s="317">
        <f t="shared" si="6"/>
        <v>0</v>
      </c>
      <c r="D129" s="318">
        <f t="shared" si="6"/>
        <v>0</v>
      </c>
      <c r="F129" s="55">
        <f t="shared" si="7"/>
        <v>0</v>
      </c>
      <c r="G129" s="55">
        <f t="shared" si="8"/>
        <v>0</v>
      </c>
      <c r="H129" s="55">
        <f t="shared" si="9"/>
        <v>0</v>
      </c>
      <c r="I129" s="42"/>
      <c r="K129" s="15"/>
    </row>
    <row r="130" spans="1:11" x14ac:dyDescent="0.2">
      <c r="A130">
        <v>94</v>
      </c>
      <c r="B130" s="60">
        <f t="shared" si="6"/>
        <v>0</v>
      </c>
      <c r="C130" s="317">
        <f t="shared" si="6"/>
        <v>0</v>
      </c>
      <c r="D130" s="318">
        <f t="shared" si="6"/>
        <v>0</v>
      </c>
      <c r="F130" s="55">
        <f t="shared" si="7"/>
        <v>0</v>
      </c>
      <c r="G130" s="55">
        <f t="shared" si="8"/>
        <v>0</v>
      </c>
      <c r="H130" s="55">
        <f t="shared" si="9"/>
        <v>0</v>
      </c>
      <c r="I130" s="42"/>
      <c r="K130" s="15"/>
    </row>
    <row r="131" spans="1:11" x14ac:dyDescent="0.2">
      <c r="A131">
        <v>95</v>
      </c>
      <c r="B131" s="60">
        <f t="shared" si="6"/>
        <v>0</v>
      </c>
      <c r="C131" s="317">
        <f t="shared" si="6"/>
        <v>0</v>
      </c>
      <c r="D131" s="318">
        <f t="shared" si="6"/>
        <v>0</v>
      </c>
      <c r="F131" s="55">
        <f t="shared" si="7"/>
        <v>0</v>
      </c>
      <c r="G131" s="55">
        <f t="shared" si="8"/>
        <v>0</v>
      </c>
      <c r="H131" s="55">
        <f t="shared" si="9"/>
        <v>0</v>
      </c>
      <c r="I131" s="42"/>
      <c r="K131" s="15"/>
    </row>
    <row r="132" spans="1:11" x14ac:dyDescent="0.2">
      <c r="A132">
        <v>96</v>
      </c>
      <c r="B132" s="60">
        <f t="shared" si="6"/>
        <v>0</v>
      </c>
      <c r="C132" s="317">
        <f t="shared" si="6"/>
        <v>0</v>
      </c>
      <c r="D132" s="318">
        <f t="shared" si="6"/>
        <v>0</v>
      </c>
      <c r="F132" s="55">
        <f t="shared" si="7"/>
        <v>0</v>
      </c>
      <c r="G132" s="55">
        <f t="shared" si="8"/>
        <v>0</v>
      </c>
      <c r="H132" s="55">
        <f t="shared" si="9"/>
        <v>0</v>
      </c>
      <c r="I132" s="42"/>
      <c r="K132" s="15"/>
    </row>
    <row r="133" spans="1:11" x14ac:dyDescent="0.2">
      <c r="A133">
        <v>97</v>
      </c>
      <c r="B133" s="60">
        <f t="shared" si="6"/>
        <v>0</v>
      </c>
      <c r="C133" s="317">
        <f t="shared" si="6"/>
        <v>0</v>
      </c>
      <c r="D133" s="318">
        <f t="shared" si="6"/>
        <v>0</v>
      </c>
      <c r="F133" s="55">
        <f t="shared" si="7"/>
        <v>0</v>
      </c>
      <c r="G133" s="55">
        <f t="shared" si="8"/>
        <v>0</v>
      </c>
      <c r="H133" s="55">
        <f t="shared" si="9"/>
        <v>0</v>
      </c>
      <c r="I133" s="42"/>
      <c r="K133" s="15"/>
    </row>
    <row r="134" spans="1:11" x14ac:dyDescent="0.2">
      <c r="A134">
        <v>98</v>
      </c>
      <c r="B134" s="60">
        <f t="shared" si="6"/>
        <v>0</v>
      </c>
      <c r="C134" s="317">
        <f t="shared" si="6"/>
        <v>0</v>
      </c>
      <c r="D134" s="318">
        <f t="shared" si="6"/>
        <v>0</v>
      </c>
      <c r="F134" s="55">
        <f t="shared" si="7"/>
        <v>0</v>
      </c>
      <c r="G134" s="55">
        <f t="shared" si="8"/>
        <v>0</v>
      </c>
      <c r="H134" s="55">
        <f t="shared" si="9"/>
        <v>0</v>
      </c>
      <c r="I134" s="42"/>
      <c r="K134" s="15"/>
    </row>
    <row r="135" spans="1:11" x14ac:dyDescent="0.2">
      <c r="A135">
        <v>99</v>
      </c>
      <c r="B135" s="60">
        <f t="shared" si="6"/>
        <v>0</v>
      </c>
      <c r="C135" s="317">
        <f t="shared" si="6"/>
        <v>0</v>
      </c>
      <c r="D135" s="318">
        <f t="shared" si="6"/>
        <v>0</v>
      </c>
      <c r="F135" s="55">
        <f t="shared" si="7"/>
        <v>0</v>
      </c>
      <c r="G135" s="55">
        <f t="shared" si="8"/>
        <v>0</v>
      </c>
      <c r="H135" s="55">
        <f t="shared" si="9"/>
        <v>0</v>
      </c>
      <c r="I135" s="42"/>
      <c r="K135" s="15"/>
    </row>
    <row r="136" spans="1:11" x14ac:dyDescent="0.2">
      <c r="A136">
        <v>100</v>
      </c>
      <c r="B136" s="319">
        <f t="shared" si="6"/>
        <v>0</v>
      </c>
      <c r="C136" s="320">
        <f t="shared" si="6"/>
        <v>0</v>
      </c>
      <c r="D136" s="321">
        <f t="shared" si="6"/>
        <v>0</v>
      </c>
      <c r="F136" s="56">
        <f t="shared" si="7"/>
        <v>0</v>
      </c>
      <c r="G136" s="56">
        <f t="shared" si="8"/>
        <v>0</v>
      </c>
      <c r="H136" s="57">
        <f t="shared" si="9"/>
        <v>0</v>
      </c>
      <c r="I136" s="42"/>
      <c r="K136" s="15"/>
    </row>
    <row r="137" spans="1:11" x14ac:dyDescent="0.2">
      <c r="K137" s="15"/>
    </row>
  </sheetData>
  <protectedRanges>
    <protectedRange sqref="B23:D25" name="Bereich1"/>
    <protectedRange sqref="C22" name="Bereich1_1_1"/>
    <protectedRange sqref="B21:C21" name="Bereich1_1_3"/>
  </protectedRanges>
  <mergeCells count="13">
    <mergeCell ref="C7:D7"/>
    <mergeCell ref="C34:D34"/>
    <mergeCell ref="G34:H34"/>
    <mergeCell ref="B11:D11"/>
    <mergeCell ref="B33:D33"/>
    <mergeCell ref="F33:H33"/>
    <mergeCell ref="B12:D12"/>
    <mergeCell ref="B13:D13"/>
    <mergeCell ref="B16:D16"/>
    <mergeCell ref="B17:D17"/>
    <mergeCell ref="B18:D18"/>
    <mergeCell ref="B19:D19"/>
    <mergeCell ref="B20:D20"/>
  </mergeCells>
  <conditionalFormatting sqref="D23:D26 D15 D29:D31 D36:D136 H36:H136">
    <cfRule type="expression" dxfId="3" priority="3">
      <formula>$E$3=1</formula>
    </cfRule>
  </conditionalFormatting>
  <conditionalFormatting sqref="B37:C136">
    <cfRule type="expression" dxfId="2" priority="2">
      <formula>$A37&gt;$B$13</formula>
    </cfRule>
  </conditionalFormatting>
  <conditionalFormatting sqref="D21">
    <cfRule type="expression" dxfId="1" priority="1">
      <formula>$E$3=1</formula>
    </cfRule>
  </conditionalFormatting>
  <pageMargins left="0.7" right="0.7" top="0.75" bottom="0.75" header="0.3" footer="0.3"/>
  <pageSetup paperSize="9" orientation="portrait" r:id="rId1"/>
  <ignoredErrors>
    <ignoredError sqref="B16 B21 B23:B25 C23:C25"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16"/>
  <sheetViews>
    <sheetView view="pageBreakPreview" zoomScale="140" zoomScaleNormal="120" zoomScaleSheetLayoutView="140" workbookViewId="0">
      <selection activeCell="F1" sqref="F1"/>
    </sheetView>
  </sheetViews>
  <sheetFormatPr baseColWidth="10" defaultColWidth="11.28515625" defaultRowHeight="12.75" x14ac:dyDescent="0.2"/>
  <cols>
    <col min="1" max="1" width="2.42578125" style="128" customWidth="1"/>
    <col min="2" max="2" width="34.7109375" style="186" customWidth="1"/>
    <col min="3" max="4" width="17.42578125" style="130" customWidth="1"/>
    <col min="5" max="5" width="17.42578125" style="99" customWidth="1"/>
    <col min="6" max="6" width="16.140625" style="99" customWidth="1"/>
    <col min="7" max="7" width="11.28515625" style="99"/>
    <col min="8" max="8" width="64.140625" style="99" bestFit="1" customWidth="1"/>
    <col min="9" max="9" width="13.5703125" style="99" bestFit="1" customWidth="1"/>
    <col min="10" max="10" width="15.140625" style="99" bestFit="1" customWidth="1"/>
    <col min="11" max="11" width="25.140625" style="99" bestFit="1" customWidth="1"/>
    <col min="12" max="16384" width="11.28515625" style="99"/>
  </cols>
  <sheetData>
    <row r="1" spans="1:8" s="93" customFormat="1" ht="15.75" x14ac:dyDescent="0.25">
      <c r="A1" s="132" t="s">
        <v>25</v>
      </c>
      <c r="B1" s="133"/>
      <c r="C1" s="134"/>
      <c r="D1" s="110"/>
      <c r="E1" s="110"/>
    </row>
    <row r="2" spans="1:8" s="126" customFormat="1" x14ac:dyDescent="0.2">
      <c r="A2" s="135"/>
      <c r="B2" s="136" t="s">
        <v>12</v>
      </c>
      <c r="C2" s="137"/>
      <c r="D2" s="137"/>
      <c r="E2" s="167"/>
      <c r="H2" s="378">
        <f>'Données du projet'!F5</f>
        <v>2</v>
      </c>
    </row>
    <row r="3" spans="1:8" s="126" customFormat="1" ht="15.75" x14ac:dyDescent="0.25">
      <c r="A3" s="135"/>
      <c r="B3" s="136"/>
      <c r="C3" s="137"/>
      <c r="D3" s="134">
        <f>'Données du projet'!B5</f>
        <v>0</v>
      </c>
      <c r="E3" s="167"/>
    </row>
    <row r="4" spans="1:8" x14ac:dyDescent="0.2">
      <c r="A4" s="138"/>
      <c r="B4" s="354"/>
      <c r="C4" s="220" t="s">
        <v>19</v>
      </c>
      <c r="D4" s="412" t="s">
        <v>177</v>
      </c>
      <c r="E4" s="428"/>
    </row>
    <row r="5" spans="1:8" s="127" customFormat="1" x14ac:dyDescent="0.2">
      <c r="A5" s="140"/>
      <c r="B5" s="141"/>
      <c r="C5" s="361"/>
      <c r="D5" s="236" t="s">
        <v>175</v>
      </c>
      <c r="E5" s="223" t="s">
        <v>176</v>
      </c>
    </row>
    <row r="6" spans="1:8" x14ac:dyDescent="0.2">
      <c r="A6" s="138" t="s">
        <v>0</v>
      </c>
      <c r="B6" s="354" t="s">
        <v>9</v>
      </c>
      <c r="C6" s="331">
        <f>'a. planification'!B9</f>
        <v>0</v>
      </c>
      <c r="D6" s="336">
        <f>'a. planification'!C9</f>
        <v>0</v>
      </c>
      <c r="E6" s="337">
        <f>'a. planification'!D9</f>
        <v>0</v>
      </c>
      <c r="F6" s="179"/>
    </row>
    <row r="7" spans="1:8" ht="25.5" x14ac:dyDescent="0.2">
      <c r="A7" s="138" t="s">
        <v>1</v>
      </c>
      <c r="B7" s="354" t="s">
        <v>26</v>
      </c>
      <c r="C7" s="332">
        <f>'b. Terrain-concession-servitude'!B11</f>
        <v>0</v>
      </c>
      <c r="D7" s="338">
        <f>'b. Terrain-concession-servitude'!C11</f>
        <v>0</v>
      </c>
      <c r="E7" s="339">
        <f>'b. Terrain-concession-servitude'!D11</f>
        <v>0</v>
      </c>
      <c r="G7" s="129"/>
    </row>
    <row r="8" spans="1:8" ht="25.5" x14ac:dyDescent="0.2">
      <c r="A8" s="138" t="s">
        <v>2</v>
      </c>
      <c r="B8" s="354" t="s">
        <v>27</v>
      </c>
      <c r="C8" s="332">
        <f>'c. reconstitution'!B10</f>
        <v>0</v>
      </c>
      <c r="D8" s="338">
        <f>'c. reconstitution'!C10</f>
        <v>0</v>
      </c>
      <c r="E8" s="339">
        <f>'c. reconstitution'!D10</f>
        <v>0</v>
      </c>
    </row>
    <row r="9" spans="1:8" x14ac:dyDescent="0.2">
      <c r="A9" s="138" t="s">
        <v>3</v>
      </c>
      <c r="B9" s="354" t="s">
        <v>28</v>
      </c>
      <c r="C9" s="332">
        <f>'d. matériel'!B13</f>
        <v>0</v>
      </c>
      <c r="D9" s="338">
        <f>'d. matériel'!C13</f>
        <v>0</v>
      </c>
      <c r="E9" s="339">
        <f>'d. matériel'!D13</f>
        <v>0</v>
      </c>
    </row>
    <row r="10" spans="1:8" x14ac:dyDescent="0.2">
      <c r="A10" s="138" t="s">
        <v>4</v>
      </c>
      <c r="B10" s="354" t="s">
        <v>33</v>
      </c>
      <c r="C10" s="332">
        <f>'e. construction&amp;montage'!B9</f>
        <v>0</v>
      </c>
      <c r="D10" s="338">
        <f>'e. construction&amp;montage'!C9</f>
        <v>0</v>
      </c>
      <c r="E10" s="339">
        <f>'e. construction&amp;montage'!D9</f>
        <v>0</v>
      </c>
    </row>
    <row r="11" spans="1:8" ht="25.5" x14ac:dyDescent="0.2">
      <c r="A11" s="138" t="s">
        <v>5</v>
      </c>
      <c r="B11" s="354" t="s">
        <v>29</v>
      </c>
      <c r="C11" s="332">
        <f>'f. démantèlement '!B9</f>
        <v>0</v>
      </c>
      <c r="D11" s="338">
        <f>'f. démantèlement '!C9</f>
        <v>0</v>
      </c>
      <c r="E11" s="339">
        <f>'f. démantèlement '!D9</f>
        <v>0</v>
      </c>
    </row>
    <row r="12" spans="1:8" x14ac:dyDescent="0.2">
      <c r="A12" s="138" t="s">
        <v>6</v>
      </c>
      <c r="B12" s="354" t="s">
        <v>30</v>
      </c>
      <c r="C12" s="332">
        <f>'g. maintenance&amp;réparation'!B9</f>
        <v>0</v>
      </c>
      <c r="D12" s="338">
        <f>'g. maintenance&amp;réparation'!C9</f>
        <v>0</v>
      </c>
      <c r="E12" s="339">
        <f>'g. maintenance&amp;réparation'!D9</f>
        <v>0</v>
      </c>
    </row>
    <row r="13" spans="1:8" ht="25.5" x14ac:dyDescent="0.2">
      <c r="A13" s="138" t="s">
        <v>7</v>
      </c>
      <c r="B13" s="354" t="s">
        <v>31</v>
      </c>
      <c r="C13" s="332">
        <f>'h. remplacement'!B9</f>
        <v>0</v>
      </c>
      <c r="D13" s="338">
        <f>'h. remplacement'!C9</f>
        <v>0</v>
      </c>
      <c r="E13" s="339">
        <f>'h. remplacement'!D9</f>
        <v>0</v>
      </c>
    </row>
    <row r="14" spans="1:8" x14ac:dyDescent="0.2">
      <c r="A14" s="138" t="s">
        <v>8</v>
      </c>
      <c r="B14" s="354" t="s">
        <v>32</v>
      </c>
      <c r="C14" s="333" t="e">
        <f>'i. pertes énergie'!B9</f>
        <v>#DIV/0!</v>
      </c>
      <c r="D14" s="340" t="e">
        <f>'i. pertes énergie'!C9</f>
        <v>#DIV/0!</v>
      </c>
      <c r="E14" s="341" t="e">
        <f>'i. pertes énergie'!D9</f>
        <v>#DIV/0!</v>
      </c>
    </row>
    <row r="15" spans="1:8" s="95" customFormat="1" x14ac:dyDescent="0.2">
      <c r="A15" s="143"/>
      <c r="B15" s="144" t="s">
        <v>10</v>
      </c>
      <c r="C15" s="334"/>
      <c r="D15" s="342" t="e">
        <f>SUM(D6:D14)</f>
        <v>#DIV/0!</v>
      </c>
      <c r="E15" s="343" t="e">
        <f>SUM(E6:E14)</f>
        <v>#DIV/0!</v>
      </c>
    </row>
    <row r="16" spans="1:8" ht="13.5" thickBot="1" x14ac:dyDescent="0.25">
      <c r="A16" s="138"/>
      <c r="B16" s="354"/>
      <c r="C16" s="335" t="e">
        <f>SUM(C6:C14)</f>
        <v>#DIV/0!</v>
      </c>
      <c r="D16" s="429" t="e">
        <f>D15+E15</f>
        <v>#DIV/0!</v>
      </c>
      <c r="E16" s="430"/>
    </row>
    <row r="17" spans="1:11" ht="13.5" thickTop="1" x14ac:dyDescent="0.2">
      <c r="A17" s="138"/>
      <c r="B17" s="354"/>
      <c r="C17" s="139"/>
      <c r="D17" s="139"/>
      <c r="E17" s="108"/>
    </row>
    <row r="18" spans="1:11" s="131" customFormat="1" ht="15" x14ac:dyDescent="0.2">
      <c r="A18" s="145"/>
      <c r="B18" s="146" t="s">
        <v>11</v>
      </c>
      <c r="C18" s="147" t="e">
        <f>D16/C16</f>
        <v>#DIV/0!</v>
      </c>
      <c r="D18" s="148"/>
      <c r="E18" s="178"/>
      <c r="G18" s="344"/>
    </row>
    <row r="19" spans="1:11" x14ac:dyDescent="0.2">
      <c r="G19" s="345"/>
    </row>
    <row r="20" spans="1:11" x14ac:dyDescent="0.2">
      <c r="G20" s="345"/>
    </row>
    <row r="21" spans="1:11" x14ac:dyDescent="0.2">
      <c r="G21" s="345"/>
    </row>
    <row r="22" spans="1:11" x14ac:dyDescent="0.2">
      <c r="G22" s="345"/>
    </row>
    <row r="23" spans="1:11" x14ac:dyDescent="0.2">
      <c r="G23" s="345"/>
      <c r="H23" s="355"/>
      <c r="I23" s="356"/>
      <c r="J23" s="356"/>
      <c r="K23" s="350"/>
    </row>
    <row r="24" spans="1:11" x14ac:dyDescent="0.2">
      <c r="G24" s="345"/>
      <c r="H24" s="350"/>
      <c r="I24" s="350"/>
      <c r="J24" s="350"/>
      <c r="K24" s="350"/>
    </row>
    <row r="25" spans="1:11" x14ac:dyDescent="0.2">
      <c r="G25" s="345"/>
      <c r="H25" s="345"/>
      <c r="I25" s="345"/>
      <c r="J25" s="345"/>
      <c r="K25" s="345"/>
    </row>
    <row r="26" spans="1:11" x14ac:dyDescent="0.2">
      <c r="G26" s="345"/>
      <c r="H26" s="345"/>
      <c r="I26" s="345"/>
      <c r="J26" s="345"/>
      <c r="K26" s="345"/>
    </row>
    <row r="27" spans="1:11" x14ac:dyDescent="0.2">
      <c r="G27" s="345"/>
      <c r="H27" s="345"/>
      <c r="I27" s="345"/>
      <c r="J27" s="345"/>
      <c r="K27" s="345"/>
    </row>
    <row r="31" spans="1:11" x14ac:dyDescent="0.2">
      <c r="E31" s="357"/>
    </row>
    <row r="57" spans="2:6" x14ac:dyDescent="0.2">
      <c r="B57" s="365"/>
      <c r="C57" s="366" t="s">
        <v>164</v>
      </c>
      <c r="D57" s="108"/>
      <c r="E57" s="367" t="s">
        <v>178</v>
      </c>
      <c r="F57" s="368" t="s">
        <v>204</v>
      </c>
    </row>
    <row r="58" spans="2:6" x14ac:dyDescent="0.2">
      <c r="B58" s="369" t="s">
        <v>205</v>
      </c>
      <c r="C58" s="366"/>
      <c r="D58" s="108"/>
      <c r="E58" s="367"/>
      <c r="F58" s="370" t="e">
        <f>D15</f>
        <v>#DIV/0!</v>
      </c>
    </row>
    <row r="59" spans="2:6" x14ac:dyDescent="0.2">
      <c r="B59" s="365" t="s">
        <v>9</v>
      </c>
      <c r="C59" s="367">
        <f t="shared" ref="C59:C67" si="0">C6</f>
        <v>0</v>
      </c>
      <c r="D59" s="108"/>
      <c r="E59" s="367">
        <f t="shared" ref="E59:F67" si="1">D6</f>
        <v>0</v>
      </c>
      <c r="F59" s="367">
        <f t="shared" si="1"/>
        <v>0</v>
      </c>
    </row>
    <row r="60" spans="2:6" ht="25.5" x14ac:dyDescent="0.2">
      <c r="B60" s="365" t="s">
        <v>26</v>
      </c>
      <c r="C60" s="367">
        <f t="shared" si="0"/>
        <v>0</v>
      </c>
      <c r="D60" s="108"/>
      <c r="E60" s="367">
        <f t="shared" si="1"/>
        <v>0</v>
      </c>
      <c r="F60" s="367">
        <f t="shared" si="1"/>
        <v>0</v>
      </c>
    </row>
    <row r="61" spans="2:6" ht="25.5" x14ac:dyDescent="0.2">
      <c r="B61" s="365" t="s">
        <v>27</v>
      </c>
      <c r="C61" s="367">
        <f t="shared" si="0"/>
        <v>0</v>
      </c>
      <c r="D61" s="108"/>
      <c r="E61" s="367">
        <f t="shared" si="1"/>
        <v>0</v>
      </c>
      <c r="F61" s="367">
        <f t="shared" si="1"/>
        <v>0</v>
      </c>
    </row>
    <row r="62" spans="2:6" x14ac:dyDescent="0.2">
      <c r="B62" s="365" t="s">
        <v>28</v>
      </c>
      <c r="C62" s="367">
        <f t="shared" si="0"/>
        <v>0</v>
      </c>
      <c r="D62" s="108"/>
      <c r="E62" s="367">
        <f t="shared" si="1"/>
        <v>0</v>
      </c>
      <c r="F62" s="367">
        <f t="shared" si="1"/>
        <v>0</v>
      </c>
    </row>
    <row r="63" spans="2:6" x14ac:dyDescent="0.2">
      <c r="B63" s="365" t="s">
        <v>33</v>
      </c>
      <c r="C63" s="367">
        <f t="shared" si="0"/>
        <v>0</v>
      </c>
      <c r="D63" s="108"/>
      <c r="E63" s="367">
        <f t="shared" si="1"/>
        <v>0</v>
      </c>
      <c r="F63" s="367">
        <f t="shared" si="1"/>
        <v>0</v>
      </c>
    </row>
    <row r="64" spans="2:6" ht="25.5" x14ac:dyDescent="0.2">
      <c r="B64" s="365" t="s">
        <v>29</v>
      </c>
      <c r="C64" s="367">
        <f t="shared" si="0"/>
        <v>0</v>
      </c>
      <c r="D64" s="108"/>
      <c r="E64" s="367">
        <f t="shared" si="1"/>
        <v>0</v>
      </c>
      <c r="F64" s="367">
        <f t="shared" si="1"/>
        <v>0</v>
      </c>
    </row>
    <row r="65" spans="2:6" x14ac:dyDescent="0.2">
      <c r="B65" s="365" t="s">
        <v>30</v>
      </c>
      <c r="C65" s="367">
        <f t="shared" si="0"/>
        <v>0</v>
      </c>
      <c r="D65" s="108"/>
      <c r="E65" s="367">
        <f t="shared" si="1"/>
        <v>0</v>
      </c>
      <c r="F65" s="367">
        <f t="shared" si="1"/>
        <v>0</v>
      </c>
    </row>
    <row r="66" spans="2:6" ht="25.5" x14ac:dyDescent="0.2">
      <c r="B66" s="365" t="s">
        <v>31</v>
      </c>
      <c r="C66" s="367">
        <f t="shared" si="0"/>
        <v>0</v>
      </c>
      <c r="D66" s="108"/>
      <c r="E66" s="367">
        <f t="shared" si="1"/>
        <v>0</v>
      </c>
      <c r="F66" s="367">
        <f t="shared" si="1"/>
        <v>0</v>
      </c>
    </row>
    <row r="67" spans="2:6" x14ac:dyDescent="0.2">
      <c r="B67" s="365" t="s">
        <v>32</v>
      </c>
      <c r="C67" s="367" t="e">
        <f t="shared" si="0"/>
        <v>#DIV/0!</v>
      </c>
      <c r="D67" s="108"/>
      <c r="E67" s="367" t="e">
        <f t="shared" si="1"/>
        <v>#DIV/0!</v>
      </c>
      <c r="F67" s="367" t="e">
        <f t="shared" si="1"/>
        <v>#DIV/0!</v>
      </c>
    </row>
    <row r="98" spans="2:5" x14ac:dyDescent="0.2">
      <c r="B98" s="99"/>
      <c r="C98" s="99"/>
      <c r="D98" s="99"/>
    </row>
    <row r="99" spans="2:5" x14ac:dyDescent="0.2">
      <c r="B99" s="99"/>
      <c r="C99" s="99"/>
      <c r="D99" s="99"/>
    </row>
    <row r="100" spans="2:5" x14ac:dyDescent="0.2">
      <c r="B100" s="99"/>
      <c r="C100" s="99"/>
      <c r="D100" s="99"/>
    </row>
    <row r="101" spans="2:5" x14ac:dyDescent="0.2">
      <c r="B101" s="99"/>
      <c r="C101" s="99"/>
      <c r="D101" s="99"/>
    </row>
    <row r="102" spans="2:5" x14ac:dyDescent="0.2">
      <c r="B102" s="99"/>
      <c r="C102" s="99"/>
      <c r="D102" s="99"/>
    </row>
    <row r="103" spans="2:5" x14ac:dyDescent="0.2">
      <c r="B103" s="99"/>
      <c r="C103" s="99"/>
      <c r="D103" s="99"/>
    </row>
    <row r="104" spans="2:5" x14ac:dyDescent="0.2">
      <c r="B104" s="99"/>
      <c r="C104" s="99"/>
      <c r="D104" s="99"/>
    </row>
    <row r="105" spans="2:5" x14ac:dyDescent="0.2">
      <c r="B105" s="99"/>
      <c r="C105" s="99"/>
      <c r="D105" s="99"/>
    </row>
    <row r="106" spans="2:5" x14ac:dyDescent="0.2">
      <c r="B106" s="99"/>
      <c r="C106" s="99"/>
      <c r="D106" s="99"/>
    </row>
    <row r="107" spans="2:5" x14ac:dyDescent="0.2">
      <c r="B107" s="99"/>
      <c r="C107" s="99"/>
      <c r="D107" s="99"/>
    </row>
    <row r="108" spans="2:5" x14ac:dyDescent="0.2">
      <c r="B108" s="99"/>
      <c r="C108" s="99"/>
      <c r="D108" s="99"/>
    </row>
    <row r="109" spans="2:5" x14ac:dyDescent="0.2">
      <c r="B109" s="348"/>
      <c r="C109" s="348"/>
      <c r="D109" s="348"/>
      <c r="E109" s="348"/>
    </row>
    <row r="110" spans="2:5" x14ac:dyDescent="0.2">
      <c r="B110" s="347"/>
      <c r="C110" s="347"/>
      <c r="D110" s="347"/>
      <c r="E110" s="347"/>
    </row>
    <row r="111" spans="2:5" x14ac:dyDescent="0.2">
      <c r="B111" s="347"/>
      <c r="C111" s="347"/>
      <c r="D111" s="347"/>
      <c r="E111" s="347"/>
    </row>
    <row r="112" spans="2:5" ht="15" x14ac:dyDescent="0.2">
      <c r="B112" s="349"/>
      <c r="C112" s="349"/>
      <c r="D112" s="349"/>
      <c r="E112" s="349"/>
    </row>
    <row r="113" spans="2:5" x14ac:dyDescent="0.2">
      <c r="B113" s="359"/>
      <c r="C113" s="360"/>
      <c r="D113" s="358"/>
      <c r="E113" s="350"/>
    </row>
    <row r="114" spans="2:5" x14ac:dyDescent="0.2">
      <c r="B114" s="350"/>
      <c r="C114" s="346"/>
      <c r="D114" s="346"/>
      <c r="E114" s="350"/>
    </row>
    <row r="115" spans="2:5" x14ac:dyDescent="0.2">
      <c r="B115" s="350"/>
      <c r="C115" s="346"/>
      <c r="D115" s="346"/>
      <c r="E115" s="350"/>
    </row>
    <row r="116" spans="2:5" x14ac:dyDescent="0.2">
      <c r="B116" s="350"/>
      <c r="C116" s="346"/>
      <c r="D116" s="346"/>
      <c r="E116" s="350"/>
    </row>
  </sheetData>
  <sheetProtection algorithmName="SHA-512" hashValue="2AGesXFyB/6xAC9lhTVucNlvKkWGEPiS+kW/T8U1SCKPEjL0x3JQlFeft+jO+iN5ADdD2lNg1F9F1htj7SEh6w==" saltValue="+M8/HJyEfE7SHKo/htygyQ==" spinCount="100000" sheet="1" selectLockedCells="1"/>
  <mergeCells count="2">
    <mergeCell ref="D4:E4"/>
    <mergeCell ref="D16:E16"/>
  </mergeCells>
  <conditionalFormatting sqref="E6:E15">
    <cfRule type="expression" dxfId="0" priority="65">
      <formula>$H$2=1</formula>
    </cfRule>
  </conditionalFormatting>
  <pageMargins left="0.7" right="0.41666666666666669" top="0.75" bottom="0.75" header="0.3" footer="0.3"/>
  <pageSetup paperSize="9" orientation="portrait" r:id="rId1"/>
  <headerFooter>
    <oddHeader>&amp;C&amp;"Arial,Fett"&amp;14Calcul du MKF selon OLEl</oddHeader>
    <oddFooter>&amp;L&amp;F
&amp;A&amp;CPage &amp;P / &amp;N&amp;R&amp;D</oddFooter>
  </headerFooter>
  <ignoredErrors>
    <ignoredError sqref="C6:E18"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5"/>
  <sheetViews>
    <sheetView topLeftCell="A7" zoomScaleNormal="100" workbookViewId="0">
      <selection activeCell="C45" sqref="C45:E49"/>
    </sheetView>
  </sheetViews>
  <sheetFormatPr baseColWidth="10" defaultColWidth="11.42578125" defaultRowHeight="12.75" x14ac:dyDescent="0.2"/>
  <cols>
    <col min="1" max="1" width="4.42578125" style="108" customWidth="1"/>
    <col min="2" max="2" width="30.140625" style="108" customWidth="1"/>
    <col min="3" max="5" width="15.5703125" style="108" customWidth="1"/>
    <col min="6" max="6" width="4.5703125" style="108" customWidth="1"/>
    <col min="7" max="8" width="11.42578125" style="108"/>
    <col min="9" max="11" width="15.5703125" style="108" customWidth="1"/>
    <col min="12" max="16384" width="11.42578125" style="108"/>
  </cols>
  <sheetData>
    <row r="1" spans="1:12" s="110" customFormat="1" ht="15.75" x14ac:dyDescent="0.25">
      <c r="A1" s="132" t="s">
        <v>25</v>
      </c>
      <c r="B1" s="133"/>
      <c r="C1" s="134"/>
      <c r="D1" s="134"/>
    </row>
    <row r="2" spans="1:12" s="167" customFormat="1" x14ac:dyDescent="0.2">
      <c r="A2" s="157" t="s">
        <v>12</v>
      </c>
      <c r="C2" s="137"/>
      <c r="D2" s="137"/>
    </row>
    <row r="3" spans="1:12" s="167" customFormat="1" x14ac:dyDescent="0.2">
      <c r="A3" s="157"/>
      <c r="C3" s="137"/>
      <c r="D3" s="137"/>
    </row>
    <row r="4" spans="1:12" s="167" customFormat="1" x14ac:dyDescent="0.2">
      <c r="A4" s="157"/>
      <c r="C4" s="137"/>
      <c r="D4" s="137"/>
    </row>
    <row r="5" spans="1:12" s="167" customFormat="1" x14ac:dyDescent="0.2">
      <c r="A5" s="157"/>
      <c r="C5" s="137"/>
      <c r="D5" s="137"/>
    </row>
    <row r="7" spans="1:12" x14ac:dyDescent="0.2">
      <c r="B7" s="163"/>
      <c r="C7" s="158" t="s">
        <v>19</v>
      </c>
      <c r="D7" s="431" t="s">
        <v>166</v>
      </c>
      <c r="E7" s="432"/>
    </row>
    <row r="8" spans="1:12" x14ac:dyDescent="0.2">
      <c r="B8" s="141"/>
      <c r="C8" s="168"/>
      <c r="D8" s="169" t="s">
        <v>165</v>
      </c>
      <c r="E8" s="170" t="s">
        <v>161</v>
      </c>
      <c r="L8" s="171"/>
    </row>
    <row r="9" spans="1:12" x14ac:dyDescent="0.2">
      <c r="B9" s="167" t="s">
        <v>163</v>
      </c>
      <c r="C9" s="161" t="e">
        <f>Résultats!C16</f>
        <v>#DIV/0!</v>
      </c>
      <c r="D9" s="172"/>
      <c r="E9" s="173"/>
    </row>
    <row r="10" spans="1:12" x14ac:dyDescent="0.2">
      <c r="B10" s="167" t="s">
        <v>163</v>
      </c>
      <c r="C10" s="174"/>
      <c r="D10" s="159" t="e">
        <f>Résultats!D15</f>
        <v>#DIV/0!</v>
      </c>
      <c r="E10" s="175"/>
    </row>
    <row r="11" spans="1:12" x14ac:dyDescent="0.2">
      <c r="B11" s="136" t="s">
        <v>162</v>
      </c>
      <c r="C11" s="176"/>
      <c r="D11" s="177"/>
      <c r="E11" s="162"/>
    </row>
    <row r="12" spans="1:12" ht="13.5" thickBot="1" x14ac:dyDescent="0.25">
      <c r="B12" s="144" t="s">
        <v>10</v>
      </c>
      <c r="C12" s="160" t="e">
        <f>C9</f>
        <v>#DIV/0!</v>
      </c>
      <c r="D12" s="433" t="e">
        <f>D10+E11</f>
        <v>#DIV/0!</v>
      </c>
      <c r="E12" s="434"/>
    </row>
    <row r="13" spans="1:12" ht="13.5" thickTop="1" x14ac:dyDescent="0.2">
      <c r="B13" s="163"/>
      <c r="C13" s="139"/>
      <c r="D13" s="139"/>
    </row>
    <row r="14" spans="1:12" ht="15" x14ac:dyDescent="0.2">
      <c r="B14" s="146" t="s">
        <v>11</v>
      </c>
      <c r="C14" s="147" t="e">
        <f>D12/C12</f>
        <v>#DIV/0!</v>
      </c>
      <c r="D14" s="148"/>
      <c r="E14" s="178"/>
    </row>
    <row r="15" spans="1:12" x14ac:dyDescent="0.2">
      <c r="B15" s="163"/>
      <c r="C15" s="139"/>
      <c r="D15" s="139"/>
    </row>
  </sheetData>
  <sheetProtection selectLockedCells="1"/>
  <mergeCells count="2">
    <mergeCell ref="D7:E7"/>
    <mergeCell ref="D12:E12"/>
  </mergeCells>
  <dataValidations count="1">
    <dataValidation type="decimal" operator="greaterThan" allowBlank="1" showInputMessage="1" showErrorMessage="1" error="Veuillez entere une valeur ≥0" sqref="E11">
      <formula1>0</formula1>
    </dataValidation>
  </dataValidations>
  <pageMargins left="0.7" right="0.7" top="0.75" bottom="0.75" header="0.3" footer="0.3"/>
  <pageSetup paperSize="9" orientation="portrait" r:id="rId1"/>
  <headerFooter>
    <oddFooter>&amp;L&amp;F
&amp;A&amp;CPage &amp;P / &amp;N&amp;R&amp;D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13" sqref="F13"/>
    </sheetView>
  </sheetViews>
  <sheetFormatPr baseColWidth="10" defaultRowHeight="12.75" x14ac:dyDescent="0.2"/>
  <cols>
    <col min="1" max="1" width="11.85546875" customWidth="1"/>
    <col min="2" max="2" width="16.140625" customWidth="1"/>
    <col min="3" max="3" width="23" bestFit="1" customWidth="1"/>
    <col min="6" max="6" width="46.5703125" customWidth="1"/>
  </cols>
  <sheetData>
    <row r="1" spans="1:6" x14ac:dyDescent="0.2">
      <c r="A1" s="30">
        <v>1</v>
      </c>
      <c r="B1" s="30" t="s">
        <v>178</v>
      </c>
      <c r="C1" s="373" t="s">
        <v>213</v>
      </c>
      <c r="D1" s="30">
        <v>1</v>
      </c>
      <c r="E1" s="30" t="s">
        <v>191</v>
      </c>
      <c r="F1" s="374" t="s">
        <v>199</v>
      </c>
    </row>
    <row r="2" spans="1:6" ht="25.5" x14ac:dyDescent="0.2">
      <c r="A2" s="30">
        <v>2</v>
      </c>
      <c r="B2" s="30" t="s">
        <v>179</v>
      </c>
      <c r="C2" s="373" t="s">
        <v>214</v>
      </c>
      <c r="D2" s="30">
        <v>3</v>
      </c>
      <c r="E2" s="30" t="s">
        <v>192</v>
      </c>
      <c r="F2" s="375" t="s">
        <v>194</v>
      </c>
    </row>
    <row r="3" spans="1:6" x14ac:dyDescent="0.2">
      <c r="A3" s="30">
        <v>3</v>
      </c>
      <c r="B3" s="30"/>
      <c r="C3" s="373" t="s">
        <v>215</v>
      </c>
      <c r="D3" s="30">
        <v>5</v>
      </c>
      <c r="E3" s="30"/>
      <c r="F3" s="375" t="s">
        <v>195</v>
      </c>
    </row>
    <row r="4" spans="1:6" x14ac:dyDescent="0.2">
      <c r="A4" s="30">
        <v>4</v>
      </c>
      <c r="B4" s="30"/>
      <c r="C4" s="373" t="s">
        <v>216</v>
      </c>
      <c r="D4" s="30">
        <v>7</v>
      </c>
      <c r="E4" s="30"/>
      <c r="F4" s="375" t="s">
        <v>196</v>
      </c>
    </row>
    <row r="5" spans="1:6" x14ac:dyDescent="0.2">
      <c r="A5" s="30">
        <v>5</v>
      </c>
      <c r="B5" s="30"/>
      <c r="C5" s="373" t="s">
        <v>193</v>
      </c>
      <c r="D5" s="30"/>
      <c r="E5" s="30"/>
      <c r="F5" s="375" t="s">
        <v>197</v>
      </c>
    </row>
    <row r="6" spans="1:6" x14ac:dyDescent="0.2">
      <c r="A6" s="30"/>
      <c r="B6" s="30"/>
      <c r="C6" s="30"/>
      <c r="D6" s="30"/>
      <c r="E6" s="30"/>
      <c r="F6" s="375" t="s">
        <v>198</v>
      </c>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14</vt:i4>
      </vt:variant>
      <vt:variant>
        <vt:lpstr>Plages nommées</vt:lpstr>
      </vt:variant>
      <vt:variant>
        <vt:i4>3</vt:i4>
      </vt:variant>
    </vt:vector>
  </HeadingPairs>
  <TitlesOfParts>
    <vt:vector size="17" baseType="lpstr">
      <vt:lpstr>Explications</vt:lpstr>
      <vt:lpstr>Données du projet</vt:lpstr>
      <vt:lpstr>a. planification</vt:lpstr>
      <vt:lpstr>b. Terrain-concession-servitude</vt:lpstr>
      <vt:lpstr>c. reconstitution</vt:lpstr>
      <vt:lpstr>d. matériel</vt:lpstr>
      <vt:lpstr>e. construction&amp;montage</vt:lpstr>
      <vt:lpstr>f. démantèlement </vt:lpstr>
      <vt:lpstr>g. maintenance&amp;réparation</vt:lpstr>
      <vt:lpstr>h. remplacement</vt:lpstr>
      <vt:lpstr>i. pertes énergie</vt:lpstr>
      <vt:lpstr>Résultats</vt:lpstr>
      <vt:lpstr>Câblage partiel</vt:lpstr>
      <vt:lpstr>Données pour menus</vt:lpstr>
      <vt:lpstr>'Câblage partiel'!Zone_d_impression</vt:lpstr>
      <vt:lpstr>Explications!Zone_d_impression</vt:lpstr>
      <vt:lpstr>Résultats!Zone_d_impression</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Peytregnet Denis BFE</dc:creator>
  <cp:lastModifiedBy>Peytregnet Denis BFE</cp:lastModifiedBy>
  <cp:lastPrinted>2020-07-22T09:48:37Z</cp:lastPrinted>
  <dcterms:created xsi:type="dcterms:W3CDTF">2019-08-20T10:46:07Z</dcterms:created>
  <dcterms:modified xsi:type="dcterms:W3CDTF">2020-07-28T14:30:35Z</dcterms:modified>
</cp:coreProperties>
</file>